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wdp" ContentType="image/vnd.ms-photo"/>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1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7.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09"/>
  <workbookPr codeName="ThisWorkbook"/>
  <mc:AlternateContent xmlns:mc="http://schemas.openxmlformats.org/markup-compatibility/2006">
    <mc:Choice Requires="x15">
      <x15ac:absPath xmlns:x15ac="http://schemas.microsoft.com/office/spreadsheetml/2010/11/ac" url="/Users/lisaavery/Documents/A WORK/onTrack/Papers On The Go/Centile Spreadsheet/"/>
    </mc:Choice>
  </mc:AlternateContent>
  <xr:revisionPtr revIDLastSave="0" documentId="13_ncr:1_{E86F426B-C06F-2B43-BC12-C5B19EB14F56}" xr6:coauthVersionLast="37" xr6:coauthVersionMax="37" xr10:uidLastSave="{00000000-0000-0000-0000-000000000000}"/>
  <bookViews>
    <workbookView minimized="1" xWindow="9400" yWindow="-21140" windowWidth="38400" windowHeight="21140" tabRatio="500" firstSheet="1" activeTab="4" xr2:uid="{00000000-000D-0000-FFFF-FFFF00000000}"/>
  </bookViews>
  <sheets>
    <sheet name="How to Use this File" sheetId="132" r:id="rId1"/>
    <sheet name="How To Use the Information" sheetId="134" r:id="rId2"/>
    <sheet name="How It Calculates" sheetId="46" r:id="rId3"/>
    <sheet name="Assessment Data Entry" sheetId="47" r:id="rId4"/>
    <sheet name="Graphs" sheetId="68" r:id="rId5"/>
    <sheet name="Centile Table" sheetId="117" r:id="rId6"/>
    <sheet name="Check Up (Visuals)" sheetId="122" r:id="rId7"/>
    <sheet name="Check Up (Scores)" sheetId="124" r:id="rId8"/>
    <sheet name="Check Up (Scores and Graphs)" sheetId="119" r:id="rId9"/>
    <sheet name="Acknowledgements" sheetId="133" r:id="rId10"/>
    <sheet name="staticInfo" sheetId="42" r:id="rId11"/>
    <sheet name="ECAB_Centiles" sheetId="59" r:id="rId12"/>
    <sheet name="FSA_Centiles" sheetId="109" r:id="rId13"/>
    <sheet name="SAROMM_Centiles" sheetId="110" r:id="rId14"/>
    <sheet name="SMWT_Centiles" sheetId="111" r:id="rId15"/>
    <sheet name="EASE_Centiles" sheetId="112" r:id="rId16"/>
    <sheet name="HEALTH_Centiles" sheetId="113" r:id="rId17"/>
    <sheet name="CEDLsc_Centiles" sheetId="114" r:id="rId18"/>
    <sheet name="CEDLpar_Centiles" sheetId="131" r:id="rId19"/>
    <sheet name="GMFM_Centiles" sheetId="130" r:id="rId20"/>
    <sheet name="TenPercentValuesCentileChangeSc" sheetId="44" r:id="rId21"/>
    <sheet name="NineyPercentValuesCentileChange" sheetId="45" r:id="rId22"/>
    <sheet name="ECAB_Level_I" sheetId="27" r:id="rId23"/>
    <sheet name="ECAB_Level_II" sheetId="28" r:id="rId24"/>
    <sheet name="ECAB_Level_III" sheetId="29" r:id="rId25"/>
    <sheet name="ECAB_Level_IV" sheetId="30" r:id="rId26"/>
    <sheet name="ECAB_Level_V" sheetId="31" r:id="rId27"/>
    <sheet name="SMWT_Level_I" sheetId="32" r:id="rId28"/>
    <sheet name="SMWT_Level_II" sheetId="33" r:id="rId29"/>
    <sheet name="SMWT_Level_III" sheetId="34" r:id="rId30"/>
    <sheet name="SAROMM_Level_I" sheetId="35" r:id="rId31"/>
    <sheet name="SAROMM_Level_II" sheetId="36" r:id="rId32"/>
    <sheet name="SAROMM_Level_III" sheetId="37" r:id="rId33"/>
    <sheet name="SAROMM_Level_IV" sheetId="38" r:id="rId34"/>
    <sheet name="SAROMM_Level_V" sheetId="39" r:id="rId35"/>
    <sheet name="CEDLpar_Level_I" sheetId="2" r:id="rId36"/>
    <sheet name="CEDLpar_Level_II" sheetId="3" r:id="rId37"/>
    <sheet name="CEDLpar_Level_III" sheetId="4" r:id="rId38"/>
    <sheet name="CEDLpar_Level_IV" sheetId="5" r:id="rId39"/>
    <sheet name="CEDLpar_Level_V" sheetId="6" r:id="rId40"/>
    <sheet name="CEDLsc_Level_I" sheetId="7" r:id="rId41"/>
    <sheet name="CEDLsc_Level_II" sheetId="8" r:id="rId42"/>
    <sheet name="CEDLsc_Level_III" sheetId="9" r:id="rId43"/>
    <sheet name="CEDLsc_Level_IV" sheetId="10" r:id="rId44"/>
    <sheet name="CEDLsc_Level_V" sheetId="11" r:id="rId45"/>
    <sheet name="EASE_Level_I" sheetId="12" r:id="rId46"/>
    <sheet name="EASE_Level_II" sheetId="13" r:id="rId47"/>
    <sheet name="EASE_Level_III" sheetId="14" r:id="rId48"/>
    <sheet name="EASE_Level_IV" sheetId="15" r:id="rId49"/>
    <sheet name="EASE_Level_V" sheetId="16" r:id="rId50"/>
    <sheet name="FSA_Level_I" sheetId="17" r:id="rId51"/>
    <sheet name="FSA_Level_II" sheetId="18" r:id="rId52"/>
    <sheet name="FSA_Level_III" sheetId="19" r:id="rId53"/>
    <sheet name="FSA_Level_IV" sheetId="20" r:id="rId54"/>
    <sheet name="FSA_Level_V" sheetId="21" r:id="rId55"/>
    <sheet name="HEALTH_Level_I" sheetId="22" r:id="rId56"/>
    <sheet name="HEALTH_Level_II" sheetId="23" r:id="rId57"/>
    <sheet name="HEALTH_Level_III" sheetId="24" r:id="rId58"/>
    <sheet name="HEALTH_Level_IV" sheetId="25" r:id="rId59"/>
    <sheet name="HEALTH_Level_V" sheetId="26" r:id="rId60"/>
    <sheet name="GMFM_Level_I" sheetId="118" r:id="rId61"/>
    <sheet name="GMFM_Level_II" sheetId="125" r:id="rId62"/>
    <sheet name="GMFM_Level_III" sheetId="126" r:id="rId63"/>
    <sheet name="GMFM_Level_IV" sheetId="127" r:id="rId64"/>
    <sheet name="GMFM_Level_V" sheetId="129" r:id="rId65"/>
  </sheets>
  <externalReferences>
    <externalReference r:id="rId66"/>
  </externalReferences>
  <definedNames>
    <definedName name="allCentiles" localSheetId="18">CEDLpar_Centiles!$BF$2:$BZ$123</definedName>
    <definedName name="allCentiles" localSheetId="17">CEDLsc_Centiles!$BF$2:$BZ$123</definedName>
    <definedName name="allCentiles" localSheetId="5">'Centile Table'!#REF!</definedName>
    <definedName name="allCentiles" localSheetId="15">EASE_Centiles!$BF$2:$BZ$123</definedName>
    <definedName name="allCentiles" localSheetId="11">ECAB_Centiles!$BF$2:$BZ$123</definedName>
    <definedName name="allCentiles" localSheetId="12">FSA_Centiles!$BF$2:$BZ$123</definedName>
    <definedName name="allCentiles" localSheetId="19">GMFM_Centiles!$BF$2:$BZ$123</definedName>
    <definedName name="allCentiles" localSheetId="62">#REF!</definedName>
    <definedName name="allCentiles" localSheetId="64">#REF!</definedName>
    <definedName name="allCentiles" localSheetId="16">HEALTH_Centiles!$BF$2:$BZ$123</definedName>
    <definedName name="allCentiles" localSheetId="13">SAROMM_Centiles!$BF$2:$BZ$123</definedName>
    <definedName name="allCentiles" localSheetId="14">SMWT_Centiles!$BF$2:$BZ$123</definedName>
    <definedName name="CEDLpar_centile">CEDLpar_Centiles!$BC$128</definedName>
    <definedName name="CEDLpar_growth">CEDLpar_Centiles!$BC$130</definedName>
    <definedName name="CEDLpar_Level_I">CEDLpar_Level_I!$A$2:$V$43</definedName>
    <definedName name="CEDLpar_Level_I_All">CEDLpar_Level_I!$Z$2:$AU$123</definedName>
    <definedName name="CEDLpar_Level_II">CEDLpar_Level_II!$A$2:$V$43</definedName>
    <definedName name="CEDLpar_Level_II_All">CEDLpar_Level_II!$Z$2:$AU$123</definedName>
    <definedName name="CEDLpar_Level_III">CEDLpar_Level_III!$A$2:$V$43</definedName>
    <definedName name="CEDLpar_Level_III_All">CEDLpar_Level_III!$Z$2:$AU$123</definedName>
    <definedName name="CEDLpar_Level_IV">CEDLpar_Level_IV!$A$2:$V$43</definedName>
    <definedName name="CEDLpar_Level_IV_All">CEDLpar_Level_IV!$Z$2:$AU$123</definedName>
    <definedName name="CEDLpar_Level_V">CEDLpar_Level_V!$A$2:$V$43</definedName>
    <definedName name="CEDLpar_Level_V_All">CEDLpar_Level_V!$Z$2:$AU$123</definedName>
    <definedName name="CEDLsc_centile">CEDLsc_Centiles!$BC$128</definedName>
    <definedName name="CEDLsc_growth">CEDLsc_Centiles!$BC$130</definedName>
    <definedName name="CEDLsc_Level_I">CEDLsc_Level_I!$A$2:$V$43</definedName>
    <definedName name="CEDLsc_Level_I_All">CEDLsc_Level_I!$Z$2:$AU$123</definedName>
    <definedName name="CEDLsc_Level_II">CEDLsc_Level_II!$A$2:$V$43</definedName>
    <definedName name="CEDLsc_Level_II_All">CEDLsc_Level_II!$Z$2:$AU$123</definedName>
    <definedName name="CEDLsc_Level_III">CEDLsc_Level_III!$A$2:$V$43</definedName>
    <definedName name="CEDLsc_Level_III_All">CEDLsc_Level_III!$Z$2:$AU$123</definedName>
    <definedName name="CEDLsc_Level_IV">CEDLsc_Level_IV!$A$2:$V$43</definedName>
    <definedName name="CEDLsc_Level_IV_All">CEDLsc_Level_IV!$Z$2:$AU$123</definedName>
    <definedName name="CEDLsc_Level_V">CEDLsc_Level_V!$A$2:$V$43</definedName>
    <definedName name="CEDLsc_Level_V_All">CEDLsc_Level_V!$Z$2:$AU$123</definedName>
    <definedName name="CentileChart">INDIRECT(Graphs!$B$4)</definedName>
    <definedName name="checkMark">staticInfo!$E$12</definedName>
    <definedName name="EASE_centile">EASE_Centiles!$BC$128</definedName>
    <definedName name="EASE_growth">EASE_Centiles!$BC$130</definedName>
    <definedName name="EASE_Level_I">EASE_Level_I!$A$2:$V$43</definedName>
    <definedName name="EASE_Level_I_All">EASE_Level_I!$Z$2:$AU$123</definedName>
    <definedName name="EASE_Level_II">EASE_Level_II!$A$2:$V$43</definedName>
    <definedName name="EASE_Level_II_All">EASE_Level_II!$Z$2:$AU$123</definedName>
    <definedName name="EASE_Level_III">EASE_Level_III!$A$2:$V$43</definedName>
    <definedName name="EASE_Level_III_All">EASE_Level_III!$Z$2:$AU$123</definedName>
    <definedName name="EASE_Level_IV">EASE_Level_IV!$A$2:$V$43</definedName>
    <definedName name="EASE_Level_IV_All">EASE_Level_IV!$Z$2:$AU$123</definedName>
    <definedName name="EASE_Level_V">EASE_Level_V!$A$2:$V$43</definedName>
    <definedName name="EASE_Level_V_All">EASE_Level_V!$Z$2:$AU$123</definedName>
    <definedName name="ECAB_centile" localSheetId="18">CEDLpar_Centiles!$BC$128</definedName>
    <definedName name="ECAB_centile" localSheetId="17">CEDLsc_Centiles!$BC$128</definedName>
    <definedName name="ECAB_centile" localSheetId="5">'Centile Table'!#REF!</definedName>
    <definedName name="ECAB_centile" localSheetId="15">EASE_Centiles!$BC$128</definedName>
    <definedName name="ECAB_centile" localSheetId="12">FSA_Centiles!$BC$128</definedName>
    <definedName name="ECAB_centile" localSheetId="16">HEALTH_Centiles!$BC$128</definedName>
    <definedName name="ECAB_centile" localSheetId="13">SAROMM_Centiles!$BC$128</definedName>
    <definedName name="ECAB_centile" localSheetId="14">SMWT_Centiles!$BC$128</definedName>
    <definedName name="ECAB_centile">ECAB_Centiles!$BC$128</definedName>
    <definedName name="ECAB_growth" localSheetId="18">CEDLpar_Centiles!$BC$130</definedName>
    <definedName name="ECAB_growth" localSheetId="17">CEDLsc_Centiles!$BC$130</definedName>
    <definedName name="ECAB_growth" localSheetId="5">'Centile Table'!#REF!</definedName>
    <definedName name="ECAB_growth" localSheetId="15">EASE_Centiles!$BC$130</definedName>
    <definedName name="ECAB_growth" localSheetId="12">FSA_Centiles!$BC$130</definedName>
    <definedName name="ECAB_growth" localSheetId="16">HEALTH_Centiles!$BC$130</definedName>
    <definedName name="ECAB_growth" localSheetId="13">SAROMM_Centiles!$BC$130</definedName>
    <definedName name="ECAB_growth" localSheetId="14">SMWT_Centiles!$BC$130</definedName>
    <definedName name="ECAB_growth">ECAB_Centiles!$BC$130</definedName>
    <definedName name="ECAB_Level_I">ECAB_Level_I!$A$2:$V$43</definedName>
    <definedName name="ECAB_Level_I_All">ECAB_Level_I!$Z$2:$AU$123</definedName>
    <definedName name="ECAB_Level_II">ECAB_Level_II!$A$2:$V$43</definedName>
    <definedName name="ECAB_Level_II_All">ECAB_Level_II!$Z$2:$AU$123</definedName>
    <definedName name="ECAB_Level_III">ECAB_Level_III!$A$2:$V$43</definedName>
    <definedName name="ECAB_Level_III_All">ECAB_Level_III!$Z$2:$AU$123</definedName>
    <definedName name="ECAB_Level_IV">ECAB_Level_IV!$A$2:$V$43</definedName>
    <definedName name="ECAB_Level_IV_All">ECAB_Level_IV!$Z$2:$AU$123</definedName>
    <definedName name="ECAB_Level_V">ECAB_Level_V!$A$2:$V$43</definedName>
    <definedName name="ECAB_Level_V_All">ECAB_Level_V!$Z$2:$AU$123</definedName>
    <definedName name="fileNames">staticInfo!$E$2:$F$10</definedName>
    <definedName name="FSA_centile">FSA_Centiles!$BC$128</definedName>
    <definedName name="FSA_growth">FSA_Centiles!$BC$130</definedName>
    <definedName name="FSA_Level_I">FSA_Level_I!$A$2:$V$43</definedName>
    <definedName name="FSA_Level_I_All">FSA_Level_I!$Z$2:$AU$123</definedName>
    <definedName name="FSA_Level_II">FSA_Level_II!$A$2:$V$43</definedName>
    <definedName name="FSA_Level_II_All">FSA_Level_II!$Z$2:$AU$123</definedName>
    <definedName name="FSA_Level_III">FSA_Level_III!$A$2:$V$43</definedName>
    <definedName name="FSA_Level_III_All">FSA_Level_III!$Z$2:$AU$123</definedName>
    <definedName name="FSA_Level_IV">FSA_Level_IV!$A$2:$V$43</definedName>
    <definedName name="FSA_Level_IV_All">FSA_Level_IV!$Z$2:$AU$123</definedName>
    <definedName name="FSA_Level_V">FSA_Level_V!$A$2:$V$43</definedName>
    <definedName name="FSA_Level_V_All">FSA_Level_V!$Z$2:$AU$123</definedName>
    <definedName name="fullTable" localSheetId="18">CEDLpar_Centiles!$J$6:$AD$46</definedName>
    <definedName name="fullTable" localSheetId="17">CEDLsc_Centiles!$J$6:$AD$46</definedName>
    <definedName name="fullTable" localSheetId="5">'Centile Table'!$B$3:$V$43</definedName>
    <definedName name="fullTable" localSheetId="15">EASE_Centiles!$J$6:$AD$46</definedName>
    <definedName name="fullTable" localSheetId="11">ECAB_Centiles!$J$6:$AD$46</definedName>
    <definedName name="fullTable" localSheetId="12">FSA_Centiles!$J$6:$AD$46</definedName>
    <definedName name="fullTable" localSheetId="63">#REF!</definedName>
    <definedName name="fullTable" localSheetId="64">#REF!</definedName>
    <definedName name="fullTable" localSheetId="16">HEALTH_Centiles!$J$6:$AD$46</definedName>
    <definedName name="fullTable" localSheetId="2">'[1]Percentile Calculator'!$J$6:$AD$46</definedName>
    <definedName name="fullTable" localSheetId="1">'[1]Percentile Calculator'!$J$6:$AD$46</definedName>
    <definedName name="fullTable" localSheetId="13">SAROMM_Centiles!$J$6:$AD$46</definedName>
    <definedName name="fullTable" localSheetId="14">SMWT_Centiles!$J$6:$AD$46</definedName>
    <definedName name="fullTable">GMFM_Centiles!$J$6:$AD$46</definedName>
    <definedName name="GMFCS" localSheetId="2">[1]staticInfo!$A$2:$A$6</definedName>
    <definedName name="GMFCS" localSheetId="1">[1]staticInfo!$A$2:$A$6</definedName>
    <definedName name="GMFCS">staticInfo!$B$2:$B$6</definedName>
    <definedName name="GMFCS_1to3">staticInfo!$B$2:$B$4</definedName>
    <definedName name="GMFM_centile">GMFM_Centiles!$BC$128</definedName>
    <definedName name="GMFM_growth">GMFM_Centiles!$BC$130</definedName>
    <definedName name="GMFM_Level_I">GMFM_Level_I!$B$2:$W$43</definedName>
    <definedName name="GMFM_Level_I_All">GMFM_Level_I!$Z$2:$AU$123</definedName>
    <definedName name="GMFM_Level_II">GMFM_Level_II!$B$2:$W$43</definedName>
    <definedName name="GMFM_Level_II_All">GMFM_Level_II!$Z$2:$AU$123</definedName>
    <definedName name="GMFM_Level_III">GMFM_Level_III!$B$2:$W$43</definedName>
    <definedName name="GMFM_Level_III_All">GMFM_Level_III!$Z$2:$AU$123</definedName>
    <definedName name="GMFM_Level_IV">GMFM_Level_IV!$B$2:$W$43</definedName>
    <definedName name="GMFM_Level_IV_All">GMFM_Level_IV!$Z$2:$AU$123</definedName>
    <definedName name="GMFM_Level_V">GMFM_Level_V!$B$2:$W$43</definedName>
    <definedName name="GMFM_Level_V_All">GMFM_Level_V!$Z$2:$AU$123</definedName>
    <definedName name="GrowthChart">INDIRECT(Graphs!$B$6)</definedName>
    <definedName name="Happy">staticInfo!$B$34</definedName>
    <definedName name="HEALTH_centile">HEALTH_Centiles!$BC$128</definedName>
    <definedName name="HEALTH_growth">HEALTH_Centiles!$BC$130</definedName>
    <definedName name="HEALTH_Level_I">HEALTH_Level_I!$A$2:$V$43</definedName>
    <definedName name="HEALTH_Level_I_All">HEALTH_Level_I!$Z$2:$AU$123</definedName>
    <definedName name="HEALTH_Level_II">HEALTH_Level_II!$A$2:$V$43</definedName>
    <definedName name="HEALTH_Level_II_All">HEALTH_Level_II!$Z$2:$AU$123</definedName>
    <definedName name="HEALTH_Level_III">HEALTH_Level_III!$A$2:$V$43</definedName>
    <definedName name="HEALTH_Level_III_All">HEALTH_Level_III!$Z$2:$AU$123</definedName>
    <definedName name="HEALTH_Level_IV">HEALTH_Level_IV!$A$2:$V$43</definedName>
    <definedName name="HEALTH_Level_IV_All">HEALTH_Level_IV!$Z$2:$AU$123</definedName>
    <definedName name="HEALTH_Level_V" localSheetId="61">GMFM_Level_II!$B$2:$W$43</definedName>
    <definedName name="HEALTH_Level_V" localSheetId="62">GMFM_Level_III!$B$2:$W$43</definedName>
    <definedName name="HEALTH_Level_V" localSheetId="63">GMFM_Level_IV!$B$2:$W$43</definedName>
    <definedName name="HEALTH_Level_V" localSheetId="64">GMFM_Level_V!$B$2:$W$43</definedName>
    <definedName name="HEALTH_Level_V">HEALTH_Level_V!$A$2:$V$43</definedName>
    <definedName name="HEALTH_Level_V_All" localSheetId="61">GMFM_Level_II!$AA$2:$AV$123</definedName>
    <definedName name="HEALTH_Level_V_All" localSheetId="62">GMFM_Level_III!$AA$2:$AV$123</definedName>
    <definedName name="HEALTH_Level_V_All" localSheetId="63">GMFM_Level_IV!$AA$2:$AV$123</definedName>
    <definedName name="HEALTH_Level_V_All" localSheetId="64">GMFM_Level_V!$AA$2:$AV$123</definedName>
    <definedName name="HEALTH_Level_V_All">HEALTH_Level_V!$Z$2:$AU$123</definedName>
    <definedName name="InterpretIncreaseBetter" localSheetId="18">CEDLpar_Centiles!$B$31</definedName>
    <definedName name="InterpretIncreaseBetter" localSheetId="17">CEDLsc_Centiles!$B$31</definedName>
    <definedName name="InterpretIncreaseBetter" localSheetId="5">'Centile Table'!#REF!</definedName>
    <definedName name="InterpretIncreaseBetter" localSheetId="6">#REF!</definedName>
    <definedName name="InterpretIncreaseBetter" localSheetId="15">EASE_Centiles!$B$31</definedName>
    <definedName name="InterpretIncreaseBetter" localSheetId="11">ECAB_Centiles!$B$31</definedName>
    <definedName name="InterpretIncreaseBetter" localSheetId="12">FSA_Centiles!$B$31</definedName>
    <definedName name="InterpretIncreaseBetter" localSheetId="19">GMFM_Centiles!$B$31</definedName>
    <definedName name="InterpretIncreaseBetter" localSheetId="60">#REF!</definedName>
    <definedName name="InterpretIncreaseBetter" localSheetId="61">#REF!</definedName>
    <definedName name="InterpretIncreaseBetter" localSheetId="62">#REF!</definedName>
    <definedName name="InterpretIncreaseBetter" localSheetId="63">#REF!</definedName>
    <definedName name="InterpretIncreaseBetter" localSheetId="64">#REF!</definedName>
    <definedName name="InterpretIncreaseBetter" localSheetId="16">HEALTH_Centiles!$B$31</definedName>
    <definedName name="InterpretIncreaseBetter" localSheetId="2">'[1]Percentile Calculator'!$B$31</definedName>
    <definedName name="InterpretIncreaseBetter" localSheetId="1">'[1]Percentile Calculator'!$B$31</definedName>
    <definedName name="InterpretIncreaseBetter" localSheetId="13">SAROMM_Centiles!$B$31</definedName>
    <definedName name="InterpretIncreaseBetter" localSheetId="14">SMWT_Centiles!$B$31</definedName>
    <definedName name="InterpretIncreaseWorse" localSheetId="18">CEDLpar_Centiles!$B$33</definedName>
    <definedName name="InterpretIncreaseWorse" localSheetId="17">CEDLsc_Centiles!$B$33</definedName>
    <definedName name="InterpretIncreaseWorse" localSheetId="5">'Centile Table'!#REF!</definedName>
    <definedName name="InterpretIncreaseWorse" localSheetId="6">#REF!</definedName>
    <definedName name="InterpretIncreaseWorse" localSheetId="15">EASE_Centiles!$B$33</definedName>
    <definedName name="InterpretIncreaseWorse" localSheetId="11">ECAB_Centiles!$B$33</definedName>
    <definedName name="InterpretIncreaseWorse" localSheetId="12">FSA_Centiles!$B$33</definedName>
    <definedName name="InterpretIncreaseWorse" localSheetId="19">GMFM_Centiles!$B$33</definedName>
    <definedName name="InterpretIncreaseWorse" localSheetId="60">#REF!</definedName>
    <definedName name="InterpretIncreaseWorse" localSheetId="61">#REF!</definedName>
    <definedName name="InterpretIncreaseWorse" localSheetId="62">#REF!</definedName>
    <definedName name="InterpretIncreaseWorse" localSheetId="63">#REF!</definedName>
    <definedName name="InterpretIncreaseWorse" localSheetId="64">#REF!</definedName>
    <definedName name="InterpretIncreaseWorse" localSheetId="16">HEALTH_Centiles!$B$33</definedName>
    <definedName name="InterpretIncreaseWorse" localSheetId="2">'[1]Percentile Calculator'!$B$33</definedName>
    <definedName name="InterpretIncreaseWorse" localSheetId="1">'[1]Percentile Calculator'!$B$33</definedName>
    <definedName name="InterpretIncreaseWorse" localSheetId="13">SAROMM_Centiles!$B$33</definedName>
    <definedName name="InterpretIncreaseWorse" localSheetId="14">SMWT_Centiles!$B$33</definedName>
    <definedName name="NamedChart" localSheetId="18">CEDLpar_Centiles!ECAB_growth</definedName>
    <definedName name="NamedChart" localSheetId="17">CEDLsc_Centiles!ECAB_growth</definedName>
    <definedName name="NamedChart" localSheetId="5">'Centile Table'!ECAB_growth</definedName>
    <definedName name="NamedChart" localSheetId="15">EASE_Centiles!ECAB_growth</definedName>
    <definedName name="NamedChart" localSheetId="12">FSA_Centiles!ECAB_growth</definedName>
    <definedName name="NamedChart" localSheetId="19">[0]!ECAB_growth</definedName>
    <definedName name="NamedChart" localSheetId="16">HEALTH_Centiles!ECAB_growth</definedName>
    <definedName name="NamedChart" localSheetId="13">SAROMM_Centiles!ECAB_growth</definedName>
    <definedName name="NamedChart" localSheetId="14">SMWT_Centiles!ECAB_growth</definedName>
    <definedName name="Neutral">staticInfo!$B$33</definedName>
    <definedName name="newNames">staticInfo!$O$2:$O$34</definedName>
    <definedName name="ninetyPercent" localSheetId="2">[1]NineyPercentValuesCentileChange!$A$1:$F$9</definedName>
    <definedName name="ninetyPercent" localSheetId="1">[1]NineyPercentValuesCentileChange!$A$1:$F$9</definedName>
    <definedName name="ninetyPercent">NineyPercentValuesCentileChange!$A$1:$F$10</definedName>
    <definedName name="None">staticInfo!$B$36</definedName>
    <definedName name="OutcomeInfo" localSheetId="2">[1]staticInfo!$C$2:$H$9</definedName>
    <definedName name="OutcomeInfo" localSheetId="1">[1]staticInfo!$C$2:$H$9</definedName>
    <definedName name="OutcomeInfo">staticInfo!$D$2:$I$10</definedName>
    <definedName name="Outcomes" localSheetId="2">[1]staticInfo!$C$2:$C$9</definedName>
    <definedName name="Outcomes" localSheetId="1">[1]staticInfo!$C$2:$C$9</definedName>
    <definedName name="Outcomes">staticInfo!$D$2:$D$10</definedName>
    <definedName name="Outcomes_All">staticInfo!$K$17:$K$25</definedName>
    <definedName name="Outcomes_L45" localSheetId="2">[1]staticInfo!$K$2:$K$8</definedName>
    <definedName name="Outcomes_L45" localSheetId="1">[1]staticInfo!$K$2:$K$8</definedName>
    <definedName name="Outcomes_L45">staticInfo!$L$2:$L$9</definedName>
    <definedName name="picM10">INDIRECT('Assessment Data Entry'!$O$17)</definedName>
    <definedName name="picM12">INDIRECT('Assessment Data Entry'!$O$19)</definedName>
    <definedName name="picM14">INDIRECT('Assessment Data Entry'!$O$21)</definedName>
    <definedName name="picM16">INDIRECT('Assessment Data Entry'!$O$23)</definedName>
    <definedName name="picM18">INDIRECT('Assessment Data Entry'!$O$25)</definedName>
    <definedName name="picM20">INDIRECT('Assessment Data Entry'!$O$27)</definedName>
    <definedName name="picM22">INDIRECT('Assessment Data Entry'!$O$29)</definedName>
    <definedName name="picM24">INDIRECT('Assessment Data Entry'!$O$31)</definedName>
    <definedName name="picM26">INDIRECT('Assessment Data Entry'!$O$33)</definedName>
    <definedName name="picN10">INDIRECT('Assessment Data Entry'!$P$17)</definedName>
    <definedName name="picN12">INDIRECT('Assessment Data Entry'!$P$19)</definedName>
    <definedName name="picN14">INDIRECT('Assessment Data Entry'!$P$21)</definedName>
    <definedName name="picN16">INDIRECT('Assessment Data Entry'!$P$23)</definedName>
    <definedName name="picN18">INDIRECT('Assessment Data Entry'!$P$25)</definedName>
    <definedName name="picN20">INDIRECT('Assessment Data Entry'!$P$27)</definedName>
    <definedName name="picN22">INDIRECT('Assessment Data Entry'!$P$29)</definedName>
    <definedName name="picN24">INDIRECT('Assessment Data Entry'!$P$31)</definedName>
    <definedName name="picN26">INDIRECT('Assessment Data Entry'!$P$33)</definedName>
    <definedName name="picO10">INDIRECT('Assessment Data Entry'!$Q$17)</definedName>
    <definedName name="picO12">INDIRECT('Assessment Data Entry'!$Q$19)</definedName>
    <definedName name="picO14">INDIRECT('Assessment Data Entry'!$Q$21)</definedName>
    <definedName name="picO16">INDIRECT('Assessment Data Entry'!$Q$23)</definedName>
    <definedName name="picO18">INDIRECT('Assessment Data Entry'!$Q$25)</definedName>
    <definedName name="picO20">INDIRECT('Assessment Data Entry'!$Q$27)</definedName>
    <definedName name="picO22">INDIRECT('Assessment Data Entry'!$Q$29)</definedName>
    <definedName name="picO24">INDIRECT('Assessment Data Entry'!$Q$31)</definedName>
    <definedName name="picO26">INDIRECT('Assessment Data Entry'!$Q$33)</definedName>
    <definedName name="Picture" localSheetId="18">INDIRECT(#REF!)</definedName>
    <definedName name="Picture" localSheetId="17">INDIRECT(#REF!)</definedName>
    <definedName name="Picture" localSheetId="5">INDIRECT(#REF!)</definedName>
    <definedName name="Picture" localSheetId="7">INDIRECT(#REF!)</definedName>
    <definedName name="Picture" localSheetId="15">INDIRECT(#REF!)</definedName>
    <definedName name="Picture" localSheetId="12">INDIRECT(#REF!)</definedName>
    <definedName name="Picture" localSheetId="19">INDIRECT(#REF!)</definedName>
    <definedName name="Picture" localSheetId="60">INDIRECT(#REF!)</definedName>
    <definedName name="Picture" localSheetId="16">INDIRECT(#REF!)</definedName>
    <definedName name="Picture" localSheetId="13">INDIRECT(#REF!)</definedName>
    <definedName name="Picture" localSheetId="14">INDIRECT(#REF!)</definedName>
    <definedName name="_xlnm.Print_Area" localSheetId="3">'Assessment Data Entry'!$A:$T</definedName>
    <definedName name="_xlnm.Print_Area" localSheetId="8">'Check Up (Scores and Graphs)'!$A:$Q</definedName>
    <definedName name="_xlnm.Print_Area" localSheetId="7">'Check Up (Scores)'!$A:$O</definedName>
    <definedName name="_xlnm.Print_Area" localSheetId="6">'Check Up (Visuals)'!$A:$M</definedName>
    <definedName name="_xlnm.Print_Area" localSheetId="0">'How to Use this File'!$A:$H</definedName>
    <definedName name="Roman">staticInfo!$Q$1:$R$5</definedName>
    <definedName name="SAROMM_centile">SAROMM_Centiles!$BC$128</definedName>
    <definedName name="SAROMM_growth">SAROMM_Centiles!$BC$130</definedName>
    <definedName name="SAROMM_Level_I">SAROMM_Level_I!$A$2:$V$43</definedName>
    <definedName name="SAROMM_Level_I_All">SAROMM_Level_I!$Z$2:$AU$123</definedName>
    <definedName name="SAROMM_Level_II">SAROMM_Level_II!$A$2:$V$43</definedName>
    <definedName name="SAROMM_Level_II_All">SAROMM_Level_II!$Z$2:$AU$123</definedName>
    <definedName name="SAROMM_Level_III">SAROMM_Level_III!$A$2:$V$43</definedName>
    <definedName name="SAROMM_Level_III_All">SAROMM_Level_III!$Z$2:$AU$123</definedName>
    <definedName name="SAROMM_Level_IV">SAROMM_Level_IV!$A$2:$V$43</definedName>
    <definedName name="SAROMM_Level_IV_All">SAROMM_Level_IV!$Z$2:$AU$123</definedName>
    <definedName name="SAROMM_Level_V">SAROMM_Level_V!$A$2:$V$43</definedName>
    <definedName name="SAROMM_Level_V_All">SAROMM_Level_V!$Z$2:$AU$123</definedName>
    <definedName name="scoreLocation">'Assessment Data Entry'!$N$17:$S$33</definedName>
    <definedName name="seventyfivePercent">NineyPercentValuesCentileChange!$A$12:$F$21</definedName>
    <definedName name="shortLevel">staticInfo!$Q$7:$R$11</definedName>
    <definedName name="shortNames">staticInfo!$E$2:$E$10</definedName>
    <definedName name="smallTable" localSheetId="61">GMFM_Level_II!$B$3:$W$43</definedName>
    <definedName name="smallTable" localSheetId="62">GMFM_Level_III!$B$3:$W$43</definedName>
    <definedName name="smallTable" localSheetId="63">GMFM_Level_IV!$B$3:$W$43</definedName>
    <definedName name="smallTable" localSheetId="64">GMFM_Level_V!$B$3:$W$43</definedName>
    <definedName name="SMWT_centile">SMWT_Centiles!$BC$128</definedName>
    <definedName name="SMWT_growth">SMWT_Centiles!$BC$130</definedName>
    <definedName name="SMWT_Level_I">SMWT_Level_I!$A$2:$V$43</definedName>
    <definedName name="SMWT_Level_I_All">SMWT_Level_I!$Z$2:$AU$123</definedName>
    <definedName name="SMWT_Level_II">SMWT_Level_II!$A$2:$V$43</definedName>
    <definedName name="SMWT_Level_II_All">SMWT_Level_II!$Z$2:$AU$123</definedName>
    <definedName name="SMWT_Level_III">SMWT_Level_III!$A$2:$V$43</definedName>
    <definedName name="SMWT_Level_III_All">SMWT_Level_III!$Z$2:$AU$123</definedName>
    <definedName name="starMark">staticInfo!$F$13</definedName>
    <definedName name="tenPercent" localSheetId="2">[1]TenPercentValuesCentileChangeSc!$A$1:$F$9</definedName>
    <definedName name="tenPercent" localSheetId="1">[1]TenPercentValuesCentileChangeSc!$A$1:$F$9</definedName>
    <definedName name="tenPercent">TenPercentValuesCentileChangeSc!$A$1:$F$10</definedName>
    <definedName name="title" localSheetId="2">'How It Calculates'!$A$1</definedName>
    <definedName name="title" localSheetId="1">'How To Use the Information'!$A$1</definedName>
    <definedName name="topRow" localSheetId="18">CEDLpar_Centiles!$J$5:$AD$5</definedName>
    <definedName name="topRow" localSheetId="17">CEDLsc_Centiles!$J$5:$AD$5</definedName>
    <definedName name="topRow" localSheetId="5">'Centile Table'!$B$2:$V$2</definedName>
    <definedName name="topRow" localSheetId="7">#REF!</definedName>
    <definedName name="topRow" localSheetId="15">EASE_Centiles!$J$5:$AD$5</definedName>
    <definedName name="topRow" localSheetId="11">ECAB_Centiles!$J$5:$AD$5</definedName>
    <definedName name="topRow" localSheetId="12">FSA_Centiles!$J$5:$AD$5</definedName>
    <definedName name="topRow" localSheetId="19">GMFM_Centiles!$J$5:$AD$5</definedName>
    <definedName name="topRow" localSheetId="60">#REF!</definedName>
    <definedName name="topRow" localSheetId="16">HEALTH_Centiles!$J$5:$AD$5</definedName>
    <definedName name="topRow" localSheetId="2">'[1]Percentile Calculator'!$J$5:$AD$5</definedName>
    <definedName name="topRow" localSheetId="1">'[1]Percentile Calculator'!$J$5:$AD$5</definedName>
    <definedName name="topRow" localSheetId="13">SAROMM_Centiles!$J$5:$AD$5</definedName>
    <definedName name="topRow" localSheetId="14">SMWT_Centiles!$J$5:$AD$5</definedName>
    <definedName name="twentyfivePercent">TenPercentValuesCentileChangeSc!$A$12:$F$21</definedName>
    <definedName name="Unhappy">staticInfo!$B$35</definedName>
    <definedName name="width" localSheetId="18">CEDLpar_Centiles!$AF$5</definedName>
    <definedName name="width" localSheetId="17">CEDLsc_Centiles!$AF$5</definedName>
    <definedName name="width" localSheetId="5">'Centile Table'!#REF!</definedName>
    <definedName name="width" localSheetId="7">#REF!</definedName>
    <definedName name="width" localSheetId="15">EASE_Centiles!$AF$5</definedName>
    <definedName name="width" localSheetId="11">ECAB_Centiles!$AF$5</definedName>
    <definedName name="width" localSheetId="12">FSA_Centiles!$AF$5</definedName>
    <definedName name="width" localSheetId="19">GMFM_Centiles!$AF$5</definedName>
    <definedName name="width" localSheetId="60">#REF!</definedName>
    <definedName name="width" localSheetId="16">HEALTH_Centiles!$AF$5</definedName>
    <definedName name="width" localSheetId="2">'[1]Percentile Calculator'!$AF$5</definedName>
    <definedName name="width" localSheetId="1">'[1]Percentile Calculator'!$AF$5</definedName>
    <definedName name="width" localSheetId="13">SAROMM_Centiles!$AF$5</definedName>
    <definedName name="width" localSheetId="14">SMWT_Centiles!$AF$5</definedName>
  </definedNames>
  <calcPr calcId="17902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1" i="109" l="1"/>
  <c r="B1" i="110"/>
  <c r="B1" i="111"/>
  <c r="B1" i="112"/>
  <c r="BC124" i="112" s="1"/>
  <c r="B1" i="113"/>
  <c r="B1" i="114"/>
  <c r="B1" i="131"/>
  <c r="B1" i="130"/>
  <c r="BC124" i="130" s="1"/>
  <c r="B1" i="59"/>
  <c r="A1" i="68"/>
  <c r="BC124" i="110"/>
  <c r="BC124" i="111"/>
  <c r="BC124" i="113"/>
  <c r="BC124" i="114"/>
  <c r="BC124" i="131"/>
  <c r="BC124" i="109"/>
  <c r="BC124" i="59"/>
  <c r="P4" i="47"/>
  <c r="R4" i="47" s="1"/>
  <c r="I8" i="47" s="1"/>
  <c r="P8" i="47"/>
  <c r="G3" i="119"/>
  <c r="E3" i="119"/>
  <c r="C3" i="119"/>
  <c r="G6" i="119"/>
  <c r="B6" i="119"/>
  <c r="B8" i="124"/>
  <c r="B9" i="124"/>
  <c r="B9" i="122"/>
  <c r="B8" i="122"/>
  <c r="E6" i="124"/>
  <c r="D4" i="119"/>
  <c r="J3" i="119"/>
  <c r="C5" i="124"/>
  <c r="E3" i="124"/>
  <c r="I2" i="119"/>
  <c r="G2" i="119"/>
  <c r="C3" i="124"/>
  <c r="E6" i="122"/>
  <c r="C5" i="122"/>
  <c r="E3" i="122"/>
  <c r="C3" i="122"/>
  <c r="C2" i="119"/>
  <c r="C2" i="124"/>
  <c r="C2" i="122"/>
  <c r="G4" i="124"/>
  <c r="G4" i="122"/>
  <c r="E4" i="124"/>
  <c r="E4" i="122"/>
  <c r="C4" i="124"/>
  <c r="C4" i="122"/>
  <c r="B1" i="117"/>
  <c r="S17" i="47"/>
  <c r="C6" i="59"/>
  <c r="E6" i="59"/>
  <c r="H6" i="59"/>
  <c r="S23" i="47"/>
  <c r="R23" i="47"/>
  <c r="S25" i="47"/>
  <c r="R25" i="47"/>
  <c r="S27" i="47"/>
  <c r="R27" i="47"/>
  <c r="S31" i="47"/>
  <c r="R31" i="47"/>
  <c r="S29" i="47"/>
  <c r="R29" i="47"/>
  <c r="S33" i="47"/>
  <c r="R33" i="47"/>
  <c r="S21" i="47"/>
  <c r="R21" i="47"/>
  <c r="R17" i="47"/>
  <c r="S19" i="47"/>
  <c r="R19" i="47"/>
  <c r="D21" i="122"/>
  <c r="C37" i="124"/>
  <c r="C27" i="119"/>
  <c r="B28" i="119"/>
  <c r="C6" i="130"/>
  <c r="E6" i="130"/>
  <c r="H6" i="130"/>
  <c r="C12" i="130"/>
  <c r="E12" i="130"/>
  <c r="C21" i="130"/>
  <c r="J3" i="130" a="1"/>
  <c r="C3" i="130"/>
  <c r="C6" i="131"/>
  <c r="H6" i="131" s="1"/>
  <c r="E6" i="131"/>
  <c r="C12" i="131"/>
  <c r="E12" i="131"/>
  <c r="C20" i="131"/>
  <c r="G17" i="131" s="1"/>
  <c r="C21" i="131"/>
  <c r="C23" i="131"/>
  <c r="C22" i="131"/>
  <c r="G16" i="131" s="1"/>
  <c r="J3" i="131" a="1"/>
  <c r="J3" i="131"/>
  <c r="C3" i="131"/>
  <c r="C6" i="114"/>
  <c r="E6" i="114"/>
  <c r="H6" i="114"/>
  <c r="C12" i="114"/>
  <c r="H12" i="114" s="1"/>
  <c r="E12" i="114"/>
  <c r="C20" i="114"/>
  <c r="C21" i="114"/>
  <c r="G17" i="114" s="1"/>
  <c r="C23" i="114"/>
  <c r="G16" i="114" s="1"/>
  <c r="C22" i="114"/>
  <c r="J3" i="114" a="1"/>
  <c r="J3" i="114"/>
  <c r="C3" i="114"/>
  <c r="C6" i="113"/>
  <c r="E6" i="113"/>
  <c r="C12" i="113"/>
  <c r="E12" i="113"/>
  <c r="C20" i="113"/>
  <c r="C21" i="113"/>
  <c r="G17" i="113" s="1"/>
  <c r="C23" i="113"/>
  <c r="C22" i="113"/>
  <c r="G16" i="113"/>
  <c r="J3" i="113" a="1"/>
  <c r="J3" i="113"/>
  <c r="C3" i="113"/>
  <c r="C6" i="112"/>
  <c r="E6" i="112"/>
  <c r="H6" i="112"/>
  <c r="C12" i="112"/>
  <c r="H12" i="112" s="1"/>
  <c r="E12" i="112"/>
  <c r="C22" i="112"/>
  <c r="J3" i="112" a="1"/>
  <c r="J3" i="112"/>
  <c r="C3" i="112"/>
  <c r="C6" i="111"/>
  <c r="E6" i="111"/>
  <c r="C12" i="111"/>
  <c r="E12" i="111"/>
  <c r="C20" i="111"/>
  <c r="C21" i="111"/>
  <c r="G17" i="111" s="1"/>
  <c r="C23" i="111"/>
  <c r="G16" i="111" s="1"/>
  <c r="C22" i="111"/>
  <c r="J3" i="111" a="1"/>
  <c r="J3" i="111"/>
  <c r="C3" i="111"/>
  <c r="C6" i="110"/>
  <c r="E6" i="110"/>
  <c r="H6" i="110" s="1"/>
  <c r="C12" i="110"/>
  <c r="H12" i="110" s="1"/>
  <c r="E12" i="110"/>
  <c r="C20" i="110"/>
  <c r="C21" i="110"/>
  <c r="G17" i="110" s="1"/>
  <c r="C23" i="110"/>
  <c r="C22" i="110"/>
  <c r="G16" i="110"/>
  <c r="J3" i="110" a="1"/>
  <c r="J3" i="110"/>
  <c r="C3" i="110"/>
  <c r="C6" i="109"/>
  <c r="E6" i="109"/>
  <c r="C12" i="109"/>
  <c r="E12" i="109"/>
  <c r="C20" i="109"/>
  <c r="G17" i="109" s="1"/>
  <c r="C21" i="109"/>
  <c r="C23" i="109"/>
  <c r="C22" i="109"/>
  <c r="G16" i="109" s="1"/>
  <c r="J3" i="109" a="1"/>
  <c r="J3" i="109"/>
  <c r="C3" i="109"/>
  <c r="E12" i="59"/>
  <c r="C12" i="59"/>
  <c r="H12" i="59"/>
  <c r="C26" i="59" s="1"/>
  <c r="I4" i="47"/>
  <c r="BE1" i="131"/>
  <c r="BE1" i="114"/>
  <c r="BE1" i="112"/>
  <c r="BE1" i="109"/>
  <c r="BE1" i="59"/>
  <c r="AI1" i="131"/>
  <c r="C20" i="59"/>
  <c r="G17" i="59" s="1"/>
  <c r="C21" i="59"/>
  <c r="O34" i="124"/>
  <c r="O31" i="124"/>
  <c r="O28" i="124"/>
  <c r="O25" i="124"/>
  <c r="O22" i="124"/>
  <c r="O19" i="124"/>
  <c r="O16" i="124"/>
  <c r="O13" i="124"/>
  <c r="O10" i="124"/>
  <c r="M20" i="122"/>
  <c r="M19" i="122"/>
  <c r="M18" i="122"/>
  <c r="M17" i="122"/>
  <c r="M15" i="122"/>
  <c r="M13" i="122"/>
  <c r="M12" i="122"/>
  <c r="M11" i="122"/>
  <c r="M10" i="122"/>
  <c r="B34" i="119"/>
  <c r="B39" i="124"/>
  <c r="K34" i="124"/>
  <c r="J34" i="124"/>
  <c r="L26" i="119"/>
  <c r="M26" i="119"/>
  <c r="K31" i="124"/>
  <c r="J31" i="124"/>
  <c r="K28" i="124"/>
  <c r="J28" i="124"/>
  <c r="K25" i="124"/>
  <c r="J25" i="124"/>
  <c r="K22" i="124"/>
  <c r="J22" i="124"/>
  <c r="K19" i="124"/>
  <c r="J19" i="124"/>
  <c r="K16" i="124"/>
  <c r="J16" i="124"/>
  <c r="K13" i="124"/>
  <c r="J13" i="124"/>
  <c r="K10" i="124"/>
  <c r="J10" i="124"/>
  <c r="B23" i="122"/>
  <c r="M12" i="119"/>
  <c r="M24" i="119"/>
  <c r="L24" i="119"/>
  <c r="M22" i="119"/>
  <c r="L22" i="119"/>
  <c r="M20" i="119"/>
  <c r="L20" i="119"/>
  <c r="M18" i="119"/>
  <c r="L18" i="119"/>
  <c r="M16" i="119"/>
  <c r="L16" i="119"/>
  <c r="M14" i="119"/>
  <c r="L14" i="119"/>
  <c r="L12" i="119"/>
  <c r="M10" i="119"/>
  <c r="L10" i="119"/>
  <c r="AI1" i="114"/>
  <c r="BE1" i="113"/>
  <c r="AI1" i="113"/>
  <c r="AI1" i="112"/>
  <c r="BE1" i="111"/>
  <c r="AI1" i="111"/>
  <c r="BE1" i="110"/>
  <c r="AI1" i="110"/>
  <c r="B6" i="68"/>
  <c r="B4" i="68"/>
  <c r="AI1" i="109"/>
  <c r="C23" i="59"/>
  <c r="G16" i="59" s="1"/>
  <c r="C22" i="59"/>
  <c r="J3" i="59" a="1"/>
  <c r="J3" i="59"/>
  <c r="AI1" i="59"/>
  <c r="C3" i="59"/>
  <c r="C7" i="112" a="1"/>
  <c r="C7" i="110" a="1"/>
  <c r="C7" i="114" a="1"/>
  <c r="C7" i="131" a="1"/>
  <c r="C13" i="130"/>
  <c r="I5" i="114" a="1"/>
  <c r="D13" i="112" a="1"/>
  <c r="D13" i="111" a="1"/>
  <c r="BE2" i="109" a="1"/>
  <c r="D13" i="109" a="1"/>
  <c r="BE2" i="113" a="1"/>
  <c r="C13" i="113"/>
  <c r="D13" i="130" a="1"/>
  <c r="C13" i="131"/>
  <c r="C7" i="130" a="1"/>
  <c r="C13" i="111"/>
  <c r="C13" i="109"/>
  <c r="I5" i="113" a="1"/>
  <c r="I5" i="109" a="1"/>
  <c r="I5" i="110" a="1"/>
  <c r="A2" i="117" a="1"/>
  <c r="D13" i="110" a="1"/>
  <c r="C7" i="59"/>
  <c r="C7" i="111" a="1"/>
  <c r="C13" i="59"/>
  <c r="I5" i="131" a="1"/>
  <c r="C7" i="109" a="1"/>
  <c r="I5" i="130" a="1"/>
  <c r="D13" i="113" a="1"/>
  <c r="BE2" i="131" a="1"/>
  <c r="BE2" i="112" a="1"/>
  <c r="BE2" i="114" a="1"/>
  <c r="BE2" i="110" a="1"/>
  <c r="I5" i="59" a="1"/>
  <c r="C13" i="114"/>
  <c r="C7" i="113" a="1"/>
  <c r="C13" i="112"/>
  <c r="C13" i="110"/>
  <c r="D13" i="131" a="1"/>
  <c r="D13" i="114" a="1"/>
  <c r="I5" i="112" a="1"/>
  <c r="D13" i="59" a="1"/>
  <c r="I5" i="111" a="1"/>
  <c r="BE2" i="59" a="1"/>
  <c r="BE2" i="111" a="1"/>
  <c r="BE1" i="130" l="1"/>
  <c r="C23" i="112"/>
  <c r="G16" i="112" s="1"/>
  <c r="C20" i="130"/>
  <c r="G17" i="130" s="1"/>
  <c r="C21" i="112"/>
  <c r="J3" i="130"/>
  <c r="AI1" i="130" s="1"/>
  <c r="C22" i="130"/>
  <c r="G16" i="130" s="1"/>
  <c r="C20" i="112"/>
  <c r="G17" i="112" s="1"/>
  <c r="C23" i="130"/>
  <c r="H6" i="111"/>
  <c r="H6" i="113"/>
  <c r="H6" i="109"/>
  <c r="C26" i="110"/>
  <c r="C26" i="112"/>
  <c r="C26" i="114"/>
  <c r="H12" i="109"/>
  <c r="H12" i="111"/>
  <c r="C26" i="111" s="1"/>
  <c r="H12" i="113"/>
  <c r="C26" i="113" s="1"/>
  <c r="H12" i="131"/>
  <c r="C26" i="131" s="1"/>
  <c r="H12" i="130"/>
  <c r="C26" i="130" s="1"/>
  <c r="BZ123" i="111"/>
  <c r="BX123" i="111"/>
  <c r="BP123" i="111"/>
  <c r="BH123" i="111"/>
  <c r="BF123" i="111"/>
  <c r="BY122" i="111"/>
  <c r="BU122" i="111"/>
  <c r="BK122" i="111"/>
  <c r="BG122" i="111"/>
  <c r="BZ121" i="111"/>
  <c r="BX121" i="111"/>
  <c r="BP121" i="111"/>
  <c r="BH121" i="111"/>
  <c r="BF121" i="111"/>
  <c r="BY120" i="111"/>
  <c r="BU120" i="111"/>
  <c r="BK120" i="111"/>
  <c r="BG120" i="111"/>
  <c r="BZ119" i="111"/>
  <c r="BX119" i="111"/>
  <c r="BP119" i="111"/>
  <c r="BH119" i="111"/>
  <c r="BF119" i="111"/>
  <c r="BY118" i="111"/>
  <c r="BU118" i="111"/>
  <c r="BK118" i="111"/>
  <c r="BG118" i="111"/>
  <c r="BZ117" i="111"/>
  <c r="BX117" i="111"/>
  <c r="BP117" i="111"/>
  <c r="BH117" i="111"/>
  <c r="BF117" i="111"/>
  <c r="BY116" i="111"/>
  <c r="BU116" i="111"/>
  <c r="BK116" i="111"/>
  <c r="BG116" i="111"/>
  <c r="BZ115" i="111"/>
  <c r="BX115" i="111"/>
  <c r="BP115" i="111"/>
  <c r="BH115" i="111"/>
  <c r="BF115" i="111"/>
  <c r="BY114" i="111"/>
  <c r="BU114" i="111"/>
  <c r="BK114" i="111"/>
  <c r="BG114" i="111"/>
  <c r="BZ113" i="111"/>
  <c r="BX113" i="111"/>
  <c r="BP113" i="111"/>
  <c r="BH113" i="111"/>
  <c r="BF113" i="111"/>
  <c r="BY112" i="111"/>
  <c r="BU112" i="111"/>
  <c r="BK112" i="111"/>
  <c r="BG112" i="111"/>
  <c r="BZ111" i="111"/>
  <c r="BX111" i="111"/>
  <c r="BP111" i="111"/>
  <c r="BH111" i="111"/>
  <c r="BF111" i="111"/>
  <c r="BY110" i="111"/>
  <c r="BU110" i="111"/>
  <c r="BK110" i="111"/>
  <c r="BG110" i="111"/>
  <c r="BZ109" i="111"/>
  <c r="BX109" i="111"/>
  <c r="BP109" i="111"/>
  <c r="BH109" i="111"/>
  <c r="BF109" i="111"/>
  <c r="BY108" i="111"/>
  <c r="BU108" i="111"/>
  <c r="BK108" i="111"/>
  <c r="BG108" i="111"/>
  <c r="BZ107" i="111"/>
  <c r="BX107" i="111"/>
  <c r="BP107" i="111"/>
  <c r="BH107" i="111"/>
  <c r="BF107" i="111"/>
  <c r="BY106" i="111"/>
  <c r="BU106" i="111"/>
  <c r="BK106" i="111"/>
  <c r="BG106" i="111"/>
  <c r="BZ105" i="111"/>
  <c r="BX105" i="111"/>
  <c r="BP105" i="111"/>
  <c r="BH105" i="111"/>
  <c r="BF105" i="111"/>
  <c r="BY104" i="111"/>
  <c r="BU104" i="111"/>
  <c r="BK104" i="111"/>
  <c r="BG104" i="111"/>
  <c r="BZ103" i="111"/>
  <c r="BX103" i="111"/>
  <c r="BP103" i="111"/>
  <c r="BH103" i="111"/>
  <c r="BF103" i="111"/>
  <c r="BY102" i="111"/>
  <c r="BU102" i="111"/>
  <c r="BK102" i="111"/>
  <c r="BG102" i="111"/>
  <c r="BZ101" i="111"/>
  <c r="BX101" i="111"/>
  <c r="BP101" i="111"/>
  <c r="BH101" i="111"/>
  <c r="BF101" i="111"/>
  <c r="BY100" i="111"/>
  <c r="BU100" i="111"/>
  <c r="BK100" i="111"/>
  <c r="BG100" i="111"/>
  <c r="BZ99" i="111"/>
  <c r="BX99" i="111"/>
  <c r="BP99" i="111"/>
  <c r="BH99" i="111"/>
  <c r="BF99" i="111"/>
  <c r="BY98" i="111"/>
  <c r="BU98" i="111"/>
  <c r="BK98" i="111"/>
  <c r="BG98" i="111"/>
  <c r="BZ97" i="111"/>
  <c r="BX97" i="111"/>
  <c r="BP97" i="111"/>
  <c r="BH97" i="111"/>
  <c r="BF97" i="111"/>
  <c r="BY96" i="111"/>
  <c r="BU96" i="111"/>
  <c r="BK96" i="111"/>
  <c r="BG96" i="111"/>
  <c r="BZ95" i="111"/>
  <c r="BX95" i="111"/>
  <c r="BP95" i="111"/>
  <c r="BH95" i="111"/>
  <c r="BF95" i="111"/>
  <c r="BY94" i="111"/>
  <c r="BU94" i="111"/>
  <c r="BK94" i="111"/>
  <c r="BG94" i="111"/>
  <c r="BZ93" i="111"/>
  <c r="BX93" i="111"/>
  <c r="BP93" i="111"/>
  <c r="BH93" i="111"/>
  <c r="BF93" i="111"/>
  <c r="BY92" i="111"/>
  <c r="BU92" i="111"/>
  <c r="BK92" i="111"/>
  <c r="BG92" i="111"/>
  <c r="BZ91" i="111"/>
  <c r="BX91" i="111"/>
  <c r="BP91" i="111"/>
  <c r="BH91" i="111"/>
  <c r="BF91" i="111"/>
  <c r="BY90" i="111"/>
  <c r="BU90" i="111"/>
  <c r="BK90" i="111"/>
  <c r="BG90" i="111"/>
  <c r="BZ89" i="111"/>
  <c r="BX89" i="111"/>
  <c r="BP89" i="111"/>
  <c r="BH89" i="111"/>
  <c r="BF89" i="111"/>
  <c r="BY88" i="111"/>
  <c r="BU88" i="111"/>
  <c r="BK88" i="111"/>
  <c r="BG88" i="111"/>
  <c r="BZ87" i="111"/>
  <c r="BX87" i="111"/>
  <c r="BP87" i="111"/>
  <c r="BH87" i="111"/>
  <c r="BF87" i="111"/>
  <c r="BY86" i="111"/>
  <c r="BU86" i="111"/>
  <c r="BK86" i="111"/>
  <c r="BG86" i="111"/>
  <c r="BZ85" i="111"/>
  <c r="BX85" i="111"/>
  <c r="BP85" i="111"/>
  <c r="BH85" i="111"/>
  <c r="BF85" i="111"/>
  <c r="BY84" i="111"/>
  <c r="BU84" i="111"/>
  <c r="BK84" i="111"/>
  <c r="BG84" i="111"/>
  <c r="BZ83" i="111"/>
  <c r="BX83" i="111"/>
  <c r="BP83" i="111"/>
  <c r="BH83" i="111"/>
  <c r="BF83" i="111"/>
  <c r="BY82" i="111"/>
  <c r="BU82" i="111"/>
  <c r="BK82" i="111"/>
  <c r="BG82" i="111"/>
  <c r="BZ81" i="111"/>
  <c r="BX81" i="111"/>
  <c r="BP81" i="111"/>
  <c r="BH81" i="111"/>
  <c r="BF81" i="111"/>
  <c r="BY80" i="111"/>
  <c r="BU80" i="111"/>
  <c r="BK80" i="111"/>
  <c r="BG80" i="111"/>
  <c r="BZ79" i="111"/>
  <c r="BX79" i="111"/>
  <c r="BP79" i="111"/>
  <c r="BH79" i="111"/>
  <c r="BF79" i="111"/>
  <c r="BY78" i="111"/>
  <c r="BU78" i="111"/>
  <c r="BK78" i="111"/>
  <c r="BG78" i="111"/>
  <c r="BZ77" i="111"/>
  <c r="BX77" i="111"/>
  <c r="BP77" i="111"/>
  <c r="BH77" i="111"/>
  <c r="BF77" i="111"/>
  <c r="BY76" i="111"/>
  <c r="BU76" i="111"/>
  <c r="BK76" i="111"/>
  <c r="BG76" i="111"/>
  <c r="BZ75" i="111"/>
  <c r="BX75" i="111"/>
  <c r="BP75" i="111"/>
  <c r="BH75" i="111"/>
  <c r="BF75" i="111"/>
  <c r="BY74" i="111"/>
  <c r="BU74" i="111"/>
  <c r="BK74" i="111"/>
  <c r="BG74" i="111"/>
  <c r="BZ73" i="111"/>
  <c r="BX73" i="111"/>
  <c r="BP73" i="111"/>
  <c r="BH73" i="111"/>
  <c r="BF73" i="111"/>
  <c r="BY72" i="111"/>
  <c r="BU72" i="111"/>
  <c r="BK72" i="111"/>
  <c r="BG72" i="111"/>
  <c r="BZ71" i="111"/>
  <c r="BX71" i="111"/>
  <c r="BP71" i="111"/>
  <c r="BH71" i="111"/>
  <c r="BF71" i="111"/>
  <c r="BY70" i="111"/>
  <c r="BU70" i="111"/>
  <c r="BK70" i="111"/>
  <c r="BG70" i="111"/>
  <c r="BZ69" i="111"/>
  <c r="BX69" i="111"/>
  <c r="BP69" i="111"/>
  <c r="BH69" i="111"/>
  <c r="BF69" i="111"/>
  <c r="BY68" i="111"/>
  <c r="BU68" i="111"/>
  <c r="BK68" i="111"/>
  <c r="BG68" i="111"/>
  <c r="BZ67" i="111"/>
  <c r="BX67" i="111"/>
  <c r="BP67" i="111"/>
  <c r="BH67" i="111"/>
  <c r="BF67" i="111"/>
  <c r="BY66" i="111"/>
  <c r="BU66" i="111"/>
  <c r="BK66" i="111"/>
  <c r="BG66" i="111"/>
  <c r="BZ65" i="111"/>
  <c r="BX65" i="111"/>
  <c r="BP65" i="111"/>
  <c r="BH65" i="111"/>
  <c r="BF65" i="111"/>
  <c r="BY64" i="111"/>
  <c r="BU64" i="111"/>
  <c r="BK64" i="111"/>
  <c r="BG64" i="111"/>
  <c r="BZ63" i="111"/>
  <c r="BX63" i="111"/>
  <c r="BP63" i="111"/>
  <c r="BH63" i="111"/>
  <c r="BF63" i="111"/>
  <c r="BY62" i="111"/>
  <c r="BU62" i="111"/>
  <c r="BK62" i="111"/>
  <c r="BG62" i="111"/>
  <c r="BZ61" i="111"/>
  <c r="BX61" i="111"/>
  <c r="BP61" i="111"/>
  <c r="BH61" i="111"/>
  <c r="BF61" i="111"/>
  <c r="BY60" i="111"/>
  <c r="BU60" i="111"/>
  <c r="BK60" i="111"/>
  <c r="BG60" i="111"/>
  <c r="BZ59" i="111"/>
  <c r="BX59" i="111"/>
  <c r="BP59" i="111"/>
  <c r="BH59" i="111"/>
  <c r="BF59" i="111"/>
  <c r="BY58" i="111"/>
  <c r="BU58" i="111"/>
  <c r="BK58" i="111"/>
  <c r="BG58" i="111"/>
  <c r="BZ57" i="111"/>
  <c r="BX57" i="111"/>
  <c r="BP57" i="111"/>
  <c r="BH57" i="111"/>
  <c r="BF57" i="111"/>
  <c r="BY56" i="111"/>
  <c r="BU56" i="111"/>
  <c r="BK56" i="111"/>
  <c r="BG56" i="111"/>
  <c r="BZ55" i="111"/>
  <c r="BX55" i="111"/>
  <c r="BP55" i="111"/>
  <c r="BH55" i="111"/>
  <c r="BF55" i="111"/>
  <c r="BY54" i="111"/>
  <c r="BU54" i="111"/>
  <c r="BK54" i="111"/>
  <c r="BG54" i="111"/>
  <c r="BZ53" i="111"/>
  <c r="BX53" i="111"/>
  <c r="BP53" i="111"/>
  <c r="BH53" i="111"/>
  <c r="BF53" i="111"/>
  <c r="BY52" i="111"/>
  <c r="BU52" i="111"/>
  <c r="BK52" i="111"/>
  <c r="BG52" i="111"/>
  <c r="BZ51" i="111"/>
  <c r="BX51" i="111"/>
  <c r="BP51" i="111"/>
  <c r="BH51" i="111"/>
  <c r="BF51" i="111"/>
  <c r="BY50" i="111"/>
  <c r="BU50" i="111"/>
  <c r="BK50" i="111"/>
  <c r="BG50" i="111"/>
  <c r="BZ49" i="111"/>
  <c r="BX49" i="111"/>
  <c r="BP49" i="111"/>
  <c r="BH49" i="111"/>
  <c r="BF49" i="111"/>
  <c r="BY48" i="111"/>
  <c r="BU48" i="111"/>
  <c r="BK48" i="111"/>
  <c r="BG48" i="111"/>
  <c r="BZ47" i="111"/>
  <c r="BX47" i="111"/>
  <c r="BP47" i="111"/>
  <c r="BH47" i="111"/>
  <c r="BF47" i="111"/>
  <c r="BY46" i="111"/>
  <c r="BU46" i="111"/>
  <c r="BK46" i="111"/>
  <c r="BG46" i="111"/>
  <c r="BZ45" i="111"/>
  <c r="BX45" i="111"/>
  <c r="BP45" i="111"/>
  <c r="BH45" i="111"/>
  <c r="BF45" i="111"/>
  <c r="BY44" i="111"/>
  <c r="BU44" i="111"/>
  <c r="BK44" i="111"/>
  <c r="BG44" i="111"/>
  <c r="BZ43" i="111"/>
  <c r="BX43" i="111"/>
  <c r="BP43" i="111"/>
  <c r="BH43" i="111"/>
  <c r="BF43" i="111"/>
  <c r="BY42" i="111"/>
  <c r="BU42" i="111"/>
  <c r="BK42" i="111"/>
  <c r="BG42" i="111"/>
  <c r="BZ41" i="111"/>
  <c r="BX41" i="111"/>
  <c r="BP41" i="111"/>
  <c r="BH41" i="111"/>
  <c r="BF41" i="111"/>
  <c r="BY40" i="111"/>
  <c r="BU40" i="111"/>
  <c r="BK40" i="111"/>
  <c r="BG40" i="111"/>
  <c r="BZ39" i="111"/>
  <c r="BX39" i="111"/>
  <c r="BP39" i="111"/>
  <c r="BH39" i="111"/>
  <c r="BF39" i="111"/>
  <c r="BY38" i="111"/>
  <c r="BU38" i="111"/>
  <c r="BK38" i="111"/>
  <c r="BG38" i="111"/>
  <c r="BZ37" i="111"/>
  <c r="BX37" i="111"/>
  <c r="BP37" i="111"/>
  <c r="BH37" i="111"/>
  <c r="BF37" i="111"/>
  <c r="BY36" i="111"/>
  <c r="BU36" i="111"/>
  <c r="BK36" i="111"/>
  <c r="BG36" i="111"/>
  <c r="BZ35" i="111"/>
  <c r="BX35" i="111"/>
  <c r="BP35" i="111"/>
  <c r="BH35" i="111"/>
  <c r="BF35" i="111"/>
  <c r="BY34" i="111"/>
  <c r="BU34" i="111"/>
  <c r="BK34" i="111"/>
  <c r="BG34" i="111"/>
  <c r="BZ33" i="111"/>
  <c r="BX33" i="111"/>
  <c r="BP33" i="111"/>
  <c r="BH33" i="111"/>
  <c r="BF33" i="111"/>
  <c r="BY32" i="111"/>
  <c r="BU32" i="111"/>
  <c r="BK32" i="111"/>
  <c r="BG32" i="111"/>
  <c r="BZ31" i="111"/>
  <c r="BX31" i="111"/>
  <c r="BP31" i="111"/>
  <c r="BH31" i="111"/>
  <c r="BF31" i="111"/>
  <c r="BY30" i="111"/>
  <c r="BU30" i="111"/>
  <c r="BK30" i="111"/>
  <c r="BG30" i="111"/>
  <c r="BZ29" i="111"/>
  <c r="BX29" i="111"/>
  <c r="BP29" i="111"/>
  <c r="BH29" i="111"/>
  <c r="BF29" i="111"/>
  <c r="BY28" i="111"/>
  <c r="BU28" i="111"/>
  <c r="BK28" i="111"/>
  <c r="BG28" i="111"/>
  <c r="BZ27" i="111"/>
  <c r="BX27" i="111"/>
  <c r="BP27" i="111"/>
  <c r="BH27" i="111"/>
  <c r="BF27" i="111"/>
  <c r="BY26" i="111"/>
  <c r="BU26" i="111"/>
  <c r="BK26" i="111"/>
  <c r="BG26" i="111"/>
  <c r="BZ25" i="111"/>
  <c r="BX25" i="111"/>
  <c r="BP25" i="111"/>
  <c r="BH25" i="111"/>
  <c r="BF25" i="111"/>
  <c r="BY24" i="111"/>
  <c r="BU24" i="111"/>
  <c r="BK24" i="111"/>
  <c r="BG24" i="111"/>
  <c r="BZ23" i="111"/>
  <c r="BX23" i="111"/>
  <c r="BP23" i="111"/>
  <c r="BH23" i="111"/>
  <c r="BF23" i="111"/>
  <c r="BY22" i="111"/>
  <c r="BU22" i="111"/>
  <c r="BK22" i="111"/>
  <c r="BG22" i="111"/>
  <c r="BZ21" i="111"/>
  <c r="BX21" i="111"/>
  <c r="BP21" i="111"/>
  <c r="BH21" i="111"/>
  <c r="BF21" i="111"/>
  <c r="BY20" i="111"/>
  <c r="BU20" i="111"/>
  <c r="BK20" i="111"/>
  <c r="BG20" i="111"/>
  <c r="BZ19" i="111"/>
  <c r="BX19" i="111"/>
  <c r="BP19" i="111"/>
  <c r="BH19" i="111"/>
  <c r="BF19" i="111"/>
  <c r="BY18" i="111"/>
  <c r="BU18" i="111"/>
  <c r="BK18" i="111"/>
  <c r="BG18" i="111"/>
  <c r="BZ17" i="111"/>
  <c r="BX17" i="111"/>
  <c r="BP17" i="111"/>
  <c r="BH17" i="111"/>
  <c r="BF17" i="111"/>
  <c r="BY16" i="111"/>
  <c r="BU16" i="111"/>
  <c r="BK16" i="111"/>
  <c r="BG16" i="111"/>
  <c r="BZ15" i="111"/>
  <c r="BX15" i="111"/>
  <c r="BP15" i="111"/>
  <c r="BH15" i="111"/>
  <c r="BF15" i="111"/>
  <c r="BY14" i="111"/>
  <c r="BU14" i="111"/>
  <c r="BK14" i="111"/>
  <c r="BG14" i="111"/>
  <c r="BZ13" i="111"/>
  <c r="BX13" i="111"/>
  <c r="BP13" i="111"/>
  <c r="BH13" i="111"/>
  <c r="BF13" i="111"/>
  <c r="BY12" i="111"/>
  <c r="BU12" i="111"/>
  <c r="BK12" i="111"/>
  <c r="BG12" i="111"/>
  <c r="BZ11" i="111"/>
  <c r="BY123" i="111"/>
  <c r="BK123" i="111"/>
  <c r="BZ122" i="111"/>
  <c r="BP122" i="111"/>
  <c r="BF122" i="111"/>
  <c r="BU121" i="111"/>
  <c r="BG121" i="111"/>
  <c r="BX120" i="111"/>
  <c r="BH120" i="111"/>
  <c r="BY119" i="111"/>
  <c r="BK119" i="111"/>
  <c r="BZ118" i="111"/>
  <c r="BP118" i="111"/>
  <c r="BF118" i="111"/>
  <c r="BU117" i="111"/>
  <c r="BG117" i="111"/>
  <c r="BX116" i="111"/>
  <c r="BH116" i="111"/>
  <c r="BY115" i="111"/>
  <c r="BK115" i="111"/>
  <c r="BZ114" i="111"/>
  <c r="BP114" i="111"/>
  <c r="BF114" i="111"/>
  <c r="BU113" i="111"/>
  <c r="BG113" i="111"/>
  <c r="BX112" i="111"/>
  <c r="BH112" i="111"/>
  <c r="BY111" i="111"/>
  <c r="BK111" i="111"/>
  <c r="BZ110" i="111"/>
  <c r="BP110" i="111"/>
  <c r="BF110" i="111"/>
  <c r="BU109" i="111"/>
  <c r="BG109" i="111"/>
  <c r="BX108" i="111"/>
  <c r="BH108" i="111"/>
  <c r="BY107" i="111"/>
  <c r="BK107" i="111"/>
  <c r="BZ106" i="111"/>
  <c r="BP106" i="111"/>
  <c r="BF106" i="111"/>
  <c r="BU105" i="111"/>
  <c r="BG105" i="111"/>
  <c r="BX104" i="111"/>
  <c r="BH104" i="111"/>
  <c r="BY103" i="111"/>
  <c r="BK103" i="111"/>
  <c r="BZ102" i="111"/>
  <c r="BP102" i="111"/>
  <c r="BF102" i="111"/>
  <c r="BU101" i="111"/>
  <c r="BG101" i="111"/>
  <c r="BX100" i="111"/>
  <c r="BH100" i="111"/>
  <c r="BY99" i="111"/>
  <c r="BK99" i="111"/>
  <c r="BZ98" i="111"/>
  <c r="BP98" i="111"/>
  <c r="BF98" i="111"/>
  <c r="BU97" i="111"/>
  <c r="BG97" i="111"/>
  <c r="BX96" i="111"/>
  <c r="BH96" i="111"/>
  <c r="BY95" i="111"/>
  <c r="BK95" i="111"/>
  <c r="BZ94" i="111"/>
  <c r="BF94" i="111"/>
  <c r="BG93" i="111"/>
  <c r="BH92" i="111"/>
  <c r="BK91" i="111"/>
  <c r="BP90" i="111"/>
  <c r="BU89" i="111"/>
  <c r="BX88" i="111"/>
  <c r="BY87" i="111"/>
  <c r="BZ86" i="111"/>
  <c r="BF86" i="111"/>
  <c r="BG85" i="111"/>
  <c r="BH84" i="111"/>
  <c r="BK83" i="111"/>
  <c r="BP82" i="111"/>
  <c r="BU81" i="111"/>
  <c r="BX80" i="111"/>
  <c r="BY79" i="111"/>
  <c r="BZ78" i="111"/>
  <c r="BF78" i="111"/>
  <c r="BG77" i="111"/>
  <c r="BH76" i="111"/>
  <c r="BK75" i="111"/>
  <c r="BP74" i="111"/>
  <c r="BU73" i="111"/>
  <c r="BX72" i="111"/>
  <c r="BY71" i="111"/>
  <c r="BZ70" i="111"/>
  <c r="BF70" i="111"/>
  <c r="BG69" i="111"/>
  <c r="BH68" i="111"/>
  <c r="BK67" i="111"/>
  <c r="BP66" i="111"/>
  <c r="BU65" i="111"/>
  <c r="BX64" i="111"/>
  <c r="BY63" i="111"/>
  <c r="BZ62" i="111"/>
  <c r="BF62" i="111"/>
  <c r="BG61" i="111"/>
  <c r="BH60" i="111"/>
  <c r="BK59" i="111"/>
  <c r="BP58" i="111"/>
  <c r="BU57" i="111"/>
  <c r="BX56" i="111"/>
  <c r="BY55" i="111"/>
  <c r="BZ54" i="111"/>
  <c r="BF54" i="111"/>
  <c r="BG53" i="111"/>
  <c r="BH52" i="111"/>
  <c r="BK51" i="111"/>
  <c r="BP50" i="111"/>
  <c r="BU49" i="111"/>
  <c r="BX48" i="111"/>
  <c r="BY47" i="111"/>
  <c r="BZ46" i="111"/>
  <c r="BF46" i="111"/>
  <c r="BG45" i="111"/>
  <c r="BH44" i="111"/>
  <c r="BK43" i="111"/>
  <c r="BP42" i="111"/>
  <c r="BU41" i="111"/>
  <c r="BX40" i="111"/>
  <c r="BY39" i="111"/>
  <c r="BZ38" i="111"/>
  <c r="BF38" i="111"/>
  <c r="BG37" i="111"/>
  <c r="BH36" i="111"/>
  <c r="BK35" i="111"/>
  <c r="BP34" i="111"/>
  <c r="BU33" i="111"/>
  <c r="BX32" i="111"/>
  <c r="BY31" i="111"/>
  <c r="BZ30" i="111"/>
  <c r="BF30" i="111"/>
  <c r="BG29" i="111"/>
  <c r="BH28" i="111"/>
  <c r="BK27" i="111"/>
  <c r="BP26" i="111"/>
  <c r="BU25" i="111"/>
  <c r="BX24" i="111"/>
  <c r="BY23" i="111"/>
  <c r="BZ22" i="111"/>
  <c r="BF22" i="111"/>
  <c r="BG21" i="111"/>
  <c r="BH20" i="111"/>
  <c r="BK19" i="111"/>
  <c r="BP18" i="111"/>
  <c r="BU17" i="111"/>
  <c r="BX16" i="111"/>
  <c r="BY15" i="111"/>
  <c r="BZ14" i="111"/>
  <c r="BF14" i="111"/>
  <c r="BG13" i="111"/>
  <c r="BH12" i="111"/>
  <c r="BX11" i="111"/>
  <c r="BP11" i="111"/>
  <c r="BH11" i="111"/>
  <c r="BF11" i="111"/>
  <c r="BY10" i="111"/>
  <c r="BU10" i="111"/>
  <c r="BK10" i="111"/>
  <c r="BG10" i="111"/>
  <c r="BZ9" i="111"/>
  <c r="BX9" i="111"/>
  <c r="BP9" i="111"/>
  <c r="BH9" i="111"/>
  <c r="BF9" i="111"/>
  <c r="BY8" i="111"/>
  <c r="BU8" i="111"/>
  <c r="BK8" i="111"/>
  <c r="BG8" i="111"/>
  <c r="BZ7" i="111"/>
  <c r="BX7" i="111"/>
  <c r="BP7" i="111"/>
  <c r="BH7" i="111"/>
  <c r="BF7" i="111"/>
  <c r="BY6" i="111"/>
  <c r="BU6" i="111"/>
  <c r="BK6" i="111"/>
  <c r="BG6" i="111"/>
  <c r="BZ5" i="111"/>
  <c r="BX5" i="111"/>
  <c r="BP5" i="111"/>
  <c r="BH5" i="111"/>
  <c r="BF5" i="111"/>
  <c r="BY4" i="111"/>
  <c r="BU4" i="111"/>
  <c r="BK4" i="111"/>
  <c r="BG4" i="111"/>
  <c r="BZ3" i="111"/>
  <c r="BX3" i="111"/>
  <c r="BP3" i="111"/>
  <c r="BH3" i="111"/>
  <c r="BF3" i="111"/>
  <c r="BT123" i="111"/>
  <c r="BO123" i="111"/>
  <c r="BJ123" i="111"/>
  <c r="BV122" i="111"/>
  <c r="BQ122" i="111"/>
  <c r="BL122" i="111"/>
  <c r="BW121" i="111"/>
  <c r="BR121" i="111"/>
  <c r="BM121" i="111"/>
  <c r="BE121" i="111"/>
  <c r="BS120" i="111"/>
  <c r="BN120" i="111"/>
  <c r="BI120" i="111"/>
  <c r="BT119" i="111"/>
  <c r="BO119" i="111"/>
  <c r="BJ119" i="111"/>
  <c r="BV118" i="111"/>
  <c r="BQ118" i="111"/>
  <c r="BL118" i="111"/>
  <c r="BW117" i="111"/>
  <c r="BR117" i="111"/>
  <c r="BM117" i="111"/>
  <c r="BE117" i="111"/>
  <c r="BS116" i="111"/>
  <c r="BN116" i="111"/>
  <c r="BI116" i="111"/>
  <c r="BT115" i="111"/>
  <c r="BO115" i="111"/>
  <c r="BJ115" i="111"/>
  <c r="BV114" i="111"/>
  <c r="BQ114" i="111"/>
  <c r="BL114" i="111"/>
  <c r="BW113" i="111"/>
  <c r="BR113" i="111"/>
  <c r="BM113" i="111"/>
  <c r="BE113" i="111"/>
  <c r="BS112" i="111"/>
  <c r="BN112" i="111"/>
  <c r="BI112" i="111"/>
  <c r="BT111" i="111"/>
  <c r="BO111" i="111"/>
  <c r="BJ111" i="111"/>
  <c r="BV110" i="111"/>
  <c r="BQ110" i="111"/>
  <c r="BL110" i="111"/>
  <c r="BW109" i="111"/>
  <c r="BR109" i="111"/>
  <c r="BM109" i="111"/>
  <c r="BE109" i="111"/>
  <c r="BS108" i="111"/>
  <c r="BN108" i="111"/>
  <c r="BI108" i="111"/>
  <c r="BT107" i="111"/>
  <c r="BO107" i="111"/>
  <c r="BJ107" i="111"/>
  <c r="BV106" i="111"/>
  <c r="BQ106" i="111"/>
  <c r="BL106" i="111"/>
  <c r="BW105" i="111"/>
  <c r="BR105" i="111"/>
  <c r="BM105" i="111"/>
  <c r="BE105" i="111"/>
  <c r="BS104" i="111"/>
  <c r="BN104" i="111"/>
  <c r="BI104" i="111"/>
  <c r="BT103" i="111"/>
  <c r="BO103" i="111"/>
  <c r="BJ103" i="111"/>
  <c r="BV102" i="111"/>
  <c r="BQ102" i="111"/>
  <c r="BL102" i="111"/>
  <c r="BW101" i="111"/>
  <c r="BR101" i="111"/>
  <c r="BM101" i="111"/>
  <c r="BE101" i="111"/>
  <c r="BS100" i="111"/>
  <c r="BN100" i="111"/>
  <c r="BI100" i="111"/>
  <c r="BT99" i="111"/>
  <c r="BO99" i="111"/>
  <c r="BJ99" i="111"/>
  <c r="BV98" i="111"/>
  <c r="BQ98" i="111"/>
  <c r="BL98" i="111"/>
  <c r="BW97" i="111"/>
  <c r="BR97" i="111"/>
  <c r="BM97" i="111"/>
  <c r="BE97" i="111"/>
  <c r="BS96" i="111"/>
  <c r="BN96" i="111"/>
  <c r="BI96" i="111"/>
  <c r="BT95" i="111"/>
  <c r="BO95" i="111"/>
  <c r="BJ95" i="111"/>
  <c r="BV94" i="111"/>
  <c r="BQ94" i="111"/>
  <c r="BL94" i="111"/>
  <c r="BW93" i="111"/>
  <c r="BR93" i="111"/>
  <c r="BM93" i="111"/>
  <c r="BE93" i="111"/>
  <c r="BS92" i="111"/>
  <c r="BN92" i="111"/>
  <c r="BI92" i="111"/>
  <c r="BT91" i="111"/>
  <c r="BO91" i="111"/>
  <c r="BJ91" i="111"/>
  <c r="BV90" i="111"/>
  <c r="BQ90" i="111"/>
  <c r="BL90" i="111"/>
  <c r="BW89" i="111"/>
  <c r="BR89" i="111"/>
  <c r="BM89" i="111"/>
  <c r="BE89" i="111"/>
  <c r="BS88" i="111"/>
  <c r="BN88" i="111"/>
  <c r="BI88" i="111"/>
  <c r="BT87" i="111"/>
  <c r="BO87" i="111"/>
  <c r="BJ87" i="111"/>
  <c r="BV86" i="111"/>
  <c r="BQ86" i="111"/>
  <c r="BL86" i="111"/>
  <c r="BW85" i="111"/>
  <c r="BR85" i="111"/>
  <c r="BM85" i="111"/>
  <c r="BE85" i="111"/>
  <c r="BS84" i="111"/>
  <c r="BN84" i="111"/>
  <c r="BI84" i="111"/>
  <c r="BT83" i="111"/>
  <c r="BO83" i="111"/>
  <c r="BJ83" i="111"/>
  <c r="BV82" i="111"/>
  <c r="BQ82" i="111"/>
  <c r="BL82" i="111"/>
  <c r="BW81" i="111"/>
  <c r="BR81" i="111"/>
  <c r="BM81" i="111"/>
  <c r="BE81" i="111"/>
  <c r="BS80" i="111"/>
  <c r="BN80" i="111"/>
  <c r="BI80" i="111"/>
  <c r="BT79" i="111"/>
  <c r="BO79" i="111"/>
  <c r="BJ79" i="111"/>
  <c r="BV78" i="111"/>
  <c r="BQ78" i="111"/>
  <c r="BL78" i="111"/>
  <c r="BW77" i="111"/>
  <c r="BR77" i="111"/>
  <c r="BM77" i="111"/>
  <c r="BE77" i="111"/>
  <c r="BS76" i="111"/>
  <c r="BN76" i="111"/>
  <c r="BI76" i="111"/>
  <c r="BT75" i="111"/>
  <c r="BO75" i="111"/>
  <c r="BJ75" i="111"/>
  <c r="BV74" i="111"/>
  <c r="BQ74" i="111"/>
  <c r="BL74" i="111"/>
  <c r="BW73" i="111"/>
  <c r="BR73" i="111"/>
  <c r="BM73" i="111"/>
  <c r="BE73" i="111"/>
  <c r="BS72" i="111"/>
  <c r="BN72" i="111"/>
  <c r="BI72" i="111"/>
  <c r="BT71" i="111"/>
  <c r="BO71" i="111"/>
  <c r="BJ71" i="111"/>
  <c r="BV70" i="111"/>
  <c r="BQ70" i="111"/>
  <c r="BL70" i="111"/>
  <c r="BW69" i="111"/>
  <c r="BR69" i="111"/>
  <c r="BM69" i="111"/>
  <c r="BE69" i="111"/>
  <c r="BS68" i="111"/>
  <c r="BN68" i="111"/>
  <c r="BI68" i="111"/>
  <c r="BT67" i="111"/>
  <c r="BO67" i="111"/>
  <c r="BJ67" i="111"/>
  <c r="BV66" i="111"/>
  <c r="BQ66" i="111"/>
  <c r="BL66" i="111"/>
  <c r="BW65" i="111"/>
  <c r="BR65" i="111"/>
  <c r="BM65" i="111"/>
  <c r="BE65" i="111"/>
  <c r="BS64" i="111"/>
  <c r="BN64" i="111"/>
  <c r="BI64" i="111"/>
  <c r="BT63" i="111"/>
  <c r="BO63" i="111"/>
  <c r="BJ63" i="111"/>
  <c r="BV62" i="111"/>
  <c r="BQ62" i="111"/>
  <c r="BL62" i="111"/>
  <c r="BW61" i="111"/>
  <c r="BR61" i="111"/>
  <c r="BM61" i="111"/>
  <c r="BE61" i="111"/>
  <c r="BS60" i="111"/>
  <c r="BN60" i="111"/>
  <c r="BI60" i="111"/>
  <c r="BT59" i="111"/>
  <c r="BO59" i="111"/>
  <c r="BJ59" i="111"/>
  <c r="BV58" i="111"/>
  <c r="BQ58" i="111"/>
  <c r="BL58" i="111"/>
  <c r="BW57" i="111"/>
  <c r="BR57" i="111"/>
  <c r="BM57" i="111"/>
  <c r="BE57" i="111"/>
  <c r="BS56" i="111"/>
  <c r="BN56" i="111"/>
  <c r="BI56" i="111"/>
  <c r="BT55" i="111"/>
  <c r="BO55" i="111"/>
  <c r="BJ55" i="111"/>
  <c r="BV54" i="111"/>
  <c r="BQ54" i="111"/>
  <c r="BL54" i="111"/>
  <c r="BW53" i="111"/>
  <c r="BR53" i="111"/>
  <c r="BM53" i="111"/>
  <c r="BE53" i="111"/>
  <c r="BS52" i="111"/>
  <c r="BN52" i="111"/>
  <c r="BI52" i="111"/>
  <c r="BT51" i="111"/>
  <c r="BO51" i="111"/>
  <c r="BJ51" i="111"/>
  <c r="BV50" i="111"/>
  <c r="BQ50" i="111"/>
  <c r="BL50" i="111"/>
  <c r="BW49" i="111"/>
  <c r="BR49" i="111"/>
  <c r="BM49" i="111"/>
  <c r="BE49" i="111"/>
  <c r="BS48" i="111"/>
  <c r="BN48" i="111"/>
  <c r="BI48" i="111"/>
  <c r="BT47" i="111"/>
  <c r="BO47" i="111"/>
  <c r="BJ47" i="111"/>
  <c r="BV46" i="111"/>
  <c r="BQ46" i="111"/>
  <c r="BL46" i="111"/>
  <c r="BW45" i="111"/>
  <c r="BR45" i="111"/>
  <c r="BM45" i="111"/>
  <c r="BE45" i="111"/>
  <c r="BS44" i="111"/>
  <c r="BN44" i="111"/>
  <c r="BI44" i="111"/>
  <c r="BT43" i="111"/>
  <c r="BO43" i="111"/>
  <c r="BJ43" i="111"/>
  <c r="BV42" i="111"/>
  <c r="BQ42" i="111"/>
  <c r="BL42" i="111"/>
  <c r="BW41" i="111"/>
  <c r="BR41" i="111"/>
  <c r="BM41" i="111"/>
  <c r="BE41" i="111"/>
  <c r="BS40" i="111"/>
  <c r="BN40" i="111"/>
  <c r="BI40" i="111"/>
  <c r="BT39" i="111"/>
  <c r="BO39" i="111"/>
  <c r="BJ39" i="111"/>
  <c r="BV38" i="111"/>
  <c r="BQ38" i="111"/>
  <c r="BL38" i="111"/>
  <c r="BW37" i="111"/>
  <c r="BR37" i="111"/>
  <c r="BM37" i="111"/>
  <c r="BE37" i="111"/>
  <c r="BS36" i="111"/>
  <c r="BN36" i="111"/>
  <c r="BI36" i="111"/>
  <c r="BT35" i="111"/>
  <c r="BO35" i="111"/>
  <c r="BJ35" i="111"/>
  <c r="BV34" i="111"/>
  <c r="BQ34" i="111"/>
  <c r="BL34" i="111"/>
  <c r="BW33" i="111"/>
  <c r="BR33" i="111"/>
  <c r="BM33" i="111"/>
  <c r="BE33" i="111"/>
  <c r="BS32" i="111"/>
  <c r="BN32" i="111"/>
  <c r="BI32" i="111"/>
  <c r="BT31" i="111"/>
  <c r="BO31" i="111"/>
  <c r="BJ31" i="111"/>
  <c r="BV30" i="111"/>
  <c r="BQ30" i="111"/>
  <c r="BL30" i="111"/>
  <c r="BW29" i="111"/>
  <c r="BR29" i="111"/>
  <c r="BM29" i="111"/>
  <c r="BE29" i="111"/>
  <c r="BS28" i="111"/>
  <c r="BN28" i="111"/>
  <c r="BI28" i="111"/>
  <c r="BT27" i="111"/>
  <c r="BO27" i="111"/>
  <c r="BJ27" i="111"/>
  <c r="BV26" i="111"/>
  <c r="BQ26" i="111"/>
  <c r="BL26" i="111"/>
  <c r="BW25" i="111"/>
  <c r="BR25" i="111"/>
  <c r="BM25" i="111"/>
  <c r="BE25" i="111"/>
  <c r="BS24" i="111"/>
  <c r="BN24" i="111"/>
  <c r="BI24" i="111"/>
  <c r="BT23" i="111"/>
  <c r="BO23" i="111"/>
  <c r="BJ23" i="111"/>
  <c r="BV22" i="111"/>
  <c r="BQ22" i="111"/>
  <c r="BL22" i="111"/>
  <c r="BW21" i="111"/>
  <c r="BR21" i="111"/>
  <c r="BM21" i="111"/>
  <c r="BE21" i="111"/>
  <c r="BS20" i="111"/>
  <c r="BN20" i="111"/>
  <c r="BI20" i="111"/>
  <c r="BT19" i="111"/>
  <c r="BO19" i="111"/>
  <c r="BJ19" i="111"/>
  <c r="BV18" i="111"/>
  <c r="BQ18" i="111"/>
  <c r="BL18" i="111"/>
  <c r="BW17" i="111"/>
  <c r="BR17" i="111"/>
  <c r="BM17" i="111"/>
  <c r="BE17" i="111"/>
  <c r="BS16" i="111"/>
  <c r="BN16" i="111"/>
  <c r="BI16" i="111"/>
  <c r="BT15" i="111"/>
  <c r="BO15" i="111"/>
  <c r="BJ15" i="111"/>
  <c r="BV14" i="111"/>
  <c r="BQ14" i="111"/>
  <c r="BL14" i="111"/>
  <c r="BW13" i="111"/>
  <c r="BR13" i="111"/>
  <c r="BM13" i="111"/>
  <c r="BE13" i="111"/>
  <c r="BS12" i="111"/>
  <c r="BN12" i="111"/>
  <c r="BI12" i="111"/>
  <c r="BT11" i="111"/>
  <c r="BO11" i="111"/>
  <c r="BJ11" i="111"/>
  <c r="BV10" i="111"/>
  <c r="BQ10" i="111"/>
  <c r="BL10" i="111"/>
  <c r="BW9" i="111"/>
  <c r="BR9" i="111"/>
  <c r="BM9" i="111"/>
  <c r="BE9" i="111"/>
  <c r="BS8" i="111"/>
  <c r="BN8" i="111"/>
  <c r="BI8" i="111"/>
  <c r="BT7" i="111"/>
  <c r="BO7" i="111"/>
  <c r="BJ7" i="111"/>
  <c r="BV6" i="111"/>
  <c r="BQ6" i="111"/>
  <c r="BL6" i="111"/>
  <c r="BW5" i="111"/>
  <c r="BR5" i="111"/>
  <c r="BM5" i="111"/>
  <c r="BE5" i="111"/>
  <c r="BS4" i="111"/>
  <c r="BN4" i="111"/>
  <c r="BI4" i="111"/>
  <c r="BT3" i="111"/>
  <c r="BO3" i="111"/>
  <c r="BJ3" i="111"/>
  <c r="BY2" i="111"/>
  <c r="BU2" i="111"/>
  <c r="BQ2" i="111"/>
  <c r="BM2" i="111"/>
  <c r="BI2" i="111"/>
  <c r="BE2" i="111"/>
  <c r="BH94" i="111"/>
  <c r="BK93" i="111"/>
  <c r="BP92" i="111"/>
  <c r="BU91" i="111"/>
  <c r="BX90" i="111"/>
  <c r="BY89" i="111"/>
  <c r="BZ88" i="111"/>
  <c r="BF88" i="111"/>
  <c r="BG87" i="111"/>
  <c r="BH86" i="111"/>
  <c r="BK85" i="111"/>
  <c r="BP84" i="111"/>
  <c r="BU83" i="111"/>
  <c r="BX82" i="111"/>
  <c r="BY81" i="111"/>
  <c r="BZ80" i="111"/>
  <c r="BF80" i="111"/>
  <c r="BG79" i="111"/>
  <c r="BH78" i="111"/>
  <c r="BK77" i="111"/>
  <c r="BP76" i="111"/>
  <c r="BU75" i="111"/>
  <c r="BX74" i="111"/>
  <c r="BY73" i="111"/>
  <c r="BZ72" i="111"/>
  <c r="BF72" i="111"/>
  <c r="BG71" i="111"/>
  <c r="BH70" i="111"/>
  <c r="BK69" i="111"/>
  <c r="BP68" i="111"/>
  <c r="BU67" i="111"/>
  <c r="BX66" i="111"/>
  <c r="BY65" i="111"/>
  <c r="BZ64" i="111"/>
  <c r="BF64" i="111"/>
  <c r="BG63" i="111"/>
  <c r="BH62" i="111"/>
  <c r="BK61" i="111"/>
  <c r="BP60" i="111"/>
  <c r="BU59" i="111"/>
  <c r="BX58" i="111"/>
  <c r="BY57" i="111"/>
  <c r="BZ56" i="111"/>
  <c r="BF56" i="111"/>
  <c r="BG55" i="111"/>
  <c r="BH54" i="111"/>
  <c r="BK53" i="111"/>
  <c r="BP52" i="111"/>
  <c r="BU51" i="111"/>
  <c r="BX50" i="111"/>
  <c r="BY49" i="111"/>
  <c r="BZ48" i="111"/>
  <c r="BF48" i="111"/>
  <c r="BG47" i="111"/>
  <c r="BH46" i="111"/>
  <c r="BK45" i="111"/>
  <c r="BP44" i="111"/>
  <c r="BU43" i="111"/>
  <c r="BX42" i="111"/>
  <c r="BY41" i="111"/>
  <c r="BZ40" i="111"/>
  <c r="BF40" i="111"/>
  <c r="BG39" i="111"/>
  <c r="BH38" i="111"/>
  <c r="BK37" i="111"/>
  <c r="BP36" i="111"/>
  <c r="BU35" i="111"/>
  <c r="BX34" i="111"/>
  <c r="BY33" i="111"/>
  <c r="BZ32" i="111"/>
  <c r="BF32" i="111"/>
  <c r="BG31" i="111"/>
  <c r="BH30" i="111"/>
  <c r="BK29" i="111"/>
  <c r="BP28" i="111"/>
  <c r="BU27" i="111"/>
  <c r="BX26" i="111"/>
  <c r="BY25" i="111"/>
  <c r="BZ24" i="111"/>
  <c r="BF24" i="111"/>
  <c r="BG23" i="111"/>
  <c r="BH22" i="111"/>
  <c r="BK21" i="111"/>
  <c r="BP20" i="111"/>
  <c r="BU19" i="111"/>
  <c r="BX18" i="111"/>
  <c r="BY17" i="111"/>
  <c r="BZ16" i="111"/>
  <c r="BF16" i="111"/>
  <c r="BG15" i="111"/>
  <c r="BH14" i="111"/>
  <c r="BK13" i="111"/>
  <c r="BP12" i="111"/>
  <c r="BS123" i="111"/>
  <c r="BN123" i="111"/>
  <c r="BI123" i="111"/>
  <c r="BT122" i="111"/>
  <c r="BO122" i="111"/>
  <c r="BJ122" i="111"/>
  <c r="BV121" i="111"/>
  <c r="BQ121" i="111"/>
  <c r="BL121" i="111"/>
  <c r="BW120" i="111"/>
  <c r="BR120" i="111"/>
  <c r="BM120" i="111"/>
  <c r="BE120" i="111"/>
  <c r="BS119" i="111"/>
  <c r="BN119" i="111"/>
  <c r="BI119" i="111"/>
  <c r="BT118" i="111"/>
  <c r="BO118" i="111"/>
  <c r="BJ118" i="111"/>
  <c r="BV117" i="111"/>
  <c r="BQ117" i="111"/>
  <c r="BL117" i="111"/>
  <c r="BW116" i="111"/>
  <c r="BR116" i="111"/>
  <c r="BM116" i="111"/>
  <c r="BE116" i="111"/>
  <c r="BS115" i="111"/>
  <c r="BN115" i="111"/>
  <c r="BI115" i="111"/>
  <c r="BT114" i="111"/>
  <c r="BO114" i="111"/>
  <c r="BJ114" i="111"/>
  <c r="BV113" i="111"/>
  <c r="BQ113" i="111"/>
  <c r="BL113" i="111"/>
  <c r="BW112" i="111"/>
  <c r="BR112" i="111"/>
  <c r="BM112" i="111"/>
  <c r="BE112" i="111"/>
  <c r="BS111" i="111"/>
  <c r="BN111" i="111"/>
  <c r="BI111" i="111"/>
  <c r="BT110" i="111"/>
  <c r="BO110" i="111"/>
  <c r="BJ110" i="111"/>
  <c r="BV109" i="111"/>
  <c r="BQ109" i="111"/>
  <c r="BL109" i="111"/>
  <c r="BW108" i="111"/>
  <c r="BR108" i="111"/>
  <c r="BM108" i="111"/>
  <c r="BE108" i="111"/>
  <c r="BS107" i="111"/>
  <c r="BN107" i="111"/>
  <c r="BI107" i="111"/>
  <c r="BT106" i="111"/>
  <c r="BO106" i="111"/>
  <c r="BJ106" i="111"/>
  <c r="BV105" i="111"/>
  <c r="BQ105" i="111"/>
  <c r="BL105" i="111"/>
  <c r="BW104" i="111"/>
  <c r="BR104" i="111"/>
  <c r="BM104" i="111"/>
  <c r="BE104" i="111"/>
  <c r="BS103" i="111"/>
  <c r="BN103" i="111"/>
  <c r="BI103" i="111"/>
  <c r="BT102" i="111"/>
  <c r="BO102" i="111"/>
  <c r="BJ102" i="111"/>
  <c r="BV101" i="111"/>
  <c r="BQ101" i="111"/>
  <c r="BL101" i="111"/>
  <c r="BW100" i="111"/>
  <c r="BR100" i="111"/>
  <c r="BM100" i="111"/>
  <c r="BE100" i="111"/>
  <c r="BS99" i="111"/>
  <c r="BN99" i="111"/>
  <c r="BI99" i="111"/>
  <c r="BT98" i="111"/>
  <c r="BO98" i="111"/>
  <c r="BJ98" i="111"/>
  <c r="BV97" i="111"/>
  <c r="BQ97" i="111"/>
  <c r="BL97" i="111"/>
  <c r="BW96" i="111"/>
  <c r="BR96" i="111"/>
  <c r="BM96" i="111"/>
  <c r="BE96" i="111"/>
  <c r="BS95" i="111"/>
  <c r="BN95" i="111"/>
  <c r="BI95" i="111"/>
  <c r="BT94" i="111"/>
  <c r="BO94" i="111"/>
  <c r="BJ94" i="111"/>
  <c r="BV93" i="111"/>
  <c r="BQ93" i="111"/>
  <c r="BL93" i="111"/>
  <c r="BW92" i="111"/>
  <c r="BR92" i="111"/>
  <c r="BM92" i="111"/>
  <c r="BE92" i="111"/>
  <c r="BS91" i="111"/>
  <c r="BN91" i="111"/>
  <c r="BI91" i="111"/>
  <c r="BT90" i="111"/>
  <c r="BO90" i="111"/>
  <c r="BJ90" i="111"/>
  <c r="BV89" i="111"/>
  <c r="BQ89" i="111"/>
  <c r="BL89" i="111"/>
  <c r="BW88" i="111"/>
  <c r="BR88" i="111"/>
  <c r="BM88" i="111"/>
  <c r="BE88" i="111"/>
  <c r="BS87" i="111"/>
  <c r="BN87" i="111"/>
  <c r="BI87" i="111"/>
  <c r="BT86" i="111"/>
  <c r="BO86" i="111"/>
  <c r="BJ86" i="111"/>
  <c r="BV85" i="111"/>
  <c r="BQ85" i="111"/>
  <c r="BL85" i="111"/>
  <c r="BW84" i="111"/>
  <c r="BR84" i="111"/>
  <c r="BM84" i="111"/>
  <c r="BE84" i="111"/>
  <c r="BS83" i="111"/>
  <c r="BN83" i="111"/>
  <c r="BI83" i="111"/>
  <c r="BT82" i="111"/>
  <c r="BO82" i="111"/>
  <c r="BJ82" i="111"/>
  <c r="BV81" i="111"/>
  <c r="BQ81" i="111"/>
  <c r="BL81" i="111"/>
  <c r="BW80" i="111"/>
  <c r="BR80" i="111"/>
  <c r="BM80" i="111"/>
  <c r="BE80" i="111"/>
  <c r="BS79" i="111"/>
  <c r="BN79" i="111"/>
  <c r="BI79" i="111"/>
  <c r="BT78" i="111"/>
  <c r="BO78" i="111"/>
  <c r="BJ78" i="111"/>
  <c r="BV77" i="111"/>
  <c r="BQ77" i="111"/>
  <c r="BL77" i="111"/>
  <c r="BW76" i="111"/>
  <c r="BR76" i="111"/>
  <c r="BM76" i="111"/>
  <c r="BE76" i="111"/>
  <c r="BS75" i="111"/>
  <c r="BN75" i="111"/>
  <c r="BI75" i="111"/>
  <c r="BT74" i="111"/>
  <c r="BO74" i="111"/>
  <c r="BJ74" i="111"/>
  <c r="BV73" i="111"/>
  <c r="BQ73" i="111"/>
  <c r="BL73" i="111"/>
  <c r="BW72" i="111"/>
  <c r="BR72" i="111"/>
  <c r="BM72" i="111"/>
  <c r="BE72" i="111"/>
  <c r="BS71" i="111"/>
  <c r="BN71" i="111"/>
  <c r="BI71" i="111"/>
  <c r="BT70" i="111"/>
  <c r="BO70" i="111"/>
  <c r="BJ70" i="111"/>
  <c r="BV69" i="111"/>
  <c r="BQ69" i="111"/>
  <c r="BL69" i="111"/>
  <c r="BW68" i="111"/>
  <c r="BR68" i="111"/>
  <c r="BM68" i="111"/>
  <c r="BE68" i="111"/>
  <c r="BS67" i="111"/>
  <c r="BN67" i="111"/>
  <c r="BI67" i="111"/>
  <c r="BT66" i="111"/>
  <c r="BO66" i="111"/>
  <c r="BJ66" i="111"/>
  <c r="BV65" i="111"/>
  <c r="BQ65" i="111"/>
  <c r="BL65" i="111"/>
  <c r="BW64" i="111"/>
  <c r="BR64" i="111"/>
  <c r="BM64" i="111"/>
  <c r="BE64" i="111"/>
  <c r="BS63" i="111"/>
  <c r="BN63" i="111"/>
  <c r="BI63" i="111"/>
  <c r="BT62" i="111"/>
  <c r="BO62" i="111"/>
  <c r="BJ62" i="111"/>
  <c r="BV61" i="111"/>
  <c r="BQ61" i="111"/>
  <c r="BL61" i="111"/>
  <c r="BW60" i="111"/>
  <c r="BR60" i="111"/>
  <c r="BM60" i="111"/>
  <c r="BE60" i="111"/>
  <c r="BS59" i="111"/>
  <c r="BN59" i="111"/>
  <c r="BI59" i="111"/>
  <c r="BT58" i="111"/>
  <c r="BO58" i="111"/>
  <c r="BJ58" i="111"/>
  <c r="BV57" i="111"/>
  <c r="BQ57" i="111"/>
  <c r="BL57" i="111"/>
  <c r="BW56" i="111"/>
  <c r="BR56" i="111"/>
  <c r="BM56" i="111"/>
  <c r="BE56" i="111"/>
  <c r="BS55" i="111"/>
  <c r="BN55" i="111"/>
  <c r="BI55" i="111"/>
  <c r="BT54" i="111"/>
  <c r="BO54" i="111"/>
  <c r="BJ54" i="111"/>
  <c r="BV53" i="111"/>
  <c r="BQ53" i="111"/>
  <c r="BL53" i="111"/>
  <c r="BW52" i="111"/>
  <c r="BR52" i="111"/>
  <c r="BM52" i="111"/>
  <c r="BE52" i="111"/>
  <c r="BS51" i="111"/>
  <c r="BN51" i="111"/>
  <c r="BI51" i="111"/>
  <c r="BT50" i="111"/>
  <c r="BO50" i="111"/>
  <c r="BJ50" i="111"/>
  <c r="BV49" i="111"/>
  <c r="BQ49" i="111"/>
  <c r="BL49" i="111"/>
  <c r="BW48" i="111"/>
  <c r="BR48" i="111"/>
  <c r="BM48" i="111"/>
  <c r="BE48" i="111"/>
  <c r="BS47" i="111"/>
  <c r="BN47" i="111"/>
  <c r="BI47" i="111"/>
  <c r="BT46" i="111"/>
  <c r="BO46" i="111"/>
  <c r="BJ46" i="111"/>
  <c r="BV45" i="111"/>
  <c r="BQ45" i="111"/>
  <c r="BL45" i="111"/>
  <c r="BW44" i="111"/>
  <c r="BR44" i="111"/>
  <c r="BM44" i="111"/>
  <c r="BE44" i="111"/>
  <c r="BS43" i="111"/>
  <c r="BN43" i="111"/>
  <c r="BI43" i="111"/>
  <c r="BT42" i="111"/>
  <c r="BO42" i="111"/>
  <c r="BJ42" i="111"/>
  <c r="BV41" i="111"/>
  <c r="BQ41" i="111"/>
  <c r="BL41" i="111"/>
  <c r="BW40" i="111"/>
  <c r="BR40" i="111"/>
  <c r="BM40" i="111"/>
  <c r="BE40" i="111"/>
  <c r="BS39" i="111"/>
  <c r="BN39" i="111"/>
  <c r="BI39" i="111"/>
  <c r="BT38" i="111"/>
  <c r="BO38" i="111"/>
  <c r="BJ38" i="111"/>
  <c r="BV37" i="111"/>
  <c r="BQ37" i="111"/>
  <c r="BL37" i="111"/>
  <c r="BW36" i="111"/>
  <c r="BR36" i="111"/>
  <c r="BM36" i="111"/>
  <c r="BE36" i="111"/>
  <c r="BS35" i="111"/>
  <c r="BN35" i="111"/>
  <c r="BI35" i="111"/>
  <c r="BT34" i="111"/>
  <c r="BO34" i="111"/>
  <c r="BJ34" i="111"/>
  <c r="BV33" i="111"/>
  <c r="BQ33" i="111"/>
  <c r="BL33" i="111"/>
  <c r="BW32" i="111"/>
  <c r="BR32" i="111"/>
  <c r="BM32" i="111"/>
  <c r="BE32" i="111"/>
  <c r="BS31" i="111"/>
  <c r="BN31" i="111"/>
  <c r="BI31" i="111"/>
  <c r="BT30" i="111"/>
  <c r="BO30" i="111"/>
  <c r="BJ30" i="111"/>
  <c r="BV29" i="111"/>
  <c r="BQ29" i="111"/>
  <c r="BL29" i="111"/>
  <c r="BW28" i="111"/>
  <c r="BR28" i="111"/>
  <c r="BM28" i="111"/>
  <c r="BE28" i="111"/>
  <c r="BS27" i="111"/>
  <c r="BN27" i="111"/>
  <c r="BI27" i="111"/>
  <c r="BT26" i="111"/>
  <c r="BO26" i="111"/>
  <c r="BJ26" i="111"/>
  <c r="BV25" i="111"/>
  <c r="BQ25" i="111"/>
  <c r="BL25" i="111"/>
  <c r="BW24" i="111"/>
  <c r="BR24" i="111"/>
  <c r="BM24" i="111"/>
  <c r="BE24" i="111"/>
  <c r="BS23" i="111"/>
  <c r="BN23" i="111"/>
  <c r="BI23" i="111"/>
  <c r="BT22" i="111"/>
  <c r="BO22" i="111"/>
  <c r="BJ22" i="111"/>
  <c r="BV21" i="111"/>
  <c r="BQ21" i="111"/>
  <c r="BL21" i="111"/>
  <c r="BW20" i="111"/>
  <c r="BR20" i="111"/>
  <c r="BM20" i="111"/>
  <c r="BE20" i="111"/>
  <c r="BS19" i="111"/>
  <c r="BN19" i="111"/>
  <c r="BI19" i="111"/>
  <c r="BT18" i="111"/>
  <c r="BO18" i="111"/>
  <c r="BJ18" i="111"/>
  <c r="BV17" i="111"/>
  <c r="BQ17" i="111"/>
  <c r="BL17" i="111"/>
  <c r="BW16" i="111"/>
  <c r="BR16" i="111"/>
  <c r="BM16" i="111"/>
  <c r="BE16" i="111"/>
  <c r="BS15" i="111"/>
  <c r="BN15" i="111"/>
  <c r="BI15" i="111"/>
  <c r="BT14" i="111"/>
  <c r="BO14" i="111"/>
  <c r="BJ14" i="111"/>
  <c r="BV13" i="111"/>
  <c r="BQ13" i="111"/>
  <c r="BL13" i="111"/>
  <c r="BW12" i="111"/>
  <c r="BR12" i="111"/>
  <c r="BM12" i="111"/>
  <c r="BE12" i="111"/>
  <c r="BS11" i="111"/>
  <c r="BN11" i="111"/>
  <c r="BI11" i="111"/>
  <c r="BT10" i="111"/>
  <c r="BO10" i="111"/>
  <c r="BJ10" i="111"/>
  <c r="BV9" i="111"/>
  <c r="BQ9" i="111"/>
  <c r="BL9" i="111"/>
  <c r="BW8" i="111"/>
  <c r="BR8" i="111"/>
  <c r="BM8" i="111"/>
  <c r="BE8" i="111"/>
  <c r="BS7" i="111"/>
  <c r="BN7" i="111"/>
  <c r="BI7" i="111"/>
  <c r="BT6" i="111"/>
  <c r="BO6" i="111"/>
  <c r="BJ6" i="111"/>
  <c r="BV5" i="111"/>
  <c r="BQ5" i="111"/>
  <c r="BL5" i="111"/>
  <c r="BW4" i="111"/>
  <c r="BR4" i="111"/>
  <c r="BM4" i="111"/>
  <c r="BE4" i="111"/>
  <c r="BS3" i="111"/>
  <c r="BN3" i="111"/>
  <c r="BI3" i="111"/>
  <c r="BX2" i="111"/>
  <c r="BT2" i="111"/>
  <c r="BP2" i="111"/>
  <c r="BL2" i="111"/>
  <c r="BH2" i="111"/>
  <c r="BU123" i="111"/>
  <c r="BG123" i="111"/>
  <c r="BX122" i="111"/>
  <c r="BH122" i="111"/>
  <c r="BY121" i="111"/>
  <c r="BK121" i="111"/>
  <c r="BZ120" i="111"/>
  <c r="BP120" i="111"/>
  <c r="BF120" i="111"/>
  <c r="BU119" i="111"/>
  <c r="BG119" i="111"/>
  <c r="BX118" i="111"/>
  <c r="BH118" i="111"/>
  <c r="BY117" i="111"/>
  <c r="BK117" i="111"/>
  <c r="BZ116" i="111"/>
  <c r="BP116" i="111"/>
  <c r="BF116" i="111"/>
  <c r="BU115" i="111"/>
  <c r="BG115" i="111"/>
  <c r="BX114" i="111"/>
  <c r="BH114" i="111"/>
  <c r="BY113" i="111"/>
  <c r="BK113" i="111"/>
  <c r="BZ112" i="111"/>
  <c r="BP112" i="111"/>
  <c r="BF112" i="111"/>
  <c r="BU111" i="111"/>
  <c r="BG111" i="111"/>
  <c r="BX110" i="111"/>
  <c r="BH110" i="111"/>
  <c r="BY109" i="111"/>
  <c r="BK109" i="111"/>
  <c r="BZ108" i="111"/>
  <c r="BP108" i="111"/>
  <c r="BF108" i="111"/>
  <c r="BU107" i="111"/>
  <c r="BG107" i="111"/>
  <c r="BX106" i="111"/>
  <c r="BH106" i="111"/>
  <c r="BY105" i="111"/>
  <c r="BK105" i="111"/>
  <c r="BZ104" i="111"/>
  <c r="BP104" i="111"/>
  <c r="BF104" i="111"/>
  <c r="BU103" i="111"/>
  <c r="BG103" i="111"/>
  <c r="BX102" i="111"/>
  <c r="BH102" i="111"/>
  <c r="BY101" i="111"/>
  <c r="BK101" i="111"/>
  <c r="BZ100" i="111"/>
  <c r="BP100" i="111"/>
  <c r="BF100" i="111"/>
  <c r="BU99" i="111"/>
  <c r="BG99" i="111"/>
  <c r="BX98" i="111"/>
  <c r="BH98" i="111"/>
  <c r="BY97" i="111"/>
  <c r="BK97" i="111"/>
  <c r="BZ96" i="111"/>
  <c r="BP96" i="111"/>
  <c r="BF96" i="111"/>
  <c r="BU95" i="111"/>
  <c r="BG95" i="111"/>
  <c r="BP94" i="111"/>
  <c r="BU93" i="111"/>
  <c r="BX92" i="111"/>
  <c r="BY91" i="111"/>
  <c r="BZ90" i="111"/>
  <c r="BF90" i="111"/>
  <c r="BG89" i="111"/>
  <c r="BH88" i="111"/>
  <c r="BK87" i="111"/>
  <c r="BP86" i="111"/>
  <c r="BU85" i="111"/>
  <c r="BX84" i="111"/>
  <c r="BY83" i="111"/>
  <c r="BZ82" i="111"/>
  <c r="BF82" i="111"/>
  <c r="BG81" i="111"/>
  <c r="BH80" i="111"/>
  <c r="BK79" i="111"/>
  <c r="BP78" i="111"/>
  <c r="BU77" i="111"/>
  <c r="BX76" i="111"/>
  <c r="BY75" i="111"/>
  <c r="BZ74" i="111"/>
  <c r="BF74" i="111"/>
  <c r="BG73" i="111"/>
  <c r="BH72" i="111"/>
  <c r="BK71" i="111"/>
  <c r="BP70" i="111"/>
  <c r="BU69" i="111"/>
  <c r="BX68" i="111"/>
  <c r="BY67" i="111"/>
  <c r="BZ66" i="111"/>
  <c r="BF66" i="111"/>
  <c r="BG65" i="111"/>
  <c r="BH64" i="111"/>
  <c r="BK63" i="111"/>
  <c r="BP62" i="111"/>
  <c r="BU61" i="111"/>
  <c r="BX60" i="111"/>
  <c r="BY59" i="111"/>
  <c r="BZ58" i="111"/>
  <c r="BF58" i="111"/>
  <c r="BG57" i="111"/>
  <c r="BH56" i="111"/>
  <c r="BK55" i="111"/>
  <c r="BP54" i="111"/>
  <c r="BU53" i="111"/>
  <c r="BX52" i="111"/>
  <c r="BY51" i="111"/>
  <c r="BZ50" i="111"/>
  <c r="BF50" i="111"/>
  <c r="BG49" i="111"/>
  <c r="BH48" i="111"/>
  <c r="BK47" i="111"/>
  <c r="BP46" i="111"/>
  <c r="BU45" i="111"/>
  <c r="BX44" i="111"/>
  <c r="BY43" i="111"/>
  <c r="BZ42" i="111"/>
  <c r="BF42" i="111"/>
  <c r="BG41" i="111"/>
  <c r="BH40" i="111"/>
  <c r="BK39" i="111"/>
  <c r="BP38" i="111"/>
  <c r="BU37" i="111"/>
  <c r="BX36" i="111"/>
  <c r="BY35" i="111"/>
  <c r="BZ34" i="111"/>
  <c r="BF34" i="111"/>
  <c r="BG33" i="111"/>
  <c r="BH32" i="111"/>
  <c r="BK31" i="111"/>
  <c r="BP30" i="111"/>
  <c r="BU29" i="111"/>
  <c r="BX28" i="111"/>
  <c r="BY27" i="111"/>
  <c r="BZ26" i="111"/>
  <c r="BF26" i="111"/>
  <c r="BG25" i="111"/>
  <c r="BH24" i="111"/>
  <c r="BK23" i="111"/>
  <c r="BP22" i="111"/>
  <c r="BU21" i="111"/>
  <c r="BX20" i="111"/>
  <c r="BY19" i="111"/>
  <c r="BZ18" i="111"/>
  <c r="BF18" i="111"/>
  <c r="BG17" i="111"/>
  <c r="BH16" i="111"/>
  <c r="BK15" i="111"/>
  <c r="BP14" i="111"/>
  <c r="BU13" i="111"/>
  <c r="BX12" i="111"/>
  <c r="BY11" i="111"/>
  <c r="BU11" i="111"/>
  <c r="BK11" i="111"/>
  <c r="BG11" i="111"/>
  <c r="BZ10" i="111"/>
  <c r="BX10" i="111"/>
  <c r="BP10" i="111"/>
  <c r="BH10" i="111"/>
  <c r="BF10" i="111"/>
  <c r="BY9" i="111"/>
  <c r="BU9" i="111"/>
  <c r="BK9" i="111"/>
  <c r="BG9" i="111"/>
  <c r="BZ8" i="111"/>
  <c r="BX8" i="111"/>
  <c r="BP8" i="111"/>
  <c r="BH8" i="111"/>
  <c r="BF8" i="111"/>
  <c r="BY7" i="111"/>
  <c r="BU7" i="111"/>
  <c r="BK7" i="111"/>
  <c r="BG7" i="111"/>
  <c r="BZ6" i="111"/>
  <c r="BX6" i="111"/>
  <c r="BP6" i="111"/>
  <c r="BH6" i="111"/>
  <c r="BF6" i="111"/>
  <c r="BY5" i="111"/>
  <c r="BU5" i="111"/>
  <c r="BK5" i="111"/>
  <c r="BG5" i="111"/>
  <c r="BZ4" i="111"/>
  <c r="BX4" i="111"/>
  <c r="BP4" i="111"/>
  <c r="BH4" i="111"/>
  <c r="BF4" i="111"/>
  <c r="BY3" i="111"/>
  <c r="BU3" i="111"/>
  <c r="BK3" i="111"/>
  <c r="BG3" i="111"/>
  <c r="BW123" i="111"/>
  <c r="BR123" i="111"/>
  <c r="BM123" i="111"/>
  <c r="BE123" i="111"/>
  <c r="BS122" i="111"/>
  <c r="BN122" i="111"/>
  <c r="BI122" i="111"/>
  <c r="BT121" i="111"/>
  <c r="BO121" i="111"/>
  <c r="BJ121" i="111"/>
  <c r="BV120" i="111"/>
  <c r="BQ120" i="111"/>
  <c r="BL120" i="111"/>
  <c r="BW119" i="111"/>
  <c r="BR119" i="111"/>
  <c r="BM119" i="111"/>
  <c r="BE119" i="111"/>
  <c r="BS118" i="111"/>
  <c r="BN118" i="111"/>
  <c r="BI118" i="111"/>
  <c r="BT117" i="111"/>
  <c r="BO117" i="111"/>
  <c r="BJ117" i="111"/>
  <c r="BV116" i="111"/>
  <c r="BQ116" i="111"/>
  <c r="BL116" i="111"/>
  <c r="BW115" i="111"/>
  <c r="BR115" i="111"/>
  <c r="BM115" i="111"/>
  <c r="BE115" i="111"/>
  <c r="BS114" i="111"/>
  <c r="BN114" i="111"/>
  <c r="BI114" i="111"/>
  <c r="BT113" i="111"/>
  <c r="BO113" i="111"/>
  <c r="BJ113" i="111"/>
  <c r="BV112" i="111"/>
  <c r="BQ112" i="111"/>
  <c r="BL112" i="111"/>
  <c r="BW111" i="111"/>
  <c r="BR111" i="111"/>
  <c r="BM111" i="111"/>
  <c r="BE111" i="111"/>
  <c r="BS110" i="111"/>
  <c r="BN110" i="111"/>
  <c r="BI110" i="111"/>
  <c r="BT109" i="111"/>
  <c r="BO109" i="111"/>
  <c r="BJ109" i="111"/>
  <c r="BV108" i="111"/>
  <c r="BQ108" i="111"/>
  <c r="BL108" i="111"/>
  <c r="BW107" i="111"/>
  <c r="BR107" i="111"/>
  <c r="BM107" i="111"/>
  <c r="BE107" i="111"/>
  <c r="BS106" i="111"/>
  <c r="BN106" i="111"/>
  <c r="BI106" i="111"/>
  <c r="BT105" i="111"/>
  <c r="BO105" i="111"/>
  <c r="BJ105" i="111"/>
  <c r="BV104" i="111"/>
  <c r="BQ104" i="111"/>
  <c r="BL104" i="111"/>
  <c r="BW103" i="111"/>
  <c r="BR103" i="111"/>
  <c r="BM103" i="111"/>
  <c r="BE103" i="111"/>
  <c r="BS102" i="111"/>
  <c r="BN102" i="111"/>
  <c r="BI102" i="111"/>
  <c r="BT101" i="111"/>
  <c r="BO101" i="111"/>
  <c r="BJ101" i="111"/>
  <c r="BV100" i="111"/>
  <c r="BQ100" i="111"/>
  <c r="BL100" i="111"/>
  <c r="BW99" i="111"/>
  <c r="BR99" i="111"/>
  <c r="BM99" i="111"/>
  <c r="BE99" i="111"/>
  <c r="BS98" i="111"/>
  <c r="BN98" i="111"/>
  <c r="BI98" i="111"/>
  <c r="BT97" i="111"/>
  <c r="BO97" i="111"/>
  <c r="BJ97" i="111"/>
  <c r="BV96" i="111"/>
  <c r="BQ96" i="111"/>
  <c r="BL96" i="111"/>
  <c r="BW95" i="111"/>
  <c r="BR95" i="111"/>
  <c r="BM95" i="111"/>
  <c r="BE95" i="111"/>
  <c r="BS94" i="111"/>
  <c r="BN94" i="111"/>
  <c r="BI94" i="111"/>
  <c r="BT93" i="111"/>
  <c r="BO93" i="111"/>
  <c r="BJ93" i="111"/>
  <c r="BV92" i="111"/>
  <c r="BQ92" i="111"/>
  <c r="BL92" i="111"/>
  <c r="BW91" i="111"/>
  <c r="BR91" i="111"/>
  <c r="BM91" i="111"/>
  <c r="BE91" i="111"/>
  <c r="BS90" i="111"/>
  <c r="BN90" i="111"/>
  <c r="BI90" i="111"/>
  <c r="BT89" i="111"/>
  <c r="BO89" i="111"/>
  <c r="BJ89" i="111"/>
  <c r="BV88" i="111"/>
  <c r="BQ88" i="111"/>
  <c r="BL88" i="111"/>
  <c r="BW87" i="111"/>
  <c r="BR87" i="111"/>
  <c r="BM87" i="111"/>
  <c r="BE87" i="111"/>
  <c r="BS86" i="111"/>
  <c r="BN86" i="111"/>
  <c r="BI86" i="111"/>
  <c r="BT85" i="111"/>
  <c r="BO85" i="111"/>
  <c r="BJ85" i="111"/>
  <c r="BV84" i="111"/>
  <c r="BQ84" i="111"/>
  <c r="BL84" i="111"/>
  <c r="BW83" i="111"/>
  <c r="BR83" i="111"/>
  <c r="BM83" i="111"/>
  <c r="BE83" i="111"/>
  <c r="BS82" i="111"/>
  <c r="BN82" i="111"/>
  <c r="BI82" i="111"/>
  <c r="BT81" i="111"/>
  <c r="BO81" i="111"/>
  <c r="BJ81" i="111"/>
  <c r="BV80" i="111"/>
  <c r="BQ80" i="111"/>
  <c r="BL80" i="111"/>
  <c r="BW79" i="111"/>
  <c r="BR79" i="111"/>
  <c r="BM79" i="111"/>
  <c r="BE79" i="111"/>
  <c r="BS78" i="111"/>
  <c r="BN78" i="111"/>
  <c r="BI78" i="111"/>
  <c r="BT77" i="111"/>
  <c r="BO77" i="111"/>
  <c r="BJ77" i="111"/>
  <c r="BV76" i="111"/>
  <c r="BQ76" i="111"/>
  <c r="BL76" i="111"/>
  <c r="BW75" i="111"/>
  <c r="BR75" i="111"/>
  <c r="BM75" i="111"/>
  <c r="BE75" i="111"/>
  <c r="BS74" i="111"/>
  <c r="BN74" i="111"/>
  <c r="BI74" i="111"/>
  <c r="BT73" i="111"/>
  <c r="BO73" i="111"/>
  <c r="BJ73" i="111"/>
  <c r="BV72" i="111"/>
  <c r="BQ72" i="111"/>
  <c r="BL72" i="111"/>
  <c r="BW71" i="111"/>
  <c r="BR71" i="111"/>
  <c r="BM71" i="111"/>
  <c r="BE71" i="111"/>
  <c r="BS70" i="111"/>
  <c r="BN70" i="111"/>
  <c r="BI70" i="111"/>
  <c r="BT69" i="111"/>
  <c r="BO69" i="111"/>
  <c r="BJ69" i="111"/>
  <c r="BV68" i="111"/>
  <c r="BQ68" i="111"/>
  <c r="BL68" i="111"/>
  <c r="BW67" i="111"/>
  <c r="BR67" i="111"/>
  <c r="BM67" i="111"/>
  <c r="BE67" i="111"/>
  <c r="BS66" i="111"/>
  <c r="BN66" i="111"/>
  <c r="BI66" i="111"/>
  <c r="BT65" i="111"/>
  <c r="BO65" i="111"/>
  <c r="BJ65" i="111"/>
  <c r="BV64" i="111"/>
  <c r="BQ64" i="111"/>
  <c r="BL64" i="111"/>
  <c r="BW63" i="111"/>
  <c r="BR63" i="111"/>
  <c r="BM63" i="111"/>
  <c r="BE63" i="111"/>
  <c r="BS62" i="111"/>
  <c r="BN62" i="111"/>
  <c r="BI62" i="111"/>
  <c r="BT61" i="111"/>
  <c r="BO61" i="111"/>
  <c r="BJ61" i="111"/>
  <c r="BV60" i="111"/>
  <c r="BQ60" i="111"/>
  <c r="BL60" i="111"/>
  <c r="BW59" i="111"/>
  <c r="BR59" i="111"/>
  <c r="BM59" i="111"/>
  <c r="BE59" i="111"/>
  <c r="BS58" i="111"/>
  <c r="BN58" i="111"/>
  <c r="BI58" i="111"/>
  <c r="BT57" i="111"/>
  <c r="BO57" i="111"/>
  <c r="BJ57" i="111"/>
  <c r="BV56" i="111"/>
  <c r="BQ56" i="111"/>
  <c r="BL56" i="111"/>
  <c r="BW55" i="111"/>
  <c r="BR55" i="111"/>
  <c r="BM55" i="111"/>
  <c r="BE55" i="111"/>
  <c r="BS54" i="111"/>
  <c r="BN54" i="111"/>
  <c r="BI54" i="111"/>
  <c r="BT53" i="111"/>
  <c r="BO53" i="111"/>
  <c r="BJ53" i="111"/>
  <c r="BV52" i="111"/>
  <c r="BQ52" i="111"/>
  <c r="BL52" i="111"/>
  <c r="BW51" i="111"/>
  <c r="BR51" i="111"/>
  <c r="BM51" i="111"/>
  <c r="BE51" i="111"/>
  <c r="BS50" i="111"/>
  <c r="BN50" i="111"/>
  <c r="BI50" i="111"/>
  <c r="BT49" i="111"/>
  <c r="BO49" i="111"/>
  <c r="BJ49" i="111"/>
  <c r="BV48" i="111"/>
  <c r="BQ48" i="111"/>
  <c r="BL48" i="111"/>
  <c r="BW47" i="111"/>
  <c r="BR47" i="111"/>
  <c r="BM47" i="111"/>
  <c r="BE47" i="111"/>
  <c r="BS46" i="111"/>
  <c r="BN46" i="111"/>
  <c r="BI46" i="111"/>
  <c r="BT45" i="111"/>
  <c r="BO45" i="111"/>
  <c r="BJ45" i="111"/>
  <c r="BV44" i="111"/>
  <c r="BQ44" i="111"/>
  <c r="BL44" i="111"/>
  <c r="BW43" i="111"/>
  <c r="BR43" i="111"/>
  <c r="BM43" i="111"/>
  <c r="BE43" i="111"/>
  <c r="BS42" i="111"/>
  <c r="BN42" i="111"/>
  <c r="BI42" i="111"/>
  <c r="BT41" i="111"/>
  <c r="BO41" i="111"/>
  <c r="BJ41" i="111"/>
  <c r="BV40" i="111"/>
  <c r="BQ40" i="111"/>
  <c r="BL40" i="111"/>
  <c r="BW39" i="111"/>
  <c r="BR39" i="111"/>
  <c r="BM39" i="111"/>
  <c r="BE39" i="111"/>
  <c r="BS38" i="111"/>
  <c r="BN38" i="111"/>
  <c r="BI38" i="111"/>
  <c r="BT37" i="111"/>
  <c r="BO37" i="111"/>
  <c r="BJ37" i="111"/>
  <c r="BV36" i="111"/>
  <c r="BQ36" i="111"/>
  <c r="BL36" i="111"/>
  <c r="BW35" i="111"/>
  <c r="BR35" i="111"/>
  <c r="BM35" i="111"/>
  <c r="BE35" i="111"/>
  <c r="BS34" i="111"/>
  <c r="BN34" i="111"/>
  <c r="BI34" i="111"/>
  <c r="BT33" i="111"/>
  <c r="BO33" i="111"/>
  <c r="BJ33" i="111"/>
  <c r="BV32" i="111"/>
  <c r="BQ32" i="111"/>
  <c r="BL32" i="111"/>
  <c r="BW31" i="111"/>
  <c r="BR31" i="111"/>
  <c r="BM31" i="111"/>
  <c r="BE31" i="111"/>
  <c r="BS30" i="111"/>
  <c r="BN30" i="111"/>
  <c r="BI30" i="111"/>
  <c r="BT29" i="111"/>
  <c r="BO29" i="111"/>
  <c r="BJ29" i="111"/>
  <c r="BV28" i="111"/>
  <c r="BQ28" i="111"/>
  <c r="BL28" i="111"/>
  <c r="BW27" i="111"/>
  <c r="BR27" i="111"/>
  <c r="BM27" i="111"/>
  <c r="BE27" i="111"/>
  <c r="BS26" i="111"/>
  <c r="BN26" i="111"/>
  <c r="BI26" i="111"/>
  <c r="BT25" i="111"/>
  <c r="BO25" i="111"/>
  <c r="BJ25" i="111"/>
  <c r="BV24" i="111"/>
  <c r="BQ24" i="111"/>
  <c r="BL24" i="111"/>
  <c r="BW23" i="111"/>
  <c r="BR23" i="111"/>
  <c r="BM23" i="111"/>
  <c r="BE23" i="111"/>
  <c r="BS22" i="111"/>
  <c r="BN22" i="111"/>
  <c r="BI22" i="111"/>
  <c r="BT21" i="111"/>
  <c r="BO21" i="111"/>
  <c r="BJ21" i="111"/>
  <c r="BV20" i="111"/>
  <c r="BQ20" i="111"/>
  <c r="BL20" i="111"/>
  <c r="BW19" i="111"/>
  <c r="BR19" i="111"/>
  <c r="BM19" i="111"/>
  <c r="BE19" i="111"/>
  <c r="BS18" i="111"/>
  <c r="BN18" i="111"/>
  <c r="BI18" i="111"/>
  <c r="BT17" i="111"/>
  <c r="BO17" i="111"/>
  <c r="BJ17" i="111"/>
  <c r="BV16" i="111"/>
  <c r="BQ16" i="111"/>
  <c r="BL16" i="111"/>
  <c r="BW15" i="111"/>
  <c r="BR15" i="111"/>
  <c r="BM15" i="111"/>
  <c r="BE15" i="111"/>
  <c r="BS14" i="111"/>
  <c r="BN14" i="111"/>
  <c r="BI14" i="111"/>
  <c r="BT13" i="111"/>
  <c r="BO13" i="111"/>
  <c r="BJ13" i="111"/>
  <c r="BV12" i="111"/>
  <c r="BQ12" i="111"/>
  <c r="BL12" i="111"/>
  <c r="BW11" i="111"/>
  <c r="BR11" i="111"/>
  <c r="BM11" i="111"/>
  <c r="BE11" i="111"/>
  <c r="BS10" i="111"/>
  <c r="BN10" i="111"/>
  <c r="BI10" i="111"/>
  <c r="BT9" i="111"/>
  <c r="BO9" i="111"/>
  <c r="BJ9" i="111"/>
  <c r="BV8" i="111"/>
  <c r="BQ8" i="111"/>
  <c r="BL8" i="111"/>
  <c r="BW7" i="111"/>
  <c r="BR7" i="111"/>
  <c r="BM7" i="111"/>
  <c r="BE7" i="111"/>
  <c r="BS6" i="111"/>
  <c r="BN6" i="111"/>
  <c r="BI6" i="111"/>
  <c r="BT5" i="111"/>
  <c r="BO5" i="111"/>
  <c r="BJ5" i="111"/>
  <c r="BV4" i="111"/>
  <c r="BQ4" i="111"/>
  <c r="BL4" i="111"/>
  <c r="BW3" i="111"/>
  <c r="BR3" i="111"/>
  <c r="BM3" i="111"/>
  <c r="BE3" i="111"/>
  <c r="BW2" i="111"/>
  <c r="BS2" i="111"/>
  <c r="BO2" i="111"/>
  <c r="BK2" i="111"/>
  <c r="BG2" i="111"/>
  <c r="BZ92" i="111"/>
  <c r="BK89" i="111"/>
  <c r="BY85" i="111"/>
  <c r="BH82" i="111"/>
  <c r="BX78" i="111"/>
  <c r="BG75" i="111"/>
  <c r="BU71" i="111"/>
  <c r="BF68" i="111"/>
  <c r="BP64" i="111"/>
  <c r="BZ60" i="111"/>
  <c r="BK57" i="111"/>
  <c r="BY53" i="111"/>
  <c r="BH50" i="111"/>
  <c r="BX46" i="111"/>
  <c r="BG43" i="111"/>
  <c r="BU39" i="111"/>
  <c r="BF36" i="111"/>
  <c r="BP32" i="111"/>
  <c r="BZ28" i="111"/>
  <c r="BK25" i="111"/>
  <c r="BY21" i="111"/>
  <c r="BH18" i="111"/>
  <c r="BX14" i="111"/>
  <c r="BL123" i="111"/>
  <c r="BE122" i="111"/>
  <c r="BT120" i="111"/>
  <c r="BQ119" i="111"/>
  <c r="BM118" i="111"/>
  <c r="BI117" i="111"/>
  <c r="BV115" i="111"/>
  <c r="BR114" i="111"/>
  <c r="BN113" i="111"/>
  <c r="BJ112" i="111"/>
  <c r="BW110" i="111"/>
  <c r="BS109" i="111"/>
  <c r="BO108" i="111"/>
  <c r="BL107" i="111"/>
  <c r="BE106" i="111"/>
  <c r="BT104" i="111"/>
  <c r="BQ103" i="111"/>
  <c r="BM102" i="111"/>
  <c r="BI101" i="111"/>
  <c r="BV99" i="111"/>
  <c r="BR98" i="111"/>
  <c r="BN97" i="111"/>
  <c r="BJ96" i="111"/>
  <c r="BW94" i="111"/>
  <c r="BS93" i="111"/>
  <c r="BO92" i="111"/>
  <c r="BL91" i="111"/>
  <c r="BE90" i="111"/>
  <c r="BT88" i="111"/>
  <c r="BQ87" i="111"/>
  <c r="BM86" i="111"/>
  <c r="BI85" i="111"/>
  <c r="BV83" i="111"/>
  <c r="BR82" i="111"/>
  <c r="BN81" i="111"/>
  <c r="BJ80" i="111"/>
  <c r="BW78" i="111"/>
  <c r="BS77" i="111"/>
  <c r="BO76" i="111"/>
  <c r="BL75" i="111"/>
  <c r="BE74" i="111"/>
  <c r="BT72" i="111"/>
  <c r="BQ71" i="111"/>
  <c r="BM70" i="111"/>
  <c r="BI69" i="111"/>
  <c r="BV67" i="111"/>
  <c r="BR66" i="111"/>
  <c r="BN65" i="111"/>
  <c r="BJ64" i="111"/>
  <c r="BW62" i="111"/>
  <c r="BS61" i="111"/>
  <c r="BO60" i="111"/>
  <c r="BL59" i="111"/>
  <c r="BE58" i="111"/>
  <c r="BT56" i="111"/>
  <c r="BQ55" i="111"/>
  <c r="BM54" i="111"/>
  <c r="BI53" i="111"/>
  <c r="BV51" i="111"/>
  <c r="BR50" i="111"/>
  <c r="BN49" i="111"/>
  <c r="BJ48" i="111"/>
  <c r="BW46" i="111"/>
  <c r="BS45" i="111"/>
  <c r="BO44" i="111"/>
  <c r="BL43" i="111"/>
  <c r="BE42" i="111"/>
  <c r="BT40" i="111"/>
  <c r="BQ39" i="111"/>
  <c r="BM38" i="111"/>
  <c r="BI37" i="111"/>
  <c r="BV35" i="111"/>
  <c r="BR34" i="111"/>
  <c r="BN33" i="111"/>
  <c r="BJ32" i="111"/>
  <c r="BW30" i="111"/>
  <c r="BS29" i="111"/>
  <c r="BO28" i="111"/>
  <c r="BL27" i="111"/>
  <c r="BE26" i="111"/>
  <c r="BT24" i="111"/>
  <c r="BQ23" i="111"/>
  <c r="BM22" i="111"/>
  <c r="BI21" i="111"/>
  <c r="BV19" i="111"/>
  <c r="BR18" i="111"/>
  <c r="BN17" i="111"/>
  <c r="BJ16" i="111"/>
  <c r="BW14" i="111"/>
  <c r="BS13" i="111"/>
  <c r="BO12" i="111"/>
  <c r="BL11" i="111"/>
  <c r="BE10" i="111"/>
  <c r="BT8" i="111"/>
  <c r="BQ7" i="111"/>
  <c r="BM6" i="111"/>
  <c r="BI5" i="111"/>
  <c r="BV3" i="111"/>
  <c r="BV2" i="111"/>
  <c r="BF2" i="111"/>
  <c r="BF92" i="111"/>
  <c r="BY77" i="111"/>
  <c r="BU63" i="111"/>
  <c r="BK49" i="111"/>
  <c r="BG35" i="111"/>
  <c r="BF28" i="111"/>
  <c r="BP24" i="111"/>
  <c r="BV119" i="111"/>
  <c r="BJ116" i="111"/>
  <c r="BS113" i="111"/>
  <c r="BE110" i="111"/>
  <c r="BQ107" i="111"/>
  <c r="BV103" i="111"/>
  <c r="BN101" i="111"/>
  <c r="BS97" i="111"/>
  <c r="BL95" i="111"/>
  <c r="BT92" i="111"/>
  <c r="BI89" i="111"/>
  <c r="BR86" i="111"/>
  <c r="BJ84" i="111"/>
  <c r="BS81" i="111"/>
  <c r="BE78" i="111"/>
  <c r="BQ75" i="111"/>
  <c r="BI73" i="111"/>
  <c r="BR70" i="111"/>
  <c r="BW66" i="111"/>
  <c r="BO64" i="111"/>
  <c r="BE62" i="111"/>
  <c r="BQ59" i="111"/>
  <c r="BV55" i="111"/>
  <c r="BN53" i="111"/>
  <c r="BW50" i="111"/>
  <c r="BO48" i="111"/>
  <c r="BE46" i="111"/>
  <c r="BM42" i="111"/>
  <c r="BV39" i="111"/>
  <c r="BN37" i="111"/>
  <c r="BW34" i="111"/>
  <c r="BL31" i="111"/>
  <c r="BT28" i="111"/>
  <c r="BM26" i="111"/>
  <c r="BV23" i="111"/>
  <c r="BJ20" i="111"/>
  <c r="BS17" i="111"/>
  <c r="BL15" i="111"/>
  <c r="BT12" i="111"/>
  <c r="BI9" i="111"/>
  <c r="BR6" i="111"/>
  <c r="BJ4" i="111"/>
  <c r="BJ2" i="111"/>
  <c r="BY93" i="111"/>
  <c r="BH90" i="111"/>
  <c r="BX86" i="111"/>
  <c r="BG83" i="111"/>
  <c r="BU79" i="111"/>
  <c r="BF76" i="111"/>
  <c r="BP72" i="111"/>
  <c r="BZ68" i="111"/>
  <c r="BK65" i="111"/>
  <c r="BY61" i="111"/>
  <c r="BH58" i="111"/>
  <c r="BX54" i="111"/>
  <c r="BG51" i="111"/>
  <c r="BU47" i="111"/>
  <c r="BF44" i="111"/>
  <c r="BP40" i="111"/>
  <c r="BZ36" i="111"/>
  <c r="BK33" i="111"/>
  <c r="BY29" i="111"/>
  <c r="BH26" i="111"/>
  <c r="BX22" i="111"/>
  <c r="BG19" i="111"/>
  <c r="BU15" i="111"/>
  <c r="BF12" i="111"/>
  <c r="BW122" i="111"/>
  <c r="BS121" i="111"/>
  <c r="BO120" i="111"/>
  <c r="BL119" i="111"/>
  <c r="BE118" i="111"/>
  <c r="BT116" i="111"/>
  <c r="BQ115" i="111"/>
  <c r="BM114" i="111"/>
  <c r="BI113" i="111"/>
  <c r="BV111" i="111"/>
  <c r="BR110" i="111"/>
  <c r="BN109" i="111"/>
  <c r="BJ108" i="111"/>
  <c r="BW106" i="111"/>
  <c r="BS105" i="111"/>
  <c r="BO104" i="111"/>
  <c r="BL103" i="111"/>
  <c r="BE102" i="111"/>
  <c r="BT100" i="111"/>
  <c r="BQ99" i="111"/>
  <c r="BM98" i="111"/>
  <c r="BI97" i="111"/>
  <c r="BV95" i="111"/>
  <c r="BR94" i="111"/>
  <c r="BN93" i="111"/>
  <c r="BJ92" i="111"/>
  <c r="BW90" i="111"/>
  <c r="BS89" i="111"/>
  <c r="BO88" i="111"/>
  <c r="BL87" i="111"/>
  <c r="BE86" i="111"/>
  <c r="BT84" i="111"/>
  <c r="BQ83" i="111"/>
  <c r="BM82" i="111"/>
  <c r="BI81" i="111"/>
  <c r="BV79" i="111"/>
  <c r="BR78" i="111"/>
  <c r="BN77" i="111"/>
  <c r="BJ76" i="111"/>
  <c r="BW74" i="111"/>
  <c r="BS73" i="111"/>
  <c r="BO72" i="111"/>
  <c r="BL71" i="111"/>
  <c r="BE70" i="111"/>
  <c r="BT68" i="111"/>
  <c r="BQ67" i="111"/>
  <c r="BM66" i="111"/>
  <c r="BI65" i="111"/>
  <c r="BV63" i="111"/>
  <c r="BR62" i="111"/>
  <c r="BN61" i="111"/>
  <c r="BJ60" i="111"/>
  <c r="BW58" i="111"/>
  <c r="BS57" i="111"/>
  <c r="BO56" i="111"/>
  <c r="BL55" i="111"/>
  <c r="BE54" i="111"/>
  <c r="BT52" i="111"/>
  <c r="BQ51" i="111"/>
  <c r="BM50" i="111"/>
  <c r="BI49" i="111"/>
  <c r="BV47" i="111"/>
  <c r="BR46" i="111"/>
  <c r="BN45" i="111"/>
  <c r="BJ44" i="111"/>
  <c r="BW42" i="111"/>
  <c r="BS41" i="111"/>
  <c r="BO40" i="111"/>
  <c r="BL39" i="111"/>
  <c r="BE38" i="111"/>
  <c r="BT36" i="111"/>
  <c r="BQ35" i="111"/>
  <c r="BM34" i="111"/>
  <c r="BI33" i="111"/>
  <c r="BV31" i="111"/>
  <c r="BR30" i="111"/>
  <c r="BN29" i="111"/>
  <c r="BJ28" i="111"/>
  <c r="BW26" i="111"/>
  <c r="BS25" i="111"/>
  <c r="BO24" i="111"/>
  <c r="BL23" i="111"/>
  <c r="BE22" i="111"/>
  <c r="BT20" i="111"/>
  <c r="BQ19" i="111"/>
  <c r="BM18" i="111"/>
  <c r="BI17" i="111"/>
  <c r="BV15" i="111"/>
  <c r="BR14" i="111"/>
  <c r="BN13" i="111"/>
  <c r="BJ12" i="111"/>
  <c r="BW10" i="111"/>
  <c r="BS9" i="111"/>
  <c r="BO8" i="111"/>
  <c r="BL7" i="111"/>
  <c r="BE6" i="111"/>
  <c r="BT4" i="111"/>
  <c r="BQ3" i="111"/>
  <c r="BR2" i="111"/>
  <c r="BP88" i="111"/>
  <c r="BZ84" i="111"/>
  <c r="BK81" i="111"/>
  <c r="BG67" i="111"/>
  <c r="BZ52" i="111"/>
  <c r="BX38" i="111"/>
  <c r="BU31" i="111"/>
  <c r="BZ20" i="111"/>
  <c r="BM122" i="111"/>
  <c r="BR118" i="111"/>
  <c r="BW114" i="111"/>
  <c r="BL111" i="111"/>
  <c r="BT108" i="111"/>
  <c r="BI105" i="111"/>
  <c r="BR102" i="111"/>
  <c r="BJ100" i="111"/>
  <c r="BO96" i="111"/>
  <c r="BE94" i="111"/>
  <c r="BQ91" i="111"/>
  <c r="BV87" i="111"/>
  <c r="BN85" i="111"/>
  <c r="BW82" i="111"/>
  <c r="BL79" i="111"/>
  <c r="BT76" i="111"/>
  <c r="BM74" i="111"/>
  <c r="BV71" i="111"/>
  <c r="BJ68" i="111"/>
  <c r="BS65" i="111"/>
  <c r="BL63" i="111"/>
  <c r="BT60" i="111"/>
  <c r="BM58" i="111"/>
  <c r="BR54" i="111"/>
  <c r="BJ52" i="111"/>
  <c r="BS49" i="111"/>
  <c r="BL47" i="111"/>
  <c r="BQ43" i="111"/>
  <c r="BI41" i="111"/>
  <c r="BR38" i="111"/>
  <c r="BJ36" i="111"/>
  <c r="BS33" i="111"/>
  <c r="BE30" i="111"/>
  <c r="BQ27" i="111"/>
  <c r="BI25" i="111"/>
  <c r="BR22" i="111"/>
  <c r="BW18" i="111"/>
  <c r="BO16" i="111"/>
  <c r="BE14" i="111"/>
  <c r="BQ11" i="111"/>
  <c r="BV7" i="111"/>
  <c r="BN5" i="111"/>
  <c r="BZ2" i="111"/>
  <c r="BX94" i="111"/>
  <c r="BG91" i="111"/>
  <c r="BU87" i="111"/>
  <c r="BF84" i="111"/>
  <c r="BP80" i="111"/>
  <c r="BZ76" i="111"/>
  <c r="BK73" i="111"/>
  <c r="BY69" i="111"/>
  <c r="BH66" i="111"/>
  <c r="BX62" i="111"/>
  <c r="BG59" i="111"/>
  <c r="BU55" i="111"/>
  <c r="BF52" i="111"/>
  <c r="BP48" i="111"/>
  <c r="BZ44" i="111"/>
  <c r="BK41" i="111"/>
  <c r="BY37" i="111"/>
  <c r="BH34" i="111"/>
  <c r="BX30" i="111"/>
  <c r="BG27" i="111"/>
  <c r="BU23" i="111"/>
  <c r="BF20" i="111"/>
  <c r="BP16" i="111"/>
  <c r="BZ12" i="111"/>
  <c r="BV123" i="111"/>
  <c r="BR122" i="111"/>
  <c r="BN121" i="111"/>
  <c r="BJ120" i="111"/>
  <c r="BW118" i="111"/>
  <c r="BS117" i="111"/>
  <c r="BO116" i="111"/>
  <c r="BL115" i="111"/>
  <c r="BE114" i="111"/>
  <c r="BT112" i="111"/>
  <c r="BQ111" i="111"/>
  <c r="BM110" i="111"/>
  <c r="BI109" i="111"/>
  <c r="BV107" i="111"/>
  <c r="BR106" i="111"/>
  <c r="BN105" i="111"/>
  <c r="BJ104" i="111"/>
  <c r="BW102" i="111"/>
  <c r="BS101" i="111"/>
  <c r="BO100" i="111"/>
  <c r="BL99" i="111"/>
  <c r="BE98" i="111"/>
  <c r="BT96" i="111"/>
  <c r="BQ95" i="111"/>
  <c r="BM94" i="111"/>
  <c r="BI93" i="111"/>
  <c r="BV91" i="111"/>
  <c r="BR90" i="111"/>
  <c r="BN89" i="111"/>
  <c r="BJ88" i="111"/>
  <c r="BW86" i="111"/>
  <c r="BS85" i="111"/>
  <c r="BO84" i="111"/>
  <c r="BL83" i="111"/>
  <c r="BE82" i="111"/>
  <c r="BT80" i="111"/>
  <c r="BQ79" i="111"/>
  <c r="BM78" i="111"/>
  <c r="BI77" i="111"/>
  <c r="BV75" i="111"/>
  <c r="BR74" i="111"/>
  <c r="BN73" i="111"/>
  <c r="BJ72" i="111"/>
  <c r="BW70" i="111"/>
  <c r="BS69" i="111"/>
  <c r="BO68" i="111"/>
  <c r="BL67" i="111"/>
  <c r="BE66" i="111"/>
  <c r="BT64" i="111"/>
  <c r="BQ63" i="111"/>
  <c r="BM62" i="111"/>
  <c r="BI61" i="111"/>
  <c r="BV59" i="111"/>
  <c r="BR58" i="111"/>
  <c r="BN57" i="111"/>
  <c r="BJ56" i="111"/>
  <c r="BW54" i="111"/>
  <c r="BS53" i="111"/>
  <c r="BO52" i="111"/>
  <c r="BL51" i="111"/>
  <c r="BE50" i="111"/>
  <c r="BT48" i="111"/>
  <c r="BQ47" i="111"/>
  <c r="BM46" i="111"/>
  <c r="BI45" i="111"/>
  <c r="BV43" i="111"/>
  <c r="BR42" i="111"/>
  <c r="BN41" i="111"/>
  <c r="BJ40" i="111"/>
  <c r="BW38" i="111"/>
  <c r="BS37" i="111"/>
  <c r="BO36" i="111"/>
  <c r="BL35" i="111"/>
  <c r="BE34" i="111"/>
  <c r="BT32" i="111"/>
  <c r="BQ31" i="111"/>
  <c r="BM30" i="111"/>
  <c r="BI29" i="111"/>
  <c r="BV27" i="111"/>
  <c r="BR26" i="111"/>
  <c r="BN25" i="111"/>
  <c r="BJ24" i="111"/>
  <c r="BW22" i="111"/>
  <c r="BS21" i="111"/>
  <c r="BO20" i="111"/>
  <c r="BL19" i="111"/>
  <c r="BE18" i="111"/>
  <c r="BT16" i="111"/>
  <c r="BQ15" i="111"/>
  <c r="BM14" i="111"/>
  <c r="BI13" i="111"/>
  <c r="BV11" i="111"/>
  <c r="BR10" i="111"/>
  <c r="BN9" i="111"/>
  <c r="BJ8" i="111"/>
  <c r="BW6" i="111"/>
  <c r="BS5" i="111"/>
  <c r="BO4" i="111"/>
  <c r="BL3" i="111"/>
  <c r="BN2" i="111"/>
  <c r="BH74" i="111"/>
  <c r="BX70" i="111"/>
  <c r="BF60" i="111"/>
  <c r="BP56" i="111"/>
  <c r="BY45" i="111"/>
  <c r="BH42" i="111"/>
  <c r="BK17" i="111"/>
  <c r="BY13" i="111"/>
  <c r="BQ123" i="111"/>
  <c r="BI121" i="111"/>
  <c r="BN117" i="111"/>
  <c r="BO112" i="111"/>
  <c r="BM106" i="111"/>
  <c r="BW98" i="111"/>
  <c r="BM90" i="111"/>
  <c r="BO80" i="111"/>
  <c r="BN69" i="111"/>
  <c r="BI57" i="111"/>
  <c r="BT44" i="111"/>
  <c r="BO32" i="111"/>
  <c r="BN21" i="111"/>
  <c r="BM10" i="111"/>
  <c r="BX123" i="110"/>
  <c r="BU123" i="110"/>
  <c r="BO123" i="110"/>
  <c r="BY122" i="110"/>
  <c r="BW122" i="110"/>
  <c r="BK122" i="110"/>
  <c r="BG122" i="110"/>
  <c r="BX121" i="110"/>
  <c r="BU121" i="110"/>
  <c r="BO121" i="110"/>
  <c r="BY120" i="110"/>
  <c r="BW120" i="110"/>
  <c r="BK120" i="110"/>
  <c r="BG120" i="110"/>
  <c r="BX119" i="110"/>
  <c r="BU119" i="110"/>
  <c r="BO119" i="110"/>
  <c r="BY118" i="110"/>
  <c r="BW118" i="110"/>
  <c r="BK118" i="110"/>
  <c r="BG118" i="110"/>
  <c r="BX117" i="110"/>
  <c r="BU117" i="110"/>
  <c r="BO117" i="110"/>
  <c r="BY116" i="110"/>
  <c r="BW116" i="110"/>
  <c r="BK116" i="110"/>
  <c r="BG116" i="110"/>
  <c r="BX115" i="110"/>
  <c r="BU115" i="110"/>
  <c r="BO115" i="110"/>
  <c r="BY114" i="110"/>
  <c r="BW114" i="110"/>
  <c r="BK114" i="110"/>
  <c r="BG114" i="110"/>
  <c r="BX113" i="110"/>
  <c r="BU113" i="110"/>
  <c r="BO113" i="110"/>
  <c r="BY112" i="110"/>
  <c r="BW112" i="110"/>
  <c r="BK112" i="110"/>
  <c r="BG112" i="110"/>
  <c r="BX111" i="110"/>
  <c r="BU111" i="110"/>
  <c r="BO111" i="110"/>
  <c r="BY110" i="110"/>
  <c r="BW110" i="110"/>
  <c r="BK110" i="110"/>
  <c r="BG110" i="110"/>
  <c r="BX109" i="110"/>
  <c r="BU109" i="110"/>
  <c r="BO109" i="110"/>
  <c r="BY108" i="110"/>
  <c r="BW108" i="110"/>
  <c r="BK108" i="110"/>
  <c r="BG108" i="110"/>
  <c r="BX107" i="110"/>
  <c r="BU107" i="110"/>
  <c r="BO107" i="110"/>
  <c r="BY106" i="110"/>
  <c r="BW106" i="110"/>
  <c r="BK106" i="110"/>
  <c r="BG106" i="110"/>
  <c r="BX105" i="110"/>
  <c r="BU105" i="110"/>
  <c r="BO105" i="110"/>
  <c r="BY104" i="110"/>
  <c r="BW104" i="110"/>
  <c r="BK104" i="110"/>
  <c r="BG104" i="110"/>
  <c r="BX103" i="110"/>
  <c r="BU103" i="110"/>
  <c r="BO103" i="110"/>
  <c r="BY102" i="110"/>
  <c r="BW102" i="110"/>
  <c r="BK102" i="110"/>
  <c r="BG102" i="110"/>
  <c r="BX101" i="110"/>
  <c r="BU101" i="110"/>
  <c r="BO101" i="110"/>
  <c r="BY100" i="110"/>
  <c r="BW100" i="110"/>
  <c r="BK100" i="110"/>
  <c r="BG100" i="110"/>
  <c r="BX99" i="110"/>
  <c r="BU99" i="110"/>
  <c r="BO99" i="110"/>
  <c r="BY98" i="110"/>
  <c r="BW98" i="110"/>
  <c r="BK98" i="110"/>
  <c r="BG98" i="110"/>
  <c r="BX97" i="110"/>
  <c r="BU97" i="110"/>
  <c r="BO97" i="110"/>
  <c r="BY96" i="110"/>
  <c r="BW96" i="110"/>
  <c r="BK96" i="110"/>
  <c r="BG96" i="110"/>
  <c r="BX95" i="110"/>
  <c r="BU95" i="110"/>
  <c r="BO95" i="110"/>
  <c r="BY94" i="110"/>
  <c r="BW94" i="110"/>
  <c r="BK94" i="110"/>
  <c r="BG94" i="110"/>
  <c r="BX93" i="110"/>
  <c r="BU93" i="110"/>
  <c r="BO93" i="110"/>
  <c r="BY92" i="110"/>
  <c r="BW92" i="110"/>
  <c r="BK92" i="110"/>
  <c r="BG92" i="110"/>
  <c r="BX91" i="110"/>
  <c r="BU91" i="110"/>
  <c r="BO91" i="110"/>
  <c r="BY90" i="110"/>
  <c r="BW90" i="110"/>
  <c r="BK90" i="110"/>
  <c r="BG90" i="110"/>
  <c r="BX89" i="110"/>
  <c r="BU89" i="110"/>
  <c r="BO89" i="110"/>
  <c r="BY88" i="110"/>
  <c r="BW88" i="110"/>
  <c r="BK88" i="110"/>
  <c r="BG88" i="110"/>
  <c r="BX87" i="110"/>
  <c r="BU87" i="110"/>
  <c r="BO87" i="110"/>
  <c r="BY86" i="110"/>
  <c r="BW86" i="110"/>
  <c r="BK86" i="110"/>
  <c r="BG86" i="110"/>
  <c r="BX85" i="110"/>
  <c r="BU85" i="110"/>
  <c r="BO85" i="110"/>
  <c r="BY84" i="110"/>
  <c r="BW84" i="110"/>
  <c r="BK84" i="110"/>
  <c r="BG84" i="110"/>
  <c r="BX83" i="110"/>
  <c r="BU83" i="110"/>
  <c r="BO83" i="110"/>
  <c r="BY82" i="110"/>
  <c r="BW82" i="110"/>
  <c r="BK82" i="110"/>
  <c r="BG82" i="110"/>
  <c r="BX81" i="110"/>
  <c r="BU81" i="110"/>
  <c r="BO81" i="110"/>
  <c r="BY80" i="110"/>
  <c r="BW80" i="110"/>
  <c r="BK80" i="110"/>
  <c r="BG80" i="110"/>
  <c r="BX79" i="110"/>
  <c r="BU79" i="110"/>
  <c r="BO79" i="110"/>
  <c r="BY78" i="110"/>
  <c r="BW78" i="110"/>
  <c r="BK78" i="110"/>
  <c r="BG78" i="110"/>
  <c r="BX77" i="110"/>
  <c r="BU77" i="110"/>
  <c r="BO77" i="110"/>
  <c r="BY76" i="110"/>
  <c r="BW76" i="110"/>
  <c r="BK76" i="110"/>
  <c r="BZ123" i="110"/>
  <c r="BT123" i="110"/>
  <c r="BH123" i="110"/>
  <c r="BF123" i="110"/>
  <c r="BP122" i="110"/>
  <c r="BJ122" i="110"/>
  <c r="BZ121" i="110"/>
  <c r="BT121" i="110"/>
  <c r="BH121" i="110"/>
  <c r="BF121" i="110"/>
  <c r="BP120" i="110"/>
  <c r="BJ120" i="110"/>
  <c r="BZ119" i="110"/>
  <c r="BT119" i="110"/>
  <c r="BH119" i="110"/>
  <c r="BF119" i="110"/>
  <c r="BP118" i="110"/>
  <c r="BJ118" i="110"/>
  <c r="BZ117" i="110"/>
  <c r="BT117" i="110"/>
  <c r="BH117" i="110"/>
  <c r="BF117" i="110"/>
  <c r="BP116" i="110"/>
  <c r="BJ116" i="110"/>
  <c r="BZ115" i="110"/>
  <c r="BT115" i="110"/>
  <c r="BH115" i="110"/>
  <c r="BF115" i="110"/>
  <c r="BP114" i="110"/>
  <c r="BJ114" i="110"/>
  <c r="BZ113" i="110"/>
  <c r="BT113" i="110"/>
  <c r="BH113" i="110"/>
  <c r="BF113" i="110"/>
  <c r="BP112" i="110"/>
  <c r="BJ112" i="110"/>
  <c r="BZ111" i="110"/>
  <c r="BT111" i="110"/>
  <c r="BH111" i="110"/>
  <c r="BF111" i="110"/>
  <c r="BP110" i="110"/>
  <c r="BJ110" i="110"/>
  <c r="BZ109" i="110"/>
  <c r="BT109" i="110"/>
  <c r="BY123" i="110"/>
  <c r="BW123" i="110"/>
  <c r="BK123" i="110"/>
  <c r="BG123" i="110"/>
  <c r="BX122" i="110"/>
  <c r="BU122" i="110"/>
  <c r="BO122" i="110"/>
  <c r="BY121" i="110"/>
  <c r="BW121" i="110"/>
  <c r="BK121" i="110"/>
  <c r="BG121" i="110"/>
  <c r="BX120" i="110"/>
  <c r="BU120" i="110"/>
  <c r="BO120" i="110"/>
  <c r="BY119" i="110"/>
  <c r="BW119" i="110"/>
  <c r="BK119" i="110"/>
  <c r="BG119" i="110"/>
  <c r="BX118" i="110"/>
  <c r="BU118" i="110"/>
  <c r="BO118" i="110"/>
  <c r="BY117" i="110"/>
  <c r="BW117" i="110"/>
  <c r="BK117" i="110"/>
  <c r="BG117" i="110"/>
  <c r="BX116" i="110"/>
  <c r="BU116" i="110"/>
  <c r="BO116" i="110"/>
  <c r="BY115" i="110"/>
  <c r="BW115" i="110"/>
  <c r="BK115" i="110"/>
  <c r="BG115" i="110"/>
  <c r="BX114" i="110"/>
  <c r="BU114" i="110"/>
  <c r="BO114" i="110"/>
  <c r="BY113" i="110"/>
  <c r="BW113" i="110"/>
  <c r="BK113" i="110"/>
  <c r="BG113" i="110"/>
  <c r="BX112" i="110"/>
  <c r="BU112" i="110"/>
  <c r="BO112" i="110"/>
  <c r="BY111" i="110"/>
  <c r="BW111" i="110"/>
  <c r="BK111" i="110"/>
  <c r="BG111" i="110"/>
  <c r="BX110" i="110"/>
  <c r="BU110" i="110"/>
  <c r="BO110" i="110"/>
  <c r="BY109" i="110"/>
  <c r="BW109" i="110"/>
  <c r="BK109" i="110"/>
  <c r="BG109" i="110"/>
  <c r="BX108" i="110"/>
  <c r="BU108" i="110"/>
  <c r="BO108" i="110"/>
  <c r="BY107" i="110"/>
  <c r="BW107" i="110"/>
  <c r="BK107" i="110"/>
  <c r="BG107" i="110"/>
  <c r="BX106" i="110"/>
  <c r="BU106" i="110"/>
  <c r="BO106" i="110"/>
  <c r="BY105" i="110"/>
  <c r="BW105" i="110"/>
  <c r="BK105" i="110"/>
  <c r="BG105" i="110"/>
  <c r="BX104" i="110"/>
  <c r="BU104" i="110"/>
  <c r="BO104" i="110"/>
  <c r="BY103" i="110"/>
  <c r="BW103" i="110"/>
  <c r="BK103" i="110"/>
  <c r="BG103" i="110"/>
  <c r="BX102" i="110"/>
  <c r="BU102" i="110"/>
  <c r="BO102" i="110"/>
  <c r="BY101" i="110"/>
  <c r="BW101" i="110"/>
  <c r="BK101" i="110"/>
  <c r="BG101" i="110"/>
  <c r="BX100" i="110"/>
  <c r="BU100" i="110"/>
  <c r="BO100" i="110"/>
  <c r="BY99" i="110"/>
  <c r="BW99" i="110"/>
  <c r="BK99" i="110"/>
  <c r="BG99" i="110"/>
  <c r="BX98" i="110"/>
  <c r="BU98" i="110"/>
  <c r="BO98" i="110"/>
  <c r="BY97" i="110"/>
  <c r="BW97" i="110"/>
  <c r="BK97" i="110"/>
  <c r="BG97" i="110"/>
  <c r="BX96" i="110"/>
  <c r="BU96" i="110"/>
  <c r="BO96" i="110"/>
  <c r="BY95" i="110"/>
  <c r="BW95" i="110"/>
  <c r="BK95" i="110"/>
  <c r="BG95" i="110"/>
  <c r="BX94" i="110"/>
  <c r="BU94" i="110"/>
  <c r="BO94" i="110"/>
  <c r="BY93" i="110"/>
  <c r="BW93" i="110"/>
  <c r="BK93" i="110"/>
  <c r="BG93" i="110"/>
  <c r="BX92" i="110"/>
  <c r="BU92" i="110"/>
  <c r="BO92" i="110"/>
  <c r="BY91" i="110"/>
  <c r="BW91" i="110"/>
  <c r="BK91" i="110"/>
  <c r="BG91" i="110"/>
  <c r="BX90" i="110"/>
  <c r="BU90" i="110"/>
  <c r="BO90" i="110"/>
  <c r="BY89" i="110"/>
  <c r="BW89" i="110"/>
  <c r="BK89" i="110"/>
  <c r="BG89" i="110"/>
  <c r="BX88" i="110"/>
  <c r="BU88" i="110"/>
  <c r="BO88" i="110"/>
  <c r="BY87" i="110"/>
  <c r="BW87" i="110"/>
  <c r="BK87" i="110"/>
  <c r="BG87" i="110"/>
  <c r="BX86" i="110"/>
  <c r="BU86" i="110"/>
  <c r="BO86" i="110"/>
  <c r="BY85" i="110"/>
  <c r="BW85" i="110"/>
  <c r="BK85" i="110"/>
  <c r="BG85" i="110"/>
  <c r="BX84" i="110"/>
  <c r="BU84" i="110"/>
  <c r="BO84" i="110"/>
  <c r="BY83" i="110"/>
  <c r="BW83" i="110"/>
  <c r="BK83" i="110"/>
  <c r="BG83" i="110"/>
  <c r="BX82" i="110"/>
  <c r="BU82" i="110"/>
  <c r="BO82" i="110"/>
  <c r="BY81" i="110"/>
  <c r="BW81" i="110"/>
  <c r="BK81" i="110"/>
  <c r="BG81" i="110"/>
  <c r="BX80" i="110"/>
  <c r="BU80" i="110"/>
  <c r="BO80" i="110"/>
  <c r="BY79" i="110"/>
  <c r="BW79" i="110"/>
  <c r="BK79" i="110"/>
  <c r="BG79" i="110"/>
  <c r="BX78" i="110"/>
  <c r="BU78" i="110"/>
  <c r="BO78" i="110"/>
  <c r="BY77" i="110"/>
  <c r="BW77" i="110"/>
  <c r="BK77" i="110"/>
  <c r="BG77" i="110"/>
  <c r="BX76" i="110"/>
  <c r="BU76" i="110"/>
  <c r="BO76" i="110"/>
  <c r="BJ123" i="110"/>
  <c r="BT122" i="110"/>
  <c r="BZ118" i="110"/>
  <c r="BH118" i="110"/>
  <c r="BP117" i="110"/>
  <c r="BF116" i="110"/>
  <c r="BJ115" i="110"/>
  <c r="BT114" i="110"/>
  <c r="BZ110" i="110"/>
  <c r="BH110" i="110"/>
  <c r="BP109" i="110"/>
  <c r="BF109" i="110"/>
  <c r="BJ108" i="110"/>
  <c r="BZ107" i="110"/>
  <c r="BT107" i="110"/>
  <c r="BH107" i="110"/>
  <c r="BP106" i="110"/>
  <c r="BF105" i="110"/>
  <c r="BJ104" i="110"/>
  <c r="BZ103" i="110"/>
  <c r="BT103" i="110"/>
  <c r="BH103" i="110"/>
  <c r="BP102" i="110"/>
  <c r="BF101" i="110"/>
  <c r="BJ100" i="110"/>
  <c r="BZ99" i="110"/>
  <c r="BT99" i="110"/>
  <c r="BH99" i="110"/>
  <c r="BP98" i="110"/>
  <c r="BF97" i="110"/>
  <c r="BJ96" i="110"/>
  <c r="BZ95" i="110"/>
  <c r="BT95" i="110"/>
  <c r="BH95" i="110"/>
  <c r="BP94" i="110"/>
  <c r="BF93" i="110"/>
  <c r="BJ92" i="110"/>
  <c r="BZ91" i="110"/>
  <c r="BT91" i="110"/>
  <c r="BH91" i="110"/>
  <c r="BP90" i="110"/>
  <c r="BF89" i="110"/>
  <c r="BJ88" i="110"/>
  <c r="BZ87" i="110"/>
  <c r="BT87" i="110"/>
  <c r="BH87" i="110"/>
  <c r="BP86" i="110"/>
  <c r="BF85" i="110"/>
  <c r="BJ84" i="110"/>
  <c r="BZ83" i="110"/>
  <c r="BT83" i="110"/>
  <c r="BH83" i="110"/>
  <c r="BP82" i="110"/>
  <c r="BF81" i="110"/>
  <c r="BJ80" i="110"/>
  <c r="BZ79" i="110"/>
  <c r="BT79" i="110"/>
  <c r="BH79" i="110"/>
  <c r="BP78" i="110"/>
  <c r="BF77" i="110"/>
  <c r="BJ76" i="110"/>
  <c r="BY75" i="110"/>
  <c r="BW75" i="110"/>
  <c r="BK75" i="110"/>
  <c r="BG75" i="110"/>
  <c r="BX74" i="110"/>
  <c r="BU74" i="110"/>
  <c r="BO74" i="110"/>
  <c r="BY73" i="110"/>
  <c r="BW73" i="110"/>
  <c r="BK73" i="110"/>
  <c r="BG73" i="110"/>
  <c r="BX72" i="110"/>
  <c r="BU72" i="110"/>
  <c r="BO72" i="110"/>
  <c r="BY71" i="110"/>
  <c r="BW71" i="110"/>
  <c r="BK71" i="110"/>
  <c r="BG71" i="110"/>
  <c r="BX70" i="110"/>
  <c r="BU70" i="110"/>
  <c r="BO70" i="110"/>
  <c r="BY69" i="110"/>
  <c r="BW69" i="110"/>
  <c r="BK69" i="110"/>
  <c r="BG69" i="110"/>
  <c r="BX68" i="110"/>
  <c r="BU68" i="110"/>
  <c r="BO68" i="110"/>
  <c r="BY67" i="110"/>
  <c r="BW67" i="110"/>
  <c r="BK67" i="110"/>
  <c r="BG67" i="110"/>
  <c r="BX66" i="110"/>
  <c r="BU66" i="110"/>
  <c r="BO66" i="110"/>
  <c r="BY65" i="110"/>
  <c r="BW65" i="110"/>
  <c r="BK65" i="110"/>
  <c r="BG65" i="110"/>
  <c r="BX64" i="110"/>
  <c r="BU64" i="110"/>
  <c r="BO64" i="110"/>
  <c r="BY63" i="110"/>
  <c r="BW63" i="110"/>
  <c r="BK63" i="110"/>
  <c r="BG63" i="110"/>
  <c r="BX62" i="110"/>
  <c r="BU62" i="110"/>
  <c r="BO62" i="110"/>
  <c r="BY61" i="110"/>
  <c r="BW61" i="110"/>
  <c r="BK61" i="110"/>
  <c r="BG61" i="110"/>
  <c r="BX60" i="110"/>
  <c r="BU60" i="110"/>
  <c r="BO60" i="110"/>
  <c r="BY59" i="110"/>
  <c r="BW59" i="110"/>
  <c r="BK59" i="110"/>
  <c r="BG59" i="110"/>
  <c r="BX58" i="110"/>
  <c r="BU58" i="110"/>
  <c r="BO58" i="110"/>
  <c r="BY57" i="110"/>
  <c r="BW57" i="110"/>
  <c r="BK57" i="110"/>
  <c r="BG57" i="110"/>
  <c r="BX56" i="110"/>
  <c r="BU56" i="110"/>
  <c r="BO56" i="110"/>
  <c r="BY55" i="110"/>
  <c r="BW55" i="110"/>
  <c r="BK55" i="110"/>
  <c r="BG55" i="110"/>
  <c r="BX54" i="110"/>
  <c r="BU54" i="110"/>
  <c r="BO54" i="110"/>
  <c r="BY53" i="110"/>
  <c r="BW53" i="110"/>
  <c r="BK53" i="110"/>
  <c r="BG53" i="110"/>
  <c r="BX52" i="110"/>
  <c r="BU52" i="110"/>
  <c r="BO52" i="110"/>
  <c r="BY51" i="110"/>
  <c r="BW51" i="110"/>
  <c r="BK51" i="110"/>
  <c r="BG51" i="110"/>
  <c r="BX50" i="110"/>
  <c r="BU50" i="110"/>
  <c r="BO50" i="110"/>
  <c r="BY49" i="110"/>
  <c r="BW49" i="110"/>
  <c r="BK49" i="110"/>
  <c r="BG49" i="110"/>
  <c r="BX48" i="110"/>
  <c r="BU48" i="110"/>
  <c r="BO48" i="110"/>
  <c r="BY47" i="110"/>
  <c r="BW47" i="110"/>
  <c r="BK47" i="110"/>
  <c r="BG47" i="110"/>
  <c r="BX46" i="110"/>
  <c r="BU46" i="110"/>
  <c r="BO46" i="110"/>
  <c r="BY45" i="110"/>
  <c r="BW45" i="110"/>
  <c r="BK45" i="110"/>
  <c r="BG45" i="110"/>
  <c r="BX44" i="110"/>
  <c r="BU44" i="110"/>
  <c r="BO44" i="110"/>
  <c r="BY43" i="110"/>
  <c r="BW43" i="110"/>
  <c r="BK43" i="110"/>
  <c r="BG43" i="110"/>
  <c r="BX42" i="110"/>
  <c r="BU42" i="110"/>
  <c r="BO42" i="110"/>
  <c r="BY41" i="110"/>
  <c r="BW41" i="110"/>
  <c r="BK41" i="110"/>
  <c r="BG41" i="110"/>
  <c r="BX40" i="110"/>
  <c r="BU40" i="110"/>
  <c r="BO40" i="110"/>
  <c r="BY39" i="110"/>
  <c r="BW39" i="110"/>
  <c r="BK39" i="110"/>
  <c r="BG39" i="110"/>
  <c r="BX38" i="110"/>
  <c r="BU38" i="110"/>
  <c r="BO38" i="110"/>
  <c r="BY37" i="110"/>
  <c r="BW37" i="110"/>
  <c r="BK37" i="110"/>
  <c r="BG37" i="110"/>
  <c r="BX36" i="110"/>
  <c r="BU36" i="110"/>
  <c r="BO36" i="110"/>
  <c r="BY35" i="110"/>
  <c r="BW35" i="110"/>
  <c r="BK35" i="110"/>
  <c r="BG35" i="110"/>
  <c r="BX34" i="110"/>
  <c r="BU34" i="110"/>
  <c r="BO34" i="110"/>
  <c r="BY33" i="110"/>
  <c r="BW33" i="110"/>
  <c r="BK33" i="110"/>
  <c r="BG33" i="110"/>
  <c r="BX32" i="110"/>
  <c r="BU32" i="110"/>
  <c r="BO32" i="110"/>
  <c r="BY31" i="110"/>
  <c r="BW31" i="110"/>
  <c r="BK31" i="110"/>
  <c r="BG31" i="110"/>
  <c r="BX30" i="110"/>
  <c r="BU30" i="110"/>
  <c r="BO30" i="110"/>
  <c r="BY29" i="110"/>
  <c r="BW29" i="110"/>
  <c r="BK29" i="110"/>
  <c r="BG29" i="110"/>
  <c r="BX28" i="110"/>
  <c r="BU28" i="110"/>
  <c r="BO28" i="110"/>
  <c r="BY27" i="110"/>
  <c r="BW27" i="110"/>
  <c r="BK27" i="110"/>
  <c r="BG27" i="110"/>
  <c r="BX26" i="110"/>
  <c r="BU26" i="110"/>
  <c r="BO26" i="110"/>
  <c r="BY25" i="110"/>
  <c r="BW25" i="110"/>
  <c r="BK25" i="110"/>
  <c r="BG25" i="110"/>
  <c r="BX24" i="110"/>
  <c r="BU24" i="110"/>
  <c r="BO24" i="110"/>
  <c r="BY23" i="110"/>
  <c r="BW23" i="110"/>
  <c r="BK23" i="110"/>
  <c r="BG23" i="110"/>
  <c r="BX22" i="110"/>
  <c r="BU22" i="110"/>
  <c r="BO22" i="110"/>
  <c r="BY21" i="110"/>
  <c r="BW21" i="110"/>
  <c r="BK21" i="110"/>
  <c r="BG21" i="110"/>
  <c r="BX20" i="110"/>
  <c r="BU20" i="110"/>
  <c r="BO20" i="110"/>
  <c r="BY19" i="110"/>
  <c r="BW19" i="110"/>
  <c r="BK19" i="110"/>
  <c r="BG19" i="110"/>
  <c r="BX18" i="110"/>
  <c r="BU18" i="110"/>
  <c r="BO18" i="110"/>
  <c r="BY17" i="110"/>
  <c r="BW17" i="110"/>
  <c r="BK17" i="110"/>
  <c r="BG17" i="110"/>
  <c r="BX16" i="110"/>
  <c r="BU16" i="110"/>
  <c r="BO16" i="110"/>
  <c r="BY15" i="110"/>
  <c r="BW15" i="110"/>
  <c r="BK15" i="110"/>
  <c r="BG15" i="110"/>
  <c r="BX14" i="110"/>
  <c r="BU14" i="110"/>
  <c r="BO14" i="110"/>
  <c r="BY13" i="110"/>
  <c r="BW13" i="110"/>
  <c r="BK13" i="110"/>
  <c r="BG13" i="110"/>
  <c r="BX12" i="110"/>
  <c r="BU12" i="110"/>
  <c r="BO12" i="110"/>
  <c r="BY11" i="110"/>
  <c r="BW11" i="110"/>
  <c r="BK11" i="110"/>
  <c r="BG11" i="110"/>
  <c r="BX10" i="110"/>
  <c r="BU10" i="110"/>
  <c r="BO10" i="110"/>
  <c r="BY9" i="110"/>
  <c r="BW9" i="110"/>
  <c r="BK9" i="110"/>
  <c r="BG9" i="110"/>
  <c r="BX8" i="110"/>
  <c r="BU8" i="110"/>
  <c r="BO8" i="110"/>
  <c r="BY7" i="110"/>
  <c r="BW7" i="110"/>
  <c r="BK7" i="110"/>
  <c r="BG7" i="110"/>
  <c r="BX6" i="110"/>
  <c r="BU6" i="110"/>
  <c r="BO6" i="110"/>
  <c r="BY5" i="110"/>
  <c r="BW5" i="110"/>
  <c r="BK5" i="110"/>
  <c r="BG5" i="110"/>
  <c r="BX4" i="110"/>
  <c r="BU4" i="110"/>
  <c r="BO4" i="110"/>
  <c r="BY3" i="110"/>
  <c r="BW3" i="110"/>
  <c r="BK3" i="110"/>
  <c r="BG3" i="110"/>
  <c r="BQ123" i="110"/>
  <c r="BI123" i="110"/>
  <c r="BR122" i="110"/>
  <c r="BL122" i="110"/>
  <c r="BS121" i="110"/>
  <c r="BM121" i="110"/>
  <c r="BV120" i="110"/>
  <c r="BN120" i="110"/>
  <c r="BE120" i="110"/>
  <c r="BQ119" i="110"/>
  <c r="BI119" i="110"/>
  <c r="BR118" i="110"/>
  <c r="BL118" i="110"/>
  <c r="BS117" i="110"/>
  <c r="BM117" i="110"/>
  <c r="BV116" i="110"/>
  <c r="BN116" i="110"/>
  <c r="BE116" i="110"/>
  <c r="BQ115" i="110"/>
  <c r="BI115" i="110"/>
  <c r="BR114" i="110"/>
  <c r="BL114" i="110"/>
  <c r="BS113" i="110"/>
  <c r="BM113" i="110"/>
  <c r="BV112" i="110"/>
  <c r="BN112" i="110"/>
  <c r="BE112" i="110"/>
  <c r="BQ111" i="110"/>
  <c r="BI111" i="110"/>
  <c r="BR110" i="110"/>
  <c r="BL110" i="110"/>
  <c r="BS109" i="110"/>
  <c r="BM109" i="110"/>
  <c r="BV108" i="110"/>
  <c r="BN108" i="110"/>
  <c r="BE108" i="110"/>
  <c r="BQ107" i="110"/>
  <c r="BI107" i="110"/>
  <c r="BR106" i="110"/>
  <c r="BL106" i="110"/>
  <c r="BS105" i="110"/>
  <c r="BM105" i="110"/>
  <c r="BV104" i="110"/>
  <c r="BN104" i="110"/>
  <c r="BE104" i="110"/>
  <c r="BQ103" i="110"/>
  <c r="BI103" i="110"/>
  <c r="BR102" i="110"/>
  <c r="BL102" i="110"/>
  <c r="BS101" i="110"/>
  <c r="BM101" i="110"/>
  <c r="BV100" i="110"/>
  <c r="BN100" i="110"/>
  <c r="BE100" i="110"/>
  <c r="BQ99" i="110"/>
  <c r="BI99" i="110"/>
  <c r="BR98" i="110"/>
  <c r="BL98" i="110"/>
  <c r="BS97" i="110"/>
  <c r="BM97" i="110"/>
  <c r="BV96" i="110"/>
  <c r="BN96" i="110"/>
  <c r="BE96" i="110"/>
  <c r="BQ95" i="110"/>
  <c r="BI95" i="110"/>
  <c r="BR94" i="110"/>
  <c r="BL94" i="110"/>
  <c r="BS93" i="110"/>
  <c r="BM93" i="110"/>
  <c r="BV92" i="110"/>
  <c r="BN92" i="110"/>
  <c r="BE92" i="110"/>
  <c r="BQ91" i="110"/>
  <c r="BI91" i="110"/>
  <c r="BR90" i="110"/>
  <c r="BL90" i="110"/>
  <c r="BS89" i="110"/>
  <c r="BM89" i="110"/>
  <c r="BV88" i="110"/>
  <c r="BN88" i="110"/>
  <c r="BE88" i="110"/>
  <c r="BQ87" i="110"/>
  <c r="BI87" i="110"/>
  <c r="BR86" i="110"/>
  <c r="BL86" i="110"/>
  <c r="BS85" i="110"/>
  <c r="BM85" i="110"/>
  <c r="BV84" i="110"/>
  <c r="BN84" i="110"/>
  <c r="BE84" i="110"/>
  <c r="BQ83" i="110"/>
  <c r="BI83" i="110"/>
  <c r="BR82" i="110"/>
  <c r="BL82" i="110"/>
  <c r="BS81" i="110"/>
  <c r="BM81" i="110"/>
  <c r="BV80" i="110"/>
  <c r="BN80" i="110"/>
  <c r="BE80" i="110"/>
  <c r="BQ79" i="110"/>
  <c r="BI79" i="110"/>
  <c r="BR78" i="110"/>
  <c r="BL78" i="110"/>
  <c r="BS77" i="110"/>
  <c r="BM77" i="110"/>
  <c r="BV76" i="110"/>
  <c r="BN76" i="110"/>
  <c r="BE76" i="110"/>
  <c r="BQ75" i="110"/>
  <c r="BI75" i="110"/>
  <c r="BR74" i="110"/>
  <c r="BL74" i="110"/>
  <c r="BS73" i="110"/>
  <c r="BM73" i="110"/>
  <c r="BV72" i="110"/>
  <c r="BN72" i="110"/>
  <c r="BE72" i="110"/>
  <c r="BQ71" i="110"/>
  <c r="BI71" i="110"/>
  <c r="BR70" i="110"/>
  <c r="BL70" i="110"/>
  <c r="BS69" i="110"/>
  <c r="BM69" i="110"/>
  <c r="BV68" i="110"/>
  <c r="BN68" i="110"/>
  <c r="BE68" i="110"/>
  <c r="BQ67" i="110"/>
  <c r="BI67" i="110"/>
  <c r="BR66" i="110"/>
  <c r="BL66" i="110"/>
  <c r="BS65" i="110"/>
  <c r="BM65" i="110"/>
  <c r="BV64" i="110"/>
  <c r="BN64" i="110"/>
  <c r="BE64" i="110"/>
  <c r="BQ63" i="110"/>
  <c r="BI63" i="110"/>
  <c r="BR62" i="110"/>
  <c r="BL62" i="110"/>
  <c r="BS61" i="110"/>
  <c r="BM61" i="110"/>
  <c r="BV60" i="110"/>
  <c r="BN60" i="110"/>
  <c r="BE60" i="110"/>
  <c r="BQ59" i="110"/>
  <c r="BI59" i="110"/>
  <c r="BR58" i="110"/>
  <c r="BL58" i="110"/>
  <c r="BS57" i="110"/>
  <c r="BM57" i="110"/>
  <c r="BV56" i="110"/>
  <c r="BN56" i="110"/>
  <c r="BE56" i="110"/>
  <c r="BQ55" i="110"/>
  <c r="BI55" i="110"/>
  <c r="BR54" i="110"/>
  <c r="BL54" i="110"/>
  <c r="BS53" i="110"/>
  <c r="BM53" i="110"/>
  <c r="BV52" i="110"/>
  <c r="BN52" i="110"/>
  <c r="BE52" i="110"/>
  <c r="BQ51" i="110"/>
  <c r="BI51" i="110"/>
  <c r="BR50" i="110"/>
  <c r="BL50" i="110"/>
  <c r="BS49" i="110"/>
  <c r="BM49" i="110"/>
  <c r="BV48" i="110"/>
  <c r="BN48" i="110"/>
  <c r="BE48" i="110"/>
  <c r="BQ47" i="110"/>
  <c r="BI47" i="110"/>
  <c r="BR46" i="110"/>
  <c r="BL46" i="110"/>
  <c r="BS45" i="110"/>
  <c r="BM45" i="110"/>
  <c r="BV44" i="110"/>
  <c r="BN44" i="110"/>
  <c r="BE44" i="110"/>
  <c r="BQ43" i="110"/>
  <c r="BI43" i="110"/>
  <c r="BR42" i="110"/>
  <c r="BL42" i="110"/>
  <c r="BS41" i="110"/>
  <c r="BM41" i="110"/>
  <c r="BV40" i="110"/>
  <c r="BN40" i="110"/>
  <c r="BE40" i="110"/>
  <c r="BQ39" i="110"/>
  <c r="BI39" i="110"/>
  <c r="BR38" i="110"/>
  <c r="BL38" i="110"/>
  <c r="BS37" i="110"/>
  <c r="BM37" i="110"/>
  <c r="BV36" i="110"/>
  <c r="BN36" i="110"/>
  <c r="BE36" i="110"/>
  <c r="BQ35" i="110"/>
  <c r="BI35" i="110"/>
  <c r="BR34" i="110"/>
  <c r="BL34" i="110"/>
  <c r="BS33" i="110"/>
  <c r="BM33" i="110"/>
  <c r="BV32" i="110"/>
  <c r="BN32" i="110"/>
  <c r="BE32" i="110"/>
  <c r="BQ31" i="110"/>
  <c r="BI31" i="110"/>
  <c r="BR30" i="110"/>
  <c r="BL30" i="110"/>
  <c r="BS29" i="110"/>
  <c r="BM29" i="110"/>
  <c r="BV28" i="110"/>
  <c r="BN28" i="110"/>
  <c r="BE28" i="110"/>
  <c r="BQ27" i="110"/>
  <c r="BI27" i="110"/>
  <c r="BR26" i="110"/>
  <c r="BL26" i="110"/>
  <c r="BS25" i="110"/>
  <c r="BM25" i="110"/>
  <c r="BV24" i="110"/>
  <c r="BN24" i="110"/>
  <c r="BE24" i="110"/>
  <c r="BQ23" i="110"/>
  <c r="BI23" i="110"/>
  <c r="BR22" i="110"/>
  <c r="BL22" i="110"/>
  <c r="BS21" i="110"/>
  <c r="BM21" i="110"/>
  <c r="BV20" i="110"/>
  <c r="BN20" i="110"/>
  <c r="BE20" i="110"/>
  <c r="BQ19" i="110"/>
  <c r="BI19" i="110"/>
  <c r="BR18" i="110"/>
  <c r="BL18" i="110"/>
  <c r="BS17" i="110"/>
  <c r="BM17" i="110"/>
  <c r="BV16" i="110"/>
  <c r="BN16" i="110"/>
  <c r="BE16" i="110"/>
  <c r="BQ15" i="110"/>
  <c r="BI15" i="110"/>
  <c r="BR14" i="110"/>
  <c r="BL14" i="110"/>
  <c r="BS13" i="110"/>
  <c r="BM13" i="110"/>
  <c r="BV12" i="110"/>
  <c r="BN12" i="110"/>
  <c r="BE12" i="110"/>
  <c r="BQ11" i="110"/>
  <c r="BI11" i="110"/>
  <c r="BR10" i="110"/>
  <c r="BL10" i="110"/>
  <c r="BS9" i="110"/>
  <c r="BM9" i="110"/>
  <c r="BV8" i="110"/>
  <c r="BN8" i="110"/>
  <c r="BE8" i="110"/>
  <c r="BQ7" i="110"/>
  <c r="BI7" i="110"/>
  <c r="BR6" i="110"/>
  <c r="BL6" i="110"/>
  <c r="BS5" i="110"/>
  <c r="BM5" i="110"/>
  <c r="BV4" i="110"/>
  <c r="BN4" i="110"/>
  <c r="BE4" i="110"/>
  <c r="BQ3" i="110"/>
  <c r="BI3" i="110"/>
  <c r="BX2" i="110"/>
  <c r="BT2" i="110"/>
  <c r="BP2" i="110"/>
  <c r="BL2" i="110"/>
  <c r="BH2" i="110"/>
  <c r="BF122" i="110"/>
  <c r="BJ121" i="110"/>
  <c r="BT120" i="110"/>
  <c r="BZ116" i="110"/>
  <c r="BP115" i="110"/>
  <c r="BJ113" i="110"/>
  <c r="BT112" i="110"/>
  <c r="BT106" i="110"/>
  <c r="BF104" i="110"/>
  <c r="BT98" i="110"/>
  <c r="BF96" i="110"/>
  <c r="BJ95" i="110"/>
  <c r="BZ94" i="110"/>
  <c r="BT94" i="110"/>
  <c r="BZ90" i="110"/>
  <c r="BH86" i="110"/>
  <c r="BP85" i="110"/>
  <c r="BF84" i="110"/>
  <c r="BZ78" i="110"/>
  <c r="BH78" i="110"/>
  <c r="BP74" i="110"/>
  <c r="BJ74" i="110"/>
  <c r="BZ73" i="110"/>
  <c r="BH73" i="110"/>
  <c r="BF73" i="110"/>
  <c r="BP72" i="110"/>
  <c r="BJ72" i="110"/>
  <c r="BT71" i="110"/>
  <c r="BJ70" i="110"/>
  <c r="BZ69" i="110"/>
  <c r="BH69" i="110"/>
  <c r="BZ67" i="110"/>
  <c r="BF67" i="110"/>
  <c r="BZ65" i="110"/>
  <c r="BT65" i="110"/>
  <c r="BP64" i="110"/>
  <c r="BJ64" i="110"/>
  <c r="BT63" i="110"/>
  <c r="BH63" i="110"/>
  <c r="BF63" i="110"/>
  <c r="BZ61" i="110"/>
  <c r="BT61" i="110"/>
  <c r="BH55" i="110"/>
  <c r="BF53" i="110"/>
  <c r="BF49" i="110"/>
  <c r="BP48" i="110"/>
  <c r="BJ48" i="110"/>
  <c r="BP46" i="110"/>
  <c r="BJ46" i="110"/>
  <c r="BH45" i="110"/>
  <c r="BZ43" i="110"/>
  <c r="BF43" i="110"/>
  <c r="BZ41" i="110"/>
  <c r="BZ37" i="110"/>
  <c r="BH35" i="110"/>
  <c r="BZ33" i="110"/>
  <c r="BT33" i="110"/>
  <c r="BZ31" i="110"/>
  <c r="BZ29" i="110"/>
  <c r="BT29" i="110"/>
  <c r="BP28" i="110"/>
  <c r="BJ28" i="110"/>
  <c r="BH27" i="110"/>
  <c r="BF27" i="110"/>
  <c r="BH25" i="110"/>
  <c r="BZ23" i="110"/>
  <c r="BF23" i="110"/>
  <c r="BH19" i="110"/>
  <c r="BH17" i="110"/>
  <c r="BH13" i="110"/>
  <c r="BF11" i="110"/>
  <c r="BZ7" i="110"/>
  <c r="BT7" i="110"/>
  <c r="BT5" i="110"/>
  <c r="BT3" i="110"/>
  <c r="BS122" i="110"/>
  <c r="BN121" i="110"/>
  <c r="BQ120" i="110"/>
  <c r="BR119" i="110"/>
  <c r="BM118" i="110"/>
  <c r="BE117" i="110"/>
  <c r="BI116" i="110"/>
  <c r="BS114" i="110"/>
  <c r="BV113" i="110"/>
  <c r="BQ112" i="110"/>
  <c r="BR111" i="110"/>
  <c r="BS110" i="110"/>
  <c r="BN109" i="110"/>
  <c r="BQ108" i="110"/>
  <c r="BR107" i="110"/>
  <c r="BM106" i="110"/>
  <c r="BN105" i="110"/>
  <c r="BI104" i="110"/>
  <c r="BL103" i="110"/>
  <c r="BV101" i="110"/>
  <c r="BE101" i="110"/>
  <c r="BR99" i="110"/>
  <c r="BS98" i="110"/>
  <c r="BN97" i="110"/>
  <c r="BQ96" i="110"/>
  <c r="BL95" i="110"/>
  <c r="BM94" i="110"/>
  <c r="BE93" i="110"/>
  <c r="BI92" i="110"/>
  <c r="BM90" i="110"/>
  <c r="BE89" i="110"/>
  <c r="BQ88" i="110"/>
  <c r="BR87" i="110"/>
  <c r="BS86" i="110"/>
  <c r="BV85" i="110"/>
  <c r="BE85" i="110"/>
  <c r="BI84" i="110"/>
  <c r="BL83" i="110"/>
  <c r="BM82" i="110"/>
  <c r="BV81" i="110"/>
  <c r="BE81" i="110"/>
  <c r="BI80" i="110"/>
  <c r="BL79" i="110"/>
  <c r="BM78" i="110"/>
  <c r="BE77" i="110"/>
  <c r="BI76" i="110"/>
  <c r="BR75" i="110"/>
  <c r="BS74" i="110"/>
  <c r="BV73" i="110"/>
  <c r="BN73" i="110"/>
  <c r="BQ72" i="110"/>
  <c r="BR71" i="110"/>
  <c r="BM70" i="110"/>
  <c r="BN69" i="110"/>
  <c r="BQ68" i="110"/>
  <c r="BR67" i="110"/>
  <c r="BS66" i="110"/>
  <c r="BV65" i="110"/>
  <c r="BQ64" i="110"/>
  <c r="BL63" i="110"/>
  <c r="BM62" i="110"/>
  <c r="BE61" i="110"/>
  <c r="BI60" i="110"/>
  <c r="BL59" i="110"/>
  <c r="BM58" i="110"/>
  <c r="BE57" i="110"/>
  <c r="BI56" i="110"/>
  <c r="BS54" i="110"/>
  <c r="BV53" i="110"/>
  <c r="BE53" i="110"/>
  <c r="BI52" i="110"/>
  <c r="BS50" i="110"/>
  <c r="BV49" i="110"/>
  <c r="BE49" i="110"/>
  <c r="BI48" i="110"/>
  <c r="BS46" i="110"/>
  <c r="BV45" i="110"/>
  <c r="BE45" i="110"/>
  <c r="BI44" i="110"/>
  <c r="BL43" i="110"/>
  <c r="BV41" i="110"/>
  <c r="BE41" i="110"/>
  <c r="BI40" i="110"/>
  <c r="BS38" i="110"/>
  <c r="BV37" i="110"/>
  <c r="BE37" i="110"/>
  <c r="BR35" i="110"/>
  <c r="BS34" i="110"/>
  <c r="BN33" i="110"/>
  <c r="BQ32" i="110"/>
  <c r="BL31" i="110"/>
  <c r="BM30" i="110"/>
  <c r="BN29" i="110"/>
  <c r="BQ28" i="110"/>
  <c r="BL27" i="110"/>
  <c r="BM26" i="110"/>
  <c r="BN25" i="110"/>
  <c r="BQ24" i="110"/>
  <c r="BL23" i="110"/>
  <c r="BM22" i="110"/>
  <c r="BN21" i="110"/>
  <c r="BQ20" i="110"/>
  <c r="BL19" i="110"/>
  <c r="BM18" i="110"/>
  <c r="BN17" i="110"/>
  <c r="BQ16" i="110"/>
  <c r="BL15" i="110"/>
  <c r="BM14" i="110"/>
  <c r="BN13" i="110"/>
  <c r="BQ12" i="110"/>
  <c r="BL11" i="110"/>
  <c r="BM10" i="110"/>
  <c r="BN9" i="110"/>
  <c r="BI8" i="110"/>
  <c r="BL7" i="110"/>
  <c r="BM6" i="110"/>
  <c r="BE5" i="110"/>
  <c r="BI4" i="110"/>
  <c r="BY2" i="110"/>
  <c r="BQ2" i="110"/>
  <c r="BE2" i="110"/>
  <c r="BZ120" i="110"/>
  <c r="BH120" i="110"/>
  <c r="BP119" i="110"/>
  <c r="BF118" i="110"/>
  <c r="BJ117" i="110"/>
  <c r="BT116" i="110"/>
  <c r="BZ112" i="110"/>
  <c r="BH112" i="110"/>
  <c r="BP111" i="110"/>
  <c r="BF110" i="110"/>
  <c r="BJ109" i="110"/>
  <c r="BZ108" i="110"/>
  <c r="BT108" i="110"/>
  <c r="BH108" i="110"/>
  <c r="BP107" i="110"/>
  <c r="BF106" i="110"/>
  <c r="BJ105" i="110"/>
  <c r="BZ104" i="110"/>
  <c r="BT104" i="110"/>
  <c r="BH104" i="110"/>
  <c r="BP103" i="110"/>
  <c r="BF102" i="110"/>
  <c r="BJ101" i="110"/>
  <c r="BZ100" i="110"/>
  <c r="BT100" i="110"/>
  <c r="BH100" i="110"/>
  <c r="BP99" i="110"/>
  <c r="BF98" i="110"/>
  <c r="BJ97" i="110"/>
  <c r="BZ96" i="110"/>
  <c r="BT96" i="110"/>
  <c r="BH96" i="110"/>
  <c r="BP95" i="110"/>
  <c r="BF94" i="110"/>
  <c r="BJ93" i="110"/>
  <c r="BZ92" i="110"/>
  <c r="BT92" i="110"/>
  <c r="BH92" i="110"/>
  <c r="BP91" i="110"/>
  <c r="BF90" i="110"/>
  <c r="BJ89" i="110"/>
  <c r="BZ88" i="110"/>
  <c r="BT88" i="110"/>
  <c r="BH88" i="110"/>
  <c r="BP87" i="110"/>
  <c r="BF86" i="110"/>
  <c r="BJ85" i="110"/>
  <c r="BZ84" i="110"/>
  <c r="BT84" i="110"/>
  <c r="BH84" i="110"/>
  <c r="BP83" i="110"/>
  <c r="BF82" i="110"/>
  <c r="BJ81" i="110"/>
  <c r="BZ80" i="110"/>
  <c r="BT80" i="110"/>
  <c r="BH80" i="110"/>
  <c r="BP79" i="110"/>
  <c r="BF78" i="110"/>
  <c r="BJ77" i="110"/>
  <c r="BZ76" i="110"/>
  <c r="BT76" i="110"/>
  <c r="BH76" i="110"/>
  <c r="BF76" i="110"/>
  <c r="BP75" i="110"/>
  <c r="BJ75" i="110"/>
  <c r="BZ74" i="110"/>
  <c r="BT74" i="110"/>
  <c r="BH74" i="110"/>
  <c r="BF74" i="110"/>
  <c r="BP73" i="110"/>
  <c r="BJ73" i="110"/>
  <c r="BZ72" i="110"/>
  <c r="BT72" i="110"/>
  <c r="BH72" i="110"/>
  <c r="BF72" i="110"/>
  <c r="BP71" i="110"/>
  <c r="BJ71" i="110"/>
  <c r="BZ70" i="110"/>
  <c r="BT70" i="110"/>
  <c r="BH70" i="110"/>
  <c r="BF70" i="110"/>
  <c r="BP69" i="110"/>
  <c r="BJ69" i="110"/>
  <c r="BZ68" i="110"/>
  <c r="BT68" i="110"/>
  <c r="BH68" i="110"/>
  <c r="BF68" i="110"/>
  <c r="BP67" i="110"/>
  <c r="BJ67" i="110"/>
  <c r="BZ66" i="110"/>
  <c r="BT66" i="110"/>
  <c r="BH66" i="110"/>
  <c r="BF66" i="110"/>
  <c r="BP65" i="110"/>
  <c r="BJ65" i="110"/>
  <c r="BZ64" i="110"/>
  <c r="BT64" i="110"/>
  <c r="BH64" i="110"/>
  <c r="BF64" i="110"/>
  <c r="BP63" i="110"/>
  <c r="BJ63" i="110"/>
  <c r="BZ62" i="110"/>
  <c r="BT62" i="110"/>
  <c r="BH62" i="110"/>
  <c r="BF62" i="110"/>
  <c r="BP61" i="110"/>
  <c r="BJ61" i="110"/>
  <c r="BZ60" i="110"/>
  <c r="BT60" i="110"/>
  <c r="BH60" i="110"/>
  <c r="BF60" i="110"/>
  <c r="BP59" i="110"/>
  <c r="BJ59" i="110"/>
  <c r="BZ58" i="110"/>
  <c r="BT58" i="110"/>
  <c r="BH58" i="110"/>
  <c r="BF58" i="110"/>
  <c r="BP57" i="110"/>
  <c r="BJ57" i="110"/>
  <c r="BZ56" i="110"/>
  <c r="BT56" i="110"/>
  <c r="BH56" i="110"/>
  <c r="BF56" i="110"/>
  <c r="BP55" i="110"/>
  <c r="BJ55" i="110"/>
  <c r="BZ54" i="110"/>
  <c r="BT54" i="110"/>
  <c r="BH54" i="110"/>
  <c r="BF54" i="110"/>
  <c r="BP53" i="110"/>
  <c r="BJ53" i="110"/>
  <c r="BZ52" i="110"/>
  <c r="BT52" i="110"/>
  <c r="BH52" i="110"/>
  <c r="BF52" i="110"/>
  <c r="BP51" i="110"/>
  <c r="BJ51" i="110"/>
  <c r="BZ50" i="110"/>
  <c r="BT50" i="110"/>
  <c r="BH50" i="110"/>
  <c r="BF50" i="110"/>
  <c r="BP49" i="110"/>
  <c r="BJ49" i="110"/>
  <c r="BZ48" i="110"/>
  <c r="BT48" i="110"/>
  <c r="BH48" i="110"/>
  <c r="BF48" i="110"/>
  <c r="BP47" i="110"/>
  <c r="BJ47" i="110"/>
  <c r="BZ46" i="110"/>
  <c r="BT46" i="110"/>
  <c r="BH46" i="110"/>
  <c r="BF46" i="110"/>
  <c r="BP45" i="110"/>
  <c r="BJ45" i="110"/>
  <c r="BZ44" i="110"/>
  <c r="BT44" i="110"/>
  <c r="BH44" i="110"/>
  <c r="BF44" i="110"/>
  <c r="BP43" i="110"/>
  <c r="BJ43" i="110"/>
  <c r="BZ42" i="110"/>
  <c r="BT42" i="110"/>
  <c r="BH42" i="110"/>
  <c r="BF42" i="110"/>
  <c r="BP41" i="110"/>
  <c r="BJ41" i="110"/>
  <c r="BZ40" i="110"/>
  <c r="BT40" i="110"/>
  <c r="BH40" i="110"/>
  <c r="BF40" i="110"/>
  <c r="BP39" i="110"/>
  <c r="BJ39" i="110"/>
  <c r="BZ38" i="110"/>
  <c r="BT38" i="110"/>
  <c r="BH38" i="110"/>
  <c r="BF38" i="110"/>
  <c r="BP37" i="110"/>
  <c r="BJ37" i="110"/>
  <c r="BZ36" i="110"/>
  <c r="BT36" i="110"/>
  <c r="BH36" i="110"/>
  <c r="BF36" i="110"/>
  <c r="BP35" i="110"/>
  <c r="BJ35" i="110"/>
  <c r="BZ34" i="110"/>
  <c r="BT34" i="110"/>
  <c r="BH34" i="110"/>
  <c r="BF34" i="110"/>
  <c r="BP33" i="110"/>
  <c r="BJ33" i="110"/>
  <c r="BZ32" i="110"/>
  <c r="BT32" i="110"/>
  <c r="BH32" i="110"/>
  <c r="BF32" i="110"/>
  <c r="BP31" i="110"/>
  <c r="BJ31" i="110"/>
  <c r="BZ30" i="110"/>
  <c r="BT30" i="110"/>
  <c r="BH30" i="110"/>
  <c r="BF30" i="110"/>
  <c r="BP29" i="110"/>
  <c r="BJ29" i="110"/>
  <c r="BZ28" i="110"/>
  <c r="BT28" i="110"/>
  <c r="BH28" i="110"/>
  <c r="BF28" i="110"/>
  <c r="BP27" i="110"/>
  <c r="BJ27" i="110"/>
  <c r="BZ26" i="110"/>
  <c r="BT26" i="110"/>
  <c r="BH26" i="110"/>
  <c r="BF26" i="110"/>
  <c r="BP25" i="110"/>
  <c r="BJ25" i="110"/>
  <c r="BZ24" i="110"/>
  <c r="BT24" i="110"/>
  <c r="BH24" i="110"/>
  <c r="BF24" i="110"/>
  <c r="BP23" i="110"/>
  <c r="BJ23" i="110"/>
  <c r="BZ22" i="110"/>
  <c r="BT22" i="110"/>
  <c r="BH22" i="110"/>
  <c r="BF22" i="110"/>
  <c r="BP21" i="110"/>
  <c r="BJ21" i="110"/>
  <c r="BZ20" i="110"/>
  <c r="BT20" i="110"/>
  <c r="BH20" i="110"/>
  <c r="BF20" i="110"/>
  <c r="BP19" i="110"/>
  <c r="BJ19" i="110"/>
  <c r="BZ18" i="110"/>
  <c r="BT18" i="110"/>
  <c r="BH18" i="110"/>
  <c r="BF18" i="110"/>
  <c r="BP17" i="110"/>
  <c r="BJ17" i="110"/>
  <c r="BZ16" i="110"/>
  <c r="BT16" i="110"/>
  <c r="BH16" i="110"/>
  <c r="BF16" i="110"/>
  <c r="BP15" i="110"/>
  <c r="BJ15" i="110"/>
  <c r="BZ14" i="110"/>
  <c r="BT14" i="110"/>
  <c r="BH14" i="110"/>
  <c r="BF14" i="110"/>
  <c r="BP13" i="110"/>
  <c r="BJ13" i="110"/>
  <c r="BZ12" i="110"/>
  <c r="BT12" i="110"/>
  <c r="BH12" i="110"/>
  <c r="BF12" i="110"/>
  <c r="BP11" i="110"/>
  <c r="BJ11" i="110"/>
  <c r="BZ10" i="110"/>
  <c r="BT10" i="110"/>
  <c r="BH10" i="110"/>
  <c r="BF10" i="110"/>
  <c r="BP9" i="110"/>
  <c r="BJ9" i="110"/>
  <c r="BZ8" i="110"/>
  <c r="BT8" i="110"/>
  <c r="BH8" i="110"/>
  <c r="BF8" i="110"/>
  <c r="BP7" i="110"/>
  <c r="BJ7" i="110"/>
  <c r="BZ6" i="110"/>
  <c r="BT6" i="110"/>
  <c r="BH6" i="110"/>
  <c r="BF6" i="110"/>
  <c r="BP5" i="110"/>
  <c r="BJ5" i="110"/>
  <c r="BZ4" i="110"/>
  <c r="BT4" i="110"/>
  <c r="BH4" i="110"/>
  <c r="BF4" i="110"/>
  <c r="BP3" i="110"/>
  <c r="BJ3" i="110"/>
  <c r="BV123" i="110"/>
  <c r="BN123" i="110"/>
  <c r="BE123" i="110"/>
  <c r="BQ122" i="110"/>
  <c r="BI122" i="110"/>
  <c r="BR121" i="110"/>
  <c r="BL121" i="110"/>
  <c r="BS120" i="110"/>
  <c r="BM120" i="110"/>
  <c r="BV119" i="110"/>
  <c r="BN119" i="110"/>
  <c r="BE119" i="110"/>
  <c r="BQ118" i="110"/>
  <c r="BI118" i="110"/>
  <c r="BR117" i="110"/>
  <c r="BL117" i="110"/>
  <c r="BS116" i="110"/>
  <c r="BM116" i="110"/>
  <c r="BV115" i="110"/>
  <c r="BN115" i="110"/>
  <c r="BE115" i="110"/>
  <c r="BQ114" i="110"/>
  <c r="BI114" i="110"/>
  <c r="BR113" i="110"/>
  <c r="BL113" i="110"/>
  <c r="BS112" i="110"/>
  <c r="BM112" i="110"/>
  <c r="BV111" i="110"/>
  <c r="BN111" i="110"/>
  <c r="BE111" i="110"/>
  <c r="BQ110" i="110"/>
  <c r="BI110" i="110"/>
  <c r="BR109" i="110"/>
  <c r="BL109" i="110"/>
  <c r="BS108" i="110"/>
  <c r="BM108" i="110"/>
  <c r="BV107" i="110"/>
  <c r="BN107" i="110"/>
  <c r="BE107" i="110"/>
  <c r="BQ106" i="110"/>
  <c r="BI106" i="110"/>
  <c r="BR105" i="110"/>
  <c r="BL105" i="110"/>
  <c r="BS104" i="110"/>
  <c r="BM104" i="110"/>
  <c r="BV103" i="110"/>
  <c r="BN103" i="110"/>
  <c r="BE103" i="110"/>
  <c r="BQ102" i="110"/>
  <c r="BI102" i="110"/>
  <c r="BR101" i="110"/>
  <c r="BL101" i="110"/>
  <c r="BS100" i="110"/>
  <c r="BM100" i="110"/>
  <c r="BV99" i="110"/>
  <c r="BN99" i="110"/>
  <c r="BE99" i="110"/>
  <c r="BQ98" i="110"/>
  <c r="BI98" i="110"/>
  <c r="BR97" i="110"/>
  <c r="BL97" i="110"/>
  <c r="BS96" i="110"/>
  <c r="BM96" i="110"/>
  <c r="BV95" i="110"/>
  <c r="BN95" i="110"/>
  <c r="BE95" i="110"/>
  <c r="BQ94" i="110"/>
  <c r="BI94" i="110"/>
  <c r="BR93" i="110"/>
  <c r="BL93" i="110"/>
  <c r="BS92" i="110"/>
  <c r="BM92" i="110"/>
  <c r="BV91" i="110"/>
  <c r="BN91" i="110"/>
  <c r="BE91" i="110"/>
  <c r="BQ90" i="110"/>
  <c r="BI90" i="110"/>
  <c r="BR89" i="110"/>
  <c r="BL89" i="110"/>
  <c r="BS88" i="110"/>
  <c r="BM88" i="110"/>
  <c r="BV87" i="110"/>
  <c r="BN87" i="110"/>
  <c r="BE87" i="110"/>
  <c r="BQ86" i="110"/>
  <c r="BI86" i="110"/>
  <c r="BR85" i="110"/>
  <c r="BL85" i="110"/>
  <c r="BS84" i="110"/>
  <c r="BM84" i="110"/>
  <c r="BV83" i="110"/>
  <c r="BN83" i="110"/>
  <c r="BE83" i="110"/>
  <c r="BQ82" i="110"/>
  <c r="BI82" i="110"/>
  <c r="BR81" i="110"/>
  <c r="BL81" i="110"/>
  <c r="BS80" i="110"/>
  <c r="BM80" i="110"/>
  <c r="BV79" i="110"/>
  <c r="BN79" i="110"/>
  <c r="BE79" i="110"/>
  <c r="BQ78" i="110"/>
  <c r="BI78" i="110"/>
  <c r="BR77" i="110"/>
  <c r="BL77" i="110"/>
  <c r="BS76" i="110"/>
  <c r="BM76" i="110"/>
  <c r="BV75" i="110"/>
  <c r="BN75" i="110"/>
  <c r="BE75" i="110"/>
  <c r="BQ74" i="110"/>
  <c r="BI74" i="110"/>
  <c r="BR73" i="110"/>
  <c r="BL73" i="110"/>
  <c r="BS72" i="110"/>
  <c r="BM72" i="110"/>
  <c r="BV71" i="110"/>
  <c r="BN71" i="110"/>
  <c r="BE71" i="110"/>
  <c r="BQ70" i="110"/>
  <c r="BI70" i="110"/>
  <c r="BR69" i="110"/>
  <c r="BL69" i="110"/>
  <c r="BS68" i="110"/>
  <c r="BM68" i="110"/>
  <c r="BV67" i="110"/>
  <c r="BN67" i="110"/>
  <c r="BE67" i="110"/>
  <c r="BQ66" i="110"/>
  <c r="BI66" i="110"/>
  <c r="BR65" i="110"/>
  <c r="BL65" i="110"/>
  <c r="BS64" i="110"/>
  <c r="BM64" i="110"/>
  <c r="BV63" i="110"/>
  <c r="BN63" i="110"/>
  <c r="BE63" i="110"/>
  <c r="BQ62" i="110"/>
  <c r="BI62" i="110"/>
  <c r="BR61" i="110"/>
  <c r="BL61" i="110"/>
  <c r="BS60" i="110"/>
  <c r="BM60" i="110"/>
  <c r="BV59" i="110"/>
  <c r="BN59" i="110"/>
  <c r="BE59" i="110"/>
  <c r="BQ58" i="110"/>
  <c r="BI58" i="110"/>
  <c r="BR57" i="110"/>
  <c r="BL57" i="110"/>
  <c r="BS56" i="110"/>
  <c r="BM56" i="110"/>
  <c r="BV55" i="110"/>
  <c r="BN55" i="110"/>
  <c r="BE55" i="110"/>
  <c r="BQ54" i="110"/>
  <c r="BI54" i="110"/>
  <c r="BR53" i="110"/>
  <c r="BL53" i="110"/>
  <c r="BS52" i="110"/>
  <c r="BM52" i="110"/>
  <c r="BV51" i="110"/>
  <c r="BN51" i="110"/>
  <c r="BE51" i="110"/>
  <c r="BQ50" i="110"/>
  <c r="BI50" i="110"/>
  <c r="BR49" i="110"/>
  <c r="BL49" i="110"/>
  <c r="BS48" i="110"/>
  <c r="BM48" i="110"/>
  <c r="BV47" i="110"/>
  <c r="BN47" i="110"/>
  <c r="BE47" i="110"/>
  <c r="BQ46" i="110"/>
  <c r="BI46" i="110"/>
  <c r="BR45" i="110"/>
  <c r="BL45" i="110"/>
  <c r="BS44" i="110"/>
  <c r="BM44" i="110"/>
  <c r="BV43" i="110"/>
  <c r="BN43" i="110"/>
  <c r="BE43" i="110"/>
  <c r="BQ42" i="110"/>
  <c r="BI42" i="110"/>
  <c r="BR41" i="110"/>
  <c r="BL41" i="110"/>
  <c r="BS40" i="110"/>
  <c r="BM40" i="110"/>
  <c r="BV39" i="110"/>
  <c r="BN39" i="110"/>
  <c r="BE39" i="110"/>
  <c r="BQ38" i="110"/>
  <c r="BI38" i="110"/>
  <c r="BR37" i="110"/>
  <c r="BL37" i="110"/>
  <c r="BS36" i="110"/>
  <c r="BM36" i="110"/>
  <c r="BV35" i="110"/>
  <c r="BN35" i="110"/>
  <c r="BE35" i="110"/>
  <c r="BQ34" i="110"/>
  <c r="BI34" i="110"/>
  <c r="BR33" i="110"/>
  <c r="BL33" i="110"/>
  <c r="BS32" i="110"/>
  <c r="BM32" i="110"/>
  <c r="BV31" i="110"/>
  <c r="BN31" i="110"/>
  <c r="BE31" i="110"/>
  <c r="BQ30" i="110"/>
  <c r="BI30" i="110"/>
  <c r="BR29" i="110"/>
  <c r="BL29" i="110"/>
  <c r="BS28" i="110"/>
  <c r="BM28" i="110"/>
  <c r="BV27" i="110"/>
  <c r="BN27" i="110"/>
  <c r="BE27" i="110"/>
  <c r="BQ26" i="110"/>
  <c r="BI26" i="110"/>
  <c r="BR25" i="110"/>
  <c r="BL25" i="110"/>
  <c r="BS24" i="110"/>
  <c r="BM24" i="110"/>
  <c r="BV23" i="110"/>
  <c r="BN23" i="110"/>
  <c r="BE23" i="110"/>
  <c r="BQ22" i="110"/>
  <c r="BI22" i="110"/>
  <c r="BR21" i="110"/>
  <c r="BL21" i="110"/>
  <c r="BS20" i="110"/>
  <c r="BM20" i="110"/>
  <c r="BV19" i="110"/>
  <c r="BN19" i="110"/>
  <c r="BE19" i="110"/>
  <c r="BQ18" i="110"/>
  <c r="BI18" i="110"/>
  <c r="BR17" i="110"/>
  <c r="BL17" i="110"/>
  <c r="BS16" i="110"/>
  <c r="BM16" i="110"/>
  <c r="BV15" i="110"/>
  <c r="BN15" i="110"/>
  <c r="BE15" i="110"/>
  <c r="BQ14" i="110"/>
  <c r="BI14" i="110"/>
  <c r="BR13" i="110"/>
  <c r="BL13" i="110"/>
  <c r="BS12" i="110"/>
  <c r="BM12" i="110"/>
  <c r="BV11" i="110"/>
  <c r="BN11" i="110"/>
  <c r="BE11" i="110"/>
  <c r="BQ10" i="110"/>
  <c r="BI10" i="110"/>
  <c r="BR9" i="110"/>
  <c r="BL9" i="110"/>
  <c r="BS8" i="110"/>
  <c r="BM8" i="110"/>
  <c r="BV7" i="110"/>
  <c r="BN7" i="110"/>
  <c r="BE7" i="110"/>
  <c r="BQ6" i="110"/>
  <c r="BI6" i="110"/>
  <c r="BR5" i="110"/>
  <c r="BL5" i="110"/>
  <c r="BS4" i="110"/>
  <c r="BM4" i="110"/>
  <c r="BV3" i="110"/>
  <c r="BN3" i="110"/>
  <c r="BE3" i="110"/>
  <c r="BW2" i="110"/>
  <c r="BS2" i="110"/>
  <c r="BO2" i="110"/>
  <c r="BK2" i="110"/>
  <c r="BG2" i="110"/>
  <c r="BH116" i="110"/>
  <c r="BF108" i="110"/>
  <c r="BH102" i="110"/>
  <c r="BF100" i="110"/>
  <c r="BH94" i="110"/>
  <c r="BF92" i="110"/>
  <c r="BH90" i="110"/>
  <c r="BF88" i="110"/>
  <c r="BJ87" i="110"/>
  <c r="BZ86" i="110"/>
  <c r="BT86" i="110"/>
  <c r="BZ82" i="110"/>
  <c r="BT82" i="110"/>
  <c r="BP81" i="110"/>
  <c r="BT75" i="110"/>
  <c r="BH75" i="110"/>
  <c r="BF75" i="110"/>
  <c r="BT69" i="110"/>
  <c r="BF69" i="110"/>
  <c r="BT67" i="110"/>
  <c r="BH67" i="110"/>
  <c r="BH65" i="110"/>
  <c r="BF65" i="110"/>
  <c r="BZ63" i="110"/>
  <c r="BF61" i="110"/>
  <c r="BP60" i="110"/>
  <c r="BJ60" i="110"/>
  <c r="BP58" i="110"/>
  <c r="BJ58" i="110"/>
  <c r="BP56" i="110"/>
  <c r="BJ56" i="110"/>
  <c r="BZ55" i="110"/>
  <c r="BT55" i="110"/>
  <c r="BZ53" i="110"/>
  <c r="BT53" i="110"/>
  <c r="BP52" i="110"/>
  <c r="BJ52" i="110"/>
  <c r="BT51" i="110"/>
  <c r="BH51" i="110"/>
  <c r="BF51" i="110"/>
  <c r="BJ50" i="110"/>
  <c r="BZ49" i="110"/>
  <c r="BT49" i="110"/>
  <c r="BF47" i="110"/>
  <c r="BF45" i="110"/>
  <c r="BP44" i="110"/>
  <c r="BJ44" i="110"/>
  <c r="BP42" i="110"/>
  <c r="BJ42" i="110"/>
  <c r="BT41" i="110"/>
  <c r="BH41" i="110"/>
  <c r="BF41" i="110"/>
  <c r="BJ40" i="110"/>
  <c r="BZ39" i="110"/>
  <c r="BT39" i="110"/>
  <c r="BP38" i="110"/>
  <c r="BJ38" i="110"/>
  <c r="BT37" i="110"/>
  <c r="BH37" i="110"/>
  <c r="BF37" i="110"/>
  <c r="BJ36" i="110"/>
  <c r="BZ35" i="110"/>
  <c r="BF35" i="110"/>
  <c r="BF33" i="110"/>
  <c r="BP32" i="110"/>
  <c r="BJ32" i="110"/>
  <c r="BT31" i="110"/>
  <c r="BH31" i="110"/>
  <c r="BF31" i="110"/>
  <c r="BJ30" i="110"/>
  <c r="BH29" i="110"/>
  <c r="BF29" i="110"/>
  <c r="BZ27" i="110"/>
  <c r="BT27" i="110"/>
  <c r="BT25" i="110"/>
  <c r="BP24" i="110"/>
  <c r="BJ24" i="110"/>
  <c r="BP22" i="110"/>
  <c r="BJ22" i="110"/>
  <c r="BH21" i="110"/>
  <c r="BF21" i="110"/>
  <c r="BJ20" i="110"/>
  <c r="BF19" i="110"/>
  <c r="BF17" i="110"/>
  <c r="BZ15" i="110"/>
  <c r="BT15" i="110"/>
  <c r="BH15" i="110"/>
  <c r="BF15" i="110"/>
  <c r="BJ14" i="110"/>
  <c r="BF13" i="110"/>
  <c r="BZ11" i="110"/>
  <c r="BT11" i="110"/>
  <c r="BP10" i="110"/>
  <c r="BJ10" i="110"/>
  <c r="BH9" i="110"/>
  <c r="BF9" i="110"/>
  <c r="BH7" i="110"/>
  <c r="BH5" i="110"/>
  <c r="BH3" i="110"/>
  <c r="BF3" i="110"/>
  <c r="BL123" i="110"/>
  <c r="BV121" i="110"/>
  <c r="BI120" i="110"/>
  <c r="BS118" i="110"/>
  <c r="BV117" i="110"/>
  <c r="BQ116" i="110"/>
  <c r="BL115" i="110"/>
  <c r="BM114" i="110"/>
  <c r="BE113" i="110"/>
  <c r="BI112" i="110"/>
  <c r="BL111" i="110"/>
  <c r="BV109" i="110"/>
  <c r="BE109" i="110"/>
  <c r="BI108" i="110"/>
  <c r="BS106" i="110"/>
  <c r="BV105" i="110"/>
  <c r="BQ104" i="110"/>
  <c r="BR103" i="110"/>
  <c r="BM102" i="110"/>
  <c r="BN101" i="110"/>
  <c r="BI100" i="110"/>
  <c r="BL99" i="110"/>
  <c r="BM98" i="110"/>
  <c r="BE97" i="110"/>
  <c r="BI96" i="110"/>
  <c r="BS94" i="110"/>
  <c r="BV93" i="110"/>
  <c r="BQ92" i="110"/>
  <c r="BR91" i="110"/>
  <c r="BS90" i="110"/>
  <c r="BV89" i="110"/>
  <c r="BS70" i="110"/>
  <c r="BN65" i="110"/>
  <c r="BI64" i="110"/>
  <c r="BS62" i="110"/>
  <c r="BN61" i="110"/>
  <c r="BQ60" i="110"/>
  <c r="BS58" i="110"/>
  <c r="BN57" i="110"/>
  <c r="BQ56" i="110"/>
  <c r="BR55" i="110"/>
  <c r="BM54" i="110"/>
  <c r="BN53" i="110"/>
  <c r="BQ52" i="110"/>
  <c r="BR51" i="110"/>
  <c r="BM50" i="110"/>
  <c r="BN49" i="110"/>
  <c r="BQ48" i="110"/>
  <c r="BL47" i="110"/>
  <c r="BM46" i="110"/>
  <c r="BN45" i="110"/>
  <c r="BR43" i="110"/>
  <c r="BS42" i="110"/>
  <c r="BN41" i="110"/>
  <c r="BQ40" i="110"/>
  <c r="BL39" i="110"/>
  <c r="BM38" i="110"/>
  <c r="BN37" i="110"/>
  <c r="BI36" i="110"/>
  <c r="BL35" i="110"/>
  <c r="BM34" i="110"/>
  <c r="BE33" i="110"/>
  <c r="BR31" i="110"/>
  <c r="BS30" i="110"/>
  <c r="BE29" i="110"/>
  <c r="BI28" i="110"/>
  <c r="BS26" i="110"/>
  <c r="BV25" i="110"/>
  <c r="BE25" i="110"/>
  <c r="BR23" i="110"/>
  <c r="BS22" i="110"/>
  <c r="BV21" i="110"/>
  <c r="BE21" i="110"/>
  <c r="BR19" i="110"/>
  <c r="BS18" i="110"/>
  <c r="BV17" i="110"/>
  <c r="BE17" i="110"/>
  <c r="BI16" i="110"/>
  <c r="BS14" i="110"/>
  <c r="BV13" i="110"/>
  <c r="BE13" i="110"/>
  <c r="BI12" i="110"/>
  <c r="BS10" i="110"/>
  <c r="BV9" i="110"/>
  <c r="BE9" i="110"/>
  <c r="BR7" i="110"/>
  <c r="BS6" i="110"/>
  <c r="BN5" i="110"/>
  <c r="BQ4" i="110"/>
  <c r="BL3" i="110"/>
  <c r="BU2" i="110"/>
  <c r="BI2" i="110"/>
  <c r="BZ122" i="110"/>
  <c r="BH122" i="110"/>
  <c r="BP121" i="110"/>
  <c r="BF120" i="110"/>
  <c r="BJ119" i="110"/>
  <c r="BT118" i="110"/>
  <c r="BZ114" i="110"/>
  <c r="BH114" i="110"/>
  <c r="BP113" i="110"/>
  <c r="BF112" i="110"/>
  <c r="BJ111" i="110"/>
  <c r="BT110" i="110"/>
  <c r="BH109" i="110"/>
  <c r="BP108" i="110"/>
  <c r="BF107" i="110"/>
  <c r="BJ106" i="110"/>
  <c r="BZ105" i="110"/>
  <c r="BT105" i="110"/>
  <c r="BH105" i="110"/>
  <c r="BP104" i="110"/>
  <c r="BF103" i="110"/>
  <c r="BJ102" i="110"/>
  <c r="BZ101" i="110"/>
  <c r="BT101" i="110"/>
  <c r="BH101" i="110"/>
  <c r="BP100" i="110"/>
  <c r="BF99" i="110"/>
  <c r="BJ98" i="110"/>
  <c r="BZ97" i="110"/>
  <c r="BT97" i="110"/>
  <c r="BH97" i="110"/>
  <c r="BP96" i="110"/>
  <c r="BF95" i="110"/>
  <c r="BJ94" i="110"/>
  <c r="BZ93" i="110"/>
  <c r="BT93" i="110"/>
  <c r="BH93" i="110"/>
  <c r="BP92" i="110"/>
  <c r="BF91" i="110"/>
  <c r="BJ90" i="110"/>
  <c r="BZ89" i="110"/>
  <c r="BT89" i="110"/>
  <c r="BH89" i="110"/>
  <c r="BP88" i="110"/>
  <c r="BF87" i="110"/>
  <c r="BJ86" i="110"/>
  <c r="BZ85" i="110"/>
  <c r="BT85" i="110"/>
  <c r="BH85" i="110"/>
  <c r="BP84" i="110"/>
  <c r="BF83" i="110"/>
  <c r="BJ82" i="110"/>
  <c r="BZ81" i="110"/>
  <c r="BT81" i="110"/>
  <c r="BH81" i="110"/>
  <c r="BP80" i="110"/>
  <c r="BF79" i="110"/>
  <c r="BJ78" i="110"/>
  <c r="BZ77" i="110"/>
  <c r="BT77" i="110"/>
  <c r="BH77" i="110"/>
  <c r="BP76" i="110"/>
  <c r="BG76" i="110"/>
  <c r="BX75" i="110"/>
  <c r="BU75" i="110"/>
  <c r="BO75" i="110"/>
  <c r="BY74" i="110"/>
  <c r="BW74" i="110"/>
  <c r="BK74" i="110"/>
  <c r="BG74" i="110"/>
  <c r="BX73" i="110"/>
  <c r="BU73" i="110"/>
  <c r="BO73" i="110"/>
  <c r="BY72" i="110"/>
  <c r="BW72" i="110"/>
  <c r="BK72" i="110"/>
  <c r="BG72" i="110"/>
  <c r="BX71" i="110"/>
  <c r="BU71" i="110"/>
  <c r="BO71" i="110"/>
  <c r="BY70" i="110"/>
  <c r="BW70" i="110"/>
  <c r="BK70" i="110"/>
  <c r="BG70" i="110"/>
  <c r="BX69" i="110"/>
  <c r="BU69" i="110"/>
  <c r="BO69" i="110"/>
  <c r="BY68" i="110"/>
  <c r="BW68" i="110"/>
  <c r="BK68" i="110"/>
  <c r="BG68" i="110"/>
  <c r="BX67" i="110"/>
  <c r="BU67" i="110"/>
  <c r="BO67" i="110"/>
  <c r="BY66" i="110"/>
  <c r="BW66" i="110"/>
  <c r="BK66" i="110"/>
  <c r="BG66" i="110"/>
  <c r="BX65" i="110"/>
  <c r="BU65" i="110"/>
  <c r="BO65" i="110"/>
  <c r="BY64" i="110"/>
  <c r="BW64" i="110"/>
  <c r="BK64" i="110"/>
  <c r="BG64" i="110"/>
  <c r="BX63" i="110"/>
  <c r="BU63" i="110"/>
  <c r="BO63" i="110"/>
  <c r="BY62" i="110"/>
  <c r="BW62" i="110"/>
  <c r="BK62" i="110"/>
  <c r="BG62" i="110"/>
  <c r="BX61" i="110"/>
  <c r="BU61" i="110"/>
  <c r="BO61" i="110"/>
  <c r="BY60" i="110"/>
  <c r="BW60" i="110"/>
  <c r="BK60" i="110"/>
  <c r="BG60" i="110"/>
  <c r="BX59" i="110"/>
  <c r="BU59" i="110"/>
  <c r="BO59" i="110"/>
  <c r="BY58" i="110"/>
  <c r="BW58" i="110"/>
  <c r="BK58" i="110"/>
  <c r="BG58" i="110"/>
  <c r="BX57" i="110"/>
  <c r="BU57" i="110"/>
  <c r="BO57" i="110"/>
  <c r="BY56" i="110"/>
  <c r="BW56" i="110"/>
  <c r="BK56" i="110"/>
  <c r="BG56" i="110"/>
  <c r="BX55" i="110"/>
  <c r="BU55" i="110"/>
  <c r="BO55" i="110"/>
  <c r="BY54" i="110"/>
  <c r="BW54" i="110"/>
  <c r="BK54" i="110"/>
  <c r="BG54" i="110"/>
  <c r="BX53" i="110"/>
  <c r="BU53" i="110"/>
  <c r="BO53" i="110"/>
  <c r="BY52" i="110"/>
  <c r="BW52" i="110"/>
  <c r="BK52" i="110"/>
  <c r="BG52" i="110"/>
  <c r="BX51" i="110"/>
  <c r="BU51" i="110"/>
  <c r="BO51" i="110"/>
  <c r="BY50" i="110"/>
  <c r="BW50" i="110"/>
  <c r="BK50" i="110"/>
  <c r="BG50" i="110"/>
  <c r="BX49" i="110"/>
  <c r="BU49" i="110"/>
  <c r="BO49" i="110"/>
  <c r="BY48" i="110"/>
  <c r="BW48" i="110"/>
  <c r="BK48" i="110"/>
  <c r="BG48" i="110"/>
  <c r="BX47" i="110"/>
  <c r="BU47" i="110"/>
  <c r="BO47" i="110"/>
  <c r="BY46" i="110"/>
  <c r="BW46" i="110"/>
  <c r="BK46" i="110"/>
  <c r="BG46" i="110"/>
  <c r="BX45" i="110"/>
  <c r="BU45" i="110"/>
  <c r="BO45" i="110"/>
  <c r="BY44" i="110"/>
  <c r="BW44" i="110"/>
  <c r="BK44" i="110"/>
  <c r="BG44" i="110"/>
  <c r="BX43" i="110"/>
  <c r="BU43" i="110"/>
  <c r="BO43" i="110"/>
  <c r="BY42" i="110"/>
  <c r="BW42" i="110"/>
  <c r="BK42" i="110"/>
  <c r="BG42" i="110"/>
  <c r="BX41" i="110"/>
  <c r="BU41" i="110"/>
  <c r="BO41" i="110"/>
  <c r="BY40" i="110"/>
  <c r="BW40" i="110"/>
  <c r="BK40" i="110"/>
  <c r="BG40" i="110"/>
  <c r="BX39" i="110"/>
  <c r="BU39" i="110"/>
  <c r="BO39" i="110"/>
  <c r="BY38" i="110"/>
  <c r="BW38" i="110"/>
  <c r="BK38" i="110"/>
  <c r="BG38" i="110"/>
  <c r="BX37" i="110"/>
  <c r="BU37" i="110"/>
  <c r="BO37" i="110"/>
  <c r="BY36" i="110"/>
  <c r="BW36" i="110"/>
  <c r="BK36" i="110"/>
  <c r="BG36" i="110"/>
  <c r="BX35" i="110"/>
  <c r="BU35" i="110"/>
  <c r="BO35" i="110"/>
  <c r="BY34" i="110"/>
  <c r="BW34" i="110"/>
  <c r="BK34" i="110"/>
  <c r="BG34" i="110"/>
  <c r="BX33" i="110"/>
  <c r="BU33" i="110"/>
  <c r="BO33" i="110"/>
  <c r="BY32" i="110"/>
  <c r="BW32" i="110"/>
  <c r="BK32" i="110"/>
  <c r="BG32" i="110"/>
  <c r="BX31" i="110"/>
  <c r="BU31" i="110"/>
  <c r="BO31" i="110"/>
  <c r="BY30" i="110"/>
  <c r="BW30" i="110"/>
  <c r="BK30" i="110"/>
  <c r="BG30" i="110"/>
  <c r="BX29" i="110"/>
  <c r="BU29" i="110"/>
  <c r="BO29" i="110"/>
  <c r="BY28" i="110"/>
  <c r="BW28" i="110"/>
  <c r="BK28" i="110"/>
  <c r="BG28" i="110"/>
  <c r="BX27" i="110"/>
  <c r="BU27" i="110"/>
  <c r="BO27" i="110"/>
  <c r="BY26" i="110"/>
  <c r="BW26" i="110"/>
  <c r="BK26" i="110"/>
  <c r="BG26" i="110"/>
  <c r="BX25" i="110"/>
  <c r="BU25" i="110"/>
  <c r="BO25" i="110"/>
  <c r="BY24" i="110"/>
  <c r="BW24" i="110"/>
  <c r="BK24" i="110"/>
  <c r="BG24" i="110"/>
  <c r="BX23" i="110"/>
  <c r="BU23" i="110"/>
  <c r="BO23" i="110"/>
  <c r="BY22" i="110"/>
  <c r="BW22" i="110"/>
  <c r="BK22" i="110"/>
  <c r="BG22" i="110"/>
  <c r="BX21" i="110"/>
  <c r="BU21" i="110"/>
  <c r="BO21" i="110"/>
  <c r="BY20" i="110"/>
  <c r="BW20" i="110"/>
  <c r="BK20" i="110"/>
  <c r="BG20" i="110"/>
  <c r="BX19" i="110"/>
  <c r="BU19" i="110"/>
  <c r="BO19" i="110"/>
  <c r="BY18" i="110"/>
  <c r="BW18" i="110"/>
  <c r="BK18" i="110"/>
  <c r="BG18" i="110"/>
  <c r="BX17" i="110"/>
  <c r="BU17" i="110"/>
  <c r="BO17" i="110"/>
  <c r="BY16" i="110"/>
  <c r="BW16" i="110"/>
  <c r="BK16" i="110"/>
  <c r="BG16" i="110"/>
  <c r="BX15" i="110"/>
  <c r="BU15" i="110"/>
  <c r="BO15" i="110"/>
  <c r="BY14" i="110"/>
  <c r="BW14" i="110"/>
  <c r="BK14" i="110"/>
  <c r="BG14" i="110"/>
  <c r="BX13" i="110"/>
  <c r="BU13" i="110"/>
  <c r="BO13" i="110"/>
  <c r="BY12" i="110"/>
  <c r="BW12" i="110"/>
  <c r="BK12" i="110"/>
  <c r="BG12" i="110"/>
  <c r="BX11" i="110"/>
  <c r="BU11" i="110"/>
  <c r="BO11" i="110"/>
  <c r="BY10" i="110"/>
  <c r="BW10" i="110"/>
  <c r="BK10" i="110"/>
  <c r="BG10" i="110"/>
  <c r="BX9" i="110"/>
  <c r="BU9" i="110"/>
  <c r="BO9" i="110"/>
  <c r="BY8" i="110"/>
  <c r="BW8" i="110"/>
  <c r="BK8" i="110"/>
  <c r="BG8" i="110"/>
  <c r="BX7" i="110"/>
  <c r="BU7" i="110"/>
  <c r="BO7" i="110"/>
  <c r="BY6" i="110"/>
  <c r="BW6" i="110"/>
  <c r="BK6" i="110"/>
  <c r="BG6" i="110"/>
  <c r="BX5" i="110"/>
  <c r="BU5" i="110"/>
  <c r="BO5" i="110"/>
  <c r="BY4" i="110"/>
  <c r="BW4" i="110"/>
  <c r="BK4" i="110"/>
  <c r="BG4" i="110"/>
  <c r="BX3" i="110"/>
  <c r="BU3" i="110"/>
  <c r="BO3" i="110"/>
  <c r="BS123" i="110"/>
  <c r="BM123" i="110"/>
  <c r="BV122" i="110"/>
  <c r="BN122" i="110"/>
  <c r="BE122" i="110"/>
  <c r="BQ121" i="110"/>
  <c r="BI121" i="110"/>
  <c r="BR120" i="110"/>
  <c r="BL120" i="110"/>
  <c r="BS119" i="110"/>
  <c r="BM119" i="110"/>
  <c r="BV118" i="110"/>
  <c r="BN118" i="110"/>
  <c r="BE118" i="110"/>
  <c r="BQ117" i="110"/>
  <c r="BI117" i="110"/>
  <c r="BR116" i="110"/>
  <c r="BL116" i="110"/>
  <c r="BS115" i="110"/>
  <c r="BM115" i="110"/>
  <c r="BV114" i="110"/>
  <c r="BN114" i="110"/>
  <c r="BE114" i="110"/>
  <c r="BQ113" i="110"/>
  <c r="BI113" i="110"/>
  <c r="BR112" i="110"/>
  <c r="BL112" i="110"/>
  <c r="BS111" i="110"/>
  <c r="BM111" i="110"/>
  <c r="BV110" i="110"/>
  <c r="BN110" i="110"/>
  <c r="BE110" i="110"/>
  <c r="BQ109" i="110"/>
  <c r="BI109" i="110"/>
  <c r="BR108" i="110"/>
  <c r="BL108" i="110"/>
  <c r="BS107" i="110"/>
  <c r="BM107" i="110"/>
  <c r="BV106" i="110"/>
  <c r="BN106" i="110"/>
  <c r="BE106" i="110"/>
  <c r="BQ105" i="110"/>
  <c r="BI105" i="110"/>
  <c r="BR104" i="110"/>
  <c r="BL104" i="110"/>
  <c r="BS103" i="110"/>
  <c r="BM103" i="110"/>
  <c r="BV102" i="110"/>
  <c r="BN102" i="110"/>
  <c r="BE102" i="110"/>
  <c r="BQ101" i="110"/>
  <c r="BI101" i="110"/>
  <c r="BR100" i="110"/>
  <c r="BL100" i="110"/>
  <c r="BS99" i="110"/>
  <c r="BM99" i="110"/>
  <c r="BV98" i="110"/>
  <c r="BN98" i="110"/>
  <c r="BE98" i="110"/>
  <c r="BQ97" i="110"/>
  <c r="BI97" i="110"/>
  <c r="BR96" i="110"/>
  <c r="BL96" i="110"/>
  <c r="BS95" i="110"/>
  <c r="BM95" i="110"/>
  <c r="BV94" i="110"/>
  <c r="BN94" i="110"/>
  <c r="BE94" i="110"/>
  <c r="BQ93" i="110"/>
  <c r="BI93" i="110"/>
  <c r="BR92" i="110"/>
  <c r="BL92" i="110"/>
  <c r="BS91" i="110"/>
  <c r="BM91" i="110"/>
  <c r="BV90" i="110"/>
  <c r="BN90" i="110"/>
  <c r="BE90" i="110"/>
  <c r="BQ89" i="110"/>
  <c r="BI89" i="110"/>
  <c r="BR88" i="110"/>
  <c r="BL88" i="110"/>
  <c r="BS87" i="110"/>
  <c r="BM87" i="110"/>
  <c r="BV86" i="110"/>
  <c r="BN86" i="110"/>
  <c r="BE86" i="110"/>
  <c r="BQ85" i="110"/>
  <c r="BI85" i="110"/>
  <c r="BR84" i="110"/>
  <c r="BL84" i="110"/>
  <c r="BS83" i="110"/>
  <c r="BM83" i="110"/>
  <c r="BV82" i="110"/>
  <c r="BN82" i="110"/>
  <c r="BE82" i="110"/>
  <c r="BQ81" i="110"/>
  <c r="BI81" i="110"/>
  <c r="BR80" i="110"/>
  <c r="BL80" i="110"/>
  <c r="BS79" i="110"/>
  <c r="BM79" i="110"/>
  <c r="BV78" i="110"/>
  <c r="BN78" i="110"/>
  <c r="BE78" i="110"/>
  <c r="BQ77" i="110"/>
  <c r="BI77" i="110"/>
  <c r="BR76" i="110"/>
  <c r="BL76" i="110"/>
  <c r="BS75" i="110"/>
  <c r="BM75" i="110"/>
  <c r="BV74" i="110"/>
  <c r="BN74" i="110"/>
  <c r="BE74" i="110"/>
  <c r="BQ73" i="110"/>
  <c r="BI73" i="110"/>
  <c r="BR72" i="110"/>
  <c r="BL72" i="110"/>
  <c r="BS71" i="110"/>
  <c r="BM71" i="110"/>
  <c r="BV70" i="110"/>
  <c r="BN70" i="110"/>
  <c r="BE70" i="110"/>
  <c r="BQ69" i="110"/>
  <c r="BI69" i="110"/>
  <c r="BR68" i="110"/>
  <c r="BL68" i="110"/>
  <c r="BS67" i="110"/>
  <c r="BM67" i="110"/>
  <c r="BV66" i="110"/>
  <c r="BN66" i="110"/>
  <c r="BE66" i="110"/>
  <c r="BQ65" i="110"/>
  <c r="BI65" i="110"/>
  <c r="BR64" i="110"/>
  <c r="BL64" i="110"/>
  <c r="BS63" i="110"/>
  <c r="BM63" i="110"/>
  <c r="BV62" i="110"/>
  <c r="BN62" i="110"/>
  <c r="BE62" i="110"/>
  <c r="BQ61" i="110"/>
  <c r="BI61" i="110"/>
  <c r="BR60" i="110"/>
  <c r="BL60" i="110"/>
  <c r="BS59" i="110"/>
  <c r="BM59" i="110"/>
  <c r="BV58" i="110"/>
  <c r="BN58" i="110"/>
  <c r="BE58" i="110"/>
  <c r="BQ57" i="110"/>
  <c r="BI57" i="110"/>
  <c r="BR56" i="110"/>
  <c r="BL56" i="110"/>
  <c r="BS55" i="110"/>
  <c r="BM55" i="110"/>
  <c r="BV54" i="110"/>
  <c r="BN54" i="110"/>
  <c r="BE54" i="110"/>
  <c r="BQ53" i="110"/>
  <c r="BI53" i="110"/>
  <c r="BR52" i="110"/>
  <c r="BL52" i="110"/>
  <c r="BS51" i="110"/>
  <c r="BM51" i="110"/>
  <c r="BV50" i="110"/>
  <c r="BN50" i="110"/>
  <c r="BE50" i="110"/>
  <c r="BQ49" i="110"/>
  <c r="BI49" i="110"/>
  <c r="BR48" i="110"/>
  <c r="BL48" i="110"/>
  <c r="BS47" i="110"/>
  <c r="BM47" i="110"/>
  <c r="BV46" i="110"/>
  <c r="BN46" i="110"/>
  <c r="BE46" i="110"/>
  <c r="BQ45" i="110"/>
  <c r="BI45" i="110"/>
  <c r="BR44" i="110"/>
  <c r="BL44" i="110"/>
  <c r="BS43" i="110"/>
  <c r="BM43" i="110"/>
  <c r="BV42" i="110"/>
  <c r="BN42" i="110"/>
  <c r="BE42" i="110"/>
  <c r="BQ41" i="110"/>
  <c r="BI41" i="110"/>
  <c r="BR40" i="110"/>
  <c r="BL40" i="110"/>
  <c r="BS39" i="110"/>
  <c r="BM39" i="110"/>
  <c r="BV38" i="110"/>
  <c r="BN38" i="110"/>
  <c r="BE38" i="110"/>
  <c r="BQ37" i="110"/>
  <c r="BI37" i="110"/>
  <c r="BR36" i="110"/>
  <c r="BL36" i="110"/>
  <c r="BS35" i="110"/>
  <c r="BM35" i="110"/>
  <c r="BV34" i="110"/>
  <c r="BN34" i="110"/>
  <c r="BE34" i="110"/>
  <c r="BQ33" i="110"/>
  <c r="BI33" i="110"/>
  <c r="BR32" i="110"/>
  <c r="BL32" i="110"/>
  <c r="BS31" i="110"/>
  <c r="BM31" i="110"/>
  <c r="BV30" i="110"/>
  <c r="BN30" i="110"/>
  <c r="BE30" i="110"/>
  <c r="BQ29" i="110"/>
  <c r="BI29" i="110"/>
  <c r="BR28" i="110"/>
  <c r="BL28" i="110"/>
  <c r="BS27" i="110"/>
  <c r="BM27" i="110"/>
  <c r="BV26" i="110"/>
  <c r="BN26" i="110"/>
  <c r="BE26" i="110"/>
  <c r="BQ25" i="110"/>
  <c r="BI25" i="110"/>
  <c r="BR24" i="110"/>
  <c r="BL24" i="110"/>
  <c r="BS23" i="110"/>
  <c r="BM23" i="110"/>
  <c r="BV22" i="110"/>
  <c r="BN22" i="110"/>
  <c r="BE22" i="110"/>
  <c r="BQ21" i="110"/>
  <c r="BI21" i="110"/>
  <c r="BR20" i="110"/>
  <c r="BL20" i="110"/>
  <c r="BS19" i="110"/>
  <c r="BM19" i="110"/>
  <c r="BV18" i="110"/>
  <c r="BN18" i="110"/>
  <c r="BE18" i="110"/>
  <c r="BQ17" i="110"/>
  <c r="BI17" i="110"/>
  <c r="BR16" i="110"/>
  <c r="BL16" i="110"/>
  <c r="BS15" i="110"/>
  <c r="BM15" i="110"/>
  <c r="BV14" i="110"/>
  <c r="BN14" i="110"/>
  <c r="BE14" i="110"/>
  <c r="BQ13" i="110"/>
  <c r="BI13" i="110"/>
  <c r="BR12" i="110"/>
  <c r="BL12" i="110"/>
  <c r="BS11" i="110"/>
  <c r="BM11" i="110"/>
  <c r="BV10" i="110"/>
  <c r="BN10" i="110"/>
  <c r="BE10" i="110"/>
  <c r="BQ9" i="110"/>
  <c r="BI9" i="110"/>
  <c r="BR8" i="110"/>
  <c r="BL8" i="110"/>
  <c r="BS7" i="110"/>
  <c r="BM7" i="110"/>
  <c r="BV6" i="110"/>
  <c r="BN6" i="110"/>
  <c r="BE6" i="110"/>
  <c r="BQ5" i="110"/>
  <c r="BI5" i="110"/>
  <c r="BR4" i="110"/>
  <c r="BL4" i="110"/>
  <c r="BS3" i="110"/>
  <c r="BM3" i="110"/>
  <c r="BZ2" i="110"/>
  <c r="BV2" i="110"/>
  <c r="BR2" i="110"/>
  <c r="BN2" i="110"/>
  <c r="BJ2" i="110"/>
  <c r="BF2" i="110"/>
  <c r="BP123" i="110"/>
  <c r="BF114" i="110"/>
  <c r="BJ107" i="110"/>
  <c r="BZ106" i="110"/>
  <c r="BH106" i="110"/>
  <c r="BP105" i="110"/>
  <c r="BJ103" i="110"/>
  <c r="BZ102" i="110"/>
  <c r="BT102" i="110"/>
  <c r="BP101" i="110"/>
  <c r="BJ99" i="110"/>
  <c r="BZ98" i="110"/>
  <c r="BH98" i="110"/>
  <c r="BP97" i="110"/>
  <c r="BP93" i="110"/>
  <c r="BJ91" i="110"/>
  <c r="BT90" i="110"/>
  <c r="BP89" i="110"/>
  <c r="BJ83" i="110"/>
  <c r="BH82" i="110"/>
  <c r="BF80" i="110"/>
  <c r="BJ79" i="110"/>
  <c r="BT78" i="110"/>
  <c r="BP77" i="110"/>
  <c r="BZ75" i="110"/>
  <c r="BT73" i="110"/>
  <c r="BZ71" i="110"/>
  <c r="BH71" i="110"/>
  <c r="BF71" i="110"/>
  <c r="BP70" i="110"/>
  <c r="BP68" i="110"/>
  <c r="BJ68" i="110"/>
  <c r="BP66" i="110"/>
  <c r="BJ66" i="110"/>
  <c r="BP62" i="110"/>
  <c r="BJ62" i="110"/>
  <c r="BH61" i="110"/>
  <c r="BZ59" i="110"/>
  <c r="BT59" i="110"/>
  <c r="BH59" i="110"/>
  <c r="BF59" i="110"/>
  <c r="BZ57" i="110"/>
  <c r="BT57" i="110"/>
  <c r="BH57" i="110"/>
  <c r="BF57" i="110"/>
  <c r="BF55" i="110"/>
  <c r="BP54" i="110"/>
  <c r="BJ54" i="110"/>
  <c r="BH53" i="110"/>
  <c r="BZ51" i="110"/>
  <c r="BP50" i="110"/>
  <c r="BH49" i="110"/>
  <c r="BZ47" i="110"/>
  <c r="BT47" i="110"/>
  <c r="BH47" i="110"/>
  <c r="BZ45" i="110"/>
  <c r="BT45" i="110"/>
  <c r="BT43" i="110"/>
  <c r="BH43" i="110"/>
  <c r="BP40" i="110"/>
  <c r="BH39" i="110"/>
  <c r="BF39" i="110"/>
  <c r="BP36" i="110"/>
  <c r="BT35" i="110"/>
  <c r="BP34" i="110"/>
  <c r="BJ34" i="110"/>
  <c r="BH33" i="110"/>
  <c r="BP30" i="110"/>
  <c r="BP26" i="110"/>
  <c r="BJ26" i="110"/>
  <c r="BZ25" i="110"/>
  <c r="BF25" i="110"/>
  <c r="BT23" i="110"/>
  <c r="BH23" i="110"/>
  <c r="BZ21" i="110"/>
  <c r="BT21" i="110"/>
  <c r="BP20" i="110"/>
  <c r="BZ19" i="110"/>
  <c r="BT19" i="110"/>
  <c r="BP18" i="110"/>
  <c r="BJ18" i="110"/>
  <c r="BZ17" i="110"/>
  <c r="BT17" i="110"/>
  <c r="BP16" i="110"/>
  <c r="BJ16" i="110"/>
  <c r="BP14" i="110"/>
  <c r="BZ13" i="110"/>
  <c r="BT13" i="110"/>
  <c r="BP12" i="110"/>
  <c r="BJ12" i="110"/>
  <c r="BH11" i="110"/>
  <c r="BZ9" i="110"/>
  <c r="BT9" i="110"/>
  <c r="BP8" i="110"/>
  <c r="BJ8" i="110"/>
  <c r="BF7" i="110"/>
  <c r="BP6" i="110"/>
  <c r="BJ6" i="110"/>
  <c r="BZ5" i="110"/>
  <c r="BF5" i="110"/>
  <c r="BP4" i="110"/>
  <c r="BJ4" i="110"/>
  <c r="BZ3" i="110"/>
  <c r="BR123" i="110"/>
  <c r="BM122" i="110"/>
  <c r="BE121" i="110"/>
  <c r="BL119" i="110"/>
  <c r="BN117" i="110"/>
  <c r="BR115" i="110"/>
  <c r="BN113" i="110"/>
  <c r="BM110" i="110"/>
  <c r="BL107" i="110"/>
  <c r="BE105" i="110"/>
  <c r="BS102" i="110"/>
  <c r="BQ100" i="110"/>
  <c r="BV97" i="110"/>
  <c r="BR95" i="110"/>
  <c r="BN93" i="110"/>
  <c r="BL91" i="110"/>
  <c r="BN89" i="110"/>
  <c r="BI88" i="110"/>
  <c r="BL87" i="110"/>
  <c r="BM86" i="110"/>
  <c r="BN85" i="110"/>
  <c r="BQ84" i="110"/>
  <c r="BR83" i="110"/>
  <c r="BS82" i="110"/>
  <c r="BN81" i="110"/>
  <c r="BQ80" i="110"/>
  <c r="BR79" i="110"/>
  <c r="BS78" i="110"/>
  <c r="BV77" i="110"/>
  <c r="BN77" i="110"/>
  <c r="BQ76" i="110"/>
  <c r="BL75" i="110"/>
  <c r="BM74" i="110"/>
  <c r="BE73" i="110"/>
  <c r="BI72" i="110"/>
  <c r="BL71" i="110"/>
  <c r="BV69" i="110"/>
  <c r="BE69" i="110"/>
  <c r="BI68" i="110"/>
  <c r="BL67" i="110"/>
  <c r="BM66" i="110"/>
  <c r="BE65" i="110"/>
  <c r="BR63" i="110"/>
  <c r="BV61" i="110"/>
  <c r="BR59" i="110"/>
  <c r="BV57" i="110"/>
  <c r="BL55" i="110"/>
  <c r="BL51" i="110"/>
  <c r="BR47" i="110"/>
  <c r="BQ44" i="110"/>
  <c r="BM42" i="110"/>
  <c r="BR39" i="110"/>
  <c r="BQ36" i="110"/>
  <c r="BV33" i="110"/>
  <c r="BI32" i="110"/>
  <c r="BV29" i="110"/>
  <c r="BR27" i="110"/>
  <c r="BI24" i="110"/>
  <c r="BI20" i="110"/>
  <c r="BR15" i="110"/>
  <c r="BR11" i="110"/>
  <c r="BQ8" i="110"/>
  <c r="BV5" i="110"/>
  <c r="BR3" i="110"/>
  <c r="BM2" i="110"/>
  <c r="C2" i="117"/>
  <c r="G2" i="117"/>
  <c r="K2" i="117"/>
  <c r="O2" i="117"/>
  <c r="S2" i="117"/>
  <c r="A3" i="117"/>
  <c r="E3" i="117"/>
  <c r="I3" i="117"/>
  <c r="M3" i="117"/>
  <c r="Q3" i="117"/>
  <c r="U3" i="117"/>
  <c r="C4" i="117"/>
  <c r="G4" i="117"/>
  <c r="K4" i="117"/>
  <c r="O4" i="117"/>
  <c r="S4" i="117"/>
  <c r="A5" i="117"/>
  <c r="E5" i="117"/>
  <c r="I5" i="117"/>
  <c r="M5" i="117"/>
  <c r="Q5" i="117"/>
  <c r="U5" i="117"/>
  <c r="C6" i="117"/>
  <c r="G6" i="117"/>
  <c r="K6" i="117"/>
  <c r="O6" i="117"/>
  <c r="S6" i="117"/>
  <c r="A7" i="117"/>
  <c r="E7" i="117"/>
  <c r="I7" i="117"/>
  <c r="M7" i="117"/>
  <c r="Q7" i="117"/>
  <c r="U7" i="117"/>
  <c r="C8" i="117"/>
  <c r="G8" i="117"/>
  <c r="K8" i="117"/>
  <c r="O8" i="117"/>
  <c r="S8" i="117"/>
  <c r="A9" i="117"/>
  <c r="E9" i="117"/>
  <c r="I9" i="117"/>
  <c r="M9" i="117"/>
  <c r="Q9" i="117"/>
  <c r="U9" i="117"/>
  <c r="C10" i="117"/>
  <c r="G10" i="117"/>
  <c r="K10" i="117"/>
  <c r="O10" i="117"/>
  <c r="S10" i="117"/>
  <c r="A11" i="117"/>
  <c r="E11" i="117"/>
  <c r="I11" i="117"/>
  <c r="M11" i="117"/>
  <c r="Q11" i="117"/>
  <c r="U11" i="117"/>
  <c r="C12" i="117"/>
  <c r="G12" i="117"/>
  <c r="K12" i="117"/>
  <c r="O12" i="117"/>
  <c r="S12" i="117"/>
  <c r="A13" i="117"/>
  <c r="E13" i="117"/>
  <c r="I13" i="117"/>
  <c r="M13" i="117"/>
  <c r="Q13" i="117"/>
  <c r="U13" i="117"/>
  <c r="C14" i="117"/>
  <c r="G14" i="117"/>
  <c r="K14" i="117"/>
  <c r="O14" i="117"/>
  <c r="S14" i="117"/>
  <c r="A15" i="117"/>
  <c r="E15" i="117"/>
  <c r="I15" i="117"/>
  <c r="M15" i="117"/>
  <c r="Q15" i="117"/>
  <c r="U15" i="117"/>
  <c r="C16" i="117"/>
  <c r="G16" i="117"/>
  <c r="K16" i="117"/>
  <c r="O16" i="117"/>
  <c r="S16" i="117"/>
  <c r="A17" i="117"/>
  <c r="E17" i="117"/>
  <c r="I17" i="117"/>
  <c r="M17" i="117"/>
  <c r="Q17" i="117"/>
  <c r="U17" i="117"/>
  <c r="C18" i="117"/>
  <c r="G18" i="117"/>
  <c r="K18" i="117"/>
  <c r="O18" i="117"/>
  <c r="S18" i="117"/>
  <c r="A19" i="117"/>
  <c r="E19" i="117"/>
  <c r="I19" i="117"/>
  <c r="M19" i="117"/>
  <c r="Q19" i="117"/>
  <c r="U19" i="117"/>
  <c r="C20" i="117"/>
  <c r="G20" i="117"/>
  <c r="K20" i="117"/>
  <c r="O20" i="117"/>
  <c r="S20" i="117"/>
  <c r="A21" i="117"/>
  <c r="E21" i="117"/>
  <c r="I21" i="117"/>
  <c r="M21" i="117"/>
  <c r="Q21" i="117"/>
  <c r="U21" i="117"/>
  <c r="C22" i="117"/>
  <c r="G22" i="117"/>
  <c r="K22" i="117"/>
  <c r="O22" i="117"/>
  <c r="S22" i="117"/>
  <c r="A23" i="117"/>
  <c r="E23" i="117"/>
  <c r="I23" i="117"/>
  <c r="M23" i="117"/>
  <c r="Q23" i="117"/>
  <c r="U23" i="117"/>
  <c r="C24" i="117"/>
  <c r="G24" i="117"/>
  <c r="K24" i="117"/>
  <c r="O24" i="117"/>
  <c r="S24" i="117"/>
  <c r="A25" i="117"/>
  <c r="E25" i="117"/>
  <c r="I25" i="117"/>
  <c r="M25" i="117"/>
  <c r="Q25" i="117"/>
  <c r="U25" i="117"/>
  <c r="C26" i="117"/>
  <c r="G26" i="117"/>
  <c r="K26" i="117"/>
  <c r="O26" i="117"/>
  <c r="S26" i="117"/>
  <c r="A27" i="117"/>
  <c r="E27" i="117"/>
  <c r="I27" i="117"/>
  <c r="M27" i="117"/>
  <c r="Q27" i="117"/>
  <c r="U27" i="117"/>
  <c r="C28" i="117"/>
  <c r="G28" i="117"/>
  <c r="K28" i="117"/>
  <c r="O28" i="117"/>
  <c r="S28" i="117"/>
  <c r="A29" i="117"/>
  <c r="E29" i="117"/>
  <c r="I29" i="117"/>
  <c r="M29" i="117"/>
  <c r="Q29" i="117"/>
  <c r="U29" i="117"/>
  <c r="C30" i="117"/>
  <c r="G30" i="117"/>
  <c r="K30" i="117"/>
  <c r="O30" i="117"/>
  <c r="S30" i="117"/>
  <c r="A31" i="117"/>
  <c r="E31" i="117"/>
  <c r="I31" i="117"/>
  <c r="M31" i="117"/>
  <c r="Q31" i="117"/>
  <c r="U31" i="117"/>
  <c r="C32" i="117"/>
  <c r="G32" i="117"/>
  <c r="K32" i="117"/>
  <c r="O32" i="117"/>
  <c r="S32" i="117"/>
  <c r="A33" i="117"/>
  <c r="E33" i="117"/>
  <c r="I33" i="117"/>
  <c r="M33" i="117"/>
  <c r="Q33" i="117"/>
  <c r="U33" i="117"/>
  <c r="C34" i="117"/>
  <c r="G34" i="117"/>
  <c r="K34" i="117"/>
  <c r="O34" i="117"/>
  <c r="S34" i="117"/>
  <c r="A35" i="117"/>
  <c r="E35" i="117"/>
  <c r="I35" i="117"/>
  <c r="M35" i="117"/>
  <c r="Q35" i="117"/>
  <c r="U35" i="117"/>
  <c r="C36" i="117"/>
  <c r="G36" i="117"/>
  <c r="K36" i="117"/>
  <c r="O36" i="117"/>
  <c r="S36" i="117"/>
  <c r="A37" i="117"/>
  <c r="E37" i="117"/>
  <c r="I37" i="117"/>
  <c r="M37" i="117"/>
  <c r="Q37" i="117"/>
  <c r="U37" i="117"/>
  <c r="C38" i="117"/>
  <c r="G38" i="117"/>
  <c r="K38" i="117"/>
  <c r="O38" i="117"/>
  <c r="S38" i="117"/>
  <c r="A39" i="117"/>
  <c r="E39" i="117"/>
  <c r="I39" i="117"/>
  <c r="M39" i="117"/>
  <c r="Q39" i="117"/>
  <c r="U39" i="117"/>
  <c r="C40" i="117"/>
  <c r="G40" i="117"/>
  <c r="K40" i="117"/>
  <c r="O40" i="117"/>
  <c r="S40" i="117"/>
  <c r="A41" i="117"/>
  <c r="E41" i="117"/>
  <c r="I41" i="117"/>
  <c r="M41" i="117"/>
  <c r="Q41" i="117"/>
  <c r="U41" i="117"/>
  <c r="C42" i="117"/>
  <c r="G42" i="117"/>
  <c r="K42" i="117"/>
  <c r="O42" i="117"/>
  <c r="S42" i="117"/>
  <c r="A43" i="117"/>
  <c r="E43" i="117"/>
  <c r="I43" i="117"/>
  <c r="M43" i="117"/>
  <c r="Q43" i="117"/>
  <c r="U43" i="117"/>
  <c r="B2" i="117"/>
  <c r="H2" i="117"/>
  <c r="M2" i="117"/>
  <c r="R2" i="117"/>
  <c r="B3" i="117"/>
  <c r="G3" i="117"/>
  <c r="L3" i="117"/>
  <c r="R3" i="117"/>
  <c r="A4" i="117"/>
  <c r="F4" i="117"/>
  <c r="L4" i="117"/>
  <c r="Q4" i="117"/>
  <c r="V4" i="117"/>
  <c r="F5" i="117"/>
  <c r="K5" i="117"/>
  <c r="P5" i="117"/>
  <c r="V5" i="117"/>
  <c r="E6" i="117"/>
  <c r="J6" i="117"/>
  <c r="P6" i="117"/>
  <c r="U6" i="117"/>
  <c r="D7" i="117"/>
  <c r="J7" i="117"/>
  <c r="O7" i="117"/>
  <c r="T7" i="117"/>
  <c r="D8" i="117"/>
  <c r="I8" i="117"/>
  <c r="N8" i="117"/>
  <c r="T8" i="117"/>
  <c r="C9" i="117"/>
  <c r="H9" i="117"/>
  <c r="N9" i="117"/>
  <c r="S9" i="117"/>
  <c r="B10" i="117"/>
  <c r="H10" i="117"/>
  <c r="M10" i="117"/>
  <c r="R10" i="117"/>
  <c r="B11" i="117"/>
  <c r="G11" i="117"/>
  <c r="L11" i="117"/>
  <c r="R11" i="117"/>
  <c r="A12" i="117"/>
  <c r="F12" i="117"/>
  <c r="L12" i="117"/>
  <c r="Q12" i="117"/>
  <c r="V12" i="117"/>
  <c r="F13" i="117"/>
  <c r="K13" i="117"/>
  <c r="P13" i="117"/>
  <c r="V13" i="117"/>
  <c r="E14" i="117"/>
  <c r="J14" i="117"/>
  <c r="P14" i="117"/>
  <c r="U14" i="117"/>
  <c r="D15" i="117"/>
  <c r="J15" i="117"/>
  <c r="O15" i="117"/>
  <c r="T15" i="117"/>
  <c r="D16" i="117"/>
  <c r="I16" i="117"/>
  <c r="N16" i="117"/>
  <c r="T16" i="117"/>
  <c r="C17" i="117"/>
  <c r="H17" i="117"/>
  <c r="N17" i="117"/>
  <c r="S17" i="117"/>
  <c r="B18" i="117"/>
  <c r="H18" i="117"/>
  <c r="M18" i="117"/>
  <c r="R18" i="117"/>
  <c r="B19" i="117"/>
  <c r="G19" i="117"/>
  <c r="L19" i="117"/>
  <c r="R19" i="117"/>
  <c r="A20" i="117"/>
  <c r="F20" i="117"/>
  <c r="L20" i="117"/>
  <c r="Q20" i="117"/>
  <c r="V20" i="117"/>
  <c r="F21" i="117"/>
  <c r="K21" i="117"/>
  <c r="P21" i="117"/>
  <c r="V21" i="117"/>
  <c r="E22" i="117"/>
  <c r="J22" i="117"/>
  <c r="P22" i="117"/>
  <c r="U22" i="117"/>
  <c r="D23" i="117"/>
  <c r="J23" i="117"/>
  <c r="O23" i="117"/>
  <c r="T23" i="117"/>
  <c r="D24" i="117"/>
  <c r="I24" i="117"/>
  <c r="N24" i="117"/>
  <c r="T24" i="117"/>
  <c r="C25" i="117"/>
  <c r="H25" i="117"/>
  <c r="N25" i="117"/>
  <c r="S25" i="117"/>
  <c r="B26" i="117"/>
  <c r="H26" i="117"/>
  <c r="M26" i="117"/>
  <c r="R26" i="117"/>
  <c r="B27" i="117"/>
  <c r="G27" i="117"/>
  <c r="L27" i="117"/>
  <c r="R27" i="117"/>
  <c r="A28" i="117"/>
  <c r="F28" i="117"/>
  <c r="L28" i="117"/>
  <c r="Q28" i="117"/>
  <c r="V28" i="117"/>
  <c r="F29" i="117"/>
  <c r="K29" i="117"/>
  <c r="P29" i="117"/>
  <c r="V29" i="117"/>
  <c r="E30" i="117"/>
  <c r="J30" i="117"/>
  <c r="P30" i="117"/>
  <c r="U30" i="117"/>
  <c r="D31" i="117"/>
  <c r="J31" i="117"/>
  <c r="O31" i="117"/>
  <c r="T31" i="117"/>
  <c r="D32" i="117"/>
  <c r="I32" i="117"/>
  <c r="N32" i="117"/>
  <c r="T32" i="117"/>
  <c r="C33" i="117"/>
  <c r="H33" i="117"/>
  <c r="N33" i="117"/>
  <c r="S33" i="117"/>
  <c r="B34" i="117"/>
  <c r="H34" i="117"/>
  <c r="M34" i="117"/>
  <c r="R34" i="117"/>
  <c r="B35" i="117"/>
  <c r="G35" i="117"/>
  <c r="L35" i="117"/>
  <c r="R35" i="117"/>
  <c r="A36" i="117"/>
  <c r="F36" i="117"/>
  <c r="L36" i="117"/>
  <c r="Q36" i="117"/>
  <c r="V36" i="117"/>
  <c r="F37" i="117"/>
  <c r="K37" i="117"/>
  <c r="P37" i="117"/>
  <c r="V37" i="117"/>
  <c r="E38" i="117"/>
  <c r="J38" i="117"/>
  <c r="P38" i="117"/>
  <c r="U38" i="117"/>
  <c r="D39" i="117"/>
  <c r="J39" i="117"/>
  <c r="O39" i="117"/>
  <c r="T39" i="117"/>
  <c r="D40" i="117"/>
  <c r="I40" i="117"/>
  <c r="N40" i="117"/>
  <c r="T40" i="117"/>
  <c r="C41" i="117"/>
  <c r="H41" i="117"/>
  <c r="N41" i="117"/>
  <c r="S41" i="117"/>
  <c r="B42" i="117"/>
  <c r="H42" i="117"/>
  <c r="M42" i="117"/>
  <c r="R42" i="117"/>
  <c r="B43" i="117"/>
  <c r="G43" i="117"/>
  <c r="L43" i="117"/>
  <c r="R43" i="117"/>
  <c r="D2" i="117"/>
  <c r="I2" i="117"/>
  <c r="N2" i="117"/>
  <c r="T2" i="117"/>
  <c r="C3" i="117"/>
  <c r="H3" i="117"/>
  <c r="N3" i="117"/>
  <c r="S3" i="117"/>
  <c r="B4" i="117"/>
  <c r="H4" i="117"/>
  <c r="M4" i="117"/>
  <c r="R4" i="117"/>
  <c r="B5" i="117"/>
  <c r="G5" i="117"/>
  <c r="L5" i="117"/>
  <c r="R5" i="117"/>
  <c r="A6" i="117"/>
  <c r="F6" i="117"/>
  <c r="L6" i="117"/>
  <c r="Q6" i="117"/>
  <c r="V6" i="117"/>
  <c r="F7" i="117"/>
  <c r="K7" i="117"/>
  <c r="P7" i="117"/>
  <c r="V7" i="117"/>
  <c r="E8" i="117"/>
  <c r="J8" i="117"/>
  <c r="P8" i="117"/>
  <c r="U8" i="117"/>
  <c r="D9" i="117"/>
  <c r="J9" i="117"/>
  <c r="O9" i="117"/>
  <c r="T9" i="117"/>
  <c r="D10" i="117"/>
  <c r="I10" i="117"/>
  <c r="N10" i="117"/>
  <c r="T10" i="117"/>
  <c r="C11" i="117"/>
  <c r="H11" i="117"/>
  <c r="N11" i="117"/>
  <c r="S11" i="117"/>
  <c r="B12" i="117"/>
  <c r="H12" i="117"/>
  <c r="M12" i="117"/>
  <c r="R12" i="117"/>
  <c r="B13" i="117"/>
  <c r="G13" i="117"/>
  <c r="L13" i="117"/>
  <c r="R13" i="117"/>
  <c r="A14" i="117"/>
  <c r="F14" i="117"/>
  <c r="L14" i="117"/>
  <c r="Q14" i="117"/>
  <c r="V14" i="117"/>
  <c r="F15" i="117"/>
  <c r="K15" i="117"/>
  <c r="P15" i="117"/>
  <c r="V15" i="117"/>
  <c r="E16" i="117"/>
  <c r="J16" i="117"/>
  <c r="P16" i="117"/>
  <c r="U16" i="117"/>
  <c r="D17" i="117"/>
  <c r="J17" i="117"/>
  <c r="O17" i="117"/>
  <c r="T17" i="117"/>
  <c r="D18" i="117"/>
  <c r="I18" i="117"/>
  <c r="N18" i="117"/>
  <c r="T18" i="117"/>
  <c r="C19" i="117"/>
  <c r="H19" i="117"/>
  <c r="N19" i="117"/>
  <c r="S19" i="117"/>
  <c r="B20" i="117"/>
  <c r="H20" i="117"/>
  <c r="M20" i="117"/>
  <c r="R20" i="117"/>
  <c r="B21" i="117"/>
  <c r="G21" i="117"/>
  <c r="L21" i="117"/>
  <c r="R21" i="117"/>
  <c r="A22" i="117"/>
  <c r="F22" i="117"/>
  <c r="L22" i="117"/>
  <c r="Q22" i="117"/>
  <c r="V22" i="117"/>
  <c r="F23" i="117"/>
  <c r="K23" i="117"/>
  <c r="P23" i="117"/>
  <c r="V23" i="117"/>
  <c r="E24" i="117"/>
  <c r="J24" i="117"/>
  <c r="P24" i="117"/>
  <c r="U24" i="117"/>
  <c r="D25" i="117"/>
  <c r="J25" i="117"/>
  <c r="O25" i="117"/>
  <c r="T25" i="117"/>
  <c r="D26" i="117"/>
  <c r="I26" i="117"/>
  <c r="N26" i="117"/>
  <c r="T26" i="117"/>
  <c r="C27" i="117"/>
  <c r="H27" i="117"/>
  <c r="N27" i="117"/>
  <c r="S27" i="117"/>
  <c r="B28" i="117"/>
  <c r="H28" i="117"/>
  <c r="M28" i="117"/>
  <c r="R28" i="117"/>
  <c r="B29" i="117"/>
  <c r="G29" i="117"/>
  <c r="L29" i="117"/>
  <c r="R29" i="117"/>
  <c r="A30" i="117"/>
  <c r="F30" i="117"/>
  <c r="L30" i="117"/>
  <c r="Q30" i="117"/>
  <c r="V30" i="117"/>
  <c r="F31" i="117"/>
  <c r="K31" i="117"/>
  <c r="P31" i="117"/>
  <c r="V31" i="117"/>
  <c r="E32" i="117"/>
  <c r="J32" i="117"/>
  <c r="P32" i="117"/>
  <c r="U32" i="117"/>
  <c r="D33" i="117"/>
  <c r="J33" i="117"/>
  <c r="O33" i="117"/>
  <c r="T33" i="117"/>
  <c r="D34" i="117"/>
  <c r="I34" i="117"/>
  <c r="N34" i="117"/>
  <c r="T34" i="117"/>
  <c r="C35" i="117"/>
  <c r="H35" i="117"/>
  <c r="N35" i="117"/>
  <c r="S35" i="117"/>
  <c r="B36" i="117"/>
  <c r="H36" i="117"/>
  <c r="M36" i="117"/>
  <c r="R36" i="117"/>
  <c r="B37" i="117"/>
  <c r="G37" i="117"/>
  <c r="L37" i="117"/>
  <c r="R37" i="117"/>
  <c r="A38" i="117"/>
  <c r="F38" i="117"/>
  <c r="L38" i="117"/>
  <c r="Q38" i="117"/>
  <c r="V38" i="117"/>
  <c r="F39" i="117"/>
  <c r="K39" i="117"/>
  <c r="P39" i="117"/>
  <c r="V39" i="117"/>
  <c r="E40" i="117"/>
  <c r="J40" i="117"/>
  <c r="P40" i="117"/>
  <c r="U40" i="117"/>
  <c r="D41" i="117"/>
  <c r="J41" i="117"/>
  <c r="O41" i="117"/>
  <c r="T41" i="117"/>
  <c r="D42" i="117"/>
  <c r="I42" i="117"/>
  <c r="N42" i="117"/>
  <c r="T42" i="117"/>
  <c r="C43" i="117"/>
  <c r="H43" i="117"/>
  <c r="N43" i="117"/>
  <c r="S43" i="117"/>
  <c r="J2" i="117"/>
  <c r="U2" i="117"/>
  <c r="J3" i="117"/>
  <c r="T3" i="117"/>
  <c r="I4" i="117"/>
  <c r="T4" i="117"/>
  <c r="H5" i="117"/>
  <c r="S5" i="117"/>
  <c r="H6" i="117"/>
  <c r="R6" i="117"/>
  <c r="G7" i="117"/>
  <c r="R7" i="117"/>
  <c r="F8" i="117"/>
  <c r="Q8" i="117"/>
  <c r="F9" i="117"/>
  <c r="P9" i="117"/>
  <c r="E10" i="117"/>
  <c r="P10" i="117"/>
  <c r="D11" i="117"/>
  <c r="O11" i="117"/>
  <c r="D12" i="117"/>
  <c r="N12" i="117"/>
  <c r="C13" i="117"/>
  <c r="N13" i="117"/>
  <c r="B14" i="117"/>
  <c r="M14" i="117"/>
  <c r="B15" i="117"/>
  <c r="L15" i="117"/>
  <c r="A16" i="117"/>
  <c r="L16" i="117"/>
  <c r="V16" i="117"/>
  <c r="K17" i="117"/>
  <c r="V17" i="117"/>
  <c r="J18" i="117"/>
  <c r="U18" i="117"/>
  <c r="J19" i="117"/>
  <c r="T19" i="117"/>
  <c r="I20" i="117"/>
  <c r="T20" i="117"/>
  <c r="H21" i="117"/>
  <c r="S21" i="117"/>
  <c r="H22" i="117"/>
  <c r="R22" i="117"/>
  <c r="G23" i="117"/>
  <c r="R23" i="117"/>
  <c r="F24" i="117"/>
  <c r="Q24" i="117"/>
  <c r="F25" i="117"/>
  <c r="P25" i="117"/>
  <c r="E26" i="117"/>
  <c r="P26" i="117"/>
  <c r="D27" i="117"/>
  <c r="O27" i="117"/>
  <c r="D28" i="117"/>
  <c r="N28" i="117"/>
  <c r="C29" i="117"/>
  <c r="N29" i="117"/>
  <c r="B30" i="117"/>
  <c r="M30" i="117"/>
  <c r="B31" i="117"/>
  <c r="L31" i="117"/>
  <c r="A32" i="117"/>
  <c r="L32" i="117"/>
  <c r="V32" i="117"/>
  <c r="K33" i="117"/>
  <c r="V33" i="117"/>
  <c r="J34" i="117"/>
  <c r="U34" i="117"/>
  <c r="J35" i="117"/>
  <c r="T35" i="117"/>
  <c r="I36" i="117"/>
  <c r="T36" i="117"/>
  <c r="H37" i="117"/>
  <c r="S37" i="117"/>
  <c r="H38" i="117"/>
  <c r="R38" i="117"/>
  <c r="G39" i="117"/>
  <c r="R39" i="117"/>
  <c r="F40" i="117"/>
  <c r="Q40" i="117"/>
  <c r="F41" i="117"/>
  <c r="P41" i="117"/>
  <c r="E42" i="117"/>
  <c r="P42" i="117"/>
  <c r="D43" i="117"/>
  <c r="O43" i="117"/>
  <c r="A2" i="117"/>
  <c r="L2" i="117"/>
  <c r="V2" i="117"/>
  <c r="K3" i="117"/>
  <c r="V3" i="117"/>
  <c r="J4" i="117"/>
  <c r="U4" i="117"/>
  <c r="J5" i="117"/>
  <c r="T5" i="117"/>
  <c r="I6" i="117"/>
  <c r="T6" i="117"/>
  <c r="H7" i="117"/>
  <c r="S7" i="117"/>
  <c r="H8" i="117"/>
  <c r="R8" i="117"/>
  <c r="G9" i="117"/>
  <c r="R9" i="117"/>
  <c r="F10" i="117"/>
  <c r="Q10" i="117"/>
  <c r="F11" i="117"/>
  <c r="P11" i="117"/>
  <c r="E12" i="117"/>
  <c r="P12" i="117"/>
  <c r="D13" i="117"/>
  <c r="O13" i="117"/>
  <c r="D14" i="117"/>
  <c r="N14" i="117"/>
  <c r="C15" i="117"/>
  <c r="N15" i="117"/>
  <c r="B16" i="117"/>
  <c r="M16" i="117"/>
  <c r="B17" i="117"/>
  <c r="L17" i="117"/>
  <c r="A18" i="117"/>
  <c r="L18" i="117"/>
  <c r="V18" i="117"/>
  <c r="K19" i="117"/>
  <c r="V19" i="117"/>
  <c r="J20" i="117"/>
  <c r="U20" i="117"/>
  <c r="J21" i="117"/>
  <c r="T21" i="117"/>
  <c r="I22" i="117"/>
  <c r="T22" i="117"/>
  <c r="H23" i="117"/>
  <c r="S23" i="117"/>
  <c r="H24" i="117"/>
  <c r="R24" i="117"/>
  <c r="G25" i="117"/>
  <c r="R25" i="117"/>
  <c r="F26" i="117"/>
  <c r="Q26" i="117"/>
  <c r="F27" i="117"/>
  <c r="P27" i="117"/>
  <c r="E28" i="117"/>
  <c r="P28" i="117"/>
  <c r="D29" i="117"/>
  <c r="O29" i="117"/>
  <c r="D30" i="117"/>
  <c r="N30" i="117"/>
  <c r="C31" i="117"/>
  <c r="N31" i="117"/>
  <c r="B32" i="117"/>
  <c r="M32" i="117"/>
  <c r="B33" i="117"/>
  <c r="L33" i="117"/>
  <c r="A34" i="117"/>
  <c r="L34" i="117"/>
  <c r="V34" i="117"/>
  <c r="K35" i="117"/>
  <c r="V35" i="117"/>
  <c r="J36" i="117"/>
  <c r="U36" i="117"/>
  <c r="J37" i="117"/>
  <c r="T37" i="117"/>
  <c r="I38" i="117"/>
  <c r="T38" i="117"/>
  <c r="H39" i="117"/>
  <c r="S39" i="117"/>
  <c r="H40" i="117"/>
  <c r="R40" i="117"/>
  <c r="G41" i="117"/>
  <c r="R41" i="117"/>
  <c r="F42" i="117"/>
  <c r="Q42" i="117"/>
  <c r="F43" i="117"/>
  <c r="P43" i="117"/>
  <c r="E2" i="117"/>
  <c r="P2" i="117"/>
  <c r="D3" i="117"/>
  <c r="O3" i="117"/>
  <c r="D4" i="117"/>
  <c r="N4" i="117"/>
  <c r="C5" i="117"/>
  <c r="N5" i="117"/>
  <c r="B6" i="117"/>
  <c r="M6" i="117"/>
  <c r="B7" i="117"/>
  <c r="L7" i="117"/>
  <c r="A8" i="117"/>
  <c r="L8" i="117"/>
  <c r="V8" i="117"/>
  <c r="K9" i="117"/>
  <c r="V9" i="117"/>
  <c r="J10" i="117"/>
  <c r="U10" i="117"/>
  <c r="J11" i="117"/>
  <c r="T11" i="117"/>
  <c r="I12" i="117"/>
  <c r="T12" i="117"/>
  <c r="H13" i="117"/>
  <c r="S13" i="117"/>
  <c r="H14" i="117"/>
  <c r="R14" i="117"/>
  <c r="G15" i="117"/>
  <c r="R15" i="117"/>
  <c r="F16" i="117"/>
  <c r="Q16" i="117"/>
  <c r="F17" i="117"/>
  <c r="P17" i="117"/>
  <c r="E18" i="117"/>
  <c r="P18" i="117"/>
  <c r="D19" i="117"/>
  <c r="O19" i="117"/>
  <c r="D20" i="117"/>
  <c r="N20" i="117"/>
  <c r="C21" i="117"/>
  <c r="N21" i="117"/>
  <c r="B22" i="117"/>
  <c r="M22" i="117"/>
  <c r="B23" i="117"/>
  <c r="L23" i="117"/>
  <c r="A24" i="117"/>
  <c r="L24" i="117"/>
  <c r="V24" i="117"/>
  <c r="K25" i="117"/>
  <c r="V25" i="117"/>
  <c r="J26" i="117"/>
  <c r="U26" i="117"/>
  <c r="J27" i="117"/>
  <c r="T27" i="117"/>
  <c r="I28" i="117"/>
  <c r="T28" i="117"/>
  <c r="H29" i="117"/>
  <c r="S29" i="117"/>
  <c r="H30" i="117"/>
  <c r="R30" i="117"/>
  <c r="G31" i="117"/>
  <c r="R31" i="117"/>
  <c r="F32" i="117"/>
  <c r="Q32" i="117"/>
  <c r="F33" i="117"/>
  <c r="P33" i="117"/>
  <c r="E34" i="117"/>
  <c r="P34" i="117"/>
  <c r="D35" i="117"/>
  <c r="O35" i="117"/>
  <c r="D36" i="117"/>
  <c r="N36" i="117"/>
  <c r="C37" i="117"/>
  <c r="N37" i="117"/>
  <c r="B38" i="117"/>
  <c r="M38" i="117"/>
  <c r="B39" i="117"/>
  <c r="L39" i="117"/>
  <c r="A40" i="117"/>
  <c r="L40" i="117"/>
  <c r="V40" i="117"/>
  <c r="K41" i="117"/>
  <c r="V41" i="117"/>
  <c r="J42" i="117"/>
  <c r="U42" i="117"/>
  <c r="J43" i="117"/>
  <c r="T43" i="117"/>
  <c r="F3" i="117"/>
  <c r="D5" i="117"/>
  <c r="C7" i="117"/>
  <c r="B9" i="117"/>
  <c r="V10" i="117"/>
  <c r="U12" i="117"/>
  <c r="T14" i="117"/>
  <c r="R16" i="117"/>
  <c r="Q18" i="117"/>
  <c r="P20" i="117"/>
  <c r="N22" i="117"/>
  <c r="M24" i="117"/>
  <c r="L26" i="117"/>
  <c r="J28" i="117"/>
  <c r="I30" i="117"/>
  <c r="H32" i="117"/>
  <c r="F34" i="117"/>
  <c r="E36" i="117"/>
  <c r="D38" i="117"/>
  <c r="B40" i="117"/>
  <c r="A42" i="117"/>
  <c r="V43" i="117"/>
  <c r="P3" i="117"/>
  <c r="O5" i="117"/>
  <c r="N7" i="117"/>
  <c r="L9" i="117"/>
  <c r="K11" i="117"/>
  <c r="J13" i="117"/>
  <c r="H15" i="117"/>
  <c r="G17" i="117"/>
  <c r="F19" i="117"/>
  <c r="D21" i="117"/>
  <c r="C23" i="117"/>
  <c r="B25" i="117"/>
  <c r="V26" i="117"/>
  <c r="U28" i="117"/>
  <c r="T30" i="117"/>
  <c r="R32" i="117"/>
  <c r="Q34" i="117"/>
  <c r="P36" i="117"/>
  <c r="N38" i="117"/>
  <c r="M40" i="117"/>
  <c r="L42" i="117"/>
  <c r="F2" i="117"/>
  <c r="E4" i="117"/>
  <c r="D6" i="117"/>
  <c r="B8" i="117"/>
  <c r="A10" i="117"/>
  <c r="V11" i="117"/>
  <c r="T13" i="117"/>
  <c r="S15" i="117"/>
  <c r="R17" i="117"/>
  <c r="P19" i="117"/>
  <c r="O21" i="117"/>
  <c r="N23" i="117"/>
  <c r="L25" i="117"/>
  <c r="K27" i="117"/>
  <c r="J29" i="117"/>
  <c r="H31" i="117"/>
  <c r="G33" i="117"/>
  <c r="F35" i="117"/>
  <c r="D37" i="117"/>
  <c r="C39" i="117"/>
  <c r="B41" i="117"/>
  <c r="V42" i="117"/>
  <c r="Q2" i="117"/>
  <c r="L10" i="117"/>
  <c r="F18" i="117"/>
  <c r="A26" i="117"/>
  <c r="R33" i="117"/>
  <c r="L41" i="117"/>
  <c r="P4" i="117"/>
  <c r="J12" i="117"/>
  <c r="E20" i="117"/>
  <c r="V27" i="117"/>
  <c r="P35" i="117"/>
  <c r="K43" i="117"/>
  <c r="N6" i="117"/>
  <c r="I14" i="117"/>
  <c r="D22" i="117"/>
  <c r="T29" i="117"/>
  <c r="O37" i="117"/>
  <c r="S31" i="117"/>
  <c r="M8" i="117"/>
  <c r="N39" i="117"/>
  <c r="B24" i="117"/>
  <c r="H16" i="117"/>
  <c r="BZ123" i="113"/>
  <c r="BR123" i="113"/>
  <c r="BM123" i="113"/>
  <c r="BH123" i="113"/>
  <c r="BW122" i="113"/>
  <c r="BV122" i="113"/>
  <c r="BT122" i="113"/>
  <c r="BO122" i="113"/>
  <c r="BJ122" i="113"/>
  <c r="BY121" i="113"/>
  <c r="BX121" i="113"/>
  <c r="BP121" i="113"/>
  <c r="BK121" i="113"/>
  <c r="BG121" i="113"/>
  <c r="BU120" i="113"/>
  <c r="BF120" i="113"/>
  <c r="BZ119" i="113"/>
  <c r="BR119" i="113"/>
  <c r="BM119" i="113"/>
  <c r="BH119" i="113"/>
  <c r="BW118" i="113"/>
  <c r="BV118" i="113"/>
  <c r="BT118" i="113"/>
  <c r="BO118" i="113"/>
  <c r="BJ118" i="113"/>
  <c r="BY117" i="113"/>
  <c r="BX117" i="113"/>
  <c r="BP117" i="113"/>
  <c r="BK117" i="113"/>
  <c r="BG117" i="113"/>
  <c r="BU116" i="113"/>
  <c r="BF116" i="113"/>
  <c r="BZ115" i="113"/>
  <c r="BR115" i="113"/>
  <c r="BM115" i="113"/>
  <c r="BH115" i="113"/>
  <c r="BW114" i="113"/>
  <c r="BV114" i="113"/>
  <c r="BT114" i="113"/>
  <c r="BO114" i="113"/>
  <c r="BJ114" i="113"/>
  <c r="BY113" i="113"/>
  <c r="BX113" i="113"/>
  <c r="BP113" i="113"/>
  <c r="BK113" i="113"/>
  <c r="BG113" i="113"/>
  <c r="BU112" i="113"/>
  <c r="BF112" i="113"/>
  <c r="BZ111" i="113"/>
  <c r="BR111" i="113"/>
  <c r="BM111" i="113"/>
  <c r="BH111" i="113"/>
  <c r="BW110" i="113"/>
  <c r="BV110" i="113"/>
  <c r="BT110" i="113"/>
  <c r="BO110" i="113"/>
  <c r="BJ110" i="113"/>
  <c r="BY109" i="113"/>
  <c r="BX109" i="113"/>
  <c r="BP109" i="113"/>
  <c r="BK109" i="113"/>
  <c r="BG109" i="113"/>
  <c r="BU108" i="113"/>
  <c r="BF108" i="113"/>
  <c r="BZ107" i="113"/>
  <c r="BR107" i="113"/>
  <c r="BM107" i="113"/>
  <c r="BH107" i="113"/>
  <c r="BW106" i="113"/>
  <c r="BV106" i="113"/>
  <c r="BT106" i="113"/>
  <c r="BO106" i="113"/>
  <c r="BJ106" i="113"/>
  <c r="BY105" i="113"/>
  <c r="BX105" i="113"/>
  <c r="BP105" i="113"/>
  <c r="BK105" i="113"/>
  <c r="BG105" i="113"/>
  <c r="BU104" i="113"/>
  <c r="BF104" i="113"/>
  <c r="BZ103" i="113"/>
  <c r="BR103" i="113"/>
  <c r="BM103" i="113"/>
  <c r="BH103" i="113"/>
  <c r="BW102" i="113"/>
  <c r="BV102" i="113"/>
  <c r="BT102" i="113"/>
  <c r="BO102" i="113"/>
  <c r="BJ102" i="113"/>
  <c r="BY101" i="113"/>
  <c r="BX101" i="113"/>
  <c r="BP101" i="113"/>
  <c r="BK101" i="113"/>
  <c r="BG101" i="113"/>
  <c r="BU100" i="113"/>
  <c r="BF100" i="113"/>
  <c r="BZ99" i="113"/>
  <c r="BR99" i="113"/>
  <c r="BM99" i="113"/>
  <c r="BH99" i="113"/>
  <c r="BW98" i="113"/>
  <c r="BV98" i="113"/>
  <c r="BT98" i="113"/>
  <c r="BO98" i="113"/>
  <c r="BJ98" i="113"/>
  <c r="BY97" i="113"/>
  <c r="BX97" i="113"/>
  <c r="BP97" i="113"/>
  <c r="BK97" i="113"/>
  <c r="BG97" i="113"/>
  <c r="BU96" i="113"/>
  <c r="BF96" i="113"/>
  <c r="BZ95" i="113"/>
  <c r="BR95" i="113"/>
  <c r="BM95" i="113"/>
  <c r="BH95" i="113"/>
  <c r="BW94" i="113"/>
  <c r="BV94" i="113"/>
  <c r="BT94" i="113"/>
  <c r="BO94" i="113"/>
  <c r="BJ94" i="113"/>
  <c r="BY93" i="113"/>
  <c r="BX93" i="113"/>
  <c r="BP93" i="113"/>
  <c r="BK93" i="113"/>
  <c r="BG93" i="113"/>
  <c r="BU92" i="113"/>
  <c r="BF92" i="113"/>
  <c r="BZ91" i="113"/>
  <c r="BR91" i="113"/>
  <c r="BM91" i="113"/>
  <c r="BH91" i="113"/>
  <c r="BW90" i="113"/>
  <c r="BV90" i="113"/>
  <c r="BT90" i="113"/>
  <c r="BO90" i="113"/>
  <c r="BJ90" i="113"/>
  <c r="BY89" i="113"/>
  <c r="BX89" i="113"/>
  <c r="BP89" i="113"/>
  <c r="BK89" i="113"/>
  <c r="BG89" i="113"/>
  <c r="BU88" i="113"/>
  <c r="BF88" i="113"/>
  <c r="BZ87" i="113"/>
  <c r="BR87" i="113"/>
  <c r="BM87" i="113"/>
  <c r="BH87" i="113"/>
  <c r="BW86" i="113"/>
  <c r="BV86" i="113"/>
  <c r="BT86" i="113"/>
  <c r="BO86" i="113"/>
  <c r="BJ86" i="113"/>
  <c r="BY85" i="113"/>
  <c r="BX85" i="113"/>
  <c r="BP85" i="113"/>
  <c r="BK85" i="113"/>
  <c r="BG85" i="113"/>
  <c r="BU84" i="113"/>
  <c r="BF84" i="113"/>
  <c r="BZ83" i="113"/>
  <c r="BR83" i="113"/>
  <c r="BM83" i="113"/>
  <c r="BH83" i="113"/>
  <c r="BW82" i="113"/>
  <c r="BV82" i="113"/>
  <c r="BT82" i="113"/>
  <c r="BO82" i="113"/>
  <c r="BJ82" i="113"/>
  <c r="BY81" i="113"/>
  <c r="BX81" i="113"/>
  <c r="BP81" i="113"/>
  <c r="BK81" i="113"/>
  <c r="BG81" i="113"/>
  <c r="BU80" i="113"/>
  <c r="BF80" i="113"/>
  <c r="BZ79" i="113"/>
  <c r="BR79" i="113"/>
  <c r="BM79" i="113"/>
  <c r="BH79" i="113"/>
  <c r="BW78" i="113"/>
  <c r="BV78" i="113"/>
  <c r="BT78" i="113"/>
  <c r="BO78" i="113"/>
  <c r="BJ78" i="113"/>
  <c r="BY77" i="113"/>
  <c r="BX77" i="113"/>
  <c r="BP77" i="113"/>
  <c r="BK77" i="113"/>
  <c r="BG77" i="113"/>
  <c r="BU76" i="113"/>
  <c r="BF76" i="113"/>
  <c r="BZ75" i="113"/>
  <c r="BR75" i="113"/>
  <c r="BM75" i="113"/>
  <c r="BH75" i="113"/>
  <c r="BW74" i="113"/>
  <c r="BV74" i="113"/>
  <c r="BT74" i="113"/>
  <c r="BO74" i="113"/>
  <c r="BJ74" i="113"/>
  <c r="BY73" i="113"/>
  <c r="BX73" i="113"/>
  <c r="BP73" i="113"/>
  <c r="BK73" i="113"/>
  <c r="BG73" i="113"/>
  <c r="BU72" i="113"/>
  <c r="BF72" i="113"/>
  <c r="BZ71" i="113"/>
  <c r="BR71" i="113"/>
  <c r="BM71" i="113"/>
  <c r="BH71" i="113"/>
  <c r="BW70" i="113"/>
  <c r="BV70" i="113"/>
  <c r="BT70" i="113"/>
  <c r="BO70" i="113"/>
  <c r="BJ70" i="113"/>
  <c r="BY69" i="113"/>
  <c r="BX69" i="113"/>
  <c r="BP69" i="113"/>
  <c r="BK69" i="113"/>
  <c r="BG69" i="113"/>
  <c r="BU68" i="113"/>
  <c r="BF68" i="113"/>
  <c r="BZ67" i="113"/>
  <c r="BR67" i="113"/>
  <c r="BM67" i="113"/>
  <c r="BH67" i="113"/>
  <c r="BW66" i="113"/>
  <c r="BV66" i="113"/>
  <c r="BT66" i="113"/>
  <c r="BO66" i="113"/>
  <c r="BJ66" i="113"/>
  <c r="BY65" i="113"/>
  <c r="BX65" i="113"/>
  <c r="BP65" i="113"/>
  <c r="BK65" i="113"/>
  <c r="BG65" i="113"/>
  <c r="BU64" i="113"/>
  <c r="BF64" i="113"/>
  <c r="BZ63" i="113"/>
  <c r="BR63" i="113"/>
  <c r="BM63" i="113"/>
  <c r="BH63" i="113"/>
  <c r="BW62" i="113"/>
  <c r="BV62" i="113"/>
  <c r="BT62" i="113"/>
  <c r="BO62" i="113"/>
  <c r="BJ62" i="113"/>
  <c r="BY61" i="113"/>
  <c r="BX61" i="113"/>
  <c r="BP61" i="113"/>
  <c r="BK61" i="113"/>
  <c r="BG61" i="113"/>
  <c r="BU60" i="113"/>
  <c r="BF60" i="113"/>
  <c r="BZ59" i="113"/>
  <c r="BR59" i="113"/>
  <c r="BM59" i="113"/>
  <c r="BH59" i="113"/>
  <c r="BW58" i="113"/>
  <c r="BV58" i="113"/>
  <c r="BT58" i="113"/>
  <c r="BO58" i="113"/>
  <c r="BJ58" i="113"/>
  <c r="BY57" i="113"/>
  <c r="BX57" i="113"/>
  <c r="BP57" i="113"/>
  <c r="BK57" i="113"/>
  <c r="BG57" i="113"/>
  <c r="BU56" i="113"/>
  <c r="BF56" i="113"/>
  <c r="BZ55" i="113"/>
  <c r="BR55" i="113"/>
  <c r="BM55" i="113"/>
  <c r="BH55" i="113"/>
  <c r="BW54" i="113"/>
  <c r="BV54" i="113"/>
  <c r="BT54" i="113"/>
  <c r="BO54" i="113"/>
  <c r="BJ54" i="113"/>
  <c r="BY53" i="113"/>
  <c r="BX53" i="113"/>
  <c r="BP53" i="113"/>
  <c r="BK53" i="113"/>
  <c r="BG53" i="113"/>
  <c r="BU52" i="113"/>
  <c r="BF52" i="113"/>
  <c r="BZ51" i="113"/>
  <c r="BR51" i="113"/>
  <c r="BM51" i="113"/>
  <c r="BH51" i="113"/>
  <c r="BW50" i="113"/>
  <c r="BV50" i="113"/>
  <c r="BT50" i="113"/>
  <c r="BO50" i="113"/>
  <c r="BJ50" i="113"/>
  <c r="BY49" i="113"/>
  <c r="BX49" i="113"/>
  <c r="BP49" i="113"/>
  <c r="BK49" i="113"/>
  <c r="BG49" i="113"/>
  <c r="BU48" i="113"/>
  <c r="BF48" i="113"/>
  <c r="BZ47" i="113"/>
  <c r="BR47" i="113"/>
  <c r="BM47" i="113"/>
  <c r="BH47" i="113"/>
  <c r="BW46" i="113"/>
  <c r="BV46" i="113"/>
  <c r="BT46" i="113"/>
  <c r="BO46" i="113"/>
  <c r="BJ46" i="113"/>
  <c r="BY45" i="113"/>
  <c r="BX45" i="113"/>
  <c r="BP45" i="113"/>
  <c r="BK45" i="113"/>
  <c r="BG45" i="113"/>
  <c r="BU44" i="113"/>
  <c r="BF44" i="113"/>
  <c r="BZ43" i="113"/>
  <c r="BR43" i="113"/>
  <c r="BM43" i="113"/>
  <c r="BH43" i="113"/>
  <c r="BW42" i="113"/>
  <c r="BV42" i="113"/>
  <c r="BT42" i="113"/>
  <c r="BO42" i="113"/>
  <c r="BJ42" i="113"/>
  <c r="BY41" i="113"/>
  <c r="BX41" i="113"/>
  <c r="BP41" i="113"/>
  <c r="BK41" i="113"/>
  <c r="BG41" i="113"/>
  <c r="BU40" i="113"/>
  <c r="BF40" i="113"/>
  <c r="BZ39" i="113"/>
  <c r="BR39" i="113"/>
  <c r="BM39" i="113"/>
  <c r="BH39" i="113"/>
  <c r="BW38" i="113"/>
  <c r="BV38" i="113"/>
  <c r="BT38" i="113"/>
  <c r="BO38" i="113"/>
  <c r="BJ38" i="113"/>
  <c r="BY37" i="113"/>
  <c r="BX37" i="113"/>
  <c r="BP37" i="113"/>
  <c r="BK37" i="113"/>
  <c r="BG37" i="113"/>
  <c r="BU36" i="113"/>
  <c r="BF36" i="113"/>
  <c r="BZ35" i="113"/>
  <c r="BR35" i="113"/>
  <c r="BM35" i="113"/>
  <c r="BH35" i="113"/>
  <c r="BW34" i="113"/>
  <c r="BV34" i="113"/>
  <c r="BT34" i="113"/>
  <c r="BO34" i="113"/>
  <c r="BJ34" i="113"/>
  <c r="BY33" i="113"/>
  <c r="BX33" i="113"/>
  <c r="BP33" i="113"/>
  <c r="BK33" i="113"/>
  <c r="BG33" i="113"/>
  <c r="BU32" i="113"/>
  <c r="BF32" i="113"/>
  <c r="BZ31" i="113"/>
  <c r="BR31" i="113"/>
  <c r="BM31" i="113"/>
  <c r="BH31" i="113"/>
  <c r="BW30" i="113"/>
  <c r="BV30" i="113"/>
  <c r="BT30" i="113"/>
  <c r="BO30" i="113"/>
  <c r="BJ30" i="113"/>
  <c r="BY29" i="113"/>
  <c r="BX29" i="113"/>
  <c r="BP29" i="113"/>
  <c r="BK29" i="113"/>
  <c r="BG29" i="113"/>
  <c r="BU123" i="113"/>
  <c r="BF123" i="113"/>
  <c r="BZ122" i="113"/>
  <c r="BR122" i="113"/>
  <c r="BM122" i="113"/>
  <c r="BH122" i="113"/>
  <c r="BW121" i="113"/>
  <c r="BV121" i="113"/>
  <c r="BT121" i="113"/>
  <c r="BO121" i="113"/>
  <c r="BJ121" i="113"/>
  <c r="BY120" i="113"/>
  <c r="BX120" i="113"/>
  <c r="BP120" i="113"/>
  <c r="BK120" i="113"/>
  <c r="BG120" i="113"/>
  <c r="BU119" i="113"/>
  <c r="BF119" i="113"/>
  <c r="BZ118" i="113"/>
  <c r="BR118" i="113"/>
  <c r="BM118" i="113"/>
  <c r="BH118" i="113"/>
  <c r="BW117" i="113"/>
  <c r="BV117" i="113"/>
  <c r="BT117" i="113"/>
  <c r="BO117" i="113"/>
  <c r="BJ117" i="113"/>
  <c r="BY116" i="113"/>
  <c r="BX116" i="113"/>
  <c r="BP116" i="113"/>
  <c r="BK116" i="113"/>
  <c r="BG116" i="113"/>
  <c r="BU115" i="113"/>
  <c r="BF115" i="113"/>
  <c r="BZ114" i="113"/>
  <c r="BR114" i="113"/>
  <c r="BM114" i="113"/>
  <c r="BH114" i="113"/>
  <c r="BW113" i="113"/>
  <c r="BV113" i="113"/>
  <c r="BT113" i="113"/>
  <c r="BO113" i="113"/>
  <c r="BJ113" i="113"/>
  <c r="BY112" i="113"/>
  <c r="BX112" i="113"/>
  <c r="BP112" i="113"/>
  <c r="BK112" i="113"/>
  <c r="BG112" i="113"/>
  <c r="BU111" i="113"/>
  <c r="BF111" i="113"/>
  <c r="BZ110" i="113"/>
  <c r="BR110" i="113"/>
  <c r="BM110" i="113"/>
  <c r="BH110" i="113"/>
  <c r="BW109" i="113"/>
  <c r="BV109" i="113"/>
  <c r="BT109" i="113"/>
  <c r="BO109" i="113"/>
  <c r="BJ109" i="113"/>
  <c r="BY108" i="113"/>
  <c r="BX108" i="113"/>
  <c r="BP108" i="113"/>
  <c r="BK108" i="113"/>
  <c r="BG108" i="113"/>
  <c r="BU107" i="113"/>
  <c r="BF107" i="113"/>
  <c r="BZ106" i="113"/>
  <c r="BR106" i="113"/>
  <c r="BM106" i="113"/>
  <c r="BH106" i="113"/>
  <c r="BW105" i="113"/>
  <c r="BV105" i="113"/>
  <c r="BT105" i="113"/>
  <c r="BO105" i="113"/>
  <c r="BJ105" i="113"/>
  <c r="BY104" i="113"/>
  <c r="BX104" i="113"/>
  <c r="BP104" i="113"/>
  <c r="BK104" i="113"/>
  <c r="BG104" i="113"/>
  <c r="BU103" i="113"/>
  <c r="BF103" i="113"/>
  <c r="BZ102" i="113"/>
  <c r="BR102" i="113"/>
  <c r="BM102" i="113"/>
  <c r="BH102" i="113"/>
  <c r="BW101" i="113"/>
  <c r="BV101" i="113"/>
  <c r="BT101" i="113"/>
  <c r="BO101" i="113"/>
  <c r="BJ101" i="113"/>
  <c r="BY100" i="113"/>
  <c r="BX100" i="113"/>
  <c r="BP100" i="113"/>
  <c r="BK100" i="113"/>
  <c r="BG100" i="113"/>
  <c r="BU99" i="113"/>
  <c r="BF99" i="113"/>
  <c r="BZ98" i="113"/>
  <c r="BR98" i="113"/>
  <c r="BM98" i="113"/>
  <c r="BH98" i="113"/>
  <c r="BW97" i="113"/>
  <c r="BV97" i="113"/>
  <c r="BT97" i="113"/>
  <c r="BO97" i="113"/>
  <c r="BJ97" i="113"/>
  <c r="BY96" i="113"/>
  <c r="BX96" i="113"/>
  <c r="BP96" i="113"/>
  <c r="BK96" i="113"/>
  <c r="BG96" i="113"/>
  <c r="BU95" i="113"/>
  <c r="BF95" i="113"/>
  <c r="BZ94" i="113"/>
  <c r="BR94" i="113"/>
  <c r="BM94" i="113"/>
  <c r="BH94" i="113"/>
  <c r="BW93" i="113"/>
  <c r="BV93" i="113"/>
  <c r="BT93" i="113"/>
  <c r="BO93" i="113"/>
  <c r="BJ93" i="113"/>
  <c r="BY92" i="113"/>
  <c r="BX92" i="113"/>
  <c r="BP92" i="113"/>
  <c r="BK92" i="113"/>
  <c r="BG92" i="113"/>
  <c r="BU91" i="113"/>
  <c r="BF91" i="113"/>
  <c r="BZ90" i="113"/>
  <c r="BR90" i="113"/>
  <c r="BM90" i="113"/>
  <c r="BH90" i="113"/>
  <c r="BW89" i="113"/>
  <c r="BV89" i="113"/>
  <c r="BT89" i="113"/>
  <c r="BO89" i="113"/>
  <c r="BJ89" i="113"/>
  <c r="BY88" i="113"/>
  <c r="BX88" i="113"/>
  <c r="BP88" i="113"/>
  <c r="BK88" i="113"/>
  <c r="BG88" i="113"/>
  <c r="BU87" i="113"/>
  <c r="BF87" i="113"/>
  <c r="BZ86" i="113"/>
  <c r="BR86" i="113"/>
  <c r="BM86" i="113"/>
  <c r="BH86" i="113"/>
  <c r="BW85" i="113"/>
  <c r="BV85" i="113"/>
  <c r="BT85" i="113"/>
  <c r="BO85" i="113"/>
  <c r="BJ85" i="113"/>
  <c r="BY84" i="113"/>
  <c r="BX84" i="113"/>
  <c r="BP84" i="113"/>
  <c r="BK84" i="113"/>
  <c r="BG84" i="113"/>
  <c r="BU83" i="113"/>
  <c r="BF83" i="113"/>
  <c r="BZ82" i="113"/>
  <c r="BR82" i="113"/>
  <c r="BM82" i="113"/>
  <c r="BH82" i="113"/>
  <c r="BW81" i="113"/>
  <c r="BV81" i="113"/>
  <c r="BT81" i="113"/>
  <c r="BO81" i="113"/>
  <c r="BJ81" i="113"/>
  <c r="BY80" i="113"/>
  <c r="BX80" i="113"/>
  <c r="BP80" i="113"/>
  <c r="BK80" i="113"/>
  <c r="BG80" i="113"/>
  <c r="BU79" i="113"/>
  <c r="BF79" i="113"/>
  <c r="BZ78" i="113"/>
  <c r="BR78" i="113"/>
  <c r="BM78" i="113"/>
  <c r="BH78" i="113"/>
  <c r="BW77" i="113"/>
  <c r="BV77" i="113"/>
  <c r="BT77" i="113"/>
  <c r="BO77" i="113"/>
  <c r="BJ77" i="113"/>
  <c r="BY76" i="113"/>
  <c r="BX76" i="113"/>
  <c r="BP76" i="113"/>
  <c r="BK76" i="113"/>
  <c r="BG76" i="113"/>
  <c r="BU75" i="113"/>
  <c r="BF75" i="113"/>
  <c r="BZ74" i="113"/>
  <c r="BR74" i="113"/>
  <c r="BM74" i="113"/>
  <c r="BH74" i="113"/>
  <c r="BW73" i="113"/>
  <c r="BV73" i="113"/>
  <c r="BT73" i="113"/>
  <c r="BO73" i="113"/>
  <c r="BJ73" i="113"/>
  <c r="BY72" i="113"/>
  <c r="BX72" i="113"/>
  <c r="BP72" i="113"/>
  <c r="BK72" i="113"/>
  <c r="BG72" i="113"/>
  <c r="BU71" i="113"/>
  <c r="BF71" i="113"/>
  <c r="BZ70" i="113"/>
  <c r="BR70" i="113"/>
  <c r="BM70" i="113"/>
  <c r="BH70" i="113"/>
  <c r="BW69" i="113"/>
  <c r="BV69" i="113"/>
  <c r="BT69" i="113"/>
  <c r="BO69" i="113"/>
  <c r="BJ69" i="113"/>
  <c r="BY68" i="113"/>
  <c r="BX68" i="113"/>
  <c r="BP68" i="113"/>
  <c r="BK68" i="113"/>
  <c r="BG68" i="113"/>
  <c r="BU67" i="113"/>
  <c r="BF67" i="113"/>
  <c r="BZ66" i="113"/>
  <c r="BR66" i="113"/>
  <c r="BM66" i="113"/>
  <c r="BH66" i="113"/>
  <c r="BW65" i="113"/>
  <c r="BV65" i="113"/>
  <c r="BT65" i="113"/>
  <c r="BO65" i="113"/>
  <c r="BJ65" i="113"/>
  <c r="BY64" i="113"/>
  <c r="BX64" i="113"/>
  <c r="BP64" i="113"/>
  <c r="BK64" i="113"/>
  <c r="BG64" i="113"/>
  <c r="BU63" i="113"/>
  <c r="BF63" i="113"/>
  <c r="BZ62" i="113"/>
  <c r="BR62" i="113"/>
  <c r="BM62" i="113"/>
  <c r="BH62" i="113"/>
  <c r="BW61" i="113"/>
  <c r="BV61" i="113"/>
  <c r="BT61" i="113"/>
  <c r="BO61" i="113"/>
  <c r="BJ61" i="113"/>
  <c r="BY60" i="113"/>
  <c r="BX60" i="113"/>
  <c r="BP60" i="113"/>
  <c r="BK60" i="113"/>
  <c r="BG60" i="113"/>
  <c r="BU59" i="113"/>
  <c r="BF59" i="113"/>
  <c r="BZ58" i="113"/>
  <c r="BR58" i="113"/>
  <c r="BM58" i="113"/>
  <c r="BH58" i="113"/>
  <c r="BW57" i="113"/>
  <c r="BV57" i="113"/>
  <c r="BT57" i="113"/>
  <c r="BO57" i="113"/>
  <c r="BJ57" i="113"/>
  <c r="BY56" i="113"/>
  <c r="BX56" i="113"/>
  <c r="BP56" i="113"/>
  <c r="BK56" i="113"/>
  <c r="BG56" i="113"/>
  <c r="BU55" i="113"/>
  <c r="BF55" i="113"/>
  <c r="BZ54" i="113"/>
  <c r="BR54" i="113"/>
  <c r="BM54" i="113"/>
  <c r="BH54" i="113"/>
  <c r="BW53" i="113"/>
  <c r="BV53" i="113"/>
  <c r="BT53" i="113"/>
  <c r="BO53" i="113"/>
  <c r="BJ53" i="113"/>
  <c r="BY52" i="113"/>
  <c r="BX52" i="113"/>
  <c r="BP52" i="113"/>
  <c r="BK52" i="113"/>
  <c r="BG52" i="113"/>
  <c r="BU51" i="113"/>
  <c r="BF51" i="113"/>
  <c r="BZ50" i="113"/>
  <c r="BR50" i="113"/>
  <c r="BM50" i="113"/>
  <c r="BH50" i="113"/>
  <c r="BW49" i="113"/>
  <c r="BV49" i="113"/>
  <c r="BT49" i="113"/>
  <c r="BO49" i="113"/>
  <c r="BJ49" i="113"/>
  <c r="BY48" i="113"/>
  <c r="BX48" i="113"/>
  <c r="BP48" i="113"/>
  <c r="BK48" i="113"/>
  <c r="BG48" i="113"/>
  <c r="BU47" i="113"/>
  <c r="BF47" i="113"/>
  <c r="BZ46" i="113"/>
  <c r="BR46" i="113"/>
  <c r="BM46" i="113"/>
  <c r="BH46" i="113"/>
  <c r="BW45" i="113"/>
  <c r="BV45" i="113"/>
  <c r="BT45" i="113"/>
  <c r="BO45" i="113"/>
  <c r="BJ45" i="113"/>
  <c r="BY44" i="113"/>
  <c r="BX44" i="113"/>
  <c r="BP44" i="113"/>
  <c r="BK44" i="113"/>
  <c r="BG44" i="113"/>
  <c r="BU43" i="113"/>
  <c r="BF43" i="113"/>
  <c r="BZ42" i="113"/>
  <c r="BR42" i="113"/>
  <c r="BM42" i="113"/>
  <c r="BH42" i="113"/>
  <c r="BW41" i="113"/>
  <c r="BV41" i="113"/>
  <c r="BT41" i="113"/>
  <c r="BO41" i="113"/>
  <c r="BJ41" i="113"/>
  <c r="BY40" i="113"/>
  <c r="BX40" i="113"/>
  <c r="BP40" i="113"/>
  <c r="BK40" i="113"/>
  <c r="BG40" i="113"/>
  <c r="BU39" i="113"/>
  <c r="BF39" i="113"/>
  <c r="BZ38" i="113"/>
  <c r="BR38" i="113"/>
  <c r="BM38" i="113"/>
  <c r="BH38" i="113"/>
  <c r="BW37" i="113"/>
  <c r="BV37" i="113"/>
  <c r="BT37" i="113"/>
  <c r="BO37" i="113"/>
  <c r="BJ37" i="113"/>
  <c r="BY36" i="113"/>
  <c r="BX36" i="113"/>
  <c r="BP36" i="113"/>
  <c r="BK36" i="113"/>
  <c r="BG36" i="113"/>
  <c r="BU35" i="113"/>
  <c r="BF35" i="113"/>
  <c r="BZ34" i="113"/>
  <c r="BR34" i="113"/>
  <c r="BM34" i="113"/>
  <c r="BH34" i="113"/>
  <c r="BW33" i="113"/>
  <c r="BV33" i="113"/>
  <c r="BT33" i="113"/>
  <c r="BO33" i="113"/>
  <c r="BJ33" i="113"/>
  <c r="BY32" i="113"/>
  <c r="BX32" i="113"/>
  <c r="BP32" i="113"/>
  <c r="BK32" i="113"/>
  <c r="BG32" i="113"/>
  <c r="BU31" i="113"/>
  <c r="BF31" i="113"/>
  <c r="BZ30" i="113"/>
  <c r="BR30" i="113"/>
  <c r="BM30" i="113"/>
  <c r="BH30" i="113"/>
  <c r="BW29" i="113"/>
  <c r="BV29" i="113"/>
  <c r="BT29" i="113"/>
  <c r="BO29" i="113"/>
  <c r="BJ29" i="113"/>
  <c r="BY28" i="113"/>
  <c r="BX28" i="113"/>
  <c r="BP28" i="113"/>
  <c r="BK28" i="113"/>
  <c r="BG28" i="113"/>
  <c r="BU27" i="113"/>
  <c r="BF27" i="113"/>
  <c r="BZ26" i="113"/>
  <c r="BR26" i="113"/>
  <c r="BM26" i="113"/>
  <c r="BH26" i="113"/>
  <c r="BW25" i="113"/>
  <c r="BV25" i="113"/>
  <c r="BT25" i="113"/>
  <c r="BO25" i="113"/>
  <c r="BJ25" i="113"/>
  <c r="BY24" i="113"/>
  <c r="BX24" i="113"/>
  <c r="BP24" i="113"/>
  <c r="BK24" i="113"/>
  <c r="BG24" i="113"/>
  <c r="BU23" i="113"/>
  <c r="BF23" i="113"/>
  <c r="BZ22" i="113"/>
  <c r="BR22" i="113"/>
  <c r="BM22" i="113"/>
  <c r="BH22" i="113"/>
  <c r="BW21" i="113"/>
  <c r="BV21" i="113"/>
  <c r="BT21" i="113"/>
  <c r="BO21" i="113"/>
  <c r="BJ21" i="113"/>
  <c r="BY20" i="113"/>
  <c r="BX20" i="113"/>
  <c r="BP20" i="113"/>
  <c r="BK20" i="113"/>
  <c r="BG20" i="113"/>
  <c r="BU19" i="113"/>
  <c r="BF19" i="113"/>
  <c r="BZ18" i="113"/>
  <c r="BR18" i="113"/>
  <c r="BM18" i="113"/>
  <c r="BH18" i="113"/>
  <c r="BW17" i="113"/>
  <c r="BV17" i="113"/>
  <c r="BT17" i="113"/>
  <c r="BO17" i="113"/>
  <c r="BJ17" i="113"/>
  <c r="BY16" i="113"/>
  <c r="BX16" i="113"/>
  <c r="BP16" i="113"/>
  <c r="BK16" i="113"/>
  <c r="BG16" i="113"/>
  <c r="BU15" i="113"/>
  <c r="BF15" i="113"/>
  <c r="BZ14" i="113"/>
  <c r="BR14" i="113"/>
  <c r="BM14" i="113"/>
  <c r="BH14" i="113"/>
  <c r="BW13" i="113"/>
  <c r="BV13" i="113"/>
  <c r="BT13" i="113"/>
  <c r="BO13" i="113"/>
  <c r="BJ13" i="113"/>
  <c r="BY12" i="113"/>
  <c r="BX12" i="113"/>
  <c r="BP12" i="113"/>
  <c r="BK12" i="113"/>
  <c r="BG12" i="113"/>
  <c r="BU11" i="113"/>
  <c r="BF11" i="113"/>
  <c r="BZ10" i="113"/>
  <c r="BR10" i="113"/>
  <c r="BM10" i="113"/>
  <c r="BH10" i="113"/>
  <c r="BW9" i="113"/>
  <c r="BV9" i="113"/>
  <c r="BT9" i="113"/>
  <c r="BO9" i="113"/>
  <c r="BJ9" i="113"/>
  <c r="BY8" i="113"/>
  <c r="BX8" i="113"/>
  <c r="BP8" i="113"/>
  <c r="BK8" i="113"/>
  <c r="BG8" i="113"/>
  <c r="BU7" i="113"/>
  <c r="BF7" i="113"/>
  <c r="BZ6" i="113"/>
  <c r="BR6" i="113"/>
  <c r="BM6" i="113"/>
  <c r="BH6" i="113"/>
  <c r="BW5" i="113"/>
  <c r="BV5" i="113"/>
  <c r="BT5" i="113"/>
  <c r="BO5" i="113"/>
  <c r="BJ5" i="113"/>
  <c r="BY4" i="113"/>
  <c r="BX4" i="113"/>
  <c r="BP4" i="113"/>
  <c r="BK4" i="113"/>
  <c r="BG4" i="113"/>
  <c r="BU3" i="113"/>
  <c r="BF3" i="113"/>
  <c r="BN123" i="113"/>
  <c r="BS122" i="113"/>
  <c r="BI122" i="113"/>
  <c r="BN121" i="113"/>
  <c r="BS120" i="113"/>
  <c r="BI120" i="113"/>
  <c r="BN119" i="113"/>
  <c r="BS118" i="113"/>
  <c r="BI118" i="113"/>
  <c r="BN117" i="113"/>
  <c r="BS116" i="113"/>
  <c r="BI116" i="113"/>
  <c r="BN115" i="113"/>
  <c r="BS114" i="113"/>
  <c r="BI114" i="113"/>
  <c r="BN113" i="113"/>
  <c r="BS112" i="113"/>
  <c r="BI112" i="113"/>
  <c r="BN111" i="113"/>
  <c r="BS110" i="113"/>
  <c r="BI110" i="113"/>
  <c r="BN109" i="113"/>
  <c r="BS108" i="113"/>
  <c r="BI108" i="113"/>
  <c r="BN107" i="113"/>
  <c r="BS106" i="113"/>
  <c r="BI106" i="113"/>
  <c r="BN105" i="113"/>
  <c r="BS104" i="113"/>
  <c r="BI104" i="113"/>
  <c r="BN103" i="113"/>
  <c r="BS102" i="113"/>
  <c r="BI102" i="113"/>
  <c r="BN101" i="113"/>
  <c r="BS100" i="113"/>
  <c r="BI100" i="113"/>
  <c r="BN99" i="113"/>
  <c r="BS98" i="113"/>
  <c r="BI98" i="113"/>
  <c r="BN97" i="113"/>
  <c r="BS96" i="113"/>
  <c r="BI96" i="113"/>
  <c r="BN95" i="113"/>
  <c r="BS94" i="113"/>
  <c r="BI94" i="113"/>
  <c r="BN93" i="113"/>
  <c r="BS92" i="113"/>
  <c r="BI92" i="113"/>
  <c r="BN91" i="113"/>
  <c r="BS90" i="113"/>
  <c r="BI90" i="113"/>
  <c r="BN89" i="113"/>
  <c r="BS88" i="113"/>
  <c r="BI88" i="113"/>
  <c r="BN87" i="113"/>
  <c r="BS86" i="113"/>
  <c r="BI86" i="113"/>
  <c r="BN85" i="113"/>
  <c r="BS84" i="113"/>
  <c r="BI84" i="113"/>
  <c r="BN83" i="113"/>
  <c r="BS82" i="113"/>
  <c r="BI82" i="113"/>
  <c r="BN81" i="113"/>
  <c r="BS80" i="113"/>
  <c r="BI80" i="113"/>
  <c r="BN79" i="113"/>
  <c r="BS78" i="113"/>
  <c r="BI78" i="113"/>
  <c r="BN77" i="113"/>
  <c r="BS76" i="113"/>
  <c r="BI76" i="113"/>
  <c r="BN75" i="113"/>
  <c r="BS74" i="113"/>
  <c r="BI74" i="113"/>
  <c r="BN73" i="113"/>
  <c r="BS72" i="113"/>
  <c r="BI72" i="113"/>
  <c r="BN71" i="113"/>
  <c r="BS70" i="113"/>
  <c r="BI70" i="113"/>
  <c r="BN69" i="113"/>
  <c r="BS68" i="113"/>
  <c r="BI68" i="113"/>
  <c r="BN67" i="113"/>
  <c r="BS66" i="113"/>
  <c r="BI66" i="113"/>
  <c r="BN65" i="113"/>
  <c r="BS64" i="113"/>
  <c r="BI64" i="113"/>
  <c r="BN63" i="113"/>
  <c r="BS62" i="113"/>
  <c r="BI62" i="113"/>
  <c r="BN61" i="113"/>
  <c r="BS60" i="113"/>
  <c r="BI60" i="113"/>
  <c r="BN59" i="113"/>
  <c r="BS58" i="113"/>
  <c r="BI58" i="113"/>
  <c r="BN57" i="113"/>
  <c r="BS56" i="113"/>
  <c r="BI56" i="113"/>
  <c r="BN55" i="113"/>
  <c r="BS54" i="113"/>
  <c r="BI54" i="113"/>
  <c r="BN53" i="113"/>
  <c r="BS52" i="113"/>
  <c r="BI52" i="113"/>
  <c r="BN51" i="113"/>
  <c r="BS50" i="113"/>
  <c r="BI50" i="113"/>
  <c r="BN49" i="113"/>
  <c r="BS48" i="113"/>
  <c r="BI48" i="113"/>
  <c r="BN47" i="113"/>
  <c r="BS46" i="113"/>
  <c r="BI46" i="113"/>
  <c r="BN45" i="113"/>
  <c r="BS44" i="113"/>
  <c r="BI44" i="113"/>
  <c r="BN43" i="113"/>
  <c r="BS42" i="113"/>
  <c r="BI42" i="113"/>
  <c r="BN41" i="113"/>
  <c r="BS40" i="113"/>
  <c r="BI40" i="113"/>
  <c r="BN39" i="113"/>
  <c r="BS38" i="113"/>
  <c r="BI38" i="113"/>
  <c r="BN37" i="113"/>
  <c r="BS36" i="113"/>
  <c r="BI36" i="113"/>
  <c r="BN35" i="113"/>
  <c r="BS34" i="113"/>
  <c r="BI34" i="113"/>
  <c r="BN33" i="113"/>
  <c r="BS32" i="113"/>
  <c r="BI32" i="113"/>
  <c r="BN31" i="113"/>
  <c r="BS30" i="113"/>
  <c r="BI30" i="113"/>
  <c r="BN29" i="113"/>
  <c r="BS28" i="113"/>
  <c r="BI28" i="113"/>
  <c r="BN27" i="113"/>
  <c r="BS26" i="113"/>
  <c r="BI26" i="113"/>
  <c r="BN25" i="113"/>
  <c r="BS24" i="113"/>
  <c r="BI24" i="113"/>
  <c r="BN23" i="113"/>
  <c r="BS22" i="113"/>
  <c r="BI22" i="113"/>
  <c r="BN21" i="113"/>
  <c r="BS20" i="113"/>
  <c r="BI20" i="113"/>
  <c r="BN19" i="113"/>
  <c r="BS18" i="113"/>
  <c r="BI18" i="113"/>
  <c r="BN17" i="113"/>
  <c r="BS16" i="113"/>
  <c r="BI16" i="113"/>
  <c r="BN15" i="113"/>
  <c r="BS14" i="113"/>
  <c r="BI14" i="113"/>
  <c r="BN13" i="113"/>
  <c r="BS12" i="113"/>
  <c r="BI12" i="113"/>
  <c r="BN11" i="113"/>
  <c r="BS10" i="113"/>
  <c r="BI10" i="113"/>
  <c r="BN9" i="113"/>
  <c r="BS8" i="113"/>
  <c r="BI8" i="113"/>
  <c r="BN7" i="113"/>
  <c r="BS6" i="113"/>
  <c r="BI6" i="113"/>
  <c r="BN5" i="113"/>
  <c r="BS4" i="113"/>
  <c r="BI4" i="113"/>
  <c r="BN3" i="113"/>
  <c r="BZ2" i="113"/>
  <c r="BV2" i="113"/>
  <c r="BR2" i="113"/>
  <c r="BN2" i="113"/>
  <c r="BJ2" i="113"/>
  <c r="BF2" i="113"/>
  <c r="BW123" i="113"/>
  <c r="BT123" i="113"/>
  <c r="BJ123" i="113"/>
  <c r="BY122" i="113"/>
  <c r="BK122" i="113"/>
  <c r="BU121" i="113"/>
  <c r="BF121" i="113"/>
  <c r="BM120" i="113"/>
  <c r="BV119" i="113"/>
  <c r="BO119" i="113"/>
  <c r="BX118" i="113"/>
  <c r="BP118" i="113"/>
  <c r="BG118" i="113"/>
  <c r="BZ116" i="113"/>
  <c r="BR116" i="113"/>
  <c r="BH116" i="113"/>
  <c r="BW115" i="113"/>
  <c r="BT115" i="113"/>
  <c r="BJ115" i="113"/>
  <c r="BY114" i="113"/>
  <c r="BK114" i="113"/>
  <c r="BU113" i="113"/>
  <c r="BF113" i="113"/>
  <c r="BM112" i="113"/>
  <c r="BV111" i="113"/>
  <c r="BO111" i="113"/>
  <c r="BX110" i="113"/>
  <c r="BP110" i="113"/>
  <c r="BG110" i="113"/>
  <c r="BZ108" i="113"/>
  <c r="BR108" i="113"/>
  <c r="BH108" i="113"/>
  <c r="BW107" i="113"/>
  <c r="BT107" i="113"/>
  <c r="BJ107" i="113"/>
  <c r="BY106" i="113"/>
  <c r="BK106" i="113"/>
  <c r="BU105" i="113"/>
  <c r="BF105" i="113"/>
  <c r="BM104" i="113"/>
  <c r="BV103" i="113"/>
  <c r="BO103" i="113"/>
  <c r="BX102" i="113"/>
  <c r="BP102" i="113"/>
  <c r="BG102" i="113"/>
  <c r="BZ100" i="113"/>
  <c r="BR100" i="113"/>
  <c r="BH100" i="113"/>
  <c r="BW99" i="113"/>
  <c r="BT99" i="113"/>
  <c r="BJ99" i="113"/>
  <c r="BY98" i="113"/>
  <c r="BK98" i="113"/>
  <c r="BU97" i="113"/>
  <c r="BF97" i="113"/>
  <c r="BM96" i="113"/>
  <c r="BV95" i="113"/>
  <c r="BO95" i="113"/>
  <c r="BX94" i="113"/>
  <c r="BP94" i="113"/>
  <c r="BG94" i="113"/>
  <c r="BZ92" i="113"/>
  <c r="BR92" i="113"/>
  <c r="BH92" i="113"/>
  <c r="BW91" i="113"/>
  <c r="BT91" i="113"/>
  <c r="BJ91" i="113"/>
  <c r="BY90" i="113"/>
  <c r="BK90" i="113"/>
  <c r="BU89" i="113"/>
  <c r="BF89" i="113"/>
  <c r="BM88" i="113"/>
  <c r="BV87" i="113"/>
  <c r="BO87" i="113"/>
  <c r="BX86" i="113"/>
  <c r="BP86" i="113"/>
  <c r="BG86" i="113"/>
  <c r="BZ84" i="113"/>
  <c r="BR84" i="113"/>
  <c r="BH84" i="113"/>
  <c r="BW83" i="113"/>
  <c r="BT83" i="113"/>
  <c r="BJ83" i="113"/>
  <c r="BY82" i="113"/>
  <c r="BK82" i="113"/>
  <c r="BU81" i="113"/>
  <c r="BF81" i="113"/>
  <c r="BM80" i="113"/>
  <c r="BV79" i="113"/>
  <c r="BO79" i="113"/>
  <c r="BX78" i="113"/>
  <c r="BP78" i="113"/>
  <c r="BG78" i="113"/>
  <c r="BZ76" i="113"/>
  <c r="BR76" i="113"/>
  <c r="BH76" i="113"/>
  <c r="BW75" i="113"/>
  <c r="BT75" i="113"/>
  <c r="BJ75" i="113"/>
  <c r="BY74" i="113"/>
  <c r="BK74" i="113"/>
  <c r="BU73" i="113"/>
  <c r="BF73" i="113"/>
  <c r="BM72" i="113"/>
  <c r="BV71" i="113"/>
  <c r="BO71" i="113"/>
  <c r="BX70" i="113"/>
  <c r="BP70" i="113"/>
  <c r="BG70" i="113"/>
  <c r="BZ68" i="113"/>
  <c r="BR68" i="113"/>
  <c r="BH68" i="113"/>
  <c r="BW67" i="113"/>
  <c r="BT67" i="113"/>
  <c r="BJ67" i="113"/>
  <c r="BY66" i="113"/>
  <c r="BK66" i="113"/>
  <c r="BU65" i="113"/>
  <c r="BF65" i="113"/>
  <c r="BM64" i="113"/>
  <c r="BV63" i="113"/>
  <c r="BO63" i="113"/>
  <c r="BX62" i="113"/>
  <c r="BP62" i="113"/>
  <c r="BG62" i="113"/>
  <c r="BZ60" i="113"/>
  <c r="BR60" i="113"/>
  <c r="BH60" i="113"/>
  <c r="BW59" i="113"/>
  <c r="BT59" i="113"/>
  <c r="BJ59" i="113"/>
  <c r="BY58" i="113"/>
  <c r="BK58" i="113"/>
  <c r="BU57" i="113"/>
  <c r="BF57" i="113"/>
  <c r="BM56" i="113"/>
  <c r="BV55" i="113"/>
  <c r="BO55" i="113"/>
  <c r="BX54" i="113"/>
  <c r="BP54" i="113"/>
  <c r="BG54" i="113"/>
  <c r="BZ52" i="113"/>
  <c r="BR52" i="113"/>
  <c r="BH52" i="113"/>
  <c r="BW51" i="113"/>
  <c r="BT51" i="113"/>
  <c r="BJ51" i="113"/>
  <c r="BY50" i="113"/>
  <c r="BK50" i="113"/>
  <c r="BU49" i="113"/>
  <c r="BF49" i="113"/>
  <c r="BM48" i="113"/>
  <c r="BV47" i="113"/>
  <c r="BO47" i="113"/>
  <c r="BX46" i="113"/>
  <c r="BP46" i="113"/>
  <c r="BG46" i="113"/>
  <c r="BZ44" i="113"/>
  <c r="BR44" i="113"/>
  <c r="BH44" i="113"/>
  <c r="BW43" i="113"/>
  <c r="BT43" i="113"/>
  <c r="BJ43" i="113"/>
  <c r="BY42" i="113"/>
  <c r="BK42" i="113"/>
  <c r="BU41" i="113"/>
  <c r="BF41" i="113"/>
  <c r="BM40" i="113"/>
  <c r="BV39" i="113"/>
  <c r="BO39" i="113"/>
  <c r="BX38" i="113"/>
  <c r="BP38" i="113"/>
  <c r="BG38" i="113"/>
  <c r="BZ36" i="113"/>
  <c r="BR36" i="113"/>
  <c r="BH36" i="113"/>
  <c r="BW35" i="113"/>
  <c r="BT35" i="113"/>
  <c r="BJ35" i="113"/>
  <c r="BY34" i="113"/>
  <c r="BK34" i="113"/>
  <c r="BU33" i="113"/>
  <c r="BF33" i="113"/>
  <c r="BM32" i="113"/>
  <c r="BV31" i="113"/>
  <c r="BO31" i="113"/>
  <c r="BX30" i="113"/>
  <c r="BP30" i="113"/>
  <c r="BG30" i="113"/>
  <c r="BZ28" i="113"/>
  <c r="BT28" i="113"/>
  <c r="BM28" i="113"/>
  <c r="BY27" i="113"/>
  <c r="BV27" i="113"/>
  <c r="BR27" i="113"/>
  <c r="BK27" i="113"/>
  <c r="BW26" i="113"/>
  <c r="BU26" i="113"/>
  <c r="BP26" i="113"/>
  <c r="BJ26" i="113"/>
  <c r="BF26" i="113"/>
  <c r="BM25" i="113"/>
  <c r="BV24" i="113"/>
  <c r="BR24" i="113"/>
  <c r="BW23" i="113"/>
  <c r="BP23" i="113"/>
  <c r="BJ23" i="113"/>
  <c r="BO22" i="113"/>
  <c r="BX21" i="113"/>
  <c r="BR21" i="113"/>
  <c r="BG21" i="113"/>
  <c r="BW20" i="113"/>
  <c r="BJ20" i="113"/>
  <c r="BZ19" i="113"/>
  <c r="BO19" i="113"/>
  <c r="BH19" i="113"/>
  <c r="BX18" i="113"/>
  <c r="BT18" i="113"/>
  <c r="BG18" i="113"/>
  <c r="BY17" i="113"/>
  <c r="BK17" i="113"/>
  <c r="BZ16" i="113"/>
  <c r="BU16" i="113"/>
  <c r="BO16" i="113"/>
  <c r="BH16" i="113"/>
  <c r="BF16" i="113"/>
  <c r="BX15" i="113"/>
  <c r="BT15" i="113"/>
  <c r="BM15" i="113"/>
  <c r="BG15" i="113"/>
  <c r="BY14" i="113"/>
  <c r="BV14" i="113"/>
  <c r="BK14" i="113"/>
  <c r="BZ13" i="113"/>
  <c r="BU13" i="113"/>
  <c r="BP13" i="113"/>
  <c r="BH13" i="113"/>
  <c r="BF13" i="113"/>
  <c r="BT12" i="113"/>
  <c r="BM12" i="113"/>
  <c r="BY11" i="113"/>
  <c r="BV11" i="113"/>
  <c r="BR11" i="113"/>
  <c r="BK11" i="113"/>
  <c r="BW10" i="113"/>
  <c r="BU10" i="113"/>
  <c r="BP10" i="113"/>
  <c r="BJ10" i="113"/>
  <c r="BF10" i="113"/>
  <c r="BM9" i="113"/>
  <c r="BV8" i="113"/>
  <c r="BR8" i="113"/>
  <c r="BW7" i="113"/>
  <c r="BP7" i="113"/>
  <c r="BJ7" i="113"/>
  <c r="BO6" i="113"/>
  <c r="BX5" i="113"/>
  <c r="BR5" i="113"/>
  <c r="BG5" i="113"/>
  <c r="BW4" i="113"/>
  <c r="BJ4" i="113"/>
  <c r="BZ3" i="113"/>
  <c r="BO3" i="113"/>
  <c r="BH3" i="113"/>
  <c r="BI123" i="113"/>
  <c r="BL122" i="113"/>
  <c r="BL121" i="113"/>
  <c r="BN120" i="113"/>
  <c r="BQ119" i="113"/>
  <c r="BQ118" i="113"/>
  <c r="BS117" i="113"/>
  <c r="BE117" i="113"/>
  <c r="BE116" i="113"/>
  <c r="BI115" i="113"/>
  <c r="BL114" i="113"/>
  <c r="BL113" i="113"/>
  <c r="BN112" i="113"/>
  <c r="BQ111" i="113"/>
  <c r="BQ110" i="113"/>
  <c r="BS109" i="113"/>
  <c r="BE109" i="113"/>
  <c r="BE108" i="113"/>
  <c r="BI107" i="113"/>
  <c r="BL106" i="113"/>
  <c r="BL105" i="113"/>
  <c r="BN104" i="113"/>
  <c r="BQ103" i="113"/>
  <c r="BQ102" i="113"/>
  <c r="BS101" i="113"/>
  <c r="BE101" i="113"/>
  <c r="BE100" i="113"/>
  <c r="BI99" i="113"/>
  <c r="BL98" i="113"/>
  <c r="BL97" i="113"/>
  <c r="BN96" i="113"/>
  <c r="BQ95" i="113"/>
  <c r="BQ94" i="113"/>
  <c r="BS93" i="113"/>
  <c r="BE93" i="113"/>
  <c r="BE92" i="113"/>
  <c r="BI91" i="113"/>
  <c r="BL90" i="113"/>
  <c r="BL89" i="113"/>
  <c r="BN88" i="113"/>
  <c r="BQ87" i="113"/>
  <c r="BQ86" i="113"/>
  <c r="BS85" i="113"/>
  <c r="BE85" i="113"/>
  <c r="BE84" i="113"/>
  <c r="BI83" i="113"/>
  <c r="BL82" i="113"/>
  <c r="BL81" i="113"/>
  <c r="BN80" i="113"/>
  <c r="BQ79" i="113"/>
  <c r="BQ78" i="113"/>
  <c r="BS77" i="113"/>
  <c r="BE77" i="113"/>
  <c r="BE76" i="113"/>
  <c r="BI75" i="113"/>
  <c r="BL74" i="113"/>
  <c r="BL73" i="113"/>
  <c r="BN72" i="113"/>
  <c r="BQ71" i="113"/>
  <c r="BQ70" i="113"/>
  <c r="BS69" i="113"/>
  <c r="BE69" i="113"/>
  <c r="BE68" i="113"/>
  <c r="BI67" i="113"/>
  <c r="BL66" i="113"/>
  <c r="BL65" i="113"/>
  <c r="BN64" i="113"/>
  <c r="BQ63" i="113"/>
  <c r="BQ62" i="113"/>
  <c r="BS61" i="113"/>
  <c r="BE61" i="113"/>
  <c r="BE60" i="113"/>
  <c r="BI59" i="113"/>
  <c r="BL58" i="113"/>
  <c r="BL57" i="113"/>
  <c r="BN56" i="113"/>
  <c r="BQ55" i="113"/>
  <c r="BQ54" i="113"/>
  <c r="BS53" i="113"/>
  <c r="BE53" i="113"/>
  <c r="BE52" i="113"/>
  <c r="BI51" i="113"/>
  <c r="BL50" i="113"/>
  <c r="BL49" i="113"/>
  <c r="BN48" i="113"/>
  <c r="BQ47" i="113"/>
  <c r="BQ46" i="113"/>
  <c r="BS45" i="113"/>
  <c r="BE45" i="113"/>
  <c r="BE44" i="113"/>
  <c r="BI43" i="113"/>
  <c r="BL42" i="113"/>
  <c r="BL41" i="113"/>
  <c r="BN40" i="113"/>
  <c r="BQ39" i="113"/>
  <c r="BQ38" i="113"/>
  <c r="BS37" i="113"/>
  <c r="BE37" i="113"/>
  <c r="BE36" i="113"/>
  <c r="BI35" i="113"/>
  <c r="BL34" i="113"/>
  <c r="BL33" i="113"/>
  <c r="BN32" i="113"/>
  <c r="BQ31" i="113"/>
  <c r="BQ30" i="113"/>
  <c r="BS29" i="113"/>
  <c r="BE29" i="113"/>
  <c r="BE28" i="113"/>
  <c r="BI27" i="113"/>
  <c r="BL26" i="113"/>
  <c r="BL25" i="113"/>
  <c r="BN24" i="113"/>
  <c r="BQ23" i="113"/>
  <c r="BQ22" i="113"/>
  <c r="BS21" i="113"/>
  <c r="BE21" i="113"/>
  <c r="BE20" i="113"/>
  <c r="BI19" i="113"/>
  <c r="BL18" i="113"/>
  <c r="BL17" i="113"/>
  <c r="BN16" i="113"/>
  <c r="BQ15" i="113"/>
  <c r="BQ14" i="113"/>
  <c r="BS13" i="113"/>
  <c r="BE13" i="113"/>
  <c r="BE12" i="113"/>
  <c r="BI11" i="113"/>
  <c r="BL10" i="113"/>
  <c r="BL9" i="113"/>
  <c r="BN8" i="113"/>
  <c r="BQ7" i="113"/>
  <c r="BQ6" i="113"/>
  <c r="BS5" i="113"/>
  <c r="BE5" i="113"/>
  <c r="BE4" i="113"/>
  <c r="BI3" i="113"/>
  <c r="BW2" i="113"/>
  <c r="BQ2" i="113"/>
  <c r="BL2" i="113"/>
  <c r="BG2" i="113"/>
  <c r="BX123" i="113"/>
  <c r="BP123" i="113"/>
  <c r="BG123" i="113"/>
  <c r="BZ121" i="113"/>
  <c r="BR121" i="113"/>
  <c r="BH121" i="113"/>
  <c r="BW120" i="113"/>
  <c r="BT120" i="113"/>
  <c r="BJ120" i="113"/>
  <c r="BY119" i="113"/>
  <c r="BK119" i="113"/>
  <c r="BU118" i="113"/>
  <c r="BF118" i="113"/>
  <c r="BM117" i="113"/>
  <c r="BV116" i="113"/>
  <c r="BO116" i="113"/>
  <c r="BX115" i="113"/>
  <c r="BP115" i="113"/>
  <c r="BG115" i="113"/>
  <c r="BZ113" i="113"/>
  <c r="BR113" i="113"/>
  <c r="BH113" i="113"/>
  <c r="BW112" i="113"/>
  <c r="BT112" i="113"/>
  <c r="BJ112" i="113"/>
  <c r="BY111" i="113"/>
  <c r="BK111" i="113"/>
  <c r="BU110" i="113"/>
  <c r="BF110" i="113"/>
  <c r="BM109" i="113"/>
  <c r="BV108" i="113"/>
  <c r="BO108" i="113"/>
  <c r="BX107" i="113"/>
  <c r="BP107" i="113"/>
  <c r="BG107" i="113"/>
  <c r="BZ105" i="113"/>
  <c r="BR105" i="113"/>
  <c r="BH105" i="113"/>
  <c r="BW104" i="113"/>
  <c r="BT104" i="113"/>
  <c r="BJ104" i="113"/>
  <c r="BY103" i="113"/>
  <c r="BK103" i="113"/>
  <c r="BU102" i="113"/>
  <c r="BF102" i="113"/>
  <c r="BM101" i="113"/>
  <c r="BV100" i="113"/>
  <c r="BO100" i="113"/>
  <c r="BX99" i="113"/>
  <c r="BP99" i="113"/>
  <c r="BG99" i="113"/>
  <c r="BZ97" i="113"/>
  <c r="BR97" i="113"/>
  <c r="BH97" i="113"/>
  <c r="BW96" i="113"/>
  <c r="BT96" i="113"/>
  <c r="BJ96" i="113"/>
  <c r="BY95" i="113"/>
  <c r="BK95" i="113"/>
  <c r="BU94" i="113"/>
  <c r="BF94" i="113"/>
  <c r="BM93" i="113"/>
  <c r="BV92" i="113"/>
  <c r="BO92" i="113"/>
  <c r="BX91" i="113"/>
  <c r="BP91" i="113"/>
  <c r="BG91" i="113"/>
  <c r="BZ89" i="113"/>
  <c r="BR89" i="113"/>
  <c r="BH89" i="113"/>
  <c r="BW88" i="113"/>
  <c r="BT88" i="113"/>
  <c r="BJ88" i="113"/>
  <c r="BY87" i="113"/>
  <c r="BK87" i="113"/>
  <c r="BU86" i="113"/>
  <c r="BF86" i="113"/>
  <c r="BM85" i="113"/>
  <c r="BV84" i="113"/>
  <c r="BO84" i="113"/>
  <c r="BX83" i="113"/>
  <c r="BP83" i="113"/>
  <c r="BG83" i="113"/>
  <c r="BZ81" i="113"/>
  <c r="BR81" i="113"/>
  <c r="BH81" i="113"/>
  <c r="BW80" i="113"/>
  <c r="BT80" i="113"/>
  <c r="BJ80" i="113"/>
  <c r="BY79" i="113"/>
  <c r="BK79" i="113"/>
  <c r="BU78" i="113"/>
  <c r="BF78" i="113"/>
  <c r="BM77" i="113"/>
  <c r="BV76" i="113"/>
  <c r="BO76" i="113"/>
  <c r="BX75" i="113"/>
  <c r="BP75" i="113"/>
  <c r="BG75" i="113"/>
  <c r="BZ73" i="113"/>
  <c r="BR73" i="113"/>
  <c r="BH73" i="113"/>
  <c r="BW72" i="113"/>
  <c r="BT72" i="113"/>
  <c r="BJ72" i="113"/>
  <c r="BY71" i="113"/>
  <c r="BK71" i="113"/>
  <c r="BU70" i="113"/>
  <c r="BF70" i="113"/>
  <c r="BM69" i="113"/>
  <c r="BV68" i="113"/>
  <c r="BO68" i="113"/>
  <c r="BX67" i="113"/>
  <c r="BP67" i="113"/>
  <c r="BG67" i="113"/>
  <c r="BZ65" i="113"/>
  <c r="BR65" i="113"/>
  <c r="BH65" i="113"/>
  <c r="BW64" i="113"/>
  <c r="BT64" i="113"/>
  <c r="BJ64" i="113"/>
  <c r="BY63" i="113"/>
  <c r="BK63" i="113"/>
  <c r="BU62" i="113"/>
  <c r="BF62" i="113"/>
  <c r="BM61" i="113"/>
  <c r="BV60" i="113"/>
  <c r="BO60" i="113"/>
  <c r="BX59" i="113"/>
  <c r="BP59" i="113"/>
  <c r="BG59" i="113"/>
  <c r="BZ57" i="113"/>
  <c r="BR57" i="113"/>
  <c r="BH57" i="113"/>
  <c r="BW56" i="113"/>
  <c r="BT56" i="113"/>
  <c r="BJ56" i="113"/>
  <c r="BY55" i="113"/>
  <c r="BK55" i="113"/>
  <c r="BU54" i="113"/>
  <c r="BF54" i="113"/>
  <c r="BM53" i="113"/>
  <c r="BV52" i="113"/>
  <c r="BO52" i="113"/>
  <c r="BX51" i="113"/>
  <c r="BP51" i="113"/>
  <c r="BG51" i="113"/>
  <c r="BZ49" i="113"/>
  <c r="BR49" i="113"/>
  <c r="BH49" i="113"/>
  <c r="BW48" i="113"/>
  <c r="BT48" i="113"/>
  <c r="BJ48" i="113"/>
  <c r="BY47" i="113"/>
  <c r="BK47" i="113"/>
  <c r="BU46" i="113"/>
  <c r="BF46" i="113"/>
  <c r="BM45" i="113"/>
  <c r="BV44" i="113"/>
  <c r="BO44" i="113"/>
  <c r="BX43" i="113"/>
  <c r="BP43" i="113"/>
  <c r="BG43" i="113"/>
  <c r="BZ41" i="113"/>
  <c r="BR41" i="113"/>
  <c r="BH41" i="113"/>
  <c r="BW40" i="113"/>
  <c r="BT40" i="113"/>
  <c r="BJ40" i="113"/>
  <c r="BY39" i="113"/>
  <c r="BK39" i="113"/>
  <c r="BU38" i="113"/>
  <c r="BF38" i="113"/>
  <c r="BM37" i="113"/>
  <c r="BV36" i="113"/>
  <c r="BO36" i="113"/>
  <c r="BX35" i="113"/>
  <c r="BP35" i="113"/>
  <c r="BG35" i="113"/>
  <c r="BZ33" i="113"/>
  <c r="BR33" i="113"/>
  <c r="BH33" i="113"/>
  <c r="BW32" i="113"/>
  <c r="BT32" i="113"/>
  <c r="BJ32" i="113"/>
  <c r="BY31" i="113"/>
  <c r="BK31" i="113"/>
  <c r="BU30" i="113"/>
  <c r="BF30" i="113"/>
  <c r="BM29" i="113"/>
  <c r="BV28" i="113"/>
  <c r="BR28" i="113"/>
  <c r="BW27" i="113"/>
  <c r="BP27" i="113"/>
  <c r="BJ27" i="113"/>
  <c r="BO26" i="113"/>
  <c r="BX25" i="113"/>
  <c r="BR25" i="113"/>
  <c r="BG25" i="113"/>
  <c r="BW24" i="113"/>
  <c r="BJ24" i="113"/>
  <c r="BZ23" i="113"/>
  <c r="BO23" i="113"/>
  <c r="BH23" i="113"/>
  <c r="BX22" i="113"/>
  <c r="BT22" i="113"/>
  <c r="BG22" i="113"/>
  <c r="BY21" i="113"/>
  <c r="BK21" i="113"/>
  <c r="BZ20" i="113"/>
  <c r="BU20" i="113"/>
  <c r="BO20" i="113"/>
  <c r="BH20" i="113"/>
  <c r="BF20" i="113"/>
  <c r="BX19" i="113"/>
  <c r="BT19" i="113"/>
  <c r="BM19" i="113"/>
  <c r="BG19" i="113"/>
  <c r="BY18" i="113"/>
  <c r="BV18" i="113"/>
  <c r="BK18" i="113"/>
  <c r="BZ17" i="113"/>
  <c r="BU17" i="113"/>
  <c r="BP17" i="113"/>
  <c r="BH17" i="113"/>
  <c r="BF17" i="113"/>
  <c r="BT16" i="113"/>
  <c r="BM16" i="113"/>
  <c r="BY15" i="113"/>
  <c r="BV15" i="113"/>
  <c r="BR15" i="113"/>
  <c r="BK15" i="113"/>
  <c r="BW14" i="113"/>
  <c r="BU14" i="113"/>
  <c r="BP14" i="113"/>
  <c r="BJ14" i="113"/>
  <c r="BF14" i="113"/>
  <c r="BM13" i="113"/>
  <c r="BV12" i="113"/>
  <c r="BR12" i="113"/>
  <c r="BW11" i="113"/>
  <c r="BP11" i="113"/>
  <c r="BJ11" i="113"/>
  <c r="BO10" i="113"/>
  <c r="BX9" i="113"/>
  <c r="BR9" i="113"/>
  <c r="BG9" i="113"/>
  <c r="BW8" i="113"/>
  <c r="BJ8" i="113"/>
  <c r="BZ7" i="113"/>
  <c r="BO7" i="113"/>
  <c r="BH7" i="113"/>
  <c r="BX6" i="113"/>
  <c r="BT6" i="113"/>
  <c r="BG6" i="113"/>
  <c r="BY5" i="113"/>
  <c r="BK5" i="113"/>
  <c r="BZ4" i="113"/>
  <c r="BU4" i="113"/>
  <c r="BO4" i="113"/>
  <c r="BH4" i="113"/>
  <c r="BF4" i="113"/>
  <c r="BX3" i="113"/>
  <c r="BT3" i="113"/>
  <c r="BM3" i="113"/>
  <c r="BG3" i="113"/>
  <c r="BS123" i="113"/>
  <c r="BE123" i="113"/>
  <c r="BE122" i="113"/>
  <c r="BI121" i="113"/>
  <c r="BL120" i="113"/>
  <c r="BL119" i="113"/>
  <c r="BN118" i="113"/>
  <c r="BQ117" i="113"/>
  <c r="BQ116" i="113"/>
  <c r="BS115" i="113"/>
  <c r="BE115" i="113"/>
  <c r="BE114" i="113"/>
  <c r="BI113" i="113"/>
  <c r="BL112" i="113"/>
  <c r="BL111" i="113"/>
  <c r="BN110" i="113"/>
  <c r="BQ109" i="113"/>
  <c r="BQ108" i="113"/>
  <c r="BS107" i="113"/>
  <c r="BE107" i="113"/>
  <c r="BE106" i="113"/>
  <c r="BI105" i="113"/>
  <c r="BL104" i="113"/>
  <c r="BL103" i="113"/>
  <c r="BN102" i="113"/>
  <c r="BQ101" i="113"/>
  <c r="BQ100" i="113"/>
  <c r="BS99" i="113"/>
  <c r="BE99" i="113"/>
  <c r="BE98" i="113"/>
  <c r="BI97" i="113"/>
  <c r="BL96" i="113"/>
  <c r="BL95" i="113"/>
  <c r="BN94" i="113"/>
  <c r="BQ93" i="113"/>
  <c r="BQ92" i="113"/>
  <c r="BS91" i="113"/>
  <c r="BE91" i="113"/>
  <c r="BE90" i="113"/>
  <c r="BI89" i="113"/>
  <c r="BL88" i="113"/>
  <c r="BL87" i="113"/>
  <c r="BN86" i="113"/>
  <c r="BQ85" i="113"/>
  <c r="BQ84" i="113"/>
  <c r="BS83" i="113"/>
  <c r="BE83" i="113"/>
  <c r="BE82" i="113"/>
  <c r="BI81" i="113"/>
  <c r="BL80" i="113"/>
  <c r="BL79" i="113"/>
  <c r="BN78" i="113"/>
  <c r="BQ77" i="113"/>
  <c r="BQ76" i="113"/>
  <c r="BS75" i="113"/>
  <c r="BE75" i="113"/>
  <c r="BE74" i="113"/>
  <c r="BI73" i="113"/>
  <c r="BL72" i="113"/>
  <c r="BL71" i="113"/>
  <c r="BN70" i="113"/>
  <c r="BQ69" i="113"/>
  <c r="BQ68" i="113"/>
  <c r="BS67" i="113"/>
  <c r="BE67" i="113"/>
  <c r="BE66" i="113"/>
  <c r="BI65" i="113"/>
  <c r="BL64" i="113"/>
  <c r="BL63" i="113"/>
  <c r="BN62" i="113"/>
  <c r="BQ61" i="113"/>
  <c r="BQ60" i="113"/>
  <c r="BS59" i="113"/>
  <c r="BE59" i="113"/>
  <c r="BE58" i="113"/>
  <c r="BI57" i="113"/>
  <c r="BL56" i="113"/>
  <c r="BL55" i="113"/>
  <c r="BN54" i="113"/>
  <c r="BQ53" i="113"/>
  <c r="BQ52" i="113"/>
  <c r="BS51" i="113"/>
  <c r="BE51" i="113"/>
  <c r="BE50" i="113"/>
  <c r="BI49" i="113"/>
  <c r="BL48" i="113"/>
  <c r="BL47" i="113"/>
  <c r="BN46" i="113"/>
  <c r="BQ45" i="113"/>
  <c r="BQ44" i="113"/>
  <c r="BS43" i="113"/>
  <c r="BE43" i="113"/>
  <c r="BE42" i="113"/>
  <c r="BI41" i="113"/>
  <c r="BL40" i="113"/>
  <c r="BL39" i="113"/>
  <c r="BN38" i="113"/>
  <c r="BQ37" i="113"/>
  <c r="BQ36" i="113"/>
  <c r="BS35" i="113"/>
  <c r="BE35" i="113"/>
  <c r="BE34" i="113"/>
  <c r="BI33" i="113"/>
  <c r="BL32" i="113"/>
  <c r="BL31" i="113"/>
  <c r="BN30" i="113"/>
  <c r="BQ29" i="113"/>
  <c r="BQ28" i="113"/>
  <c r="BS27" i="113"/>
  <c r="BE27" i="113"/>
  <c r="BE26" i="113"/>
  <c r="BI25" i="113"/>
  <c r="BL24" i="113"/>
  <c r="BL23" i="113"/>
  <c r="BN22" i="113"/>
  <c r="BQ21" i="113"/>
  <c r="BQ20" i="113"/>
  <c r="BS19" i="113"/>
  <c r="BE19" i="113"/>
  <c r="BE18" i="113"/>
  <c r="BI17" i="113"/>
  <c r="BL16" i="113"/>
  <c r="BL15" i="113"/>
  <c r="BN14" i="113"/>
  <c r="BQ13" i="113"/>
  <c r="BQ12" i="113"/>
  <c r="BS11" i="113"/>
  <c r="BE11" i="113"/>
  <c r="BE10" i="113"/>
  <c r="BI9" i="113"/>
  <c r="BL8" i="113"/>
  <c r="BL7" i="113"/>
  <c r="BN6" i="113"/>
  <c r="BQ5" i="113"/>
  <c r="BQ4" i="113"/>
  <c r="BS3" i="113"/>
  <c r="BE3" i="113"/>
  <c r="BU2" i="113"/>
  <c r="BP2" i="113"/>
  <c r="BK2" i="113"/>
  <c r="BE2" i="113"/>
  <c r="BV123" i="113"/>
  <c r="BO123" i="113"/>
  <c r="BX122" i="113"/>
  <c r="BP122" i="113"/>
  <c r="BG122" i="113"/>
  <c r="BZ120" i="113"/>
  <c r="BR120" i="113"/>
  <c r="BH120" i="113"/>
  <c r="BW119" i="113"/>
  <c r="BT119" i="113"/>
  <c r="BJ119" i="113"/>
  <c r="BY118" i="113"/>
  <c r="BK118" i="113"/>
  <c r="BU117" i="113"/>
  <c r="BF117" i="113"/>
  <c r="BM116" i="113"/>
  <c r="BV115" i="113"/>
  <c r="BO115" i="113"/>
  <c r="BX114" i="113"/>
  <c r="BP114" i="113"/>
  <c r="BG114" i="113"/>
  <c r="BZ112" i="113"/>
  <c r="BR112" i="113"/>
  <c r="BH112" i="113"/>
  <c r="BW111" i="113"/>
  <c r="BT111" i="113"/>
  <c r="BJ111" i="113"/>
  <c r="BY110" i="113"/>
  <c r="BK110" i="113"/>
  <c r="BU109" i="113"/>
  <c r="BF109" i="113"/>
  <c r="BM108" i="113"/>
  <c r="BV107" i="113"/>
  <c r="BO107" i="113"/>
  <c r="BX106" i="113"/>
  <c r="BP106" i="113"/>
  <c r="BG106" i="113"/>
  <c r="BZ104" i="113"/>
  <c r="BR104" i="113"/>
  <c r="BH104" i="113"/>
  <c r="BW103" i="113"/>
  <c r="BT103" i="113"/>
  <c r="BJ103" i="113"/>
  <c r="BY102" i="113"/>
  <c r="BK102" i="113"/>
  <c r="BU101" i="113"/>
  <c r="BF101" i="113"/>
  <c r="BM100" i="113"/>
  <c r="BV99" i="113"/>
  <c r="BO99" i="113"/>
  <c r="BX98" i="113"/>
  <c r="BP98" i="113"/>
  <c r="BG98" i="113"/>
  <c r="BZ96" i="113"/>
  <c r="BR96" i="113"/>
  <c r="BH96" i="113"/>
  <c r="BW95" i="113"/>
  <c r="BT95" i="113"/>
  <c r="BJ95" i="113"/>
  <c r="BY94" i="113"/>
  <c r="BK94" i="113"/>
  <c r="BU93" i="113"/>
  <c r="BF93" i="113"/>
  <c r="BM92" i="113"/>
  <c r="BV91" i="113"/>
  <c r="BO91" i="113"/>
  <c r="BX90" i="113"/>
  <c r="BP90" i="113"/>
  <c r="BG90" i="113"/>
  <c r="BZ88" i="113"/>
  <c r="BR88" i="113"/>
  <c r="BH88" i="113"/>
  <c r="BW87" i="113"/>
  <c r="BT87" i="113"/>
  <c r="BJ87" i="113"/>
  <c r="BY86" i="113"/>
  <c r="BK86" i="113"/>
  <c r="BU85" i="113"/>
  <c r="BF85" i="113"/>
  <c r="BM84" i="113"/>
  <c r="BV83" i="113"/>
  <c r="BO83" i="113"/>
  <c r="BX82" i="113"/>
  <c r="BP82" i="113"/>
  <c r="BG82" i="113"/>
  <c r="BZ80" i="113"/>
  <c r="BR80" i="113"/>
  <c r="BH80" i="113"/>
  <c r="BW79" i="113"/>
  <c r="BT79" i="113"/>
  <c r="BJ79" i="113"/>
  <c r="BY78" i="113"/>
  <c r="BK78" i="113"/>
  <c r="BU77" i="113"/>
  <c r="BF77" i="113"/>
  <c r="BM76" i="113"/>
  <c r="BV75" i="113"/>
  <c r="BO75" i="113"/>
  <c r="BX74" i="113"/>
  <c r="BP74" i="113"/>
  <c r="BG74" i="113"/>
  <c r="BZ72" i="113"/>
  <c r="BR72" i="113"/>
  <c r="BH72" i="113"/>
  <c r="BW71" i="113"/>
  <c r="BT71" i="113"/>
  <c r="BJ71" i="113"/>
  <c r="BY70" i="113"/>
  <c r="BK70" i="113"/>
  <c r="BU69" i="113"/>
  <c r="BF69" i="113"/>
  <c r="BM68" i="113"/>
  <c r="BV67" i="113"/>
  <c r="BO67" i="113"/>
  <c r="BX66" i="113"/>
  <c r="BP66" i="113"/>
  <c r="BG66" i="113"/>
  <c r="BZ64" i="113"/>
  <c r="BR64" i="113"/>
  <c r="BH64" i="113"/>
  <c r="BW63" i="113"/>
  <c r="BT63" i="113"/>
  <c r="BJ63" i="113"/>
  <c r="BY62" i="113"/>
  <c r="BK62" i="113"/>
  <c r="BU61" i="113"/>
  <c r="BF61" i="113"/>
  <c r="BM60" i="113"/>
  <c r="BV59" i="113"/>
  <c r="BO59" i="113"/>
  <c r="BX58" i="113"/>
  <c r="BP58" i="113"/>
  <c r="BG58" i="113"/>
  <c r="BZ56" i="113"/>
  <c r="BR56" i="113"/>
  <c r="BH56" i="113"/>
  <c r="BW55" i="113"/>
  <c r="BT55" i="113"/>
  <c r="BJ55" i="113"/>
  <c r="BY54" i="113"/>
  <c r="BK54" i="113"/>
  <c r="BU53" i="113"/>
  <c r="BF53" i="113"/>
  <c r="BM52" i="113"/>
  <c r="BV51" i="113"/>
  <c r="BO51" i="113"/>
  <c r="BX50" i="113"/>
  <c r="BP50" i="113"/>
  <c r="BG50" i="113"/>
  <c r="BZ48" i="113"/>
  <c r="BR48" i="113"/>
  <c r="BH48" i="113"/>
  <c r="BW47" i="113"/>
  <c r="BT47" i="113"/>
  <c r="BJ47" i="113"/>
  <c r="BY46" i="113"/>
  <c r="BK46" i="113"/>
  <c r="BU45" i="113"/>
  <c r="BF45" i="113"/>
  <c r="BM44" i="113"/>
  <c r="BV43" i="113"/>
  <c r="BO43" i="113"/>
  <c r="BX42" i="113"/>
  <c r="BP42" i="113"/>
  <c r="BG42" i="113"/>
  <c r="BZ40" i="113"/>
  <c r="BR40" i="113"/>
  <c r="BH40" i="113"/>
  <c r="BW39" i="113"/>
  <c r="BT39" i="113"/>
  <c r="BJ39" i="113"/>
  <c r="BY38" i="113"/>
  <c r="BK38" i="113"/>
  <c r="BU37" i="113"/>
  <c r="BF37" i="113"/>
  <c r="BM36" i="113"/>
  <c r="BV35" i="113"/>
  <c r="BO35" i="113"/>
  <c r="BX34" i="113"/>
  <c r="BP34" i="113"/>
  <c r="BG34" i="113"/>
  <c r="BZ32" i="113"/>
  <c r="BR32" i="113"/>
  <c r="BH32" i="113"/>
  <c r="BW31" i="113"/>
  <c r="BT31" i="113"/>
  <c r="BJ31" i="113"/>
  <c r="BY30" i="113"/>
  <c r="BK30" i="113"/>
  <c r="BU29" i="113"/>
  <c r="BF29" i="113"/>
  <c r="BJ28" i="113"/>
  <c r="BZ27" i="113"/>
  <c r="BO27" i="113"/>
  <c r="BH27" i="113"/>
  <c r="BX26" i="113"/>
  <c r="BT26" i="113"/>
  <c r="BG26" i="113"/>
  <c r="BY25" i="113"/>
  <c r="BK25" i="113"/>
  <c r="BZ24" i="113"/>
  <c r="BU24" i="113"/>
  <c r="BO24" i="113"/>
  <c r="BH24" i="113"/>
  <c r="BF24" i="113"/>
  <c r="BX23" i="113"/>
  <c r="BT23" i="113"/>
  <c r="BM23" i="113"/>
  <c r="BG23" i="113"/>
  <c r="BY22" i="113"/>
  <c r="BV22" i="113"/>
  <c r="BK22" i="113"/>
  <c r="BZ21" i="113"/>
  <c r="BU21" i="113"/>
  <c r="BP21" i="113"/>
  <c r="BH21" i="113"/>
  <c r="BF21" i="113"/>
  <c r="BT20" i="113"/>
  <c r="BM20" i="113"/>
  <c r="BY19" i="113"/>
  <c r="BV19" i="113"/>
  <c r="BR19" i="113"/>
  <c r="BK19" i="113"/>
  <c r="BW18" i="113"/>
  <c r="BU18" i="113"/>
  <c r="BP18" i="113"/>
  <c r="BJ18" i="113"/>
  <c r="BF18" i="113"/>
  <c r="BM17" i="113"/>
  <c r="BV16" i="113"/>
  <c r="BR16" i="113"/>
  <c r="BW15" i="113"/>
  <c r="BP15" i="113"/>
  <c r="BJ15" i="113"/>
  <c r="BO14" i="113"/>
  <c r="BX13" i="113"/>
  <c r="BR13" i="113"/>
  <c r="BG13" i="113"/>
  <c r="BW12" i="113"/>
  <c r="BJ12" i="113"/>
  <c r="BZ11" i="113"/>
  <c r="BO11" i="113"/>
  <c r="BH11" i="113"/>
  <c r="BX10" i="113"/>
  <c r="BT10" i="113"/>
  <c r="BG10" i="113"/>
  <c r="BY9" i="113"/>
  <c r="BK9" i="113"/>
  <c r="BZ8" i="113"/>
  <c r="BU8" i="113"/>
  <c r="BO8" i="113"/>
  <c r="BH8" i="113"/>
  <c r="BF8" i="113"/>
  <c r="BX7" i="113"/>
  <c r="BT7" i="113"/>
  <c r="BM7" i="113"/>
  <c r="BG7" i="113"/>
  <c r="BY6" i="113"/>
  <c r="BV6" i="113"/>
  <c r="BK6" i="113"/>
  <c r="BZ5" i="113"/>
  <c r="BU5" i="113"/>
  <c r="BP5" i="113"/>
  <c r="BH5" i="113"/>
  <c r="BF5" i="113"/>
  <c r="BT4" i="113"/>
  <c r="BM4" i="113"/>
  <c r="BY3" i="113"/>
  <c r="BV3" i="113"/>
  <c r="BR3" i="113"/>
  <c r="BK3" i="113"/>
  <c r="BQ123" i="113"/>
  <c r="BQ122" i="113"/>
  <c r="BS121" i="113"/>
  <c r="BE121" i="113"/>
  <c r="BE120" i="113"/>
  <c r="BI119" i="113"/>
  <c r="BL118" i="113"/>
  <c r="BL117" i="113"/>
  <c r="BN116" i="113"/>
  <c r="BQ115" i="113"/>
  <c r="BQ114" i="113"/>
  <c r="BS113" i="113"/>
  <c r="BE113" i="113"/>
  <c r="BE112" i="113"/>
  <c r="BI111" i="113"/>
  <c r="BL110" i="113"/>
  <c r="BL109" i="113"/>
  <c r="BN108" i="113"/>
  <c r="BQ107" i="113"/>
  <c r="BQ106" i="113"/>
  <c r="BS105" i="113"/>
  <c r="BE105" i="113"/>
  <c r="BE104" i="113"/>
  <c r="BI103" i="113"/>
  <c r="BL102" i="113"/>
  <c r="BL101" i="113"/>
  <c r="BN100" i="113"/>
  <c r="BQ99" i="113"/>
  <c r="BO120" i="113"/>
  <c r="BG119" i="113"/>
  <c r="BZ117" i="113"/>
  <c r="BT116" i="113"/>
  <c r="BK115" i="113"/>
  <c r="BF114" i="113"/>
  <c r="BV112" i="113"/>
  <c r="BP111" i="113"/>
  <c r="BW108" i="113"/>
  <c r="BX103" i="113"/>
  <c r="BH101" i="113"/>
  <c r="BY99" i="113"/>
  <c r="BU98" i="113"/>
  <c r="BM97" i="113"/>
  <c r="BR93" i="113"/>
  <c r="BJ92" i="113"/>
  <c r="BO88" i="113"/>
  <c r="BG87" i="113"/>
  <c r="BZ85" i="113"/>
  <c r="BT84" i="113"/>
  <c r="BK83" i="113"/>
  <c r="BF82" i="113"/>
  <c r="BV80" i="113"/>
  <c r="BP79" i="113"/>
  <c r="BW76" i="113"/>
  <c r="BX71" i="113"/>
  <c r="BH69" i="113"/>
  <c r="BY67" i="113"/>
  <c r="BU66" i="113"/>
  <c r="BM65" i="113"/>
  <c r="BR61" i="113"/>
  <c r="BJ60" i="113"/>
  <c r="BO56" i="113"/>
  <c r="BG55" i="113"/>
  <c r="BZ53" i="113"/>
  <c r="BT52" i="113"/>
  <c r="BK51" i="113"/>
  <c r="BF50" i="113"/>
  <c r="BV48" i="113"/>
  <c r="BP47" i="113"/>
  <c r="BW44" i="113"/>
  <c r="BX39" i="113"/>
  <c r="BH37" i="113"/>
  <c r="BY35" i="113"/>
  <c r="BU34" i="113"/>
  <c r="BM33" i="113"/>
  <c r="BR29" i="113"/>
  <c r="BO28" i="113"/>
  <c r="BT27" i="113"/>
  <c r="BV26" i="113"/>
  <c r="BZ25" i="113"/>
  <c r="BF25" i="113"/>
  <c r="BK23" i="113"/>
  <c r="BP22" i="113"/>
  <c r="BV20" i="113"/>
  <c r="BW19" i="113"/>
  <c r="BX14" i="113"/>
  <c r="BY13" i="113"/>
  <c r="BH12" i="113"/>
  <c r="BM11" i="113"/>
  <c r="BU9" i="113"/>
  <c r="BY7" i="113"/>
  <c r="BJ6" i="113"/>
  <c r="BM5" i="113"/>
  <c r="BR4" i="113"/>
  <c r="BL123" i="113"/>
  <c r="BS119" i="113"/>
  <c r="BL116" i="113"/>
  <c r="BQ112" i="113"/>
  <c r="BI109" i="113"/>
  <c r="BQ105" i="113"/>
  <c r="BE102" i="113"/>
  <c r="BQ98" i="113"/>
  <c r="BE97" i="113"/>
  <c r="BI95" i="113"/>
  <c r="BL93" i="113"/>
  <c r="BQ91" i="113"/>
  <c r="BS89" i="113"/>
  <c r="BE88" i="113"/>
  <c r="BL86" i="113"/>
  <c r="BN84" i="113"/>
  <c r="BQ82" i="113"/>
  <c r="BE81" i="113"/>
  <c r="BI79" i="113"/>
  <c r="BL77" i="113"/>
  <c r="BQ75" i="113"/>
  <c r="BS73" i="113"/>
  <c r="BE72" i="113"/>
  <c r="BL70" i="113"/>
  <c r="BN68" i="113"/>
  <c r="BQ66" i="113"/>
  <c r="BE65" i="113"/>
  <c r="BI63" i="113"/>
  <c r="BL61" i="113"/>
  <c r="BQ59" i="113"/>
  <c r="BS57" i="113"/>
  <c r="BE56" i="113"/>
  <c r="BL54" i="113"/>
  <c r="BN52" i="113"/>
  <c r="BQ50" i="113"/>
  <c r="BE49" i="113"/>
  <c r="BI47" i="113"/>
  <c r="BL45" i="113"/>
  <c r="BQ43" i="113"/>
  <c r="BS41" i="113"/>
  <c r="BE40" i="113"/>
  <c r="BL38" i="113"/>
  <c r="BN36" i="113"/>
  <c r="BQ34" i="113"/>
  <c r="BE33" i="113"/>
  <c r="BI31" i="113"/>
  <c r="BL29" i="113"/>
  <c r="BQ27" i="113"/>
  <c r="BS25" i="113"/>
  <c r="BE24" i="113"/>
  <c r="BL22" i="113"/>
  <c r="BN20" i="113"/>
  <c r="BQ18" i="113"/>
  <c r="BE17" i="113"/>
  <c r="BI15" i="113"/>
  <c r="BL13" i="113"/>
  <c r="BQ11" i="113"/>
  <c r="BS9" i="113"/>
  <c r="BE8" i="113"/>
  <c r="BL6" i="113"/>
  <c r="BN4" i="113"/>
  <c r="BY2" i="113"/>
  <c r="BO2" i="113"/>
  <c r="BY123" i="113"/>
  <c r="BU122" i="113"/>
  <c r="BM121" i="113"/>
  <c r="BR117" i="113"/>
  <c r="BJ116" i="113"/>
  <c r="BO112" i="113"/>
  <c r="BG111" i="113"/>
  <c r="BZ109" i="113"/>
  <c r="BT108" i="113"/>
  <c r="BK107" i="113"/>
  <c r="BF106" i="113"/>
  <c r="BV104" i="113"/>
  <c r="BP103" i="113"/>
  <c r="BW100" i="113"/>
  <c r="BX95" i="113"/>
  <c r="BH93" i="113"/>
  <c r="BY91" i="113"/>
  <c r="BU90" i="113"/>
  <c r="BM89" i="113"/>
  <c r="BR85" i="113"/>
  <c r="BJ84" i="113"/>
  <c r="BO80" i="113"/>
  <c r="BG79" i="113"/>
  <c r="BZ77" i="113"/>
  <c r="BT76" i="113"/>
  <c r="BK75" i="113"/>
  <c r="BF74" i="113"/>
  <c r="BV72" i="113"/>
  <c r="BP71" i="113"/>
  <c r="BW68" i="113"/>
  <c r="BX63" i="113"/>
  <c r="BH61" i="113"/>
  <c r="BY59" i="113"/>
  <c r="BU58" i="113"/>
  <c r="BM57" i="113"/>
  <c r="BR53" i="113"/>
  <c r="BJ52" i="113"/>
  <c r="BO48" i="113"/>
  <c r="BG47" i="113"/>
  <c r="BZ45" i="113"/>
  <c r="BT44" i="113"/>
  <c r="BK43" i="113"/>
  <c r="BF42" i="113"/>
  <c r="BV40" i="113"/>
  <c r="BP39" i="113"/>
  <c r="BW36" i="113"/>
  <c r="BX31" i="113"/>
  <c r="BH29" i="113"/>
  <c r="BH28" i="113"/>
  <c r="BM27" i="113"/>
  <c r="BU25" i="113"/>
  <c r="BY23" i="113"/>
  <c r="BJ22" i="113"/>
  <c r="BM21" i="113"/>
  <c r="BR20" i="113"/>
  <c r="BG17" i="113"/>
  <c r="BJ16" i="113"/>
  <c r="BO15" i="113"/>
  <c r="BT14" i="113"/>
  <c r="BZ12" i="113"/>
  <c r="BF12" i="113"/>
  <c r="BG11" i="113"/>
  <c r="BK10" i="113"/>
  <c r="BP9" i="113"/>
  <c r="BT8" i="113"/>
  <c r="BV7" i="113"/>
  <c r="BW6" i="113"/>
  <c r="BF6" i="113"/>
  <c r="BP3" i="113"/>
  <c r="BN122" i="113"/>
  <c r="BE119" i="113"/>
  <c r="BL115" i="113"/>
  <c r="BS111" i="113"/>
  <c r="BL108" i="113"/>
  <c r="BQ104" i="113"/>
  <c r="BI101" i="113"/>
  <c r="BN98" i="113"/>
  <c r="BQ96" i="113"/>
  <c r="BE95" i="113"/>
  <c r="BI93" i="113"/>
  <c r="BL91" i="113"/>
  <c r="BQ89" i="113"/>
  <c r="BS87" i="113"/>
  <c r="BE86" i="113"/>
  <c r="BL84" i="113"/>
  <c r="BN82" i="113"/>
  <c r="BQ80" i="113"/>
  <c r="BE79" i="113"/>
  <c r="BI77" i="113"/>
  <c r="BL75" i="113"/>
  <c r="BQ73" i="113"/>
  <c r="BS71" i="113"/>
  <c r="BE70" i="113"/>
  <c r="BL68" i="113"/>
  <c r="BN66" i="113"/>
  <c r="BQ64" i="113"/>
  <c r="BE63" i="113"/>
  <c r="BI61" i="113"/>
  <c r="BL59" i="113"/>
  <c r="BQ57" i="113"/>
  <c r="BS55" i="113"/>
  <c r="BE54" i="113"/>
  <c r="BL52" i="113"/>
  <c r="BN50" i="113"/>
  <c r="BQ48" i="113"/>
  <c r="BE47" i="113"/>
  <c r="BI45" i="113"/>
  <c r="BL43" i="113"/>
  <c r="BQ41" i="113"/>
  <c r="BS39" i="113"/>
  <c r="BE38" i="113"/>
  <c r="BL36" i="113"/>
  <c r="BN34" i="113"/>
  <c r="BQ32" i="113"/>
  <c r="BE31" i="113"/>
  <c r="BI29" i="113"/>
  <c r="BL27" i="113"/>
  <c r="BQ25" i="113"/>
  <c r="BS23" i="113"/>
  <c r="BE22" i="113"/>
  <c r="BL20" i="113"/>
  <c r="BN18" i="113"/>
  <c r="BQ16" i="113"/>
  <c r="BE15" i="113"/>
  <c r="BI13" i="113"/>
  <c r="BL11" i="113"/>
  <c r="BQ9" i="113"/>
  <c r="BS7" i="113"/>
  <c r="BE6" i="113"/>
  <c r="BL4" i="113"/>
  <c r="BX2" i="113"/>
  <c r="BM2" i="113"/>
  <c r="BX119" i="113"/>
  <c r="BH117" i="113"/>
  <c r="BY115" i="113"/>
  <c r="BU114" i="113"/>
  <c r="BM113" i="113"/>
  <c r="BR109" i="113"/>
  <c r="BJ108" i="113"/>
  <c r="BO104" i="113"/>
  <c r="BG103" i="113"/>
  <c r="BZ101" i="113"/>
  <c r="BT100" i="113"/>
  <c r="BK99" i="113"/>
  <c r="BF98" i="113"/>
  <c r="BV96" i="113"/>
  <c r="BP95" i="113"/>
  <c r="BW92" i="113"/>
  <c r="BX87" i="113"/>
  <c r="BH85" i="113"/>
  <c r="BY83" i="113"/>
  <c r="BU82" i="113"/>
  <c r="BM81" i="113"/>
  <c r="BR77" i="113"/>
  <c r="BJ76" i="113"/>
  <c r="BO72" i="113"/>
  <c r="BG71" i="113"/>
  <c r="BZ69" i="113"/>
  <c r="BT68" i="113"/>
  <c r="BK67" i="113"/>
  <c r="BF66" i="113"/>
  <c r="BV64" i="113"/>
  <c r="BP63" i="113"/>
  <c r="BW60" i="113"/>
  <c r="BX55" i="113"/>
  <c r="BH53" i="113"/>
  <c r="BY51" i="113"/>
  <c r="BU50" i="113"/>
  <c r="BM49" i="113"/>
  <c r="BR45" i="113"/>
  <c r="BJ44" i="113"/>
  <c r="BO40" i="113"/>
  <c r="BG39" i="113"/>
  <c r="BZ37" i="113"/>
  <c r="BT36" i="113"/>
  <c r="BK35" i="113"/>
  <c r="BF34" i="113"/>
  <c r="BV32" i="113"/>
  <c r="BP31" i="113"/>
  <c r="BW28" i="113"/>
  <c r="BF28" i="113"/>
  <c r="BG27" i="113"/>
  <c r="BK26" i="113"/>
  <c r="BP25" i="113"/>
  <c r="BT24" i="113"/>
  <c r="BV23" i="113"/>
  <c r="BW22" i="113"/>
  <c r="BF22" i="113"/>
  <c r="BP19" i="113"/>
  <c r="BX17" i="113"/>
  <c r="BW16" i="113"/>
  <c r="BH15" i="113"/>
  <c r="BU12" i="113"/>
  <c r="BX11" i="113"/>
  <c r="BY10" i="113"/>
  <c r="BH9" i="113"/>
  <c r="BM8" i="113"/>
  <c r="BR7" i="113"/>
  <c r="BU6" i="113"/>
  <c r="BJ3" i="113"/>
  <c r="BQ121" i="113"/>
  <c r="BE118" i="113"/>
  <c r="BN114" i="113"/>
  <c r="BE111" i="113"/>
  <c r="BL107" i="113"/>
  <c r="BS103" i="113"/>
  <c r="BL100" i="113"/>
  <c r="BS97" i="113"/>
  <c r="BE96" i="113"/>
  <c r="BL94" i="113"/>
  <c r="BN92" i="113"/>
  <c r="BQ90" i="113"/>
  <c r="BE89" i="113"/>
  <c r="BI87" i="113"/>
  <c r="BL85" i="113"/>
  <c r="BQ83" i="113"/>
  <c r="BS81" i="113"/>
  <c r="BE80" i="113"/>
  <c r="BL78" i="113"/>
  <c r="BN76" i="113"/>
  <c r="BQ74" i="113"/>
  <c r="BE73" i="113"/>
  <c r="BI71" i="113"/>
  <c r="BL69" i="113"/>
  <c r="BQ67" i="113"/>
  <c r="BS65" i="113"/>
  <c r="BE64" i="113"/>
  <c r="BL62" i="113"/>
  <c r="BN60" i="113"/>
  <c r="BQ58" i="113"/>
  <c r="BE57" i="113"/>
  <c r="BI55" i="113"/>
  <c r="BL53" i="113"/>
  <c r="BQ51" i="113"/>
  <c r="BS49" i="113"/>
  <c r="BE48" i="113"/>
  <c r="BL46" i="113"/>
  <c r="BN44" i="113"/>
  <c r="BQ42" i="113"/>
  <c r="BE41" i="113"/>
  <c r="BI39" i="113"/>
  <c r="BL37" i="113"/>
  <c r="BQ35" i="113"/>
  <c r="BS33" i="113"/>
  <c r="BE32" i="113"/>
  <c r="BL30" i="113"/>
  <c r="BN28" i="113"/>
  <c r="BQ26" i="113"/>
  <c r="BE25" i="113"/>
  <c r="BI23" i="113"/>
  <c r="BL21" i="113"/>
  <c r="BQ19" i="113"/>
  <c r="BS17" i="113"/>
  <c r="BE16" i="113"/>
  <c r="BL14" i="113"/>
  <c r="BN12" i="113"/>
  <c r="BQ10" i="113"/>
  <c r="BE9" i="113"/>
  <c r="BI7" i="113"/>
  <c r="BL5" i="113"/>
  <c r="BQ3" i="113"/>
  <c r="BT2" i="113"/>
  <c r="BI2" i="113"/>
  <c r="BK123" i="113"/>
  <c r="BY107" i="113"/>
  <c r="BT92" i="113"/>
  <c r="BP87" i="113"/>
  <c r="BH77" i="113"/>
  <c r="BZ61" i="113"/>
  <c r="BV56" i="113"/>
  <c r="BM41" i="113"/>
  <c r="BJ36" i="113"/>
  <c r="BG31" i="113"/>
  <c r="BY26" i="113"/>
  <c r="BR23" i="113"/>
  <c r="BK13" i="113"/>
  <c r="BZ9" i="113"/>
  <c r="BP6" i="113"/>
  <c r="BE110" i="113"/>
  <c r="BQ97" i="113"/>
  <c r="BN90" i="113"/>
  <c r="BL83" i="113"/>
  <c r="BL76" i="113"/>
  <c r="BI69" i="113"/>
  <c r="BE62" i="113"/>
  <c r="BE55" i="113"/>
  <c r="BS47" i="113"/>
  <c r="BQ40" i="113"/>
  <c r="BQ33" i="113"/>
  <c r="BN26" i="113"/>
  <c r="BL19" i="113"/>
  <c r="BL12" i="113"/>
  <c r="BI5" i="113"/>
  <c r="BF122" i="113"/>
  <c r="BW116" i="113"/>
  <c r="BX111" i="113"/>
  <c r="BU106" i="113"/>
  <c r="BR101" i="113"/>
  <c r="BO96" i="113"/>
  <c r="BK91" i="113"/>
  <c r="BY75" i="113"/>
  <c r="BT60" i="113"/>
  <c r="BP55" i="113"/>
  <c r="BH45" i="113"/>
  <c r="BZ29" i="113"/>
  <c r="BU22" i="113"/>
  <c r="BJ19" i="113"/>
  <c r="BZ15" i="113"/>
  <c r="BO12" i="113"/>
  <c r="BF9" i="113"/>
  <c r="BQ120" i="113"/>
  <c r="BN106" i="113"/>
  <c r="BS95" i="113"/>
  <c r="BQ88" i="113"/>
  <c r="BQ81" i="113"/>
  <c r="BN74" i="113"/>
  <c r="BL67" i="113"/>
  <c r="BL60" i="113"/>
  <c r="BI53" i="113"/>
  <c r="BE46" i="113"/>
  <c r="BE39" i="113"/>
  <c r="BS31" i="113"/>
  <c r="BQ24" i="113"/>
  <c r="BQ17" i="113"/>
  <c r="BN10" i="113"/>
  <c r="BL3" i="113"/>
  <c r="BV120" i="113"/>
  <c r="BM105" i="113"/>
  <c r="BJ100" i="113"/>
  <c r="BG95" i="113"/>
  <c r="BF90" i="113"/>
  <c r="BW84" i="113"/>
  <c r="BX79" i="113"/>
  <c r="BU74" i="113"/>
  <c r="BR69" i="113"/>
  <c r="BO64" i="113"/>
  <c r="BK59" i="113"/>
  <c r="BY43" i="113"/>
  <c r="BU28" i="113"/>
  <c r="BH25" i="113"/>
  <c r="BO18" i="113"/>
  <c r="BT11" i="113"/>
  <c r="BV4" i="113"/>
  <c r="BI117" i="113"/>
  <c r="BE103" i="113"/>
  <c r="BE94" i="113"/>
  <c r="BE87" i="113"/>
  <c r="BS79" i="113"/>
  <c r="BQ72" i="113"/>
  <c r="BQ65" i="113"/>
  <c r="BN58" i="113"/>
  <c r="BL51" i="113"/>
  <c r="BL44" i="113"/>
  <c r="BI37" i="113"/>
  <c r="BE30" i="113"/>
  <c r="BE23" i="113"/>
  <c r="BS15" i="113"/>
  <c r="BQ8" i="113"/>
  <c r="BS2" i="113"/>
  <c r="BZ93" i="113"/>
  <c r="BM73" i="113"/>
  <c r="BW52" i="113"/>
  <c r="BO32" i="113"/>
  <c r="BR17" i="113"/>
  <c r="BW3" i="113"/>
  <c r="BI85" i="113"/>
  <c r="BQ56" i="113"/>
  <c r="BL28" i="113"/>
  <c r="BH2" i="113"/>
  <c r="BP119" i="113"/>
  <c r="BF58" i="113"/>
  <c r="BR37" i="113"/>
  <c r="BE7" i="113"/>
  <c r="BH109" i="113"/>
  <c r="BV88" i="113"/>
  <c r="BJ68" i="113"/>
  <c r="BX47" i="113"/>
  <c r="BX27" i="113"/>
  <c r="BG14" i="113"/>
  <c r="BQ113" i="113"/>
  <c r="BE78" i="113"/>
  <c r="BQ49" i="113"/>
  <c r="BI21" i="113"/>
  <c r="BK7" i="113"/>
  <c r="BL92" i="113"/>
  <c r="BS63" i="113"/>
  <c r="BL35" i="113"/>
  <c r="BG63" i="113"/>
  <c r="BU42" i="113"/>
  <c r="BM24" i="113"/>
  <c r="BV10" i="113"/>
  <c r="BL99" i="113"/>
  <c r="BE71" i="113"/>
  <c r="BN42" i="113"/>
  <c r="BE14" i="113"/>
  <c r="BY123" i="59"/>
  <c r="BW123" i="59"/>
  <c r="BX122" i="59"/>
  <c r="BU122" i="59"/>
  <c r="BY121" i="59"/>
  <c r="BW121" i="59"/>
  <c r="BX120" i="59"/>
  <c r="BU120" i="59"/>
  <c r="BY119" i="59"/>
  <c r="BW119" i="59"/>
  <c r="BX118" i="59"/>
  <c r="BU118" i="59"/>
  <c r="BY117" i="59"/>
  <c r="BW117" i="59"/>
  <c r="BX116" i="59"/>
  <c r="BU116" i="59"/>
  <c r="BY115" i="59"/>
  <c r="BW115" i="59"/>
  <c r="BX114" i="59"/>
  <c r="BU114" i="59"/>
  <c r="BY113" i="59"/>
  <c r="BW113" i="59"/>
  <c r="BX112" i="59"/>
  <c r="BU112" i="59"/>
  <c r="BY111" i="59"/>
  <c r="BW111" i="59"/>
  <c r="BX110" i="59"/>
  <c r="BU110" i="59"/>
  <c r="BY109" i="59"/>
  <c r="BW109" i="59"/>
  <c r="BX108" i="59"/>
  <c r="BU108" i="59"/>
  <c r="BY107" i="59"/>
  <c r="BW107" i="59"/>
  <c r="BX106" i="59"/>
  <c r="BU106" i="59"/>
  <c r="BY105" i="59"/>
  <c r="BW105" i="59"/>
  <c r="BX104" i="59"/>
  <c r="BU104" i="59"/>
  <c r="BY103" i="59"/>
  <c r="BW103" i="59"/>
  <c r="BX102" i="59"/>
  <c r="BU102" i="59"/>
  <c r="BY101" i="59"/>
  <c r="BW101" i="59"/>
  <c r="BX100" i="59"/>
  <c r="BU100" i="59"/>
  <c r="BY99" i="59"/>
  <c r="BW99" i="59"/>
  <c r="BX98" i="59"/>
  <c r="BU98" i="59"/>
  <c r="BY97" i="59"/>
  <c r="BW97" i="59"/>
  <c r="BX96" i="59"/>
  <c r="BU96" i="59"/>
  <c r="BY95" i="59"/>
  <c r="BW95" i="59"/>
  <c r="BX94" i="59"/>
  <c r="BU94" i="59"/>
  <c r="BU123" i="59"/>
  <c r="BT122" i="59"/>
  <c r="BX121" i="59"/>
  <c r="BT121" i="59"/>
  <c r="BZ118" i="59"/>
  <c r="BW118" i="59"/>
  <c r="BZ117" i="59"/>
  <c r="BY116" i="59"/>
  <c r="BU115" i="59"/>
  <c r="BT114" i="59"/>
  <c r="BX113" i="59"/>
  <c r="BT113" i="59"/>
  <c r="BZ110" i="59"/>
  <c r="BW110" i="59"/>
  <c r="BZ109" i="59"/>
  <c r="BY108" i="59"/>
  <c r="BU107" i="59"/>
  <c r="BT106" i="59"/>
  <c r="BX105" i="59"/>
  <c r="BT105" i="59"/>
  <c r="BZ102" i="59"/>
  <c r="BW102" i="59"/>
  <c r="BZ101" i="59"/>
  <c r="BY100" i="59"/>
  <c r="BU99" i="59"/>
  <c r="BT98" i="59"/>
  <c r="BX97" i="59"/>
  <c r="BT97" i="59"/>
  <c r="BZ94" i="59"/>
  <c r="BW94" i="59"/>
  <c r="BX123" i="59"/>
  <c r="BT123" i="59"/>
  <c r="BZ120" i="59"/>
  <c r="BW120" i="59"/>
  <c r="BZ119" i="59"/>
  <c r="BY118" i="59"/>
  <c r="BU117" i="59"/>
  <c r="BT116" i="59"/>
  <c r="BX115" i="59"/>
  <c r="BT115" i="59"/>
  <c r="BZ112" i="59"/>
  <c r="BW112" i="59"/>
  <c r="BZ111" i="59"/>
  <c r="BY110" i="59"/>
  <c r="BU109" i="59"/>
  <c r="BT108" i="59"/>
  <c r="BX107" i="59"/>
  <c r="BT107" i="59"/>
  <c r="BZ104" i="59"/>
  <c r="BW104" i="59"/>
  <c r="BZ103" i="59"/>
  <c r="BY102" i="59"/>
  <c r="BU101" i="59"/>
  <c r="BT100" i="59"/>
  <c r="BX99" i="59"/>
  <c r="BT99" i="59"/>
  <c r="BZ96" i="59"/>
  <c r="BW96" i="59"/>
  <c r="BZ95" i="59"/>
  <c r="BY94" i="59"/>
  <c r="BZ123" i="59"/>
  <c r="BY122" i="59"/>
  <c r="BX119" i="59"/>
  <c r="BW116" i="59"/>
  <c r="BU113" i="59"/>
  <c r="BT112" i="59"/>
  <c r="BT111" i="59"/>
  <c r="BZ108" i="59"/>
  <c r="BZ107" i="59"/>
  <c r="BY106" i="59"/>
  <c r="BX103" i="59"/>
  <c r="BW100" i="59"/>
  <c r="BU97" i="59"/>
  <c r="BT96" i="59"/>
  <c r="BT95" i="59"/>
  <c r="BW122" i="59"/>
  <c r="BU119" i="59"/>
  <c r="BT118" i="59"/>
  <c r="BT117" i="59"/>
  <c r="BZ114" i="59"/>
  <c r="BZ113" i="59"/>
  <c r="BY112" i="59"/>
  <c r="BX109" i="59"/>
  <c r="BW106" i="59"/>
  <c r="BU103" i="59"/>
  <c r="BT102" i="59"/>
  <c r="BT101" i="59"/>
  <c r="BZ98" i="59"/>
  <c r="BZ97" i="59"/>
  <c r="BY96" i="59"/>
  <c r="BU121" i="59"/>
  <c r="BT120" i="59"/>
  <c r="BT119" i="59"/>
  <c r="BZ116" i="59"/>
  <c r="BZ115" i="59"/>
  <c r="BY114" i="59"/>
  <c r="BX111" i="59"/>
  <c r="BW108" i="59"/>
  <c r="BU105" i="59"/>
  <c r="BT104" i="59"/>
  <c r="BT103" i="59"/>
  <c r="BZ100" i="59"/>
  <c r="BZ99" i="59"/>
  <c r="BY98" i="59"/>
  <c r="BX95" i="59"/>
  <c r="BY120" i="59"/>
  <c r="BU95" i="59"/>
  <c r="BU111" i="59"/>
  <c r="BZ106" i="59"/>
  <c r="BW98" i="59"/>
  <c r="BT94" i="59"/>
  <c r="BZ121" i="59"/>
  <c r="BY104" i="59"/>
  <c r="BT110" i="59"/>
  <c r="BX101" i="59"/>
  <c r="BX117" i="59"/>
  <c r="BT109" i="59"/>
  <c r="BZ122" i="59"/>
  <c r="BW114" i="59"/>
  <c r="BZ105" i="59"/>
  <c r="BH123" i="59"/>
  <c r="BF123" i="59"/>
  <c r="BH122" i="59"/>
  <c r="BF122" i="59"/>
  <c r="BH121" i="59"/>
  <c r="BF121" i="59"/>
  <c r="BH120" i="59"/>
  <c r="BF120" i="59"/>
  <c r="BH119" i="59"/>
  <c r="BF119" i="59"/>
  <c r="BH118" i="59"/>
  <c r="BF118" i="59"/>
  <c r="BH117" i="59"/>
  <c r="BF117" i="59"/>
  <c r="BH116" i="59"/>
  <c r="BF116" i="59"/>
  <c r="BH115" i="59"/>
  <c r="BF115" i="59"/>
  <c r="BH114" i="59"/>
  <c r="BF114" i="59"/>
  <c r="BH113" i="59"/>
  <c r="BF113" i="59"/>
  <c r="BH112" i="59"/>
  <c r="BF112" i="59"/>
  <c r="BH111" i="59"/>
  <c r="BF111" i="59"/>
  <c r="BH110" i="59"/>
  <c r="BF110" i="59"/>
  <c r="BH109" i="59"/>
  <c r="BF109" i="59"/>
  <c r="BH108" i="59"/>
  <c r="BF108" i="59"/>
  <c r="BH107" i="59"/>
  <c r="BF107" i="59"/>
  <c r="BH106" i="59"/>
  <c r="BF106" i="59"/>
  <c r="BH105" i="59"/>
  <c r="BF105" i="59"/>
  <c r="BH104" i="59"/>
  <c r="BF104" i="59"/>
  <c r="BH103" i="59"/>
  <c r="BF103" i="59"/>
  <c r="BH102" i="59"/>
  <c r="BF102" i="59"/>
  <c r="BH101" i="59"/>
  <c r="BF101" i="59"/>
  <c r="BH100" i="59"/>
  <c r="BF100" i="59"/>
  <c r="BH99" i="59"/>
  <c r="BF99" i="59"/>
  <c r="BH98" i="59"/>
  <c r="BF98" i="59"/>
  <c r="BH97" i="59"/>
  <c r="BF97" i="59"/>
  <c r="BH96" i="59"/>
  <c r="BF96" i="59"/>
  <c r="BH95" i="59"/>
  <c r="BF95" i="59"/>
  <c r="BH94" i="59"/>
  <c r="BF94" i="59"/>
  <c r="BP93" i="59"/>
  <c r="BJ93" i="59"/>
  <c r="BZ92" i="59"/>
  <c r="BT92" i="59"/>
  <c r="BH92" i="59"/>
  <c r="BF92" i="59"/>
  <c r="BP91" i="59"/>
  <c r="BJ91" i="59"/>
  <c r="BZ90" i="59"/>
  <c r="BT90" i="59"/>
  <c r="BH90" i="59"/>
  <c r="BF90" i="59"/>
  <c r="BP89" i="59"/>
  <c r="BJ89" i="59"/>
  <c r="BZ88" i="59"/>
  <c r="BT88" i="59"/>
  <c r="BH88" i="59"/>
  <c r="BF88" i="59"/>
  <c r="BP87" i="59"/>
  <c r="BJ87" i="59"/>
  <c r="BZ86" i="59"/>
  <c r="BT86" i="59"/>
  <c r="BH86" i="59"/>
  <c r="BF86" i="59"/>
  <c r="BP85" i="59"/>
  <c r="BJ85" i="59"/>
  <c r="BZ84" i="59"/>
  <c r="BT84" i="59"/>
  <c r="BH84" i="59"/>
  <c r="BF84" i="59"/>
  <c r="BP83" i="59"/>
  <c r="BJ83" i="59"/>
  <c r="BZ82" i="59"/>
  <c r="BT82" i="59"/>
  <c r="BH82" i="59"/>
  <c r="BF82" i="59"/>
  <c r="BP81" i="59"/>
  <c r="BJ81" i="59"/>
  <c r="BZ80" i="59"/>
  <c r="BT80" i="59"/>
  <c r="BH80" i="59"/>
  <c r="BF80" i="59"/>
  <c r="BP79" i="59"/>
  <c r="BJ79" i="59"/>
  <c r="BZ78" i="59"/>
  <c r="BT78" i="59"/>
  <c r="BH78" i="59"/>
  <c r="BF78" i="59"/>
  <c r="BP77" i="59"/>
  <c r="BJ77" i="59"/>
  <c r="BZ76" i="59"/>
  <c r="BT76" i="59"/>
  <c r="BH76" i="59"/>
  <c r="BF76" i="59"/>
  <c r="BP75" i="59"/>
  <c r="BJ75" i="59"/>
  <c r="BZ74" i="59"/>
  <c r="BT74" i="59"/>
  <c r="BH74" i="59"/>
  <c r="BF74" i="59"/>
  <c r="BP73" i="59"/>
  <c r="BJ73" i="59"/>
  <c r="BZ72" i="59"/>
  <c r="BT72" i="59"/>
  <c r="BH72" i="59"/>
  <c r="BF72" i="59"/>
  <c r="BP71" i="59"/>
  <c r="BJ71" i="59"/>
  <c r="BZ70" i="59"/>
  <c r="BT70" i="59"/>
  <c r="BH70" i="59"/>
  <c r="BF70" i="59"/>
  <c r="BP69" i="59"/>
  <c r="BJ69" i="59"/>
  <c r="BZ68" i="59"/>
  <c r="BT68" i="59"/>
  <c r="BH68" i="59"/>
  <c r="BF68" i="59"/>
  <c r="BP67" i="59"/>
  <c r="BJ67" i="59"/>
  <c r="BZ66" i="59"/>
  <c r="BT66" i="59"/>
  <c r="BH66" i="59"/>
  <c r="BF66" i="59"/>
  <c r="BP65" i="59"/>
  <c r="BJ65" i="59"/>
  <c r="BZ64" i="59"/>
  <c r="BT64" i="59"/>
  <c r="BH64" i="59"/>
  <c r="BF64" i="59"/>
  <c r="BP63" i="59"/>
  <c r="BJ63" i="59"/>
  <c r="BZ62" i="59"/>
  <c r="BT62" i="59"/>
  <c r="BH62" i="59"/>
  <c r="BF62" i="59"/>
  <c r="BP61" i="59"/>
  <c r="BJ61" i="59"/>
  <c r="BZ60" i="59"/>
  <c r="BT60" i="59"/>
  <c r="BH60" i="59"/>
  <c r="BF60" i="59"/>
  <c r="BP59" i="59"/>
  <c r="BJ59" i="59"/>
  <c r="BZ58" i="59"/>
  <c r="BT58" i="59"/>
  <c r="BH58" i="59"/>
  <c r="BF58" i="59"/>
  <c r="BP57" i="59"/>
  <c r="BJ57" i="59"/>
  <c r="BZ56" i="59"/>
  <c r="BT56" i="59"/>
  <c r="BH56" i="59"/>
  <c r="BF56" i="59"/>
  <c r="BP55" i="59"/>
  <c r="BJ55" i="59"/>
  <c r="BZ54" i="59"/>
  <c r="BT54" i="59"/>
  <c r="BH54" i="59"/>
  <c r="BF54" i="59"/>
  <c r="BP53" i="59"/>
  <c r="BJ53" i="59"/>
  <c r="BZ52" i="59"/>
  <c r="BT52" i="59"/>
  <c r="BH52" i="59"/>
  <c r="BF52" i="59"/>
  <c r="BP51" i="59"/>
  <c r="BJ51" i="59"/>
  <c r="BZ50" i="59"/>
  <c r="BT50" i="59"/>
  <c r="BH50" i="59"/>
  <c r="BF50" i="59"/>
  <c r="BP49" i="59"/>
  <c r="BJ49" i="59"/>
  <c r="BZ48" i="59"/>
  <c r="BT48" i="59"/>
  <c r="BH48" i="59"/>
  <c r="BF48" i="59"/>
  <c r="BP47" i="59"/>
  <c r="BJ47" i="59"/>
  <c r="BZ46" i="59"/>
  <c r="BT46" i="59"/>
  <c r="BH46" i="59"/>
  <c r="BF46" i="59"/>
  <c r="BP45" i="59"/>
  <c r="BJ45" i="59"/>
  <c r="BZ44" i="59"/>
  <c r="BT44" i="59"/>
  <c r="BH44" i="59"/>
  <c r="BF44" i="59"/>
  <c r="BP43" i="59"/>
  <c r="BJ43" i="59"/>
  <c r="BZ42" i="59"/>
  <c r="BT42" i="59"/>
  <c r="BH42" i="59"/>
  <c r="BF42" i="59"/>
  <c r="BP41" i="59"/>
  <c r="BJ41" i="59"/>
  <c r="BZ40" i="59"/>
  <c r="BT40" i="59"/>
  <c r="BH40" i="59"/>
  <c r="BF40" i="59"/>
  <c r="BP39" i="59"/>
  <c r="BJ39" i="59"/>
  <c r="BZ38" i="59"/>
  <c r="BT38" i="59"/>
  <c r="BH38" i="59"/>
  <c r="BF38" i="59"/>
  <c r="BP37" i="59"/>
  <c r="BJ37" i="59"/>
  <c r="BZ36" i="59"/>
  <c r="BT36" i="59"/>
  <c r="BH36" i="59"/>
  <c r="BF36" i="59"/>
  <c r="BP35" i="59"/>
  <c r="BJ35" i="59"/>
  <c r="BZ34" i="59"/>
  <c r="BT34" i="59"/>
  <c r="BH34" i="59"/>
  <c r="BF34" i="59"/>
  <c r="BP33" i="59"/>
  <c r="BJ33" i="59"/>
  <c r="BZ32" i="59"/>
  <c r="BT32" i="59"/>
  <c r="BH32" i="59"/>
  <c r="BF32" i="59"/>
  <c r="BP31" i="59"/>
  <c r="BJ31" i="59"/>
  <c r="BZ30" i="59"/>
  <c r="BT30" i="59"/>
  <c r="BH30" i="59"/>
  <c r="BF30" i="59"/>
  <c r="BP29" i="59"/>
  <c r="BJ29" i="59"/>
  <c r="BZ28" i="59"/>
  <c r="BT28" i="59"/>
  <c r="BH28" i="59"/>
  <c r="BF28" i="59"/>
  <c r="BP27" i="59"/>
  <c r="BJ27" i="59"/>
  <c r="BZ26" i="59"/>
  <c r="BT26" i="59"/>
  <c r="BH26" i="59"/>
  <c r="BF26" i="59"/>
  <c r="BP25" i="59"/>
  <c r="BJ25" i="59"/>
  <c r="BZ24" i="59"/>
  <c r="BT24" i="59"/>
  <c r="BH24" i="59"/>
  <c r="BF24" i="59"/>
  <c r="BP23" i="59"/>
  <c r="BJ23" i="59"/>
  <c r="BZ22" i="59"/>
  <c r="BT22" i="59"/>
  <c r="BH22" i="59"/>
  <c r="BF22" i="59"/>
  <c r="BP21" i="59"/>
  <c r="BJ21" i="59"/>
  <c r="BZ20" i="59"/>
  <c r="BT20" i="59"/>
  <c r="BH20" i="59"/>
  <c r="BF20" i="59"/>
  <c r="BP19" i="59"/>
  <c r="BJ19" i="59"/>
  <c r="BZ18" i="59"/>
  <c r="BT18" i="59"/>
  <c r="BH18" i="59"/>
  <c r="BF18" i="59"/>
  <c r="BP17" i="59"/>
  <c r="BJ17" i="59"/>
  <c r="BZ16" i="59"/>
  <c r="BT16" i="59"/>
  <c r="BH16" i="59"/>
  <c r="BF16" i="59"/>
  <c r="BP15" i="59"/>
  <c r="BJ15" i="59"/>
  <c r="BZ14" i="59"/>
  <c r="BT14" i="59"/>
  <c r="BH14" i="59"/>
  <c r="BF14" i="59"/>
  <c r="BP13" i="59"/>
  <c r="BJ13" i="59"/>
  <c r="BZ12" i="59"/>
  <c r="BT12" i="59"/>
  <c r="BH12" i="59"/>
  <c r="BF12" i="59"/>
  <c r="BP11" i="59"/>
  <c r="BJ11" i="59"/>
  <c r="BZ10" i="59"/>
  <c r="BT10" i="59"/>
  <c r="BH10" i="59"/>
  <c r="BF10" i="59"/>
  <c r="BP9" i="59"/>
  <c r="BJ9" i="59"/>
  <c r="BZ8" i="59"/>
  <c r="BT8" i="59"/>
  <c r="BH8" i="59"/>
  <c r="BF8" i="59"/>
  <c r="BP7" i="59"/>
  <c r="BJ7" i="59"/>
  <c r="BZ6" i="59"/>
  <c r="BT6" i="59"/>
  <c r="BH6" i="59"/>
  <c r="BF6" i="59"/>
  <c r="BP5" i="59"/>
  <c r="BJ5" i="59"/>
  <c r="BZ4" i="59"/>
  <c r="BT4" i="59"/>
  <c r="BH4" i="59"/>
  <c r="BF4" i="59"/>
  <c r="BP3" i="59"/>
  <c r="BJ3" i="59"/>
  <c r="BE2" i="59"/>
  <c r="BI2" i="59"/>
  <c r="BM2" i="59"/>
  <c r="BQ2" i="59"/>
  <c r="BU2" i="59"/>
  <c r="BY2" i="59"/>
  <c r="BL3" i="59"/>
  <c r="BR3" i="59"/>
  <c r="BI4" i="59"/>
  <c r="BQ4" i="59"/>
  <c r="BE5" i="59"/>
  <c r="BN5" i="59"/>
  <c r="BV5" i="59"/>
  <c r="BM6" i="59"/>
  <c r="BS6" i="59"/>
  <c r="BL7" i="59"/>
  <c r="BR7" i="59"/>
  <c r="BI8" i="59"/>
  <c r="BQ8" i="59"/>
  <c r="BE9" i="59"/>
  <c r="BN9" i="59"/>
  <c r="BV9" i="59"/>
  <c r="BM10" i="59"/>
  <c r="BS10" i="59"/>
  <c r="BL11" i="59"/>
  <c r="BR11" i="59"/>
  <c r="BI12" i="59"/>
  <c r="BQ12" i="59"/>
  <c r="BE13" i="59"/>
  <c r="BN13" i="59"/>
  <c r="BV13" i="59"/>
  <c r="BM14" i="59"/>
  <c r="BS14" i="59"/>
  <c r="BL15" i="59"/>
  <c r="BR15" i="59"/>
  <c r="BI16" i="59"/>
  <c r="BQ16" i="59"/>
  <c r="BE17" i="59"/>
  <c r="BN17" i="59"/>
  <c r="BV17" i="59"/>
  <c r="BM18" i="59"/>
  <c r="BS18" i="59"/>
  <c r="BL19" i="59"/>
  <c r="BR19" i="59"/>
  <c r="BI20" i="59"/>
  <c r="BQ20" i="59"/>
  <c r="BE21" i="59"/>
  <c r="BN21" i="59"/>
  <c r="BV21" i="59"/>
  <c r="BM22" i="59"/>
  <c r="BS22" i="59"/>
  <c r="BL23" i="59"/>
  <c r="BR23" i="59"/>
  <c r="BI24" i="59"/>
  <c r="BQ24" i="59"/>
  <c r="BE25" i="59"/>
  <c r="BN25" i="59"/>
  <c r="BV25" i="59"/>
  <c r="BM26" i="59"/>
  <c r="BS26" i="59"/>
  <c r="BL27" i="59"/>
  <c r="BR27" i="59"/>
  <c r="BI28" i="59"/>
  <c r="BQ28" i="59"/>
  <c r="BE29" i="59"/>
  <c r="BN29" i="59"/>
  <c r="BV29" i="59"/>
  <c r="BM30" i="59"/>
  <c r="BS30" i="59"/>
  <c r="BL31" i="59"/>
  <c r="BR31" i="59"/>
  <c r="BI32" i="59"/>
  <c r="BQ32" i="59"/>
  <c r="BE33" i="59"/>
  <c r="BN33" i="59"/>
  <c r="BV33" i="59"/>
  <c r="BM34" i="59"/>
  <c r="BS34" i="59"/>
  <c r="BL35" i="59"/>
  <c r="BR35" i="59"/>
  <c r="BI36" i="59"/>
  <c r="BQ36" i="59"/>
  <c r="BE37" i="59"/>
  <c r="BN37" i="59"/>
  <c r="BV37" i="59"/>
  <c r="BM38" i="59"/>
  <c r="BS38" i="59"/>
  <c r="BL39" i="59"/>
  <c r="BR39" i="59"/>
  <c r="BI40" i="59"/>
  <c r="BQ40" i="59"/>
  <c r="BE41" i="59"/>
  <c r="BN41" i="59"/>
  <c r="BV41" i="59"/>
  <c r="BM42" i="59"/>
  <c r="BS42" i="59"/>
  <c r="BL43" i="59"/>
  <c r="BR43" i="59"/>
  <c r="BI44" i="59"/>
  <c r="BQ44" i="59"/>
  <c r="BE45" i="59"/>
  <c r="BN45" i="59"/>
  <c r="BV45" i="59"/>
  <c r="BM46" i="59"/>
  <c r="BS46" i="59"/>
  <c r="BL47" i="59"/>
  <c r="BR47" i="59"/>
  <c r="BI48" i="59"/>
  <c r="BQ48" i="59"/>
  <c r="BE49" i="59"/>
  <c r="BN49" i="59"/>
  <c r="BV49" i="59"/>
  <c r="BM50" i="59"/>
  <c r="BS50" i="59"/>
  <c r="BL51" i="59"/>
  <c r="BR51" i="59"/>
  <c r="BI52" i="59"/>
  <c r="BQ52" i="59"/>
  <c r="BE53" i="59"/>
  <c r="BN53" i="59"/>
  <c r="BV53" i="59"/>
  <c r="BM54" i="59"/>
  <c r="BS54" i="59"/>
  <c r="BL55" i="59"/>
  <c r="BR55" i="59"/>
  <c r="BI56" i="59"/>
  <c r="BQ56" i="59"/>
  <c r="BE57" i="59"/>
  <c r="BN57" i="59"/>
  <c r="BV57" i="59"/>
  <c r="BM58" i="59"/>
  <c r="BS58" i="59"/>
  <c r="BL59" i="59"/>
  <c r="BR59" i="59"/>
  <c r="BI60" i="59"/>
  <c r="BQ60" i="59"/>
  <c r="BE61" i="59"/>
  <c r="BN61" i="59"/>
  <c r="BV61" i="59"/>
  <c r="BM62" i="59"/>
  <c r="BS62" i="59"/>
  <c r="BL63" i="59"/>
  <c r="BR63" i="59"/>
  <c r="BI64" i="59"/>
  <c r="BQ64" i="59"/>
  <c r="BE65" i="59"/>
  <c r="BN65" i="59"/>
  <c r="BV65" i="59"/>
  <c r="BM66" i="59"/>
  <c r="BS66" i="59"/>
  <c r="BL67" i="59"/>
  <c r="BR67" i="59"/>
  <c r="BI68" i="59"/>
  <c r="BQ68" i="59"/>
  <c r="BE69" i="59"/>
  <c r="BN69" i="59"/>
  <c r="BV69" i="59"/>
  <c r="BM70" i="59"/>
  <c r="BS70" i="59"/>
  <c r="BL71" i="59"/>
  <c r="BR71" i="59"/>
  <c r="BI72" i="59"/>
  <c r="BQ72" i="59"/>
  <c r="BE73" i="59"/>
  <c r="BN73" i="59"/>
  <c r="BV73" i="59"/>
  <c r="BM74" i="59"/>
  <c r="BS74" i="59"/>
  <c r="BL75" i="59"/>
  <c r="BR75" i="59"/>
  <c r="BI76" i="59"/>
  <c r="BQ76" i="59"/>
  <c r="BE77" i="59"/>
  <c r="BN77" i="59"/>
  <c r="BV77" i="59"/>
  <c r="BM78" i="59"/>
  <c r="BS78" i="59"/>
  <c r="BL79" i="59"/>
  <c r="BR79" i="59"/>
  <c r="BI80" i="59"/>
  <c r="BQ80" i="59"/>
  <c r="BE81" i="59"/>
  <c r="BN81" i="59"/>
  <c r="BV81" i="59"/>
  <c r="BM82" i="59"/>
  <c r="BS82" i="59"/>
  <c r="BL83" i="59"/>
  <c r="BR83" i="59"/>
  <c r="BI84" i="59"/>
  <c r="BQ84" i="59"/>
  <c r="BE85" i="59"/>
  <c r="BN85" i="59"/>
  <c r="BV85" i="59"/>
  <c r="BM86" i="59"/>
  <c r="BS86" i="59"/>
  <c r="BL87" i="59"/>
  <c r="BR87" i="59"/>
  <c r="BI88" i="59"/>
  <c r="BQ88" i="59"/>
  <c r="BE89" i="59"/>
  <c r="BN89" i="59"/>
  <c r="BV89" i="59"/>
  <c r="BM90" i="59"/>
  <c r="BS90" i="59"/>
  <c r="BL91" i="59"/>
  <c r="BR91" i="59"/>
  <c r="BI92" i="59"/>
  <c r="BQ92" i="59"/>
  <c r="BE93" i="59"/>
  <c r="BN93" i="59"/>
  <c r="BV93" i="59"/>
  <c r="BM94" i="59"/>
  <c r="BS94" i="59"/>
  <c r="BL95" i="59"/>
  <c r="BR95" i="59"/>
  <c r="BI96" i="59"/>
  <c r="BQ96" i="59"/>
  <c r="BE97" i="59"/>
  <c r="BN97" i="59"/>
  <c r="BV97" i="59"/>
  <c r="BM98" i="59"/>
  <c r="BS98" i="59"/>
  <c r="BL99" i="59"/>
  <c r="BR99" i="59"/>
  <c r="BI100" i="59"/>
  <c r="BQ100" i="59"/>
  <c r="BE101" i="59"/>
  <c r="BN101" i="59"/>
  <c r="BV101" i="59"/>
  <c r="BM102" i="59"/>
  <c r="BS102" i="59"/>
  <c r="BL103" i="59"/>
  <c r="BR103" i="59"/>
  <c r="BI104" i="59"/>
  <c r="BQ104" i="59"/>
  <c r="BE105" i="59"/>
  <c r="BN105" i="59"/>
  <c r="BV105" i="59"/>
  <c r="BM106" i="59"/>
  <c r="BS106" i="59"/>
  <c r="BL107" i="59"/>
  <c r="BR107" i="59"/>
  <c r="BI108" i="59"/>
  <c r="BQ108" i="59"/>
  <c r="BE109" i="59"/>
  <c r="BN109" i="59"/>
  <c r="BV109" i="59"/>
  <c r="BM110" i="59"/>
  <c r="BS110" i="59"/>
  <c r="BL111" i="59"/>
  <c r="BR111" i="59"/>
  <c r="BI112" i="59"/>
  <c r="BQ112" i="59"/>
  <c r="BE113" i="59"/>
  <c r="BN113" i="59"/>
  <c r="BV113" i="59"/>
  <c r="BM114" i="59"/>
  <c r="BS114" i="59"/>
  <c r="BL115" i="59"/>
  <c r="BR115" i="59"/>
  <c r="BI116" i="59"/>
  <c r="BQ116" i="59"/>
  <c r="BE117" i="59"/>
  <c r="BN117" i="59"/>
  <c r="BV117" i="59"/>
  <c r="BM118" i="59"/>
  <c r="BS118" i="59"/>
  <c r="BL119" i="59"/>
  <c r="BR119" i="59"/>
  <c r="BI120" i="59"/>
  <c r="BQ120" i="59"/>
  <c r="BE121" i="59"/>
  <c r="BN121" i="59"/>
  <c r="BV121" i="59"/>
  <c r="BM122" i="59"/>
  <c r="BS122" i="59"/>
  <c r="BL123" i="59"/>
  <c r="BR123" i="59"/>
  <c r="BF2" i="59"/>
  <c r="BM27" i="59"/>
  <c r="BN30" i="59"/>
  <c r="BS31" i="59"/>
  <c r="BR32" i="59"/>
  <c r="BQ33" i="59"/>
  <c r="BN34" i="59"/>
  <c r="BM35" i="59"/>
  <c r="BL36" i="59"/>
  <c r="BI37" i="59"/>
  <c r="BE38" i="59"/>
  <c r="BV38" i="59"/>
  <c r="BS39" i="59"/>
  <c r="BR40" i="59"/>
  <c r="BI41" i="59"/>
  <c r="BE42" i="59"/>
  <c r="BV42" i="59"/>
  <c r="BS43" i="59"/>
  <c r="BR44" i="59"/>
  <c r="BQ45" i="59"/>
  <c r="BN46" i="59"/>
  <c r="BM47" i="59"/>
  <c r="BL48" i="59"/>
  <c r="BI49" i="59"/>
  <c r="BE50" i="59"/>
  <c r="BV50" i="59"/>
  <c r="BS51" i="59"/>
  <c r="BR52" i="59"/>
  <c r="BQ53" i="59"/>
  <c r="BE54" i="59"/>
  <c r="BM55" i="59"/>
  <c r="BL56" i="59"/>
  <c r="BI57" i="59"/>
  <c r="BE58" i="59"/>
  <c r="BV58" i="59"/>
  <c r="BS59" i="59"/>
  <c r="BR60" i="59"/>
  <c r="BQ61" i="59"/>
  <c r="BN62" i="59"/>
  <c r="BM63" i="59"/>
  <c r="BL64" i="59"/>
  <c r="BI65" i="59"/>
  <c r="BE66" i="59"/>
  <c r="BV66" i="59"/>
  <c r="BS67" i="59"/>
  <c r="BR68" i="59"/>
  <c r="BQ69" i="59"/>
  <c r="BN70" i="59"/>
  <c r="BM71" i="59"/>
  <c r="BL72" i="59"/>
  <c r="BI73" i="59"/>
  <c r="BE74" i="59"/>
  <c r="BV74" i="59"/>
  <c r="BS75" i="59"/>
  <c r="BR76" i="59"/>
  <c r="BQ77" i="59"/>
  <c r="BN78" i="59"/>
  <c r="BM79" i="59"/>
  <c r="BL80" i="59"/>
  <c r="BI81" i="59"/>
  <c r="BE82" i="59"/>
  <c r="BV82" i="59"/>
  <c r="BS83" i="59"/>
  <c r="BR84" i="59"/>
  <c r="BQ85" i="59"/>
  <c r="BN86" i="59"/>
  <c r="BM87" i="59"/>
  <c r="BL88" i="59"/>
  <c r="BI89" i="59"/>
  <c r="BE90" i="59"/>
  <c r="BV90" i="59"/>
  <c r="BS91" i="59"/>
  <c r="BR92" i="59"/>
  <c r="BQ93" i="59"/>
  <c r="BN94" i="59"/>
  <c r="BM95" i="59"/>
  <c r="BL96" i="59"/>
  <c r="BI97" i="59"/>
  <c r="BE98" i="59"/>
  <c r="BV98" i="59"/>
  <c r="BS99" i="59"/>
  <c r="BR100" i="59"/>
  <c r="BQ101" i="59"/>
  <c r="BN102" i="59"/>
  <c r="BM103" i="59"/>
  <c r="BL104" i="59"/>
  <c r="BI105" i="59"/>
  <c r="BE106" i="59"/>
  <c r="BV106" i="59"/>
  <c r="BS107" i="59"/>
  <c r="BR108" i="59"/>
  <c r="BQ109" i="59"/>
  <c r="BN110" i="59"/>
  <c r="BM111" i="59"/>
  <c r="BL112" i="59"/>
  <c r="BI113" i="59"/>
  <c r="BE114" i="59"/>
  <c r="BV114" i="59"/>
  <c r="BS115" i="59"/>
  <c r="BR116" i="59"/>
  <c r="BQ117" i="59"/>
  <c r="BN118" i="59"/>
  <c r="BM119" i="59"/>
  <c r="BL120" i="59"/>
  <c r="BI121" i="59"/>
  <c r="BE122" i="59"/>
  <c r="BV122" i="59"/>
  <c r="BS123" i="59"/>
  <c r="BZ59" i="59"/>
  <c r="BZ49" i="59"/>
  <c r="BH49" i="59"/>
  <c r="BF49" i="59"/>
  <c r="BP48" i="59"/>
  <c r="BJ48" i="59"/>
  <c r="BT47" i="59"/>
  <c r="BF47" i="59"/>
  <c r="BJ46" i="59"/>
  <c r="BF43" i="59"/>
  <c r="BF41" i="59"/>
  <c r="BZ39" i="59"/>
  <c r="BT39" i="59"/>
  <c r="BH39" i="59"/>
  <c r="BF39" i="59"/>
  <c r="BJ38" i="59"/>
  <c r="BH37" i="59"/>
  <c r="BJ36" i="59"/>
  <c r="BF35" i="59"/>
  <c r="BZ33" i="59"/>
  <c r="BT33" i="59"/>
  <c r="BP32" i="59"/>
  <c r="BJ32" i="59"/>
  <c r="BT31" i="59"/>
  <c r="BH31" i="59"/>
  <c r="BF31" i="59"/>
  <c r="BH29" i="59"/>
  <c r="BF29" i="59"/>
  <c r="BZ27" i="59"/>
  <c r="BT27" i="59"/>
  <c r="BH27" i="59"/>
  <c r="BF27" i="59"/>
  <c r="BJ26" i="59"/>
  <c r="BZ25" i="59"/>
  <c r="BT25" i="59"/>
  <c r="BH23" i="59"/>
  <c r="BZ21" i="59"/>
  <c r="BT21" i="59"/>
  <c r="BP20" i="59"/>
  <c r="BJ20" i="59"/>
  <c r="BP18" i="59"/>
  <c r="BJ18" i="59"/>
  <c r="BZ17" i="59"/>
  <c r="BF17" i="59"/>
  <c r="BZ15" i="59"/>
  <c r="BT15" i="59"/>
  <c r="BZ13" i="59"/>
  <c r="BH13" i="59"/>
  <c r="BF11" i="59"/>
  <c r="BZ9" i="59"/>
  <c r="BT9" i="59"/>
  <c r="BP8" i="59"/>
  <c r="BJ8" i="59"/>
  <c r="BP6" i="59"/>
  <c r="BJ6" i="59"/>
  <c r="BZ5" i="59"/>
  <c r="BH5" i="59"/>
  <c r="BJ4" i="59"/>
  <c r="BZ3" i="59"/>
  <c r="BT3" i="59"/>
  <c r="BK2" i="59"/>
  <c r="BW2" i="59"/>
  <c r="BN3" i="59"/>
  <c r="BM4" i="59"/>
  <c r="BR5" i="59"/>
  <c r="BQ6" i="59"/>
  <c r="BV7" i="59"/>
  <c r="BS8" i="59"/>
  <c r="BI10" i="59"/>
  <c r="BE11" i="59"/>
  <c r="BV11" i="59"/>
  <c r="BL13" i="59"/>
  <c r="BI14" i="59"/>
  <c r="BN15" i="59"/>
  <c r="BM16" i="59"/>
  <c r="BL17" i="59"/>
  <c r="BI18" i="59"/>
  <c r="BE19" i="59"/>
  <c r="BM20" i="59"/>
  <c r="BL21" i="59"/>
  <c r="BQ22" i="59"/>
  <c r="BN23" i="59"/>
  <c r="BS24" i="59"/>
  <c r="BI26" i="59"/>
  <c r="BE27" i="59"/>
  <c r="BM28" i="59"/>
  <c r="BL29" i="59"/>
  <c r="BQ30" i="59"/>
  <c r="BN31" i="59"/>
  <c r="BS32" i="59"/>
  <c r="BR33" i="59"/>
  <c r="BE35" i="59"/>
  <c r="BV35" i="59"/>
  <c r="BS36" i="59"/>
  <c r="BI38" i="59"/>
  <c r="BE39" i="59"/>
  <c r="BM40" i="59"/>
  <c r="BL41" i="59"/>
  <c r="BI42" i="59"/>
  <c r="BN43" i="59"/>
  <c r="BM44" i="59"/>
  <c r="BL45" i="59"/>
  <c r="BQ46" i="59"/>
  <c r="BN47" i="59"/>
  <c r="BS48" i="59"/>
  <c r="BR49" i="59"/>
  <c r="BQ50" i="59"/>
  <c r="BV51" i="59"/>
  <c r="BS52" i="59"/>
  <c r="BI54" i="59"/>
  <c r="BE55" i="59"/>
  <c r="BV55" i="59"/>
  <c r="BL57" i="59"/>
  <c r="BI58" i="59"/>
  <c r="BN59" i="59"/>
  <c r="BM60" i="59"/>
  <c r="BL61" i="59"/>
  <c r="BQ62" i="59"/>
  <c r="BN63" i="59"/>
  <c r="BM64" i="59"/>
  <c r="BR65" i="59"/>
  <c r="BQ66" i="59"/>
  <c r="BN67" i="59"/>
  <c r="BS68" i="59"/>
  <c r="BR69" i="59"/>
  <c r="BE71" i="59"/>
  <c r="BV71" i="59"/>
  <c r="BL73" i="59"/>
  <c r="BI74" i="59"/>
  <c r="BN75" i="59"/>
  <c r="BM76" i="59"/>
  <c r="BR77" i="59"/>
  <c r="BQ78" i="59"/>
  <c r="BV79" i="59"/>
  <c r="BS80" i="59"/>
  <c r="BI82" i="59"/>
  <c r="BE83" i="59"/>
  <c r="BV83" i="59"/>
  <c r="BL85" i="59"/>
  <c r="BI86" i="59"/>
  <c r="BN87" i="59"/>
  <c r="BM88" i="59"/>
  <c r="BL89" i="59"/>
  <c r="BQ90" i="59"/>
  <c r="BN91" i="59"/>
  <c r="BM92" i="59"/>
  <c r="BR93" i="59"/>
  <c r="BQ94" i="59"/>
  <c r="BN95" i="59"/>
  <c r="BS96" i="59"/>
  <c r="BR97" i="59"/>
  <c r="BQ98" i="59"/>
  <c r="BE99" i="59"/>
  <c r="BV99" i="59"/>
  <c r="BM100" i="59"/>
  <c r="BL101" i="59"/>
  <c r="BI102" i="59"/>
  <c r="BQ102" i="59"/>
  <c r="BN103" i="59"/>
  <c r="BM104" i="59"/>
  <c r="BL105" i="59"/>
  <c r="BI106" i="59"/>
  <c r="BE107" i="59"/>
  <c r="BV107" i="59"/>
  <c r="BS108" i="59"/>
  <c r="BR109" i="59"/>
  <c r="BI110" i="59"/>
  <c r="BE111" i="59"/>
  <c r="BV111" i="59"/>
  <c r="BM112" i="59"/>
  <c r="BL113" i="59"/>
  <c r="BI114" i="59"/>
  <c r="BE115" i="59"/>
  <c r="BV115" i="59"/>
  <c r="BM116" i="59"/>
  <c r="BL117" i="59"/>
  <c r="BI118" i="59"/>
  <c r="BQ118" i="59"/>
  <c r="BV119" i="59"/>
  <c r="BS120" i="59"/>
  <c r="BR121" i="59"/>
  <c r="BE123" i="59"/>
  <c r="BV123" i="59"/>
  <c r="BK123" i="59"/>
  <c r="BG123" i="59"/>
  <c r="BK122" i="59"/>
  <c r="BG122" i="59"/>
  <c r="BK121" i="59"/>
  <c r="BG121" i="59"/>
  <c r="BK120" i="59"/>
  <c r="BG120" i="59"/>
  <c r="BK119" i="59"/>
  <c r="BG119" i="59"/>
  <c r="BK118" i="59"/>
  <c r="BG118" i="59"/>
  <c r="BK117" i="59"/>
  <c r="BG117" i="59"/>
  <c r="BK116" i="59"/>
  <c r="BG116" i="59"/>
  <c r="BK115" i="59"/>
  <c r="BG115" i="59"/>
  <c r="BK114" i="59"/>
  <c r="BG114" i="59"/>
  <c r="BK113" i="59"/>
  <c r="BG113" i="59"/>
  <c r="BK112" i="59"/>
  <c r="BG112" i="59"/>
  <c r="BK111" i="59"/>
  <c r="BG111" i="59"/>
  <c r="BK110" i="59"/>
  <c r="BG110" i="59"/>
  <c r="BK109" i="59"/>
  <c r="BG109" i="59"/>
  <c r="BK108" i="59"/>
  <c r="BG108" i="59"/>
  <c r="BK107" i="59"/>
  <c r="BG107" i="59"/>
  <c r="BK106" i="59"/>
  <c r="BG106" i="59"/>
  <c r="BK105" i="59"/>
  <c r="BG105" i="59"/>
  <c r="BK104" i="59"/>
  <c r="BG104" i="59"/>
  <c r="BK103" i="59"/>
  <c r="BG103" i="59"/>
  <c r="BK102" i="59"/>
  <c r="BG102" i="59"/>
  <c r="BK101" i="59"/>
  <c r="BG101" i="59"/>
  <c r="BK100" i="59"/>
  <c r="BG100" i="59"/>
  <c r="BK99" i="59"/>
  <c r="BG99" i="59"/>
  <c r="BK98" i="59"/>
  <c r="BG98" i="59"/>
  <c r="BK97" i="59"/>
  <c r="BG97" i="59"/>
  <c r="BK96" i="59"/>
  <c r="BG96" i="59"/>
  <c r="BK95" i="59"/>
  <c r="BG95" i="59"/>
  <c r="BK94" i="59"/>
  <c r="BG94" i="59"/>
  <c r="BX93" i="59"/>
  <c r="BU93" i="59"/>
  <c r="BO93" i="59"/>
  <c r="BY92" i="59"/>
  <c r="BW92" i="59"/>
  <c r="BK92" i="59"/>
  <c r="BG92" i="59"/>
  <c r="BX91" i="59"/>
  <c r="BU91" i="59"/>
  <c r="BO91" i="59"/>
  <c r="BY90" i="59"/>
  <c r="BW90" i="59"/>
  <c r="BK90" i="59"/>
  <c r="BG90" i="59"/>
  <c r="BX89" i="59"/>
  <c r="BU89" i="59"/>
  <c r="BO89" i="59"/>
  <c r="BY88" i="59"/>
  <c r="BW88" i="59"/>
  <c r="BK88" i="59"/>
  <c r="BG88" i="59"/>
  <c r="BX87" i="59"/>
  <c r="BU87" i="59"/>
  <c r="BO87" i="59"/>
  <c r="BY86" i="59"/>
  <c r="BW86" i="59"/>
  <c r="BK86" i="59"/>
  <c r="BG86" i="59"/>
  <c r="BX85" i="59"/>
  <c r="BU85" i="59"/>
  <c r="BO85" i="59"/>
  <c r="BY84" i="59"/>
  <c r="BW84" i="59"/>
  <c r="BK84" i="59"/>
  <c r="BG84" i="59"/>
  <c r="BX83" i="59"/>
  <c r="BU83" i="59"/>
  <c r="BO83" i="59"/>
  <c r="BY82" i="59"/>
  <c r="BW82" i="59"/>
  <c r="BK82" i="59"/>
  <c r="BG82" i="59"/>
  <c r="BX81" i="59"/>
  <c r="BU81" i="59"/>
  <c r="BO81" i="59"/>
  <c r="BY80" i="59"/>
  <c r="BW80" i="59"/>
  <c r="BK80" i="59"/>
  <c r="BG80" i="59"/>
  <c r="BX79" i="59"/>
  <c r="BU79" i="59"/>
  <c r="BO79" i="59"/>
  <c r="BY78" i="59"/>
  <c r="BW78" i="59"/>
  <c r="BK78" i="59"/>
  <c r="BG78" i="59"/>
  <c r="BX77" i="59"/>
  <c r="BU77" i="59"/>
  <c r="BO77" i="59"/>
  <c r="BY76" i="59"/>
  <c r="BW76" i="59"/>
  <c r="BK76" i="59"/>
  <c r="BG76" i="59"/>
  <c r="BX75" i="59"/>
  <c r="BU75" i="59"/>
  <c r="BO75" i="59"/>
  <c r="BY74" i="59"/>
  <c r="BW74" i="59"/>
  <c r="BK74" i="59"/>
  <c r="BG74" i="59"/>
  <c r="BX73" i="59"/>
  <c r="BU73" i="59"/>
  <c r="BO73" i="59"/>
  <c r="BY72" i="59"/>
  <c r="BW72" i="59"/>
  <c r="BK72" i="59"/>
  <c r="BG72" i="59"/>
  <c r="BX71" i="59"/>
  <c r="BU71" i="59"/>
  <c r="BO71" i="59"/>
  <c r="BY70" i="59"/>
  <c r="BW70" i="59"/>
  <c r="BK70" i="59"/>
  <c r="BG70" i="59"/>
  <c r="BX69" i="59"/>
  <c r="BU69" i="59"/>
  <c r="BO69" i="59"/>
  <c r="BY68" i="59"/>
  <c r="BW68" i="59"/>
  <c r="BK68" i="59"/>
  <c r="BG68" i="59"/>
  <c r="BX67" i="59"/>
  <c r="BU67" i="59"/>
  <c r="BO67" i="59"/>
  <c r="BY66" i="59"/>
  <c r="BW66" i="59"/>
  <c r="BK66" i="59"/>
  <c r="BG66" i="59"/>
  <c r="BX65" i="59"/>
  <c r="BU65" i="59"/>
  <c r="BO65" i="59"/>
  <c r="BY64" i="59"/>
  <c r="BW64" i="59"/>
  <c r="BK64" i="59"/>
  <c r="BG64" i="59"/>
  <c r="BX63" i="59"/>
  <c r="BU63" i="59"/>
  <c r="BO63" i="59"/>
  <c r="BY62" i="59"/>
  <c r="BW62" i="59"/>
  <c r="BK62" i="59"/>
  <c r="BG62" i="59"/>
  <c r="BX61" i="59"/>
  <c r="BU61" i="59"/>
  <c r="BO61" i="59"/>
  <c r="BY60" i="59"/>
  <c r="BW60" i="59"/>
  <c r="BK60" i="59"/>
  <c r="BG60" i="59"/>
  <c r="BX59" i="59"/>
  <c r="BU59" i="59"/>
  <c r="BO59" i="59"/>
  <c r="BY58" i="59"/>
  <c r="BW58" i="59"/>
  <c r="BK58" i="59"/>
  <c r="BG58" i="59"/>
  <c r="BX57" i="59"/>
  <c r="BU57" i="59"/>
  <c r="BO57" i="59"/>
  <c r="BY56" i="59"/>
  <c r="BW56" i="59"/>
  <c r="BK56" i="59"/>
  <c r="BG56" i="59"/>
  <c r="BX55" i="59"/>
  <c r="BU55" i="59"/>
  <c r="BO55" i="59"/>
  <c r="BY54" i="59"/>
  <c r="BW54" i="59"/>
  <c r="BK54" i="59"/>
  <c r="BG54" i="59"/>
  <c r="BX53" i="59"/>
  <c r="BU53" i="59"/>
  <c r="BO53" i="59"/>
  <c r="BY52" i="59"/>
  <c r="BW52" i="59"/>
  <c r="BK52" i="59"/>
  <c r="BG52" i="59"/>
  <c r="BX51" i="59"/>
  <c r="BU51" i="59"/>
  <c r="BO51" i="59"/>
  <c r="BY50" i="59"/>
  <c r="BW50" i="59"/>
  <c r="BK50" i="59"/>
  <c r="BG50" i="59"/>
  <c r="BX49" i="59"/>
  <c r="BU49" i="59"/>
  <c r="BO49" i="59"/>
  <c r="BY48" i="59"/>
  <c r="BW48" i="59"/>
  <c r="BK48" i="59"/>
  <c r="BG48" i="59"/>
  <c r="BX47" i="59"/>
  <c r="BU47" i="59"/>
  <c r="BO47" i="59"/>
  <c r="BY46" i="59"/>
  <c r="BW46" i="59"/>
  <c r="BK46" i="59"/>
  <c r="BG46" i="59"/>
  <c r="BX45" i="59"/>
  <c r="BU45" i="59"/>
  <c r="BO45" i="59"/>
  <c r="BY44" i="59"/>
  <c r="BW44" i="59"/>
  <c r="BK44" i="59"/>
  <c r="BG44" i="59"/>
  <c r="BX43" i="59"/>
  <c r="BU43" i="59"/>
  <c r="BO43" i="59"/>
  <c r="BY42" i="59"/>
  <c r="BW42" i="59"/>
  <c r="BK42" i="59"/>
  <c r="BG42" i="59"/>
  <c r="BX41" i="59"/>
  <c r="BU41" i="59"/>
  <c r="BO41" i="59"/>
  <c r="BY40" i="59"/>
  <c r="BW40" i="59"/>
  <c r="BK40" i="59"/>
  <c r="BG40" i="59"/>
  <c r="BX39" i="59"/>
  <c r="BU39" i="59"/>
  <c r="BO39" i="59"/>
  <c r="BY38" i="59"/>
  <c r="BW38" i="59"/>
  <c r="BK38" i="59"/>
  <c r="BG38" i="59"/>
  <c r="BX37" i="59"/>
  <c r="BU37" i="59"/>
  <c r="BO37" i="59"/>
  <c r="BY36" i="59"/>
  <c r="BW36" i="59"/>
  <c r="BK36" i="59"/>
  <c r="BG36" i="59"/>
  <c r="BX35" i="59"/>
  <c r="BU35" i="59"/>
  <c r="BO35" i="59"/>
  <c r="BY34" i="59"/>
  <c r="BW34" i="59"/>
  <c r="BK34" i="59"/>
  <c r="BG34" i="59"/>
  <c r="BX33" i="59"/>
  <c r="BU33" i="59"/>
  <c r="BO33" i="59"/>
  <c r="BY32" i="59"/>
  <c r="BW32" i="59"/>
  <c r="BK32" i="59"/>
  <c r="BG32" i="59"/>
  <c r="BX31" i="59"/>
  <c r="BU31" i="59"/>
  <c r="BO31" i="59"/>
  <c r="BY30" i="59"/>
  <c r="BW30" i="59"/>
  <c r="BK30" i="59"/>
  <c r="BG30" i="59"/>
  <c r="BX29" i="59"/>
  <c r="BU29" i="59"/>
  <c r="BO29" i="59"/>
  <c r="BY28" i="59"/>
  <c r="BW28" i="59"/>
  <c r="BK28" i="59"/>
  <c r="BG28" i="59"/>
  <c r="BX27" i="59"/>
  <c r="BU27" i="59"/>
  <c r="BO27" i="59"/>
  <c r="BY26" i="59"/>
  <c r="BW26" i="59"/>
  <c r="BK26" i="59"/>
  <c r="BG26" i="59"/>
  <c r="BX25" i="59"/>
  <c r="BU25" i="59"/>
  <c r="BO25" i="59"/>
  <c r="BY24" i="59"/>
  <c r="BW24" i="59"/>
  <c r="BK24" i="59"/>
  <c r="BG24" i="59"/>
  <c r="BX23" i="59"/>
  <c r="BU23" i="59"/>
  <c r="BO23" i="59"/>
  <c r="BY22" i="59"/>
  <c r="BW22" i="59"/>
  <c r="BK22" i="59"/>
  <c r="BG22" i="59"/>
  <c r="BX21" i="59"/>
  <c r="BU21" i="59"/>
  <c r="BO21" i="59"/>
  <c r="BY20" i="59"/>
  <c r="BW20" i="59"/>
  <c r="BK20" i="59"/>
  <c r="BG20" i="59"/>
  <c r="BX19" i="59"/>
  <c r="BU19" i="59"/>
  <c r="BO19" i="59"/>
  <c r="BY18" i="59"/>
  <c r="BW18" i="59"/>
  <c r="BK18" i="59"/>
  <c r="BG18" i="59"/>
  <c r="BX17" i="59"/>
  <c r="BU17" i="59"/>
  <c r="BO17" i="59"/>
  <c r="BY16" i="59"/>
  <c r="BW16" i="59"/>
  <c r="BK16" i="59"/>
  <c r="BG16" i="59"/>
  <c r="BX15" i="59"/>
  <c r="BU15" i="59"/>
  <c r="BO15" i="59"/>
  <c r="BY14" i="59"/>
  <c r="BW14" i="59"/>
  <c r="BK14" i="59"/>
  <c r="BG14" i="59"/>
  <c r="BX13" i="59"/>
  <c r="BU13" i="59"/>
  <c r="BO13" i="59"/>
  <c r="BY12" i="59"/>
  <c r="BW12" i="59"/>
  <c r="BK12" i="59"/>
  <c r="BG12" i="59"/>
  <c r="BX11" i="59"/>
  <c r="BU11" i="59"/>
  <c r="BO11" i="59"/>
  <c r="BY10" i="59"/>
  <c r="BW10" i="59"/>
  <c r="BK10" i="59"/>
  <c r="BG10" i="59"/>
  <c r="BX9" i="59"/>
  <c r="BU9" i="59"/>
  <c r="BO9" i="59"/>
  <c r="BY8" i="59"/>
  <c r="BW8" i="59"/>
  <c r="BK8" i="59"/>
  <c r="BG8" i="59"/>
  <c r="BX7" i="59"/>
  <c r="BU7" i="59"/>
  <c r="BO7" i="59"/>
  <c r="BY6" i="59"/>
  <c r="BW6" i="59"/>
  <c r="BK6" i="59"/>
  <c r="BG6" i="59"/>
  <c r="BX5" i="59"/>
  <c r="BU5" i="59"/>
  <c r="BO5" i="59"/>
  <c r="BY4" i="59"/>
  <c r="BW4" i="59"/>
  <c r="BK4" i="59"/>
  <c r="BG4" i="59"/>
  <c r="BX3" i="59"/>
  <c r="BU3" i="59"/>
  <c r="BO3" i="59"/>
  <c r="BJ2" i="59"/>
  <c r="BN2" i="59"/>
  <c r="BR2" i="59"/>
  <c r="BV2" i="59"/>
  <c r="BZ2" i="59"/>
  <c r="BM3" i="59"/>
  <c r="BS3" i="59"/>
  <c r="BL4" i="59"/>
  <c r="BR4" i="59"/>
  <c r="BI5" i="59"/>
  <c r="BQ5" i="59"/>
  <c r="BE6" i="59"/>
  <c r="BN6" i="59"/>
  <c r="BV6" i="59"/>
  <c r="BM7" i="59"/>
  <c r="BS7" i="59"/>
  <c r="BL8" i="59"/>
  <c r="BR8" i="59"/>
  <c r="BI9" i="59"/>
  <c r="BQ9" i="59"/>
  <c r="BE10" i="59"/>
  <c r="BN10" i="59"/>
  <c r="BV10" i="59"/>
  <c r="BM11" i="59"/>
  <c r="BS11" i="59"/>
  <c r="BL12" i="59"/>
  <c r="BR12" i="59"/>
  <c r="BI13" i="59"/>
  <c r="BQ13" i="59"/>
  <c r="BE14" i="59"/>
  <c r="BN14" i="59"/>
  <c r="BV14" i="59"/>
  <c r="BM15" i="59"/>
  <c r="BS15" i="59"/>
  <c r="BL16" i="59"/>
  <c r="BR16" i="59"/>
  <c r="BI17" i="59"/>
  <c r="BQ17" i="59"/>
  <c r="BE18" i="59"/>
  <c r="BN18" i="59"/>
  <c r="BV18" i="59"/>
  <c r="BM19" i="59"/>
  <c r="BS19" i="59"/>
  <c r="BL20" i="59"/>
  <c r="BR20" i="59"/>
  <c r="BI21" i="59"/>
  <c r="BQ21" i="59"/>
  <c r="BE22" i="59"/>
  <c r="BN22" i="59"/>
  <c r="BV22" i="59"/>
  <c r="BM23" i="59"/>
  <c r="BS23" i="59"/>
  <c r="BL24" i="59"/>
  <c r="BR24" i="59"/>
  <c r="BI25" i="59"/>
  <c r="BQ25" i="59"/>
  <c r="BE26" i="59"/>
  <c r="BN26" i="59"/>
  <c r="BV26" i="59"/>
  <c r="BS27" i="59"/>
  <c r="BL28" i="59"/>
  <c r="BR28" i="59"/>
  <c r="BI29" i="59"/>
  <c r="BQ29" i="59"/>
  <c r="BE30" i="59"/>
  <c r="BV30" i="59"/>
  <c r="BM31" i="59"/>
  <c r="BL32" i="59"/>
  <c r="BI33" i="59"/>
  <c r="BE34" i="59"/>
  <c r="BV34" i="59"/>
  <c r="BS35" i="59"/>
  <c r="BR36" i="59"/>
  <c r="BQ37" i="59"/>
  <c r="BN38" i="59"/>
  <c r="BM39" i="59"/>
  <c r="BL40" i="59"/>
  <c r="BQ41" i="59"/>
  <c r="BN42" i="59"/>
  <c r="BM43" i="59"/>
  <c r="BL44" i="59"/>
  <c r="BI45" i="59"/>
  <c r="BE46" i="59"/>
  <c r="BV46" i="59"/>
  <c r="BS47" i="59"/>
  <c r="BR48" i="59"/>
  <c r="BQ49" i="59"/>
  <c r="BN50" i="59"/>
  <c r="BM51" i="59"/>
  <c r="BL52" i="59"/>
  <c r="BI53" i="59"/>
  <c r="BN54" i="59"/>
  <c r="BV54" i="59"/>
  <c r="BS55" i="59"/>
  <c r="BR56" i="59"/>
  <c r="BQ57" i="59"/>
  <c r="BN58" i="59"/>
  <c r="BM59" i="59"/>
  <c r="BL60" i="59"/>
  <c r="BI61" i="59"/>
  <c r="BE62" i="59"/>
  <c r="BV62" i="59"/>
  <c r="BS63" i="59"/>
  <c r="BR64" i="59"/>
  <c r="BQ65" i="59"/>
  <c r="BN66" i="59"/>
  <c r="BM67" i="59"/>
  <c r="BL68" i="59"/>
  <c r="BI69" i="59"/>
  <c r="BE70" i="59"/>
  <c r="BV70" i="59"/>
  <c r="BS71" i="59"/>
  <c r="BR72" i="59"/>
  <c r="BQ73" i="59"/>
  <c r="BN74" i="59"/>
  <c r="BM75" i="59"/>
  <c r="BL76" i="59"/>
  <c r="BI77" i="59"/>
  <c r="BE78" i="59"/>
  <c r="BV78" i="59"/>
  <c r="BS79" i="59"/>
  <c r="BR80" i="59"/>
  <c r="BQ81" i="59"/>
  <c r="BN82" i="59"/>
  <c r="BM83" i="59"/>
  <c r="BL84" i="59"/>
  <c r="BI85" i="59"/>
  <c r="BE86" i="59"/>
  <c r="BV86" i="59"/>
  <c r="BS87" i="59"/>
  <c r="BR88" i="59"/>
  <c r="BQ89" i="59"/>
  <c r="BN90" i="59"/>
  <c r="BM91" i="59"/>
  <c r="BL92" i="59"/>
  <c r="BI93" i="59"/>
  <c r="BE94" i="59"/>
  <c r="BV94" i="59"/>
  <c r="BS95" i="59"/>
  <c r="BR96" i="59"/>
  <c r="BQ97" i="59"/>
  <c r="BN98" i="59"/>
  <c r="BM99" i="59"/>
  <c r="BL100" i="59"/>
  <c r="BI101" i="59"/>
  <c r="BE102" i="59"/>
  <c r="BV102" i="59"/>
  <c r="BS103" i="59"/>
  <c r="BR104" i="59"/>
  <c r="BQ105" i="59"/>
  <c r="BN106" i="59"/>
  <c r="BM107" i="59"/>
  <c r="BL108" i="59"/>
  <c r="BI109" i="59"/>
  <c r="BE110" i="59"/>
  <c r="BV110" i="59"/>
  <c r="BS111" i="59"/>
  <c r="BR112" i="59"/>
  <c r="BQ113" i="59"/>
  <c r="BN114" i="59"/>
  <c r="BM115" i="59"/>
  <c r="BL116" i="59"/>
  <c r="BI117" i="59"/>
  <c r="BE118" i="59"/>
  <c r="BV118" i="59"/>
  <c r="BS119" i="59"/>
  <c r="BR120" i="59"/>
  <c r="BQ121" i="59"/>
  <c r="BN122" i="59"/>
  <c r="BM123" i="59"/>
  <c r="BT59" i="59"/>
  <c r="BJ52" i="59"/>
  <c r="BT51" i="59"/>
  <c r="BP50" i="59"/>
  <c r="BJ50" i="59"/>
  <c r="BP46" i="59"/>
  <c r="BP44" i="59"/>
  <c r="BJ44" i="59"/>
  <c r="BZ43" i="59"/>
  <c r="BT43" i="59"/>
  <c r="BZ41" i="59"/>
  <c r="BT41" i="59"/>
  <c r="BP40" i="59"/>
  <c r="BJ40" i="59"/>
  <c r="BF37" i="59"/>
  <c r="BH35" i="59"/>
  <c r="BF33" i="59"/>
  <c r="BP30" i="59"/>
  <c r="BZ29" i="59"/>
  <c r="BT29" i="59"/>
  <c r="BP28" i="59"/>
  <c r="BJ28" i="59"/>
  <c r="BF25" i="59"/>
  <c r="BF23" i="59"/>
  <c r="BF21" i="59"/>
  <c r="BZ19" i="59"/>
  <c r="BT19" i="59"/>
  <c r="BH19" i="59"/>
  <c r="BF19" i="59"/>
  <c r="BP16" i="59"/>
  <c r="BJ16" i="59"/>
  <c r="BH15" i="59"/>
  <c r="BF15" i="59"/>
  <c r="BP14" i="59"/>
  <c r="BJ14" i="59"/>
  <c r="BZ11" i="59"/>
  <c r="BT11" i="59"/>
  <c r="BF9" i="59"/>
  <c r="BZ7" i="59"/>
  <c r="BT7" i="59"/>
  <c r="BH7" i="59"/>
  <c r="BF7" i="59"/>
  <c r="BP4" i="59"/>
  <c r="BH3" i="59"/>
  <c r="BF3" i="59"/>
  <c r="BG2" i="59"/>
  <c r="BO2" i="59"/>
  <c r="BE3" i="59"/>
  <c r="BV3" i="59"/>
  <c r="BS4" i="59"/>
  <c r="BI6" i="59"/>
  <c r="BE7" i="59"/>
  <c r="BM8" i="59"/>
  <c r="BL9" i="59"/>
  <c r="BQ10" i="59"/>
  <c r="BN11" i="59"/>
  <c r="BS12" i="59"/>
  <c r="BR13" i="59"/>
  <c r="BQ14" i="59"/>
  <c r="BV15" i="59"/>
  <c r="BS16" i="59"/>
  <c r="BQ18" i="59"/>
  <c r="BN19" i="59"/>
  <c r="BS20" i="59"/>
  <c r="BR21" i="59"/>
  <c r="BE23" i="59"/>
  <c r="BM24" i="59"/>
  <c r="BL25" i="59"/>
  <c r="BQ26" i="59"/>
  <c r="BN27" i="59"/>
  <c r="BS28" i="59"/>
  <c r="BI30" i="59"/>
  <c r="BE31" i="59"/>
  <c r="BM32" i="59"/>
  <c r="BL33" i="59"/>
  <c r="BI34" i="59"/>
  <c r="BN35" i="59"/>
  <c r="BM36" i="59"/>
  <c r="BR37" i="59"/>
  <c r="BQ38" i="59"/>
  <c r="BN39" i="59"/>
  <c r="BS40" i="59"/>
  <c r="BR41" i="59"/>
  <c r="BQ42" i="59"/>
  <c r="BV43" i="59"/>
  <c r="BS44" i="59"/>
  <c r="BI46" i="59"/>
  <c r="BE47" i="59"/>
  <c r="BV47" i="59"/>
  <c r="BL49" i="59"/>
  <c r="BI50" i="59"/>
  <c r="BN51" i="59"/>
  <c r="BM52" i="59"/>
  <c r="BL53" i="59"/>
  <c r="BQ54" i="59"/>
  <c r="BN55" i="59"/>
  <c r="BS56" i="59"/>
  <c r="BR57" i="59"/>
  <c r="BQ58" i="59"/>
  <c r="BV59" i="59"/>
  <c r="BS60" i="59"/>
  <c r="BR61" i="59"/>
  <c r="BE63" i="59"/>
  <c r="BV63" i="59"/>
  <c r="BS64" i="59"/>
  <c r="BI66" i="59"/>
  <c r="BE67" i="59"/>
  <c r="BM68" i="59"/>
  <c r="BL69" i="59"/>
  <c r="BQ70" i="59"/>
  <c r="BN71" i="59"/>
  <c r="BS72" i="59"/>
  <c r="BR73" i="59"/>
  <c r="BE75" i="59"/>
  <c r="BV75" i="59"/>
  <c r="BL77" i="59"/>
  <c r="BI78" i="59"/>
  <c r="BN79" i="59"/>
  <c r="BM80" i="59"/>
  <c r="BL81" i="59"/>
  <c r="BQ82" i="59"/>
  <c r="BN83" i="59"/>
  <c r="BS84" i="59"/>
  <c r="BR85" i="59"/>
  <c r="BQ86" i="59"/>
  <c r="BV87" i="59"/>
  <c r="BS88" i="59"/>
  <c r="BR89" i="59"/>
  <c r="BE91" i="59"/>
  <c r="BV91" i="59"/>
  <c r="BS92" i="59"/>
  <c r="BI94" i="59"/>
  <c r="BE95" i="59"/>
  <c r="BM96" i="59"/>
  <c r="BL97" i="59"/>
  <c r="BQ114" i="59"/>
  <c r="BN119" i="59"/>
  <c r="BL121" i="59"/>
  <c r="BQ122" i="59"/>
  <c r="BN123" i="59"/>
  <c r="BP123" i="59"/>
  <c r="BJ123" i="59"/>
  <c r="BP122" i="59"/>
  <c r="BJ122" i="59"/>
  <c r="BP121" i="59"/>
  <c r="BJ121" i="59"/>
  <c r="BP120" i="59"/>
  <c r="BJ120" i="59"/>
  <c r="BP119" i="59"/>
  <c r="BJ119" i="59"/>
  <c r="BP118" i="59"/>
  <c r="BJ118" i="59"/>
  <c r="BP117" i="59"/>
  <c r="BJ117" i="59"/>
  <c r="BP116" i="59"/>
  <c r="BJ116" i="59"/>
  <c r="BP115" i="59"/>
  <c r="BJ115" i="59"/>
  <c r="BP114" i="59"/>
  <c r="BJ114" i="59"/>
  <c r="BP113" i="59"/>
  <c r="BJ113" i="59"/>
  <c r="BP112" i="59"/>
  <c r="BJ112" i="59"/>
  <c r="BP111" i="59"/>
  <c r="BJ111" i="59"/>
  <c r="BP110" i="59"/>
  <c r="BJ110" i="59"/>
  <c r="BP109" i="59"/>
  <c r="BJ109" i="59"/>
  <c r="BP108" i="59"/>
  <c r="BJ108" i="59"/>
  <c r="BP107" i="59"/>
  <c r="BJ107" i="59"/>
  <c r="BP106" i="59"/>
  <c r="BJ106" i="59"/>
  <c r="BP105" i="59"/>
  <c r="BJ105" i="59"/>
  <c r="BP104" i="59"/>
  <c r="BJ104" i="59"/>
  <c r="BP103" i="59"/>
  <c r="BJ103" i="59"/>
  <c r="BP102" i="59"/>
  <c r="BJ102" i="59"/>
  <c r="BP101" i="59"/>
  <c r="BJ101" i="59"/>
  <c r="BP100" i="59"/>
  <c r="BJ100" i="59"/>
  <c r="BP99" i="59"/>
  <c r="BJ99" i="59"/>
  <c r="BP98" i="59"/>
  <c r="BJ98" i="59"/>
  <c r="BP97" i="59"/>
  <c r="BJ97" i="59"/>
  <c r="BP96" i="59"/>
  <c r="BJ96" i="59"/>
  <c r="BP95" i="59"/>
  <c r="BJ95" i="59"/>
  <c r="BP94" i="59"/>
  <c r="BJ94" i="59"/>
  <c r="BZ93" i="59"/>
  <c r="BT93" i="59"/>
  <c r="BH93" i="59"/>
  <c r="BF93" i="59"/>
  <c r="BP92" i="59"/>
  <c r="BJ92" i="59"/>
  <c r="BZ91" i="59"/>
  <c r="BT91" i="59"/>
  <c r="BH91" i="59"/>
  <c r="BF91" i="59"/>
  <c r="BP90" i="59"/>
  <c r="BJ90" i="59"/>
  <c r="BZ89" i="59"/>
  <c r="BT89" i="59"/>
  <c r="BH89" i="59"/>
  <c r="BF89" i="59"/>
  <c r="BP88" i="59"/>
  <c r="BJ88" i="59"/>
  <c r="BZ87" i="59"/>
  <c r="BT87" i="59"/>
  <c r="BH87" i="59"/>
  <c r="BF87" i="59"/>
  <c r="BP86" i="59"/>
  <c r="BJ86" i="59"/>
  <c r="BZ85" i="59"/>
  <c r="BT85" i="59"/>
  <c r="BH85" i="59"/>
  <c r="BF85" i="59"/>
  <c r="BP84" i="59"/>
  <c r="BJ84" i="59"/>
  <c r="BZ83" i="59"/>
  <c r="BT83" i="59"/>
  <c r="BH83" i="59"/>
  <c r="BF83" i="59"/>
  <c r="BP82" i="59"/>
  <c r="BJ82" i="59"/>
  <c r="BZ81" i="59"/>
  <c r="BT81" i="59"/>
  <c r="BH81" i="59"/>
  <c r="BF81" i="59"/>
  <c r="BP80" i="59"/>
  <c r="BJ80" i="59"/>
  <c r="BZ79" i="59"/>
  <c r="BT79" i="59"/>
  <c r="BH79" i="59"/>
  <c r="BF79" i="59"/>
  <c r="BP78" i="59"/>
  <c r="BJ78" i="59"/>
  <c r="BZ77" i="59"/>
  <c r="BT77" i="59"/>
  <c r="BH77" i="59"/>
  <c r="BF77" i="59"/>
  <c r="BP76" i="59"/>
  <c r="BJ76" i="59"/>
  <c r="BZ75" i="59"/>
  <c r="BT75" i="59"/>
  <c r="BH75" i="59"/>
  <c r="BF75" i="59"/>
  <c r="BP74" i="59"/>
  <c r="BJ74" i="59"/>
  <c r="BZ73" i="59"/>
  <c r="BT73" i="59"/>
  <c r="BH73" i="59"/>
  <c r="BF73" i="59"/>
  <c r="BP72" i="59"/>
  <c r="BJ72" i="59"/>
  <c r="BZ71" i="59"/>
  <c r="BT71" i="59"/>
  <c r="BH71" i="59"/>
  <c r="BF71" i="59"/>
  <c r="BP70" i="59"/>
  <c r="BJ70" i="59"/>
  <c r="BZ69" i="59"/>
  <c r="BT69" i="59"/>
  <c r="BH69" i="59"/>
  <c r="BF69" i="59"/>
  <c r="BP68" i="59"/>
  <c r="BJ68" i="59"/>
  <c r="BZ67" i="59"/>
  <c r="BT67" i="59"/>
  <c r="BH67" i="59"/>
  <c r="BF67" i="59"/>
  <c r="BP66" i="59"/>
  <c r="BJ66" i="59"/>
  <c r="BZ65" i="59"/>
  <c r="BT65" i="59"/>
  <c r="BH65" i="59"/>
  <c r="BF65" i="59"/>
  <c r="BP64" i="59"/>
  <c r="BJ64" i="59"/>
  <c r="BZ63" i="59"/>
  <c r="BT63" i="59"/>
  <c r="BH63" i="59"/>
  <c r="BF63" i="59"/>
  <c r="BP62" i="59"/>
  <c r="BJ62" i="59"/>
  <c r="BZ61" i="59"/>
  <c r="BT61" i="59"/>
  <c r="BH61" i="59"/>
  <c r="BF61" i="59"/>
  <c r="BP60" i="59"/>
  <c r="BJ60" i="59"/>
  <c r="BH59" i="59"/>
  <c r="BF59" i="59"/>
  <c r="BP58" i="59"/>
  <c r="BJ58" i="59"/>
  <c r="BZ57" i="59"/>
  <c r="BT57" i="59"/>
  <c r="BH57" i="59"/>
  <c r="BF57" i="59"/>
  <c r="BP56" i="59"/>
  <c r="BJ56" i="59"/>
  <c r="BZ55" i="59"/>
  <c r="BT55" i="59"/>
  <c r="BH55" i="59"/>
  <c r="BF55" i="59"/>
  <c r="BP54" i="59"/>
  <c r="BJ54" i="59"/>
  <c r="BZ53" i="59"/>
  <c r="BT53" i="59"/>
  <c r="BH53" i="59"/>
  <c r="BF53" i="59"/>
  <c r="BP52" i="59"/>
  <c r="BZ51" i="59"/>
  <c r="BH51" i="59"/>
  <c r="BF51" i="59"/>
  <c r="BT49" i="59"/>
  <c r="BZ47" i="59"/>
  <c r="BH47" i="59"/>
  <c r="BZ45" i="59"/>
  <c r="BT45" i="59"/>
  <c r="BH45" i="59"/>
  <c r="BF45" i="59"/>
  <c r="BH43" i="59"/>
  <c r="BP42" i="59"/>
  <c r="BJ42" i="59"/>
  <c r="BH41" i="59"/>
  <c r="BP38" i="59"/>
  <c r="BZ37" i="59"/>
  <c r="BT37" i="59"/>
  <c r="BP36" i="59"/>
  <c r="BZ35" i="59"/>
  <c r="BT35" i="59"/>
  <c r="BP34" i="59"/>
  <c r="BJ34" i="59"/>
  <c r="BH33" i="59"/>
  <c r="BZ31" i="59"/>
  <c r="BJ30" i="59"/>
  <c r="BP26" i="59"/>
  <c r="BH25" i="59"/>
  <c r="BP24" i="59"/>
  <c r="BJ24" i="59"/>
  <c r="BZ23" i="59"/>
  <c r="BT23" i="59"/>
  <c r="BP22" i="59"/>
  <c r="BJ22" i="59"/>
  <c r="BH21" i="59"/>
  <c r="BT17" i="59"/>
  <c r="BH17" i="59"/>
  <c r="BT13" i="59"/>
  <c r="BF13" i="59"/>
  <c r="BP12" i="59"/>
  <c r="BJ12" i="59"/>
  <c r="BH11" i="59"/>
  <c r="BP10" i="59"/>
  <c r="BJ10" i="59"/>
  <c r="BH9" i="59"/>
  <c r="BT5" i="59"/>
  <c r="BF5" i="59"/>
  <c r="BS2" i="59"/>
  <c r="BL5" i="59"/>
  <c r="BN7" i="59"/>
  <c r="BR9" i="59"/>
  <c r="BM12" i="59"/>
  <c r="BE15" i="59"/>
  <c r="BR17" i="59"/>
  <c r="BV19" i="59"/>
  <c r="BI22" i="59"/>
  <c r="BV23" i="59"/>
  <c r="BR25" i="59"/>
  <c r="BV27" i="59"/>
  <c r="BR29" i="59"/>
  <c r="BV31" i="59"/>
  <c r="BQ34" i="59"/>
  <c r="BL37" i="59"/>
  <c r="BV39" i="59"/>
  <c r="BE43" i="59"/>
  <c r="BR45" i="59"/>
  <c r="BM48" i="59"/>
  <c r="BE51" i="59"/>
  <c r="BR53" i="59"/>
  <c r="BM56" i="59"/>
  <c r="BE59" i="59"/>
  <c r="BI62" i="59"/>
  <c r="BL65" i="59"/>
  <c r="BV67" i="59"/>
  <c r="BI70" i="59"/>
  <c r="BM72" i="59"/>
  <c r="BQ74" i="59"/>
  <c r="BS76" i="59"/>
  <c r="BE79" i="59"/>
  <c r="BR81" i="59"/>
  <c r="BM84" i="59"/>
  <c r="BE87" i="59"/>
  <c r="BI90" i="59"/>
  <c r="BL93" i="59"/>
  <c r="BV95" i="59"/>
  <c r="BI98" i="59"/>
  <c r="BN99" i="59"/>
  <c r="BS100" i="59"/>
  <c r="BR101" i="59"/>
  <c r="BE103" i="59"/>
  <c r="BV103" i="59"/>
  <c r="BS104" i="59"/>
  <c r="BR105" i="59"/>
  <c r="BQ106" i="59"/>
  <c r="BN107" i="59"/>
  <c r="BM108" i="59"/>
  <c r="BL109" i="59"/>
  <c r="BQ110" i="59"/>
  <c r="BN111" i="59"/>
  <c r="BS112" i="59"/>
  <c r="BR113" i="59"/>
  <c r="BN115" i="59"/>
  <c r="BS116" i="59"/>
  <c r="BR117" i="59"/>
  <c r="BE119" i="59"/>
  <c r="BM120" i="59"/>
  <c r="BI122" i="59"/>
  <c r="BO122" i="59"/>
  <c r="BO118" i="59"/>
  <c r="BO114" i="59"/>
  <c r="BO110" i="59"/>
  <c r="BO106" i="59"/>
  <c r="BO102" i="59"/>
  <c r="BO98" i="59"/>
  <c r="BO94" i="59"/>
  <c r="BW93" i="59"/>
  <c r="BX90" i="59"/>
  <c r="BK89" i="59"/>
  <c r="BU88" i="59"/>
  <c r="BY87" i="59"/>
  <c r="BG87" i="59"/>
  <c r="BO86" i="59"/>
  <c r="BW85" i="59"/>
  <c r="BX82" i="59"/>
  <c r="BK81" i="59"/>
  <c r="BU80" i="59"/>
  <c r="BY79" i="59"/>
  <c r="BG79" i="59"/>
  <c r="BO78" i="59"/>
  <c r="BW77" i="59"/>
  <c r="BX74" i="59"/>
  <c r="BK73" i="59"/>
  <c r="BU72" i="59"/>
  <c r="BY71" i="59"/>
  <c r="BG71" i="59"/>
  <c r="BO70" i="59"/>
  <c r="BW69" i="59"/>
  <c r="BX66" i="59"/>
  <c r="BK65" i="59"/>
  <c r="BU64" i="59"/>
  <c r="BY63" i="59"/>
  <c r="BG63" i="59"/>
  <c r="BO62" i="59"/>
  <c r="BW61" i="59"/>
  <c r="BX58" i="59"/>
  <c r="BK57" i="59"/>
  <c r="BU56" i="59"/>
  <c r="BY55" i="59"/>
  <c r="BG55" i="59"/>
  <c r="BO54" i="59"/>
  <c r="BW53" i="59"/>
  <c r="BX50" i="59"/>
  <c r="BK49" i="59"/>
  <c r="BU48" i="59"/>
  <c r="BY47" i="59"/>
  <c r="BG47" i="59"/>
  <c r="BO46" i="59"/>
  <c r="BW45" i="59"/>
  <c r="BX42" i="59"/>
  <c r="BK41" i="59"/>
  <c r="BU40" i="59"/>
  <c r="BY39" i="59"/>
  <c r="BG39" i="59"/>
  <c r="BO38" i="59"/>
  <c r="BW37" i="59"/>
  <c r="BX34" i="59"/>
  <c r="BK33" i="59"/>
  <c r="BU32" i="59"/>
  <c r="BY31" i="59"/>
  <c r="BG31" i="59"/>
  <c r="BO30" i="59"/>
  <c r="BW29" i="59"/>
  <c r="BX26" i="59"/>
  <c r="BK25" i="59"/>
  <c r="BU24" i="59"/>
  <c r="BY23" i="59"/>
  <c r="BG23" i="59"/>
  <c r="BO22" i="59"/>
  <c r="BW21" i="59"/>
  <c r="BX18" i="59"/>
  <c r="BK17" i="59"/>
  <c r="BU16" i="59"/>
  <c r="BY15" i="59"/>
  <c r="BG15" i="59"/>
  <c r="BO14" i="59"/>
  <c r="BW13" i="59"/>
  <c r="BX10" i="59"/>
  <c r="BK9" i="59"/>
  <c r="BU8" i="59"/>
  <c r="BY7" i="59"/>
  <c r="BG7" i="59"/>
  <c r="BO6" i="59"/>
  <c r="BW5" i="59"/>
  <c r="BH2" i="59"/>
  <c r="BX2" i="59"/>
  <c r="BN4" i="59"/>
  <c r="BL6" i="59"/>
  <c r="BE8" i="59"/>
  <c r="BS9" i="59"/>
  <c r="BQ11" i="59"/>
  <c r="BM13" i="59"/>
  <c r="BI15" i="59"/>
  <c r="BV16" i="59"/>
  <c r="BR18" i="59"/>
  <c r="BN20" i="59"/>
  <c r="BL22" i="59"/>
  <c r="BE24" i="59"/>
  <c r="BS25" i="59"/>
  <c r="BQ27" i="59"/>
  <c r="BM29" i="59"/>
  <c r="BI31" i="59"/>
  <c r="BV32" i="59"/>
  <c r="BR34" i="59"/>
  <c r="BN36" i="59"/>
  <c r="BL38" i="59"/>
  <c r="BE40" i="59"/>
  <c r="BS41" i="59"/>
  <c r="BQ43" i="59"/>
  <c r="BM45" i="59"/>
  <c r="BI47" i="59"/>
  <c r="BV48" i="59"/>
  <c r="BR50" i="59"/>
  <c r="BN52" i="59"/>
  <c r="BL54" i="59"/>
  <c r="BE56" i="59"/>
  <c r="BS57" i="59"/>
  <c r="BQ59" i="59"/>
  <c r="BM61" i="59"/>
  <c r="BI63" i="59"/>
  <c r="BV64" i="59"/>
  <c r="BR66" i="59"/>
  <c r="BN68" i="59"/>
  <c r="BL70" i="59"/>
  <c r="BE72" i="59"/>
  <c r="BS73" i="59"/>
  <c r="BQ75" i="59"/>
  <c r="BM77" i="59"/>
  <c r="BI79" i="59"/>
  <c r="BV80" i="59"/>
  <c r="BR82" i="59"/>
  <c r="BN84" i="59"/>
  <c r="BL86" i="59"/>
  <c r="BE88" i="59"/>
  <c r="BS89" i="59"/>
  <c r="BQ91" i="59"/>
  <c r="BM93" i="59"/>
  <c r="BI95" i="59"/>
  <c r="BV96" i="59"/>
  <c r="BR98" i="59"/>
  <c r="BN100" i="59"/>
  <c r="BL102" i="59"/>
  <c r="BE104" i="59"/>
  <c r="BS105" i="59"/>
  <c r="BQ107" i="59"/>
  <c r="BM109" i="59"/>
  <c r="BI111" i="59"/>
  <c r="BV112" i="59"/>
  <c r="BR114" i="59"/>
  <c r="BN116" i="59"/>
  <c r="BL118" i="59"/>
  <c r="BE120" i="59"/>
  <c r="BS121" i="59"/>
  <c r="BQ123" i="59"/>
  <c r="BK3" i="59"/>
  <c r="BL2" i="59"/>
  <c r="BI3" i="59"/>
  <c r="BV4" i="59"/>
  <c r="BR6" i="59"/>
  <c r="BL10" i="59"/>
  <c r="BE12" i="59"/>
  <c r="BS13" i="59"/>
  <c r="BQ15" i="59"/>
  <c r="BM17" i="59"/>
  <c r="BV20" i="59"/>
  <c r="BR22" i="59"/>
  <c r="BN24" i="59"/>
  <c r="BL26" i="59"/>
  <c r="BS29" i="59"/>
  <c r="BQ31" i="59"/>
  <c r="BM33" i="59"/>
  <c r="BI35" i="59"/>
  <c r="BV36" i="59"/>
  <c r="BN40" i="59"/>
  <c r="BL42" i="59"/>
  <c r="BE44" i="59"/>
  <c r="BS45" i="59"/>
  <c r="BQ47" i="59"/>
  <c r="BI51" i="59"/>
  <c r="BV52" i="59"/>
  <c r="BR54" i="59"/>
  <c r="BN56" i="59"/>
  <c r="BL58" i="59"/>
  <c r="BS61" i="59"/>
  <c r="BQ63" i="59"/>
  <c r="BM65" i="59"/>
  <c r="BI67" i="59"/>
  <c r="BV68" i="59"/>
  <c r="BN72" i="59"/>
  <c r="BL74" i="59"/>
  <c r="BE76" i="59"/>
  <c r="BS77" i="59"/>
  <c r="BM81" i="59"/>
  <c r="BI83" i="59"/>
  <c r="BV84" i="59"/>
  <c r="BR86" i="59"/>
  <c r="BL90" i="59"/>
  <c r="BE92" i="59"/>
  <c r="BS93" i="59"/>
  <c r="BQ95" i="59"/>
  <c r="BI99" i="59"/>
  <c r="BV100" i="59"/>
  <c r="BR102" i="59"/>
  <c r="BN104" i="59"/>
  <c r="BE108" i="59"/>
  <c r="BS109" i="59"/>
  <c r="BQ111" i="59"/>
  <c r="BM113" i="59"/>
  <c r="BI115" i="59"/>
  <c r="BR118" i="59"/>
  <c r="BN120" i="59"/>
  <c r="BL122" i="59"/>
  <c r="BO109" i="59"/>
  <c r="BO105" i="59"/>
  <c r="BW91" i="59"/>
  <c r="BK87" i="59"/>
  <c r="BG85" i="59"/>
  <c r="BW83" i="59"/>
  <c r="BO76" i="59"/>
  <c r="BW67" i="59"/>
  <c r="BO60" i="59"/>
  <c r="BO52" i="59"/>
  <c r="BX48" i="59"/>
  <c r="BW43" i="59"/>
  <c r="BW35" i="59"/>
  <c r="BO28" i="59"/>
  <c r="BO20" i="59"/>
  <c r="BX16" i="59"/>
  <c r="BK15" i="59"/>
  <c r="BU14" i="59"/>
  <c r="BY13" i="59"/>
  <c r="BG13" i="59"/>
  <c r="BW11" i="59"/>
  <c r="BW3" i="59"/>
  <c r="BT2" i="59"/>
  <c r="BE4" i="59"/>
  <c r="BS5" i="59"/>
  <c r="BM9" i="59"/>
  <c r="BV12" i="59"/>
  <c r="BN16" i="59"/>
  <c r="BS21" i="59"/>
  <c r="BM25" i="59"/>
  <c r="BV28" i="59"/>
  <c r="BL34" i="59"/>
  <c r="BS37" i="59"/>
  <c r="BM41" i="59"/>
  <c r="BR46" i="59"/>
  <c r="BL50" i="59"/>
  <c r="BS53" i="59"/>
  <c r="BI59" i="59"/>
  <c r="BR62" i="59"/>
  <c r="BL66" i="59"/>
  <c r="BQ71" i="59"/>
  <c r="BI75" i="59"/>
  <c r="BR78" i="59"/>
  <c r="BL82" i="59"/>
  <c r="BQ87" i="59"/>
  <c r="BI91" i="59"/>
  <c r="BR94" i="59"/>
  <c r="BE100" i="59"/>
  <c r="BQ103" i="59"/>
  <c r="BI107" i="59"/>
  <c r="BR110" i="59"/>
  <c r="BE116" i="59"/>
  <c r="BQ119" i="59"/>
  <c r="BI123" i="59"/>
  <c r="BO123" i="59"/>
  <c r="BO119" i="59"/>
  <c r="BO115" i="59"/>
  <c r="BO111" i="59"/>
  <c r="BO107" i="59"/>
  <c r="BO103" i="59"/>
  <c r="BO99" i="59"/>
  <c r="BO95" i="59"/>
  <c r="BX92" i="59"/>
  <c r="BK91" i="59"/>
  <c r="BU90" i="59"/>
  <c r="BY89" i="59"/>
  <c r="BG89" i="59"/>
  <c r="BO88" i="59"/>
  <c r="BW87" i="59"/>
  <c r="BX84" i="59"/>
  <c r="BK83" i="59"/>
  <c r="BU82" i="59"/>
  <c r="BY81" i="59"/>
  <c r="BG81" i="59"/>
  <c r="BO80" i="59"/>
  <c r="BW79" i="59"/>
  <c r="BX76" i="59"/>
  <c r="BK75" i="59"/>
  <c r="BU74" i="59"/>
  <c r="BY73" i="59"/>
  <c r="BG73" i="59"/>
  <c r="BO72" i="59"/>
  <c r="BW71" i="59"/>
  <c r="BX68" i="59"/>
  <c r="BK67" i="59"/>
  <c r="BU66" i="59"/>
  <c r="BY65" i="59"/>
  <c r="BG65" i="59"/>
  <c r="BO64" i="59"/>
  <c r="BW63" i="59"/>
  <c r="BX60" i="59"/>
  <c r="BK59" i="59"/>
  <c r="BU58" i="59"/>
  <c r="BY57" i="59"/>
  <c r="BG57" i="59"/>
  <c r="BO56" i="59"/>
  <c r="BW55" i="59"/>
  <c r="BX52" i="59"/>
  <c r="BK51" i="59"/>
  <c r="BU50" i="59"/>
  <c r="BY49" i="59"/>
  <c r="BG49" i="59"/>
  <c r="BO48" i="59"/>
  <c r="BW47" i="59"/>
  <c r="BX44" i="59"/>
  <c r="BK43" i="59"/>
  <c r="BU42" i="59"/>
  <c r="BY41" i="59"/>
  <c r="BG41" i="59"/>
  <c r="BO40" i="59"/>
  <c r="BW39" i="59"/>
  <c r="BX36" i="59"/>
  <c r="BK35" i="59"/>
  <c r="BU34" i="59"/>
  <c r="BY33" i="59"/>
  <c r="BG33" i="59"/>
  <c r="BO32" i="59"/>
  <c r="BW31" i="59"/>
  <c r="BX28" i="59"/>
  <c r="BK27" i="59"/>
  <c r="BU26" i="59"/>
  <c r="BY25" i="59"/>
  <c r="BG25" i="59"/>
  <c r="BO24" i="59"/>
  <c r="BW23" i="59"/>
  <c r="BX20" i="59"/>
  <c r="BK19" i="59"/>
  <c r="BU18" i="59"/>
  <c r="BY17" i="59"/>
  <c r="BG17" i="59"/>
  <c r="BO16" i="59"/>
  <c r="BW15" i="59"/>
  <c r="BX12" i="59"/>
  <c r="BK11" i="59"/>
  <c r="BU10" i="59"/>
  <c r="BY9" i="59"/>
  <c r="BG9" i="59"/>
  <c r="BO8" i="59"/>
  <c r="BW7" i="59"/>
  <c r="BX4" i="59"/>
  <c r="BN8" i="59"/>
  <c r="BI19" i="59"/>
  <c r="BE28" i="59"/>
  <c r="BR38" i="59"/>
  <c r="BM49" i="59"/>
  <c r="BE60" i="59"/>
  <c r="BR70" i="59"/>
  <c r="BQ79" i="59"/>
  <c r="BN88" i="59"/>
  <c r="BM97" i="59"/>
  <c r="BL106" i="59"/>
  <c r="BV116" i="59"/>
  <c r="BO117" i="59"/>
  <c r="BO113" i="59"/>
  <c r="BO97" i="59"/>
  <c r="BY93" i="59"/>
  <c r="BG93" i="59"/>
  <c r="BG69" i="59"/>
  <c r="BW59" i="59"/>
  <c r="BG45" i="59"/>
  <c r="BO36" i="59"/>
  <c r="BW27" i="59"/>
  <c r="BG5" i="59"/>
  <c r="BQ7" i="59"/>
  <c r="BE20" i="59"/>
  <c r="BN32" i="59"/>
  <c r="BV44" i="59"/>
  <c r="BM57" i="59"/>
  <c r="BS69" i="59"/>
  <c r="BE84" i="59"/>
  <c r="BL98" i="59"/>
  <c r="BN112" i="59"/>
  <c r="BO120" i="59"/>
  <c r="BO116" i="59"/>
  <c r="BO112" i="59"/>
  <c r="BO108" i="59"/>
  <c r="BO104" i="59"/>
  <c r="BO100" i="59"/>
  <c r="BO96" i="59"/>
  <c r="BK93" i="59"/>
  <c r="BU92" i="59"/>
  <c r="BY91" i="59"/>
  <c r="BG91" i="59"/>
  <c r="BO90" i="59"/>
  <c r="BW89" i="59"/>
  <c r="BX86" i="59"/>
  <c r="BK85" i="59"/>
  <c r="BU84" i="59"/>
  <c r="BY83" i="59"/>
  <c r="BG83" i="59"/>
  <c r="BO82" i="59"/>
  <c r="BW81" i="59"/>
  <c r="BX78" i="59"/>
  <c r="BK77" i="59"/>
  <c r="BU76" i="59"/>
  <c r="BY75" i="59"/>
  <c r="BG75" i="59"/>
  <c r="BO74" i="59"/>
  <c r="BW73" i="59"/>
  <c r="BX70" i="59"/>
  <c r="BK69" i="59"/>
  <c r="BU68" i="59"/>
  <c r="BY67" i="59"/>
  <c r="BG67" i="59"/>
  <c r="BO66" i="59"/>
  <c r="BW65" i="59"/>
  <c r="BX62" i="59"/>
  <c r="BK61" i="59"/>
  <c r="BU60" i="59"/>
  <c r="BY59" i="59"/>
  <c r="BG59" i="59"/>
  <c r="BO58" i="59"/>
  <c r="BW57" i="59"/>
  <c r="BX54" i="59"/>
  <c r="BK53" i="59"/>
  <c r="BU52" i="59"/>
  <c r="BY51" i="59"/>
  <c r="BG51" i="59"/>
  <c r="BO50" i="59"/>
  <c r="BW49" i="59"/>
  <c r="BX46" i="59"/>
  <c r="BK45" i="59"/>
  <c r="BU44" i="59"/>
  <c r="BY43" i="59"/>
  <c r="BG43" i="59"/>
  <c r="BO42" i="59"/>
  <c r="BW41" i="59"/>
  <c r="BX38" i="59"/>
  <c r="BK37" i="59"/>
  <c r="BU36" i="59"/>
  <c r="BY35" i="59"/>
  <c r="BG35" i="59"/>
  <c r="BO34" i="59"/>
  <c r="BW33" i="59"/>
  <c r="BX30" i="59"/>
  <c r="BK29" i="59"/>
  <c r="BU28" i="59"/>
  <c r="BY27" i="59"/>
  <c r="BG27" i="59"/>
  <c r="BO26" i="59"/>
  <c r="BW25" i="59"/>
  <c r="BX22" i="59"/>
  <c r="BK21" i="59"/>
  <c r="BU20" i="59"/>
  <c r="BY19" i="59"/>
  <c r="BG19" i="59"/>
  <c r="BO18" i="59"/>
  <c r="BW17" i="59"/>
  <c r="BX14" i="59"/>
  <c r="BK13" i="59"/>
  <c r="BU12" i="59"/>
  <c r="BY11" i="59"/>
  <c r="BG11" i="59"/>
  <c r="BO10" i="59"/>
  <c r="BW9" i="59"/>
  <c r="BX6" i="59"/>
  <c r="BK5" i="59"/>
  <c r="BU4" i="59"/>
  <c r="BY3" i="59"/>
  <c r="BG3" i="59"/>
  <c r="BP2" i="59"/>
  <c r="BQ3" i="59"/>
  <c r="BM5" i="59"/>
  <c r="BI7" i="59"/>
  <c r="BV8" i="59"/>
  <c r="BR10" i="59"/>
  <c r="BN12" i="59"/>
  <c r="BL14" i="59"/>
  <c r="BE16" i="59"/>
  <c r="BS17" i="59"/>
  <c r="BQ19" i="59"/>
  <c r="BM21" i="59"/>
  <c r="BI23" i="59"/>
  <c r="BV24" i="59"/>
  <c r="BR26" i="59"/>
  <c r="BN28" i="59"/>
  <c r="BL30" i="59"/>
  <c r="BE32" i="59"/>
  <c r="BS33" i="59"/>
  <c r="BQ35" i="59"/>
  <c r="BM37" i="59"/>
  <c r="BI39" i="59"/>
  <c r="BV40" i="59"/>
  <c r="BR42" i="59"/>
  <c r="BN44" i="59"/>
  <c r="BL46" i="59"/>
  <c r="BE48" i="59"/>
  <c r="BS49" i="59"/>
  <c r="BQ51" i="59"/>
  <c r="BM53" i="59"/>
  <c r="BI55" i="59"/>
  <c r="BV56" i="59"/>
  <c r="BR58" i="59"/>
  <c r="BN60" i="59"/>
  <c r="BL62" i="59"/>
  <c r="BE64" i="59"/>
  <c r="BS65" i="59"/>
  <c r="BQ67" i="59"/>
  <c r="BM69" i="59"/>
  <c r="BI71" i="59"/>
  <c r="BV72" i="59"/>
  <c r="BR74" i="59"/>
  <c r="BN76" i="59"/>
  <c r="BL78" i="59"/>
  <c r="BE80" i="59"/>
  <c r="BS81" i="59"/>
  <c r="BQ83" i="59"/>
  <c r="BM85" i="59"/>
  <c r="BI87" i="59"/>
  <c r="BV88" i="59"/>
  <c r="BR90" i="59"/>
  <c r="BN92" i="59"/>
  <c r="BL94" i="59"/>
  <c r="BE96" i="59"/>
  <c r="BS97" i="59"/>
  <c r="BQ99" i="59"/>
  <c r="BM101" i="59"/>
  <c r="BI103" i="59"/>
  <c r="BV104" i="59"/>
  <c r="BR106" i="59"/>
  <c r="BN108" i="59"/>
  <c r="BL110" i="59"/>
  <c r="BE112" i="59"/>
  <c r="BS113" i="59"/>
  <c r="BQ115" i="59"/>
  <c r="BM117" i="59"/>
  <c r="BI119" i="59"/>
  <c r="BV120" i="59"/>
  <c r="BR122" i="59"/>
  <c r="BO121" i="59"/>
  <c r="BO101" i="59"/>
  <c r="BO92" i="59"/>
  <c r="BX88" i="59"/>
  <c r="BU86" i="59"/>
  <c r="BY85" i="59"/>
  <c r="BO84" i="59"/>
  <c r="BX80" i="59"/>
  <c r="BK79" i="59"/>
  <c r="BU78" i="59"/>
  <c r="BY77" i="59"/>
  <c r="BG77" i="59"/>
  <c r="BW75" i="59"/>
  <c r="BX72" i="59"/>
  <c r="BK71" i="59"/>
  <c r="BU70" i="59"/>
  <c r="BY69" i="59"/>
  <c r="BO68" i="59"/>
  <c r="BX64" i="59"/>
  <c r="BK63" i="59"/>
  <c r="BU62" i="59"/>
  <c r="BY61" i="59"/>
  <c r="BG61" i="59"/>
  <c r="BX56" i="59"/>
  <c r="BK55" i="59"/>
  <c r="BU54" i="59"/>
  <c r="BY53" i="59"/>
  <c r="BG53" i="59"/>
  <c r="BW51" i="59"/>
  <c r="BK47" i="59"/>
  <c r="BU46" i="59"/>
  <c r="BY45" i="59"/>
  <c r="BO44" i="59"/>
  <c r="BX40" i="59"/>
  <c r="BK39" i="59"/>
  <c r="BU38" i="59"/>
  <c r="BY37" i="59"/>
  <c r="BG37" i="59"/>
  <c r="BX32" i="59"/>
  <c r="BK31" i="59"/>
  <c r="BU30" i="59"/>
  <c r="BY29" i="59"/>
  <c r="BG29" i="59"/>
  <c r="BX24" i="59"/>
  <c r="BK23" i="59"/>
  <c r="BU22" i="59"/>
  <c r="BY21" i="59"/>
  <c r="BG21" i="59"/>
  <c r="BW19" i="59"/>
  <c r="BO12" i="59"/>
  <c r="BX8" i="59"/>
  <c r="BK7" i="59"/>
  <c r="BU6" i="59"/>
  <c r="BY5" i="59"/>
  <c r="BO4" i="59"/>
  <c r="BI11" i="59"/>
  <c r="BR14" i="59"/>
  <c r="BL18" i="59"/>
  <c r="BQ23" i="59"/>
  <c r="BI27" i="59"/>
  <c r="BR30" i="59"/>
  <c r="BE36" i="59"/>
  <c r="BQ39" i="59"/>
  <c r="BI43" i="59"/>
  <c r="BN48" i="59"/>
  <c r="BE52" i="59"/>
  <c r="BQ55" i="59"/>
  <c r="BV60" i="59"/>
  <c r="BN64" i="59"/>
  <c r="BE68" i="59"/>
  <c r="BM73" i="59"/>
  <c r="BV76" i="59"/>
  <c r="BN80" i="59"/>
  <c r="BS85" i="59"/>
  <c r="BM89" i="59"/>
  <c r="BV92" i="59"/>
  <c r="BN96" i="59"/>
  <c r="BS101" i="59"/>
  <c r="BM105" i="59"/>
  <c r="BV108" i="59"/>
  <c r="BL114" i="59"/>
  <c r="BS117" i="59"/>
  <c r="BM121" i="59"/>
  <c r="BQ123" i="114"/>
  <c r="BX123" i="114"/>
  <c r="BO122" i="114"/>
  <c r="BL122" i="114"/>
  <c r="BQ121" i="114"/>
  <c r="BX121" i="114"/>
  <c r="BO120" i="114"/>
  <c r="BL120" i="114"/>
  <c r="BQ119" i="114"/>
  <c r="BX119" i="114"/>
  <c r="BO118" i="114"/>
  <c r="BL118" i="114"/>
  <c r="BQ117" i="114"/>
  <c r="BX117" i="114"/>
  <c r="BO116" i="114"/>
  <c r="BL116" i="114"/>
  <c r="BQ115" i="114"/>
  <c r="BX115" i="114"/>
  <c r="BY123" i="114"/>
  <c r="BU123" i="114"/>
  <c r="BZ122" i="114"/>
  <c r="BP122" i="114"/>
  <c r="BW122" i="114"/>
  <c r="BT122" i="114"/>
  <c r="BY121" i="114"/>
  <c r="BU121" i="114"/>
  <c r="BZ120" i="114"/>
  <c r="BP120" i="114"/>
  <c r="BW120" i="114"/>
  <c r="BT120" i="114"/>
  <c r="BY119" i="114"/>
  <c r="BU119" i="114"/>
  <c r="BZ118" i="114"/>
  <c r="BP118" i="114"/>
  <c r="BW118" i="114"/>
  <c r="BT118" i="114"/>
  <c r="BY117" i="114"/>
  <c r="BU117" i="114"/>
  <c r="BZ116" i="114"/>
  <c r="BP116" i="114"/>
  <c r="BW116" i="114"/>
  <c r="BT116" i="114"/>
  <c r="BY115" i="114"/>
  <c r="BU115" i="114"/>
  <c r="BZ123" i="114"/>
  <c r="BW123" i="114"/>
  <c r="BY122" i="114"/>
  <c r="BU122" i="114"/>
  <c r="BP121" i="114"/>
  <c r="BT121" i="114"/>
  <c r="BZ119" i="114"/>
  <c r="BW119" i="114"/>
  <c r="BY118" i="114"/>
  <c r="BU118" i="114"/>
  <c r="BP117" i="114"/>
  <c r="BT117" i="114"/>
  <c r="BZ115" i="114"/>
  <c r="BW115" i="114"/>
  <c r="BL123" i="114"/>
  <c r="BX122" i="114"/>
  <c r="BP123" i="114"/>
  <c r="BT123" i="114"/>
  <c r="BZ121" i="114"/>
  <c r="BW121" i="114"/>
  <c r="BY120" i="114"/>
  <c r="BU120" i="114"/>
  <c r="BP119" i="114"/>
  <c r="BT119" i="114"/>
  <c r="BZ117" i="114"/>
  <c r="BW117" i="114"/>
  <c r="BY116" i="114"/>
  <c r="BU116" i="114"/>
  <c r="BP115" i="114"/>
  <c r="BT115" i="114"/>
  <c r="BO123" i="114"/>
  <c r="BO121" i="114"/>
  <c r="BL119" i="114"/>
  <c r="BQ116" i="114"/>
  <c r="BQ122" i="114"/>
  <c r="BL121" i="114"/>
  <c r="BQ118" i="114"/>
  <c r="BX116" i="114"/>
  <c r="BO115" i="114"/>
  <c r="BQ120" i="114"/>
  <c r="BX118" i="114"/>
  <c r="BO117" i="114"/>
  <c r="BL115" i="114"/>
  <c r="BL117" i="114"/>
  <c r="BX120" i="114"/>
  <c r="BF3" i="114"/>
  <c r="BK123" i="114"/>
  <c r="BG122" i="114"/>
  <c r="BF122" i="114"/>
  <c r="BK121" i="114"/>
  <c r="BG120" i="114"/>
  <c r="BF120" i="114"/>
  <c r="BK119" i="114"/>
  <c r="BG118" i="114"/>
  <c r="BF118" i="114"/>
  <c r="BK117" i="114"/>
  <c r="BG116" i="114"/>
  <c r="BF116" i="114"/>
  <c r="BK115" i="114"/>
  <c r="BZ114" i="114"/>
  <c r="BX114" i="114"/>
  <c r="BO114" i="114"/>
  <c r="BL114" i="114"/>
  <c r="BK114" i="114"/>
  <c r="BZ113" i="114"/>
  <c r="BX113" i="114"/>
  <c r="BO113" i="114"/>
  <c r="BL113" i="114"/>
  <c r="BK113" i="114"/>
  <c r="BZ112" i="114"/>
  <c r="BX112" i="114"/>
  <c r="BO112" i="114"/>
  <c r="BL112" i="114"/>
  <c r="BK112" i="114"/>
  <c r="BZ111" i="114"/>
  <c r="BX111" i="114"/>
  <c r="BO111" i="114"/>
  <c r="BL111" i="114"/>
  <c r="BK111" i="114"/>
  <c r="BZ110" i="114"/>
  <c r="BX110" i="114"/>
  <c r="BO110" i="114"/>
  <c r="BL110" i="114"/>
  <c r="BK110" i="114"/>
  <c r="BZ109" i="114"/>
  <c r="BX109" i="114"/>
  <c r="BO109" i="114"/>
  <c r="BL109" i="114"/>
  <c r="BK109" i="114"/>
  <c r="BZ108" i="114"/>
  <c r="BX108" i="114"/>
  <c r="BO108" i="114"/>
  <c r="BL108" i="114"/>
  <c r="BK108" i="114"/>
  <c r="BZ107" i="114"/>
  <c r="BX107" i="114"/>
  <c r="BO107" i="114"/>
  <c r="BL107" i="114"/>
  <c r="BK107" i="114"/>
  <c r="BZ106" i="114"/>
  <c r="BX106" i="114"/>
  <c r="BO106" i="114"/>
  <c r="BL106" i="114"/>
  <c r="BK106" i="114"/>
  <c r="BZ105" i="114"/>
  <c r="BX105" i="114"/>
  <c r="BO105" i="114"/>
  <c r="BL105" i="114"/>
  <c r="BK105" i="114"/>
  <c r="BZ104" i="114"/>
  <c r="BX104" i="114"/>
  <c r="BO104" i="114"/>
  <c r="BL104" i="114"/>
  <c r="BK104" i="114"/>
  <c r="BZ103" i="114"/>
  <c r="BX103" i="114"/>
  <c r="BO103" i="114"/>
  <c r="BL103" i="114"/>
  <c r="BK103" i="114"/>
  <c r="BZ102" i="114"/>
  <c r="BX102" i="114"/>
  <c r="BO102" i="114"/>
  <c r="BL102" i="114"/>
  <c r="BK102" i="114"/>
  <c r="BZ101" i="114"/>
  <c r="BX101" i="114"/>
  <c r="BO101" i="114"/>
  <c r="BL101" i="114"/>
  <c r="BK101" i="114"/>
  <c r="BZ100" i="114"/>
  <c r="BX100" i="114"/>
  <c r="BO100" i="114"/>
  <c r="BL100" i="114"/>
  <c r="BK100" i="114"/>
  <c r="BZ99" i="114"/>
  <c r="BX99" i="114"/>
  <c r="BO99" i="114"/>
  <c r="BL99" i="114"/>
  <c r="BK99" i="114"/>
  <c r="BZ98" i="114"/>
  <c r="BX98" i="114"/>
  <c r="BO98" i="114"/>
  <c r="BL98" i="114"/>
  <c r="BK98" i="114"/>
  <c r="BZ97" i="114"/>
  <c r="BX97" i="114"/>
  <c r="BO97" i="114"/>
  <c r="BL97" i="114"/>
  <c r="BK97" i="114"/>
  <c r="BZ96" i="114"/>
  <c r="BX96" i="114"/>
  <c r="BO96" i="114"/>
  <c r="BL96" i="114"/>
  <c r="BK96" i="114"/>
  <c r="BZ95" i="114"/>
  <c r="BX95" i="114"/>
  <c r="BO95" i="114"/>
  <c r="BL95" i="114"/>
  <c r="BK95" i="114"/>
  <c r="BZ94" i="114"/>
  <c r="BX94" i="114"/>
  <c r="BO94" i="114"/>
  <c r="BL94" i="114"/>
  <c r="BK94" i="114"/>
  <c r="BZ93" i="114"/>
  <c r="BX93" i="114"/>
  <c r="BO93" i="114"/>
  <c r="BL93" i="114"/>
  <c r="BK93" i="114"/>
  <c r="BZ92" i="114"/>
  <c r="BX92" i="114"/>
  <c r="BO92" i="114"/>
  <c r="BL92" i="114"/>
  <c r="BK92" i="114"/>
  <c r="BZ91" i="114"/>
  <c r="BX91" i="114"/>
  <c r="BO91" i="114"/>
  <c r="BL91" i="114"/>
  <c r="BK91" i="114"/>
  <c r="BZ90" i="114"/>
  <c r="BX90" i="114"/>
  <c r="BO90" i="114"/>
  <c r="BL90" i="114"/>
  <c r="BK90" i="114"/>
  <c r="BZ89" i="114"/>
  <c r="BX89" i="114"/>
  <c r="BO89" i="114"/>
  <c r="BL89" i="114"/>
  <c r="BK89" i="114"/>
  <c r="BZ88" i="114"/>
  <c r="BG123" i="114"/>
  <c r="BH123" i="114"/>
  <c r="BK120" i="114"/>
  <c r="BJ119" i="114"/>
  <c r="BF119" i="114"/>
  <c r="BJ118" i="114"/>
  <c r="BH116" i="114"/>
  <c r="BG115" i="114"/>
  <c r="BH115" i="114"/>
  <c r="BY114" i="114"/>
  <c r="BT114" i="114"/>
  <c r="BJ114" i="114"/>
  <c r="BF114" i="114"/>
  <c r="BG113" i="114"/>
  <c r="BH113" i="114"/>
  <c r="BY112" i="114"/>
  <c r="BT112" i="114"/>
  <c r="BJ112" i="114"/>
  <c r="BF112" i="114"/>
  <c r="BG111" i="114"/>
  <c r="BH111" i="114"/>
  <c r="BY110" i="114"/>
  <c r="BT110" i="114"/>
  <c r="BJ110" i="114"/>
  <c r="BF110" i="114"/>
  <c r="BG109" i="114"/>
  <c r="BH109" i="114"/>
  <c r="BY108" i="114"/>
  <c r="BT108" i="114"/>
  <c r="BJ108" i="114"/>
  <c r="BF108" i="114"/>
  <c r="BG107" i="114"/>
  <c r="BH107" i="114"/>
  <c r="BY106" i="114"/>
  <c r="BT106" i="114"/>
  <c r="BJ106" i="114"/>
  <c r="BF106" i="114"/>
  <c r="BG105" i="114"/>
  <c r="BH105" i="114"/>
  <c r="BY104" i="114"/>
  <c r="BT104" i="114"/>
  <c r="BJ104" i="114"/>
  <c r="BF104" i="114"/>
  <c r="BG103" i="114"/>
  <c r="BH103" i="114"/>
  <c r="BY102" i="114"/>
  <c r="BT102" i="114"/>
  <c r="BJ102" i="114"/>
  <c r="BF102" i="114"/>
  <c r="BG101" i="114"/>
  <c r="BH101" i="114"/>
  <c r="BY100" i="114"/>
  <c r="BT100" i="114"/>
  <c r="BJ100" i="114"/>
  <c r="BF100" i="114"/>
  <c r="BG99" i="114"/>
  <c r="BH99" i="114"/>
  <c r="BY98" i="114"/>
  <c r="BT98" i="114"/>
  <c r="BJ98" i="114"/>
  <c r="BF98" i="114"/>
  <c r="BG97" i="114"/>
  <c r="BH97" i="114"/>
  <c r="BY96" i="114"/>
  <c r="BT96" i="114"/>
  <c r="BJ96" i="114"/>
  <c r="BF96" i="114"/>
  <c r="BG95" i="114"/>
  <c r="BH95" i="114"/>
  <c r="BY94" i="114"/>
  <c r="BT94" i="114"/>
  <c r="BJ94" i="114"/>
  <c r="BF94" i="114"/>
  <c r="BG93" i="114"/>
  <c r="BH93" i="114"/>
  <c r="BY92" i="114"/>
  <c r="BT92" i="114"/>
  <c r="BJ92" i="114"/>
  <c r="BF92" i="114"/>
  <c r="BG91" i="114"/>
  <c r="BH91" i="114"/>
  <c r="BY90" i="114"/>
  <c r="BT90" i="114"/>
  <c r="BJ90" i="114"/>
  <c r="BF90" i="114"/>
  <c r="BG89" i="114"/>
  <c r="BH89" i="114"/>
  <c r="BY88" i="114"/>
  <c r="BP88" i="114"/>
  <c r="BJ88" i="114"/>
  <c r="BY87" i="114"/>
  <c r="BP87" i="114"/>
  <c r="BJ87" i="114"/>
  <c r="BY86" i="114"/>
  <c r="BP86" i="114"/>
  <c r="BJ86" i="114"/>
  <c r="BY85" i="114"/>
  <c r="BP85" i="114"/>
  <c r="BJ85" i="114"/>
  <c r="BY84" i="114"/>
  <c r="BP84" i="114"/>
  <c r="BJ84" i="114"/>
  <c r="BY83" i="114"/>
  <c r="BP83" i="114"/>
  <c r="BJ83" i="114"/>
  <c r="BY82" i="114"/>
  <c r="BP82" i="114"/>
  <c r="BJ82" i="114"/>
  <c r="BY81" i="114"/>
  <c r="BP81" i="114"/>
  <c r="BJ81" i="114"/>
  <c r="BY80" i="114"/>
  <c r="BP80" i="114"/>
  <c r="BJ80" i="114"/>
  <c r="BY79" i="114"/>
  <c r="BP79" i="114"/>
  <c r="BJ79" i="114"/>
  <c r="BY78" i="114"/>
  <c r="BP78" i="114"/>
  <c r="BJ78" i="114"/>
  <c r="BY77" i="114"/>
  <c r="BP77" i="114"/>
  <c r="BJ77" i="114"/>
  <c r="BY76" i="114"/>
  <c r="BP76" i="114"/>
  <c r="BJ76" i="114"/>
  <c r="BY75" i="114"/>
  <c r="BP75" i="114"/>
  <c r="BJ75" i="114"/>
  <c r="BY74" i="114"/>
  <c r="BP74" i="114"/>
  <c r="BJ74" i="114"/>
  <c r="BY73" i="114"/>
  <c r="BP73" i="114"/>
  <c r="BJ73" i="114"/>
  <c r="BY72" i="114"/>
  <c r="BP72" i="114"/>
  <c r="BJ72" i="114"/>
  <c r="BY71" i="114"/>
  <c r="BP71" i="114"/>
  <c r="BJ71" i="114"/>
  <c r="BY70" i="114"/>
  <c r="BP70" i="114"/>
  <c r="BJ70" i="114"/>
  <c r="BY69" i="114"/>
  <c r="BP69" i="114"/>
  <c r="BJ69" i="114"/>
  <c r="BY68" i="114"/>
  <c r="BP68" i="114"/>
  <c r="BJ68" i="114"/>
  <c r="BY67" i="114"/>
  <c r="BP67" i="114"/>
  <c r="BJ67" i="114"/>
  <c r="BY66" i="114"/>
  <c r="BP66" i="114"/>
  <c r="BJ66" i="114"/>
  <c r="BY65" i="114"/>
  <c r="BP65" i="114"/>
  <c r="BJ65" i="114"/>
  <c r="BY64" i="114"/>
  <c r="BP64" i="114"/>
  <c r="BJ64" i="114"/>
  <c r="BY63" i="114"/>
  <c r="BP63" i="114"/>
  <c r="BJ63" i="114"/>
  <c r="BY62" i="114"/>
  <c r="BP62" i="114"/>
  <c r="BJ62" i="114"/>
  <c r="BY61" i="114"/>
  <c r="BP61" i="114"/>
  <c r="BJ61" i="114"/>
  <c r="BY60" i="114"/>
  <c r="BP60" i="114"/>
  <c r="BJ60" i="114"/>
  <c r="BY59" i="114"/>
  <c r="BP59" i="114"/>
  <c r="BJ59" i="114"/>
  <c r="BY58" i="114"/>
  <c r="BP58" i="114"/>
  <c r="BJ58" i="114"/>
  <c r="BY57" i="114"/>
  <c r="BP57" i="114"/>
  <c r="BJ57" i="114"/>
  <c r="BY56" i="114"/>
  <c r="BP56" i="114"/>
  <c r="BJ56" i="114"/>
  <c r="BY55" i="114"/>
  <c r="BP55" i="114"/>
  <c r="BJ55" i="114"/>
  <c r="BY54" i="114"/>
  <c r="BP54" i="114"/>
  <c r="BJ54" i="114"/>
  <c r="BY53" i="114"/>
  <c r="BP53" i="114"/>
  <c r="BJ53" i="114"/>
  <c r="BY52" i="114"/>
  <c r="BP52" i="114"/>
  <c r="BJ52" i="114"/>
  <c r="BY51" i="114"/>
  <c r="BP51" i="114"/>
  <c r="BJ51" i="114"/>
  <c r="BY50" i="114"/>
  <c r="BP50" i="114"/>
  <c r="BJ50" i="114"/>
  <c r="BY49" i="114"/>
  <c r="BP49" i="114"/>
  <c r="BJ49" i="114"/>
  <c r="BY48" i="114"/>
  <c r="BP48" i="114"/>
  <c r="BJ48" i="114"/>
  <c r="BY47" i="114"/>
  <c r="BP47" i="114"/>
  <c r="BJ47" i="114"/>
  <c r="BY46" i="114"/>
  <c r="BP46" i="114"/>
  <c r="BJ46" i="114"/>
  <c r="BY45" i="114"/>
  <c r="BP45" i="114"/>
  <c r="BJ45" i="114"/>
  <c r="BY44" i="114"/>
  <c r="BP44" i="114"/>
  <c r="BJ44" i="114"/>
  <c r="BY43" i="114"/>
  <c r="BP43" i="114"/>
  <c r="BJ43" i="114"/>
  <c r="BY42" i="114"/>
  <c r="BP42" i="114"/>
  <c r="BJ42" i="114"/>
  <c r="BY41" i="114"/>
  <c r="BP41" i="114"/>
  <c r="BJ41" i="114"/>
  <c r="BY40" i="114"/>
  <c r="BP40" i="114"/>
  <c r="BJ40" i="114"/>
  <c r="BY39" i="114"/>
  <c r="BP39" i="114"/>
  <c r="BJ39" i="114"/>
  <c r="BY38" i="114"/>
  <c r="BP38" i="114"/>
  <c r="BJ38" i="114"/>
  <c r="BY37" i="114"/>
  <c r="BP37" i="114"/>
  <c r="BJ37" i="114"/>
  <c r="BY36" i="114"/>
  <c r="BP36" i="114"/>
  <c r="BJ36" i="114"/>
  <c r="BY35" i="114"/>
  <c r="BP35" i="114"/>
  <c r="BJ35" i="114"/>
  <c r="BY34" i="114"/>
  <c r="BP34" i="114"/>
  <c r="BJ34" i="114"/>
  <c r="BY33" i="114"/>
  <c r="BP33" i="114"/>
  <c r="BJ33" i="114"/>
  <c r="BY32" i="114"/>
  <c r="BP32" i="114"/>
  <c r="BJ32" i="114"/>
  <c r="BY31" i="114"/>
  <c r="BP31" i="114"/>
  <c r="BJ31" i="114"/>
  <c r="BY30" i="114"/>
  <c r="BP30" i="114"/>
  <c r="BJ30" i="114"/>
  <c r="BY29" i="114"/>
  <c r="BP29" i="114"/>
  <c r="BJ29" i="114"/>
  <c r="BY28" i="114"/>
  <c r="BP28" i="114"/>
  <c r="BJ28" i="114"/>
  <c r="BY27" i="114"/>
  <c r="BP27" i="114"/>
  <c r="BJ27" i="114"/>
  <c r="BY26" i="114"/>
  <c r="BP26" i="114"/>
  <c r="BJ26" i="114"/>
  <c r="BY25" i="114"/>
  <c r="BP25" i="114"/>
  <c r="BJ25" i="114"/>
  <c r="BY24" i="114"/>
  <c r="BP24" i="114"/>
  <c r="BJ24" i="114"/>
  <c r="BY23" i="114"/>
  <c r="BP23" i="114"/>
  <c r="BJ23" i="114"/>
  <c r="BY22" i="114"/>
  <c r="BP22" i="114"/>
  <c r="BJ22" i="114"/>
  <c r="BY21" i="114"/>
  <c r="BP21" i="114"/>
  <c r="BJ21" i="114"/>
  <c r="BY20" i="114"/>
  <c r="BP20" i="114"/>
  <c r="BJ20" i="114"/>
  <c r="BY19" i="114"/>
  <c r="BP19" i="114"/>
  <c r="BJ19" i="114"/>
  <c r="BY18" i="114"/>
  <c r="BP18" i="114"/>
  <c r="BJ18" i="114"/>
  <c r="BY17" i="114"/>
  <c r="BP17" i="114"/>
  <c r="BJ17" i="114"/>
  <c r="BY16" i="114"/>
  <c r="BP16" i="114"/>
  <c r="BJ16" i="114"/>
  <c r="BY15" i="114"/>
  <c r="BP15" i="114"/>
  <c r="BJ15" i="114"/>
  <c r="BY14" i="114"/>
  <c r="BP14" i="114"/>
  <c r="BJ14" i="114"/>
  <c r="BY13" i="114"/>
  <c r="BP13" i="114"/>
  <c r="BJ13" i="114"/>
  <c r="BY12" i="114"/>
  <c r="BP12" i="114"/>
  <c r="BJ12" i="114"/>
  <c r="BY11" i="114"/>
  <c r="BP11" i="114"/>
  <c r="BJ11" i="114"/>
  <c r="BY10" i="114"/>
  <c r="BP10" i="114"/>
  <c r="BJ10" i="114"/>
  <c r="BY9" i="114"/>
  <c r="BP9" i="114"/>
  <c r="BJ9" i="114"/>
  <c r="BY8" i="114"/>
  <c r="BP8" i="114"/>
  <c r="BJ8" i="114"/>
  <c r="BY7" i="114"/>
  <c r="BP7" i="114"/>
  <c r="BJ7" i="114"/>
  <c r="BY6" i="114"/>
  <c r="BP6" i="114"/>
  <c r="BJ6" i="114"/>
  <c r="BY5" i="114"/>
  <c r="BP5" i="114"/>
  <c r="BJ5" i="114"/>
  <c r="BY4" i="114"/>
  <c r="BP4" i="114"/>
  <c r="BJ4" i="114"/>
  <c r="BY3" i="114"/>
  <c r="BP3" i="114"/>
  <c r="BJ3" i="114"/>
  <c r="BN123" i="114"/>
  <c r="BV122" i="114"/>
  <c r="BM122" i="114"/>
  <c r="BS121" i="114"/>
  <c r="BI121" i="114"/>
  <c r="BR120" i="114"/>
  <c r="BE120" i="114"/>
  <c r="BN119" i="114"/>
  <c r="BV118" i="114"/>
  <c r="BM118" i="114"/>
  <c r="BS117" i="114"/>
  <c r="BI117" i="114"/>
  <c r="BR116" i="114"/>
  <c r="BE116" i="114"/>
  <c r="BN115" i="114"/>
  <c r="BV114" i="114"/>
  <c r="BM114" i="114"/>
  <c r="BS113" i="114"/>
  <c r="BI113" i="114"/>
  <c r="BR112" i="114"/>
  <c r="BE112" i="114"/>
  <c r="BN111" i="114"/>
  <c r="BV110" i="114"/>
  <c r="BM110" i="114"/>
  <c r="BS109" i="114"/>
  <c r="BI109" i="114"/>
  <c r="BR108" i="114"/>
  <c r="BE108" i="114"/>
  <c r="BN107" i="114"/>
  <c r="BV106" i="114"/>
  <c r="BM106" i="114"/>
  <c r="BS105" i="114"/>
  <c r="BI105" i="114"/>
  <c r="BR104" i="114"/>
  <c r="BE104" i="114"/>
  <c r="BN103" i="114"/>
  <c r="BV102" i="114"/>
  <c r="BM102" i="114"/>
  <c r="BS101" i="114"/>
  <c r="BI101" i="114"/>
  <c r="BR100" i="114"/>
  <c r="BE100" i="114"/>
  <c r="BN99" i="114"/>
  <c r="BV98" i="114"/>
  <c r="BM98" i="114"/>
  <c r="BS97" i="114"/>
  <c r="BI97" i="114"/>
  <c r="BR96" i="114"/>
  <c r="BE96" i="114"/>
  <c r="BN95" i="114"/>
  <c r="BV94" i="114"/>
  <c r="BM94" i="114"/>
  <c r="BS93" i="114"/>
  <c r="BI93" i="114"/>
  <c r="BR92" i="114"/>
  <c r="BE92" i="114"/>
  <c r="BN91" i="114"/>
  <c r="BV90" i="114"/>
  <c r="BM90" i="114"/>
  <c r="BS89" i="114"/>
  <c r="BI89" i="114"/>
  <c r="BR88" i="114"/>
  <c r="BE88" i="114"/>
  <c r="BN87" i="114"/>
  <c r="BV86" i="114"/>
  <c r="BM86" i="114"/>
  <c r="BS85" i="114"/>
  <c r="BI85" i="114"/>
  <c r="BR84" i="114"/>
  <c r="BE84" i="114"/>
  <c r="BN83" i="114"/>
  <c r="BV82" i="114"/>
  <c r="BM82" i="114"/>
  <c r="BS81" i="114"/>
  <c r="BI81" i="114"/>
  <c r="BR80" i="114"/>
  <c r="BE80" i="114"/>
  <c r="BN79" i="114"/>
  <c r="BV78" i="114"/>
  <c r="BM78" i="114"/>
  <c r="BS77" i="114"/>
  <c r="BI77" i="114"/>
  <c r="BR76" i="114"/>
  <c r="BE76" i="114"/>
  <c r="BN75" i="114"/>
  <c r="BV74" i="114"/>
  <c r="BM74" i="114"/>
  <c r="BS73" i="114"/>
  <c r="BI73" i="114"/>
  <c r="BR72" i="114"/>
  <c r="BE72" i="114"/>
  <c r="BN71" i="114"/>
  <c r="BV70" i="114"/>
  <c r="BM70" i="114"/>
  <c r="BS69" i="114"/>
  <c r="BI69" i="114"/>
  <c r="BR68" i="114"/>
  <c r="BE68" i="114"/>
  <c r="BN67" i="114"/>
  <c r="BV66" i="114"/>
  <c r="BM66" i="114"/>
  <c r="BS65" i="114"/>
  <c r="BI65" i="114"/>
  <c r="BR64" i="114"/>
  <c r="BE64" i="114"/>
  <c r="BN63" i="114"/>
  <c r="BV62" i="114"/>
  <c r="BM62" i="114"/>
  <c r="BS61" i="114"/>
  <c r="BI61" i="114"/>
  <c r="BR60" i="114"/>
  <c r="BE60" i="114"/>
  <c r="BN59" i="114"/>
  <c r="BV58" i="114"/>
  <c r="BM58" i="114"/>
  <c r="BS57" i="114"/>
  <c r="BI57" i="114"/>
  <c r="BR56" i="114"/>
  <c r="BE56" i="114"/>
  <c r="BN55" i="114"/>
  <c r="BV54" i="114"/>
  <c r="BM54" i="114"/>
  <c r="BS53" i="114"/>
  <c r="BI53" i="114"/>
  <c r="BR52" i="114"/>
  <c r="BE52" i="114"/>
  <c r="BN51" i="114"/>
  <c r="BV50" i="114"/>
  <c r="BM50" i="114"/>
  <c r="BS49" i="114"/>
  <c r="BI49" i="114"/>
  <c r="BR48" i="114"/>
  <c r="BE48" i="114"/>
  <c r="BN47" i="114"/>
  <c r="BV46" i="114"/>
  <c r="BM46" i="114"/>
  <c r="BS45" i="114"/>
  <c r="BI45" i="114"/>
  <c r="BR44" i="114"/>
  <c r="BE44" i="114"/>
  <c r="BN43" i="114"/>
  <c r="BV42" i="114"/>
  <c r="BM42" i="114"/>
  <c r="BS41" i="114"/>
  <c r="BI41" i="114"/>
  <c r="BR40" i="114"/>
  <c r="BE40" i="114"/>
  <c r="BN39" i="114"/>
  <c r="BV38" i="114"/>
  <c r="BM38" i="114"/>
  <c r="BS37" i="114"/>
  <c r="BI37" i="114"/>
  <c r="BR36" i="114"/>
  <c r="BE36" i="114"/>
  <c r="BN35" i="114"/>
  <c r="BV34" i="114"/>
  <c r="BM34" i="114"/>
  <c r="BS33" i="114"/>
  <c r="BI33" i="114"/>
  <c r="BR32" i="114"/>
  <c r="BE32" i="114"/>
  <c r="BN31" i="114"/>
  <c r="BV30" i="114"/>
  <c r="BM30" i="114"/>
  <c r="BS29" i="114"/>
  <c r="BI29" i="114"/>
  <c r="BR28" i="114"/>
  <c r="BE28" i="114"/>
  <c r="BN27" i="114"/>
  <c r="BV26" i="114"/>
  <c r="BM26" i="114"/>
  <c r="BS25" i="114"/>
  <c r="BI25" i="114"/>
  <c r="BR24" i="114"/>
  <c r="BE24" i="114"/>
  <c r="BN23" i="114"/>
  <c r="BV22" i="114"/>
  <c r="BM22" i="114"/>
  <c r="BS21" i="114"/>
  <c r="BI21" i="114"/>
  <c r="BR20" i="114"/>
  <c r="BE20" i="114"/>
  <c r="BN19" i="114"/>
  <c r="BV18" i="114"/>
  <c r="BM18" i="114"/>
  <c r="BS17" i="114"/>
  <c r="BI17" i="114"/>
  <c r="BR16" i="114"/>
  <c r="BE16" i="114"/>
  <c r="BN15" i="114"/>
  <c r="BV14" i="114"/>
  <c r="BM14" i="114"/>
  <c r="BS13" i="114"/>
  <c r="BI13" i="114"/>
  <c r="BR12" i="114"/>
  <c r="BE12" i="114"/>
  <c r="BN11" i="114"/>
  <c r="BV10" i="114"/>
  <c r="BM10" i="114"/>
  <c r="BS9" i="114"/>
  <c r="BI9" i="114"/>
  <c r="BR8" i="114"/>
  <c r="BE8" i="114"/>
  <c r="BN7" i="114"/>
  <c r="BV6" i="114"/>
  <c r="BM6" i="114"/>
  <c r="BS5" i="114"/>
  <c r="BI5" i="114"/>
  <c r="BR4" i="114"/>
  <c r="BE4" i="114"/>
  <c r="BN3" i="114"/>
  <c r="BZ2" i="114"/>
  <c r="BV2" i="114"/>
  <c r="BR2" i="114"/>
  <c r="BN2" i="114"/>
  <c r="BJ2" i="114"/>
  <c r="BF2" i="114"/>
  <c r="BK122" i="114"/>
  <c r="BJ121" i="114"/>
  <c r="BF121" i="114"/>
  <c r="BJ120" i="114"/>
  <c r="BH118" i="114"/>
  <c r="BG117" i="114"/>
  <c r="BH117" i="114"/>
  <c r="BQ114" i="114"/>
  <c r="BW114" i="114"/>
  <c r="BP113" i="114"/>
  <c r="BU113" i="114"/>
  <c r="BQ112" i="114"/>
  <c r="BW112" i="114"/>
  <c r="BP111" i="114"/>
  <c r="BU111" i="114"/>
  <c r="BQ110" i="114"/>
  <c r="BW110" i="114"/>
  <c r="BP109" i="114"/>
  <c r="BU109" i="114"/>
  <c r="BQ108" i="114"/>
  <c r="BW108" i="114"/>
  <c r="BP107" i="114"/>
  <c r="BU107" i="114"/>
  <c r="BQ106" i="114"/>
  <c r="BW106" i="114"/>
  <c r="BP105" i="114"/>
  <c r="BU105" i="114"/>
  <c r="BQ104" i="114"/>
  <c r="BW104" i="114"/>
  <c r="BP103" i="114"/>
  <c r="BU103" i="114"/>
  <c r="BQ102" i="114"/>
  <c r="BW102" i="114"/>
  <c r="BP101" i="114"/>
  <c r="BU101" i="114"/>
  <c r="BQ100" i="114"/>
  <c r="BW100" i="114"/>
  <c r="BP99" i="114"/>
  <c r="BU99" i="114"/>
  <c r="BQ98" i="114"/>
  <c r="BW98" i="114"/>
  <c r="BP97" i="114"/>
  <c r="BU97" i="114"/>
  <c r="BQ96" i="114"/>
  <c r="BW96" i="114"/>
  <c r="BP95" i="114"/>
  <c r="BU95" i="114"/>
  <c r="BQ94" i="114"/>
  <c r="BW94" i="114"/>
  <c r="BP93" i="114"/>
  <c r="BU93" i="114"/>
  <c r="BQ92" i="114"/>
  <c r="BW92" i="114"/>
  <c r="BP91" i="114"/>
  <c r="BU91" i="114"/>
  <c r="BQ90" i="114"/>
  <c r="BW90" i="114"/>
  <c r="BP89" i="114"/>
  <c r="BU89" i="114"/>
  <c r="BQ88" i="114"/>
  <c r="BU88" i="114"/>
  <c r="BG88" i="114"/>
  <c r="BF88" i="114"/>
  <c r="BQ87" i="114"/>
  <c r="BU87" i="114"/>
  <c r="BG87" i="114"/>
  <c r="BF87" i="114"/>
  <c r="BQ86" i="114"/>
  <c r="BU86" i="114"/>
  <c r="BG86" i="114"/>
  <c r="BF86" i="114"/>
  <c r="BQ85" i="114"/>
  <c r="BU85" i="114"/>
  <c r="BG85" i="114"/>
  <c r="BF85" i="114"/>
  <c r="BQ84" i="114"/>
  <c r="BU84" i="114"/>
  <c r="BG84" i="114"/>
  <c r="BF84" i="114"/>
  <c r="BQ83" i="114"/>
  <c r="BU83" i="114"/>
  <c r="BG83" i="114"/>
  <c r="BF83" i="114"/>
  <c r="BQ82" i="114"/>
  <c r="BU82" i="114"/>
  <c r="BG82" i="114"/>
  <c r="BF82" i="114"/>
  <c r="BQ81" i="114"/>
  <c r="BU81" i="114"/>
  <c r="BG81" i="114"/>
  <c r="BF81" i="114"/>
  <c r="BQ80" i="114"/>
  <c r="BU80" i="114"/>
  <c r="BG80" i="114"/>
  <c r="BF80" i="114"/>
  <c r="BQ79" i="114"/>
  <c r="BU79" i="114"/>
  <c r="BG79" i="114"/>
  <c r="BF79" i="114"/>
  <c r="BQ78" i="114"/>
  <c r="BU78" i="114"/>
  <c r="BG78" i="114"/>
  <c r="BF78" i="114"/>
  <c r="BQ77" i="114"/>
  <c r="BU77" i="114"/>
  <c r="BG77" i="114"/>
  <c r="BF77" i="114"/>
  <c r="BQ76" i="114"/>
  <c r="BU76" i="114"/>
  <c r="BG76" i="114"/>
  <c r="BF76" i="114"/>
  <c r="BQ75" i="114"/>
  <c r="BU75" i="114"/>
  <c r="BG75" i="114"/>
  <c r="BF75" i="114"/>
  <c r="BQ74" i="114"/>
  <c r="BU74" i="114"/>
  <c r="BG74" i="114"/>
  <c r="BF74" i="114"/>
  <c r="BQ73" i="114"/>
  <c r="BU73" i="114"/>
  <c r="BG73" i="114"/>
  <c r="BF73" i="114"/>
  <c r="BQ72" i="114"/>
  <c r="BU72" i="114"/>
  <c r="BG72" i="114"/>
  <c r="BF72" i="114"/>
  <c r="BQ71" i="114"/>
  <c r="BU71" i="114"/>
  <c r="BG71" i="114"/>
  <c r="BF71" i="114"/>
  <c r="BQ70" i="114"/>
  <c r="BU70" i="114"/>
  <c r="BG70" i="114"/>
  <c r="BF70" i="114"/>
  <c r="BQ69" i="114"/>
  <c r="BU69" i="114"/>
  <c r="BG69" i="114"/>
  <c r="BF69" i="114"/>
  <c r="BQ68" i="114"/>
  <c r="BU68" i="114"/>
  <c r="BG68" i="114"/>
  <c r="BF68" i="114"/>
  <c r="BQ67" i="114"/>
  <c r="BU67" i="114"/>
  <c r="BG67" i="114"/>
  <c r="BF67" i="114"/>
  <c r="BQ66" i="114"/>
  <c r="BU66" i="114"/>
  <c r="BG66" i="114"/>
  <c r="BF66" i="114"/>
  <c r="BQ65" i="114"/>
  <c r="BU65" i="114"/>
  <c r="BG65" i="114"/>
  <c r="BF65" i="114"/>
  <c r="BQ64" i="114"/>
  <c r="BU64" i="114"/>
  <c r="BG64" i="114"/>
  <c r="BF64" i="114"/>
  <c r="BQ63" i="114"/>
  <c r="BU63" i="114"/>
  <c r="BG63" i="114"/>
  <c r="BF63" i="114"/>
  <c r="BQ62" i="114"/>
  <c r="BU62" i="114"/>
  <c r="BG62" i="114"/>
  <c r="BF62" i="114"/>
  <c r="BQ61" i="114"/>
  <c r="BU61" i="114"/>
  <c r="BG61" i="114"/>
  <c r="BF61" i="114"/>
  <c r="BQ60" i="114"/>
  <c r="BU60" i="114"/>
  <c r="BG60" i="114"/>
  <c r="BF60" i="114"/>
  <c r="BQ59" i="114"/>
  <c r="BU59" i="114"/>
  <c r="BG59" i="114"/>
  <c r="BF59" i="114"/>
  <c r="BQ58" i="114"/>
  <c r="BU58" i="114"/>
  <c r="BG58" i="114"/>
  <c r="BF58" i="114"/>
  <c r="BQ57" i="114"/>
  <c r="BU57" i="114"/>
  <c r="BG57" i="114"/>
  <c r="BF57" i="114"/>
  <c r="BQ56" i="114"/>
  <c r="BU56" i="114"/>
  <c r="BG56" i="114"/>
  <c r="BF56" i="114"/>
  <c r="BQ55" i="114"/>
  <c r="BU55" i="114"/>
  <c r="BG55" i="114"/>
  <c r="BF55" i="114"/>
  <c r="BQ54" i="114"/>
  <c r="BU54" i="114"/>
  <c r="BG54" i="114"/>
  <c r="BF54" i="114"/>
  <c r="BQ53" i="114"/>
  <c r="BU53" i="114"/>
  <c r="BG53" i="114"/>
  <c r="BF53" i="114"/>
  <c r="BQ52" i="114"/>
  <c r="BU52" i="114"/>
  <c r="BG52" i="114"/>
  <c r="BF52" i="114"/>
  <c r="BQ51" i="114"/>
  <c r="BU51" i="114"/>
  <c r="BG51" i="114"/>
  <c r="BF51" i="114"/>
  <c r="BQ50" i="114"/>
  <c r="BU50" i="114"/>
  <c r="BG50" i="114"/>
  <c r="BF50" i="114"/>
  <c r="BQ49" i="114"/>
  <c r="BU49" i="114"/>
  <c r="BG49" i="114"/>
  <c r="BF49" i="114"/>
  <c r="BQ48" i="114"/>
  <c r="BU48" i="114"/>
  <c r="BG48" i="114"/>
  <c r="BF48" i="114"/>
  <c r="BQ47" i="114"/>
  <c r="BU47" i="114"/>
  <c r="BG47" i="114"/>
  <c r="BF47" i="114"/>
  <c r="BQ46" i="114"/>
  <c r="BU46" i="114"/>
  <c r="BG46" i="114"/>
  <c r="BF46" i="114"/>
  <c r="BQ45" i="114"/>
  <c r="BU45" i="114"/>
  <c r="BG45" i="114"/>
  <c r="BF45" i="114"/>
  <c r="BQ44" i="114"/>
  <c r="BU44" i="114"/>
  <c r="BG44" i="114"/>
  <c r="BF44" i="114"/>
  <c r="BQ43" i="114"/>
  <c r="BU43" i="114"/>
  <c r="BG43" i="114"/>
  <c r="BF43" i="114"/>
  <c r="BQ42" i="114"/>
  <c r="BU42" i="114"/>
  <c r="BG42" i="114"/>
  <c r="BF42" i="114"/>
  <c r="BQ41" i="114"/>
  <c r="BU41" i="114"/>
  <c r="BG41" i="114"/>
  <c r="BF41" i="114"/>
  <c r="BQ40" i="114"/>
  <c r="BU40" i="114"/>
  <c r="BG40" i="114"/>
  <c r="BF40" i="114"/>
  <c r="BQ39" i="114"/>
  <c r="BU39" i="114"/>
  <c r="BG39" i="114"/>
  <c r="BF39" i="114"/>
  <c r="BQ38" i="114"/>
  <c r="BU38" i="114"/>
  <c r="BG38" i="114"/>
  <c r="BF38" i="114"/>
  <c r="BQ37" i="114"/>
  <c r="BU37" i="114"/>
  <c r="BG37" i="114"/>
  <c r="BF37" i="114"/>
  <c r="BQ36" i="114"/>
  <c r="BU36" i="114"/>
  <c r="BG36" i="114"/>
  <c r="BF36" i="114"/>
  <c r="BQ35" i="114"/>
  <c r="BU35" i="114"/>
  <c r="BG35" i="114"/>
  <c r="BF35" i="114"/>
  <c r="BQ34" i="114"/>
  <c r="BU34" i="114"/>
  <c r="BG34" i="114"/>
  <c r="BF34" i="114"/>
  <c r="BQ33" i="114"/>
  <c r="BU33" i="114"/>
  <c r="BG33" i="114"/>
  <c r="BF33" i="114"/>
  <c r="BQ32" i="114"/>
  <c r="BU32" i="114"/>
  <c r="BG32" i="114"/>
  <c r="BF32" i="114"/>
  <c r="BQ31" i="114"/>
  <c r="BU31" i="114"/>
  <c r="BG31" i="114"/>
  <c r="BF31" i="114"/>
  <c r="BQ30" i="114"/>
  <c r="BU30" i="114"/>
  <c r="BG30" i="114"/>
  <c r="BF30" i="114"/>
  <c r="BQ29" i="114"/>
  <c r="BU29" i="114"/>
  <c r="BG29" i="114"/>
  <c r="BF29" i="114"/>
  <c r="BQ28" i="114"/>
  <c r="BU28" i="114"/>
  <c r="BG28" i="114"/>
  <c r="BF28" i="114"/>
  <c r="BQ27" i="114"/>
  <c r="BU27" i="114"/>
  <c r="BG27" i="114"/>
  <c r="BF27" i="114"/>
  <c r="BQ26" i="114"/>
  <c r="BU26" i="114"/>
  <c r="BG26" i="114"/>
  <c r="BF26" i="114"/>
  <c r="BQ25" i="114"/>
  <c r="BU25" i="114"/>
  <c r="BG25" i="114"/>
  <c r="BF25" i="114"/>
  <c r="BQ24" i="114"/>
  <c r="BU24" i="114"/>
  <c r="BG24" i="114"/>
  <c r="BF24" i="114"/>
  <c r="BQ23" i="114"/>
  <c r="BU23" i="114"/>
  <c r="BG23" i="114"/>
  <c r="BF23" i="114"/>
  <c r="BQ22" i="114"/>
  <c r="BU22" i="114"/>
  <c r="BG22" i="114"/>
  <c r="BF22" i="114"/>
  <c r="BQ21" i="114"/>
  <c r="BU21" i="114"/>
  <c r="BG21" i="114"/>
  <c r="BF21" i="114"/>
  <c r="BQ20" i="114"/>
  <c r="BU20" i="114"/>
  <c r="BG20" i="114"/>
  <c r="BF20" i="114"/>
  <c r="BQ19" i="114"/>
  <c r="BU19" i="114"/>
  <c r="BG19" i="114"/>
  <c r="BF19" i="114"/>
  <c r="BQ18" i="114"/>
  <c r="BU18" i="114"/>
  <c r="BG18" i="114"/>
  <c r="BF18" i="114"/>
  <c r="BQ17" i="114"/>
  <c r="BU17" i="114"/>
  <c r="BG17" i="114"/>
  <c r="BF17" i="114"/>
  <c r="BQ16" i="114"/>
  <c r="BU16" i="114"/>
  <c r="BG16" i="114"/>
  <c r="BF16" i="114"/>
  <c r="BQ15" i="114"/>
  <c r="BU15" i="114"/>
  <c r="BG15" i="114"/>
  <c r="BF15" i="114"/>
  <c r="BQ14" i="114"/>
  <c r="BU14" i="114"/>
  <c r="BG14" i="114"/>
  <c r="BF14" i="114"/>
  <c r="BQ13" i="114"/>
  <c r="BU13" i="114"/>
  <c r="BG13" i="114"/>
  <c r="BF13" i="114"/>
  <c r="BQ12" i="114"/>
  <c r="BU12" i="114"/>
  <c r="BG12" i="114"/>
  <c r="BF12" i="114"/>
  <c r="BQ11" i="114"/>
  <c r="BU11" i="114"/>
  <c r="BG11" i="114"/>
  <c r="BF11" i="114"/>
  <c r="BQ10" i="114"/>
  <c r="BU10" i="114"/>
  <c r="BG10" i="114"/>
  <c r="BF10" i="114"/>
  <c r="BQ9" i="114"/>
  <c r="BU9" i="114"/>
  <c r="BG9" i="114"/>
  <c r="BF9" i="114"/>
  <c r="BQ8" i="114"/>
  <c r="BU8" i="114"/>
  <c r="BG8" i="114"/>
  <c r="BF8" i="114"/>
  <c r="BQ7" i="114"/>
  <c r="BU7" i="114"/>
  <c r="BG7" i="114"/>
  <c r="BF7" i="114"/>
  <c r="BQ6" i="114"/>
  <c r="BU6" i="114"/>
  <c r="BG6" i="114"/>
  <c r="BF6" i="114"/>
  <c r="BQ5" i="114"/>
  <c r="BU5" i="114"/>
  <c r="BG5" i="114"/>
  <c r="BF5" i="114"/>
  <c r="BQ4" i="114"/>
  <c r="BU4" i="114"/>
  <c r="BG4" i="114"/>
  <c r="BF4" i="114"/>
  <c r="BQ3" i="114"/>
  <c r="BU3" i="114"/>
  <c r="BG3" i="114"/>
  <c r="BV123" i="114"/>
  <c r="BM123" i="114"/>
  <c r="BS122" i="114"/>
  <c r="BI122" i="114"/>
  <c r="BR121" i="114"/>
  <c r="BE121" i="114"/>
  <c r="BN120" i="114"/>
  <c r="BV119" i="114"/>
  <c r="BM119" i="114"/>
  <c r="BS118" i="114"/>
  <c r="BI118" i="114"/>
  <c r="BR117" i="114"/>
  <c r="BE117" i="114"/>
  <c r="BN116" i="114"/>
  <c r="BV115" i="114"/>
  <c r="BM115" i="114"/>
  <c r="BS114" i="114"/>
  <c r="BI114" i="114"/>
  <c r="BR113" i="114"/>
  <c r="BE113" i="114"/>
  <c r="BN112" i="114"/>
  <c r="BV111" i="114"/>
  <c r="BM111" i="114"/>
  <c r="BS110" i="114"/>
  <c r="BI110" i="114"/>
  <c r="BR109" i="114"/>
  <c r="BE109" i="114"/>
  <c r="BN108" i="114"/>
  <c r="BV107" i="114"/>
  <c r="BM107" i="114"/>
  <c r="BS106" i="114"/>
  <c r="BI106" i="114"/>
  <c r="BR105" i="114"/>
  <c r="BE105" i="114"/>
  <c r="BN104" i="114"/>
  <c r="BV103" i="114"/>
  <c r="BM103" i="114"/>
  <c r="BS102" i="114"/>
  <c r="BI102" i="114"/>
  <c r="BR101" i="114"/>
  <c r="BE101" i="114"/>
  <c r="BN100" i="114"/>
  <c r="BV99" i="114"/>
  <c r="BM99" i="114"/>
  <c r="BS98" i="114"/>
  <c r="BI98" i="114"/>
  <c r="BR97" i="114"/>
  <c r="BE97" i="114"/>
  <c r="BN96" i="114"/>
  <c r="BV95" i="114"/>
  <c r="BM95" i="114"/>
  <c r="BS94" i="114"/>
  <c r="BI94" i="114"/>
  <c r="BR93" i="114"/>
  <c r="BE93" i="114"/>
  <c r="BN92" i="114"/>
  <c r="BV91" i="114"/>
  <c r="BM91" i="114"/>
  <c r="BS90" i="114"/>
  <c r="BI90" i="114"/>
  <c r="BR89" i="114"/>
  <c r="BE89" i="114"/>
  <c r="BN88" i="114"/>
  <c r="BV87" i="114"/>
  <c r="BM87" i="114"/>
  <c r="BS86" i="114"/>
  <c r="BI86" i="114"/>
  <c r="BR85" i="114"/>
  <c r="BE85" i="114"/>
  <c r="BN84" i="114"/>
  <c r="BV83" i="114"/>
  <c r="BM83" i="114"/>
  <c r="BS82" i="114"/>
  <c r="BI82" i="114"/>
  <c r="BR81" i="114"/>
  <c r="BE81" i="114"/>
  <c r="BN80" i="114"/>
  <c r="BV79" i="114"/>
  <c r="BM79" i="114"/>
  <c r="BS78" i="114"/>
  <c r="BI78" i="114"/>
  <c r="BR77" i="114"/>
  <c r="BE77" i="114"/>
  <c r="BN76" i="114"/>
  <c r="BV75" i="114"/>
  <c r="BM75" i="114"/>
  <c r="BS74" i="114"/>
  <c r="BI74" i="114"/>
  <c r="BR73" i="114"/>
  <c r="BE73" i="114"/>
  <c r="BN72" i="114"/>
  <c r="BV71" i="114"/>
  <c r="BM71" i="114"/>
  <c r="BS70" i="114"/>
  <c r="BI70" i="114"/>
  <c r="BR69" i="114"/>
  <c r="BE69" i="114"/>
  <c r="BN68" i="114"/>
  <c r="BV67" i="114"/>
  <c r="BM67" i="114"/>
  <c r="BS66" i="114"/>
  <c r="BI66" i="114"/>
  <c r="BR65" i="114"/>
  <c r="BE65" i="114"/>
  <c r="BN64" i="114"/>
  <c r="BV63" i="114"/>
  <c r="BM63" i="114"/>
  <c r="BS62" i="114"/>
  <c r="BI62" i="114"/>
  <c r="BR61" i="114"/>
  <c r="BE61" i="114"/>
  <c r="BN60" i="114"/>
  <c r="BV59" i="114"/>
  <c r="BM59" i="114"/>
  <c r="BS58" i="114"/>
  <c r="BI58" i="114"/>
  <c r="BR57" i="114"/>
  <c r="BE57" i="114"/>
  <c r="BN56" i="114"/>
  <c r="BV55" i="114"/>
  <c r="BM55" i="114"/>
  <c r="BS54" i="114"/>
  <c r="BI54" i="114"/>
  <c r="BR53" i="114"/>
  <c r="BE53" i="114"/>
  <c r="BN52" i="114"/>
  <c r="BV51" i="114"/>
  <c r="BM51" i="114"/>
  <c r="BS50" i="114"/>
  <c r="BI50" i="114"/>
  <c r="BR49" i="114"/>
  <c r="BE49" i="114"/>
  <c r="BN48" i="114"/>
  <c r="BV47" i="114"/>
  <c r="BM47" i="114"/>
  <c r="BS46" i="114"/>
  <c r="BI46" i="114"/>
  <c r="BR45" i="114"/>
  <c r="BE45" i="114"/>
  <c r="BN44" i="114"/>
  <c r="BV43" i="114"/>
  <c r="BM43" i="114"/>
  <c r="BS42" i="114"/>
  <c r="BI42" i="114"/>
  <c r="BR41" i="114"/>
  <c r="BE41" i="114"/>
  <c r="BN40" i="114"/>
  <c r="BV39" i="114"/>
  <c r="BM39" i="114"/>
  <c r="BS38" i="114"/>
  <c r="BI38" i="114"/>
  <c r="BR37" i="114"/>
  <c r="BE37" i="114"/>
  <c r="BN36" i="114"/>
  <c r="BV35" i="114"/>
  <c r="BM35" i="114"/>
  <c r="BS34" i="114"/>
  <c r="BI34" i="114"/>
  <c r="BR33" i="114"/>
  <c r="BE33" i="114"/>
  <c r="BN32" i="114"/>
  <c r="BV31" i="114"/>
  <c r="BM31" i="114"/>
  <c r="BS30" i="114"/>
  <c r="BI30" i="114"/>
  <c r="BR29" i="114"/>
  <c r="BE29" i="114"/>
  <c r="BN28" i="114"/>
  <c r="BV27" i="114"/>
  <c r="BM27" i="114"/>
  <c r="BS26" i="114"/>
  <c r="BI26" i="114"/>
  <c r="BR25" i="114"/>
  <c r="BE25" i="114"/>
  <c r="BN24" i="114"/>
  <c r="BV23" i="114"/>
  <c r="BM23" i="114"/>
  <c r="BS22" i="114"/>
  <c r="BI22" i="114"/>
  <c r="BR21" i="114"/>
  <c r="BE21" i="114"/>
  <c r="BN20" i="114"/>
  <c r="BV19" i="114"/>
  <c r="BM19" i="114"/>
  <c r="BS18" i="114"/>
  <c r="BI18" i="114"/>
  <c r="BR17" i="114"/>
  <c r="BE17" i="114"/>
  <c r="BN16" i="114"/>
  <c r="BV15" i="114"/>
  <c r="BM15" i="114"/>
  <c r="BS14" i="114"/>
  <c r="BI14" i="114"/>
  <c r="BR13" i="114"/>
  <c r="BE13" i="114"/>
  <c r="BN12" i="114"/>
  <c r="BV11" i="114"/>
  <c r="BM11" i="114"/>
  <c r="BS10" i="114"/>
  <c r="BI10" i="114"/>
  <c r="BR9" i="114"/>
  <c r="BE9" i="114"/>
  <c r="BN8" i="114"/>
  <c r="BV7" i="114"/>
  <c r="BM7" i="114"/>
  <c r="BS6" i="114"/>
  <c r="BI6" i="114"/>
  <c r="BR5" i="114"/>
  <c r="BE5" i="114"/>
  <c r="BN4" i="114"/>
  <c r="BV3" i="114"/>
  <c r="BM3" i="114"/>
  <c r="BY2" i="114"/>
  <c r="BU2" i="114"/>
  <c r="BQ2" i="114"/>
  <c r="BM2" i="114"/>
  <c r="BI2" i="114"/>
  <c r="BE2" i="114"/>
  <c r="BO119" i="114"/>
  <c r="BJ123" i="114"/>
  <c r="BJ122" i="114"/>
  <c r="BH120" i="114"/>
  <c r="BH119" i="114"/>
  <c r="BF115" i="114"/>
  <c r="BH114" i="114"/>
  <c r="BJ113" i="114"/>
  <c r="BG112" i="114"/>
  <c r="BY111" i="114"/>
  <c r="BT111" i="114"/>
  <c r="BF111" i="114"/>
  <c r="BH110" i="114"/>
  <c r="BJ109" i="114"/>
  <c r="BG108" i="114"/>
  <c r="BY107" i="114"/>
  <c r="BT107" i="114"/>
  <c r="BF107" i="114"/>
  <c r="BH106" i="114"/>
  <c r="BJ105" i="114"/>
  <c r="BG104" i="114"/>
  <c r="BY103" i="114"/>
  <c r="BT103" i="114"/>
  <c r="BF103" i="114"/>
  <c r="BH102" i="114"/>
  <c r="BJ101" i="114"/>
  <c r="BG100" i="114"/>
  <c r="BY99" i="114"/>
  <c r="BT99" i="114"/>
  <c r="BF99" i="114"/>
  <c r="BH98" i="114"/>
  <c r="BJ97" i="114"/>
  <c r="BG96" i="114"/>
  <c r="BY95" i="114"/>
  <c r="BT95" i="114"/>
  <c r="BF95" i="114"/>
  <c r="BH94" i="114"/>
  <c r="BJ93" i="114"/>
  <c r="BG92" i="114"/>
  <c r="BY91" i="114"/>
  <c r="BT91" i="114"/>
  <c r="BF91" i="114"/>
  <c r="BH90" i="114"/>
  <c r="BJ89" i="114"/>
  <c r="BT88" i="114"/>
  <c r="BH88" i="114"/>
  <c r="BT87" i="114"/>
  <c r="BH87" i="114"/>
  <c r="BT86" i="114"/>
  <c r="BH86" i="114"/>
  <c r="BT85" i="114"/>
  <c r="BH85" i="114"/>
  <c r="BT84" i="114"/>
  <c r="BH84" i="114"/>
  <c r="BT83" i="114"/>
  <c r="BH83" i="114"/>
  <c r="BT82" i="114"/>
  <c r="BH82" i="114"/>
  <c r="BT81" i="114"/>
  <c r="BH81" i="114"/>
  <c r="BT80" i="114"/>
  <c r="BH80" i="114"/>
  <c r="BT79" i="114"/>
  <c r="BH79" i="114"/>
  <c r="BT78" i="114"/>
  <c r="BH78" i="114"/>
  <c r="BT77" i="114"/>
  <c r="BH77" i="114"/>
  <c r="BT76" i="114"/>
  <c r="BH76" i="114"/>
  <c r="BT75" i="114"/>
  <c r="BH75" i="114"/>
  <c r="BT74" i="114"/>
  <c r="BH74" i="114"/>
  <c r="BT73" i="114"/>
  <c r="BH73" i="114"/>
  <c r="BT72" i="114"/>
  <c r="BH72" i="114"/>
  <c r="BT71" i="114"/>
  <c r="BH71" i="114"/>
  <c r="BT70" i="114"/>
  <c r="BH70" i="114"/>
  <c r="BT69" i="114"/>
  <c r="BH69" i="114"/>
  <c r="BT68" i="114"/>
  <c r="BH68" i="114"/>
  <c r="BT67" i="114"/>
  <c r="BH67" i="114"/>
  <c r="BT66" i="114"/>
  <c r="BH66" i="114"/>
  <c r="BT65" i="114"/>
  <c r="BH65" i="114"/>
  <c r="BT64" i="114"/>
  <c r="BH64" i="114"/>
  <c r="BT63" i="114"/>
  <c r="BH63" i="114"/>
  <c r="BT62" i="114"/>
  <c r="BH62" i="114"/>
  <c r="BT61" i="114"/>
  <c r="BH61" i="114"/>
  <c r="BT60" i="114"/>
  <c r="BH60" i="114"/>
  <c r="BT59" i="114"/>
  <c r="BH59" i="114"/>
  <c r="BT58" i="114"/>
  <c r="BH58" i="114"/>
  <c r="BT57" i="114"/>
  <c r="BH57" i="114"/>
  <c r="BT56" i="114"/>
  <c r="BH56" i="114"/>
  <c r="BT55" i="114"/>
  <c r="BH55" i="114"/>
  <c r="BT54" i="114"/>
  <c r="BH54" i="114"/>
  <c r="BT53" i="114"/>
  <c r="BH53" i="114"/>
  <c r="BT52" i="114"/>
  <c r="BH52" i="114"/>
  <c r="BT51" i="114"/>
  <c r="BH51" i="114"/>
  <c r="BT50" i="114"/>
  <c r="BH50" i="114"/>
  <c r="BT49" i="114"/>
  <c r="BH49" i="114"/>
  <c r="BT48" i="114"/>
  <c r="BH48" i="114"/>
  <c r="BT47" i="114"/>
  <c r="BH47" i="114"/>
  <c r="BT46" i="114"/>
  <c r="BH46" i="114"/>
  <c r="BT45" i="114"/>
  <c r="BH45" i="114"/>
  <c r="BT44" i="114"/>
  <c r="BH44" i="114"/>
  <c r="BT43" i="114"/>
  <c r="BH43" i="114"/>
  <c r="BT42" i="114"/>
  <c r="BH42" i="114"/>
  <c r="BT41" i="114"/>
  <c r="BH41" i="114"/>
  <c r="BT40" i="114"/>
  <c r="BH40" i="114"/>
  <c r="BT39" i="114"/>
  <c r="BH39" i="114"/>
  <c r="BT38" i="114"/>
  <c r="BH38" i="114"/>
  <c r="BT37" i="114"/>
  <c r="BH37" i="114"/>
  <c r="BT36" i="114"/>
  <c r="BH36" i="114"/>
  <c r="BT35" i="114"/>
  <c r="BH35" i="114"/>
  <c r="BT34" i="114"/>
  <c r="BH34" i="114"/>
  <c r="BT33" i="114"/>
  <c r="BH33" i="114"/>
  <c r="BT32" i="114"/>
  <c r="BH32" i="114"/>
  <c r="BT31" i="114"/>
  <c r="BH31" i="114"/>
  <c r="BT30" i="114"/>
  <c r="BH30" i="114"/>
  <c r="BT29" i="114"/>
  <c r="BH29" i="114"/>
  <c r="BT28" i="114"/>
  <c r="BH28" i="114"/>
  <c r="BT27" i="114"/>
  <c r="BH27" i="114"/>
  <c r="BT26" i="114"/>
  <c r="BH26" i="114"/>
  <c r="BT25" i="114"/>
  <c r="BH25" i="114"/>
  <c r="BT24" i="114"/>
  <c r="BH24" i="114"/>
  <c r="BT23" i="114"/>
  <c r="BH23" i="114"/>
  <c r="BT22" i="114"/>
  <c r="BH22" i="114"/>
  <c r="BT21" i="114"/>
  <c r="BH21" i="114"/>
  <c r="BT20" i="114"/>
  <c r="BH20" i="114"/>
  <c r="BT19" i="114"/>
  <c r="BH19" i="114"/>
  <c r="BT18" i="114"/>
  <c r="BH18" i="114"/>
  <c r="BT17" i="114"/>
  <c r="BH17" i="114"/>
  <c r="BT16" i="114"/>
  <c r="BH16" i="114"/>
  <c r="BT15" i="114"/>
  <c r="BH15" i="114"/>
  <c r="BT14" i="114"/>
  <c r="BH14" i="114"/>
  <c r="BT13" i="114"/>
  <c r="BH13" i="114"/>
  <c r="BT12" i="114"/>
  <c r="BH12" i="114"/>
  <c r="BT11" i="114"/>
  <c r="BH11" i="114"/>
  <c r="BT10" i="114"/>
  <c r="BH10" i="114"/>
  <c r="BT9" i="114"/>
  <c r="BH9" i="114"/>
  <c r="BT8" i="114"/>
  <c r="BH8" i="114"/>
  <c r="BT7" i="114"/>
  <c r="BH7" i="114"/>
  <c r="BT6" i="114"/>
  <c r="BH6" i="114"/>
  <c r="BT5" i="114"/>
  <c r="BH5" i="114"/>
  <c r="BT4" i="114"/>
  <c r="BH4" i="114"/>
  <c r="BT3" i="114"/>
  <c r="BH3" i="114"/>
  <c r="BI123" i="114"/>
  <c r="BE122" i="114"/>
  <c r="BV120" i="114"/>
  <c r="BS119" i="114"/>
  <c r="BR118" i="114"/>
  <c r="BN117" i="114"/>
  <c r="BM116" i="114"/>
  <c r="BI115" i="114"/>
  <c r="BE114" i="114"/>
  <c r="BV112" i="114"/>
  <c r="BS111" i="114"/>
  <c r="BR110" i="114"/>
  <c r="BN109" i="114"/>
  <c r="BM108" i="114"/>
  <c r="BI107" i="114"/>
  <c r="BE106" i="114"/>
  <c r="BV104" i="114"/>
  <c r="BS103" i="114"/>
  <c r="BR102" i="114"/>
  <c r="BN101" i="114"/>
  <c r="BM100" i="114"/>
  <c r="BI99" i="114"/>
  <c r="BE98" i="114"/>
  <c r="BV96" i="114"/>
  <c r="BS95" i="114"/>
  <c r="BR94" i="114"/>
  <c r="BN93" i="114"/>
  <c r="BM92" i="114"/>
  <c r="BI91" i="114"/>
  <c r="BE90" i="114"/>
  <c r="BV88" i="114"/>
  <c r="BS87" i="114"/>
  <c r="BR86" i="114"/>
  <c r="BN85" i="114"/>
  <c r="BM84" i="114"/>
  <c r="BI83" i="114"/>
  <c r="BE82" i="114"/>
  <c r="BV80" i="114"/>
  <c r="BS79" i="114"/>
  <c r="BR78" i="114"/>
  <c r="BN77" i="114"/>
  <c r="BM76" i="114"/>
  <c r="BI75" i="114"/>
  <c r="BE74" i="114"/>
  <c r="BV72" i="114"/>
  <c r="BS71" i="114"/>
  <c r="BR70" i="114"/>
  <c r="BN69" i="114"/>
  <c r="BM68" i="114"/>
  <c r="BI67" i="114"/>
  <c r="BE66" i="114"/>
  <c r="BV64" i="114"/>
  <c r="BS63" i="114"/>
  <c r="BR62" i="114"/>
  <c r="BN61" i="114"/>
  <c r="BM60" i="114"/>
  <c r="BI59" i="114"/>
  <c r="BE58" i="114"/>
  <c r="BV56" i="114"/>
  <c r="BS55" i="114"/>
  <c r="BR54" i="114"/>
  <c r="BN53" i="114"/>
  <c r="BM52" i="114"/>
  <c r="BI51" i="114"/>
  <c r="BE50" i="114"/>
  <c r="BV48" i="114"/>
  <c r="BS47" i="114"/>
  <c r="BR46" i="114"/>
  <c r="BN45" i="114"/>
  <c r="BM44" i="114"/>
  <c r="BI43" i="114"/>
  <c r="BE42" i="114"/>
  <c r="BV40" i="114"/>
  <c r="BS39" i="114"/>
  <c r="BR38" i="114"/>
  <c r="BN37" i="114"/>
  <c r="BM36" i="114"/>
  <c r="BI35" i="114"/>
  <c r="BE34" i="114"/>
  <c r="BV32" i="114"/>
  <c r="BS31" i="114"/>
  <c r="BR30" i="114"/>
  <c r="BN29" i="114"/>
  <c r="BM28" i="114"/>
  <c r="BI27" i="114"/>
  <c r="BE26" i="114"/>
  <c r="BV24" i="114"/>
  <c r="BS23" i="114"/>
  <c r="BR22" i="114"/>
  <c r="BN21" i="114"/>
  <c r="BM20" i="114"/>
  <c r="BI19" i="114"/>
  <c r="BE18" i="114"/>
  <c r="BV16" i="114"/>
  <c r="BS15" i="114"/>
  <c r="BR14" i="114"/>
  <c r="BN13" i="114"/>
  <c r="BM12" i="114"/>
  <c r="BI11" i="114"/>
  <c r="BE10" i="114"/>
  <c r="BV8" i="114"/>
  <c r="BS7" i="114"/>
  <c r="BR6" i="114"/>
  <c r="BN5" i="114"/>
  <c r="BM4" i="114"/>
  <c r="BI3" i="114"/>
  <c r="BT2" i="114"/>
  <c r="BL2" i="114"/>
  <c r="BH122" i="114"/>
  <c r="BH121" i="114"/>
  <c r="BF117" i="114"/>
  <c r="BU114" i="114"/>
  <c r="BW113" i="114"/>
  <c r="BP112" i="114"/>
  <c r="BQ111" i="114"/>
  <c r="BU110" i="114"/>
  <c r="BW109" i="114"/>
  <c r="BP108" i="114"/>
  <c r="BQ107" i="114"/>
  <c r="BU106" i="114"/>
  <c r="BW105" i="114"/>
  <c r="BP104" i="114"/>
  <c r="BQ103" i="114"/>
  <c r="BU102" i="114"/>
  <c r="BW101" i="114"/>
  <c r="BP100" i="114"/>
  <c r="BQ99" i="114"/>
  <c r="BU98" i="114"/>
  <c r="BW97" i="114"/>
  <c r="BP96" i="114"/>
  <c r="BQ95" i="114"/>
  <c r="BU94" i="114"/>
  <c r="BW93" i="114"/>
  <c r="BP92" i="114"/>
  <c r="BQ91" i="114"/>
  <c r="BU90" i="114"/>
  <c r="BW89" i="114"/>
  <c r="BX88" i="114"/>
  <c r="BL88" i="114"/>
  <c r="BX87" i="114"/>
  <c r="BL87" i="114"/>
  <c r="BX86" i="114"/>
  <c r="BL86" i="114"/>
  <c r="BX85" i="114"/>
  <c r="BL85" i="114"/>
  <c r="BX84" i="114"/>
  <c r="BL84" i="114"/>
  <c r="BX83" i="114"/>
  <c r="BL83" i="114"/>
  <c r="BX82" i="114"/>
  <c r="BL82" i="114"/>
  <c r="BX81" i="114"/>
  <c r="BL81" i="114"/>
  <c r="BX80" i="114"/>
  <c r="BL80" i="114"/>
  <c r="BX79" i="114"/>
  <c r="BL79" i="114"/>
  <c r="BX78" i="114"/>
  <c r="BL78" i="114"/>
  <c r="BX77" i="114"/>
  <c r="BL77" i="114"/>
  <c r="BX76" i="114"/>
  <c r="BL76" i="114"/>
  <c r="BX75" i="114"/>
  <c r="BL75" i="114"/>
  <c r="BX74" i="114"/>
  <c r="BL74" i="114"/>
  <c r="BX73" i="114"/>
  <c r="BL73" i="114"/>
  <c r="BX72" i="114"/>
  <c r="BL72" i="114"/>
  <c r="BX71" i="114"/>
  <c r="BL71" i="114"/>
  <c r="BX70" i="114"/>
  <c r="BL70" i="114"/>
  <c r="BX69" i="114"/>
  <c r="BL69" i="114"/>
  <c r="BX68" i="114"/>
  <c r="BL68" i="114"/>
  <c r="BX67" i="114"/>
  <c r="BL67" i="114"/>
  <c r="BX66" i="114"/>
  <c r="BL66" i="114"/>
  <c r="BX65" i="114"/>
  <c r="BL65" i="114"/>
  <c r="BX64" i="114"/>
  <c r="BL64" i="114"/>
  <c r="BX63" i="114"/>
  <c r="BL63" i="114"/>
  <c r="BX62" i="114"/>
  <c r="BL62" i="114"/>
  <c r="BX61" i="114"/>
  <c r="BL61" i="114"/>
  <c r="BX60" i="114"/>
  <c r="BL60" i="114"/>
  <c r="BX59" i="114"/>
  <c r="BL59" i="114"/>
  <c r="BX58" i="114"/>
  <c r="BL58" i="114"/>
  <c r="BX57" i="114"/>
  <c r="BL57" i="114"/>
  <c r="BX56" i="114"/>
  <c r="BL56" i="114"/>
  <c r="BX55" i="114"/>
  <c r="BL55" i="114"/>
  <c r="BX54" i="114"/>
  <c r="BL54" i="114"/>
  <c r="BX53" i="114"/>
  <c r="BL53" i="114"/>
  <c r="BX52" i="114"/>
  <c r="BL52" i="114"/>
  <c r="BX51" i="114"/>
  <c r="BL51" i="114"/>
  <c r="BX50" i="114"/>
  <c r="BL50" i="114"/>
  <c r="BX49" i="114"/>
  <c r="BL49" i="114"/>
  <c r="BX48" i="114"/>
  <c r="BL48" i="114"/>
  <c r="BX47" i="114"/>
  <c r="BL47" i="114"/>
  <c r="BX46" i="114"/>
  <c r="BL46" i="114"/>
  <c r="BX45" i="114"/>
  <c r="BL45" i="114"/>
  <c r="BX44" i="114"/>
  <c r="BL44" i="114"/>
  <c r="BX43" i="114"/>
  <c r="BL43" i="114"/>
  <c r="BX42" i="114"/>
  <c r="BL42" i="114"/>
  <c r="BX41" i="114"/>
  <c r="BL41" i="114"/>
  <c r="BX40" i="114"/>
  <c r="BL40" i="114"/>
  <c r="BX39" i="114"/>
  <c r="BL39" i="114"/>
  <c r="BX38" i="114"/>
  <c r="BL38" i="114"/>
  <c r="BX37" i="114"/>
  <c r="BL37" i="114"/>
  <c r="BX36" i="114"/>
  <c r="BL36" i="114"/>
  <c r="BX35" i="114"/>
  <c r="BL35" i="114"/>
  <c r="BX34" i="114"/>
  <c r="BL34" i="114"/>
  <c r="BX33" i="114"/>
  <c r="BL33" i="114"/>
  <c r="BX32" i="114"/>
  <c r="BL32" i="114"/>
  <c r="BX31" i="114"/>
  <c r="BL31" i="114"/>
  <c r="BX30" i="114"/>
  <c r="BL30" i="114"/>
  <c r="BX29" i="114"/>
  <c r="BL29" i="114"/>
  <c r="BX28" i="114"/>
  <c r="BL28" i="114"/>
  <c r="BX27" i="114"/>
  <c r="BL27" i="114"/>
  <c r="BX26" i="114"/>
  <c r="BL26" i="114"/>
  <c r="BX25" i="114"/>
  <c r="BL25" i="114"/>
  <c r="BX24" i="114"/>
  <c r="BL24" i="114"/>
  <c r="BX23" i="114"/>
  <c r="BL23" i="114"/>
  <c r="BX22" i="114"/>
  <c r="BL22" i="114"/>
  <c r="BX21" i="114"/>
  <c r="BL21" i="114"/>
  <c r="BX20" i="114"/>
  <c r="BL20" i="114"/>
  <c r="BX19" i="114"/>
  <c r="BL19" i="114"/>
  <c r="BX18" i="114"/>
  <c r="BL18" i="114"/>
  <c r="BX17" i="114"/>
  <c r="BL17" i="114"/>
  <c r="BX16" i="114"/>
  <c r="BL16" i="114"/>
  <c r="BX15" i="114"/>
  <c r="BL15" i="114"/>
  <c r="BX14" i="114"/>
  <c r="BL14" i="114"/>
  <c r="BX13" i="114"/>
  <c r="BL13" i="114"/>
  <c r="BX12" i="114"/>
  <c r="BL12" i="114"/>
  <c r="BX11" i="114"/>
  <c r="BL11" i="114"/>
  <c r="BX10" i="114"/>
  <c r="BL10" i="114"/>
  <c r="BX9" i="114"/>
  <c r="BL9" i="114"/>
  <c r="BX8" i="114"/>
  <c r="BL8" i="114"/>
  <c r="BX7" i="114"/>
  <c r="BL7" i="114"/>
  <c r="BX6" i="114"/>
  <c r="BL6" i="114"/>
  <c r="BX5" i="114"/>
  <c r="BL5" i="114"/>
  <c r="BX4" i="114"/>
  <c r="BL4" i="114"/>
  <c r="BX3" i="114"/>
  <c r="BL3" i="114"/>
  <c r="BE123" i="114"/>
  <c r="BV121" i="114"/>
  <c r="BS120" i="114"/>
  <c r="BR119" i="114"/>
  <c r="BN118" i="114"/>
  <c r="BM117" i="114"/>
  <c r="BI116" i="114"/>
  <c r="BE115" i="114"/>
  <c r="BV113" i="114"/>
  <c r="BS112" i="114"/>
  <c r="BR111" i="114"/>
  <c r="BN110" i="114"/>
  <c r="BM109" i="114"/>
  <c r="BI108" i="114"/>
  <c r="BE107" i="114"/>
  <c r="BV105" i="114"/>
  <c r="BS104" i="114"/>
  <c r="BR103" i="114"/>
  <c r="BN102" i="114"/>
  <c r="BM101" i="114"/>
  <c r="BI100" i="114"/>
  <c r="BE99" i="114"/>
  <c r="BV97" i="114"/>
  <c r="BS96" i="114"/>
  <c r="BR95" i="114"/>
  <c r="BN94" i="114"/>
  <c r="BM93" i="114"/>
  <c r="BI92" i="114"/>
  <c r="BE91" i="114"/>
  <c r="BV89" i="114"/>
  <c r="BS88" i="114"/>
  <c r="BR87" i="114"/>
  <c r="BN86" i="114"/>
  <c r="BM85" i="114"/>
  <c r="BI84" i="114"/>
  <c r="BE83" i="114"/>
  <c r="BV81" i="114"/>
  <c r="BS80" i="114"/>
  <c r="BR79" i="114"/>
  <c r="BN78" i="114"/>
  <c r="BM77" i="114"/>
  <c r="BI76" i="114"/>
  <c r="BE75" i="114"/>
  <c r="BV73" i="114"/>
  <c r="BS72" i="114"/>
  <c r="BR71" i="114"/>
  <c r="BN70" i="114"/>
  <c r="BM69" i="114"/>
  <c r="BI68" i="114"/>
  <c r="BE67" i="114"/>
  <c r="BV65" i="114"/>
  <c r="BS64" i="114"/>
  <c r="BR63" i="114"/>
  <c r="BN62" i="114"/>
  <c r="BM61" i="114"/>
  <c r="BI60" i="114"/>
  <c r="BE59" i="114"/>
  <c r="BV57" i="114"/>
  <c r="BS56" i="114"/>
  <c r="BR55" i="114"/>
  <c r="BN54" i="114"/>
  <c r="BM53" i="114"/>
  <c r="BI52" i="114"/>
  <c r="BE51" i="114"/>
  <c r="BV49" i="114"/>
  <c r="BS48" i="114"/>
  <c r="BR47" i="114"/>
  <c r="BN46" i="114"/>
  <c r="BM45" i="114"/>
  <c r="BI44" i="114"/>
  <c r="BE43" i="114"/>
  <c r="BV41" i="114"/>
  <c r="BS40" i="114"/>
  <c r="BR39" i="114"/>
  <c r="BN38" i="114"/>
  <c r="BM37" i="114"/>
  <c r="BI36" i="114"/>
  <c r="BE35" i="114"/>
  <c r="BV33" i="114"/>
  <c r="BS32" i="114"/>
  <c r="BR31" i="114"/>
  <c r="BN30" i="114"/>
  <c r="BM29" i="114"/>
  <c r="BI28" i="114"/>
  <c r="BE27" i="114"/>
  <c r="BV25" i="114"/>
  <c r="BS24" i="114"/>
  <c r="BR23" i="114"/>
  <c r="BN22" i="114"/>
  <c r="BM21" i="114"/>
  <c r="BI20" i="114"/>
  <c r="BE19" i="114"/>
  <c r="BV17" i="114"/>
  <c r="BS16" i="114"/>
  <c r="BR15" i="114"/>
  <c r="BN14" i="114"/>
  <c r="BM13" i="114"/>
  <c r="BI12" i="114"/>
  <c r="BE11" i="114"/>
  <c r="BV9" i="114"/>
  <c r="BS8" i="114"/>
  <c r="BR7" i="114"/>
  <c r="BN6" i="114"/>
  <c r="BM5" i="114"/>
  <c r="BI4" i="114"/>
  <c r="BE3" i="114"/>
  <c r="BS2" i="114"/>
  <c r="BK2" i="114"/>
  <c r="BF123" i="114"/>
  <c r="BG119" i="114"/>
  <c r="BK116" i="114"/>
  <c r="BJ115" i="114"/>
  <c r="BG114" i="114"/>
  <c r="BY113" i="114"/>
  <c r="BT113" i="114"/>
  <c r="BF113" i="114"/>
  <c r="BH112" i="114"/>
  <c r="BJ111" i="114"/>
  <c r="BG110" i="114"/>
  <c r="BY109" i="114"/>
  <c r="BT109" i="114"/>
  <c r="BF109" i="114"/>
  <c r="BH108" i="114"/>
  <c r="BJ107" i="114"/>
  <c r="BG106" i="114"/>
  <c r="BY105" i="114"/>
  <c r="BT105" i="114"/>
  <c r="BF105" i="114"/>
  <c r="BH104" i="114"/>
  <c r="BJ103" i="114"/>
  <c r="BG102" i="114"/>
  <c r="BY101" i="114"/>
  <c r="BT101" i="114"/>
  <c r="BF101" i="114"/>
  <c r="BH100" i="114"/>
  <c r="BJ99" i="114"/>
  <c r="BG98" i="114"/>
  <c r="BY97" i="114"/>
  <c r="BT97" i="114"/>
  <c r="BF97" i="114"/>
  <c r="BH96" i="114"/>
  <c r="BJ95" i="114"/>
  <c r="BG94" i="114"/>
  <c r="BY93" i="114"/>
  <c r="BT93" i="114"/>
  <c r="BF93" i="114"/>
  <c r="BH92" i="114"/>
  <c r="BJ91" i="114"/>
  <c r="BG90" i="114"/>
  <c r="BY89" i="114"/>
  <c r="BT89" i="114"/>
  <c r="BF89" i="114"/>
  <c r="BW88" i="114"/>
  <c r="BW87" i="114"/>
  <c r="BW86" i="114"/>
  <c r="BW85" i="114"/>
  <c r="BW84" i="114"/>
  <c r="BW83" i="114"/>
  <c r="BW82" i="114"/>
  <c r="BW81" i="114"/>
  <c r="BW80" i="114"/>
  <c r="BW79" i="114"/>
  <c r="BW78" i="114"/>
  <c r="BW77" i="114"/>
  <c r="BW76" i="114"/>
  <c r="BW75" i="114"/>
  <c r="BW74" i="114"/>
  <c r="BW73" i="114"/>
  <c r="BW72" i="114"/>
  <c r="BW71" i="114"/>
  <c r="BW70" i="114"/>
  <c r="BW69" i="114"/>
  <c r="BW68" i="114"/>
  <c r="BW67" i="114"/>
  <c r="BW66" i="114"/>
  <c r="BW65" i="114"/>
  <c r="BW64" i="114"/>
  <c r="BW63" i="114"/>
  <c r="BW62" i="114"/>
  <c r="BW61" i="114"/>
  <c r="BW60" i="114"/>
  <c r="BW59" i="114"/>
  <c r="BW58" i="114"/>
  <c r="BW57" i="114"/>
  <c r="BW56" i="114"/>
  <c r="BW55" i="114"/>
  <c r="BW54" i="114"/>
  <c r="BW53" i="114"/>
  <c r="BW52" i="114"/>
  <c r="BW51" i="114"/>
  <c r="BW50" i="114"/>
  <c r="BW49" i="114"/>
  <c r="BW48" i="114"/>
  <c r="BW47" i="114"/>
  <c r="BW46" i="114"/>
  <c r="BW45" i="114"/>
  <c r="BW44" i="114"/>
  <c r="BW43" i="114"/>
  <c r="BW42" i="114"/>
  <c r="BW41" i="114"/>
  <c r="BW40" i="114"/>
  <c r="BW39" i="114"/>
  <c r="BW38" i="114"/>
  <c r="BW37" i="114"/>
  <c r="BW36" i="114"/>
  <c r="BW35" i="114"/>
  <c r="BW34" i="114"/>
  <c r="BW33" i="114"/>
  <c r="BW32" i="114"/>
  <c r="BW31" i="114"/>
  <c r="BW30" i="114"/>
  <c r="BW29" i="114"/>
  <c r="BW28" i="114"/>
  <c r="BW27" i="114"/>
  <c r="BW26" i="114"/>
  <c r="BW25" i="114"/>
  <c r="BW24" i="114"/>
  <c r="BW23" i="114"/>
  <c r="BW22" i="114"/>
  <c r="BW21" i="114"/>
  <c r="BW20" i="114"/>
  <c r="BW19" i="114"/>
  <c r="BW18" i="114"/>
  <c r="BW17" i="114"/>
  <c r="BW16" i="114"/>
  <c r="BW15" i="114"/>
  <c r="BW14" i="114"/>
  <c r="BW13" i="114"/>
  <c r="BW12" i="114"/>
  <c r="BW11" i="114"/>
  <c r="BW10" i="114"/>
  <c r="BW9" i="114"/>
  <c r="BW8" i="114"/>
  <c r="BW7" i="114"/>
  <c r="BW6" i="114"/>
  <c r="BW5" i="114"/>
  <c r="BW4" i="114"/>
  <c r="BW3" i="114"/>
  <c r="BS123" i="114"/>
  <c r="BR122" i="114"/>
  <c r="BN121" i="114"/>
  <c r="BM120" i="114"/>
  <c r="BI119" i="114"/>
  <c r="BE118" i="114"/>
  <c r="BV116" i="114"/>
  <c r="BS115" i="114"/>
  <c r="BR114" i="114"/>
  <c r="BN113" i="114"/>
  <c r="BM112" i="114"/>
  <c r="BI111" i="114"/>
  <c r="BE110" i="114"/>
  <c r="BV108" i="114"/>
  <c r="BS107" i="114"/>
  <c r="BR106" i="114"/>
  <c r="BN105" i="114"/>
  <c r="BM104" i="114"/>
  <c r="BI103" i="114"/>
  <c r="BE102" i="114"/>
  <c r="BV100" i="114"/>
  <c r="BS99" i="114"/>
  <c r="BR98" i="114"/>
  <c r="BN97" i="114"/>
  <c r="BM96" i="114"/>
  <c r="BI95" i="114"/>
  <c r="BE94" i="114"/>
  <c r="BV92" i="114"/>
  <c r="BS91" i="114"/>
  <c r="BR90" i="114"/>
  <c r="BN89" i="114"/>
  <c r="BM88" i="114"/>
  <c r="BI87" i="114"/>
  <c r="BE86" i="114"/>
  <c r="BV84" i="114"/>
  <c r="BS83" i="114"/>
  <c r="BR82" i="114"/>
  <c r="BN81" i="114"/>
  <c r="BM80" i="114"/>
  <c r="BI79" i="114"/>
  <c r="BE78" i="114"/>
  <c r="BV76" i="114"/>
  <c r="BS75" i="114"/>
  <c r="BR74" i="114"/>
  <c r="BN73" i="114"/>
  <c r="BM72" i="114"/>
  <c r="BI71" i="114"/>
  <c r="BE70" i="114"/>
  <c r="BV68" i="114"/>
  <c r="BS67" i="114"/>
  <c r="BR66" i="114"/>
  <c r="BN65" i="114"/>
  <c r="BM64" i="114"/>
  <c r="BI63" i="114"/>
  <c r="BE62" i="114"/>
  <c r="BV60" i="114"/>
  <c r="BS59" i="114"/>
  <c r="BR58" i="114"/>
  <c r="BN57" i="114"/>
  <c r="BM56" i="114"/>
  <c r="BI55" i="114"/>
  <c r="BE54" i="114"/>
  <c r="BV52" i="114"/>
  <c r="BS51" i="114"/>
  <c r="BR50" i="114"/>
  <c r="BN49" i="114"/>
  <c r="BM48" i="114"/>
  <c r="BI47" i="114"/>
  <c r="BE46" i="114"/>
  <c r="BV44" i="114"/>
  <c r="BS43" i="114"/>
  <c r="BR42" i="114"/>
  <c r="BN41" i="114"/>
  <c r="BM40" i="114"/>
  <c r="BI39" i="114"/>
  <c r="BE38" i="114"/>
  <c r="BV36" i="114"/>
  <c r="BS35" i="114"/>
  <c r="BR34" i="114"/>
  <c r="BN33" i="114"/>
  <c r="BM32" i="114"/>
  <c r="BI31" i="114"/>
  <c r="BE30" i="114"/>
  <c r="BV28" i="114"/>
  <c r="BS27" i="114"/>
  <c r="BR26" i="114"/>
  <c r="BN25" i="114"/>
  <c r="BM24" i="114"/>
  <c r="BI23" i="114"/>
  <c r="BE22" i="114"/>
  <c r="BV20" i="114"/>
  <c r="BS19" i="114"/>
  <c r="BR18" i="114"/>
  <c r="BN17" i="114"/>
  <c r="BM16" i="114"/>
  <c r="BI15" i="114"/>
  <c r="BE14" i="114"/>
  <c r="BV12" i="114"/>
  <c r="BS11" i="114"/>
  <c r="BR10" i="114"/>
  <c r="BN9" i="114"/>
  <c r="BM8" i="114"/>
  <c r="BI7" i="114"/>
  <c r="BE6" i="114"/>
  <c r="BV4" i="114"/>
  <c r="BS3" i="114"/>
  <c r="BX2" i="114"/>
  <c r="BP2" i="114"/>
  <c r="BH2" i="114"/>
  <c r="BW111" i="114"/>
  <c r="BQ109" i="114"/>
  <c r="BU104" i="114"/>
  <c r="BP102" i="114"/>
  <c r="BW95" i="114"/>
  <c r="BQ93" i="114"/>
  <c r="BO88" i="114"/>
  <c r="BK87" i="114"/>
  <c r="BZ85" i="114"/>
  <c r="BO84" i="114"/>
  <c r="BK83" i="114"/>
  <c r="BZ81" i="114"/>
  <c r="BO80" i="114"/>
  <c r="BK79" i="114"/>
  <c r="BZ77" i="114"/>
  <c r="BO76" i="114"/>
  <c r="BK75" i="114"/>
  <c r="BZ73" i="114"/>
  <c r="BO72" i="114"/>
  <c r="BK71" i="114"/>
  <c r="BZ69" i="114"/>
  <c r="BO68" i="114"/>
  <c r="BK67" i="114"/>
  <c r="BZ65" i="114"/>
  <c r="BO64" i="114"/>
  <c r="BK63" i="114"/>
  <c r="BZ61" i="114"/>
  <c r="BO60" i="114"/>
  <c r="BK59" i="114"/>
  <c r="BZ57" i="114"/>
  <c r="BO56" i="114"/>
  <c r="BK55" i="114"/>
  <c r="BZ53" i="114"/>
  <c r="BO52" i="114"/>
  <c r="BK51" i="114"/>
  <c r="BZ49" i="114"/>
  <c r="BO48" i="114"/>
  <c r="BK47" i="114"/>
  <c r="BZ45" i="114"/>
  <c r="BO44" i="114"/>
  <c r="BK43" i="114"/>
  <c r="BZ41" i="114"/>
  <c r="BO40" i="114"/>
  <c r="BK39" i="114"/>
  <c r="BZ37" i="114"/>
  <c r="BO36" i="114"/>
  <c r="BK35" i="114"/>
  <c r="BZ33" i="114"/>
  <c r="BO32" i="114"/>
  <c r="BK31" i="114"/>
  <c r="BZ29" i="114"/>
  <c r="BO28" i="114"/>
  <c r="BK27" i="114"/>
  <c r="BZ25" i="114"/>
  <c r="BO24" i="114"/>
  <c r="BK23" i="114"/>
  <c r="BZ21" i="114"/>
  <c r="BO20" i="114"/>
  <c r="BK19" i="114"/>
  <c r="BZ17" i="114"/>
  <c r="BO16" i="114"/>
  <c r="BK15" i="114"/>
  <c r="BZ13" i="114"/>
  <c r="BO12" i="114"/>
  <c r="BK11" i="114"/>
  <c r="BZ9" i="114"/>
  <c r="BO8" i="114"/>
  <c r="BK7" i="114"/>
  <c r="BZ5" i="114"/>
  <c r="BO4" i="114"/>
  <c r="BK3" i="114"/>
  <c r="BI120" i="114"/>
  <c r="BR115" i="114"/>
  <c r="BE111" i="114"/>
  <c r="BN106" i="114"/>
  <c r="BV101" i="114"/>
  <c r="BM97" i="114"/>
  <c r="BS92" i="114"/>
  <c r="BI88" i="114"/>
  <c r="BR83" i="114"/>
  <c r="BE79" i="114"/>
  <c r="BN74" i="114"/>
  <c r="BV69" i="114"/>
  <c r="BM65" i="114"/>
  <c r="BS60" i="114"/>
  <c r="BI56" i="114"/>
  <c r="BR51" i="114"/>
  <c r="BE47" i="114"/>
  <c r="BN42" i="114"/>
  <c r="BV37" i="114"/>
  <c r="BM33" i="114"/>
  <c r="BS28" i="114"/>
  <c r="BI24" i="114"/>
  <c r="BR19" i="114"/>
  <c r="BE15" i="114"/>
  <c r="BN10" i="114"/>
  <c r="BV5" i="114"/>
  <c r="BO2" i="114"/>
  <c r="BK118" i="114"/>
  <c r="BP114" i="114"/>
  <c r="BW107" i="114"/>
  <c r="BQ105" i="114"/>
  <c r="BU100" i="114"/>
  <c r="BP98" i="114"/>
  <c r="BW91" i="114"/>
  <c r="BQ89" i="114"/>
  <c r="BK88" i="114"/>
  <c r="BZ86" i="114"/>
  <c r="BO85" i="114"/>
  <c r="BK84" i="114"/>
  <c r="BZ82" i="114"/>
  <c r="BO81" i="114"/>
  <c r="BK80" i="114"/>
  <c r="BZ78" i="114"/>
  <c r="BO77" i="114"/>
  <c r="BK76" i="114"/>
  <c r="BZ74" i="114"/>
  <c r="BO73" i="114"/>
  <c r="BK72" i="114"/>
  <c r="BZ70" i="114"/>
  <c r="BO69" i="114"/>
  <c r="BK68" i="114"/>
  <c r="BZ66" i="114"/>
  <c r="BO65" i="114"/>
  <c r="BK64" i="114"/>
  <c r="BZ62" i="114"/>
  <c r="BO61" i="114"/>
  <c r="BK60" i="114"/>
  <c r="BZ58" i="114"/>
  <c r="BO57" i="114"/>
  <c r="BK56" i="114"/>
  <c r="BZ54" i="114"/>
  <c r="BO53" i="114"/>
  <c r="BK52" i="114"/>
  <c r="BZ50" i="114"/>
  <c r="BO49" i="114"/>
  <c r="BK48" i="114"/>
  <c r="BZ46" i="114"/>
  <c r="BO45" i="114"/>
  <c r="BK44" i="114"/>
  <c r="BZ42" i="114"/>
  <c r="BO41" i="114"/>
  <c r="BK40" i="114"/>
  <c r="BZ38" i="114"/>
  <c r="BO37" i="114"/>
  <c r="BK36" i="114"/>
  <c r="BZ34" i="114"/>
  <c r="BO33" i="114"/>
  <c r="BK32" i="114"/>
  <c r="BZ30" i="114"/>
  <c r="BO29" i="114"/>
  <c r="BK28" i="114"/>
  <c r="BZ26" i="114"/>
  <c r="BO25" i="114"/>
  <c r="BK24" i="114"/>
  <c r="BZ22" i="114"/>
  <c r="BO21" i="114"/>
  <c r="BK20" i="114"/>
  <c r="BZ18" i="114"/>
  <c r="BO17" i="114"/>
  <c r="BK16" i="114"/>
  <c r="BZ14" i="114"/>
  <c r="BO13" i="114"/>
  <c r="BK12" i="114"/>
  <c r="BZ10" i="114"/>
  <c r="BO9" i="114"/>
  <c r="BK8" i="114"/>
  <c r="BZ6" i="114"/>
  <c r="BO5" i="114"/>
  <c r="BK4" i="114"/>
  <c r="BR123" i="114"/>
  <c r="BE119" i="114"/>
  <c r="BN114" i="114"/>
  <c r="BV109" i="114"/>
  <c r="BM105" i="114"/>
  <c r="BS100" i="114"/>
  <c r="BI96" i="114"/>
  <c r="BR91" i="114"/>
  <c r="BE87" i="114"/>
  <c r="BN82" i="114"/>
  <c r="BV77" i="114"/>
  <c r="BM73" i="114"/>
  <c r="BS68" i="114"/>
  <c r="BI64" i="114"/>
  <c r="BR59" i="114"/>
  <c r="BE55" i="114"/>
  <c r="BN50" i="114"/>
  <c r="BV45" i="114"/>
  <c r="BM41" i="114"/>
  <c r="BS36" i="114"/>
  <c r="BI32" i="114"/>
  <c r="BR27" i="114"/>
  <c r="BE23" i="114"/>
  <c r="BN18" i="114"/>
  <c r="BV13" i="114"/>
  <c r="BM9" i="114"/>
  <c r="BS4" i="114"/>
  <c r="BG2" i="114"/>
  <c r="BG121" i="114"/>
  <c r="BJ117" i="114"/>
  <c r="BU112" i="114"/>
  <c r="BP110" i="114"/>
  <c r="BW103" i="114"/>
  <c r="BQ101" i="114"/>
  <c r="BU96" i="114"/>
  <c r="BP94" i="114"/>
  <c r="BZ87" i="114"/>
  <c r="BO86" i="114"/>
  <c r="BK85" i="114"/>
  <c r="BZ83" i="114"/>
  <c r="BO82" i="114"/>
  <c r="BK81" i="114"/>
  <c r="BZ79" i="114"/>
  <c r="BO78" i="114"/>
  <c r="BK77" i="114"/>
  <c r="BZ75" i="114"/>
  <c r="BO74" i="114"/>
  <c r="BK73" i="114"/>
  <c r="BZ71" i="114"/>
  <c r="BO70" i="114"/>
  <c r="BK69" i="114"/>
  <c r="BZ67" i="114"/>
  <c r="BO66" i="114"/>
  <c r="BK65" i="114"/>
  <c r="BZ63" i="114"/>
  <c r="BO62" i="114"/>
  <c r="BK61" i="114"/>
  <c r="BZ59" i="114"/>
  <c r="BO58" i="114"/>
  <c r="BK57" i="114"/>
  <c r="BZ55" i="114"/>
  <c r="BO54" i="114"/>
  <c r="BK53" i="114"/>
  <c r="BZ51" i="114"/>
  <c r="BO50" i="114"/>
  <c r="BK49" i="114"/>
  <c r="BZ47" i="114"/>
  <c r="BO46" i="114"/>
  <c r="BK45" i="114"/>
  <c r="BZ43" i="114"/>
  <c r="BO42" i="114"/>
  <c r="BK41" i="114"/>
  <c r="BZ39" i="114"/>
  <c r="BO38" i="114"/>
  <c r="BK37" i="114"/>
  <c r="BZ35" i="114"/>
  <c r="BO34" i="114"/>
  <c r="BK33" i="114"/>
  <c r="BZ31" i="114"/>
  <c r="BO30" i="114"/>
  <c r="BK29" i="114"/>
  <c r="BZ27" i="114"/>
  <c r="BO26" i="114"/>
  <c r="BK25" i="114"/>
  <c r="BZ23" i="114"/>
  <c r="BO22" i="114"/>
  <c r="BK21" i="114"/>
  <c r="BZ19" i="114"/>
  <c r="BO18" i="114"/>
  <c r="BK17" i="114"/>
  <c r="BZ15" i="114"/>
  <c r="BO14" i="114"/>
  <c r="BK13" i="114"/>
  <c r="BZ11" i="114"/>
  <c r="BO10" i="114"/>
  <c r="BK9" i="114"/>
  <c r="BZ7" i="114"/>
  <c r="BO6" i="114"/>
  <c r="BK5" i="114"/>
  <c r="BZ3" i="114"/>
  <c r="BN122" i="114"/>
  <c r="BV117" i="114"/>
  <c r="BM113" i="114"/>
  <c r="BS108" i="114"/>
  <c r="BI104" i="114"/>
  <c r="BR99" i="114"/>
  <c r="BE95" i="114"/>
  <c r="BN90" i="114"/>
  <c r="BV85" i="114"/>
  <c r="BM81" i="114"/>
  <c r="BS76" i="114"/>
  <c r="BI72" i="114"/>
  <c r="BR67" i="114"/>
  <c r="BE63" i="114"/>
  <c r="BN58" i="114"/>
  <c r="BV53" i="114"/>
  <c r="BM49" i="114"/>
  <c r="BS44" i="114"/>
  <c r="BI40" i="114"/>
  <c r="BR35" i="114"/>
  <c r="BE31" i="114"/>
  <c r="BN26" i="114"/>
  <c r="BV21" i="114"/>
  <c r="BM17" i="114"/>
  <c r="BS12" i="114"/>
  <c r="BI8" i="114"/>
  <c r="BR3" i="114"/>
  <c r="BQ113" i="114"/>
  <c r="BP106" i="114"/>
  <c r="BW99" i="114"/>
  <c r="BU92" i="114"/>
  <c r="BK86" i="114"/>
  <c r="BZ80" i="114"/>
  <c r="BO75" i="114"/>
  <c r="BK70" i="114"/>
  <c r="BZ64" i="114"/>
  <c r="BO59" i="114"/>
  <c r="BK54" i="114"/>
  <c r="BZ48" i="114"/>
  <c r="BO43" i="114"/>
  <c r="BK38" i="114"/>
  <c r="BZ32" i="114"/>
  <c r="BO27" i="114"/>
  <c r="BK22" i="114"/>
  <c r="BZ16" i="114"/>
  <c r="BO11" i="114"/>
  <c r="BK6" i="114"/>
  <c r="BS116" i="114"/>
  <c r="BN98" i="114"/>
  <c r="BI80" i="114"/>
  <c r="BV61" i="114"/>
  <c r="BR43" i="114"/>
  <c r="BM25" i="114"/>
  <c r="BE7" i="114"/>
  <c r="BQ97" i="114"/>
  <c r="BP90" i="114"/>
  <c r="BZ84" i="114"/>
  <c r="BO79" i="114"/>
  <c r="BK74" i="114"/>
  <c r="BZ68" i="114"/>
  <c r="BO63" i="114"/>
  <c r="BK58" i="114"/>
  <c r="BZ52" i="114"/>
  <c r="BO47" i="114"/>
  <c r="BK42" i="114"/>
  <c r="BZ36" i="114"/>
  <c r="BO31" i="114"/>
  <c r="BK26" i="114"/>
  <c r="BZ20" i="114"/>
  <c r="BO15" i="114"/>
  <c r="BK10" i="114"/>
  <c r="BZ4" i="114"/>
  <c r="BI112" i="114"/>
  <c r="BV93" i="114"/>
  <c r="BR75" i="114"/>
  <c r="BM57" i="114"/>
  <c r="BE39" i="114"/>
  <c r="BS20" i="114"/>
  <c r="BW2" i="114"/>
  <c r="BO83" i="114"/>
  <c r="BK78" i="114"/>
  <c r="BZ72" i="114"/>
  <c r="BO67" i="114"/>
  <c r="BK62" i="114"/>
  <c r="BZ56" i="114"/>
  <c r="BO51" i="114"/>
  <c r="BK46" i="114"/>
  <c r="BZ40" i="114"/>
  <c r="BO35" i="114"/>
  <c r="BK30" i="114"/>
  <c r="BZ24" i="114"/>
  <c r="BO19" i="114"/>
  <c r="BK14" i="114"/>
  <c r="BZ8" i="114"/>
  <c r="BO3" i="114"/>
  <c r="BR107" i="114"/>
  <c r="BM89" i="114"/>
  <c r="BE71" i="114"/>
  <c r="BS52" i="114"/>
  <c r="BN34" i="114"/>
  <c r="BI16" i="114"/>
  <c r="BZ76" i="114"/>
  <c r="BO55" i="114"/>
  <c r="BK34" i="114"/>
  <c r="BZ12" i="114"/>
  <c r="BS84" i="114"/>
  <c r="BR11" i="114"/>
  <c r="BO71" i="114"/>
  <c r="BK50" i="114"/>
  <c r="BZ28" i="114"/>
  <c r="BO7" i="114"/>
  <c r="BN66" i="114"/>
  <c r="BZ60" i="114"/>
  <c r="BE103" i="114"/>
  <c r="BJ116" i="114"/>
  <c r="BO87" i="114"/>
  <c r="BK66" i="114"/>
  <c r="BZ44" i="114"/>
  <c r="BO23" i="114"/>
  <c r="BM121" i="114"/>
  <c r="BI48" i="114"/>
  <c r="BU108" i="114"/>
  <c r="BK82" i="114"/>
  <c r="BO39" i="114"/>
  <c r="BK18" i="114"/>
  <c r="BV29" i="114"/>
  <c r="J33" i="110"/>
  <c r="M5" i="110"/>
  <c r="Q5" i="110"/>
  <c r="U5" i="110"/>
  <c r="Y5" i="110"/>
  <c r="AC5" i="110"/>
  <c r="K6" i="110"/>
  <c r="O6" i="110"/>
  <c r="S6" i="110"/>
  <c r="W6" i="110"/>
  <c r="AA6" i="110"/>
  <c r="J7" i="110"/>
  <c r="N7" i="110"/>
  <c r="R7" i="110"/>
  <c r="V7" i="110"/>
  <c r="Z7" i="110"/>
  <c r="AD7" i="110"/>
  <c r="M8" i="110"/>
  <c r="Q8" i="110"/>
  <c r="U8" i="110"/>
  <c r="Y8" i="110"/>
  <c r="AC8" i="110"/>
  <c r="L9" i="110"/>
  <c r="P9" i="110"/>
  <c r="T9" i="110"/>
  <c r="X9" i="110"/>
  <c r="AB9" i="110"/>
  <c r="K10" i="110"/>
  <c r="O10" i="110"/>
  <c r="S10" i="110"/>
  <c r="W10" i="110"/>
  <c r="AA10" i="110"/>
  <c r="J11" i="110"/>
  <c r="N11" i="110"/>
  <c r="R11" i="110"/>
  <c r="V11" i="110"/>
  <c r="Z11" i="110"/>
  <c r="AD11" i="110"/>
  <c r="M12" i="110"/>
  <c r="J5" i="110"/>
  <c r="O5" i="110"/>
  <c r="T5" i="110"/>
  <c r="Z5" i="110"/>
  <c r="N6" i="110"/>
  <c r="T6" i="110"/>
  <c r="Y6" i="110"/>
  <c r="AD6" i="110"/>
  <c r="O7" i="110"/>
  <c r="T7" i="110"/>
  <c r="Y7" i="110"/>
  <c r="J8" i="110"/>
  <c r="O8" i="110"/>
  <c r="T8" i="110"/>
  <c r="Z8" i="110"/>
  <c r="J9" i="110"/>
  <c r="O9" i="110"/>
  <c r="U9" i="110"/>
  <c r="Z9" i="110"/>
  <c r="J10" i="110"/>
  <c r="P10" i="110"/>
  <c r="U10" i="110"/>
  <c r="Z10" i="110"/>
  <c r="K11" i="110"/>
  <c r="P11" i="110"/>
  <c r="U11" i="110"/>
  <c r="AA11" i="110"/>
  <c r="K12" i="110"/>
  <c r="P12" i="110"/>
  <c r="T12" i="110"/>
  <c r="X12" i="110"/>
  <c r="AB12" i="110"/>
  <c r="K13" i="110"/>
  <c r="O13" i="110"/>
  <c r="S13" i="110"/>
  <c r="W13" i="110"/>
  <c r="AA13" i="110"/>
  <c r="J14" i="110"/>
  <c r="N14" i="110"/>
  <c r="R14" i="110"/>
  <c r="V14" i="110"/>
  <c r="Z14" i="110"/>
  <c r="AD14" i="110"/>
  <c r="M15" i="110"/>
  <c r="Q15" i="110"/>
  <c r="U15" i="110"/>
  <c r="Y15" i="110"/>
  <c r="AC15" i="110"/>
  <c r="L16" i="110"/>
  <c r="P16" i="110"/>
  <c r="T16" i="110"/>
  <c r="X16" i="110"/>
  <c r="AB16" i="110"/>
  <c r="K17" i="110"/>
  <c r="O17" i="110"/>
  <c r="S17" i="110"/>
  <c r="W17" i="110"/>
  <c r="AA17" i="110"/>
  <c r="J18" i="110"/>
  <c r="N18" i="110"/>
  <c r="R18" i="110"/>
  <c r="V18" i="110"/>
  <c r="Z18" i="110"/>
  <c r="AD18" i="110"/>
  <c r="M19" i="110"/>
  <c r="Q19" i="110"/>
  <c r="U19" i="110"/>
  <c r="Y19" i="110"/>
  <c r="AC19" i="110"/>
  <c r="L20" i="110"/>
  <c r="P20" i="110"/>
  <c r="T20" i="110"/>
  <c r="X20" i="110"/>
  <c r="AB20" i="110"/>
  <c r="K21" i="110"/>
  <c r="O21" i="110"/>
  <c r="S21" i="110"/>
  <c r="W21" i="110"/>
  <c r="AA21" i="110"/>
  <c r="J22" i="110"/>
  <c r="N22" i="110"/>
  <c r="R22" i="110"/>
  <c r="V22" i="110"/>
  <c r="Z22" i="110"/>
  <c r="AD22" i="110"/>
  <c r="M23" i="110"/>
  <c r="Q23" i="110"/>
  <c r="U23" i="110"/>
  <c r="Y23" i="110"/>
  <c r="AC23" i="110"/>
  <c r="L24" i="110"/>
  <c r="P24" i="110"/>
  <c r="T24" i="110"/>
  <c r="X24" i="110"/>
  <c r="AB24" i="110"/>
  <c r="K25" i="110"/>
  <c r="O25" i="110"/>
  <c r="S25" i="110"/>
  <c r="W25" i="110"/>
  <c r="AA25" i="110"/>
  <c r="J26" i="110"/>
  <c r="N26" i="110"/>
  <c r="R26" i="110"/>
  <c r="V26" i="110"/>
  <c r="Z26" i="110"/>
  <c r="AD26" i="110"/>
  <c r="M27" i="110"/>
  <c r="Q27" i="110"/>
  <c r="U27" i="110"/>
  <c r="Y27" i="110"/>
  <c r="AC27" i="110"/>
  <c r="L28" i="110"/>
  <c r="P28" i="110"/>
  <c r="T28" i="110"/>
  <c r="X28" i="110"/>
  <c r="AB28" i="110"/>
  <c r="K29" i="110"/>
  <c r="O29" i="110"/>
  <c r="S29" i="110"/>
  <c r="W29" i="110"/>
  <c r="AA29" i="110"/>
  <c r="J30" i="110"/>
  <c r="N30" i="110"/>
  <c r="R30" i="110"/>
  <c r="V30" i="110"/>
  <c r="Z30" i="110"/>
  <c r="AD30" i="110"/>
  <c r="M31" i="110"/>
  <c r="Q31" i="110"/>
  <c r="U31" i="110"/>
  <c r="Y31" i="110"/>
  <c r="AC31" i="110"/>
  <c r="L32" i="110"/>
  <c r="P32" i="110"/>
  <c r="T32" i="110"/>
  <c r="X32" i="110"/>
  <c r="AB32" i="110"/>
  <c r="L33" i="110"/>
  <c r="P33" i="110"/>
  <c r="T33" i="110"/>
  <c r="X33" i="110"/>
  <c r="AB33" i="110"/>
  <c r="K34" i="110"/>
  <c r="O34" i="110"/>
  <c r="S34" i="110"/>
  <c r="W34" i="110"/>
  <c r="AA34" i="110"/>
  <c r="J35" i="110"/>
  <c r="N35" i="110"/>
  <c r="R35" i="110"/>
  <c r="V35" i="110"/>
  <c r="Z35" i="110"/>
  <c r="AD35" i="110"/>
  <c r="M36" i="110"/>
  <c r="Q36" i="110"/>
  <c r="U36" i="110"/>
  <c r="Y36" i="110"/>
  <c r="AC36" i="110"/>
  <c r="L37" i="110"/>
  <c r="P37" i="110"/>
  <c r="T37" i="110"/>
  <c r="X37" i="110"/>
  <c r="AB37" i="110"/>
  <c r="K38" i="110"/>
  <c r="O38" i="110"/>
  <c r="S38" i="110"/>
  <c r="W38" i="110"/>
  <c r="AA38" i="110"/>
  <c r="J39" i="110"/>
  <c r="N39" i="110"/>
  <c r="R39" i="110"/>
  <c r="V39" i="110"/>
  <c r="Z39" i="110"/>
  <c r="AD39" i="110"/>
  <c r="M40" i="110"/>
  <c r="Q40" i="110"/>
  <c r="U40" i="110"/>
  <c r="Y40" i="110"/>
  <c r="AC40" i="110"/>
  <c r="L41" i="110"/>
  <c r="P41" i="110"/>
  <c r="T41" i="110"/>
  <c r="X41" i="110"/>
  <c r="AB41" i="110"/>
  <c r="K42" i="110"/>
  <c r="O42" i="110"/>
  <c r="S42" i="110"/>
  <c r="W42" i="110"/>
  <c r="AA42" i="110"/>
  <c r="J43" i="110"/>
  <c r="N43" i="110"/>
  <c r="R43" i="110"/>
  <c r="V43" i="110"/>
  <c r="Z43" i="110"/>
  <c r="AD43" i="110"/>
  <c r="M44" i="110"/>
  <c r="Q44" i="110"/>
  <c r="U44" i="110"/>
  <c r="Y44" i="110"/>
  <c r="AC44" i="110"/>
  <c r="L45" i="110"/>
  <c r="P45" i="110"/>
  <c r="T45" i="110"/>
  <c r="X45" i="110"/>
  <c r="AB45" i="110"/>
  <c r="K46" i="110"/>
  <c r="O46" i="110"/>
  <c r="S46" i="110"/>
  <c r="W46" i="110"/>
  <c r="AA46" i="110"/>
  <c r="I44" i="110"/>
  <c r="I40" i="110"/>
  <c r="I36" i="110"/>
  <c r="I32" i="110"/>
  <c r="I28" i="110"/>
  <c r="I24" i="110"/>
  <c r="I20" i="110"/>
  <c r="I16" i="110"/>
  <c r="I12" i="110"/>
  <c r="I8" i="110"/>
  <c r="K5" i="110"/>
  <c r="P5" i="110"/>
  <c r="V5" i="110"/>
  <c r="AA5" i="110"/>
  <c r="J6" i="110"/>
  <c r="P6" i="110"/>
  <c r="U6" i="110"/>
  <c r="Z6" i="110"/>
  <c r="K7" i="110"/>
  <c r="P7" i="110"/>
  <c r="U7" i="110"/>
  <c r="AA7" i="110"/>
  <c r="K8" i="110"/>
  <c r="P8" i="110"/>
  <c r="V8" i="110"/>
  <c r="AA8" i="110"/>
  <c r="K9" i="110"/>
  <c r="Q9" i="110"/>
  <c r="V9" i="110"/>
  <c r="AA9" i="110"/>
  <c r="L10" i="110"/>
  <c r="Q10" i="110"/>
  <c r="V10" i="110"/>
  <c r="AB10" i="110"/>
  <c r="L11" i="110"/>
  <c r="Q11" i="110"/>
  <c r="W11" i="110"/>
  <c r="AB11" i="110"/>
  <c r="L12" i="110"/>
  <c r="Q12" i="110"/>
  <c r="U12" i="110"/>
  <c r="Y12" i="110"/>
  <c r="AC12" i="110"/>
  <c r="L13" i="110"/>
  <c r="P13" i="110"/>
  <c r="T13" i="110"/>
  <c r="X13" i="110"/>
  <c r="AB13" i="110"/>
  <c r="K14" i="110"/>
  <c r="O14" i="110"/>
  <c r="S14" i="110"/>
  <c r="W14" i="110"/>
  <c r="AA14" i="110"/>
  <c r="J15" i="110"/>
  <c r="N15" i="110"/>
  <c r="R15" i="110"/>
  <c r="V15" i="110"/>
  <c r="Z15" i="110"/>
  <c r="AD15" i="110"/>
  <c r="M16" i="110"/>
  <c r="Q16" i="110"/>
  <c r="U16" i="110"/>
  <c r="Y16" i="110"/>
  <c r="AC16" i="110"/>
  <c r="L17" i="110"/>
  <c r="P17" i="110"/>
  <c r="T17" i="110"/>
  <c r="X17" i="110"/>
  <c r="AB17" i="110"/>
  <c r="K18" i="110"/>
  <c r="O18" i="110"/>
  <c r="S18" i="110"/>
  <c r="W18" i="110"/>
  <c r="AA18" i="110"/>
  <c r="J19" i="110"/>
  <c r="N19" i="110"/>
  <c r="R19" i="110"/>
  <c r="V19" i="110"/>
  <c r="Z19" i="110"/>
  <c r="AD19" i="110"/>
  <c r="M20" i="110"/>
  <c r="Q20" i="110"/>
  <c r="U20" i="110"/>
  <c r="Y20" i="110"/>
  <c r="AC20" i="110"/>
  <c r="L21" i="110"/>
  <c r="P21" i="110"/>
  <c r="T21" i="110"/>
  <c r="X21" i="110"/>
  <c r="AB21" i="110"/>
  <c r="K22" i="110"/>
  <c r="O22" i="110"/>
  <c r="S22" i="110"/>
  <c r="W22" i="110"/>
  <c r="AA22" i="110"/>
  <c r="J23" i="110"/>
  <c r="N23" i="110"/>
  <c r="R23" i="110"/>
  <c r="V23" i="110"/>
  <c r="Z23" i="110"/>
  <c r="AD23" i="110"/>
  <c r="M24" i="110"/>
  <c r="Q24" i="110"/>
  <c r="U24" i="110"/>
  <c r="Y24" i="110"/>
  <c r="AC24" i="110"/>
  <c r="L25" i="110"/>
  <c r="P25" i="110"/>
  <c r="T25" i="110"/>
  <c r="X25" i="110"/>
  <c r="AB25" i="110"/>
  <c r="K26" i="110"/>
  <c r="O26" i="110"/>
  <c r="S26" i="110"/>
  <c r="W26" i="110"/>
  <c r="AA26" i="110"/>
  <c r="J27" i="110"/>
  <c r="N27" i="110"/>
  <c r="R27" i="110"/>
  <c r="V27" i="110"/>
  <c r="Z27" i="110"/>
  <c r="AD27" i="110"/>
  <c r="M28" i="110"/>
  <c r="Q28" i="110"/>
  <c r="U28" i="110"/>
  <c r="Y28" i="110"/>
  <c r="AC28" i="110"/>
  <c r="L29" i="110"/>
  <c r="P29" i="110"/>
  <c r="T29" i="110"/>
  <c r="X29" i="110"/>
  <c r="AB29" i="110"/>
  <c r="K30" i="110"/>
  <c r="O30" i="110"/>
  <c r="S30" i="110"/>
  <c r="W30" i="110"/>
  <c r="AA30" i="110"/>
  <c r="J31" i="110"/>
  <c r="N31" i="110"/>
  <c r="R31" i="110"/>
  <c r="V31" i="110"/>
  <c r="Z31" i="110"/>
  <c r="AD31" i="110"/>
  <c r="M32" i="110"/>
  <c r="Q32" i="110"/>
  <c r="U32" i="110"/>
  <c r="Y32" i="110"/>
  <c r="AC32" i="110"/>
  <c r="M33" i="110"/>
  <c r="Q33" i="110"/>
  <c r="U33" i="110"/>
  <c r="Y33" i="110"/>
  <c r="AC33" i="110"/>
  <c r="L34" i="110"/>
  <c r="P34" i="110"/>
  <c r="T34" i="110"/>
  <c r="X34" i="110"/>
  <c r="AB34" i="110"/>
  <c r="K35" i="110"/>
  <c r="O35" i="110"/>
  <c r="S35" i="110"/>
  <c r="W35" i="110"/>
  <c r="AA35" i="110"/>
  <c r="J36" i="110"/>
  <c r="N36" i="110"/>
  <c r="R36" i="110"/>
  <c r="V36" i="110"/>
  <c r="Z36" i="110"/>
  <c r="AD36" i="110"/>
  <c r="M37" i="110"/>
  <c r="Q37" i="110"/>
  <c r="U37" i="110"/>
  <c r="Y37" i="110"/>
  <c r="AC37" i="110"/>
  <c r="L38" i="110"/>
  <c r="P38" i="110"/>
  <c r="T38" i="110"/>
  <c r="X38" i="110"/>
  <c r="AB38" i="110"/>
  <c r="K39" i="110"/>
  <c r="O39" i="110"/>
  <c r="S39" i="110"/>
  <c r="W39" i="110"/>
  <c r="AA39" i="110"/>
  <c r="J40" i="110"/>
  <c r="N40" i="110"/>
  <c r="R40" i="110"/>
  <c r="V40" i="110"/>
  <c r="Z40" i="110"/>
  <c r="AD40" i="110"/>
  <c r="M41" i="110"/>
  <c r="Q41" i="110"/>
  <c r="U41" i="110"/>
  <c r="Y41" i="110"/>
  <c r="AC41" i="110"/>
  <c r="L42" i="110"/>
  <c r="P42" i="110"/>
  <c r="T42" i="110"/>
  <c r="X42" i="110"/>
  <c r="AB42" i="110"/>
  <c r="K43" i="110"/>
  <c r="O43" i="110"/>
  <c r="S43" i="110"/>
  <c r="W43" i="110"/>
  <c r="AA43" i="110"/>
  <c r="J44" i="110"/>
  <c r="N44" i="110"/>
  <c r="R44" i="110"/>
  <c r="V44" i="110"/>
  <c r="Z44" i="110"/>
  <c r="AD44" i="110"/>
  <c r="M45" i="110"/>
  <c r="Q45" i="110"/>
  <c r="U45" i="110"/>
  <c r="Y45" i="110"/>
  <c r="AC45" i="110"/>
  <c r="L46" i="110"/>
  <c r="P46" i="110"/>
  <c r="T46" i="110"/>
  <c r="X46" i="110"/>
  <c r="AB46" i="110"/>
  <c r="I43" i="110"/>
  <c r="I39" i="110"/>
  <c r="I35" i="110"/>
  <c r="I31" i="110"/>
  <c r="I27" i="110"/>
  <c r="I23" i="110"/>
  <c r="I19" i="110"/>
  <c r="I15" i="110"/>
  <c r="I11" i="110"/>
  <c r="I7" i="110"/>
  <c r="N5" i="110"/>
  <c r="X5" i="110"/>
  <c r="M6" i="110"/>
  <c r="X6" i="110"/>
  <c r="M7" i="110"/>
  <c r="X7" i="110"/>
  <c r="N8" i="110"/>
  <c r="X8" i="110"/>
  <c r="N9" i="110"/>
  <c r="Y9" i="110"/>
  <c r="N10" i="110"/>
  <c r="Y10" i="110"/>
  <c r="O11" i="110"/>
  <c r="Y11" i="110"/>
  <c r="O12" i="110"/>
  <c r="W12" i="110"/>
  <c r="J13" i="110"/>
  <c r="R13" i="110"/>
  <c r="Z13" i="110"/>
  <c r="M14" i="110"/>
  <c r="U14" i="110"/>
  <c r="AC14" i="110"/>
  <c r="P15" i="110"/>
  <c r="X15" i="110"/>
  <c r="K16" i="110"/>
  <c r="S16" i="110"/>
  <c r="AA16" i="110"/>
  <c r="N17" i="110"/>
  <c r="V17" i="110"/>
  <c r="AD17" i="110"/>
  <c r="Q18" i="110"/>
  <c r="Y18" i="110"/>
  <c r="L19" i="110"/>
  <c r="T19" i="110"/>
  <c r="AB19" i="110"/>
  <c r="O20" i="110"/>
  <c r="W20" i="110"/>
  <c r="J21" i="110"/>
  <c r="R21" i="110"/>
  <c r="Z21" i="110"/>
  <c r="M22" i="110"/>
  <c r="U22" i="110"/>
  <c r="AC22" i="110"/>
  <c r="P23" i="110"/>
  <c r="X23" i="110"/>
  <c r="K24" i="110"/>
  <c r="S24" i="110"/>
  <c r="AA24" i="110"/>
  <c r="N25" i="110"/>
  <c r="V25" i="110"/>
  <c r="AD25" i="110"/>
  <c r="Q26" i="110"/>
  <c r="Y26" i="110"/>
  <c r="L27" i="110"/>
  <c r="T27" i="110"/>
  <c r="AB27" i="110"/>
  <c r="O28" i="110"/>
  <c r="W28" i="110"/>
  <c r="J29" i="110"/>
  <c r="R29" i="110"/>
  <c r="Z29" i="110"/>
  <c r="M30" i="110"/>
  <c r="U30" i="110"/>
  <c r="AC30" i="110"/>
  <c r="P31" i="110"/>
  <c r="X31" i="110"/>
  <c r="K32" i="110"/>
  <c r="S32" i="110"/>
  <c r="AA32" i="110"/>
  <c r="O33" i="110"/>
  <c r="W33" i="110"/>
  <c r="J34" i="110"/>
  <c r="R34" i="110"/>
  <c r="Z34" i="110"/>
  <c r="M35" i="110"/>
  <c r="U35" i="110"/>
  <c r="AC35" i="110"/>
  <c r="P36" i="110"/>
  <c r="X36" i="110"/>
  <c r="K37" i="110"/>
  <c r="S37" i="110"/>
  <c r="AA37" i="110"/>
  <c r="N38" i="110"/>
  <c r="V38" i="110"/>
  <c r="AD38" i="110"/>
  <c r="Q39" i="110"/>
  <c r="Y39" i="110"/>
  <c r="L40" i="110"/>
  <c r="T40" i="110"/>
  <c r="AB40" i="110"/>
  <c r="O41" i="110"/>
  <c r="W41" i="110"/>
  <c r="J42" i="110"/>
  <c r="R42" i="110"/>
  <c r="Z42" i="110"/>
  <c r="M43" i="110"/>
  <c r="U43" i="110"/>
  <c r="AC43" i="110"/>
  <c r="P44" i="110"/>
  <c r="X44" i="110"/>
  <c r="K45" i="110"/>
  <c r="S45" i="110"/>
  <c r="AA45" i="110"/>
  <c r="N46" i="110"/>
  <c r="V46" i="110"/>
  <c r="AD46" i="110"/>
  <c r="I46" i="110"/>
  <c r="I38" i="110"/>
  <c r="I30" i="110"/>
  <c r="I22" i="110"/>
  <c r="I14" i="110"/>
  <c r="I6" i="110"/>
  <c r="R5" i="110"/>
  <c r="AB5" i="110"/>
  <c r="Q6" i="110"/>
  <c r="AB6" i="110"/>
  <c r="Q7" i="110"/>
  <c r="AB7" i="110"/>
  <c r="R8" i="110"/>
  <c r="AB8" i="110"/>
  <c r="R9" i="110"/>
  <c r="AC9" i="110"/>
  <c r="R10" i="110"/>
  <c r="AC10" i="110"/>
  <c r="S11" i="110"/>
  <c r="AC11" i="110"/>
  <c r="R12" i="110"/>
  <c r="Z12" i="110"/>
  <c r="M13" i="110"/>
  <c r="U13" i="110"/>
  <c r="AC13" i="110"/>
  <c r="P14" i="110"/>
  <c r="X14" i="110"/>
  <c r="K15" i="110"/>
  <c r="S15" i="110"/>
  <c r="AA15" i="110"/>
  <c r="N16" i="110"/>
  <c r="V16" i="110"/>
  <c r="AD16" i="110"/>
  <c r="Q17" i="110"/>
  <c r="Y17" i="110"/>
  <c r="L18" i="110"/>
  <c r="T18" i="110"/>
  <c r="AB18" i="110"/>
  <c r="O19" i="110"/>
  <c r="W19" i="110"/>
  <c r="J20" i="110"/>
  <c r="R20" i="110"/>
  <c r="Z20" i="110"/>
  <c r="M21" i="110"/>
  <c r="U21" i="110"/>
  <c r="AC21" i="110"/>
  <c r="P22" i="110"/>
  <c r="X22" i="110"/>
  <c r="K23" i="110"/>
  <c r="S23" i="110"/>
  <c r="AA23" i="110"/>
  <c r="N24" i="110"/>
  <c r="V24" i="110"/>
  <c r="AD24" i="110"/>
  <c r="Q25" i="110"/>
  <c r="Y25" i="110"/>
  <c r="L26" i="110"/>
  <c r="T26" i="110"/>
  <c r="AB26" i="110"/>
  <c r="O27" i="110"/>
  <c r="W27" i="110"/>
  <c r="J28" i="110"/>
  <c r="R28" i="110"/>
  <c r="Z28" i="110"/>
  <c r="M29" i="110"/>
  <c r="U29" i="110"/>
  <c r="AC29" i="110"/>
  <c r="P30" i="110"/>
  <c r="X30" i="110"/>
  <c r="K31" i="110"/>
  <c r="S31" i="110"/>
  <c r="AA31" i="110"/>
  <c r="N32" i="110"/>
  <c r="V32" i="110"/>
  <c r="AD32" i="110"/>
  <c r="R33" i="110"/>
  <c r="Z33" i="110"/>
  <c r="M34" i="110"/>
  <c r="U34" i="110"/>
  <c r="AC34" i="110"/>
  <c r="P35" i="110"/>
  <c r="X35" i="110"/>
  <c r="K36" i="110"/>
  <c r="S36" i="110"/>
  <c r="AA36" i="110"/>
  <c r="N37" i="110"/>
  <c r="V37" i="110"/>
  <c r="AD37" i="110"/>
  <c r="Q38" i="110"/>
  <c r="Y38" i="110"/>
  <c r="L39" i="110"/>
  <c r="T39" i="110"/>
  <c r="AB39" i="110"/>
  <c r="O40" i="110"/>
  <c r="W40" i="110"/>
  <c r="J41" i="110"/>
  <c r="R41" i="110"/>
  <c r="Z41" i="110"/>
  <c r="M42" i="110"/>
  <c r="U42" i="110"/>
  <c r="AC42" i="110"/>
  <c r="P43" i="110"/>
  <c r="X43" i="110"/>
  <c r="K44" i="110"/>
  <c r="S44" i="110"/>
  <c r="AA44" i="110"/>
  <c r="N45" i="110"/>
  <c r="V45" i="110"/>
  <c r="AD45" i="110"/>
  <c r="Q46" i="110"/>
  <c r="Y46" i="110"/>
  <c r="I45" i="110"/>
  <c r="I37" i="110"/>
  <c r="I29" i="110"/>
  <c r="I21" i="110"/>
  <c r="I13" i="110"/>
  <c r="I5" i="110"/>
  <c r="S5" i="110"/>
  <c r="AD5" i="110"/>
  <c r="R6" i="110"/>
  <c r="AC6" i="110"/>
  <c r="S7" i="110"/>
  <c r="AC7" i="110"/>
  <c r="S8" i="110"/>
  <c r="AD8" i="110"/>
  <c r="S9" i="110"/>
  <c r="AD9" i="110"/>
  <c r="T10" i="110"/>
  <c r="AD10" i="110"/>
  <c r="T11" i="110"/>
  <c r="J12" i="110"/>
  <c r="S12" i="110"/>
  <c r="AA12" i="110"/>
  <c r="N13" i="110"/>
  <c r="V13" i="110"/>
  <c r="AD13" i="110"/>
  <c r="Q14" i="110"/>
  <c r="Y14" i="110"/>
  <c r="L15" i="110"/>
  <c r="T15" i="110"/>
  <c r="AB15" i="110"/>
  <c r="O16" i="110"/>
  <c r="W16" i="110"/>
  <c r="J17" i="110"/>
  <c r="R17" i="110"/>
  <c r="Z17" i="110"/>
  <c r="M18" i="110"/>
  <c r="U18" i="110"/>
  <c r="AC18" i="110"/>
  <c r="P19" i="110"/>
  <c r="X19" i="110"/>
  <c r="K20" i="110"/>
  <c r="S20" i="110"/>
  <c r="AA20" i="110"/>
  <c r="N21" i="110"/>
  <c r="V21" i="110"/>
  <c r="AD21" i="110"/>
  <c r="Q22" i="110"/>
  <c r="Y22" i="110"/>
  <c r="L23" i="110"/>
  <c r="T23" i="110"/>
  <c r="AB23" i="110"/>
  <c r="O24" i="110"/>
  <c r="W24" i="110"/>
  <c r="J25" i="110"/>
  <c r="R25" i="110"/>
  <c r="Z25" i="110"/>
  <c r="M26" i="110"/>
  <c r="U26" i="110"/>
  <c r="AC26" i="110"/>
  <c r="P27" i="110"/>
  <c r="X27" i="110"/>
  <c r="K28" i="110"/>
  <c r="S28" i="110"/>
  <c r="AA28" i="110"/>
  <c r="N29" i="110"/>
  <c r="V29" i="110"/>
  <c r="AD29" i="110"/>
  <c r="Q30" i="110"/>
  <c r="Y30" i="110"/>
  <c r="L31" i="110"/>
  <c r="T31" i="110"/>
  <c r="AB31" i="110"/>
  <c r="O32" i="110"/>
  <c r="W32" i="110"/>
  <c r="K33" i="110"/>
  <c r="S33" i="110"/>
  <c r="AA33" i="110"/>
  <c r="N34" i="110"/>
  <c r="V34" i="110"/>
  <c r="AD34" i="110"/>
  <c r="Q35" i="110"/>
  <c r="Y35" i="110"/>
  <c r="L36" i="110"/>
  <c r="T36" i="110"/>
  <c r="AB36" i="110"/>
  <c r="O37" i="110"/>
  <c r="W37" i="110"/>
  <c r="J38" i="110"/>
  <c r="R38" i="110"/>
  <c r="Z38" i="110"/>
  <c r="M39" i="110"/>
  <c r="U39" i="110"/>
  <c r="AC39" i="110"/>
  <c r="P40" i="110"/>
  <c r="X40" i="110"/>
  <c r="K41" i="110"/>
  <c r="S41" i="110"/>
  <c r="AA41" i="110"/>
  <c r="N42" i="110"/>
  <c r="V42" i="110"/>
  <c r="AD42" i="110"/>
  <c r="Q43" i="110"/>
  <c r="Y43" i="110"/>
  <c r="L44" i="110"/>
  <c r="T44" i="110"/>
  <c r="AB44" i="110"/>
  <c r="O45" i="110"/>
  <c r="W45" i="110"/>
  <c r="J46" i="110"/>
  <c r="R46" i="110"/>
  <c r="Z46" i="110"/>
  <c r="I42" i="110"/>
  <c r="I34" i="110"/>
  <c r="I26" i="110"/>
  <c r="I18" i="110"/>
  <c r="I10" i="110"/>
  <c r="L5" i="110"/>
  <c r="L7" i="110"/>
  <c r="M9" i="110"/>
  <c r="M11" i="110"/>
  <c r="AD12" i="110"/>
  <c r="T14" i="110"/>
  <c r="J16" i="110"/>
  <c r="U17" i="110"/>
  <c r="K19" i="110"/>
  <c r="V20" i="110"/>
  <c r="L22" i="110"/>
  <c r="W23" i="110"/>
  <c r="M25" i="110"/>
  <c r="X26" i="110"/>
  <c r="N28" i="110"/>
  <c r="Y29" i="110"/>
  <c r="O31" i="110"/>
  <c r="Z32" i="110"/>
  <c r="Q34" i="110"/>
  <c r="AB35" i="110"/>
  <c r="R37" i="110"/>
  <c r="AC38" i="110"/>
  <c r="S40" i="110"/>
  <c r="AD41" i="110"/>
  <c r="T43" i="110"/>
  <c r="J45" i="110"/>
  <c r="U46" i="110"/>
  <c r="I25" i="110"/>
  <c r="W5" i="110"/>
  <c r="W7" i="110"/>
  <c r="W9" i="110"/>
  <c r="X11" i="110"/>
  <c r="Q13" i="110"/>
  <c r="AB14" i="110"/>
  <c r="R16" i="110"/>
  <c r="AC17" i="110"/>
  <c r="S19" i="110"/>
  <c r="AD20" i="110"/>
  <c r="T22" i="110"/>
  <c r="J24" i="110"/>
  <c r="U25" i="110"/>
  <c r="K27" i="110"/>
  <c r="V28" i="110"/>
  <c r="L30" i="110"/>
  <c r="W31" i="110"/>
  <c r="N33" i="110"/>
  <c r="Y34" i="110"/>
  <c r="O36" i="110"/>
  <c r="Z37" i="110"/>
  <c r="P39" i="110"/>
  <c r="AA40" i="110"/>
  <c r="Q42" i="110"/>
  <c r="AB43" i="110"/>
  <c r="R45" i="110"/>
  <c r="AC46" i="110"/>
  <c r="I17" i="110"/>
  <c r="L6" i="110"/>
  <c r="L8" i="110"/>
  <c r="M10" i="110"/>
  <c r="N12" i="110"/>
  <c r="Y13" i="110"/>
  <c r="O15" i="110"/>
  <c r="Z16" i="110"/>
  <c r="P18" i="110"/>
  <c r="AA19" i="110"/>
  <c r="Q21" i="110"/>
  <c r="AB22" i="110"/>
  <c r="R24" i="110"/>
  <c r="AC25" i="110"/>
  <c r="S27" i="110"/>
  <c r="AD28" i="110"/>
  <c r="T30" i="110"/>
  <c r="J32" i="110"/>
  <c r="V33" i="110"/>
  <c r="L35" i="110"/>
  <c r="W36" i="110"/>
  <c r="M38" i="110"/>
  <c r="X39" i="110"/>
  <c r="N41" i="110"/>
  <c r="Y42" i="110"/>
  <c r="O44" i="110"/>
  <c r="Z45" i="110"/>
  <c r="I41" i="110"/>
  <c r="I9" i="110"/>
  <c r="W8" i="110"/>
  <c r="W15" i="110"/>
  <c r="Y21" i="110"/>
  <c r="AA27" i="110"/>
  <c r="AD33" i="110"/>
  <c r="K40" i="110"/>
  <c r="M46" i="110"/>
  <c r="X10" i="110"/>
  <c r="M17" i="110"/>
  <c r="O23" i="110"/>
  <c r="Q29" i="110"/>
  <c r="T35" i="110"/>
  <c r="V41" i="110"/>
  <c r="V12" i="110"/>
  <c r="X18" i="110"/>
  <c r="Z24" i="110"/>
  <c r="AB30" i="110"/>
  <c r="J37" i="110"/>
  <c r="L43" i="110"/>
  <c r="N20" i="110"/>
  <c r="W44" i="110"/>
  <c r="P26" i="110"/>
  <c r="V6" i="110"/>
  <c r="L14" i="110"/>
  <c r="R32" i="110"/>
  <c r="I33" i="110"/>
  <c r="U38" i="110"/>
  <c r="D13" i="109"/>
  <c r="J5" i="111"/>
  <c r="N5" i="111"/>
  <c r="R5" i="111"/>
  <c r="V5" i="111"/>
  <c r="Z5" i="111"/>
  <c r="AD5" i="111"/>
  <c r="L6" i="111"/>
  <c r="P6" i="111"/>
  <c r="T6" i="111"/>
  <c r="X6" i="111"/>
  <c r="AB6" i="111"/>
  <c r="K7" i="111"/>
  <c r="O7" i="111"/>
  <c r="S7" i="111"/>
  <c r="W7" i="111"/>
  <c r="AA7" i="111"/>
  <c r="J8" i="111"/>
  <c r="N8" i="111"/>
  <c r="R8" i="111"/>
  <c r="V8" i="111"/>
  <c r="Z8" i="111"/>
  <c r="AD8" i="111"/>
  <c r="M9" i="111"/>
  <c r="Q9" i="111"/>
  <c r="U9" i="111"/>
  <c r="Y9" i="111"/>
  <c r="AC9" i="111"/>
  <c r="L10" i="111"/>
  <c r="P10" i="111"/>
  <c r="T10" i="111"/>
  <c r="X10" i="111"/>
  <c r="AB10" i="111"/>
  <c r="K11" i="111"/>
  <c r="O11" i="111"/>
  <c r="S11" i="111"/>
  <c r="W11" i="111"/>
  <c r="AA11" i="111"/>
  <c r="J12" i="111"/>
  <c r="N12" i="111"/>
  <c r="R12" i="111"/>
  <c r="V12" i="111"/>
  <c r="Z12" i="111"/>
  <c r="AD12" i="111"/>
  <c r="M13" i="111"/>
  <c r="Q13" i="111"/>
  <c r="U13" i="111"/>
  <c r="Y13" i="111"/>
  <c r="AC13" i="111"/>
  <c r="L14" i="111"/>
  <c r="P14" i="111"/>
  <c r="T14" i="111"/>
  <c r="X14" i="111"/>
  <c r="AB14" i="111"/>
  <c r="K15" i="111"/>
  <c r="O15" i="111"/>
  <c r="S15" i="111"/>
  <c r="W15" i="111"/>
  <c r="AA15" i="111"/>
  <c r="J16" i="111"/>
  <c r="N16" i="111"/>
  <c r="R16" i="111"/>
  <c r="V16" i="111"/>
  <c r="Z16" i="111"/>
  <c r="AD16" i="111"/>
  <c r="M17" i="111"/>
  <c r="Q17" i="111"/>
  <c r="K5" i="111"/>
  <c r="O5" i="111"/>
  <c r="S5" i="111"/>
  <c r="W5" i="111"/>
  <c r="AA5" i="111"/>
  <c r="M6" i="111"/>
  <c r="Q6" i="111"/>
  <c r="U6" i="111"/>
  <c r="Y6" i="111"/>
  <c r="AC6" i="111"/>
  <c r="L7" i="111"/>
  <c r="P7" i="111"/>
  <c r="T7" i="111"/>
  <c r="X7" i="111"/>
  <c r="AB7" i="111"/>
  <c r="K8" i="111"/>
  <c r="O8" i="111"/>
  <c r="S8" i="111"/>
  <c r="W8" i="111"/>
  <c r="AA8" i="111"/>
  <c r="J9" i="111"/>
  <c r="N9" i="111"/>
  <c r="R9" i="111"/>
  <c r="V9" i="111"/>
  <c r="Z9" i="111"/>
  <c r="AD9" i="111"/>
  <c r="M10" i="111"/>
  <c r="Q10" i="111"/>
  <c r="U10" i="111"/>
  <c r="Y10" i="111"/>
  <c r="AC10" i="111"/>
  <c r="L11" i="111"/>
  <c r="P11" i="111"/>
  <c r="T11" i="111"/>
  <c r="X11" i="111"/>
  <c r="AB11" i="111"/>
  <c r="K12" i="111"/>
  <c r="O12" i="111"/>
  <c r="S12" i="111"/>
  <c r="W12" i="111"/>
  <c r="AA12" i="111"/>
  <c r="J13" i="111"/>
  <c r="N13" i="111"/>
  <c r="R13" i="111"/>
  <c r="V13" i="111"/>
  <c r="Z13" i="111"/>
  <c r="AD13" i="111"/>
  <c r="M14" i="111"/>
  <c r="Q14" i="111"/>
  <c r="U14" i="111"/>
  <c r="Y14" i="111"/>
  <c r="AC14" i="111"/>
  <c r="L15" i="111"/>
  <c r="P15" i="111"/>
  <c r="T15" i="111"/>
  <c r="X15" i="111"/>
  <c r="AB15" i="111"/>
  <c r="K16" i="111"/>
  <c r="O16" i="111"/>
  <c r="S16" i="111"/>
  <c r="W16" i="111"/>
  <c r="AA16" i="111"/>
  <c r="J17" i="111"/>
  <c r="N17" i="111"/>
  <c r="R17" i="111"/>
  <c r="V17" i="111"/>
  <c r="Z17" i="111"/>
  <c r="AD17" i="111"/>
  <c r="M18" i="111"/>
  <c r="Q18" i="111"/>
  <c r="U18" i="111"/>
  <c r="Y18" i="111"/>
  <c r="AC18" i="111"/>
  <c r="L19" i="111"/>
  <c r="P19" i="111"/>
  <c r="T19" i="111"/>
  <c r="X19" i="111"/>
  <c r="AB19" i="111"/>
  <c r="K20" i="111"/>
  <c r="O20" i="111"/>
  <c r="S20" i="111"/>
  <c r="W20" i="111"/>
  <c r="AA20" i="111"/>
  <c r="J21" i="111"/>
  <c r="N21" i="111"/>
  <c r="R21" i="111"/>
  <c r="V21" i="111"/>
  <c r="Z21" i="111"/>
  <c r="AD21" i="111"/>
  <c r="M22" i="111"/>
  <c r="Q22" i="111"/>
  <c r="U22" i="111"/>
  <c r="Y22" i="111"/>
  <c r="AC22" i="111"/>
  <c r="L23" i="111"/>
  <c r="P23" i="111"/>
  <c r="T23" i="111"/>
  <c r="X23" i="111"/>
  <c r="AB23" i="111"/>
  <c r="K24" i="111"/>
  <c r="O24" i="111"/>
  <c r="S24" i="111"/>
  <c r="W24" i="111"/>
  <c r="AA24" i="111"/>
  <c r="J25" i="111"/>
  <c r="N25" i="111"/>
  <c r="R25" i="111"/>
  <c r="V25" i="111"/>
  <c r="Z25" i="111"/>
  <c r="AD25" i="111"/>
  <c r="M26" i="111"/>
  <c r="Q26" i="111"/>
  <c r="U26" i="111"/>
  <c r="Y26" i="111"/>
  <c r="AC26" i="111"/>
  <c r="L27" i="111"/>
  <c r="P27" i="111"/>
  <c r="T27" i="111"/>
  <c r="X27" i="111"/>
  <c r="AB27" i="111"/>
  <c r="K28" i="111"/>
  <c r="O28" i="111"/>
  <c r="S28" i="111"/>
  <c r="W28" i="111"/>
  <c r="AA28" i="111"/>
  <c r="J29" i="111"/>
  <c r="N29" i="111"/>
  <c r="R29" i="111"/>
  <c r="V29" i="111"/>
  <c r="Z29" i="111"/>
  <c r="AD29" i="111"/>
  <c r="M30" i="111"/>
  <c r="Q30" i="111"/>
  <c r="U30" i="111"/>
  <c r="Y30" i="111"/>
  <c r="AC30" i="111"/>
  <c r="L31" i="111"/>
  <c r="P31" i="111"/>
  <c r="T31" i="111"/>
  <c r="X31" i="111"/>
  <c r="AB31" i="111"/>
  <c r="K32" i="111"/>
  <c r="O32" i="111"/>
  <c r="S32" i="111"/>
  <c r="W32" i="111"/>
  <c r="AA32" i="111"/>
  <c r="K33" i="111"/>
  <c r="O33" i="111"/>
  <c r="S33" i="111"/>
  <c r="W33" i="111"/>
  <c r="AA33" i="111"/>
  <c r="J34" i="111"/>
  <c r="N34" i="111"/>
  <c r="R34" i="111"/>
  <c r="V34" i="111"/>
  <c r="Z34" i="111"/>
  <c r="AD34" i="111"/>
  <c r="M35" i="111"/>
  <c r="Q35" i="111"/>
  <c r="U35" i="111"/>
  <c r="Y35" i="111"/>
  <c r="AC35" i="111"/>
  <c r="L36" i="111"/>
  <c r="P36" i="111"/>
  <c r="T36" i="111"/>
  <c r="X36" i="111"/>
  <c r="AB36" i="111"/>
  <c r="K37" i="111"/>
  <c r="O37" i="111"/>
  <c r="S37" i="111"/>
  <c r="W37" i="111"/>
  <c r="AA37" i="111"/>
  <c r="J38" i="111"/>
  <c r="N38" i="111"/>
  <c r="R38" i="111"/>
  <c r="V38" i="111"/>
  <c r="Z38" i="111"/>
  <c r="AD38" i="111"/>
  <c r="M39" i="111"/>
  <c r="Q39" i="111"/>
  <c r="U39" i="111"/>
  <c r="Y39" i="111"/>
  <c r="AC39" i="111"/>
  <c r="L40" i="111"/>
  <c r="P40" i="111"/>
  <c r="T40" i="111"/>
  <c r="X40" i="111"/>
  <c r="AB40" i="111"/>
  <c r="K41" i="111"/>
  <c r="O41" i="111"/>
  <c r="S41" i="111"/>
  <c r="W41" i="111"/>
  <c r="AA41" i="111"/>
  <c r="J42" i="111"/>
  <c r="N42" i="111"/>
  <c r="R42" i="111"/>
  <c r="V42" i="111"/>
  <c r="Z42" i="111"/>
  <c r="AD42" i="111"/>
  <c r="M43" i="111"/>
  <c r="Q43" i="111"/>
  <c r="U43" i="111"/>
  <c r="Y43" i="111"/>
  <c r="AC43" i="111"/>
  <c r="L44" i="111"/>
  <c r="P44" i="111"/>
  <c r="T44" i="111"/>
  <c r="X44" i="111"/>
  <c r="AB44" i="111"/>
  <c r="K45" i="111"/>
  <c r="O45" i="111"/>
  <c r="S45" i="111"/>
  <c r="W45" i="111"/>
  <c r="AA45" i="111"/>
  <c r="J46" i="111"/>
  <c r="N46" i="111"/>
  <c r="R46" i="111"/>
  <c r="V46" i="111"/>
  <c r="Z46" i="111"/>
  <c r="AD46" i="111"/>
  <c r="I45" i="111"/>
  <c r="I41" i="111"/>
  <c r="I37" i="111"/>
  <c r="I33" i="111"/>
  <c r="I29" i="111"/>
  <c r="I25" i="111"/>
  <c r="I21" i="111"/>
  <c r="I17" i="111"/>
  <c r="I13" i="111"/>
  <c r="I9" i="111"/>
  <c r="I5" i="111"/>
  <c r="L5" i="111"/>
  <c r="T5" i="111"/>
  <c r="AB5" i="111"/>
  <c r="N6" i="111"/>
  <c r="V6" i="111"/>
  <c r="AD6" i="111"/>
  <c r="Q7" i="111"/>
  <c r="Y7" i="111"/>
  <c r="L8" i="111"/>
  <c r="T8" i="111"/>
  <c r="AB8" i="111"/>
  <c r="O9" i="111"/>
  <c r="W9" i="111"/>
  <c r="J10" i="111"/>
  <c r="R10" i="111"/>
  <c r="Z10" i="111"/>
  <c r="M11" i="111"/>
  <c r="U11" i="111"/>
  <c r="AC11" i="111"/>
  <c r="P12" i="111"/>
  <c r="X12" i="111"/>
  <c r="K13" i="111"/>
  <c r="S13" i="111"/>
  <c r="AA13" i="111"/>
  <c r="N14" i="111"/>
  <c r="V14" i="111"/>
  <c r="AD14" i="111"/>
  <c r="Q15" i="111"/>
  <c r="Y15" i="111"/>
  <c r="L16" i="111"/>
  <c r="T16" i="111"/>
  <c r="AB16" i="111"/>
  <c r="O17" i="111"/>
  <c r="U17" i="111"/>
  <c r="AA17" i="111"/>
  <c r="K18" i="111"/>
  <c r="P18" i="111"/>
  <c r="V18" i="111"/>
  <c r="AA18" i="111"/>
  <c r="K19" i="111"/>
  <c r="Q19" i="111"/>
  <c r="V19" i="111"/>
  <c r="AA19" i="111"/>
  <c r="L20" i="111"/>
  <c r="Q20" i="111"/>
  <c r="V20" i="111"/>
  <c r="AB20" i="111"/>
  <c r="L21" i="111"/>
  <c r="Q21" i="111"/>
  <c r="W21" i="111"/>
  <c r="AB21" i="111"/>
  <c r="L22" i="111"/>
  <c r="R22" i="111"/>
  <c r="W22" i="111"/>
  <c r="AB22" i="111"/>
  <c r="M23" i="111"/>
  <c r="R23" i="111"/>
  <c r="W23" i="111"/>
  <c r="AC23" i="111"/>
  <c r="M24" i="111"/>
  <c r="R24" i="111"/>
  <c r="X24" i="111"/>
  <c r="AC24" i="111"/>
  <c r="M25" i="111"/>
  <c r="S25" i="111"/>
  <c r="X25" i="111"/>
  <c r="AC25" i="111"/>
  <c r="N26" i="111"/>
  <c r="S26" i="111"/>
  <c r="X26" i="111"/>
  <c r="AD26" i="111"/>
  <c r="N27" i="111"/>
  <c r="S27" i="111"/>
  <c r="Y27" i="111"/>
  <c r="AD27" i="111"/>
  <c r="N28" i="111"/>
  <c r="T28" i="111"/>
  <c r="Y28" i="111"/>
  <c r="AD28" i="111"/>
  <c r="O29" i="111"/>
  <c r="T29" i="111"/>
  <c r="Y29" i="111"/>
  <c r="J30" i="111"/>
  <c r="O30" i="111"/>
  <c r="T30" i="111"/>
  <c r="Z30" i="111"/>
  <c r="J31" i="111"/>
  <c r="O31" i="111"/>
  <c r="U31" i="111"/>
  <c r="Z31" i="111"/>
  <c r="J32" i="111"/>
  <c r="P32" i="111"/>
  <c r="U32" i="111"/>
  <c r="Z32" i="111"/>
  <c r="L33" i="111"/>
  <c r="Q33" i="111"/>
  <c r="V33" i="111"/>
  <c r="AB33" i="111"/>
  <c r="L34" i="111"/>
  <c r="Q34" i="111"/>
  <c r="W34" i="111"/>
  <c r="AB34" i="111"/>
  <c r="L35" i="111"/>
  <c r="R35" i="111"/>
  <c r="W35" i="111"/>
  <c r="AB35" i="111"/>
  <c r="M36" i="111"/>
  <c r="R36" i="111"/>
  <c r="W36" i="111"/>
  <c r="AC36" i="111"/>
  <c r="M37" i="111"/>
  <c r="R37" i="111"/>
  <c r="X37" i="111"/>
  <c r="AC37" i="111"/>
  <c r="M38" i="111"/>
  <c r="S38" i="111"/>
  <c r="X38" i="111"/>
  <c r="AC38" i="111"/>
  <c r="N39" i="111"/>
  <c r="S39" i="111"/>
  <c r="X39" i="111"/>
  <c r="AD39" i="111"/>
  <c r="N40" i="111"/>
  <c r="S40" i="111"/>
  <c r="Y40" i="111"/>
  <c r="AD40" i="111"/>
  <c r="N41" i="111"/>
  <c r="T41" i="111"/>
  <c r="Y41" i="111"/>
  <c r="AD41" i="111"/>
  <c r="O42" i="111"/>
  <c r="T42" i="111"/>
  <c r="Y42" i="111"/>
  <c r="J43" i="111"/>
  <c r="O43" i="111"/>
  <c r="T43" i="111"/>
  <c r="Z43" i="111"/>
  <c r="J44" i="111"/>
  <c r="J33" i="111"/>
  <c r="U5" i="111"/>
  <c r="J6" i="111"/>
  <c r="S6" i="111"/>
  <c r="J7" i="111"/>
  <c r="U7" i="111"/>
  <c r="AD7" i="111"/>
  <c r="U8" i="111"/>
  <c r="K9" i="111"/>
  <c r="T9" i="111"/>
  <c r="K10" i="111"/>
  <c r="V10" i="111"/>
  <c r="J11" i="111"/>
  <c r="V11" i="111"/>
  <c r="L12" i="111"/>
  <c r="U12" i="111"/>
  <c r="L13" i="111"/>
  <c r="W13" i="111"/>
  <c r="K14" i="111"/>
  <c r="W14" i="111"/>
  <c r="M15" i="111"/>
  <c r="V15" i="111"/>
  <c r="M16" i="111"/>
  <c r="X16" i="111"/>
  <c r="L17" i="111"/>
  <c r="W17" i="111"/>
  <c r="AC17" i="111"/>
  <c r="O18" i="111"/>
  <c r="W18" i="111"/>
  <c r="AD18" i="111"/>
  <c r="O19" i="111"/>
  <c r="W19" i="111"/>
  <c r="AD19" i="111"/>
  <c r="P20" i="111"/>
  <c r="X20" i="111"/>
  <c r="AD20" i="111"/>
  <c r="P21" i="111"/>
  <c r="X21" i="111"/>
  <c r="J22" i="111"/>
  <c r="P22" i="111"/>
  <c r="X22" i="111"/>
  <c r="J23" i="111"/>
  <c r="Q23" i="111"/>
  <c r="Y23" i="111"/>
  <c r="J24" i="111"/>
  <c r="Q24" i="111"/>
  <c r="Y24" i="111"/>
  <c r="K25" i="111"/>
  <c r="Q25" i="111"/>
  <c r="Y25" i="111"/>
  <c r="K26" i="111"/>
  <c r="R26" i="111"/>
  <c r="Z26" i="111"/>
  <c r="K27" i="111"/>
  <c r="R27" i="111"/>
  <c r="Z27" i="111"/>
  <c r="L28" i="111"/>
  <c r="R28" i="111"/>
  <c r="Z28" i="111"/>
  <c r="L29" i="111"/>
  <c r="S29" i="111"/>
  <c r="AA29" i="111"/>
  <c r="L30" i="111"/>
  <c r="S30" i="111"/>
  <c r="AA30" i="111"/>
  <c r="M31" i="111"/>
  <c r="S31" i="111"/>
  <c r="AA31" i="111"/>
  <c r="M32" i="111"/>
  <c r="T32" i="111"/>
  <c r="AB32" i="111"/>
  <c r="N33" i="111"/>
  <c r="U33" i="111"/>
  <c r="AC33" i="111"/>
  <c r="O34" i="111"/>
  <c r="U34" i="111"/>
  <c r="AC34" i="111"/>
  <c r="O35" i="111"/>
  <c r="V35" i="111"/>
  <c r="AD35" i="111"/>
  <c r="O36" i="111"/>
  <c r="V36" i="111"/>
  <c r="AD36" i="111"/>
  <c r="P37" i="111"/>
  <c r="V37" i="111"/>
  <c r="AD37" i="111"/>
  <c r="P38" i="111"/>
  <c r="W38" i="111"/>
  <c r="J39" i="111"/>
  <c r="P39" i="111"/>
  <c r="W39" i="111"/>
  <c r="J40" i="111"/>
  <c r="Q40" i="111"/>
  <c r="W40" i="111"/>
  <c r="J41" i="111"/>
  <c r="Q41" i="111"/>
  <c r="X41" i="111"/>
  <c r="K42" i="111"/>
  <c r="Q42" i="111"/>
  <c r="X42" i="111"/>
  <c r="K43" i="111"/>
  <c r="R43" i="111"/>
  <c r="X43" i="111"/>
  <c r="K44" i="111"/>
  <c r="Q44" i="111"/>
  <c r="V44" i="111"/>
  <c r="AA44" i="111"/>
  <c r="L45" i="111"/>
  <c r="Q45" i="111"/>
  <c r="V45" i="111"/>
  <c r="AB45" i="111"/>
  <c r="L46" i="111"/>
  <c r="Q46" i="111"/>
  <c r="W46" i="111"/>
  <c r="AB46" i="111"/>
  <c r="I43" i="111"/>
  <c r="I38" i="111"/>
  <c r="I32" i="111"/>
  <c r="I27" i="111"/>
  <c r="I22" i="111"/>
  <c r="I16" i="111"/>
  <c r="I11" i="111"/>
  <c r="I6" i="111"/>
  <c r="M5" i="111"/>
  <c r="X5" i="111"/>
  <c r="K6" i="111"/>
  <c r="W6" i="111"/>
  <c r="M7" i="111"/>
  <c r="V7" i="111"/>
  <c r="M8" i="111"/>
  <c r="X8" i="111"/>
  <c r="L9" i="111"/>
  <c r="X9" i="111"/>
  <c r="N10" i="111"/>
  <c r="W10" i="111"/>
  <c r="N11" i="111"/>
  <c r="Y11" i="111"/>
  <c r="M12" i="111"/>
  <c r="Y12" i="111"/>
  <c r="O13" i="111"/>
  <c r="X13" i="111"/>
  <c r="O14" i="111"/>
  <c r="Z14" i="111"/>
  <c r="N15" i="111"/>
  <c r="Z15" i="111"/>
  <c r="P16" i="111"/>
  <c r="Y16" i="111"/>
  <c r="P17" i="111"/>
  <c r="X17" i="111"/>
  <c r="J18" i="111"/>
  <c r="R18" i="111"/>
  <c r="X18" i="111"/>
  <c r="J19" i="111"/>
  <c r="R19" i="111"/>
  <c r="Y19" i="111"/>
  <c r="J20" i="111"/>
  <c r="R20" i="111"/>
  <c r="Y20" i="111"/>
  <c r="K21" i="111"/>
  <c r="S21" i="111"/>
  <c r="Y21" i="111"/>
  <c r="K22" i="111"/>
  <c r="S22" i="111"/>
  <c r="Z22" i="111"/>
  <c r="K23" i="111"/>
  <c r="S23" i="111"/>
  <c r="Z23" i="111"/>
  <c r="L24" i="111"/>
  <c r="T24" i="111"/>
  <c r="Z24" i="111"/>
  <c r="L25" i="111"/>
  <c r="T25" i="111"/>
  <c r="AA25" i="111"/>
  <c r="L26" i="111"/>
  <c r="T26" i="111"/>
  <c r="AA26" i="111"/>
  <c r="M27" i="111"/>
  <c r="U27" i="111"/>
  <c r="AA27" i="111"/>
  <c r="M28" i="111"/>
  <c r="U28" i="111"/>
  <c r="AB28" i="111"/>
  <c r="M29" i="111"/>
  <c r="U29" i="111"/>
  <c r="AB29" i="111"/>
  <c r="N30" i="111"/>
  <c r="V30" i="111"/>
  <c r="AB30" i="111"/>
  <c r="N31" i="111"/>
  <c r="V31" i="111"/>
  <c r="AC31" i="111"/>
  <c r="N32" i="111"/>
  <c r="V32" i="111"/>
  <c r="AC32" i="111"/>
  <c r="P33" i="111"/>
  <c r="X33" i="111"/>
  <c r="AD33" i="111"/>
  <c r="P34" i="111"/>
  <c r="X34" i="111"/>
  <c r="J35" i="111"/>
  <c r="P35" i="111"/>
  <c r="X35" i="111"/>
  <c r="J36" i="111"/>
  <c r="Q36" i="111"/>
  <c r="Y36" i="111"/>
  <c r="J37" i="111"/>
  <c r="Q37" i="111"/>
  <c r="Y37" i="111"/>
  <c r="K38" i="111"/>
  <c r="Q38" i="111"/>
  <c r="Y38" i="111"/>
  <c r="K39" i="111"/>
  <c r="R39" i="111"/>
  <c r="Z39" i="111"/>
  <c r="K40" i="111"/>
  <c r="R40" i="111"/>
  <c r="Z40" i="111"/>
  <c r="L41" i="111"/>
  <c r="R41" i="111"/>
  <c r="Z41" i="111"/>
  <c r="L42" i="111"/>
  <c r="S42" i="111"/>
  <c r="AA42" i="111"/>
  <c r="L43" i="111"/>
  <c r="S43" i="111"/>
  <c r="AA43" i="111"/>
  <c r="M44" i="111"/>
  <c r="R44" i="111"/>
  <c r="W44" i="111"/>
  <c r="AC44" i="111"/>
  <c r="M45" i="111"/>
  <c r="R45" i="111"/>
  <c r="X45" i="111"/>
  <c r="AC45" i="111"/>
  <c r="M46" i="111"/>
  <c r="S46" i="111"/>
  <c r="X46" i="111"/>
  <c r="AC46" i="111"/>
  <c r="I42" i="111"/>
  <c r="I36" i="111"/>
  <c r="I31" i="111"/>
  <c r="I26" i="111"/>
  <c r="I20" i="111"/>
  <c r="I15" i="111"/>
  <c r="I10" i="111"/>
  <c r="P5" i="111"/>
  <c r="Y5" i="111"/>
  <c r="O6" i="111"/>
  <c r="Z6" i="111"/>
  <c r="N7" i="111"/>
  <c r="Z7" i="111"/>
  <c r="P8" i="111"/>
  <c r="Y8" i="111"/>
  <c r="P9" i="111"/>
  <c r="AA9" i="111"/>
  <c r="O10" i="111"/>
  <c r="AA10" i="111"/>
  <c r="Q11" i="111"/>
  <c r="Z11" i="111"/>
  <c r="Q12" i="111"/>
  <c r="AB12" i="111"/>
  <c r="P13" i="111"/>
  <c r="AB13" i="111"/>
  <c r="R14" i="111"/>
  <c r="AA14" i="111"/>
  <c r="R15" i="111"/>
  <c r="AC15" i="111"/>
  <c r="Q16" i="111"/>
  <c r="AC16" i="111"/>
  <c r="S17" i="111"/>
  <c r="Y17" i="111"/>
  <c r="L18" i="111"/>
  <c r="S18" i="111"/>
  <c r="Z18" i="111"/>
  <c r="M19" i="111"/>
  <c r="S19" i="111"/>
  <c r="Z19" i="111"/>
  <c r="M20" i="111"/>
  <c r="T20" i="111"/>
  <c r="Z20" i="111"/>
  <c r="M21" i="111"/>
  <c r="T21" i="111"/>
  <c r="AA21" i="111"/>
  <c r="N22" i="111"/>
  <c r="T22" i="111"/>
  <c r="AA22" i="111"/>
  <c r="N23" i="111"/>
  <c r="U23" i="111"/>
  <c r="AA23" i="111"/>
  <c r="N24" i="111"/>
  <c r="U24" i="111"/>
  <c r="AB24" i="111"/>
  <c r="O25" i="111"/>
  <c r="U25" i="111"/>
  <c r="AB25" i="111"/>
  <c r="O26" i="111"/>
  <c r="V26" i="111"/>
  <c r="AB26" i="111"/>
  <c r="O27" i="111"/>
  <c r="V27" i="111"/>
  <c r="AC27" i="111"/>
  <c r="R6" i="111"/>
  <c r="Q8" i="111"/>
  <c r="S10" i="111"/>
  <c r="T12" i="111"/>
  <c r="S14" i="111"/>
  <c r="U16" i="111"/>
  <c r="N18" i="111"/>
  <c r="U19" i="111"/>
  <c r="AC20" i="111"/>
  <c r="O22" i="111"/>
  <c r="V23" i="111"/>
  <c r="AD24" i="111"/>
  <c r="P26" i="111"/>
  <c r="W27" i="111"/>
  <c r="V28" i="111"/>
  <c r="P29" i="111"/>
  <c r="AC29" i="111"/>
  <c r="W30" i="111"/>
  <c r="Q31" i="111"/>
  <c r="AD31" i="111"/>
  <c r="X32" i="111"/>
  <c r="R33" i="111"/>
  <c r="K34" i="111"/>
  <c r="Y34" i="111"/>
  <c r="S35" i="111"/>
  <c r="K36" i="111"/>
  <c r="Z36" i="111"/>
  <c r="T37" i="111"/>
  <c r="L38" i="111"/>
  <c r="AA38" i="111"/>
  <c r="T39" i="111"/>
  <c r="M40" i="111"/>
  <c r="AA40" i="111"/>
  <c r="U41" i="111"/>
  <c r="M42" i="111"/>
  <c r="AB42" i="111"/>
  <c r="V43" i="111"/>
  <c r="N44" i="111"/>
  <c r="Y44" i="111"/>
  <c r="N45" i="111"/>
  <c r="Y45" i="111"/>
  <c r="O46" i="111"/>
  <c r="Y46" i="111"/>
  <c r="I46" i="111"/>
  <c r="I35" i="111"/>
  <c r="I24" i="111"/>
  <c r="I14" i="111"/>
  <c r="AA6" i="111"/>
  <c r="AC8" i="111"/>
  <c r="AD10" i="111"/>
  <c r="AC12" i="111"/>
  <c r="J15" i="111"/>
  <c r="K17" i="111"/>
  <c r="T18" i="111"/>
  <c r="AC19" i="111"/>
  <c r="O21" i="111"/>
  <c r="V22" i="111"/>
  <c r="AD23" i="111"/>
  <c r="P25" i="111"/>
  <c r="W26" i="111"/>
  <c r="J28" i="111"/>
  <c r="X28" i="111"/>
  <c r="Q29" i="111"/>
  <c r="K30" i="111"/>
  <c r="X30" i="111"/>
  <c r="R31" i="111"/>
  <c r="L32" i="111"/>
  <c r="Y32" i="111"/>
  <c r="T33" i="111"/>
  <c r="M34" i="111"/>
  <c r="AA34" i="111"/>
  <c r="T35" i="111"/>
  <c r="N36" i="111"/>
  <c r="AA36" i="111"/>
  <c r="U37" i="111"/>
  <c r="O38" i="111"/>
  <c r="AB38" i="111"/>
  <c r="V39" i="111"/>
  <c r="O40" i="111"/>
  <c r="AC40" i="111"/>
  <c r="V41" i="111"/>
  <c r="P42" i="111"/>
  <c r="AC42" i="111"/>
  <c r="W43" i="111"/>
  <c r="O44" i="111"/>
  <c r="Z44" i="111"/>
  <c r="P45" i="111"/>
  <c r="Z45" i="111"/>
  <c r="P46" i="111"/>
  <c r="AA46" i="111"/>
  <c r="I44" i="111"/>
  <c r="I34" i="111"/>
  <c r="I23" i="111"/>
  <c r="I12" i="111"/>
  <c r="Q5" i="111"/>
  <c r="R7" i="111"/>
  <c r="S9" i="111"/>
  <c r="R11" i="111"/>
  <c r="T13" i="111"/>
  <c r="U15" i="111"/>
  <c r="T17" i="111"/>
  <c r="AB18" i="111"/>
  <c r="N20" i="111"/>
  <c r="U21" i="111"/>
  <c r="AD22" i="111"/>
  <c r="P24" i="111"/>
  <c r="W25" i="111"/>
  <c r="J27" i="111"/>
  <c r="P28" i="111"/>
  <c r="AC28" i="111"/>
  <c r="W29" i="111"/>
  <c r="P30" i="111"/>
  <c r="AD30" i="111"/>
  <c r="W31" i="111"/>
  <c r="Q32" i="111"/>
  <c r="AD32" i="111"/>
  <c r="Y33" i="111"/>
  <c r="S34" i="111"/>
  <c r="K35" i="111"/>
  <c r="Z35" i="111"/>
  <c r="S36" i="111"/>
  <c r="L37" i="111"/>
  <c r="Z37" i="111"/>
  <c r="T38" i="111"/>
  <c r="L39" i="111"/>
  <c r="AA39" i="111"/>
  <c r="U40" i="111"/>
  <c r="M41" i="111"/>
  <c r="AB41" i="111"/>
  <c r="U42" i="111"/>
  <c r="N43" i="111"/>
  <c r="AB43" i="111"/>
  <c r="S44" i="111"/>
  <c r="AD44" i="111"/>
  <c r="T45" i="111"/>
  <c r="AD45" i="111"/>
  <c r="T46" i="111"/>
  <c r="I40" i="111"/>
  <c r="I30" i="111"/>
  <c r="I19" i="111"/>
  <c r="I8" i="111"/>
  <c r="AB9" i="111"/>
  <c r="AB17" i="111"/>
  <c r="O23" i="111"/>
  <c r="Q28" i="111"/>
  <c r="K31" i="111"/>
  <c r="Z33" i="111"/>
  <c r="U36" i="111"/>
  <c r="O39" i="111"/>
  <c r="AC41" i="111"/>
  <c r="U44" i="111"/>
  <c r="U46" i="111"/>
  <c r="I18" i="111"/>
  <c r="AD11" i="111"/>
  <c r="N19" i="111"/>
  <c r="V24" i="111"/>
  <c r="K29" i="111"/>
  <c r="Y31" i="111"/>
  <c r="T34" i="111"/>
  <c r="N37" i="111"/>
  <c r="AB39" i="111"/>
  <c r="W42" i="111"/>
  <c r="J45" i="111"/>
  <c r="I7" i="111"/>
  <c r="AC5" i="111"/>
  <c r="J14" i="111"/>
  <c r="U20" i="111"/>
  <c r="J26" i="111"/>
  <c r="X29" i="111"/>
  <c r="R32" i="111"/>
  <c r="N35" i="111"/>
  <c r="AB37" i="111"/>
  <c r="V40" i="111"/>
  <c r="P43" i="111"/>
  <c r="U45" i="111"/>
  <c r="I39" i="111"/>
  <c r="AD15" i="111"/>
  <c r="M33" i="111"/>
  <c r="AD43" i="111"/>
  <c r="I28" i="111"/>
  <c r="AC21" i="111"/>
  <c r="AA35" i="111"/>
  <c r="K46" i="111"/>
  <c r="Q27" i="111"/>
  <c r="U38" i="111"/>
  <c r="R30" i="111"/>
  <c r="P41" i="111"/>
  <c r="AC7" i="111"/>
  <c r="BR103" i="112"/>
  <c r="BZ103" i="112"/>
  <c r="BR104" i="112"/>
  <c r="BX105" i="112"/>
  <c r="BS105" i="112"/>
  <c r="BY106" i="112"/>
  <c r="BT106" i="112"/>
  <c r="BZ107" i="112"/>
  <c r="BR108" i="112"/>
  <c r="BX109" i="112"/>
  <c r="BS109" i="112"/>
  <c r="BY110" i="112"/>
  <c r="BT110" i="112"/>
  <c r="BZ111" i="112"/>
  <c r="BR112" i="112"/>
  <c r="BX113" i="112"/>
  <c r="BS113" i="112"/>
  <c r="BY114" i="112"/>
  <c r="BT114" i="112"/>
  <c r="BZ115" i="112"/>
  <c r="BR116" i="112"/>
  <c r="BX117" i="112"/>
  <c r="BS117" i="112"/>
  <c r="BY118" i="112"/>
  <c r="BT118" i="112"/>
  <c r="BZ119" i="112"/>
  <c r="BR120" i="112"/>
  <c r="BX121" i="112"/>
  <c r="BS121" i="112"/>
  <c r="BY122" i="112"/>
  <c r="BT122" i="112"/>
  <c r="BZ123" i="112"/>
  <c r="BT104" i="112"/>
  <c r="BY105" i="112"/>
  <c r="BX106" i="112"/>
  <c r="BR107" i="112"/>
  <c r="BT107" i="112"/>
  <c r="BY108" i="112"/>
  <c r="BR110" i="112"/>
  <c r="BZ110" i="112"/>
  <c r="BY111" i="112"/>
  <c r="BS112" i="112"/>
  <c r="BR113" i="112"/>
  <c r="BZ113" i="112"/>
  <c r="BS115" i="112"/>
  <c r="BX116" i="112"/>
  <c r="BZ116" i="112"/>
  <c r="BT117" i="112"/>
  <c r="BS118" i="112"/>
  <c r="BX119" i="112"/>
  <c r="BT120" i="112"/>
  <c r="BY121" i="112"/>
  <c r="BX122" i="112"/>
  <c r="BR123" i="112"/>
  <c r="BT123" i="112"/>
  <c r="BY103" i="112"/>
  <c r="BS104" i="112"/>
  <c r="BR105" i="112"/>
  <c r="BZ105" i="112"/>
  <c r="BX103" i="112"/>
  <c r="BY104" i="112"/>
  <c r="BS106" i="112"/>
  <c r="BY107" i="112"/>
  <c r="BX108" i="112"/>
  <c r="BT108" i="112"/>
  <c r="BZ109" i="112"/>
  <c r="BS110" i="112"/>
  <c r="BR111" i="112"/>
  <c r="BX112" i="112"/>
  <c r="BT112" i="112"/>
  <c r="BS114" i="112"/>
  <c r="BR115" i="112"/>
  <c r="BT116" i="112"/>
  <c r="BR119" i="112"/>
  <c r="BZ120" i="112"/>
  <c r="BX123" i="112"/>
  <c r="BS103" i="112"/>
  <c r="BZ104" i="112"/>
  <c r="BT105" i="112"/>
  <c r="BZ106" i="112"/>
  <c r="BS107" i="112"/>
  <c r="BR109" i="112"/>
  <c r="BT109" i="112"/>
  <c r="BS111" i="112"/>
  <c r="BT113" i="112"/>
  <c r="BY115" i="112"/>
  <c r="BZ117" i="112"/>
  <c r="BY119" i="112"/>
  <c r="BX120" i="112"/>
  <c r="BZ121" i="112"/>
  <c r="BS122" i="112"/>
  <c r="BY123" i="112"/>
  <c r="BT103" i="112"/>
  <c r="BR106" i="112"/>
  <c r="BS108" i="112"/>
  <c r="BX110" i="112"/>
  <c r="BY112" i="112"/>
  <c r="BX114" i="112"/>
  <c r="BZ114" i="112"/>
  <c r="BY116" i="112"/>
  <c r="BR117" i="112"/>
  <c r="BX118" i="112"/>
  <c r="BZ118" i="112"/>
  <c r="BS119" i="112"/>
  <c r="BY120" i="112"/>
  <c r="BR121" i="112"/>
  <c r="BT121" i="112"/>
  <c r="BX104" i="112"/>
  <c r="BX111" i="112"/>
  <c r="BR114" i="112"/>
  <c r="BY117" i="112"/>
  <c r="BS120" i="112"/>
  <c r="BZ108" i="112"/>
  <c r="BT111" i="112"/>
  <c r="BX115" i="112"/>
  <c r="BR118" i="112"/>
  <c r="BS123" i="112"/>
  <c r="BY109" i="112"/>
  <c r="BZ112" i="112"/>
  <c r="BT115" i="112"/>
  <c r="BR122" i="112"/>
  <c r="BX107" i="112"/>
  <c r="BT119" i="112"/>
  <c r="BZ122" i="112"/>
  <c r="BY113" i="112"/>
  <c r="BS116" i="112"/>
  <c r="BU123" i="112"/>
  <c r="BJ123" i="112"/>
  <c r="BH123" i="112"/>
  <c r="BF123" i="112"/>
  <c r="BK122" i="112"/>
  <c r="BG122" i="112"/>
  <c r="BU121" i="112"/>
  <c r="BJ121" i="112"/>
  <c r="BH121" i="112"/>
  <c r="BF121" i="112"/>
  <c r="BK120" i="112"/>
  <c r="BG120" i="112"/>
  <c r="BU119" i="112"/>
  <c r="BJ119" i="112"/>
  <c r="BH119" i="112"/>
  <c r="BF119" i="112"/>
  <c r="BK118" i="112"/>
  <c r="BG118" i="112"/>
  <c r="BU117" i="112"/>
  <c r="BJ117" i="112"/>
  <c r="BH117" i="112"/>
  <c r="BF117" i="112"/>
  <c r="BK116" i="112"/>
  <c r="BG116" i="112"/>
  <c r="BU115" i="112"/>
  <c r="BJ115" i="112"/>
  <c r="BH115" i="112"/>
  <c r="BF115" i="112"/>
  <c r="BK114" i="112"/>
  <c r="BG114" i="112"/>
  <c r="BU113" i="112"/>
  <c r="BJ113" i="112"/>
  <c r="BH113" i="112"/>
  <c r="BF113" i="112"/>
  <c r="BK112" i="112"/>
  <c r="BG112" i="112"/>
  <c r="BU111" i="112"/>
  <c r="BJ111" i="112"/>
  <c r="BH111" i="112"/>
  <c r="BF111" i="112"/>
  <c r="BK110" i="112"/>
  <c r="BG110" i="112"/>
  <c r="BU109" i="112"/>
  <c r="BJ109" i="112"/>
  <c r="BH109" i="112"/>
  <c r="BF109" i="112"/>
  <c r="BK108" i="112"/>
  <c r="BG108" i="112"/>
  <c r="BU107" i="112"/>
  <c r="BJ107" i="112"/>
  <c r="BH107" i="112"/>
  <c r="BF107" i="112"/>
  <c r="BK106" i="112"/>
  <c r="BG106" i="112"/>
  <c r="BU105" i="112"/>
  <c r="BJ105" i="112"/>
  <c r="BH105" i="112"/>
  <c r="BF105" i="112"/>
  <c r="BK104" i="112"/>
  <c r="BG104" i="112"/>
  <c r="BU103" i="112"/>
  <c r="BJ103" i="112"/>
  <c r="BH103" i="112"/>
  <c r="BF103" i="112"/>
  <c r="BX102" i="112"/>
  <c r="BO102" i="112"/>
  <c r="BY101" i="112"/>
  <c r="BR101" i="112"/>
  <c r="BK101" i="112"/>
  <c r="BG101" i="112"/>
  <c r="BZ100" i="112"/>
  <c r="BS100" i="112"/>
  <c r="BP100" i="112"/>
  <c r="BT99" i="112"/>
  <c r="BU99" i="112"/>
  <c r="BJ99" i="112"/>
  <c r="BH99" i="112"/>
  <c r="BF99" i="112"/>
  <c r="BX98" i="112"/>
  <c r="BO98" i="112"/>
  <c r="BP123" i="112"/>
  <c r="BU122" i="112"/>
  <c r="BJ120" i="112"/>
  <c r="BO119" i="112"/>
  <c r="BK119" i="112"/>
  <c r="BP118" i="112"/>
  <c r="BH118" i="112"/>
  <c r="BG117" i="112"/>
  <c r="BO116" i="112"/>
  <c r="BF116" i="112"/>
  <c r="BP115" i="112"/>
  <c r="BU114" i="112"/>
  <c r="BJ112" i="112"/>
  <c r="BO111" i="112"/>
  <c r="BK111" i="112"/>
  <c r="BP110" i="112"/>
  <c r="BH110" i="112"/>
  <c r="BG109" i="112"/>
  <c r="BO108" i="112"/>
  <c r="BF108" i="112"/>
  <c r="BP107" i="112"/>
  <c r="BU106" i="112"/>
  <c r="BJ104" i="112"/>
  <c r="BO103" i="112"/>
  <c r="BK103" i="112"/>
  <c r="BY102" i="112"/>
  <c r="BJ102" i="112"/>
  <c r="BG102" i="112"/>
  <c r="BT101" i="112"/>
  <c r="BX101" i="112"/>
  <c r="BP101" i="112"/>
  <c r="BH101" i="112"/>
  <c r="BO100" i="112"/>
  <c r="BK100" i="112"/>
  <c r="BF100" i="112"/>
  <c r="BY99" i="112"/>
  <c r="BG99" i="112"/>
  <c r="BT98" i="112"/>
  <c r="BR98" i="112"/>
  <c r="BP98" i="112"/>
  <c r="BH98" i="112"/>
  <c r="BY97" i="112"/>
  <c r="BR97" i="112"/>
  <c r="BK97" i="112"/>
  <c r="BG97" i="112"/>
  <c r="BZ96" i="112"/>
  <c r="BS96" i="112"/>
  <c r="BP96" i="112"/>
  <c r="BT95" i="112"/>
  <c r="BU95" i="112"/>
  <c r="BJ95" i="112"/>
  <c r="BH95" i="112"/>
  <c r="BF95" i="112"/>
  <c r="BX94" i="112"/>
  <c r="BO94" i="112"/>
  <c r="BY93" i="112"/>
  <c r="BR93" i="112"/>
  <c r="BK93" i="112"/>
  <c r="BG93" i="112"/>
  <c r="BZ92" i="112"/>
  <c r="BS92" i="112"/>
  <c r="BP92" i="112"/>
  <c r="BT91" i="112"/>
  <c r="BU91" i="112"/>
  <c r="BJ91" i="112"/>
  <c r="BH91" i="112"/>
  <c r="BF91" i="112"/>
  <c r="BX90" i="112"/>
  <c r="BO90" i="112"/>
  <c r="BY89" i="112"/>
  <c r="BR89" i="112"/>
  <c r="BK89" i="112"/>
  <c r="BG89" i="112"/>
  <c r="BZ88" i="112"/>
  <c r="BS88" i="112"/>
  <c r="BP88" i="112"/>
  <c r="BT87" i="112"/>
  <c r="BU87" i="112"/>
  <c r="BJ87" i="112"/>
  <c r="BH87" i="112"/>
  <c r="BF87" i="112"/>
  <c r="BX86" i="112"/>
  <c r="BO86" i="112"/>
  <c r="BY85" i="112"/>
  <c r="BR85" i="112"/>
  <c r="BK85" i="112"/>
  <c r="BG85" i="112"/>
  <c r="BZ84" i="112"/>
  <c r="BS84" i="112"/>
  <c r="BP84" i="112"/>
  <c r="BT83" i="112"/>
  <c r="BU83" i="112"/>
  <c r="BJ83" i="112"/>
  <c r="BH83" i="112"/>
  <c r="BF83" i="112"/>
  <c r="BX82" i="112"/>
  <c r="BO82" i="112"/>
  <c r="BY81" i="112"/>
  <c r="BR81" i="112"/>
  <c r="BK81" i="112"/>
  <c r="BG81" i="112"/>
  <c r="BZ80" i="112"/>
  <c r="BS80" i="112"/>
  <c r="BP80" i="112"/>
  <c r="BT79" i="112"/>
  <c r="BU79" i="112"/>
  <c r="BJ79" i="112"/>
  <c r="BH79" i="112"/>
  <c r="BF79" i="112"/>
  <c r="BX78" i="112"/>
  <c r="BO78" i="112"/>
  <c r="BY77" i="112"/>
  <c r="BR77" i="112"/>
  <c r="BK77" i="112"/>
  <c r="BG77" i="112"/>
  <c r="BZ76" i="112"/>
  <c r="BS76" i="112"/>
  <c r="BP76" i="112"/>
  <c r="BT75" i="112"/>
  <c r="BU75" i="112"/>
  <c r="BJ75" i="112"/>
  <c r="BH75" i="112"/>
  <c r="BF75" i="112"/>
  <c r="BX74" i="112"/>
  <c r="BO74" i="112"/>
  <c r="BY73" i="112"/>
  <c r="BR73" i="112"/>
  <c r="BK73" i="112"/>
  <c r="BG73" i="112"/>
  <c r="BZ72" i="112"/>
  <c r="BS72" i="112"/>
  <c r="BP72" i="112"/>
  <c r="BT71" i="112"/>
  <c r="BU71" i="112"/>
  <c r="BJ71" i="112"/>
  <c r="BH71" i="112"/>
  <c r="BF71" i="112"/>
  <c r="BX70" i="112"/>
  <c r="BO70" i="112"/>
  <c r="BY69" i="112"/>
  <c r="BR69" i="112"/>
  <c r="BK69" i="112"/>
  <c r="BG69" i="112"/>
  <c r="BZ68" i="112"/>
  <c r="BS68" i="112"/>
  <c r="BP68" i="112"/>
  <c r="BT67" i="112"/>
  <c r="BU67" i="112"/>
  <c r="BJ67" i="112"/>
  <c r="BH67" i="112"/>
  <c r="BF67" i="112"/>
  <c r="BX66" i="112"/>
  <c r="BO66" i="112"/>
  <c r="BY65" i="112"/>
  <c r="BR65" i="112"/>
  <c r="BK65" i="112"/>
  <c r="BG65" i="112"/>
  <c r="BZ64" i="112"/>
  <c r="BS64" i="112"/>
  <c r="BP64" i="112"/>
  <c r="BT63" i="112"/>
  <c r="BU63" i="112"/>
  <c r="BJ63" i="112"/>
  <c r="BH63" i="112"/>
  <c r="BF63" i="112"/>
  <c r="BX62" i="112"/>
  <c r="BO62" i="112"/>
  <c r="BY61" i="112"/>
  <c r="BR61" i="112"/>
  <c r="BK61" i="112"/>
  <c r="BG61" i="112"/>
  <c r="BZ60" i="112"/>
  <c r="BS60" i="112"/>
  <c r="BP60" i="112"/>
  <c r="BT59" i="112"/>
  <c r="BU59" i="112"/>
  <c r="BJ59" i="112"/>
  <c r="BH59" i="112"/>
  <c r="BF59" i="112"/>
  <c r="BX58" i="112"/>
  <c r="BO58" i="112"/>
  <c r="BY57" i="112"/>
  <c r="BR57" i="112"/>
  <c r="BK57" i="112"/>
  <c r="BG57" i="112"/>
  <c r="BZ56" i="112"/>
  <c r="BS56" i="112"/>
  <c r="BP56" i="112"/>
  <c r="BT55" i="112"/>
  <c r="BU55" i="112"/>
  <c r="BJ55" i="112"/>
  <c r="BH55" i="112"/>
  <c r="BF55" i="112"/>
  <c r="BX54" i="112"/>
  <c r="BO54" i="112"/>
  <c r="BY53" i="112"/>
  <c r="BR53" i="112"/>
  <c r="BK53" i="112"/>
  <c r="BG53" i="112"/>
  <c r="BZ52" i="112"/>
  <c r="BS52" i="112"/>
  <c r="BP52" i="112"/>
  <c r="BT51" i="112"/>
  <c r="BU51" i="112"/>
  <c r="BJ51" i="112"/>
  <c r="BH51" i="112"/>
  <c r="BF51" i="112"/>
  <c r="BX50" i="112"/>
  <c r="BO50" i="112"/>
  <c r="BY49" i="112"/>
  <c r="BR49" i="112"/>
  <c r="BK49" i="112"/>
  <c r="BG49" i="112"/>
  <c r="BZ48" i="112"/>
  <c r="BS48" i="112"/>
  <c r="BP48" i="112"/>
  <c r="BT47" i="112"/>
  <c r="BU47" i="112"/>
  <c r="BJ47" i="112"/>
  <c r="BH47" i="112"/>
  <c r="BF47" i="112"/>
  <c r="BX46" i="112"/>
  <c r="BO46" i="112"/>
  <c r="BY45" i="112"/>
  <c r="BR45" i="112"/>
  <c r="BK45" i="112"/>
  <c r="BG45" i="112"/>
  <c r="BZ44" i="112"/>
  <c r="BS44" i="112"/>
  <c r="BP44" i="112"/>
  <c r="BT43" i="112"/>
  <c r="BU43" i="112"/>
  <c r="BJ43" i="112"/>
  <c r="BH43" i="112"/>
  <c r="BF43" i="112"/>
  <c r="BX42" i="112"/>
  <c r="BO42" i="112"/>
  <c r="BY41" i="112"/>
  <c r="BR41" i="112"/>
  <c r="BK41" i="112"/>
  <c r="BG41" i="112"/>
  <c r="BZ40" i="112"/>
  <c r="BS40" i="112"/>
  <c r="BP40" i="112"/>
  <c r="BT39" i="112"/>
  <c r="BU39" i="112"/>
  <c r="BJ39" i="112"/>
  <c r="BH39" i="112"/>
  <c r="BF39" i="112"/>
  <c r="BX38" i="112"/>
  <c r="BO38" i="112"/>
  <c r="BY37" i="112"/>
  <c r="BR37" i="112"/>
  <c r="BK37" i="112"/>
  <c r="BG37" i="112"/>
  <c r="BZ36" i="112"/>
  <c r="BS36" i="112"/>
  <c r="BP36" i="112"/>
  <c r="BT35" i="112"/>
  <c r="BU35" i="112"/>
  <c r="BJ35" i="112"/>
  <c r="BH35" i="112"/>
  <c r="BF35" i="112"/>
  <c r="BX34" i="112"/>
  <c r="BO34" i="112"/>
  <c r="BY33" i="112"/>
  <c r="BR33" i="112"/>
  <c r="BK33" i="112"/>
  <c r="BG33" i="112"/>
  <c r="BZ32" i="112"/>
  <c r="BS32" i="112"/>
  <c r="BP32" i="112"/>
  <c r="BT31" i="112"/>
  <c r="BU31" i="112"/>
  <c r="BJ31" i="112"/>
  <c r="BH31" i="112"/>
  <c r="BF31" i="112"/>
  <c r="BX30" i="112"/>
  <c r="BO30" i="112"/>
  <c r="BY29" i="112"/>
  <c r="BR29" i="112"/>
  <c r="BK29" i="112"/>
  <c r="BG29" i="112"/>
  <c r="BZ28" i="112"/>
  <c r="BS28" i="112"/>
  <c r="BP28" i="112"/>
  <c r="BT27" i="112"/>
  <c r="BU27" i="112"/>
  <c r="BJ27" i="112"/>
  <c r="BH27" i="112"/>
  <c r="BF27" i="112"/>
  <c r="BX26" i="112"/>
  <c r="BO26" i="112"/>
  <c r="BY25" i="112"/>
  <c r="BR25" i="112"/>
  <c r="BK25" i="112"/>
  <c r="BG25" i="112"/>
  <c r="BZ24" i="112"/>
  <c r="BS24" i="112"/>
  <c r="BP24" i="112"/>
  <c r="BT23" i="112"/>
  <c r="BU23" i="112"/>
  <c r="BJ23" i="112"/>
  <c r="BH23" i="112"/>
  <c r="BF23" i="112"/>
  <c r="BX22" i="112"/>
  <c r="BO22" i="112"/>
  <c r="BY21" i="112"/>
  <c r="BR21" i="112"/>
  <c r="BK21" i="112"/>
  <c r="BG21" i="112"/>
  <c r="BZ20" i="112"/>
  <c r="BS20" i="112"/>
  <c r="BP20" i="112"/>
  <c r="BT19" i="112"/>
  <c r="BU19" i="112"/>
  <c r="BJ19" i="112"/>
  <c r="BH19" i="112"/>
  <c r="BF19" i="112"/>
  <c r="BX18" i="112"/>
  <c r="BO18" i="112"/>
  <c r="BY17" i="112"/>
  <c r="BR17" i="112"/>
  <c r="BK17" i="112"/>
  <c r="BG17" i="112"/>
  <c r="BZ16" i="112"/>
  <c r="BS16" i="112"/>
  <c r="BP16" i="112"/>
  <c r="BT15" i="112"/>
  <c r="BU15" i="112"/>
  <c r="BJ15" i="112"/>
  <c r="BH15" i="112"/>
  <c r="BF15" i="112"/>
  <c r="BX14" i="112"/>
  <c r="BO14" i="112"/>
  <c r="BY13" i="112"/>
  <c r="BR13" i="112"/>
  <c r="BK13" i="112"/>
  <c r="BG13" i="112"/>
  <c r="BZ12" i="112"/>
  <c r="BS12" i="112"/>
  <c r="BP12" i="112"/>
  <c r="BT11" i="112"/>
  <c r="BU11" i="112"/>
  <c r="BJ11" i="112"/>
  <c r="BH11" i="112"/>
  <c r="BF11" i="112"/>
  <c r="BX10" i="112"/>
  <c r="BO10" i="112"/>
  <c r="BY9" i="112"/>
  <c r="BR9" i="112"/>
  <c r="BK9" i="112"/>
  <c r="BG9" i="112"/>
  <c r="BZ8" i="112"/>
  <c r="BS8" i="112"/>
  <c r="BP8" i="112"/>
  <c r="BT7" i="112"/>
  <c r="BU7" i="112"/>
  <c r="BJ7" i="112"/>
  <c r="BH7" i="112"/>
  <c r="BF7" i="112"/>
  <c r="BX6" i="112"/>
  <c r="BO6" i="112"/>
  <c r="BY5" i="112"/>
  <c r="BR5" i="112"/>
  <c r="BK5" i="112"/>
  <c r="BG5" i="112"/>
  <c r="BZ4" i="112"/>
  <c r="BS4" i="112"/>
  <c r="BP4" i="112"/>
  <c r="BT3" i="112"/>
  <c r="BU3" i="112"/>
  <c r="BJ3" i="112"/>
  <c r="BH3" i="112"/>
  <c r="BF3" i="112"/>
  <c r="BQ123" i="112"/>
  <c r="BI123" i="112"/>
  <c r="BQ122" i="112"/>
  <c r="BI122" i="112"/>
  <c r="BQ121" i="112"/>
  <c r="BI121" i="112"/>
  <c r="BQ120" i="112"/>
  <c r="BI120" i="112"/>
  <c r="BQ119" i="112"/>
  <c r="BI119" i="112"/>
  <c r="BQ118" i="112"/>
  <c r="BI118" i="112"/>
  <c r="BQ117" i="112"/>
  <c r="BI117" i="112"/>
  <c r="BQ116" i="112"/>
  <c r="BI116" i="112"/>
  <c r="BQ115" i="112"/>
  <c r="BI115" i="112"/>
  <c r="BQ114" i="112"/>
  <c r="BI114" i="112"/>
  <c r="BQ113" i="112"/>
  <c r="BI113" i="112"/>
  <c r="BQ112" i="112"/>
  <c r="BI112" i="112"/>
  <c r="BQ111" i="112"/>
  <c r="BI111" i="112"/>
  <c r="BQ110" i="112"/>
  <c r="BI110" i="112"/>
  <c r="BQ109" i="112"/>
  <c r="BI109" i="112"/>
  <c r="BQ108" i="112"/>
  <c r="BI108" i="112"/>
  <c r="BQ107" i="112"/>
  <c r="BI107" i="112"/>
  <c r="BQ106" i="112"/>
  <c r="BI106" i="112"/>
  <c r="BQ105" i="112"/>
  <c r="BI105" i="112"/>
  <c r="BQ104" i="112"/>
  <c r="BI104" i="112"/>
  <c r="BQ103" i="112"/>
  <c r="BI103" i="112"/>
  <c r="BQ102" i="112"/>
  <c r="BI102" i="112"/>
  <c r="BQ101" i="112"/>
  <c r="BI101" i="112"/>
  <c r="BQ100" i="112"/>
  <c r="BI100" i="112"/>
  <c r="BQ99" i="112"/>
  <c r="BI99" i="112"/>
  <c r="BQ98" i="112"/>
  <c r="BI98" i="112"/>
  <c r="BQ97" i="112"/>
  <c r="BI97" i="112"/>
  <c r="BQ96" i="112"/>
  <c r="BI96" i="112"/>
  <c r="BQ95" i="112"/>
  <c r="BI95" i="112"/>
  <c r="BQ94" i="112"/>
  <c r="BI94" i="112"/>
  <c r="BQ93" i="112"/>
  <c r="BI93" i="112"/>
  <c r="BQ92" i="112"/>
  <c r="BI92" i="112"/>
  <c r="BQ91" i="112"/>
  <c r="BI91" i="112"/>
  <c r="BQ90" i="112"/>
  <c r="BI90" i="112"/>
  <c r="BQ89" i="112"/>
  <c r="BI89" i="112"/>
  <c r="BQ88" i="112"/>
  <c r="BI88" i="112"/>
  <c r="BQ87" i="112"/>
  <c r="BI87" i="112"/>
  <c r="BQ86" i="112"/>
  <c r="BI86" i="112"/>
  <c r="BQ85" i="112"/>
  <c r="BI85" i="112"/>
  <c r="BQ84" i="112"/>
  <c r="BI84" i="112"/>
  <c r="BQ83" i="112"/>
  <c r="BI83" i="112"/>
  <c r="BQ82" i="112"/>
  <c r="BI82" i="112"/>
  <c r="BQ81" i="112"/>
  <c r="BI81" i="112"/>
  <c r="BQ80" i="112"/>
  <c r="BI80" i="112"/>
  <c r="BQ79" i="112"/>
  <c r="BI79" i="112"/>
  <c r="BQ78" i="112"/>
  <c r="BI78" i="112"/>
  <c r="BQ77" i="112"/>
  <c r="BI77" i="112"/>
  <c r="BQ76" i="112"/>
  <c r="BI76" i="112"/>
  <c r="BQ75" i="112"/>
  <c r="BI75" i="112"/>
  <c r="BQ74" i="112"/>
  <c r="BI74" i="112"/>
  <c r="BQ73" i="112"/>
  <c r="BI73" i="112"/>
  <c r="BQ72" i="112"/>
  <c r="BI72" i="112"/>
  <c r="BQ71" i="112"/>
  <c r="BI71" i="112"/>
  <c r="BQ70" i="112"/>
  <c r="BI70" i="112"/>
  <c r="BQ69" i="112"/>
  <c r="BI69" i="112"/>
  <c r="BQ68" i="112"/>
  <c r="BI68" i="112"/>
  <c r="BQ67" i="112"/>
  <c r="BI67" i="112"/>
  <c r="BQ66" i="112"/>
  <c r="BI66" i="112"/>
  <c r="BQ65" i="112"/>
  <c r="BI65" i="112"/>
  <c r="BQ64" i="112"/>
  <c r="BI64" i="112"/>
  <c r="BQ63" i="112"/>
  <c r="BI63" i="112"/>
  <c r="BQ62" i="112"/>
  <c r="BI62" i="112"/>
  <c r="BQ61" i="112"/>
  <c r="BI61" i="112"/>
  <c r="BQ60" i="112"/>
  <c r="BI60" i="112"/>
  <c r="BQ59" i="112"/>
  <c r="BI59" i="112"/>
  <c r="BQ58" i="112"/>
  <c r="BI58" i="112"/>
  <c r="BQ57" i="112"/>
  <c r="BI57" i="112"/>
  <c r="BQ56" i="112"/>
  <c r="BI56" i="112"/>
  <c r="BQ55" i="112"/>
  <c r="BI55" i="112"/>
  <c r="BQ54" i="112"/>
  <c r="BI54" i="112"/>
  <c r="BQ53" i="112"/>
  <c r="BI53" i="112"/>
  <c r="BQ52" i="112"/>
  <c r="BI52" i="112"/>
  <c r="BQ51" i="112"/>
  <c r="BI51" i="112"/>
  <c r="BQ50" i="112"/>
  <c r="BI50" i="112"/>
  <c r="BQ49" i="112"/>
  <c r="BI49" i="112"/>
  <c r="BQ48" i="112"/>
  <c r="BI48" i="112"/>
  <c r="BQ47" i="112"/>
  <c r="BI47" i="112"/>
  <c r="BQ46" i="112"/>
  <c r="BI46" i="112"/>
  <c r="BQ45" i="112"/>
  <c r="BI45" i="112"/>
  <c r="BQ44" i="112"/>
  <c r="BI44" i="112"/>
  <c r="BQ43" i="112"/>
  <c r="BI43" i="112"/>
  <c r="BQ42" i="112"/>
  <c r="BI42" i="112"/>
  <c r="BQ41" i="112"/>
  <c r="BI41" i="112"/>
  <c r="BQ40" i="112"/>
  <c r="BI40" i="112"/>
  <c r="BQ39" i="112"/>
  <c r="BI39" i="112"/>
  <c r="BQ38" i="112"/>
  <c r="BI38" i="112"/>
  <c r="BQ37" i="112"/>
  <c r="BI37" i="112"/>
  <c r="BQ36" i="112"/>
  <c r="BI36" i="112"/>
  <c r="BQ35" i="112"/>
  <c r="BI35" i="112"/>
  <c r="BQ34" i="112"/>
  <c r="BI34" i="112"/>
  <c r="BQ33" i="112"/>
  <c r="BI33" i="112"/>
  <c r="BQ32" i="112"/>
  <c r="BI32" i="112"/>
  <c r="BQ31" i="112"/>
  <c r="BI31" i="112"/>
  <c r="BQ30" i="112"/>
  <c r="BI30" i="112"/>
  <c r="BQ29" i="112"/>
  <c r="BI29" i="112"/>
  <c r="BQ28" i="112"/>
  <c r="BI28" i="112"/>
  <c r="BQ27" i="112"/>
  <c r="BI27" i="112"/>
  <c r="BQ26" i="112"/>
  <c r="BI26" i="112"/>
  <c r="BQ25" i="112"/>
  <c r="BI25" i="112"/>
  <c r="BQ24" i="112"/>
  <c r="BI24" i="112"/>
  <c r="BQ23" i="112"/>
  <c r="BI23" i="112"/>
  <c r="BQ22" i="112"/>
  <c r="BI22" i="112"/>
  <c r="BQ21" i="112"/>
  <c r="BI21" i="112"/>
  <c r="BQ20" i="112"/>
  <c r="BI20" i="112"/>
  <c r="BQ19" i="112"/>
  <c r="BI19" i="112"/>
  <c r="BQ18" i="112"/>
  <c r="BI18" i="112"/>
  <c r="BQ17" i="112"/>
  <c r="BI17" i="112"/>
  <c r="BQ16" i="112"/>
  <c r="BI16" i="112"/>
  <c r="BQ15" i="112"/>
  <c r="BI15" i="112"/>
  <c r="BQ14" i="112"/>
  <c r="BI14" i="112"/>
  <c r="BQ13" i="112"/>
  <c r="BI13" i="112"/>
  <c r="BQ12" i="112"/>
  <c r="BI12" i="112"/>
  <c r="BQ11" i="112"/>
  <c r="BI11" i="112"/>
  <c r="BQ10" i="112"/>
  <c r="BI10" i="112"/>
  <c r="BQ9" i="112"/>
  <c r="BI9" i="112"/>
  <c r="BQ8" i="112"/>
  <c r="BI8" i="112"/>
  <c r="BQ7" i="112"/>
  <c r="BI7" i="112"/>
  <c r="BQ6" i="112"/>
  <c r="BI6" i="112"/>
  <c r="BQ5" i="112"/>
  <c r="BI5" i="112"/>
  <c r="BQ4" i="112"/>
  <c r="BI4" i="112"/>
  <c r="BQ3" i="112"/>
  <c r="BI3" i="112"/>
  <c r="BX2" i="112"/>
  <c r="BT2" i="112"/>
  <c r="BP2" i="112"/>
  <c r="BL2" i="112"/>
  <c r="BH2" i="112"/>
  <c r="BG123" i="112"/>
  <c r="BO122" i="112"/>
  <c r="BF122" i="112"/>
  <c r="BP121" i="112"/>
  <c r="BU120" i="112"/>
  <c r="BJ118" i="112"/>
  <c r="BO117" i="112"/>
  <c r="BK117" i="112"/>
  <c r="BP116" i="112"/>
  <c r="BH116" i="112"/>
  <c r="BG115" i="112"/>
  <c r="BO114" i="112"/>
  <c r="BF114" i="112"/>
  <c r="BP113" i="112"/>
  <c r="BU112" i="112"/>
  <c r="BJ110" i="112"/>
  <c r="BO109" i="112"/>
  <c r="BK109" i="112"/>
  <c r="BP108" i="112"/>
  <c r="BH108" i="112"/>
  <c r="BG107" i="112"/>
  <c r="BO106" i="112"/>
  <c r="BF106" i="112"/>
  <c r="BP105" i="112"/>
  <c r="BU104" i="112"/>
  <c r="BS102" i="112"/>
  <c r="BU102" i="112"/>
  <c r="BK102" i="112"/>
  <c r="BJ101" i="112"/>
  <c r="BT100" i="112"/>
  <c r="BX100" i="112"/>
  <c r="BH100" i="112"/>
  <c r="BS99" i="112"/>
  <c r="BO99" i="112"/>
  <c r="BK99" i="112"/>
  <c r="BY98" i="112"/>
  <c r="BJ98" i="112"/>
  <c r="BG98" i="112"/>
  <c r="BZ97" i="112"/>
  <c r="BS97" i="112"/>
  <c r="BP97" i="112"/>
  <c r="BT96" i="112"/>
  <c r="BU96" i="112"/>
  <c r="BJ96" i="112"/>
  <c r="BH96" i="112"/>
  <c r="BF96" i="112"/>
  <c r="BX95" i="112"/>
  <c r="BO95" i="112"/>
  <c r="BY94" i="112"/>
  <c r="BR94" i="112"/>
  <c r="BK94" i="112"/>
  <c r="BG94" i="112"/>
  <c r="BZ93" i="112"/>
  <c r="BS93" i="112"/>
  <c r="BP93" i="112"/>
  <c r="BT92" i="112"/>
  <c r="BU92" i="112"/>
  <c r="BJ92" i="112"/>
  <c r="BH92" i="112"/>
  <c r="BF92" i="112"/>
  <c r="BX91" i="112"/>
  <c r="BO91" i="112"/>
  <c r="BY90" i="112"/>
  <c r="BR90" i="112"/>
  <c r="BK90" i="112"/>
  <c r="BG90" i="112"/>
  <c r="BZ89" i="112"/>
  <c r="BS89" i="112"/>
  <c r="BP89" i="112"/>
  <c r="BT88" i="112"/>
  <c r="BU88" i="112"/>
  <c r="BJ88" i="112"/>
  <c r="BH88" i="112"/>
  <c r="BF88" i="112"/>
  <c r="BX87" i="112"/>
  <c r="BO87" i="112"/>
  <c r="BY86" i="112"/>
  <c r="BR86" i="112"/>
  <c r="BK86" i="112"/>
  <c r="BG86" i="112"/>
  <c r="BZ85" i="112"/>
  <c r="BS85" i="112"/>
  <c r="BP85" i="112"/>
  <c r="BT84" i="112"/>
  <c r="BU84" i="112"/>
  <c r="BJ84" i="112"/>
  <c r="BH84" i="112"/>
  <c r="BF84" i="112"/>
  <c r="BX83" i="112"/>
  <c r="BO83" i="112"/>
  <c r="BY82" i="112"/>
  <c r="BR82" i="112"/>
  <c r="BK82" i="112"/>
  <c r="BG82" i="112"/>
  <c r="BZ81" i="112"/>
  <c r="BS81" i="112"/>
  <c r="BP81" i="112"/>
  <c r="BT80" i="112"/>
  <c r="BU80" i="112"/>
  <c r="BJ80" i="112"/>
  <c r="BH80" i="112"/>
  <c r="BF80" i="112"/>
  <c r="BX79" i="112"/>
  <c r="BO79" i="112"/>
  <c r="BY78" i="112"/>
  <c r="BR78" i="112"/>
  <c r="BK78" i="112"/>
  <c r="BG78" i="112"/>
  <c r="BZ77" i="112"/>
  <c r="BS77" i="112"/>
  <c r="BP77" i="112"/>
  <c r="BT76" i="112"/>
  <c r="BU76" i="112"/>
  <c r="BJ76" i="112"/>
  <c r="BH76" i="112"/>
  <c r="BF76" i="112"/>
  <c r="BX75" i="112"/>
  <c r="BO75" i="112"/>
  <c r="BY74" i="112"/>
  <c r="BR74" i="112"/>
  <c r="BK74" i="112"/>
  <c r="BG74" i="112"/>
  <c r="BZ73" i="112"/>
  <c r="BS73" i="112"/>
  <c r="BP73" i="112"/>
  <c r="BT72" i="112"/>
  <c r="BU72" i="112"/>
  <c r="BJ72" i="112"/>
  <c r="BH72" i="112"/>
  <c r="BF72" i="112"/>
  <c r="BX71" i="112"/>
  <c r="BO71" i="112"/>
  <c r="BY70" i="112"/>
  <c r="BR70" i="112"/>
  <c r="BK70" i="112"/>
  <c r="BG70" i="112"/>
  <c r="BZ69" i="112"/>
  <c r="BS69" i="112"/>
  <c r="BP69" i="112"/>
  <c r="BT68" i="112"/>
  <c r="BU68" i="112"/>
  <c r="BJ68" i="112"/>
  <c r="BH68" i="112"/>
  <c r="BF68" i="112"/>
  <c r="BX67" i="112"/>
  <c r="BO67" i="112"/>
  <c r="BY66" i="112"/>
  <c r="BR66" i="112"/>
  <c r="BK66" i="112"/>
  <c r="BG66" i="112"/>
  <c r="BZ65" i="112"/>
  <c r="BS65" i="112"/>
  <c r="BP65" i="112"/>
  <c r="BT64" i="112"/>
  <c r="BU64" i="112"/>
  <c r="BJ64" i="112"/>
  <c r="BH64" i="112"/>
  <c r="BF64" i="112"/>
  <c r="BX63" i="112"/>
  <c r="BO63" i="112"/>
  <c r="BY62" i="112"/>
  <c r="BR62" i="112"/>
  <c r="BK62" i="112"/>
  <c r="BG62" i="112"/>
  <c r="BZ61" i="112"/>
  <c r="BS61" i="112"/>
  <c r="BP61" i="112"/>
  <c r="BT60" i="112"/>
  <c r="BU60" i="112"/>
  <c r="BJ60" i="112"/>
  <c r="BH60" i="112"/>
  <c r="BF60" i="112"/>
  <c r="BX59" i="112"/>
  <c r="BO59" i="112"/>
  <c r="BY58" i="112"/>
  <c r="BR58" i="112"/>
  <c r="BK58" i="112"/>
  <c r="BG58" i="112"/>
  <c r="BZ57" i="112"/>
  <c r="BS57" i="112"/>
  <c r="BP57" i="112"/>
  <c r="BT56" i="112"/>
  <c r="BU56" i="112"/>
  <c r="BJ56" i="112"/>
  <c r="BH56" i="112"/>
  <c r="BF56" i="112"/>
  <c r="BX55" i="112"/>
  <c r="BO55" i="112"/>
  <c r="BY54" i="112"/>
  <c r="BR54" i="112"/>
  <c r="BK54" i="112"/>
  <c r="BG54" i="112"/>
  <c r="BZ53" i="112"/>
  <c r="BS53" i="112"/>
  <c r="BP53" i="112"/>
  <c r="BT52" i="112"/>
  <c r="BU52" i="112"/>
  <c r="BJ52" i="112"/>
  <c r="BH52" i="112"/>
  <c r="BF52" i="112"/>
  <c r="BX51" i="112"/>
  <c r="BO51" i="112"/>
  <c r="BY50" i="112"/>
  <c r="BR50" i="112"/>
  <c r="BK50" i="112"/>
  <c r="BG50" i="112"/>
  <c r="BZ49" i="112"/>
  <c r="BS49" i="112"/>
  <c r="BP49" i="112"/>
  <c r="BT48" i="112"/>
  <c r="BU48" i="112"/>
  <c r="BJ48" i="112"/>
  <c r="BH48" i="112"/>
  <c r="BF48" i="112"/>
  <c r="BX47" i="112"/>
  <c r="BO47" i="112"/>
  <c r="BY46" i="112"/>
  <c r="BR46" i="112"/>
  <c r="BK46" i="112"/>
  <c r="BG46" i="112"/>
  <c r="BZ45" i="112"/>
  <c r="BS45" i="112"/>
  <c r="BP45" i="112"/>
  <c r="BT44" i="112"/>
  <c r="BU44" i="112"/>
  <c r="BJ44" i="112"/>
  <c r="BH44" i="112"/>
  <c r="BF44" i="112"/>
  <c r="BX43" i="112"/>
  <c r="BO43" i="112"/>
  <c r="BY42" i="112"/>
  <c r="BR42" i="112"/>
  <c r="BK42" i="112"/>
  <c r="BG42" i="112"/>
  <c r="BZ41" i="112"/>
  <c r="BS41" i="112"/>
  <c r="BP41" i="112"/>
  <c r="BT40" i="112"/>
  <c r="BU40" i="112"/>
  <c r="BJ40" i="112"/>
  <c r="BH40" i="112"/>
  <c r="BF40" i="112"/>
  <c r="BX39" i="112"/>
  <c r="BO39" i="112"/>
  <c r="BY38" i="112"/>
  <c r="BR38" i="112"/>
  <c r="BK38" i="112"/>
  <c r="BG38" i="112"/>
  <c r="BZ37" i="112"/>
  <c r="BS37" i="112"/>
  <c r="BP37" i="112"/>
  <c r="BT36" i="112"/>
  <c r="BU36" i="112"/>
  <c r="BJ36" i="112"/>
  <c r="BH36" i="112"/>
  <c r="BF36" i="112"/>
  <c r="BX35" i="112"/>
  <c r="BO35" i="112"/>
  <c r="BY34" i="112"/>
  <c r="BR34" i="112"/>
  <c r="BK34" i="112"/>
  <c r="BG34" i="112"/>
  <c r="BZ33" i="112"/>
  <c r="BS33" i="112"/>
  <c r="BP33" i="112"/>
  <c r="BT32" i="112"/>
  <c r="BU32" i="112"/>
  <c r="BJ32" i="112"/>
  <c r="BH32" i="112"/>
  <c r="BF32" i="112"/>
  <c r="BX31" i="112"/>
  <c r="BO31" i="112"/>
  <c r="BY30" i="112"/>
  <c r="BR30" i="112"/>
  <c r="BK30" i="112"/>
  <c r="BG30" i="112"/>
  <c r="BZ29" i="112"/>
  <c r="BS29" i="112"/>
  <c r="BP29" i="112"/>
  <c r="BT28" i="112"/>
  <c r="BU28" i="112"/>
  <c r="BJ28" i="112"/>
  <c r="BH28" i="112"/>
  <c r="BF28" i="112"/>
  <c r="BX27" i="112"/>
  <c r="BO27" i="112"/>
  <c r="BY26" i="112"/>
  <c r="BR26" i="112"/>
  <c r="BK26" i="112"/>
  <c r="BG26" i="112"/>
  <c r="BZ25" i="112"/>
  <c r="BS25" i="112"/>
  <c r="BP25" i="112"/>
  <c r="BT24" i="112"/>
  <c r="BU24" i="112"/>
  <c r="BJ24" i="112"/>
  <c r="BH24" i="112"/>
  <c r="BF24" i="112"/>
  <c r="BX23" i="112"/>
  <c r="BO23" i="112"/>
  <c r="BY22" i="112"/>
  <c r="BR22" i="112"/>
  <c r="BK22" i="112"/>
  <c r="BG22" i="112"/>
  <c r="BZ21" i="112"/>
  <c r="BS21" i="112"/>
  <c r="BP21" i="112"/>
  <c r="BT20" i="112"/>
  <c r="BU20" i="112"/>
  <c r="BJ20" i="112"/>
  <c r="BH20" i="112"/>
  <c r="BF20" i="112"/>
  <c r="BX19" i="112"/>
  <c r="BO19" i="112"/>
  <c r="BY18" i="112"/>
  <c r="BR18" i="112"/>
  <c r="BK18" i="112"/>
  <c r="BG18" i="112"/>
  <c r="BZ17" i="112"/>
  <c r="BS17" i="112"/>
  <c r="BP17" i="112"/>
  <c r="BT16" i="112"/>
  <c r="BU16" i="112"/>
  <c r="BJ16" i="112"/>
  <c r="BH16" i="112"/>
  <c r="BF16" i="112"/>
  <c r="BX15" i="112"/>
  <c r="BO15" i="112"/>
  <c r="BY14" i="112"/>
  <c r="BR14" i="112"/>
  <c r="BK14" i="112"/>
  <c r="BG14" i="112"/>
  <c r="BZ13" i="112"/>
  <c r="BS13" i="112"/>
  <c r="BP13" i="112"/>
  <c r="BT12" i="112"/>
  <c r="BU12" i="112"/>
  <c r="BJ12" i="112"/>
  <c r="BH12" i="112"/>
  <c r="BF12" i="112"/>
  <c r="BX11" i="112"/>
  <c r="BO11" i="112"/>
  <c r="BY10" i="112"/>
  <c r="BR10" i="112"/>
  <c r="BK10" i="112"/>
  <c r="BG10" i="112"/>
  <c r="BZ9" i="112"/>
  <c r="BS9" i="112"/>
  <c r="BP9" i="112"/>
  <c r="BT8" i="112"/>
  <c r="BU8" i="112"/>
  <c r="BJ8" i="112"/>
  <c r="BH8" i="112"/>
  <c r="BF8" i="112"/>
  <c r="BX7" i="112"/>
  <c r="BO7" i="112"/>
  <c r="BY6" i="112"/>
  <c r="BR6" i="112"/>
  <c r="BK6" i="112"/>
  <c r="BG6" i="112"/>
  <c r="BZ5" i="112"/>
  <c r="BS5" i="112"/>
  <c r="BP5" i="112"/>
  <c r="BT4" i="112"/>
  <c r="BU4" i="112"/>
  <c r="BJ4" i="112"/>
  <c r="BH4" i="112"/>
  <c r="BF4" i="112"/>
  <c r="BX3" i="112"/>
  <c r="BO3" i="112"/>
  <c r="BN123" i="112"/>
  <c r="BE123" i="112"/>
  <c r="BN122" i="112"/>
  <c r="BE122" i="112"/>
  <c r="BN121" i="112"/>
  <c r="BE121" i="112"/>
  <c r="BN120" i="112"/>
  <c r="BE120" i="112"/>
  <c r="BN119" i="112"/>
  <c r="BE119" i="112"/>
  <c r="BN118" i="112"/>
  <c r="BE118" i="112"/>
  <c r="BN117" i="112"/>
  <c r="BE117" i="112"/>
  <c r="BN116" i="112"/>
  <c r="BE116" i="112"/>
  <c r="BN115" i="112"/>
  <c r="BE115" i="112"/>
  <c r="BN114" i="112"/>
  <c r="BE114" i="112"/>
  <c r="BN113" i="112"/>
  <c r="BE113" i="112"/>
  <c r="BN112" i="112"/>
  <c r="BE112" i="112"/>
  <c r="BN111" i="112"/>
  <c r="BE111" i="112"/>
  <c r="BN110" i="112"/>
  <c r="BE110" i="112"/>
  <c r="BN109" i="112"/>
  <c r="BE109" i="112"/>
  <c r="BN108" i="112"/>
  <c r="BE108" i="112"/>
  <c r="BN107" i="112"/>
  <c r="BE107" i="112"/>
  <c r="BN106" i="112"/>
  <c r="BE106" i="112"/>
  <c r="BN105" i="112"/>
  <c r="BE105" i="112"/>
  <c r="BN104" i="112"/>
  <c r="BE104" i="112"/>
  <c r="BN103" i="112"/>
  <c r="BE103" i="112"/>
  <c r="BN102" i="112"/>
  <c r="BE102" i="112"/>
  <c r="BN101" i="112"/>
  <c r="BE101" i="112"/>
  <c r="BN100" i="112"/>
  <c r="BE100" i="112"/>
  <c r="BN99" i="112"/>
  <c r="BE99" i="112"/>
  <c r="BN98" i="112"/>
  <c r="BE98" i="112"/>
  <c r="BN97" i="112"/>
  <c r="BE97" i="112"/>
  <c r="BN96" i="112"/>
  <c r="BE96" i="112"/>
  <c r="BN95" i="112"/>
  <c r="BE95" i="112"/>
  <c r="BN94" i="112"/>
  <c r="BE94" i="112"/>
  <c r="BN93" i="112"/>
  <c r="BE93" i="112"/>
  <c r="BN92" i="112"/>
  <c r="BE92" i="112"/>
  <c r="BN91" i="112"/>
  <c r="BE91" i="112"/>
  <c r="BN90" i="112"/>
  <c r="BE90" i="112"/>
  <c r="BN89" i="112"/>
  <c r="BE89" i="112"/>
  <c r="BN88" i="112"/>
  <c r="BE88" i="112"/>
  <c r="BN87" i="112"/>
  <c r="BE87" i="112"/>
  <c r="BN86" i="112"/>
  <c r="BE86" i="112"/>
  <c r="BN85" i="112"/>
  <c r="BE85" i="112"/>
  <c r="BN84" i="112"/>
  <c r="BE84" i="112"/>
  <c r="BN83" i="112"/>
  <c r="BE83" i="112"/>
  <c r="BN82" i="112"/>
  <c r="BE82" i="112"/>
  <c r="BN81" i="112"/>
  <c r="BE81" i="112"/>
  <c r="BN80" i="112"/>
  <c r="BE80" i="112"/>
  <c r="BN79" i="112"/>
  <c r="BE79" i="112"/>
  <c r="BN78" i="112"/>
  <c r="BE78" i="112"/>
  <c r="BN77" i="112"/>
  <c r="BE77" i="112"/>
  <c r="BN76" i="112"/>
  <c r="BE76" i="112"/>
  <c r="BN75" i="112"/>
  <c r="BE75" i="112"/>
  <c r="BN74" i="112"/>
  <c r="BE74" i="112"/>
  <c r="BN73" i="112"/>
  <c r="BE73" i="112"/>
  <c r="BN72" i="112"/>
  <c r="BE72" i="112"/>
  <c r="BN71" i="112"/>
  <c r="BE71" i="112"/>
  <c r="BN70" i="112"/>
  <c r="BE70" i="112"/>
  <c r="BN69" i="112"/>
  <c r="BE69" i="112"/>
  <c r="BN68" i="112"/>
  <c r="BE68" i="112"/>
  <c r="BN67" i="112"/>
  <c r="BE67" i="112"/>
  <c r="BN66" i="112"/>
  <c r="BE66" i="112"/>
  <c r="BN65" i="112"/>
  <c r="BE65" i="112"/>
  <c r="BN64" i="112"/>
  <c r="BE64" i="112"/>
  <c r="BN63" i="112"/>
  <c r="BE63" i="112"/>
  <c r="BN62" i="112"/>
  <c r="BE62" i="112"/>
  <c r="BN61" i="112"/>
  <c r="BE61" i="112"/>
  <c r="BN60" i="112"/>
  <c r="BE60" i="112"/>
  <c r="BN59" i="112"/>
  <c r="BE59" i="112"/>
  <c r="BN58" i="112"/>
  <c r="BE58" i="112"/>
  <c r="BN57" i="112"/>
  <c r="BE57" i="112"/>
  <c r="BN56" i="112"/>
  <c r="BE56" i="112"/>
  <c r="BN55" i="112"/>
  <c r="BE55" i="112"/>
  <c r="BN54" i="112"/>
  <c r="BE54" i="112"/>
  <c r="BN53" i="112"/>
  <c r="BE53" i="112"/>
  <c r="BN52" i="112"/>
  <c r="BE52" i="112"/>
  <c r="BN51" i="112"/>
  <c r="BE51" i="112"/>
  <c r="BN50" i="112"/>
  <c r="BE50" i="112"/>
  <c r="BN49" i="112"/>
  <c r="BE49" i="112"/>
  <c r="BN48" i="112"/>
  <c r="BE48" i="112"/>
  <c r="BN47" i="112"/>
  <c r="BE47" i="112"/>
  <c r="BN46" i="112"/>
  <c r="BE46" i="112"/>
  <c r="BN45" i="112"/>
  <c r="BE45" i="112"/>
  <c r="BN44" i="112"/>
  <c r="BE44" i="112"/>
  <c r="BN43" i="112"/>
  <c r="BE43" i="112"/>
  <c r="BN42" i="112"/>
  <c r="BE42" i="112"/>
  <c r="BN41" i="112"/>
  <c r="BE41" i="112"/>
  <c r="BN40" i="112"/>
  <c r="BE40" i="112"/>
  <c r="BN39" i="112"/>
  <c r="BE39" i="112"/>
  <c r="BN38" i="112"/>
  <c r="BE38" i="112"/>
  <c r="BN37" i="112"/>
  <c r="BE37" i="112"/>
  <c r="BN36" i="112"/>
  <c r="BE36" i="112"/>
  <c r="BN35" i="112"/>
  <c r="BE35" i="112"/>
  <c r="BN34" i="112"/>
  <c r="BE34" i="112"/>
  <c r="BN33" i="112"/>
  <c r="BE33" i="112"/>
  <c r="BN32" i="112"/>
  <c r="BE32" i="112"/>
  <c r="BN31" i="112"/>
  <c r="BE31" i="112"/>
  <c r="BN30" i="112"/>
  <c r="BE30" i="112"/>
  <c r="BN29" i="112"/>
  <c r="BE29" i="112"/>
  <c r="BN28" i="112"/>
  <c r="BE28" i="112"/>
  <c r="BN27" i="112"/>
  <c r="BE27" i="112"/>
  <c r="BN26" i="112"/>
  <c r="BE26" i="112"/>
  <c r="BN25" i="112"/>
  <c r="BE25" i="112"/>
  <c r="BN24" i="112"/>
  <c r="BE24" i="112"/>
  <c r="BN23" i="112"/>
  <c r="BE23" i="112"/>
  <c r="BN22" i="112"/>
  <c r="BE22" i="112"/>
  <c r="BN21" i="112"/>
  <c r="BE21" i="112"/>
  <c r="BN20" i="112"/>
  <c r="BE20" i="112"/>
  <c r="BN19" i="112"/>
  <c r="BE19" i="112"/>
  <c r="BN18" i="112"/>
  <c r="BE18" i="112"/>
  <c r="BN17" i="112"/>
  <c r="BE17" i="112"/>
  <c r="BN16" i="112"/>
  <c r="BE16" i="112"/>
  <c r="BN15" i="112"/>
  <c r="BE15" i="112"/>
  <c r="BN14" i="112"/>
  <c r="BE14" i="112"/>
  <c r="BN13" i="112"/>
  <c r="BE13" i="112"/>
  <c r="BN12" i="112"/>
  <c r="BE12" i="112"/>
  <c r="BN11" i="112"/>
  <c r="BE11" i="112"/>
  <c r="BN10" i="112"/>
  <c r="BE10" i="112"/>
  <c r="BN9" i="112"/>
  <c r="BE9" i="112"/>
  <c r="BN8" i="112"/>
  <c r="BE8" i="112"/>
  <c r="BN7" i="112"/>
  <c r="BE7" i="112"/>
  <c r="BN6" i="112"/>
  <c r="BE6" i="112"/>
  <c r="BN5" i="112"/>
  <c r="BE5" i="112"/>
  <c r="BN4" i="112"/>
  <c r="BE4" i="112"/>
  <c r="BN3" i="112"/>
  <c r="BE3" i="112"/>
  <c r="BW2" i="112"/>
  <c r="BS2" i="112"/>
  <c r="BO2" i="112"/>
  <c r="BK2" i="112"/>
  <c r="BG2" i="112"/>
  <c r="BJ122" i="112"/>
  <c r="BO121" i="112"/>
  <c r="BH120" i="112"/>
  <c r="BO118" i="112"/>
  <c r="BF118" i="112"/>
  <c r="BK113" i="112"/>
  <c r="BP112" i="112"/>
  <c r="BG111" i="112"/>
  <c r="BP109" i="112"/>
  <c r="BU108" i="112"/>
  <c r="BJ106" i="112"/>
  <c r="BO105" i="112"/>
  <c r="BH104" i="112"/>
  <c r="BT102" i="112"/>
  <c r="BP102" i="112"/>
  <c r="BZ101" i="112"/>
  <c r="BO101" i="112"/>
  <c r="BF101" i="112"/>
  <c r="BU100" i="112"/>
  <c r="BG100" i="112"/>
  <c r="BR99" i="112"/>
  <c r="BO97" i="112"/>
  <c r="BY96" i="112"/>
  <c r="BG96" i="112"/>
  <c r="BS95" i="112"/>
  <c r="BP95" i="112"/>
  <c r="BJ94" i="112"/>
  <c r="BF94" i="112"/>
  <c r="BX93" i="112"/>
  <c r="BR92" i="112"/>
  <c r="BK92" i="112"/>
  <c r="BZ91" i="112"/>
  <c r="BT90" i="112"/>
  <c r="BU90" i="112"/>
  <c r="BH90" i="112"/>
  <c r="BO89" i="112"/>
  <c r="BY88" i="112"/>
  <c r="BG88" i="112"/>
  <c r="BS87" i="112"/>
  <c r="BP87" i="112"/>
  <c r="BJ86" i="112"/>
  <c r="BF86" i="112"/>
  <c r="BX85" i="112"/>
  <c r="BR84" i="112"/>
  <c r="BK84" i="112"/>
  <c r="BZ83" i="112"/>
  <c r="BT82" i="112"/>
  <c r="BU82" i="112"/>
  <c r="BH82" i="112"/>
  <c r="BO81" i="112"/>
  <c r="BY80" i="112"/>
  <c r="BG80" i="112"/>
  <c r="BS79" i="112"/>
  <c r="BP79" i="112"/>
  <c r="BJ78" i="112"/>
  <c r="BF78" i="112"/>
  <c r="BX77" i="112"/>
  <c r="BR76" i="112"/>
  <c r="BK76" i="112"/>
  <c r="BZ75" i="112"/>
  <c r="BT74" i="112"/>
  <c r="BU74" i="112"/>
  <c r="BH74" i="112"/>
  <c r="BO73" i="112"/>
  <c r="BY72" i="112"/>
  <c r="BG72" i="112"/>
  <c r="BS71" i="112"/>
  <c r="BP71" i="112"/>
  <c r="BJ70" i="112"/>
  <c r="BF70" i="112"/>
  <c r="BX69" i="112"/>
  <c r="BR68" i="112"/>
  <c r="BK68" i="112"/>
  <c r="BZ67" i="112"/>
  <c r="BT66" i="112"/>
  <c r="BU66" i="112"/>
  <c r="BH66" i="112"/>
  <c r="BO65" i="112"/>
  <c r="BY64" i="112"/>
  <c r="BG64" i="112"/>
  <c r="BS63" i="112"/>
  <c r="BP63" i="112"/>
  <c r="BJ62" i="112"/>
  <c r="BF62" i="112"/>
  <c r="BX61" i="112"/>
  <c r="BR60" i="112"/>
  <c r="BK60" i="112"/>
  <c r="BZ59" i="112"/>
  <c r="BT58" i="112"/>
  <c r="BU58" i="112"/>
  <c r="BH58" i="112"/>
  <c r="BO57" i="112"/>
  <c r="BY56" i="112"/>
  <c r="BG56" i="112"/>
  <c r="BS55" i="112"/>
  <c r="BP55" i="112"/>
  <c r="BJ54" i="112"/>
  <c r="BF54" i="112"/>
  <c r="BX53" i="112"/>
  <c r="BR52" i="112"/>
  <c r="BK52" i="112"/>
  <c r="BZ51" i="112"/>
  <c r="BT50" i="112"/>
  <c r="BU50" i="112"/>
  <c r="BH50" i="112"/>
  <c r="BO49" i="112"/>
  <c r="BY48" i="112"/>
  <c r="BG48" i="112"/>
  <c r="BS47" i="112"/>
  <c r="BP47" i="112"/>
  <c r="BJ46" i="112"/>
  <c r="BF46" i="112"/>
  <c r="BX45" i="112"/>
  <c r="BR44" i="112"/>
  <c r="BK44" i="112"/>
  <c r="BZ43" i="112"/>
  <c r="BT42" i="112"/>
  <c r="BU42" i="112"/>
  <c r="BH42" i="112"/>
  <c r="BO41" i="112"/>
  <c r="BY40" i="112"/>
  <c r="BG40" i="112"/>
  <c r="BS39" i="112"/>
  <c r="BP39" i="112"/>
  <c r="BJ38" i="112"/>
  <c r="BF38" i="112"/>
  <c r="BX37" i="112"/>
  <c r="BR36" i="112"/>
  <c r="BK36" i="112"/>
  <c r="BZ35" i="112"/>
  <c r="BT34" i="112"/>
  <c r="BU34" i="112"/>
  <c r="BH34" i="112"/>
  <c r="BO33" i="112"/>
  <c r="BY32" i="112"/>
  <c r="BG32" i="112"/>
  <c r="BS31" i="112"/>
  <c r="BP31" i="112"/>
  <c r="BJ30" i="112"/>
  <c r="BF30" i="112"/>
  <c r="BX29" i="112"/>
  <c r="BR28" i="112"/>
  <c r="BK28" i="112"/>
  <c r="BZ27" i="112"/>
  <c r="BT26" i="112"/>
  <c r="BU26" i="112"/>
  <c r="BH26" i="112"/>
  <c r="BO25" i="112"/>
  <c r="BY24" i="112"/>
  <c r="BG24" i="112"/>
  <c r="BS23" i="112"/>
  <c r="BP23" i="112"/>
  <c r="BJ22" i="112"/>
  <c r="BF22" i="112"/>
  <c r="BX21" i="112"/>
  <c r="BR20" i="112"/>
  <c r="BK20" i="112"/>
  <c r="BZ19" i="112"/>
  <c r="BT18" i="112"/>
  <c r="BU18" i="112"/>
  <c r="BH18" i="112"/>
  <c r="BO17" i="112"/>
  <c r="BY16" i="112"/>
  <c r="BG16" i="112"/>
  <c r="BS15" i="112"/>
  <c r="BP15" i="112"/>
  <c r="BJ14" i="112"/>
  <c r="BF14" i="112"/>
  <c r="BX13" i="112"/>
  <c r="BR12" i="112"/>
  <c r="BK12" i="112"/>
  <c r="BZ11" i="112"/>
  <c r="BT10" i="112"/>
  <c r="BU10" i="112"/>
  <c r="BH10" i="112"/>
  <c r="BO9" i="112"/>
  <c r="BY8" i="112"/>
  <c r="BG8" i="112"/>
  <c r="BS7" i="112"/>
  <c r="BP7" i="112"/>
  <c r="BJ6" i="112"/>
  <c r="BF6" i="112"/>
  <c r="BX5" i="112"/>
  <c r="BR4" i="112"/>
  <c r="BK4" i="112"/>
  <c r="BZ3" i="112"/>
  <c r="BV123" i="112"/>
  <c r="BO123" i="112"/>
  <c r="BH122" i="112"/>
  <c r="BO120" i="112"/>
  <c r="BF120" i="112"/>
  <c r="BK115" i="112"/>
  <c r="BP114" i="112"/>
  <c r="BG113" i="112"/>
  <c r="BP111" i="112"/>
  <c r="BU110" i="112"/>
  <c r="BJ108" i="112"/>
  <c r="BO107" i="112"/>
  <c r="BH106" i="112"/>
  <c r="BO104" i="112"/>
  <c r="BF104" i="112"/>
  <c r="BS101" i="112"/>
  <c r="BJ100" i="112"/>
  <c r="BZ99" i="112"/>
  <c r="BU98" i="112"/>
  <c r="BJ97" i="112"/>
  <c r="BF97" i="112"/>
  <c r="BX96" i="112"/>
  <c r="BR95" i="112"/>
  <c r="BK95" i="112"/>
  <c r="BZ94" i="112"/>
  <c r="BT93" i="112"/>
  <c r="BU93" i="112"/>
  <c r="BH93" i="112"/>
  <c r="BO92" i="112"/>
  <c r="BY91" i="112"/>
  <c r="BG91" i="112"/>
  <c r="BS90" i="112"/>
  <c r="BP90" i="112"/>
  <c r="BJ89" i="112"/>
  <c r="BF89" i="112"/>
  <c r="BX88" i="112"/>
  <c r="BR87" i="112"/>
  <c r="BK87" i="112"/>
  <c r="BZ86" i="112"/>
  <c r="BT85" i="112"/>
  <c r="BU85" i="112"/>
  <c r="BH85" i="112"/>
  <c r="BO84" i="112"/>
  <c r="BY83" i="112"/>
  <c r="BG83" i="112"/>
  <c r="BS82" i="112"/>
  <c r="BP82" i="112"/>
  <c r="BJ81" i="112"/>
  <c r="BF81" i="112"/>
  <c r="BX80" i="112"/>
  <c r="BR79" i="112"/>
  <c r="BK79" i="112"/>
  <c r="BZ78" i="112"/>
  <c r="BT77" i="112"/>
  <c r="BU77" i="112"/>
  <c r="BH77" i="112"/>
  <c r="BO76" i="112"/>
  <c r="BY75" i="112"/>
  <c r="BG75" i="112"/>
  <c r="BS74" i="112"/>
  <c r="BP74" i="112"/>
  <c r="BJ73" i="112"/>
  <c r="BF73" i="112"/>
  <c r="BX72" i="112"/>
  <c r="BR71" i="112"/>
  <c r="BK71" i="112"/>
  <c r="BZ70" i="112"/>
  <c r="BT69" i="112"/>
  <c r="BU69" i="112"/>
  <c r="BH69" i="112"/>
  <c r="BO68" i="112"/>
  <c r="BY67" i="112"/>
  <c r="BG67" i="112"/>
  <c r="BS66" i="112"/>
  <c r="BP66" i="112"/>
  <c r="BJ65" i="112"/>
  <c r="BF65" i="112"/>
  <c r="BX64" i="112"/>
  <c r="BR63" i="112"/>
  <c r="BK63" i="112"/>
  <c r="BZ62" i="112"/>
  <c r="BT61" i="112"/>
  <c r="BU61" i="112"/>
  <c r="BH61" i="112"/>
  <c r="BO60" i="112"/>
  <c r="BY59" i="112"/>
  <c r="BG59" i="112"/>
  <c r="BS58" i="112"/>
  <c r="BP58" i="112"/>
  <c r="BJ57" i="112"/>
  <c r="BF57" i="112"/>
  <c r="BX56" i="112"/>
  <c r="BR55" i="112"/>
  <c r="BK55" i="112"/>
  <c r="BZ54" i="112"/>
  <c r="BT53" i="112"/>
  <c r="BU53" i="112"/>
  <c r="BH53" i="112"/>
  <c r="BO52" i="112"/>
  <c r="BY51" i="112"/>
  <c r="BG51" i="112"/>
  <c r="BS50" i="112"/>
  <c r="BP50" i="112"/>
  <c r="BJ49" i="112"/>
  <c r="BF49" i="112"/>
  <c r="BX48" i="112"/>
  <c r="BR47" i="112"/>
  <c r="BK47" i="112"/>
  <c r="BZ46" i="112"/>
  <c r="BT45" i="112"/>
  <c r="BU45" i="112"/>
  <c r="BH45" i="112"/>
  <c r="BO44" i="112"/>
  <c r="BY43" i="112"/>
  <c r="BG43" i="112"/>
  <c r="BS42" i="112"/>
  <c r="BP42" i="112"/>
  <c r="BJ41" i="112"/>
  <c r="BF41" i="112"/>
  <c r="BX40" i="112"/>
  <c r="BR39" i="112"/>
  <c r="BK39" i="112"/>
  <c r="BZ38" i="112"/>
  <c r="BT37" i="112"/>
  <c r="BU37" i="112"/>
  <c r="BH37" i="112"/>
  <c r="BO36" i="112"/>
  <c r="BY35" i="112"/>
  <c r="BG35" i="112"/>
  <c r="BS34" i="112"/>
  <c r="BP34" i="112"/>
  <c r="BK121" i="112"/>
  <c r="BP120" i="112"/>
  <c r="BG119" i="112"/>
  <c r="BP117" i="112"/>
  <c r="BU116" i="112"/>
  <c r="BJ114" i="112"/>
  <c r="BO113" i="112"/>
  <c r="BH112" i="112"/>
  <c r="BO110" i="112"/>
  <c r="BF110" i="112"/>
  <c r="BK105" i="112"/>
  <c r="BP104" i="112"/>
  <c r="BG103" i="112"/>
  <c r="BR102" i="112"/>
  <c r="BH102" i="112"/>
  <c r="BY100" i="112"/>
  <c r="BP99" i="112"/>
  <c r="BZ98" i="112"/>
  <c r="BF98" i="112"/>
  <c r="BX97" i="112"/>
  <c r="BR96" i="112"/>
  <c r="BK96" i="112"/>
  <c r="BZ95" i="112"/>
  <c r="BT94" i="112"/>
  <c r="BU94" i="112"/>
  <c r="BH94" i="112"/>
  <c r="BO93" i="112"/>
  <c r="BY92" i="112"/>
  <c r="BG92" i="112"/>
  <c r="BS91" i="112"/>
  <c r="BP91" i="112"/>
  <c r="BJ90" i="112"/>
  <c r="BF90" i="112"/>
  <c r="BX89" i="112"/>
  <c r="BR88" i="112"/>
  <c r="BK88" i="112"/>
  <c r="BZ87" i="112"/>
  <c r="BT86" i="112"/>
  <c r="BU86" i="112"/>
  <c r="BH86" i="112"/>
  <c r="BO85" i="112"/>
  <c r="BY84" i="112"/>
  <c r="BG84" i="112"/>
  <c r="BS83" i="112"/>
  <c r="BP83" i="112"/>
  <c r="BJ82" i="112"/>
  <c r="BF82" i="112"/>
  <c r="BX81" i="112"/>
  <c r="BR80" i="112"/>
  <c r="BK80" i="112"/>
  <c r="BZ79" i="112"/>
  <c r="BT78" i="112"/>
  <c r="BU78" i="112"/>
  <c r="BH78" i="112"/>
  <c r="BO77" i="112"/>
  <c r="BY76" i="112"/>
  <c r="BG76" i="112"/>
  <c r="BS75" i="112"/>
  <c r="BP75" i="112"/>
  <c r="BJ74" i="112"/>
  <c r="BF74" i="112"/>
  <c r="BX73" i="112"/>
  <c r="BR72" i="112"/>
  <c r="BK72" i="112"/>
  <c r="BZ71" i="112"/>
  <c r="BT70" i="112"/>
  <c r="BU70" i="112"/>
  <c r="BH70" i="112"/>
  <c r="BO69" i="112"/>
  <c r="BY68" i="112"/>
  <c r="BG68" i="112"/>
  <c r="BS67" i="112"/>
  <c r="BP67" i="112"/>
  <c r="BJ66" i="112"/>
  <c r="BF66" i="112"/>
  <c r="BX65" i="112"/>
  <c r="BR64" i="112"/>
  <c r="BK64" i="112"/>
  <c r="BZ63" i="112"/>
  <c r="BT62" i="112"/>
  <c r="BU62" i="112"/>
  <c r="BH62" i="112"/>
  <c r="BO61" i="112"/>
  <c r="BY60" i="112"/>
  <c r="BG60" i="112"/>
  <c r="BS59" i="112"/>
  <c r="BP59" i="112"/>
  <c r="BJ58" i="112"/>
  <c r="BF58" i="112"/>
  <c r="BX57" i="112"/>
  <c r="BR56" i="112"/>
  <c r="BK56" i="112"/>
  <c r="BZ55" i="112"/>
  <c r="BT54" i="112"/>
  <c r="BU54" i="112"/>
  <c r="BH54" i="112"/>
  <c r="BO53" i="112"/>
  <c r="BY52" i="112"/>
  <c r="BG52" i="112"/>
  <c r="BS51" i="112"/>
  <c r="BP51" i="112"/>
  <c r="BJ50" i="112"/>
  <c r="BF50" i="112"/>
  <c r="BX49" i="112"/>
  <c r="BR48" i="112"/>
  <c r="BK48" i="112"/>
  <c r="BZ47" i="112"/>
  <c r="BT46" i="112"/>
  <c r="BU46" i="112"/>
  <c r="BH46" i="112"/>
  <c r="BO45" i="112"/>
  <c r="BY44" i="112"/>
  <c r="BG44" i="112"/>
  <c r="BS43" i="112"/>
  <c r="BP43" i="112"/>
  <c r="BJ42" i="112"/>
  <c r="BF42" i="112"/>
  <c r="BX41" i="112"/>
  <c r="BR40" i="112"/>
  <c r="BK40" i="112"/>
  <c r="BZ39" i="112"/>
  <c r="BT38" i="112"/>
  <c r="BU38" i="112"/>
  <c r="BH38" i="112"/>
  <c r="BO37" i="112"/>
  <c r="BY36" i="112"/>
  <c r="BG36" i="112"/>
  <c r="BS35" i="112"/>
  <c r="BP35" i="112"/>
  <c r="BJ34" i="112"/>
  <c r="BF34" i="112"/>
  <c r="BX33" i="112"/>
  <c r="BR32" i="112"/>
  <c r="BK32" i="112"/>
  <c r="BZ31" i="112"/>
  <c r="BT30" i="112"/>
  <c r="BU30" i="112"/>
  <c r="BH30" i="112"/>
  <c r="BO29" i="112"/>
  <c r="BY28" i="112"/>
  <c r="BG28" i="112"/>
  <c r="BS27" i="112"/>
  <c r="BP27" i="112"/>
  <c r="BJ26" i="112"/>
  <c r="BF26" i="112"/>
  <c r="BX25" i="112"/>
  <c r="BR24" i="112"/>
  <c r="BK24" i="112"/>
  <c r="BZ23" i="112"/>
  <c r="BT22" i="112"/>
  <c r="BU22" i="112"/>
  <c r="BH22" i="112"/>
  <c r="BO21" i="112"/>
  <c r="BY20" i="112"/>
  <c r="BG20" i="112"/>
  <c r="BS19" i="112"/>
  <c r="BP19" i="112"/>
  <c r="BJ18" i="112"/>
  <c r="BF18" i="112"/>
  <c r="BX17" i="112"/>
  <c r="BR16" i="112"/>
  <c r="BK16" i="112"/>
  <c r="BZ15" i="112"/>
  <c r="BT14" i="112"/>
  <c r="BU14" i="112"/>
  <c r="BH14" i="112"/>
  <c r="BO13" i="112"/>
  <c r="BY12" i="112"/>
  <c r="BG12" i="112"/>
  <c r="BS11" i="112"/>
  <c r="BP11" i="112"/>
  <c r="BJ10" i="112"/>
  <c r="BF10" i="112"/>
  <c r="BX9" i="112"/>
  <c r="BR8" i="112"/>
  <c r="BK8" i="112"/>
  <c r="BZ7" i="112"/>
  <c r="BT6" i="112"/>
  <c r="BU6" i="112"/>
  <c r="BH6" i="112"/>
  <c r="BO5" i="112"/>
  <c r="BY4" i="112"/>
  <c r="BG4" i="112"/>
  <c r="BS3" i="112"/>
  <c r="BP3" i="112"/>
  <c r="BL123" i="112"/>
  <c r="BL122" i="112"/>
  <c r="BL121" i="112"/>
  <c r="BU118" i="112"/>
  <c r="BO115" i="112"/>
  <c r="BO112" i="112"/>
  <c r="BP106" i="112"/>
  <c r="BP103" i="112"/>
  <c r="BU101" i="112"/>
  <c r="BX99" i="112"/>
  <c r="BT97" i="112"/>
  <c r="BO96" i="112"/>
  <c r="BG95" i="112"/>
  <c r="BZ90" i="112"/>
  <c r="BU89" i="112"/>
  <c r="BS86" i="112"/>
  <c r="BJ85" i="112"/>
  <c r="BH81" i="112"/>
  <c r="BY79" i="112"/>
  <c r="BP78" i="112"/>
  <c r="BF77" i="112"/>
  <c r="BR75" i="112"/>
  <c r="BX68" i="112"/>
  <c r="BK67" i="112"/>
  <c r="BT65" i="112"/>
  <c r="BO64" i="112"/>
  <c r="BG63" i="112"/>
  <c r="BZ58" i="112"/>
  <c r="BU57" i="112"/>
  <c r="BS54" i="112"/>
  <c r="BJ53" i="112"/>
  <c r="BH49" i="112"/>
  <c r="BY47" i="112"/>
  <c r="BP46" i="112"/>
  <c r="BF45" i="112"/>
  <c r="BR43" i="112"/>
  <c r="BX36" i="112"/>
  <c r="BK35" i="112"/>
  <c r="BT33" i="112"/>
  <c r="BF33" i="112"/>
  <c r="BR31" i="112"/>
  <c r="BZ30" i="112"/>
  <c r="BU29" i="112"/>
  <c r="BS26" i="112"/>
  <c r="BJ25" i="112"/>
  <c r="BX24" i="112"/>
  <c r="BK23" i="112"/>
  <c r="BT21" i="112"/>
  <c r="BH21" i="112"/>
  <c r="BO20" i="112"/>
  <c r="BY19" i="112"/>
  <c r="BG19" i="112"/>
  <c r="BP18" i="112"/>
  <c r="BF17" i="112"/>
  <c r="BR15" i="112"/>
  <c r="BZ14" i="112"/>
  <c r="BU13" i="112"/>
  <c r="BS10" i="112"/>
  <c r="BJ9" i="112"/>
  <c r="BX8" i="112"/>
  <c r="BK7" i="112"/>
  <c r="BT5" i="112"/>
  <c r="BH5" i="112"/>
  <c r="BO4" i="112"/>
  <c r="BY3" i="112"/>
  <c r="BG3" i="112"/>
  <c r="BV122" i="112"/>
  <c r="BM121" i="112"/>
  <c r="BL120" i="112"/>
  <c r="BL119" i="112"/>
  <c r="BL118" i="112"/>
  <c r="BL117" i="112"/>
  <c r="BL116" i="112"/>
  <c r="BL115" i="112"/>
  <c r="BL114" i="112"/>
  <c r="BL113" i="112"/>
  <c r="BL112" i="112"/>
  <c r="BL111" i="112"/>
  <c r="BL110" i="112"/>
  <c r="BL109" i="112"/>
  <c r="BL108" i="112"/>
  <c r="BL107" i="112"/>
  <c r="BL106" i="112"/>
  <c r="BL105" i="112"/>
  <c r="BL104" i="112"/>
  <c r="BL103" i="112"/>
  <c r="BL102" i="112"/>
  <c r="BL101" i="112"/>
  <c r="BL100" i="112"/>
  <c r="BL99" i="112"/>
  <c r="BL98" i="112"/>
  <c r="BL97" i="112"/>
  <c r="BL96" i="112"/>
  <c r="BL95" i="112"/>
  <c r="BL94" i="112"/>
  <c r="BL93" i="112"/>
  <c r="BL92" i="112"/>
  <c r="BL91" i="112"/>
  <c r="BL90" i="112"/>
  <c r="BL89" i="112"/>
  <c r="BL88" i="112"/>
  <c r="BL87" i="112"/>
  <c r="BL86" i="112"/>
  <c r="BL85" i="112"/>
  <c r="BL84" i="112"/>
  <c r="BL83" i="112"/>
  <c r="BL82" i="112"/>
  <c r="BL81" i="112"/>
  <c r="BL80" i="112"/>
  <c r="BL79" i="112"/>
  <c r="BL78" i="112"/>
  <c r="BL77" i="112"/>
  <c r="BL76" i="112"/>
  <c r="BL75" i="112"/>
  <c r="BL74" i="112"/>
  <c r="BL73" i="112"/>
  <c r="BL72" i="112"/>
  <c r="BL71" i="112"/>
  <c r="BL70" i="112"/>
  <c r="BL69" i="112"/>
  <c r="BL68" i="112"/>
  <c r="BL67" i="112"/>
  <c r="BL66" i="112"/>
  <c r="BL65" i="112"/>
  <c r="BL64" i="112"/>
  <c r="BL63" i="112"/>
  <c r="BL62" i="112"/>
  <c r="BL61" i="112"/>
  <c r="BL60" i="112"/>
  <c r="BL59" i="112"/>
  <c r="BL58" i="112"/>
  <c r="BL57" i="112"/>
  <c r="BL56" i="112"/>
  <c r="BL55" i="112"/>
  <c r="BL54" i="112"/>
  <c r="BL53" i="112"/>
  <c r="BL52" i="112"/>
  <c r="BL51" i="112"/>
  <c r="BL50" i="112"/>
  <c r="BL49" i="112"/>
  <c r="BL48" i="112"/>
  <c r="BL47" i="112"/>
  <c r="BL46" i="112"/>
  <c r="BL45" i="112"/>
  <c r="BL44" i="112"/>
  <c r="BL43" i="112"/>
  <c r="BL42" i="112"/>
  <c r="BL41" i="112"/>
  <c r="BL40" i="112"/>
  <c r="BL39" i="112"/>
  <c r="BL38" i="112"/>
  <c r="BL37" i="112"/>
  <c r="BL36" i="112"/>
  <c r="BL35" i="112"/>
  <c r="BL34" i="112"/>
  <c r="BL33" i="112"/>
  <c r="BL32" i="112"/>
  <c r="BL31" i="112"/>
  <c r="BL30" i="112"/>
  <c r="BL29" i="112"/>
  <c r="BL28" i="112"/>
  <c r="BL27" i="112"/>
  <c r="BL26" i="112"/>
  <c r="BL25" i="112"/>
  <c r="BL24" i="112"/>
  <c r="BL23" i="112"/>
  <c r="BL22" i="112"/>
  <c r="BL21" i="112"/>
  <c r="BL20" i="112"/>
  <c r="BL19" i="112"/>
  <c r="BL18" i="112"/>
  <c r="BL17" i="112"/>
  <c r="BL16" i="112"/>
  <c r="BL15" i="112"/>
  <c r="BL14" i="112"/>
  <c r="BL13" i="112"/>
  <c r="BL12" i="112"/>
  <c r="BL11" i="112"/>
  <c r="BL10" i="112"/>
  <c r="BL9" i="112"/>
  <c r="BL8" i="112"/>
  <c r="BL7" i="112"/>
  <c r="BL6" i="112"/>
  <c r="BL5" i="112"/>
  <c r="BL4" i="112"/>
  <c r="BL3" i="112"/>
  <c r="BU2" i="112"/>
  <c r="BM2" i="112"/>
  <c r="BE2" i="112"/>
  <c r="BG121" i="112"/>
  <c r="BF112" i="112"/>
  <c r="BZ102" i="112"/>
  <c r="BU97" i="112"/>
  <c r="BS94" i="112"/>
  <c r="BJ93" i="112"/>
  <c r="BH89" i="112"/>
  <c r="BY87" i="112"/>
  <c r="BP86" i="112"/>
  <c r="BF85" i="112"/>
  <c r="BR83" i="112"/>
  <c r="BX76" i="112"/>
  <c r="BK75" i="112"/>
  <c r="BT73" i="112"/>
  <c r="BO72" i="112"/>
  <c r="BG71" i="112"/>
  <c r="BZ66" i="112"/>
  <c r="BU65" i="112"/>
  <c r="BS62" i="112"/>
  <c r="BJ61" i="112"/>
  <c r="BH57" i="112"/>
  <c r="BY55" i="112"/>
  <c r="BP54" i="112"/>
  <c r="BF53" i="112"/>
  <c r="BR51" i="112"/>
  <c r="BX44" i="112"/>
  <c r="BK43" i="112"/>
  <c r="BT41" i="112"/>
  <c r="BO40" i="112"/>
  <c r="BG39" i="112"/>
  <c r="BZ34" i="112"/>
  <c r="BU33" i="112"/>
  <c r="BS30" i="112"/>
  <c r="BJ29" i="112"/>
  <c r="BX28" i="112"/>
  <c r="BK27" i="112"/>
  <c r="BT25" i="112"/>
  <c r="BH25" i="112"/>
  <c r="BO24" i="112"/>
  <c r="BY23" i="112"/>
  <c r="BG23" i="112"/>
  <c r="BP22" i="112"/>
  <c r="BF21" i="112"/>
  <c r="BR19" i="112"/>
  <c r="BZ18" i="112"/>
  <c r="BU17" i="112"/>
  <c r="BS14" i="112"/>
  <c r="BJ13" i="112"/>
  <c r="BX12" i="112"/>
  <c r="BK11" i="112"/>
  <c r="BT9" i="112"/>
  <c r="BH9" i="112"/>
  <c r="BO8" i="112"/>
  <c r="BY7" i="112"/>
  <c r="BG7" i="112"/>
  <c r="BP6" i="112"/>
  <c r="BF5" i="112"/>
  <c r="BR3" i="112"/>
  <c r="BW123" i="112"/>
  <c r="BM122" i="112"/>
  <c r="BW120" i="112"/>
  <c r="BW119" i="112"/>
  <c r="BW118" i="112"/>
  <c r="BW117" i="112"/>
  <c r="BW116" i="112"/>
  <c r="BW115" i="112"/>
  <c r="BW114" i="112"/>
  <c r="BW113" i="112"/>
  <c r="BW112" i="112"/>
  <c r="BW111" i="112"/>
  <c r="BW110" i="112"/>
  <c r="BW109" i="112"/>
  <c r="BW108" i="112"/>
  <c r="BW107" i="112"/>
  <c r="BW106" i="112"/>
  <c r="BW105" i="112"/>
  <c r="BW104" i="112"/>
  <c r="BW103" i="112"/>
  <c r="BW102" i="112"/>
  <c r="BW101" i="112"/>
  <c r="BW100" i="112"/>
  <c r="BW99" i="112"/>
  <c r="BW98" i="112"/>
  <c r="BW97" i="112"/>
  <c r="BW96" i="112"/>
  <c r="BW95" i="112"/>
  <c r="BW94" i="112"/>
  <c r="BW93" i="112"/>
  <c r="BW92" i="112"/>
  <c r="BW91" i="112"/>
  <c r="BW90" i="112"/>
  <c r="BW89" i="112"/>
  <c r="BW88" i="112"/>
  <c r="BW87" i="112"/>
  <c r="BW86" i="112"/>
  <c r="BW85" i="112"/>
  <c r="BW84" i="112"/>
  <c r="BW83" i="112"/>
  <c r="BW82" i="112"/>
  <c r="BW81" i="112"/>
  <c r="BW80" i="112"/>
  <c r="BW79" i="112"/>
  <c r="BW78" i="112"/>
  <c r="BW77" i="112"/>
  <c r="BW76" i="112"/>
  <c r="BW75" i="112"/>
  <c r="BW74" i="112"/>
  <c r="BW73" i="112"/>
  <c r="BW72" i="112"/>
  <c r="BW71" i="112"/>
  <c r="BW70" i="112"/>
  <c r="BW69" i="112"/>
  <c r="BW68" i="112"/>
  <c r="BW67" i="112"/>
  <c r="BW66" i="112"/>
  <c r="BW65" i="112"/>
  <c r="BW64" i="112"/>
  <c r="BW63" i="112"/>
  <c r="BW62" i="112"/>
  <c r="BW61" i="112"/>
  <c r="BW60" i="112"/>
  <c r="BW59" i="112"/>
  <c r="BW58" i="112"/>
  <c r="BW57" i="112"/>
  <c r="BW56" i="112"/>
  <c r="BW55" i="112"/>
  <c r="BW54" i="112"/>
  <c r="BW53" i="112"/>
  <c r="BW52" i="112"/>
  <c r="BW51" i="112"/>
  <c r="BW50" i="112"/>
  <c r="BW49" i="112"/>
  <c r="BW48" i="112"/>
  <c r="BW47" i="112"/>
  <c r="BW46" i="112"/>
  <c r="BW45" i="112"/>
  <c r="BW44" i="112"/>
  <c r="BW43" i="112"/>
  <c r="BW42" i="112"/>
  <c r="BW41" i="112"/>
  <c r="BW40" i="112"/>
  <c r="BW39" i="112"/>
  <c r="BW38" i="112"/>
  <c r="BW37" i="112"/>
  <c r="BW36" i="112"/>
  <c r="BW35" i="112"/>
  <c r="BW34" i="112"/>
  <c r="BW33" i="112"/>
  <c r="BW32" i="112"/>
  <c r="BW31" i="112"/>
  <c r="BW30" i="112"/>
  <c r="BW29" i="112"/>
  <c r="BW28" i="112"/>
  <c r="BW27" i="112"/>
  <c r="BW26" i="112"/>
  <c r="BW25" i="112"/>
  <c r="BW24" i="112"/>
  <c r="BW23" i="112"/>
  <c r="BW22" i="112"/>
  <c r="BW21" i="112"/>
  <c r="BW20" i="112"/>
  <c r="BW19" i="112"/>
  <c r="BW18" i="112"/>
  <c r="BW17" i="112"/>
  <c r="BW16" i="112"/>
  <c r="BW15" i="112"/>
  <c r="BW14" i="112"/>
  <c r="BW13" i="112"/>
  <c r="BW12" i="112"/>
  <c r="BW11" i="112"/>
  <c r="BW10" i="112"/>
  <c r="BW9" i="112"/>
  <c r="BW8" i="112"/>
  <c r="BW7" i="112"/>
  <c r="BW6" i="112"/>
  <c r="BW5" i="112"/>
  <c r="BW4" i="112"/>
  <c r="BW3" i="112"/>
  <c r="BZ2" i="112"/>
  <c r="BR2" i="112"/>
  <c r="BJ2" i="112"/>
  <c r="BK123" i="112"/>
  <c r="BH114" i="112"/>
  <c r="BG105" i="112"/>
  <c r="BR100" i="112"/>
  <c r="BS98" i="112"/>
  <c r="BH97" i="112"/>
  <c r="BY95" i="112"/>
  <c r="BP94" i="112"/>
  <c r="BF93" i="112"/>
  <c r="BR91" i="112"/>
  <c r="BX84" i="112"/>
  <c r="BK83" i="112"/>
  <c r="BT81" i="112"/>
  <c r="BO80" i="112"/>
  <c r="BG79" i="112"/>
  <c r="BZ74" i="112"/>
  <c r="BU73" i="112"/>
  <c r="BS70" i="112"/>
  <c r="BJ69" i="112"/>
  <c r="BH65" i="112"/>
  <c r="BY63" i="112"/>
  <c r="BP62" i="112"/>
  <c r="BF61" i="112"/>
  <c r="BR59" i="112"/>
  <c r="BX52" i="112"/>
  <c r="BK51" i="112"/>
  <c r="BT49" i="112"/>
  <c r="BO48" i="112"/>
  <c r="BG47" i="112"/>
  <c r="BZ42" i="112"/>
  <c r="BU41" i="112"/>
  <c r="BS38" i="112"/>
  <c r="BJ37" i="112"/>
  <c r="BJ33" i="112"/>
  <c r="BX32" i="112"/>
  <c r="BK31" i="112"/>
  <c r="BT29" i="112"/>
  <c r="BH29" i="112"/>
  <c r="BO28" i="112"/>
  <c r="BY27" i="112"/>
  <c r="BG27" i="112"/>
  <c r="BP26" i="112"/>
  <c r="BF25" i="112"/>
  <c r="BR23" i="112"/>
  <c r="BZ22" i="112"/>
  <c r="BU21" i="112"/>
  <c r="BS18" i="112"/>
  <c r="BJ17" i="112"/>
  <c r="BX16" i="112"/>
  <c r="BK15" i="112"/>
  <c r="BT13" i="112"/>
  <c r="BH13" i="112"/>
  <c r="BO12" i="112"/>
  <c r="BY11" i="112"/>
  <c r="BG11" i="112"/>
  <c r="BP10" i="112"/>
  <c r="BF9" i="112"/>
  <c r="BR7" i="112"/>
  <c r="BZ6" i="112"/>
  <c r="BU5" i="112"/>
  <c r="BM123" i="112"/>
  <c r="BW121" i="112"/>
  <c r="BV120" i="112"/>
  <c r="BV119" i="112"/>
  <c r="BV118" i="112"/>
  <c r="BV117" i="112"/>
  <c r="BV116" i="112"/>
  <c r="BV115" i="112"/>
  <c r="BV114" i="112"/>
  <c r="BV113" i="112"/>
  <c r="BV112" i="112"/>
  <c r="BV111" i="112"/>
  <c r="BV110" i="112"/>
  <c r="BV109" i="112"/>
  <c r="BV108" i="112"/>
  <c r="BV107" i="112"/>
  <c r="BV106" i="112"/>
  <c r="BV105" i="112"/>
  <c r="BV104" i="112"/>
  <c r="BV103" i="112"/>
  <c r="BV102" i="112"/>
  <c r="BV101" i="112"/>
  <c r="BV100" i="112"/>
  <c r="BV99" i="112"/>
  <c r="BV98" i="112"/>
  <c r="BV97" i="112"/>
  <c r="BV96" i="112"/>
  <c r="BV95" i="112"/>
  <c r="BV94" i="112"/>
  <c r="BV93" i="112"/>
  <c r="BV92" i="112"/>
  <c r="BV91" i="112"/>
  <c r="BV90" i="112"/>
  <c r="BV89" i="112"/>
  <c r="BV88" i="112"/>
  <c r="BV87" i="112"/>
  <c r="BV86" i="112"/>
  <c r="BV85" i="112"/>
  <c r="BV84" i="112"/>
  <c r="BV83" i="112"/>
  <c r="BV82" i="112"/>
  <c r="BV81" i="112"/>
  <c r="BV80" i="112"/>
  <c r="BV79" i="112"/>
  <c r="BV78" i="112"/>
  <c r="BV77" i="112"/>
  <c r="BV76" i="112"/>
  <c r="BV75" i="112"/>
  <c r="BV74" i="112"/>
  <c r="BV73" i="112"/>
  <c r="BV72" i="112"/>
  <c r="BV71" i="112"/>
  <c r="BV70" i="112"/>
  <c r="BV69" i="112"/>
  <c r="BV68" i="112"/>
  <c r="BV67" i="112"/>
  <c r="BV66" i="112"/>
  <c r="BV65" i="112"/>
  <c r="BV64" i="112"/>
  <c r="BV63" i="112"/>
  <c r="BV62" i="112"/>
  <c r="BV61" i="112"/>
  <c r="BV60" i="112"/>
  <c r="BV59" i="112"/>
  <c r="BV58" i="112"/>
  <c r="BV57" i="112"/>
  <c r="BV56" i="112"/>
  <c r="BV55" i="112"/>
  <c r="BV54" i="112"/>
  <c r="BV53" i="112"/>
  <c r="BV52" i="112"/>
  <c r="BV51" i="112"/>
  <c r="BV50" i="112"/>
  <c r="BV49" i="112"/>
  <c r="BV48" i="112"/>
  <c r="BV47" i="112"/>
  <c r="BV46" i="112"/>
  <c r="BV45" i="112"/>
  <c r="BV44" i="112"/>
  <c r="BV43" i="112"/>
  <c r="BV42" i="112"/>
  <c r="BV41" i="112"/>
  <c r="BV40" i="112"/>
  <c r="BV39" i="112"/>
  <c r="BV38" i="112"/>
  <c r="BV37" i="112"/>
  <c r="BV36" i="112"/>
  <c r="BV35" i="112"/>
  <c r="BV34" i="112"/>
  <c r="BV33" i="112"/>
  <c r="BV32" i="112"/>
  <c r="BV31" i="112"/>
  <c r="BV30" i="112"/>
  <c r="BV29" i="112"/>
  <c r="BV28" i="112"/>
  <c r="BV27" i="112"/>
  <c r="BV26" i="112"/>
  <c r="BV25" i="112"/>
  <c r="BV24" i="112"/>
  <c r="BV23" i="112"/>
  <c r="BV22" i="112"/>
  <c r="BV21" i="112"/>
  <c r="BV20" i="112"/>
  <c r="BV19" i="112"/>
  <c r="BV18" i="112"/>
  <c r="BV17" i="112"/>
  <c r="BV16" i="112"/>
  <c r="BV15" i="112"/>
  <c r="BV14" i="112"/>
  <c r="BV13" i="112"/>
  <c r="BV12" i="112"/>
  <c r="BV11" i="112"/>
  <c r="BV10" i="112"/>
  <c r="BV9" i="112"/>
  <c r="BV8" i="112"/>
  <c r="BV7" i="112"/>
  <c r="BV6" i="112"/>
  <c r="BV5" i="112"/>
  <c r="BV4" i="112"/>
  <c r="BV3" i="112"/>
  <c r="BY2" i="112"/>
  <c r="BQ2" i="112"/>
  <c r="BI2" i="112"/>
  <c r="BJ116" i="112"/>
  <c r="BK91" i="112"/>
  <c r="BF69" i="112"/>
  <c r="BT57" i="112"/>
  <c r="BS46" i="112"/>
  <c r="BH41" i="112"/>
  <c r="BR35" i="112"/>
  <c r="BY31" i="112"/>
  <c r="BF29" i="112"/>
  <c r="BX20" i="112"/>
  <c r="BT17" i="112"/>
  <c r="BG15" i="112"/>
  <c r="BU9" i="112"/>
  <c r="BS6" i="112"/>
  <c r="BM120" i="112"/>
  <c r="BM116" i="112"/>
  <c r="BM112" i="112"/>
  <c r="BM108" i="112"/>
  <c r="BM104" i="112"/>
  <c r="BM100" i="112"/>
  <c r="BM96" i="112"/>
  <c r="BM92" i="112"/>
  <c r="BM88" i="112"/>
  <c r="BM84" i="112"/>
  <c r="BM80" i="112"/>
  <c r="BM76" i="112"/>
  <c r="BM72" i="112"/>
  <c r="BM68" i="112"/>
  <c r="BM64" i="112"/>
  <c r="BM60" i="112"/>
  <c r="BM56" i="112"/>
  <c r="BM52" i="112"/>
  <c r="BM48" i="112"/>
  <c r="BM44" i="112"/>
  <c r="BM40" i="112"/>
  <c r="BM36" i="112"/>
  <c r="BM32" i="112"/>
  <c r="BM28" i="112"/>
  <c r="BM24" i="112"/>
  <c r="BM20" i="112"/>
  <c r="BM16" i="112"/>
  <c r="BM12" i="112"/>
  <c r="BM8" i="112"/>
  <c r="BM4" i="112"/>
  <c r="BF2" i="112"/>
  <c r="BK107" i="112"/>
  <c r="BG87" i="112"/>
  <c r="BO32" i="112"/>
  <c r="BZ26" i="112"/>
  <c r="BY15" i="112"/>
  <c r="BM113" i="112"/>
  <c r="BM101" i="112"/>
  <c r="BM93" i="112"/>
  <c r="BM85" i="112"/>
  <c r="BM69" i="112"/>
  <c r="BM61" i="112"/>
  <c r="BM49" i="112"/>
  <c r="BM41" i="112"/>
  <c r="BM33" i="112"/>
  <c r="BM25" i="112"/>
  <c r="BM17" i="112"/>
  <c r="BM9" i="112"/>
  <c r="BN2" i="112"/>
  <c r="BF102" i="112"/>
  <c r="BT89" i="112"/>
  <c r="BS78" i="112"/>
  <c r="BH73" i="112"/>
  <c r="BR67" i="112"/>
  <c r="BO56" i="112"/>
  <c r="BZ50" i="112"/>
  <c r="BJ45" i="112"/>
  <c r="BY39" i="112"/>
  <c r="BG31" i="112"/>
  <c r="BU25" i="112"/>
  <c r="BS22" i="112"/>
  <c r="BH17" i="112"/>
  <c r="BP14" i="112"/>
  <c r="BR11" i="112"/>
  <c r="BK3" i="112"/>
  <c r="BM119" i="112"/>
  <c r="BM115" i="112"/>
  <c r="BM111" i="112"/>
  <c r="BM107" i="112"/>
  <c r="BM103" i="112"/>
  <c r="BM99" i="112"/>
  <c r="BM95" i="112"/>
  <c r="BM91" i="112"/>
  <c r="BM87" i="112"/>
  <c r="BM83" i="112"/>
  <c r="BM79" i="112"/>
  <c r="BM75" i="112"/>
  <c r="BM71" i="112"/>
  <c r="BM67" i="112"/>
  <c r="BM63" i="112"/>
  <c r="BM59" i="112"/>
  <c r="BM55" i="112"/>
  <c r="BM51" i="112"/>
  <c r="BM47" i="112"/>
  <c r="BM43" i="112"/>
  <c r="BM39" i="112"/>
  <c r="BM35" i="112"/>
  <c r="BM31" i="112"/>
  <c r="BM27" i="112"/>
  <c r="BM23" i="112"/>
  <c r="BM19" i="112"/>
  <c r="BM15" i="112"/>
  <c r="BM11" i="112"/>
  <c r="BM7" i="112"/>
  <c r="BM3" i="112"/>
  <c r="BP119" i="112"/>
  <c r="BX92" i="112"/>
  <c r="BU81" i="112"/>
  <c r="BP70" i="112"/>
  <c r="BF37" i="112"/>
  <c r="BF13" i="112"/>
  <c r="BM117" i="112"/>
  <c r="BM105" i="112"/>
  <c r="BM89" i="112"/>
  <c r="BM81" i="112"/>
  <c r="BM73" i="112"/>
  <c r="BM65" i="112"/>
  <c r="BM57" i="112"/>
  <c r="BM45" i="112"/>
  <c r="BM37" i="112"/>
  <c r="BM29" i="112"/>
  <c r="BM13" i="112"/>
  <c r="BM5" i="112"/>
  <c r="BP122" i="112"/>
  <c r="BO88" i="112"/>
  <c r="BZ82" i="112"/>
  <c r="BJ77" i="112"/>
  <c r="BY71" i="112"/>
  <c r="BX60" i="112"/>
  <c r="BG55" i="112"/>
  <c r="BU49" i="112"/>
  <c r="BP38" i="112"/>
  <c r="BH33" i="112"/>
  <c r="BP30" i="112"/>
  <c r="BR27" i="112"/>
  <c r="BK19" i="112"/>
  <c r="BO16" i="112"/>
  <c r="BZ10" i="112"/>
  <c r="BJ5" i="112"/>
  <c r="BW122" i="112"/>
  <c r="BM118" i="112"/>
  <c r="BM114" i="112"/>
  <c r="BM110" i="112"/>
  <c r="BM106" i="112"/>
  <c r="BM102" i="112"/>
  <c r="BM98" i="112"/>
  <c r="BM94" i="112"/>
  <c r="BM90" i="112"/>
  <c r="BM86" i="112"/>
  <c r="BM82" i="112"/>
  <c r="BM78" i="112"/>
  <c r="BM74" i="112"/>
  <c r="BM70" i="112"/>
  <c r="BM66" i="112"/>
  <c r="BM62" i="112"/>
  <c r="BM58" i="112"/>
  <c r="BM54" i="112"/>
  <c r="BM50" i="112"/>
  <c r="BM46" i="112"/>
  <c r="BM42" i="112"/>
  <c r="BM38" i="112"/>
  <c r="BM34" i="112"/>
  <c r="BM30" i="112"/>
  <c r="BM26" i="112"/>
  <c r="BM22" i="112"/>
  <c r="BM18" i="112"/>
  <c r="BM14" i="112"/>
  <c r="BM10" i="112"/>
  <c r="BM6" i="112"/>
  <c r="BV2" i="112"/>
  <c r="BK98" i="112"/>
  <c r="BK59" i="112"/>
  <c r="BJ21" i="112"/>
  <c r="BX4" i="112"/>
  <c r="BV121" i="112"/>
  <c r="BM109" i="112"/>
  <c r="BM97" i="112"/>
  <c r="BM77" i="112"/>
  <c r="BM53" i="112"/>
  <c r="BM21" i="112"/>
  <c r="J5" i="109"/>
  <c r="N5" i="109"/>
  <c r="R5" i="109"/>
  <c r="V5" i="109"/>
  <c r="Z5" i="109"/>
  <c r="AD5" i="109"/>
  <c r="L6" i="109"/>
  <c r="P6" i="109"/>
  <c r="T6" i="109"/>
  <c r="X6" i="109"/>
  <c r="AB6" i="109"/>
  <c r="K7" i="109"/>
  <c r="O7" i="109"/>
  <c r="S7" i="109"/>
  <c r="W7" i="109"/>
  <c r="AA7" i="109"/>
  <c r="J8" i="109"/>
  <c r="N8" i="109"/>
  <c r="R8" i="109"/>
  <c r="V8" i="109"/>
  <c r="Z8" i="109"/>
  <c r="AD8" i="109"/>
  <c r="M9" i="109"/>
  <c r="Q9" i="109"/>
  <c r="U9" i="109"/>
  <c r="Y9" i="109"/>
  <c r="AC9" i="109"/>
  <c r="L10" i="109"/>
  <c r="P10" i="109"/>
  <c r="T10" i="109"/>
  <c r="X10" i="109"/>
  <c r="AB10" i="109"/>
  <c r="K11" i="109"/>
  <c r="O11" i="109"/>
  <c r="S11" i="109"/>
  <c r="W11" i="109"/>
  <c r="AA11" i="109"/>
  <c r="J12" i="109"/>
  <c r="N12" i="109"/>
  <c r="R12" i="109"/>
  <c r="V12" i="109"/>
  <c r="Z12" i="109"/>
  <c r="AD12" i="109"/>
  <c r="M13" i="109"/>
  <c r="Q13" i="109"/>
  <c r="U13" i="109"/>
  <c r="Y13" i="109"/>
  <c r="AC13" i="109"/>
  <c r="L14" i="109"/>
  <c r="P14" i="109"/>
  <c r="T14" i="109"/>
  <c r="X14" i="109"/>
  <c r="AB14" i="109"/>
  <c r="K15" i="109"/>
  <c r="O15" i="109"/>
  <c r="S15" i="109"/>
  <c r="W15" i="109"/>
  <c r="AA15" i="109"/>
  <c r="J16" i="109"/>
  <c r="N16" i="109"/>
  <c r="R16" i="109"/>
  <c r="V16" i="109"/>
  <c r="Z16" i="109"/>
  <c r="AD16" i="109"/>
  <c r="M17" i="109"/>
  <c r="Q17" i="109"/>
  <c r="U17" i="109"/>
  <c r="Y17" i="109"/>
  <c r="AC17" i="109"/>
  <c r="L18" i="109"/>
  <c r="P18" i="109"/>
  <c r="T18" i="109"/>
  <c r="X18" i="109"/>
  <c r="AB18" i="109"/>
  <c r="K19" i="109"/>
  <c r="O19" i="109"/>
  <c r="S19" i="109"/>
  <c r="W19" i="109"/>
  <c r="AA19" i="109"/>
  <c r="J20" i="109"/>
  <c r="N20" i="109"/>
  <c r="R20" i="109"/>
  <c r="V20" i="109"/>
  <c r="Z20" i="109"/>
  <c r="AD20" i="109"/>
  <c r="M21" i="109"/>
  <c r="Q21" i="109"/>
  <c r="U21" i="109"/>
  <c r="Y21" i="109"/>
  <c r="AC21" i="109"/>
  <c r="L22" i="109"/>
  <c r="P22" i="109"/>
  <c r="T22" i="109"/>
  <c r="X22" i="109"/>
  <c r="AB22" i="109"/>
  <c r="K23" i="109"/>
  <c r="O23" i="109"/>
  <c r="S23" i="109"/>
  <c r="W23" i="109"/>
  <c r="AA23" i="109"/>
  <c r="J24" i="109"/>
  <c r="N24" i="109"/>
  <c r="R24" i="109"/>
  <c r="V24" i="109"/>
  <c r="Z24" i="109"/>
  <c r="AD24" i="109"/>
  <c r="M25" i="109"/>
  <c r="Q25" i="109"/>
  <c r="U25" i="109"/>
  <c r="Y25" i="109"/>
  <c r="AC25" i="109"/>
  <c r="L26" i="109"/>
  <c r="P26" i="109"/>
  <c r="T26" i="109"/>
  <c r="X26" i="109"/>
  <c r="AB26" i="109"/>
  <c r="K27" i="109"/>
  <c r="O27" i="109"/>
  <c r="S27" i="109"/>
  <c r="W27" i="109"/>
  <c r="AA27" i="109"/>
  <c r="J28" i="109"/>
  <c r="N28" i="109"/>
  <c r="R28" i="109"/>
  <c r="V28" i="109"/>
  <c r="Z28" i="109"/>
  <c r="AD28" i="109"/>
  <c r="M29" i="109"/>
  <c r="Q29" i="109"/>
  <c r="U29" i="109"/>
  <c r="Y29" i="109"/>
  <c r="AC29" i="109"/>
  <c r="L30" i="109"/>
  <c r="P30" i="109"/>
  <c r="T30" i="109"/>
  <c r="X30" i="109"/>
  <c r="AB30" i="109"/>
  <c r="K31" i="109"/>
  <c r="O31" i="109"/>
  <c r="S31" i="109"/>
  <c r="W31" i="109"/>
  <c r="AA31" i="109"/>
  <c r="J32" i="109"/>
  <c r="N32" i="109"/>
  <c r="R32" i="109"/>
  <c r="V32" i="109"/>
  <c r="Z32" i="109"/>
  <c r="AD32" i="109"/>
  <c r="N33" i="109"/>
  <c r="R33" i="109"/>
  <c r="V33" i="109"/>
  <c r="Z33" i="109"/>
  <c r="AD33" i="109"/>
  <c r="M34" i="109"/>
  <c r="Q34" i="109"/>
  <c r="U34" i="109"/>
  <c r="Y34" i="109"/>
  <c r="AC34" i="109"/>
  <c r="L35" i="109"/>
  <c r="P35" i="109"/>
  <c r="T35" i="109"/>
  <c r="X35" i="109"/>
  <c r="AB35" i="109"/>
  <c r="K36" i="109"/>
  <c r="O36" i="109"/>
  <c r="S36" i="109"/>
  <c r="W36" i="109"/>
  <c r="AA36" i="109"/>
  <c r="J37" i="109"/>
  <c r="N37" i="109"/>
  <c r="R37" i="109"/>
  <c r="V37" i="109"/>
  <c r="Z37" i="109"/>
  <c r="AD37" i="109"/>
  <c r="M38" i="109"/>
  <c r="Q38" i="109"/>
  <c r="U38" i="109"/>
  <c r="Y38" i="109"/>
  <c r="AC38" i="109"/>
  <c r="L39" i="109"/>
  <c r="P39" i="109"/>
  <c r="T39" i="109"/>
  <c r="X39" i="109"/>
  <c r="AB39" i="109"/>
  <c r="K40" i="109"/>
  <c r="O40" i="109"/>
  <c r="S40" i="109"/>
  <c r="W40" i="109"/>
  <c r="AA40" i="109"/>
  <c r="J41" i="109"/>
  <c r="N41" i="109"/>
  <c r="R41" i="109"/>
  <c r="V41" i="109"/>
  <c r="Z41" i="109"/>
  <c r="AD41" i="109"/>
  <c r="M42" i="109"/>
  <c r="Q42" i="109"/>
  <c r="U42" i="109"/>
  <c r="Y42" i="109"/>
  <c r="AC42" i="109"/>
  <c r="L43" i="109"/>
  <c r="P43" i="109"/>
  <c r="T43" i="109"/>
  <c r="X43" i="109"/>
  <c r="AB43" i="109"/>
  <c r="K44" i="109"/>
  <c r="O44" i="109"/>
  <c r="S44" i="109"/>
  <c r="W44" i="109"/>
  <c r="AA44" i="109"/>
  <c r="J45" i="109"/>
  <c r="N45" i="109"/>
  <c r="R45" i="109"/>
  <c r="V45" i="109"/>
  <c r="Z45" i="109"/>
  <c r="AD45" i="109"/>
  <c r="M46" i="109"/>
  <c r="Q46" i="109"/>
  <c r="U46" i="109"/>
  <c r="Y46" i="109"/>
  <c r="AC46" i="109"/>
  <c r="I46" i="109"/>
  <c r="I42" i="109"/>
  <c r="I38" i="109"/>
  <c r="I34" i="109"/>
  <c r="I30" i="109"/>
  <c r="I26" i="109"/>
  <c r="I22" i="109"/>
  <c r="I18" i="109"/>
  <c r="I14" i="109"/>
  <c r="I10" i="109"/>
  <c r="I6" i="109"/>
  <c r="K5" i="109"/>
  <c r="O5" i="109"/>
  <c r="S5" i="109"/>
  <c r="W5" i="109"/>
  <c r="AA5" i="109"/>
  <c r="M6" i="109"/>
  <c r="Q6" i="109"/>
  <c r="U6" i="109"/>
  <c r="Y6" i="109"/>
  <c r="AC6" i="109"/>
  <c r="L7" i="109"/>
  <c r="P7" i="109"/>
  <c r="T7" i="109"/>
  <c r="X7" i="109"/>
  <c r="AB7" i="109"/>
  <c r="K8" i="109"/>
  <c r="O8" i="109"/>
  <c r="S8" i="109"/>
  <c r="W8" i="109"/>
  <c r="AA8" i="109"/>
  <c r="J9" i="109"/>
  <c r="N9" i="109"/>
  <c r="R9" i="109"/>
  <c r="V9" i="109"/>
  <c r="Z9" i="109"/>
  <c r="AD9" i="109"/>
  <c r="M10" i="109"/>
  <c r="Q10" i="109"/>
  <c r="U10" i="109"/>
  <c r="Y10" i="109"/>
  <c r="AC10" i="109"/>
  <c r="L11" i="109"/>
  <c r="P11" i="109"/>
  <c r="T11" i="109"/>
  <c r="X11" i="109"/>
  <c r="AB11" i="109"/>
  <c r="K12" i="109"/>
  <c r="O12" i="109"/>
  <c r="S12" i="109"/>
  <c r="W12" i="109"/>
  <c r="AA12" i="109"/>
  <c r="J13" i="109"/>
  <c r="N13" i="109"/>
  <c r="R13" i="109"/>
  <c r="V13" i="109"/>
  <c r="Z13" i="109"/>
  <c r="AD13" i="109"/>
  <c r="M14" i="109"/>
  <c r="Q14" i="109"/>
  <c r="U14" i="109"/>
  <c r="Y14" i="109"/>
  <c r="AC14" i="109"/>
  <c r="L15" i="109"/>
  <c r="P15" i="109"/>
  <c r="T15" i="109"/>
  <c r="X15" i="109"/>
  <c r="AB15" i="109"/>
  <c r="K16" i="109"/>
  <c r="O16" i="109"/>
  <c r="S16" i="109"/>
  <c r="W16" i="109"/>
  <c r="AA16" i="109"/>
  <c r="J17" i="109"/>
  <c r="N17" i="109"/>
  <c r="R17" i="109"/>
  <c r="V17" i="109"/>
  <c r="Z17" i="109"/>
  <c r="AD17" i="109"/>
  <c r="M18" i="109"/>
  <c r="Q18" i="109"/>
  <c r="U18" i="109"/>
  <c r="Y18" i="109"/>
  <c r="AC18" i="109"/>
  <c r="L19" i="109"/>
  <c r="P19" i="109"/>
  <c r="T19" i="109"/>
  <c r="X19" i="109"/>
  <c r="AB19" i="109"/>
  <c r="K20" i="109"/>
  <c r="O20" i="109"/>
  <c r="S20" i="109"/>
  <c r="W20" i="109"/>
  <c r="AA20" i="109"/>
  <c r="J21" i="109"/>
  <c r="N21" i="109"/>
  <c r="R21" i="109"/>
  <c r="V21" i="109"/>
  <c r="Z21" i="109"/>
  <c r="AD21" i="109"/>
  <c r="M22" i="109"/>
  <c r="Q22" i="109"/>
  <c r="U22" i="109"/>
  <c r="Y22" i="109"/>
  <c r="AC22" i="109"/>
  <c r="L23" i="109"/>
  <c r="P23" i="109"/>
  <c r="T23" i="109"/>
  <c r="X23" i="109"/>
  <c r="AB23" i="109"/>
  <c r="K24" i="109"/>
  <c r="O24" i="109"/>
  <c r="S24" i="109"/>
  <c r="W24" i="109"/>
  <c r="AA24" i="109"/>
  <c r="J25" i="109"/>
  <c r="N25" i="109"/>
  <c r="R25" i="109"/>
  <c r="V25" i="109"/>
  <c r="Z25" i="109"/>
  <c r="AD25" i="109"/>
  <c r="M26" i="109"/>
  <c r="Q26" i="109"/>
  <c r="U26" i="109"/>
  <c r="Y26" i="109"/>
  <c r="AC26" i="109"/>
  <c r="L27" i="109"/>
  <c r="P27" i="109"/>
  <c r="T27" i="109"/>
  <c r="X27" i="109"/>
  <c r="AB27" i="109"/>
  <c r="K28" i="109"/>
  <c r="O28" i="109"/>
  <c r="S28" i="109"/>
  <c r="W28" i="109"/>
  <c r="AA28" i="109"/>
  <c r="J29" i="109"/>
  <c r="N29" i="109"/>
  <c r="R29" i="109"/>
  <c r="V29" i="109"/>
  <c r="Z29" i="109"/>
  <c r="AD29" i="109"/>
  <c r="M30" i="109"/>
  <c r="Q30" i="109"/>
  <c r="U30" i="109"/>
  <c r="Y30" i="109"/>
  <c r="AC30" i="109"/>
  <c r="L31" i="109"/>
  <c r="P31" i="109"/>
  <c r="T31" i="109"/>
  <c r="X31" i="109"/>
  <c r="AB31" i="109"/>
  <c r="K32" i="109"/>
  <c r="O32" i="109"/>
  <c r="S32" i="109"/>
  <c r="W32" i="109"/>
  <c r="AA32" i="109"/>
  <c r="K33" i="109"/>
  <c r="O33" i="109"/>
  <c r="S33" i="109"/>
  <c r="W33" i="109"/>
  <c r="AA33" i="109"/>
  <c r="J34" i="109"/>
  <c r="N34" i="109"/>
  <c r="R34" i="109"/>
  <c r="V34" i="109"/>
  <c r="Z34" i="109"/>
  <c r="AD34" i="109"/>
  <c r="M35" i="109"/>
  <c r="Q35" i="109"/>
  <c r="U35" i="109"/>
  <c r="Y35" i="109"/>
  <c r="AC35" i="109"/>
  <c r="L36" i="109"/>
  <c r="P36" i="109"/>
  <c r="T36" i="109"/>
  <c r="X36" i="109"/>
  <c r="AB36" i="109"/>
  <c r="K37" i="109"/>
  <c r="O37" i="109"/>
  <c r="S37" i="109"/>
  <c r="W37" i="109"/>
  <c r="AA37" i="109"/>
  <c r="J38" i="109"/>
  <c r="N38" i="109"/>
  <c r="R38" i="109"/>
  <c r="V38" i="109"/>
  <c r="Z38" i="109"/>
  <c r="AD38" i="109"/>
  <c r="M39" i="109"/>
  <c r="Q39" i="109"/>
  <c r="U39" i="109"/>
  <c r="Y39" i="109"/>
  <c r="AC39" i="109"/>
  <c r="L40" i="109"/>
  <c r="P40" i="109"/>
  <c r="T40" i="109"/>
  <c r="X40" i="109"/>
  <c r="AB40" i="109"/>
  <c r="K41" i="109"/>
  <c r="O41" i="109"/>
  <c r="S41" i="109"/>
  <c r="W41" i="109"/>
  <c r="AA41" i="109"/>
  <c r="J42" i="109"/>
  <c r="N42" i="109"/>
  <c r="R42" i="109"/>
  <c r="V42" i="109"/>
  <c r="Z42" i="109"/>
  <c r="AD42" i="109"/>
  <c r="M43" i="109"/>
  <c r="Q43" i="109"/>
  <c r="U43" i="109"/>
  <c r="Y43" i="109"/>
  <c r="AC43" i="109"/>
  <c r="L44" i="109"/>
  <c r="P44" i="109"/>
  <c r="T44" i="109"/>
  <c r="X44" i="109"/>
  <c r="AB44" i="109"/>
  <c r="K45" i="109"/>
  <c r="O45" i="109"/>
  <c r="S45" i="109"/>
  <c r="W45" i="109"/>
  <c r="AA45" i="109"/>
  <c r="J46" i="109"/>
  <c r="N46" i="109"/>
  <c r="R46" i="109"/>
  <c r="V46" i="109"/>
  <c r="Z46" i="109"/>
  <c r="AD46" i="109"/>
  <c r="I45" i="109"/>
  <c r="I41" i="109"/>
  <c r="I37" i="109"/>
  <c r="I33" i="109"/>
  <c r="I29" i="109"/>
  <c r="I25" i="109"/>
  <c r="I21" i="109"/>
  <c r="I17" i="109"/>
  <c r="I13" i="109"/>
  <c r="I9" i="109"/>
  <c r="I5" i="109"/>
  <c r="P5" i="109"/>
  <c r="X5" i="109"/>
  <c r="J6" i="109"/>
  <c r="R6" i="109"/>
  <c r="Z6" i="109"/>
  <c r="M7" i="109"/>
  <c r="U7" i="109"/>
  <c r="AC7" i="109"/>
  <c r="P8" i="109"/>
  <c r="X8" i="109"/>
  <c r="K9" i="109"/>
  <c r="S9" i="109"/>
  <c r="AA9" i="109"/>
  <c r="N10" i="109"/>
  <c r="V10" i="109"/>
  <c r="AD10" i="109"/>
  <c r="Q11" i="109"/>
  <c r="Y11" i="109"/>
  <c r="L12" i="109"/>
  <c r="T12" i="109"/>
  <c r="AB12" i="109"/>
  <c r="O13" i="109"/>
  <c r="W13" i="109"/>
  <c r="J14" i="109"/>
  <c r="R14" i="109"/>
  <c r="Z14" i="109"/>
  <c r="M15" i="109"/>
  <c r="U15" i="109"/>
  <c r="AC15" i="109"/>
  <c r="P16" i="109"/>
  <c r="X16" i="109"/>
  <c r="K17" i="109"/>
  <c r="S17" i="109"/>
  <c r="AA17" i="109"/>
  <c r="N18" i="109"/>
  <c r="V18" i="109"/>
  <c r="AD18" i="109"/>
  <c r="Q19" i="109"/>
  <c r="Y19" i="109"/>
  <c r="L20" i="109"/>
  <c r="T20" i="109"/>
  <c r="AB20" i="109"/>
  <c r="O21" i="109"/>
  <c r="W21" i="109"/>
  <c r="J22" i="109"/>
  <c r="R22" i="109"/>
  <c r="Z22" i="109"/>
  <c r="M23" i="109"/>
  <c r="U23" i="109"/>
  <c r="AC23" i="109"/>
  <c r="P24" i="109"/>
  <c r="X24" i="109"/>
  <c r="K25" i="109"/>
  <c r="S25" i="109"/>
  <c r="AA25" i="109"/>
  <c r="N26" i="109"/>
  <c r="V26" i="109"/>
  <c r="AD26" i="109"/>
  <c r="Q27" i="109"/>
  <c r="Y27" i="109"/>
  <c r="L28" i="109"/>
  <c r="T28" i="109"/>
  <c r="AB28" i="109"/>
  <c r="O29" i="109"/>
  <c r="W29" i="109"/>
  <c r="J30" i="109"/>
  <c r="R30" i="109"/>
  <c r="Z30" i="109"/>
  <c r="M31" i="109"/>
  <c r="U31" i="109"/>
  <c r="AC31" i="109"/>
  <c r="P32" i="109"/>
  <c r="X32" i="109"/>
  <c r="L33" i="109"/>
  <c r="T33" i="109"/>
  <c r="AB33" i="109"/>
  <c r="O34" i="109"/>
  <c r="W34" i="109"/>
  <c r="J35" i="109"/>
  <c r="R35" i="109"/>
  <c r="Z35" i="109"/>
  <c r="M36" i="109"/>
  <c r="U36" i="109"/>
  <c r="AC36" i="109"/>
  <c r="P37" i="109"/>
  <c r="X37" i="109"/>
  <c r="K38" i="109"/>
  <c r="S38" i="109"/>
  <c r="AA38" i="109"/>
  <c r="N39" i="109"/>
  <c r="V39" i="109"/>
  <c r="AD39" i="109"/>
  <c r="Q40" i="109"/>
  <c r="Y40" i="109"/>
  <c r="L41" i="109"/>
  <c r="T41" i="109"/>
  <c r="AB41" i="109"/>
  <c r="O42" i="109"/>
  <c r="W42" i="109"/>
  <c r="J43" i="109"/>
  <c r="R43" i="109"/>
  <c r="Z43" i="109"/>
  <c r="M44" i="109"/>
  <c r="U44" i="109"/>
  <c r="AC44" i="109"/>
  <c r="P45" i="109"/>
  <c r="X45" i="109"/>
  <c r="K46" i="109"/>
  <c r="S46" i="109"/>
  <c r="AA46" i="109"/>
  <c r="I39" i="109"/>
  <c r="I31" i="109"/>
  <c r="I23" i="109"/>
  <c r="I15" i="109"/>
  <c r="I7" i="109"/>
  <c r="J33" i="109"/>
  <c r="Q5" i="109"/>
  <c r="Y5" i="109"/>
  <c r="K6" i="109"/>
  <c r="S6" i="109"/>
  <c r="AA6" i="109"/>
  <c r="N7" i="109"/>
  <c r="V7" i="109"/>
  <c r="AD7" i="109"/>
  <c r="Q8" i="109"/>
  <c r="Y8" i="109"/>
  <c r="L9" i="109"/>
  <c r="T9" i="109"/>
  <c r="AB9" i="109"/>
  <c r="O10" i="109"/>
  <c r="W10" i="109"/>
  <c r="J11" i="109"/>
  <c r="R11" i="109"/>
  <c r="Z11" i="109"/>
  <c r="M12" i="109"/>
  <c r="U12" i="109"/>
  <c r="AC12" i="109"/>
  <c r="P13" i="109"/>
  <c r="X13" i="109"/>
  <c r="K14" i="109"/>
  <c r="S14" i="109"/>
  <c r="AA14" i="109"/>
  <c r="N15" i="109"/>
  <c r="V15" i="109"/>
  <c r="AD15" i="109"/>
  <c r="Q16" i="109"/>
  <c r="Y16" i="109"/>
  <c r="L17" i="109"/>
  <c r="T17" i="109"/>
  <c r="AB17" i="109"/>
  <c r="O18" i="109"/>
  <c r="W18" i="109"/>
  <c r="J19" i="109"/>
  <c r="R19" i="109"/>
  <c r="Z19" i="109"/>
  <c r="M20" i="109"/>
  <c r="U20" i="109"/>
  <c r="AC20" i="109"/>
  <c r="P21" i="109"/>
  <c r="X21" i="109"/>
  <c r="K22" i="109"/>
  <c r="S22" i="109"/>
  <c r="AA22" i="109"/>
  <c r="N23" i="109"/>
  <c r="V23" i="109"/>
  <c r="AD23" i="109"/>
  <c r="Q24" i="109"/>
  <c r="Y24" i="109"/>
  <c r="L25" i="109"/>
  <c r="T25" i="109"/>
  <c r="AB25" i="109"/>
  <c r="O26" i="109"/>
  <c r="W26" i="109"/>
  <c r="J27" i="109"/>
  <c r="R27" i="109"/>
  <c r="Z27" i="109"/>
  <c r="M28" i="109"/>
  <c r="U28" i="109"/>
  <c r="AC28" i="109"/>
  <c r="P29" i="109"/>
  <c r="X29" i="109"/>
  <c r="K30" i="109"/>
  <c r="S30" i="109"/>
  <c r="AA30" i="109"/>
  <c r="N31" i="109"/>
  <c r="V31" i="109"/>
  <c r="AD31" i="109"/>
  <c r="Q32" i="109"/>
  <c r="Y32" i="109"/>
  <c r="M33" i="109"/>
  <c r="U33" i="109"/>
  <c r="AC33" i="109"/>
  <c r="P34" i="109"/>
  <c r="X34" i="109"/>
  <c r="K35" i="109"/>
  <c r="S35" i="109"/>
  <c r="AA35" i="109"/>
  <c r="N36" i="109"/>
  <c r="V36" i="109"/>
  <c r="AD36" i="109"/>
  <c r="Q37" i="109"/>
  <c r="Y37" i="109"/>
  <c r="L38" i="109"/>
  <c r="T38" i="109"/>
  <c r="AB38" i="109"/>
  <c r="O39" i="109"/>
  <c r="W39" i="109"/>
  <c r="J40" i="109"/>
  <c r="R40" i="109"/>
  <c r="Z40" i="109"/>
  <c r="M41" i="109"/>
  <c r="U41" i="109"/>
  <c r="AC41" i="109"/>
  <c r="P42" i="109"/>
  <c r="X42" i="109"/>
  <c r="K43" i="109"/>
  <c r="S43" i="109"/>
  <c r="AA43" i="109"/>
  <c r="N44" i="109"/>
  <c r="V44" i="109"/>
  <c r="AD44" i="109"/>
  <c r="Q45" i="109"/>
  <c r="Y45" i="109"/>
  <c r="L46" i="109"/>
  <c r="T46" i="109"/>
  <c r="AB46" i="109"/>
  <c r="I44" i="109"/>
  <c r="I36" i="109"/>
  <c r="I28" i="109"/>
  <c r="I20" i="109"/>
  <c r="I12" i="109"/>
  <c r="L5" i="109"/>
  <c r="T5" i="109"/>
  <c r="AB5" i="109"/>
  <c r="N6" i="109"/>
  <c r="V6" i="109"/>
  <c r="AD6" i="109"/>
  <c r="Q7" i="109"/>
  <c r="Y7" i="109"/>
  <c r="L8" i="109"/>
  <c r="T8" i="109"/>
  <c r="AB8" i="109"/>
  <c r="O9" i="109"/>
  <c r="W9" i="109"/>
  <c r="J10" i="109"/>
  <c r="R10" i="109"/>
  <c r="Z10" i="109"/>
  <c r="M11" i="109"/>
  <c r="U11" i="109"/>
  <c r="AC11" i="109"/>
  <c r="P12" i="109"/>
  <c r="X12" i="109"/>
  <c r="K13" i="109"/>
  <c r="S13" i="109"/>
  <c r="AA13" i="109"/>
  <c r="N14" i="109"/>
  <c r="V14" i="109"/>
  <c r="AD14" i="109"/>
  <c r="Q15" i="109"/>
  <c r="Y15" i="109"/>
  <c r="L16" i="109"/>
  <c r="T16" i="109"/>
  <c r="AB16" i="109"/>
  <c r="O17" i="109"/>
  <c r="W17" i="109"/>
  <c r="J18" i="109"/>
  <c r="R18" i="109"/>
  <c r="Z18" i="109"/>
  <c r="M19" i="109"/>
  <c r="U19" i="109"/>
  <c r="AC19" i="109"/>
  <c r="P20" i="109"/>
  <c r="X20" i="109"/>
  <c r="K21" i="109"/>
  <c r="S21" i="109"/>
  <c r="AA21" i="109"/>
  <c r="N22" i="109"/>
  <c r="V22" i="109"/>
  <c r="AD22" i="109"/>
  <c r="Q23" i="109"/>
  <c r="Y23" i="109"/>
  <c r="L24" i="109"/>
  <c r="T24" i="109"/>
  <c r="AB24" i="109"/>
  <c r="O25" i="109"/>
  <c r="W25" i="109"/>
  <c r="J26" i="109"/>
  <c r="R26" i="109"/>
  <c r="Z26" i="109"/>
  <c r="M27" i="109"/>
  <c r="U27" i="109"/>
  <c r="AC27" i="109"/>
  <c r="P28" i="109"/>
  <c r="X28" i="109"/>
  <c r="K29" i="109"/>
  <c r="S29" i="109"/>
  <c r="AA29" i="109"/>
  <c r="N30" i="109"/>
  <c r="V30" i="109"/>
  <c r="AD30" i="109"/>
  <c r="Q31" i="109"/>
  <c r="Y31" i="109"/>
  <c r="L32" i="109"/>
  <c r="T32" i="109"/>
  <c r="AB32" i="109"/>
  <c r="P33" i="109"/>
  <c r="X33" i="109"/>
  <c r="K34" i="109"/>
  <c r="S34" i="109"/>
  <c r="AA34" i="109"/>
  <c r="N35" i="109"/>
  <c r="V35" i="109"/>
  <c r="AD35" i="109"/>
  <c r="Q36" i="109"/>
  <c r="Y36" i="109"/>
  <c r="L37" i="109"/>
  <c r="T37" i="109"/>
  <c r="AB37" i="109"/>
  <c r="O38" i="109"/>
  <c r="W38" i="109"/>
  <c r="J39" i="109"/>
  <c r="R39" i="109"/>
  <c r="Z39" i="109"/>
  <c r="M40" i="109"/>
  <c r="U40" i="109"/>
  <c r="AC40" i="109"/>
  <c r="P41" i="109"/>
  <c r="X41" i="109"/>
  <c r="K42" i="109"/>
  <c r="S42" i="109"/>
  <c r="AA42" i="109"/>
  <c r="N43" i="109"/>
  <c r="V43" i="109"/>
  <c r="AD43" i="109"/>
  <c r="Q44" i="109"/>
  <c r="Y44" i="109"/>
  <c r="L45" i="109"/>
  <c r="T45" i="109"/>
  <c r="AB45" i="109"/>
  <c r="O46" i="109"/>
  <c r="W46" i="109"/>
  <c r="I43" i="109"/>
  <c r="I35" i="109"/>
  <c r="I27" i="109"/>
  <c r="I19" i="109"/>
  <c r="I11" i="109"/>
  <c r="O6" i="109"/>
  <c r="Z7" i="109"/>
  <c r="P9" i="109"/>
  <c r="AA10" i="109"/>
  <c r="Q12" i="109"/>
  <c r="AB13" i="109"/>
  <c r="R15" i="109"/>
  <c r="AC16" i="109"/>
  <c r="S18" i="109"/>
  <c r="AD19" i="109"/>
  <c r="T21" i="109"/>
  <c r="J23" i="109"/>
  <c r="U24" i="109"/>
  <c r="K26" i="109"/>
  <c r="V27" i="109"/>
  <c r="L29" i="109"/>
  <c r="W30" i="109"/>
  <c r="M32" i="109"/>
  <c r="Y33" i="109"/>
  <c r="O35" i="109"/>
  <c r="Z36" i="109"/>
  <c r="P38" i="109"/>
  <c r="AA39" i="109"/>
  <c r="Q41" i="109"/>
  <c r="AB42" i="109"/>
  <c r="R44" i="109"/>
  <c r="AC45" i="109"/>
  <c r="I40" i="109"/>
  <c r="I8" i="109"/>
  <c r="M5" i="109"/>
  <c r="W6" i="109"/>
  <c r="M8" i="109"/>
  <c r="X9" i="109"/>
  <c r="N11" i="109"/>
  <c r="Y12" i="109"/>
  <c r="O14" i="109"/>
  <c r="Z15" i="109"/>
  <c r="P17" i="109"/>
  <c r="AA18" i="109"/>
  <c r="Q20" i="109"/>
  <c r="AB21" i="109"/>
  <c r="R23" i="109"/>
  <c r="AC24" i="109"/>
  <c r="S26" i="109"/>
  <c r="AD27" i="109"/>
  <c r="T29" i="109"/>
  <c r="J31" i="109"/>
  <c r="U32" i="109"/>
  <c r="L34" i="109"/>
  <c r="W35" i="109"/>
  <c r="M37" i="109"/>
  <c r="X38" i="109"/>
  <c r="N40" i="109"/>
  <c r="Y41" i="109"/>
  <c r="O43" i="109"/>
  <c r="Z44" i="109"/>
  <c r="P46" i="109"/>
  <c r="I32" i="109"/>
  <c r="U5" i="109"/>
  <c r="J7" i="109"/>
  <c r="U8" i="109"/>
  <c r="K10" i="109"/>
  <c r="V11" i="109"/>
  <c r="L13" i="109"/>
  <c r="W14" i="109"/>
  <c r="M16" i="109"/>
  <c r="X17" i="109"/>
  <c r="N19" i="109"/>
  <c r="Y20" i="109"/>
  <c r="O22" i="109"/>
  <c r="Z23" i="109"/>
  <c r="P25" i="109"/>
  <c r="AA26" i="109"/>
  <c r="Q28" i="109"/>
  <c r="AB29" i="109"/>
  <c r="R31" i="109"/>
  <c r="AC32" i="109"/>
  <c r="T34" i="109"/>
  <c r="J36" i="109"/>
  <c r="U37" i="109"/>
  <c r="K39" i="109"/>
  <c r="V40" i="109"/>
  <c r="L42" i="109"/>
  <c r="W43" i="109"/>
  <c r="M45" i="109"/>
  <c r="X46" i="109"/>
  <c r="I24" i="109"/>
  <c r="AC8" i="109"/>
  <c r="J15" i="109"/>
  <c r="L21" i="109"/>
  <c r="N27" i="109"/>
  <c r="Q33" i="109"/>
  <c r="S39" i="109"/>
  <c r="U45" i="109"/>
  <c r="S10" i="109"/>
  <c r="U16" i="109"/>
  <c r="W22" i="109"/>
  <c r="Y28" i="109"/>
  <c r="AB34" i="109"/>
  <c r="AD40" i="109"/>
  <c r="AC5" i="109"/>
  <c r="AD11" i="109"/>
  <c r="K18" i="109"/>
  <c r="M24" i="109"/>
  <c r="O30" i="109"/>
  <c r="R36" i="109"/>
  <c r="T42" i="109"/>
  <c r="I16" i="109"/>
  <c r="V19" i="109"/>
  <c r="J44" i="109"/>
  <c r="X25" i="109"/>
  <c r="AC37" i="109"/>
  <c r="R7" i="109"/>
  <c r="T13" i="109"/>
  <c r="Z31" i="109"/>
  <c r="BY123" i="109"/>
  <c r="BT123" i="109"/>
  <c r="BZ122" i="109"/>
  <c r="BU122" i="109"/>
  <c r="BV121" i="109"/>
  <c r="BQ121" i="109"/>
  <c r="BX120" i="109"/>
  <c r="BY119" i="109"/>
  <c r="BT119" i="109"/>
  <c r="BZ118" i="109"/>
  <c r="BU118" i="109"/>
  <c r="BV117" i="109"/>
  <c r="BQ117" i="109"/>
  <c r="BX116" i="109"/>
  <c r="BY115" i="109"/>
  <c r="BT115" i="109"/>
  <c r="BZ114" i="109"/>
  <c r="BU114" i="109"/>
  <c r="BV123" i="109"/>
  <c r="BX123" i="109"/>
  <c r="BV122" i="109"/>
  <c r="BX122" i="109"/>
  <c r="BZ121" i="109"/>
  <c r="BX121" i="109"/>
  <c r="BZ120" i="109"/>
  <c r="BZ119" i="109"/>
  <c r="BU117" i="109"/>
  <c r="BU116" i="109"/>
  <c r="BQ116" i="109"/>
  <c r="BU115" i="109"/>
  <c r="BQ115" i="109"/>
  <c r="BY114" i="109"/>
  <c r="BQ114" i="109"/>
  <c r="BX113" i="109"/>
  <c r="BY112" i="109"/>
  <c r="BT112" i="109"/>
  <c r="BZ111" i="109"/>
  <c r="BU111" i="109"/>
  <c r="BV110" i="109"/>
  <c r="BQ110" i="109"/>
  <c r="BX109" i="109"/>
  <c r="BY108" i="109"/>
  <c r="BT108" i="109"/>
  <c r="BZ107" i="109"/>
  <c r="BU107" i="109"/>
  <c r="BV106" i="109"/>
  <c r="BQ106" i="109"/>
  <c r="BX105" i="109"/>
  <c r="BY104" i="109"/>
  <c r="BT104" i="109"/>
  <c r="BZ103" i="109"/>
  <c r="BU103" i="109"/>
  <c r="BV102" i="109"/>
  <c r="BQ102" i="109"/>
  <c r="BX101" i="109"/>
  <c r="BY100" i="109"/>
  <c r="BT100" i="109"/>
  <c r="BZ99" i="109"/>
  <c r="BU99" i="109"/>
  <c r="BV98" i="109"/>
  <c r="BQ98" i="109"/>
  <c r="BX97" i="109"/>
  <c r="BY96" i="109"/>
  <c r="BT96" i="109"/>
  <c r="BZ95" i="109"/>
  <c r="BU95" i="109"/>
  <c r="BV94" i="109"/>
  <c r="BQ94" i="109"/>
  <c r="BX93" i="109"/>
  <c r="BU123" i="109"/>
  <c r="BT122" i="109"/>
  <c r="BY121" i="109"/>
  <c r="BT120" i="109"/>
  <c r="BQ119" i="109"/>
  <c r="BX118" i="109"/>
  <c r="BV115" i="109"/>
  <c r="BZ113" i="109"/>
  <c r="BZ112" i="109"/>
  <c r="BU110" i="109"/>
  <c r="BU109" i="109"/>
  <c r="BQ109" i="109"/>
  <c r="BU108" i="109"/>
  <c r="BQ108" i="109"/>
  <c r="BY107" i="109"/>
  <c r="BQ107" i="109"/>
  <c r="BY106" i="109"/>
  <c r="BY105" i="109"/>
  <c r="BT103" i="109"/>
  <c r="BT102" i="109"/>
  <c r="BV101" i="109"/>
  <c r="BT101" i="109"/>
  <c r="BV100" i="109"/>
  <c r="BX100" i="109"/>
  <c r="BV99" i="109"/>
  <c r="BX99" i="109"/>
  <c r="BZ98" i="109"/>
  <c r="BX98" i="109"/>
  <c r="BZ97" i="109"/>
  <c r="BZ96" i="109"/>
  <c r="BU94" i="109"/>
  <c r="BU93" i="109"/>
  <c r="BQ93" i="109"/>
  <c r="BQ122" i="109"/>
  <c r="BU121" i="109"/>
  <c r="BV120" i="109"/>
  <c r="BU119" i="109"/>
  <c r="BV118" i="109"/>
  <c r="BT118" i="109"/>
  <c r="BY117" i="109"/>
  <c r="BZ116" i="109"/>
  <c r="BT116" i="109"/>
  <c r="BX114" i="109"/>
  <c r="BV113" i="109"/>
  <c r="BT113" i="109"/>
  <c r="BV112" i="109"/>
  <c r="BX112" i="109"/>
  <c r="BV111" i="109"/>
  <c r="BX111" i="109"/>
  <c r="BZ110" i="109"/>
  <c r="BX110" i="109"/>
  <c r="BZ109" i="109"/>
  <c r="BZ108" i="109"/>
  <c r="BU106" i="109"/>
  <c r="BU105" i="109"/>
  <c r="BQ105" i="109"/>
  <c r="BU104" i="109"/>
  <c r="BQ104" i="109"/>
  <c r="BY103" i="109"/>
  <c r="BQ103" i="109"/>
  <c r="BY102" i="109"/>
  <c r="BY101" i="109"/>
  <c r="BT99" i="109"/>
  <c r="BT98" i="109"/>
  <c r="BV97" i="109"/>
  <c r="BT97" i="109"/>
  <c r="BV96" i="109"/>
  <c r="BX96" i="109"/>
  <c r="BV95" i="109"/>
  <c r="BX95" i="109"/>
  <c r="BZ94" i="109"/>
  <c r="BX94" i="109"/>
  <c r="BZ93" i="109"/>
  <c r="BZ123" i="109"/>
  <c r="BY122" i="109"/>
  <c r="BT121" i="109"/>
  <c r="BQ120" i="109"/>
  <c r="BX117" i="109"/>
  <c r="BV114" i="109"/>
  <c r="BY113" i="109"/>
  <c r="BV109" i="109"/>
  <c r="BV108" i="109"/>
  <c r="BV107" i="109"/>
  <c r="BZ106" i="109"/>
  <c r="BZ105" i="109"/>
  <c r="BZ104" i="109"/>
  <c r="BQ101" i="109"/>
  <c r="BQ100" i="109"/>
  <c r="BQ99" i="109"/>
  <c r="BT95" i="109"/>
  <c r="BT94" i="109"/>
  <c r="BT93" i="109"/>
  <c r="BV119" i="109"/>
  <c r="BY118" i="109"/>
  <c r="BT117" i="109"/>
  <c r="BZ115" i="109"/>
  <c r="BU113" i="109"/>
  <c r="BU112" i="109"/>
  <c r="BY111" i="109"/>
  <c r="BY110" i="109"/>
  <c r="BY109" i="109"/>
  <c r="BV105" i="109"/>
  <c r="BV104" i="109"/>
  <c r="BV103" i="109"/>
  <c r="BZ102" i="109"/>
  <c r="BZ101" i="109"/>
  <c r="BZ100" i="109"/>
  <c r="BQ97" i="109"/>
  <c r="BQ96" i="109"/>
  <c r="BQ95" i="109"/>
  <c r="BY120" i="109"/>
  <c r="BX119" i="109"/>
  <c r="BQ118" i="109"/>
  <c r="BV116" i="109"/>
  <c r="BT114" i="109"/>
  <c r="BT111" i="109"/>
  <c r="BT110" i="109"/>
  <c r="BT109" i="109"/>
  <c r="BX108" i="109"/>
  <c r="BX107" i="109"/>
  <c r="BX106" i="109"/>
  <c r="BU102" i="109"/>
  <c r="BU101" i="109"/>
  <c r="BU100" i="109"/>
  <c r="BY99" i="109"/>
  <c r="BY98" i="109"/>
  <c r="BY97" i="109"/>
  <c r="BV93" i="109"/>
  <c r="BY116" i="109"/>
  <c r="BQ112" i="109"/>
  <c r="BX104" i="109"/>
  <c r="BU96" i="109"/>
  <c r="BU120" i="109"/>
  <c r="BX115" i="109"/>
  <c r="BQ111" i="109"/>
  <c r="BT107" i="109"/>
  <c r="BX103" i="109"/>
  <c r="BY95" i="109"/>
  <c r="BX102" i="109"/>
  <c r="BY94" i="109"/>
  <c r="BZ117" i="109"/>
  <c r="BY93" i="109"/>
  <c r="BT106" i="109"/>
  <c r="BU98" i="109"/>
  <c r="BQ123" i="109"/>
  <c r="BQ113" i="109"/>
  <c r="BT105" i="109"/>
  <c r="BU97" i="109"/>
  <c r="BP123" i="109"/>
  <c r="BG123" i="109"/>
  <c r="BL122" i="109"/>
  <c r="BF122" i="109"/>
  <c r="BH121" i="109"/>
  <c r="BK120" i="109"/>
  <c r="BP119" i="109"/>
  <c r="BG119" i="109"/>
  <c r="BL118" i="109"/>
  <c r="BF118" i="109"/>
  <c r="BH117" i="109"/>
  <c r="BK116" i="109"/>
  <c r="BP115" i="109"/>
  <c r="BG115" i="109"/>
  <c r="BL114" i="109"/>
  <c r="BF114" i="109"/>
  <c r="BH113" i="109"/>
  <c r="BK112" i="109"/>
  <c r="BP111" i="109"/>
  <c r="BG111" i="109"/>
  <c r="BL110" i="109"/>
  <c r="BF110" i="109"/>
  <c r="BH109" i="109"/>
  <c r="BK108" i="109"/>
  <c r="BP107" i="109"/>
  <c r="BG107" i="109"/>
  <c r="BL106" i="109"/>
  <c r="BF106" i="109"/>
  <c r="BH105" i="109"/>
  <c r="BK104" i="109"/>
  <c r="BP103" i="109"/>
  <c r="BG103" i="109"/>
  <c r="BL102" i="109"/>
  <c r="BF102" i="109"/>
  <c r="BH101" i="109"/>
  <c r="BK100" i="109"/>
  <c r="BP99" i="109"/>
  <c r="BG99" i="109"/>
  <c r="BL98" i="109"/>
  <c r="BF98" i="109"/>
  <c r="BH97" i="109"/>
  <c r="BK96" i="109"/>
  <c r="BP95" i="109"/>
  <c r="BG95" i="109"/>
  <c r="BL94" i="109"/>
  <c r="BF94" i="109"/>
  <c r="BH93" i="109"/>
  <c r="BY92" i="109"/>
  <c r="BT92" i="109"/>
  <c r="BP92" i="109"/>
  <c r="BG92" i="109"/>
  <c r="BV91" i="109"/>
  <c r="BQ91" i="109"/>
  <c r="BH91" i="109"/>
  <c r="BY90" i="109"/>
  <c r="BT90" i="109"/>
  <c r="BP90" i="109"/>
  <c r="BG90" i="109"/>
  <c r="BV89" i="109"/>
  <c r="BQ89" i="109"/>
  <c r="BH89" i="109"/>
  <c r="BY88" i="109"/>
  <c r="BT88" i="109"/>
  <c r="BP88" i="109"/>
  <c r="BG88" i="109"/>
  <c r="BV87" i="109"/>
  <c r="BQ87" i="109"/>
  <c r="BH87" i="109"/>
  <c r="BY86" i="109"/>
  <c r="BT86" i="109"/>
  <c r="BP86" i="109"/>
  <c r="BG86" i="109"/>
  <c r="BV85" i="109"/>
  <c r="BQ85" i="109"/>
  <c r="BH85" i="109"/>
  <c r="BY84" i="109"/>
  <c r="BT84" i="109"/>
  <c r="BP84" i="109"/>
  <c r="BG84" i="109"/>
  <c r="BV83" i="109"/>
  <c r="BQ83" i="109"/>
  <c r="BH83" i="109"/>
  <c r="BY82" i="109"/>
  <c r="BT82" i="109"/>
  <c r="BP82" i="109"/>
  <c r="BG82" i="109"/>
  <c r="BV81" i="109"/>
  <c r="BQ81" i="109"/>
  <c r="BH81" i="109"/>
  <c r="BY80" i="109"/>
  <c r="BT80" i="109"/>
  <c r="BP80" i="109"/>
  <c r="BG80" i="109"/>
  <c r="BV79" i="109"/>
  <c r="BQ79" i="109"/>
  <c r="BH79" i="109"/>
  <c r="BY78" i="109"/>
  <c r="BT78" i="109"/>
  <c r="BP78" i="109"/>
  <c r="BG78" i="109"/>
  <c r="BV77" i="109"/>
  <c r="BQ77" i="109"/>
  <c r="BH77" i="109"/>
  <c r="BY76" i="109"/>
  <c r="BT76" i="109"/>
  <c r="BP76" i="109"/>
  <c r="BG76" i="109"/>
  <c r="BV75" i="109"/>
  <c r="BQ75" i="109"/>
  <c r="BH75" i="109"/>
  <c r="BY74" i="109"/>
  <c r="BT74" i="109"/>
  <c r="BP74" i="109"/>
  <c r="BG74" i="109"/>
  <c r="BV73" i="109"/>
  <c r="BQ73" i="109"/>
  <c r="BH73" i="109"/>
  <c r="BY72" i="109"/>
  <c r="BT72" i="109"/>
  <c r="BP72" i="109"/>
  <c r="BG72" i="109"/>
  <c r="BV71" i="109"/>
  <c r="BQ71" i="109"/>
  <c r="BH71" i="109"/>
  <c r="BY70" i="109"/>
  <c r="BT70" i="109"/>
  <c r="BP70" i="109"/>
  <c r="BG70" i="109"/>
  <c r="BV69" i="109"/>
  <c r="BQ69" i="109"/>
  <c r="BH69" i="109"/>
  <c r="BY68" i="109"/>
  <c r="BT68" i="109"/>
  <c r="BP68" i="109"/>
  <c r="BG68" i="109"/>
  <c r="BV67" i="109"/>
  <c r="BQ67" i="109"/>
  <c r="BH67" i="109"/>
  <c r="BY66" i="109"/>
  <c r="BT66" i="109"/>
  <c r="BP66" i="109"/>
  <c r="BG66" i="109"/>
  <c r="BV65" i="109"/>
  <c r="BQ65" i="109"/>
  <c r="BH65" i="109"/>
  <c r="BY64" i="109"/>
  <c r="BT64" i="109"/>
  <c r="BP64" i="109"/>
  <c r="BG64" i="109"/>
  <c r="BV63" i="109"/>
  <c r="BQ63" i="109"/>
  <c r="BH63" i="109"/>
  <c r="BY62" i="109"/>
  <c r="BT62" i="109"/>
  <c r="BP62" i="109"/>
  <c r="BG62" i="109"/>
  <c r="BV61" i="109"/>
  <c r="BQ61" i="109"/>
  <c r="BH61" i="109"/>
  <c r="BY60" i="109"/>
  <c r="BT60" i="109"/>
  <c r="BP60" i="109"/>
  <c r="BG60" i="109"/>
  <c r="BV59" i="109"/>
  <c r="BQ59" i="109"/>
  <c r="BH59" i="109"/>
  <c r="BY58" i="109"/>
  <c r="BT58" i="109"/>
  <c r="BP58" i="109"/>
  <c r="BG58" i="109"/>
  <c r="BV57" i="109"/>
  <c r="BQ57" i="109"/>
  <c r="BH57" i="109"/>
  <c r="BY56" i="109"/>
  <c r="BT56" i="109"/>
  <c r="BP56" i="109"/>
  <c r="BG56" i="109"/>
  <c r="BV55" i="109"/>
  <c r="BQ55" i="109"/>
  <c r="BH55" i="109"/>
  <c r="BY54" i="109"/>
  <c r="BT54" i="109"/>
  <c r="BP54" i="109"/>
  <c r="BG54" i="109"/>
  <c r="BV53" i="109"/>
  <c r="BQ53" i="109"/>
  <c r="BH53" i="109"/>
  <c r="BY52" i="109"/>
  <c r="BT52" i="109"/>
  <c r="BP52" i="109"/>
  <c r="BG52" i="109"/>
  <c r="BV51" i="109"/>
  <c r="BQ51" i="109"/>
  <c r="BH51" i="109"/>
  <c r="BY50" i="109"/>
  <c r="BT50" i="109"/>
  <c r="BP50" i="109"/>
  <c r="BG50" i="109"/>
  <c r="BV49" i="109"/>
  <c r="BQ49" i="109"/>
  <c r="BH49" i="109"/>
  <c r="BY48" i="109"/>
  <c r="BT48" i="109"/>
  <c r="BP48" i="109"/>
  <c r="BG48" i="109"/>
  <c r="BV47" i="109"/>
  <c r="BQ47" i="109"/>
  <c r="BH47" i="109"/>
  <c r="BY46" i="109"/>
  <c r="BT46" i="109"/>
  <c r="BP46" i="109"/>
  <c r="BG46" i="109"/>
  <c r="BV45" i="109"/>
  <c r="BQ45" i="109"/>
  <c r="BH45" i="109"/>
  <c r="BY44" i="109"/>
  <c r="BT44" i="109"/>
  <c r="BP44" i="109"/>
  <c r="BG44" i="109"/>
  <c r="BV43" i="109"/>
  <c r="BQ43" i="109"/>
  <c r="BH43" i="109"/>
  <c r="BY42" i="109"/>
  <c r="BT42" i="109"/>
  <c r="BP42" i="109"/>
  <c r="BG42" i="109"/>
  <c r="BV41" i="109"/>
  <c r="BQ41" i="109"/>
  <c r="BH41" i="109"/>
  <c r="BY40" i="109"/>
  <c r="BT40" i="109"/>
  <c r="BP40" i="109"/>
  <c r="BG40" i="109"/>
  <c r="BV39" i="109"/>
  <c r="BQ39" i="109"/>
  <c r="BH39" i="109"/>
  <c r="BY38" i="109"/>
  <c r="BT38" i="109"/>
  <c r="BP38" i="109"/>
  <c r="BG38" i="109"/>
  <c r="BV37" i="109"/>
  <c r="BQ37" i="109"/>
  <c r="BH37" i="109"/>
  <c r="BY36" i="109"/>
  <c r="BT36" i="109"/>
  <c r="BP36" i="109"/>
  <c r="BG36" i="109"/>
  <c r="BV35" i="109"/>
  <c r="BQ35" i="109"/>
  <c r="BH35" i="109"/>
  <c r="BY34" i="109"/>
  <c r="BT34" i="109"/>
  <c r="BP34" i="109"/>
  <c r="BG34" i="109"/>
  <c r="BV33" i="109"/>
  <c r="BQ33" i="109"/>
  <c r="BH33" i="109"/>
  <c r="BY32" i="109"/>
  <c r="BT32" i="109"/>
  <c r="BP32" i="109"/>
  <c r="BG32" i="109"/>
  <c r="BV31" i="109"/>
  <c r="BQ31" i="109"/>
  <c r="BH31" i="109"/>
  <c r="BY30" i="109"/>
  <c r="BT30" i="109"/>
  <c r="BP30" i="109"/>
  <c r="BG30" i="109"/>
  <c r="BV29" i="109"/>
  <c r="BQ29" i="109"/>
  <c r="BH29" i="109"/>
  <c r="BY28" i="109"/>
  <c r="BT28" i="109"/>
  <c r="BP28" i="109"/>
  <c r="BG28" i="109"/>
  <c r="BV27" i="109"/>
  <c r="BQ27" i="109"/>
  <c r="BH27" i="109"/>
  <c r="BY26" i="109"/>
  <c r="BT26" i="109"/>
  <c r="BP26" i="109"/>
  <c r="BG26" i="109"/>
  <c r="BV25" i="109"/>
  <c r="BQ25" i="109"/>
  <c r="BH25" i="109"/>
  <c r="BY24" i="109"/>
  <c r="BT24" i="109"/>
  <c r="BP24" i="109"/>
  <c r="BG24" i="109"/>
  <c r="BV23" i="109"/>
  <c r="BQ23" i="109"/>
  <c r="BH23" i="109"/>
  <c r="BY22" i="109"/>
  <c r="BT22" i="109"/>
  <c r="BP22" i="109"/>
  <c r="BG22" i="109"/>
  <c r="BV21" i="109"/>
  <c r="BQ21" i="109"/>
  <c r="BH21" i="109"/>
  <c r="BY20" i="109"/>
  <c r="BT20" i="109"/>
  <c r="BP20" i="109"/>
  <c r="BG20" i="109"/>
  <c r="BV19" i="109"/>
  <c r="BQ19" i="109"/>
  <c r="BH19" i="109"/>
  <c r="BY18" i="109"/>
  <c r="BT18" i="109"/>
  <c r="BP18" i="109"/>
  <c r="BG18" i="109"/>
  <c r="BV17" i="109"/>
  <c r="BQ17" i="109"/>
  <c r="BH17" i="109"/>
  <c r="BY16" i="109"/>
  <c r="BT16" i="109"/>
  <c r="BP16" i="109"/>
  <c r="BG16" i="109"/>
  <c r="BV15" i="109"/>
  <c r="BQ15" i="109"/>
  <c r="BH15" i="109"/>
  <c r="BY14" i="109"/>
  <c r="BT14" i="109"/>
  <c r="BP14" i="109"/>
  <c r="BG14" i="109"/>
  <c r="BV13" i="109"/>
  <c r="BQ13" i="109"/>
  <c r="BH13" i="109"/>
  <c r="BY12" i="109"/>
  <c r="BT12" i="109"/>
  <c r="BP12" i="109"/>
  <c r="BG12" i="109"/>
  <c r="BV11" i="109"/>
  <c r="BQ11" i="109"/>
  <c r="BH11" i="109"/>
  <c r="BY10" i="109"/>
  <c r="BT10" i="109"/>
  <c r="BP10" i="109"/>
  <c r="BG10" i="109"/>
  <c r="BV9" i="109"/>
  <c r="BQ9" i="109"/>
  <c r="BH9" i="109"/>
  <c r="BY8" i="109"/>
  <c r="BT8" i="109"/>
  <c r="BP8" i="109"/>
  <c r="BG8" i="109"/>
  <c r="BV7" i="109"/>
  <c r="BQ7" i="109"/>
  <c r="BH7" i="109"/>
  <c r="BY6" i="109"/>
  <c r="BT6" i="109"/>
  <c r="BP6" i="109"/>
  <c r="BG6" i="109"/>
  <c r="BV5" i="109"/>
  <c r="BQ5" i="109"/>
  <c r="BH5" i="109"/>
  <c r="BY4" i="109"/>
  <c r="BT4" i="109"/>
  <c r="BP4" i="109"/>
  <c r="BG4" i="109"/>
  <c r="BV3" i="109"/>
  <c r="BQ3" i="109"/>
  <c r="BH3" i="109"/>
  <c r="BO123" i="109"/>
  <c r="BI123" i="109"/>
  <c r="BR122" i="109"/>
  <c r="BJ122" i="109"/>
  <c r="BS121" i="109"/>
  <c r="BM121" i="109"/>
  <c r="BW120" i="109"/>
  <c r="BN120" i="109"/>
  <c r="BE120" i="109"/>
  <c r="BO119" i="109"/>
  <c r="BI119" i="109"/>
  <c r="BR118" i="109"/>
  <c r="BJ118" i="109"/>
  <c r="BS117" i="109"/>
  <c r="BM117" i="109"/>
  <c r="BW116" i="109"/>
  <c r="BN116" i="109"/>
  <c r="BE116" i="109"/>
  <c r="BO115" i="109"/>
  <c r="BI115" i="109"/>
  <c r="BR114" i="109"/>
  <c r="BJ114" i="109"/>
  <c r="BS113" i="109"/>
  <c r="BM113" i="109"/>
  <c r="BW112" i="109"/>
  <c r="BN112" i="109"/>
  <c r="BE112" i="109"/>
  <c r="BO111" i="109"/>
  <c r="BI111" i="109"/>
  <c r="BR110" i="109"/>
  <c r="BJ110" i="109"/>
  <c r="BS109" i="109"/>
  <c r="BM109" i="109"/>
  <c r="BW108" i="109"/>
  <c r="BN108" i="109"/>
  <c r="BE108" i="109"/>
  <c r="BO107" i="109"/>
  <c r="BI107" i="109"/>
  <c r="BR106" i="109"/>
  <c r="BJ106" i="109"/>
  <c r="BS105" i="109"/>
  <c r="BM105" i="109"/>
  <c r="BW104" i="109"/>
  <c r="BN104" i="109"/>
  <c r="BE104" i="109"/>
  <c r="BO103" i="109"/>
  <c r="BI103" i="109"/>
  <c r="BR102" i="109"/>
  <c r="BJ102" i="109"/>
  <c r="BS101" i="109"/>
  <c r="BM101" i="109"/>
  <c r="BW100" i="109"/>
  <c r="BN100" i="109"/>
  <c r="BE100" i="109"/>
  <c r="BO99" i="109"/>
  <c r="BI99" i="109"/>
  <c r="BR98" i="109"/>
  <c r="BJ98" i="109"/>
  <c r="BS97" i="109"/>
  <c r="BM97" i="109"/>
  <c r="BW96" i="109"/>
  <c r="BN96" i="109"/>
  <c r="BE96" i="109"/>
  <c r="BO95" i="109"/>
  <c r="BI95" i="109"/>
  <c r="BR94" i="109"/>
  <c r="BJ94" i="109"/>
  <c r="BS93" i="109"/>
  <c r="BM93" i="109"/>
  <c r="BW92" i="109"/>
  <c r="BN92" i="109"/>
  <c r="BE92" i="109"/>
  <c r="BO91" i="109"/>
  <c r="BI91" i="109"/>
  <c r="BR90" i="109"/>
  <c r="BJ90" i="109"/>
  <c r="BS89" i="109"/>
  <c r="BM89" i="109"/>
  <c r="BW88" i="109"/>
  <c r="BN88" i="109"/>
  <c r="BE88" i="109"/>
  <c r="BO87" i="109"/>
  <c r="BI87" i="109"/>
  <c r="BR86" i="109"/>
  <c r="BJ86" i="109"/>
  <c r="BS85" i="109"/>
  <c r="BM85" i="109"/>
  <c r="BW84" i="109"/>
  <c r="BN84" i="109"/>
  <c r="BE84" i="109"/>
  <c r="BO83" i="109"/>
  <c r="BI83" i="109"/>
  <c r="BR82" i="109"/>
  <c r="BJ82" i="109"/>
  <c r="BS81" i="109"/>
  <c r="BM81" i="109"/>
  <c r="BW80" i="109"/>
  <c r="BN80" i="109"/>
  <c r="BE80" i="109"/>
  <c r="BO79" i="109"/>
  <c r="BI79" i="109"/>
  <c r="BR78" i="109"/>
  <c r="BJ78" i="109"/>
  <c r="BS77" i="109"/>
  <c r="BM77" i="109"/>
  <c r="BW76" i="109"/>
  <c r="BN76" i="109"/>
  <c r="BE76" i="109"/>
  <c r="BO75" i="109"/>
  <c r="BI75" i="109"/>
  <c r="BR74" i="109"/>
  <c r="BJ74" i="109"/>
  <c r="BS73" i="109"/>
  <c r="BM73" i="109"/>
  <c r="BW72" i="109"/>
  <c r="BN72" i="109"/>
  <c r="BE72" i="109"/>
  <c r="BO71" i="109"/>
  <c r="BI71" i="109"/>
  <c r="BR70" i="109"/>
  <c r="BJ70" i="109"/>
  <c r="BS69" i="109"/>
  <c r="BM69" i="109"/>
  <c r="BW68" i="109"/>
  <c r="BN68" i="109"/>
  <c r="BE68" i="109"/>
  <c r="BO67" i="109"/>
  <c r="BI67" i="109"/>
  <c r="BR66" i="109"/>
  <c r="BJ66" i="109"/>
  <c r="BS65" i="109"/>
  <c r="BM65" i="109"/>
  <c r="BW64" i="109"/>
  <c r="BN64" i="109"/>
  <c r="BE64" i="109"/>
  <c r="BO63" i="109"/>
  <c r="BI63" i="109"/>
  <c r="BR62" i="109"/>
  <c r="BJ62" i="109"/>
  <c r="BS61" i="109"/>
  <c r="BM61" i="109"/>
  <c r="BW60" i="109"/>
  <c r="BN60" i="109"/>
  <c r="BE60" i="109"/>
  <c r="BO59" i="109"/>
  <c r="BI59" i="109"/>
  <c r="BR58" i="109"/>
  <c r="BJ58" i="109"/>
  <c r="BS57" i="109"/>
  <c r="BM57" i="109"/>
  <c r="BW56" i="109"/>
  <c r="BN56" i="109"/>
  <c r="BE56" i="109"/>
  <c r="BO55" i="109"/>
  <c r="BI55" i="109"/>
  <c r="BR54" i="109"/>
  <c r="BJ54" i="109"/>
  <c r="BS53" i="109"/>
  <c r="BM53" i="109"/>
  <c r="BW52" i="109"/>
  <c r="BN52" i="109"/>
  <c r="BE52" i="109"/>
  <c r="BO51" i="109"/>
  <c r="BI51" i="109"/>
  <c r="BR50" i="109"/>
  <c r="BJ50" i="109"/>
  <c r="BS49" i="109"/>
  <c r="BM49" i="109"/>
  <c r="BW48" i="109"/>
  <c r="BN48" i="109"/>
  <c r="BE48" i="109"/>
  <c r="BO47" i="109"/>
  <c r="BI47" i="109"/>
  <c r="BR46" i="109"/>
  <c r="BJ46" i="109"/>
  <c r="BS45" i="109"/>
  <c r="BM45" i="109"/>
  <c r="BW44" i="109"/>
  <c r="BN44" i="109"/>
  <c r="BE44" i="109"/>
  <c r="BO43" i="109"/>
  <c r="BI43" i="109"/>
  <c r="BR42" i="109"/>
  <c r="BJ42" i="109"/>
  <c r="BS41" i="109"/>
  <c r="BM41" i="109"/>
  <c r="BW40" i="109"/>
  <c r="BN40" i="109"/>
  <c r="BE40" i="109"/>
  <c r="BO39" i="109"/>
  <c r="BI39" i="109"/>
  <c r="BR38" i="109"/>
  <c r="BJ38" i="109"/>
  <c r="BS37" i="109"/>
  <c r="BM37" i="109"/>
  <c r="BW36" i="109"/>
  <c r="BN36" i="109"/>
  <c r="BE36" i="109"/>
  <c r="BO35" i="109"/>
  <c r="BI35" i="109"/>
  <c r="BR34" i="109"/>
  <c r="BJ34" i="109"/>
  <c r="BS33" i="109"/>
  <c r="BM33" i="109"/>
  <c r="BW32" i="109"/>
  <c r="BN32" i="109"/>
  <c r="BE32" i="109"/>
  <c r="BO31" i="109"/>
  <c r="BI31" i="109"/>
  <c r="BR30" i="109"/>
  <c r="BJ30" i="109"/>
  <c r="BS29" i="109"/>
  <c r="BM29" i="109"/>
  <c r="BW28" i="109"/>
  <c r="BN28" i="109"/>
  <c r="BE28" i="109"/>
  <c r="BO27" i="109"/>
  <c r="BI27" i="109"/>
  <c r="BR26" i="109"/>
  <c r="BJ26" i="109"/>
  <c r="BS25" i="109"/>
  <c r="BM25" i="109"/>
  <c r="BW24" i="109"/>
  <c r="BN24" i="109"/>
  <c r="BE24" i="109"/>
  <c r="BO23" i="109"/>
  <c r="BI23" i="109"/>
  <c r="BR22" i="109"/>
  <c r="BJ22" i="109"/>
  <c r="BS21" i="109"/>
  <c r="BM21" i="109"/>
  <c r="BW20" i="109"/>
  <c r="BN20" i="109"/>
  <c r="BE20" i="109"/>
  <c r="BO19" i="109"/>
  <c r="BI19" i="109"/>
  <c r="BR18" i="109"/>
  <c r="BJ18" i="109"/>
  <c r="BS17" i="109"/>
  <c r="BM17" i="109"/>
  <c r="BW16" i="109"/>
  <c r="BN16" i="109"/>
  <c r="BE16" i="109"/>
  <c r="BO15" i="109"/>
  <c r="BI15" i="109"/>
  <c r="BR14" i="109"/>
  <c r="BJ14" i="109"/>
  <c r="BS13" i="109"/>
  <c r="BM13" i="109"/>
  <c r="BW12" i="109"/>
  <c r="BN12" i="109"/>
  <c r="BE12" i="109"/>
  <c r="BO11" i="109"/>
  <c r="BI11" i="109"/>
  <c r="BR10" i="109"/>
  <c r="BJ10" i="109"/>
  <c r="BS9" i="109"/>
  <c r="BM9" i="109"/>
  <c r="BW8" i="109"/>
  <c r="BN8" i="109"/>
  <c r="BE8" i="109"/>
  <c r="BO7" i="109"/>
  <c r="BI7" i="109"/>
  <c r="BR6" i="109"/>
  <c r="BJ6" i="109"/>
  <c r="BS5" i="109"/>
  <c r="BM5" i="109"/>
  <c r="BW4" i="109"/>
  <c r="BN4" i="109"/>
  <c r="BE4" i="109"/>
  <c r="BO3" i="109"/>
  <c r="BI3" i="109"/>
  <c r="BX2" i="109"/>
  <c r="BT2" i="109"/>
  <c r="BP2" i="109"/>
  <c r="BL2" i="109"/>
  <c r="BH2" i="109"/>
  <c r="BP122" i="109"/>
  <c r="BP118" i="109"/>
  <c r="BG118" i="109"/>
  <c r="BL117" i="109"/>
  <c r="BF117" i="109"/>
  <c r="BL113" i="109"/>
  <c r="BH108" i="109"/>
  <c r="BG106" i="109"/>
  <c r="BL105" i="109"/>
  <c r="BL101" i="109"/>
  <c r="BF101" i="109"/>
  <c r="BL123" i="109"/>
  <c r="BF123" i="109"/>
  <c r="BH122" i="109"/>
  <c r="BK121" i="109"/>
  <c r="BP120" i="109"/>
  <c r="BG120" i="109"/>
  <c r="BL119" i="109"/>
  <c r="BF119" i="109"/>
  <c r="BH118" i="109"/>
  <c r="BK117" i="109"/>
  <c r="BP116" i="109"/>
  <c r="BG116" i="109"/>
  <c r="BL115" i="109"/>
  <c r="BF115" i="109"/>
  <c r="BH114" i="109"/>
  <c r="BK113" i="109"/>
  <c r="BP112" i="109"/>
  <c r="BG112" i="109"/>
  <c r="BL111" i="109"/>
  <c r="BF111" i="109"/>
  <c r="BH110" i="109"/>
  <c r="BK109" i="109"/>
  <c r="BP108" i="109"/>
  <c r="BG108" i="109"/>
  <c r="BL107" i="109"/>
  <c r="BF107" i="109"/>
  <c r="BH106" i="109"/>
  <c r="BK105" i="109"/>
  <c r="BP104" i="109"/>
  <c r="BG104" i="109"/>
  <c r="BL103" i="109"/>
  <c r="BF103" i="109"/>
  <c r="BH102" i="109"/>
  <c r="BK101" i="109"/>
  <c r="BP100" i="109"/>
  <c r="BG100" i="109"/>
  <c r="BL99" i="109"/>
  <c r="BF99" i="109"/>
  <c r="BH98" i="109"/>
  <c r="BK97" i="109"/>
  <c r="BP96" i="109"/>
  <c r="BG96" i="109"/>
  <c r="BL95" i="109"/>
  <c r="BF95" i="109"/>
  <c r="BH94" i="109"/>
  <c r="BK93" i="109"/>
  <c r="BZ92" i="109"/>
  <c r="BU92" i="109"/>
  <c r="BL92" i="109"/>
  <c r="BF92" i="109"/>
  <c r="BX91" i="109"/>
  <c r="BK91" i="109"/>
  <c r="BZ90" i="109"/>
  <c r="BU90" i="109"/>
  <c r="BL90" i="109"/>
  <c r="BF90" i="109"/>
  <c r="BX89" i="109"/>
  <c r="BK89" i="109"/>
  <c r="BZ88" i="109"/>
  <c r="BU88" i="109"/>
  <c r="BL88" i="109"/>
  <c r="BF88" i="109"/>
  <c r="BX87" i="109"/>
  <c r="BK87" i="109"/>
  <c r="BZ86" i="109"/>
  <c r="BU86" i="109"/>
  <c r="BL86" i="109"/>
  <c r="BF86" i="109"/>
  <c r="BX85" i="109"/>
  <c r="BK85" i="109"/>
  <c r="BZ84" i="109"/>
  <c r="BU84" i="109"/>
  <c r="BL84" i="109"/>
  <c r="BF84" i="109"/>
  <c r="BX83" i="109"/>
  <c r="BK83" i="109"/>
  <c r="BZ82" i="109"/>
  <c r="BU82" i="109"/>
  <c r="BL82" i="109"/>
  <c r="BF82" i="109"/>
  <c r="BX81" i="109"/>
  <c r="BK81" i="109"/>
  <c r="BZ80" i="109"/>
  <c r="BU80" i="109"/>
  <c r="BL80" i="109"/>
  <c r="BF80" i="109"/>
  <c r="BX79" i="109"/>
  <c r="BK79" i="109"/>
  <c r="BZ78" i="109"/>
  <c r="BU78" i="109"/>
  <c r="BL78" i="109"/>
  <c r="BF78" i="109"/>
  <c r="BX77" i="109"/>
  <c r="BK77" i="109"/>
  <c r="BZ76" i="109"/>
  <c r="BU76" i="109"/>
  <c r="BL76" i="109"/>
  <c r="BF76" i="109"/>
  <c r="BX75" i="109"/>
  <c r="BK75" i="109"/>
  <c r="BZ74" i="109"/>
  <c r="BU74" i="109"/>
  <c r="BL74" i="109"/>
  <c r="BF74" i="109"/>
  <c r="BX73" i="109"/>
  <c r="BK73" i="109"/>
  <c r="BZ72" i="109"/>
  <c r="BU72" i="109"/>
  <c r="BL72" i="109"/>
  <c r="BF72" i="109"/>
  <c r="BX71" i="109"/>
  <c r="BK71" i="109"/>
  <c r="BZ70" i="109"/>
  <c r="BU70" i="109"/>
  <c r="BL70" i="109"/>
  <c r="BF70" i="109"/>
  <c r="BX69" i="109"/>
  <c r="BK69" i="109"/>
  <c r="BZ68" i="109"/>
  <c r="BU68" i="109"/>
  <c r="BL68" i="109"/>
  <c r="BF68" i="109"/>
  <c r="BX67" i="109"/>
  <c r="BK67" i="109"/>
  <c r="BZ66" i="109"/>
  <c r="BU66" i="109"/>
  <c r="BL66" i="109"/>
  <c r="BF66" i="109"/>
  <c r="BX65" i="109"/>
  <c r="BK65" i="109"/>
  <c r="BZ64" i="109"/>
  <c r="BU64" i="109"/>
  <c r="BL64" i="109"/>
  <c r="BF64" i="109"/>
  <c r="BX63" i="109"/>
  <c r="BK63" i="109"/>
  <c r="BZ62" i="109"/>
  <c r="BU62" i="109"/>
  <c r="BL62" i="109"/>
  <c r="BF62" i="109"/>
  <c r="BX61" i="109"/>
  <c r="BK61" i="109"/>
  <c r="BZ60" i="109"/>
  <c r="BU60" i="109"/>
  <c r="BL60" i="109"/>
  <c r="BF60" i="109"/>
  <c r="BX59" i="109"/>
  <c r="BK59" i="109"/>
  <c r="BZ58" i="109"/>
  <c r="BU58" i="109"/>
  <c r="BL58" i="109"/>
  <c r="BF58" i="109"/>
  <c r="BX57" i="109"/>
  <c r="BK57" i="109"/>
  <c r="BZ56" i="109"/>
  <c r="BU56" i="109"/>
  <c r="BL56" i="109"/>
  <c r="BF56" i="109"/>
  <c r="BX55" i="109"/>
  <c r="BK55" i="109"/>
  <c r="BZ54" i="109"/>
  <c r="BU54" i="109"/>
  <c r="BL54" i="109"/>
  <c r="BF54" i="109"/>
  <c r="BX53" i="109"/>
  <c r="BK53" i="109"/>
  <c r="BZ52" i="109"/>
  <c r="BU52" i="109"/>
  <c r="BL52" i="109"/>
  <c r="BF52" i="109"/>
  <c r="BX51" i="109"/>
  <c r="BK51" i="109"/>
  <c r="BZ50" i="109"/>
  <c r="BU50" i="109"/>
  <c r="BL50" i="109"/>
  <c r="BF50" i="109"/>
  <c r="BX49" i="109"/>
  <c r="BK49" i="109"/>
  <c r="BZ48" i="109"/>
  <c r="BU48" i="109"/>
  <c r="BL48" i="109"/>
  <c r="BF48" i="109"/>
  <c r="BX47" i="109"/>
  <c r="BK47" i="109"/>
  <c r="BZ46" i="109"/>
  <c r="BU46" i="109"/>
  <c r="BL46" i="109"/>
  <c r="BF46" i="109"/>
  <c r="BX45" i="109"/>
  <c r="BK45" i="109"/>
  <c r="BZ44" i="109"/>
  <c r="BU44" i="109"/>
  <c r="BL44" i="109"/>
  <c r="BF44" i="109"/>
  <c r="BX43" i="109"/>
  <c r="BK43" i="109"/>
  <c r="BZ42" i="109"/>
  <c r="BU42" i="109"/>
  <c r="BL42" i="109"/>
  <c r="BF42" i="109"/>
  <c r="BX41" i="109"/>
  <c r="BK41" i="109"/>
  <c r="BZ40" i="109"/>
  <c r="BU40" i="109"/>
  <c r="BL40" i="109"/>
  <c r="BF40" i="109"/>
  <c r="BX39" i="109"/>
  <c r="BK39" i="109"/>
  <c r="BZ38" i="109"/>
  <c r="BU38" i="109"/>
  <c r="BL38" i="109"/>
  <c r="BF38" i="109"/>
  <c r="BX37" i="109"/>
  <c r="BK37" i="109"/>
  <c r="BZ36" i="109"/>
  <c r="BU36" i="109"/>
  <c r="BL36" i="109"/>
  <c r="BF36" i="109"/>
  <c r="BX35" i="109"/>
  <c r="BK35" i="109"/>
  <c r="BZ34" i="109"/>
  <c r="BU34" i="109"/>
  <c r="BL34" i="109"/>
  <c r="BF34" i="109"/>
  <c r="BX33" i="109"/>
  <c r="BK33" i="109"/>
  <c r="BZ32" i="109"/>
  <c r="BU32" i="109"/>
  <c r="BL32" i="109"/>
  <c r="BF32" i="109"/>
  <c r="BX31" i="109"/>
  <c r="BK31" i="109"/>
  <c r="BZ30" i="109"/>
  <c r="BU30" i="109"/>
  <c r="BL30" i="109"/>
  <c r="BF30" i="109"/>
  <c r="BX29" i="109"/>
  <c r="BK29" i="109"/>
  <c r="BZ28" i="109"/>
  <c r="BU28" i="109"/>
  <c r="BL28" i="109"/>
  <c r="BF28" i="109"/>
  <c r="BX27" i="109"/>
  <c r="BK27" i="109"/>
  <c r="BZ26" i="109"/>
  <c r="BU26" i="109"/>
  <c r="BL26" i="109"/>
  <c r="BF26" i="109"/>
  <c r="BX25" i="109"/>
  <c r="BK25" i="109"/>
  <c r="BZ24" i="109"/>
  <c r="BU24" i="109"/>
  <c r="BL24" i="109"/>
  <c r="BF24" i="109"/>
  <c r="BX23" i="109"/>
  <c r="BK23" i="109"/>
  <c r="BZ22" i="109"/>
  <c r="BU22" i="109"/>
  <c r="BL22" i="109"/>
  <c r="BF22" i="109"/>
  <c r="BX21" i="109"/>
  <c r="BK21" i="109"/>
  <c r="BZ20" i="109"/>
  <c r="BU20" i="109"/>
  <c r="BL20" i="109"/>
  <c r="BF20" i="109"/>
  <c r="BX19" i="109"/>
  <c r="BK19" i="109"/>
  <c r="BZ18" i="109"/>
  <c r="BU18" i="109"/>
  <c r="BL18" i="109"/>
  <c r="BF18" i="109"/>
  <c r="BX17" i="109"/>
  <c r="BK17" i="109"/>
  <c r="BZ16" i="109"/>
  <c r="BU16" i="109"/>
  <c r="BL16" i="109"/>
  <c r="BF16" i="109"/>
  <c r="BX15" i="109"/>
  <c r="BK15" i="109"/>
  <c r="BZ14" i="109"/>
  <c r="BU14" i="109"/>
  <c r="BL14" i="109"/>
  <c r="BF14" i="109"/>
  <c r="BX13" i="109"/>
  <c r="BK13" i="109"/>
  <c r="BZ12" i="109"/>
  <c r="BU12" i="109"/>
  <c r="BL12" i="109"/>
  <c r="BF12" i="109"/>
  <c r="BX11" i="109"/>
  <c r="BK11" i="109"/>
  <c r="BZ10" i="109"/>
  <c r="BU10" i="109"/>
  <c r="BL10" i="109"/>
  <c r="BF10" i="109"/>
  <c r="BX9" i="109"/>
  <c r="BK9" i="109"/>
  <c r="BZ8" i="109"/>
  <c r="BU8" i="109"/>
  <c r="BL8" i="109"/>
  <c r="BF8" i="109"/>
  <c r="BX7" i="109"/>
  <c r="BK7" i="109"/>
  <c r="BZ6" i="109"/>
  <c r="BU6" i="109"/>
  <c r="BL6" i="109"/>
  <c r="BF6" i="109"/>
  <c r="BX5" i="109"/>
  <c r="BK5" i="109"/>
  <c r="BZ4" i="109"/>
  <c r="BU4" i="109"/>
  <c r="BL4" i="109"/>
  <c r="BF4" i="109"/>
  <c r="BX3" i="109"/>
  <c r="BK3" i="109"/>
  <c r="BW123" i="109"/>
  <c r="BN123" i="109"/>
  <c r="BE123" i="109"/>
  <c r="BO122" i="109"/>
  <c r="BI122" i="109"/>
  <c r="BR121" i="109"/>
  <c r="BJ121" i="109"/>
  <c r="BS120" i="109"/>
  <c r="BM120" i="109"/>
  <c r="BW119" i="109"/>
  <c r="BN119" i="109"/>
  <c r="BE119" i="109"/>
  <c r="BO118" i="109"/>
  <c r="BI118" i="109"/>
  <c r="BR117" i="109"/>
  <c r="BJ117" i="109"/>
  <c r="BS116" i="109"/>
  <c r="BM116" i="109"/>
  <c r="BW115" i="109"/>
  <c r="BN115" i="109"/>
  <c r="BE115" i="109"/>
  <c r="BO114" i="109"/>
  <c r="BI114" i="109"/>
  <c r="BR113" i="109"/>
  <c r="BJ113" i="109"/>
  <c r="BS112" i="109"/>
  <c r="BM112" i="109"/>
  <c r="BW111" i="109"/>
  <c r="BN111" i="109"/>
  <c r="BE111" i="109"/>
  <c r="BO110" i="109"/>
  <c r="BI110" i="109"/>
  <c r="BR109" i="109"/>
  <c r="BJ109" i="109"/>
  <c r="BS108" i="109"/>
  <c r="BM108" i="109"/>
  <c r="BW107" i="109"/>
  <c r="BN107" i="109"/>
  <c r="BE107" i="109"/>
  <c r="BO106" i="109"/>
  <c r="BI106" i="109"/>
  <c r="BR105" i="109"/>
  <c r="BJ105" i="109"/>
  <c r="BS104" i="109"/>
  <c r="BM104" i="109"/>
  <c r="BW103" i="109"/>
  <c r="BN103" i="109"/>
  <c r="BE103" i="109"/>
  <c r="BO102" i="109"/>
  <c r="BI102" i="109"/>
  <c r="BR101" i="109"/>
  <c r="BJ101" i="109"/>
  <c r="BS100" i="109"/>
  <c r="BM100" i="109"/>
  <c r="BW99" i="109"/>
  <c r="BN99" i="109"/>
  <c r="BE99" i="109"/>
  <c r="BO98" i="109"/>
  <c r="BI98" i="109"/>
  <c r="BR97" i="109"/>
  <c r="BJ97" i="109"/>
  <c r="BS96" i="109"/>
  <c r="BM96" i="109"/>
  <c r="BW95" i="109"/>
  <c r="BN95" i="109"/>
  <c r="BE95" i="109"/>
  <c r="BO94" i="109"/>
  <c r="BI94" i="109"/>
  <c r="BR93" i="109"/>
  <c r="BJ93" i="109"/>
  <c r="BS92" i="109"/>
  <c r="BM92" i="109"/>
  <c r="BW91" i="109"/>
  <c r="BN91" i="109"/>
  <c r="BE91" i="109"/>
  <c r="BO90" i="109"/>
  <c r="BI90" i="109"/>
  <c r="BR89" i="109"/>
  <c r="BJ89" i="109"/>
  <c r="BS88" i="109"/>
  <c r="BM88" i="109"/>
  <c r="BW87" i="109"/>
  <c r="BN87" i="109"/>
  <c r="BE87" i="109"/>
  <c r="BO86" i="109"/>
  <c r="BI86" i="109"/>
  <c r="BR85" i="109"/>
  <c r="BJ85" i="109"/>
  <c r="BS84" i="109"/>
  <c r="BM84" i="109"/>
  <c r="BW83" i="109"/>
  <c r="BN83" i="109"/>
  <c r="BE83" i="109"/>
  <c r="BO82" i="109"/>
  <c r="BI82" i="109"/>
  <c r="BR81" i="109"/>
  <c r="BJ81" i="109"/>
  <c r="BS80" i="109"/>
  <c r="BM80" i="109"/>
  <c r="BW79" i="109"/>
  <c r="BN79" i="109"/>
  <c r="BE79" i="109"/>
  <c r="BO78" i="109"/>
  <c r="BI78" i="109"/>
  <c r="BR77" i="109"/>
  <c r="BJ77" i="109"/>
  <c r="BS76" i="109"/>
  <c r="BM76" i="109"/>
  <c r="BW75" i="109"/>
  <c r="BN75" i="109"/>
  <c r="BE75" i="109"/>
  <c r="BO74" i="109"/>
  <c r="BI74" i="109"/>
  <c r="BR73" i="109"/>
  <c r="BJ73" i="109"/>
  <c r="BS72" i="109"/>
  <c r="BM72" i="109"/>
  <c r="BW71" i="109"/>
  <c r="BN71" i="109"/>
  <c r="BE71" i="109"/>
  <c r="BO70" i="109"/>
  <c r="BI70" i="109"/>
  <c r="BR69" i="109"/>
  <c r="BJ69" i="109"/>
  <c r="BS68" i="109"/>
  <c r="BM68" i="109"/>
  <c r="BW67" i="109"/>
  <c r="BN67" i="109"/>
  <c r="BE67" i="109"/>
  <c r="BO66" i="109"/>
  <c r="BI66" i="109"/>
  <c r="BR65" i="109"/>
  <c r="BJ65" i="109"/>
  <c r="BS64" i="109"/>
  <c r="BM64" i="109"/>
  <c r="BW63" i="109"/>
  <c r="BN63" i="109"/>
  <c r="BE63" i="109"/>
  <c r="BO62" i="109"/>
  <c r="BI62" i="109"/>
  <c r="BR61" i="109"/>
  <c r="BJ61" i="109"/>
  <c r="BS60" i="109"/>
  <c r="BM60" i="109"/>
  <c r="BW59" i="109"/>
  <c r="BN59" i="109"/>
  <c r="BE59" i="109"/>
  <c r="BO58" i="109"/>
  <c r="BI58" i="109"/>
  <c r="BR57" i="109"/>
  <c r="BJ57" i="109"/>
  <c r="BS56" i="109"/>
  <c r="BM56" i="109"/>
  <c r="BW55" i="109"/>
  <c r="BN55" i="109"/>
  <c r="BE55" i="109"/>
  <c r="BO54" i="109"/>
  <c r="BI54" i="109"/>
  <c r="BR53" i="109"/>
  <c r="BJ53" i="109"/>
  <c r="BS52" i="109"/>
  <c r="BM52" i="109"/>
  <c r="BW51" i="109"/>
  <c r="BN51" i="109"/>
  <c r="BE51" i="109"/>
  <c r="BO50" i="109"/>
  <c r="BI50" i="109"/>
  <c r="BR49" i="109"/>
  <c r="BJ49" i="109"/>
  <c r="BS48" i="109"/>
  <c r="BM48" i="109"/>
  <c r="BW47" i="109"/>
  <c r="BN47" i="109"/>
  <c r="BE47" i="109"/>
  <c r="BO46" i="109"/>
  <c r="BI46" i="109"/>
  <c r="BR45" i="109"/>
  <c r="BJ45" i="109"/>
  <c r="BS44" i="109"/>
  <c r="BM44" i="109"/>
  <c r="BW43" i="109"/>
  <c r="BN43" i="109"/>
  <c r="BE43" i="109"/>
  <c r="BO42" i="109"/>
  <c r="BI42" i="109"/>
  <c r="BR41" i="109"/>
  <c r="BJ41" i="109"/>
  <c r="BS40" i="109"/>
  <c r="BM40" i="109"/>
  <c r="BW39" i="109"/>
  <c r="BN39" i="109"/>
  <c r="BE39" i="109"/>
  <c r="BO38" i="109"/>
  <c r="BI38" i="109"/>
  <c r="BR37" i="109"/>
  <c r="BJ37" i="109"/>
  <c r="BS36" i="109"/>
  <c r="BM36" i="109"/>
  <c r="BW35" i="109"/>
  <c r="BN35" i="109"/>
  <c r="BE35" i="109"/>
  <c r="BO34" i="109"/>
  <c r="BI34" i="109"/>
  <c r="BR33" i="109"/>
  <c r="BJ33" i="109"/>
  <c r="BS32" i="109"/>
  <c r="BM32" i="109"/>
  <c r="BW31" i="109"/>
  <c r="BN31" i="109"/>
  <c r="BE31" i="109"/>
  <c r="BO30" i="109"/>
  <c r="BI30" i="109"/>
  <c r="BR29" i="109"/>
  <c r="BJ29" i="109"/>
  <c r="BS28" i="109"/>
  <c r="BM28" i="109"/>
  <c r="BW27" i="109"/>
  <c r="BN27" i="109"/>
  <c r="BE27" i="109"/>
  <c r="BO26" i="109"/>
  <c r="BI26" i="109"/>
  <c r="BR25" i="109"/>
  <c r="BJ25" i="109"/>
  <c r="BS24" i="109"/>
  <c r="BM24" i="109"/>
  <c r="BW23" i="109"/>
  <c r="BN23" i="109"/>
  <c r="BE23" i="109"/>
  <c r="BO22" i="109"/>
  <c r="BI22" i="109"/>
  <c r="BR21" i="109"/>
  <c r="BJ21" i="109"/>
  <c r="BS20" i="109"/>
  <c r="BM20" i="109"/>
  <c r="BW19" i="109"/>
  <c r="BN19" i="109"/>
  <c r="BE19" i="109"/>
  <c r="BO18" i="109"/>
  <c r="BI18" i="109"/>
  <c r="BR17" i="109"/>
  <c r="BJ17" i="109"/>
  <c r="BS16" i="109"/>
  <c r="BM16" i="109"/>
  <c r="BW15" i="109"/>
  <c r="BN15" i="109"/>
  <c r="BE15" i="109"/>
  <c r="BO14" i="109"/>
  <c r="BI14" i="109"/>
  <c r="BR13" i="109"/>
  <c r="BJ13" i="109"/>
  <c r="BS12" i="109"/>
  <c r="BM12" i="109"/>
  <c r="BW11" i="109"/>
  <c r="BN11" i="109"/>
  <c r="BE11" i="109"/>
  <c r="BO10" i="109"/>
  <c r="BI10" i="109"/>
  <c r="BR9" i="109"/>
  <c r="BJ9" i="109"/>
  <c r="BS8" i="109"/>
  <c r="BM8" i="109"/>
  <c r="BW7" i="109"/>
  <c r="BN7" i="109"/>
  <c r="BE7" i="109"/>
  <c r="BO6" i="109"/>
  <c r="BI6" i="109"/>
  <c r="BR5" i="109"/>
  <c r="BJ5" i="109"/>
  <c r="BS4" i="109"/>
  <c r="BM4" i="109"/>
  <c r="BW3" i="109"/>
  <c r="BN3" i="109"/>
  <c r="BE3" i="109"/>
  <c r="BW2" i="109"/>
  <c r="BS2" i="109"/>
  <c r="BO2" i="109"/>
  <c r="BK2" i="109"/>
  <c r="BG2" i="109"/>
  <c r="BG122" i="109"/>
  <c r="BL121" i="109"/>
  <c r="BH120" i="109"/>
  <c r="BK119" i="109"/>
  <c r="BH116" i="109"/>
  <c r="BK115" i="109"/>
  <c r="BP114" i="109"/>
  <c r="BG114" i="109"/>
  <c r="BF109" i="109"/>
  <c r="BF105" i="109"/>
  <c r="BH123" i="109"/>
  <c r="BK122" i="109"/>
  <c r="BP121" i="109"/>
  <c r="BG121" i="109"/>
  <c r="BL120" i="109"/>
  <c r="BF120" i="109"/>
  <c r="BH119" i="109"/>
  <c r="BK118" i="109"/>
  <c r="BP117" i="109"/>
  <c r="BG117" i="109"/>
  <c r="BL116" i="109"/>
  <c r="BF116" i="109"/>
  <c r="BH115" i="109"/>
  <c r="BK114" i="109"/>
  <c r="BP113" i="109"/>
  <c r="BG113" i="109"/>
  <c r="BL112" i="109"/>
  <c r="BF112" i="109"/>
  <c r="BH111" i="109"/>
  <c r="BK110" i="109"/>
  <c r="BP109" i="109"/>
  <c r="BG109" i="109"/>
  <c r="BL108" i="109"/>
  <c r="BF108" i="109"/>
  <c r="BH107" i="109"/>
  <c r="BK106" i="109"/>
  <c r="BP105" i="109"/>
  <c r="BG105" i="109"/>
  <c r="BL104" i="109"/>
  <c r="BF104" i="109"/>
  <c r="BH103" i="109"/>
  <c r="BK102" i="109"/>
  <c r="BP101" i="109"/>
  <c r="BG101" i="109"/>
  <c r="BL100" i="109"/>
  <c r="BF100" i="109"/>
  <c r="BH99" i="109"/>
  <c r="BK98" i="109"/>
  <c r="BP97" i="109"/>
  <c r="BG97" i="109"/>
  <c r="BL96" i="109"/>
  <c r="BF96" i="109"/>
  <c r="BH95" i="109"/>
  <c r="BK94" i="109"/>
  <c r="BP93" i="109"/>
  <c r="BG93" i="109"/>
  <c r="BV92" i="109"/>
  <c r="BQ92" i="109"/>
  <c r="BH92" i="109"/>
  <c r="BY91" i="109"/>
  <c r="BT91" i="109"/>
  <c r="BP91" i="109"/>
  <c r="BG91" i="109"/>
  <c r="BV90" i="109"/>
  <c r="BQ90" i="109"/>
  <c r="BH90" i="109"/>
  <c r="BY89" i="109"/>
  <c r="BT89" i="109"/>
  <c r="BP89" i="109"/>
  <c r="BG89" i="109"/>
  <c r="BV88" i="109"/>
  <c r="BQ88" i="109"/>
  <c r="BH88" i="109"/>
  <c r="BY87" i="109"/>
  <c r="BT87" i="109"/>
  <c r="BP87" i="109"/>
  <c r="BG87" i="109"/>
  <c r="BV86" i="109"/>
  <c r="BQ86" i="109"/>
  <c r="BH86" i="109"/>
  <c r="BY85" i="109"/>
  <c r="BT85" i="109"/>
  <c r="BP85" i="109"/>
  <c r="BG85" i="109"/>
  <c r="BV84" i="109"/>
  <c r="BQ84" i="109"/>
  <c r="BH84" i="109"/>
  <c r="BY83" i="109"/>
  <c r="BT83" i="109"/>
  <c r="BP83" i="109"/>
  <c r="BG83" i="109"/>
  <c r="BV82" i="109"/>
  <c r="BQ82" i="109"/>
  <c r="BH82" i="109"/>
  <c r="BY81" i="109"/>
  <c r="BT81" i="109"/>
  <c r="BP81" i="109"/>
  <c r="BG81" i="109"/>
  <c r="BV80" i="109"/>
  <c r="BQ80" i="109"/>
  <c r="BH80" i="109"/>
  <c r="BY79" i="109"/>
  <c r="BT79" i="109"/>
  <c r="BP79" i="109"/>
  <c r="BG79" i="109"/>
  <c r="BV78" i="109"/>
  <c r="BQ78" i="109"/>
  <c r="BH78" i="109"/>
  <c r="BY77" i="109"/>
  <c r="BT77" i="109"/>
  <c r="BP77" i="109"/>
  <c r="BG77" i="109"/>
  <c r="BV76" i="109"/>
  <c r="BQ76" i="109"/>
  <c r="BH76" i="109"/>
  <c r="BY75" i="109"/>
  <c r="BT75" i="109"/>
  <c r="BP75" i="109"/>
  <c r="BG75" i="109"/>
  <c r="BV74" i="109"/>
  <c r="BQ74" i="109"/>
  <c r="BH74" i="109"/>
  <c r="BY73" i="109"/>
  <c r="BT73" i="109"/>
  <c r="BP73" i="109"/>
  <c r="BG73" i="109"/>
  <c r="BV72" i="109"/>
  <c r="BQ72" i="109"/>
  <c r="BH72" i="109"/>
  <c r="BY71" i="109"/>
  <c r="BT71" i="109"/>
  <c r="BP71" i="109"/>
  <c r="BG71" i="109"/>
  <c r="BV70" i="109"/>
  <c r="BQ70" i="109"/>
  <c r="BH70" i="109"/>
  <c r="BY69" i="109"/>
  <c r="BT69" i="109"/>
  <c r="BP69" i="109"/>
  <c r="BG69" i="109"/>
  <c r="BV68" i="109"/>
  <c r="BQ68" i="109"/>
  <c r="BH68" i="109"/>
  <c r="BY67" i="109"/>
  <c r="BT67" i="109"/>
  <c r="BP67" i="109"/>
  <c r="BG67" i="109"/>
  <c r="BV66" i="109"/>
  <c r="BQ66" i="109"/>
  <c r="BH66" i="109"/>
  <c r="BY65" i="109"/>
  <c r="BT65" i="109"/>
  <c r="BP65" i="109"/>
  <c r="BG65" i="109"/>
  <c r="BV64" i="109"/>
  <c r="BQ64" i="109"/>
  <c r="BH64" i="109"/>
  <c r="BY63" i="109"/>
  <c r="BT63" i="109"/>
  <c r="BP63" i="109"/>
  <c r="BG63" i="109"/>
  <c r="BV62" i="109"/>
  <c r="BQ62" i="109"/>
  <c r="BH62" i="109"/>
  <c r="BY61" i="109"/>
  <c r="BT61" i="109"/>
  <c r="BP61" i="109"/>
  <c r="BG61" i="109"/>
  <c r="BV60" i="109"/>
  <c r="BQ60" i="109"/>
  <c r="BH60" i="109"/>
  <c r="BY59" i="109"/>
  <c r="BT59" i="109"/>
  <c r="BP59" i="109"/>
  <c r="BG59" i="109"/>
  <c r="BV58" i="109"/>
  <c r="BQ58" i="109"/>
  <c r="BH58" i="109"/>
  <c r="BY57" i="109"/>
  <c r="BT57" i="109"/>
  <c r="BP57" i="109"/>
  <c r="BG57" i="109"/>
  <c r="BV56" i="109"/>
  <c r="BQ56" i="109"/>
  <c r="BH56" i="109"/>
  <c r="BY55" i="109"/>
  <c r="BT55" i="109"/>
  <c r="BP55" i="109"/>
  <c r="BG55" i="109"/>
  <c r="BV54" i="109"/>
  <c r="BQ54" i="109"/>
  <c r="BH54" i="109"/>
  <c r="BY53" i="109"/>
  <c r="BT53" i="109"/>
  <c r="BP53" i="109"/>
  <c r="BG53" i="109"/>
  <c r="BV52" i="109"/>
  <c r="BQ52" i="109"/>
  <c r="BH52" i="109"/>
  <c r="BY51" i="109"/>
  <c r="BT51" i="109"/>
  <c r="BP51" i="109"/>
  <c r="BG51" i="109"/>
  <c r="BV50" i="109"/>
  <c r="BQ50" i="109"/>
  <c r="BH50" i="109"/>
  <c r="BY49" i="109"/>
  <c r="BT49" i="109"/>
  <c r="BP49" i="109"/>
  <c r="BG49" i="109"/>
  <c r="BV48" i="109"/>
  <c r="BQ48" i="109"/>
  <c r="BH48" i="109"/>
  <c r="BY47" i="109"/>
  <c r="BT47" i="109"/>
  <c r="BP47" i="109"/>
  <c r="BG47" i="109"/>
  <c r="BV46" i="109"/>
  <c r="BQ46" i="109"/>
  <c r="BH46" i="109"/>
  <c r="BY45" i="109"/>
  <c r="BT45" i="109"/>
  <c r="BP45" i="109"/>
  <c r="BG45" i="109"/>
  <c r="BV44" i="109"/>
  <c r="BQ44" i="109"/>
  <c r="BH44" i="109"/>
  <c r="BY43" i="109"/>
  <c r="BT43" i="109"/>
  <c r="BP43" i="109"/>
  <c r="BG43" i="109"/>
  <c r="BV42" i="109"/>
  <c r="BQ42" i="109"/>
  <c r="BH42" i="109"/>
  <c r="BY41" i="109"/>
  <c r="BT41" i="109"/>
  <c r="BP41" i="109"/>
  <c r="BG41" i="109"/>
  <c r="BV40" i="109"/>
  <c r="BQ40" i="109"/>
  <c r="BH40" i="109"/>
  <c r="BY39" i="109"/>
  <c r="BT39" i="109"/>
  <c r="BP39" i="109"/>
  <c r="BG39" i="109"/>
  <c r="BV38" i="109"/>
  <c r="BQ38" i="109"/>
  <c r="BH38" i="109"/>
  <c r="BY37" i="109"/>
  <c r="BT37" i="109"/>
  <c r="BP37" i="109"/>
  <c r="BG37" i="109"/>
  <c r="BV36" i="109"/>
  <c r="BQ36" i="109"/>
  <c r="BH36" i="109"/>
  <c r="BY35" i="109"/>
  <c r="BT35" i="109"/>
  <c r="BP35" i="109"/>
  <c r="BG35" i="109"/>
  <c r="BV34" i="109"/>
  <c r="BQ34" i="109"/>
  <c r="BH34" i="109"/>
  <c r="BY33" i="109"/>
  <c r="BT33" i="109"/>
  <c r="BP33" i="109"/>
  <c r="BG33" i="109"/>
  <c r="BV32" i="109"/>
  <c r="BQ32" i="109"/>
  <c r="BH32" i="109"/>
  <c r="BY31" i="109"/>
  <c r="BT31" i="109"/>
  <c r="BP31" i="109"/>
  <c r="BG31" i="109"/>
  <c r="BV30" i="109"/>
  <c r="BQ30" i="109"/>
  <c r="BH30" i="109"/>
  <c r="BY29" i="109"/>
  <c r="BT29" i="109"/>
  <c r="BP29" i="109"/>
  <c r="BG29" i="109"/>
  <c r="BV28" i="109"/>
  <c r="BQ28" i="109"/>
  <c r="BH28" i="109"/>
  <c r="BY27" i="109"/>
  <c r="BT27" i="109"/>
  <c r="BP27" i="109"/>
  <c r="BG27" i="109"/>
  <c r="BV26" i="109"/>
  <c r="BQ26" i="109"/>
  <c r="BH26" i="109"/>
  <c r="BY25" i="109"/>
  <c r="BT25" i="109"/>
  <c r="BP25" i="109"/>
  <c r="BG25" i="109"/>
  <c r="BV24" i="109"/>
  <c r="BQ24" i="109"/>
  <c r="BH24" i="109"/>
  <c r="BY23" i="109"/>
  <c r="BT23" i="109"/>
  <c r="BP23" i="109"/>
  <c r="BG23" i="109"/>
  <c r="BV22" i="109"/>
  <c r="BQ22" i="109"/>
  <c r="BH22" i="109"/>
  <c r="BY21" i="109"/>
  <c r="BT21" i="109"/>
  <c r="BP21" i="109"/>
  <c r="BG21" i="109"/>
  <c r="BV20" i="109"/>
  <c r="BQ20" i="109"/>
  <c r="BH20" i="109"/>
  <c r="BY19" i="109"/>
  <c r="BT19" i="109"/>
  <c r="BP19" i="109"/>
  <c r="BG19" i="109"/>
  <c r="BV18" i="109"/>
  <c r="BQ18" i="109"/>
  <c r="BH18" i="109"/>
  <c r="BY17" i="109"/>
  <c r="BT17" i="109"/>
  <c r="BP17" i="109"/>
  <c r="BG17" i="109"/>
  <c r="BV16" i="109"/>
  <c r="BQ16" i="109"/>
  <c r="BH16" i="109"/>
  <c r="BY15" i="109"/>
  <c r="BT15" i="109"/>
  <c r="BP15" i="109"/>
  <c r="BG15" i="109"/>
  <c r="BV14" i="109"/>
  <c r="BQ14" i="109"/>
  <c r="BH14" i="109"/>
  <c r="BY13" i="109"/>
  <c r="BT13" i="109"/>
  <c r="BP13" i="109"/>
  <c r="BG13" i="109"/>
  <c r="BV12" i="109"/>
  <c r="BQ12" i="109"/>
  <c r="BH12" i="109"/>
  <c r="BY11" i="109"/>
  <c r="BT11" i="109"/>
  <c r="BP11" i="109"/>
  <c r="BG11" i="109"/>
  <c r="BV10" i="109"/>
  <c r="BQ10" i="109"/>
  <c r="BH10" i="109"/>
  <c r="BY9" i="109"/>
  <c r="BT9" i="109"/>
  <c r="BP9" i="109"/>
  <c r="BG9" i="109"/>
  <c r="BV8" i="109"/>
  <c r="BQ8" i="109"/>
  <c r="BH8" i="109"/>
  <c r="BY7" i="109"/>
  <c r="BT7" i="109"/>
  <c r="BP7" i="109"/>
  <c r="BG7" i="109"/>
  <c r="BV6" i="109"/>
  <c r="BQ6" i="109"/>
  <c r="BH6" i="109"/>
  <c r="BY5" i="109"/>
  <c r="BT5" i="109"/>
  <c r="BP5" i="109"/>
  <c r="BG5" i="109"/>
  <c r="BV4" i="109"/>
  <c r="BQ4" i="109"/>
  <c r="BH4" i="109"/>
  <c r="BY3" i="109"/>
  <c r="BT3" i="109"/>
  <c r="BP3" i="109"/>
  <c r="BG3" i="109"/>
  <c r="BS123" i="109"/>
  <c r="BM123" i="109"/>
  <c r="BW122" i="109"/>
  <c r="BN122" i="109"/>
  <c r="BE122" i="109"/>
  <c r="BO121" i="109"/>
  <c r="BI121" i="109"/>
  <c r="BR120" i="109"/>
  <c r="BJ120" i="109"/>
  <c r="BS119" i="109"/>
  <c r="BM119" i="109"/>
  <c r="BW118" i="109"/>
  <c r="BN118" i="109"/>
  <c r="BE118" i="109"/>
  <c r="BO117" i="109"/>
  <c r="BI117" i="109"/>
  <c r="BR116" i="109"/>
  <c r="BJ116" i="109"/>
  <c r="BS115" i="109"/>
  <c r="BM115" i="109"/>
  <c r="BW114" i="109"/>
  <c r="BN114" i="109"/>
  <c r="BE114" i="109"/>
  <c r="BO113" i="109"/>
  <c r="BI113" i="109"/>
  <c r="BR112" i="109"/>
  <c r="BJ112" i="109"/>
  <c r="BS111" i="109"/>
  <c r="BM111" i="109"/>
  <c r="BW110" i="109"/>
  <c r="BN110" i="109"/>
  <c r="BE110" i="109"/>
  <c r="BO109" i="109"/>
  <c r="BI109" i="109"/>
  <c r="BR108" i="109"/>
  <c r="BJ108" i="109"/>
  <c r="BS107" i="109"/>
  <c r="BM107" i="109"/>
  <c r="BW106" i="109"/>
  <c r="BN106" i="109"/>
  <c r="BE106" i="109"/>
  <c r="BO105" i="109"/>
  <c r="BI105" i="109"/>
  <c r="BR104" i="109"/>
  <c r="BJ104" i="109"/>
  <c r="BS103" i="109"/>
  <c r="BM103" i="109"/>
  <c r="BW102" i="109"/>
  <c r="BN102" i="109"/>
  <c r="BE102" i="109"/>
  <c r="BO101" i="109"/>
  <c r="BI101" i="109"/>
  <c r="BR100" i="109"/>
  <c r="BJ100" i="109"/>
  <c r="BS99" i="109"/>
  <c r="BM99" i="109"/>
  <c r="BW98" i="109"/>
  <c r="BN98" i="109"/>
  <c r="BE98" i="109"/>
  <c r="BO97" i="109"/>
  <c r="BI97" i="109"/>
  <c r="BR96" i="109"/>
  <c r="BJ96" i="109"/>
  <c r="BS95" i="109"/>
  <c r="BM95" i="109"/>
  <c r="BW94" i="109"/>
  <c r="BN94" i="109"/>
  <c r="BE94" i="109"/>
  <c r="BO93" i="109"/>
  <c r="BI93" i="109"/>
  <c r="BR92" i="109"/>
  <c r="BJ92" i="109"/>
  <c r="BS91" i="109"/>
  <c r="BM91" i="109"/>
  <c r="BW90" i="109"/>
  <c r="BN90" i="109"/>
  <c r="BE90" i="109"/>
  <c r="BO89" i="109"/>
  <c r="BI89" i="109"/>
  <c r="BR88" i="109"/>
  <c r="BJ88" i="109"/>
  <c r="BS87" i="109"/>
  <c r="BM87" i="109"/>
  <c r="BW86" i="109"/>
  <c r="BN86" i="109"/>
  <c r="BE86" i="109"/>
  <c r="BO85" i="109"/>
  <c r="BI85" i="109"/>
  <c r="BR84" i="109"/>
  <c r="BJ84" i="109"/>
  <c r="BS83" i="109"/>
  <c r="BM83" i="109"/>
  <c r="BW82" i="109"/>
  <c r="BN82" i="109"/>
  <c r="BE82" i="109"/>
  <c r="BO81" i="109"/>
  <c r="BI81" i="109"/>
  <c r="BR80" i="109"/>
  <c r="BJ80" i="109"/>
  <c r="BS79" i="109"/>
  <c r="BM79" i="109"/>
  <c r="BW78" i="109"/>
  <c r="BN78" i="109"/>
  <c r="BE78" i="109"/>
  <c r="BO77" i="109"/>
  <c r="BI77" i="109"/>
  <c r="BR76" i="109"/>
  <c r="BJ76" i="109"/>
  <c r="BS75" i="109"/>
  <c r="BM75" i="109"/>
  <c r="BW74" i="109"/>
  <c r="BN74" i="109"/>
  <c r="BE74" i="109"/>
  <c r="BO73" i="109"/>
  <c r="BI73" i="109"/>
  <c r="BR72" i="109"/>
  <c r="BJ72" i="109"/>
  <c r="BS71" i="109"/>
  <c r="BM71" i="109"/>
  <c r="BW70" i="109"/>
  <c r="BN70" i="109"/>
  <c r="BE70" i="109"/>
  <c r="BO69" i="109"/>
  <c r="BI69" i="109"/>
  <c r="BR68" i="109"/>
  <c r="BJ68" i="109"/>
  <c r="BS67" i="109"/>
  <c r="BM67" i="109"/>
  <c r="BW66" i="109"/>
  <c r="BN66" i="109"/>
  <c r="BE66" i="109"/>
  <c r="BO65" i="109"/>
  <c r="BI65" i="109"/>
  <c r="BR64" i="109"/>
  <c r="BJ64" i="109"/>
  <c r="BS63" i="109"/>
  <c r="BM63" i="109"/>
  <c r="BW62" i="109"/>
  <c r="BN62" i="109"/>
  <c r="BE62" i="109"/>
  <c r="BO61" i="109"/>
  <c r="BI61" i="109"/>
  <c r="BR60" i="109"/>
  <c r="BJ60" i="109"/>
  <c r="BS59" i="109"/>
  <c r="BM59" i="109"/>
  <c r="BW58" i="109"/>
  <c r="BN58" i="109"/>
  <c r="BE58" i="109"/>
  <c r="BO57" i="109"/>
  <c r="BI57" i="109"/>
  <c r="BR56" i="109"/>
  <c r="BJ56" i="109"/>
  <c r="BS55" i="109"/>
  <c r="BM55" i="109"/>
  <c r="BW54" i="109"/>
  <c r="BN54" i="109"/>
  <c r="BE54" i="109"/>
  <c r="BO53" i="109"/>
  <c r="BI53" i="109"/>
  <c r="BR52" i="109"/>
  <c r="BJ52" i="109"/>
  <c r="BS51" i="109"/>
  <c r="BM51" i="109"/>
  <c r="BW50" i="109"/>
  <c r="BN50" i="109"/>
  <c r="BE50" i="109"/>
  <c r="BO49" i="109"/>
  <c r="BI49" i="109"/>
  <c r="BR48" i="109"/>
  <c r="BJ48" i="109"/>
  <c r="BS47" i="109"/>
  <c r="BM47" i="109"/>
  <c r="BW46" i="109"/>
  <c r="BN46" i="109"/>
  <c r="BE46" i="109"/>
  <c r="BO45" i="109"/>
  <c r="BI45" i="109"/>
  <c r="BR44" i="109"/>
  <c r="BJ44" i="109"/>
  <c r="BS43" i="109"/>
  <c r="BM43" i="109"/>
  <c r="BW42" i="109"/>
  <c r="BN42" i="109"/>
  <c r="BE42" i="109"/>
  <c r="BO41" i="109"/>
  <c r="BI41" i="109"/>
  <c r="BR40" i="109"/>
  <c r="BJ40" i="109"/>
  <c r="BS39" i="109"/>
  <c r="BM39" i="109"/>
  <c r="BW38" i="109"/>
  <c r="BN38" i="109"/>
  <c r="BE38" i="109"/>
  <c r="BO37" i="109"/>
  <c r="BI37" i="109"/>
  <c r="BR36" i="109"/>
  <c r="BJ36" i="109"/>
  <c r="BS35" i="109"/>
  <c r="BM35" i="109"/>
  <c r="BW34" i="109"/>
  <c r="BN34" i="109"/>
  <c r="BE34" i="109"/>
  <c r="BO33" i="109"/>
  <c r="BI33" i="109"/>
  <c r="BR32" i="109"/>
  <c r="BJ32" i="109"/>
  <c r="BS31" i="109"/>
  <c r="BM31" i="109"/>
  <c r="BW30" i="109"/>
  <c r="BN30" i="109"/>
  <c r="BE30" i="109"/>
  <c r="BO29" i="109"/>
  <c r="BI29" i="109"/>
  <c r="BR28" i="109"/>
  <c r="BJ28" i="109"/>
  <c r="BS27" i="109"/>
  <c r="BM27" i="109"/>
  <c r="BW26" i="109"/>
  <c r="BN26" i="109"/>
  <c r="BE26" i="109"/>
  <c r="BO25" i="109"/>
  <c r="BI25" i="109"/>
  <c r="BR24" i="109"/>
  <c r="BJ24" i="109"/>
  <c r="BS23" i="109"/>
  <c r="BM23" i="109"/>
  <c r="BW22" i="109"/>
  <c r="BN22" i="109"/>
  <c r="BE22" i="109"/>
  <c r="BO21" i="109"/>
  <c r="BI21" i="109"/>
  <c r="BR20" i="109"/>
  <c r="BJ20" i="109"/>
  <c r="BS19" i="109"/>
  <c r="BM19" i="109"/>
  <c r="BW18" i="109"/>
  <c r="BN18" i="109"/>
  <c r="BE18" i="109"/>
  <c r="BO17" i="109"/>
  <c r="BI17" i="109"/>
  <c r="BR16" i="109"/>
  <c r="BJ16" i="109"/>
  <c r="BS15" i="109"/>
  <c r="BM15" i="109"/>
  <c r="BW14" i="109"/>
  <c r="BN14" i="109"/>
  <c r="BE14" i="109"/>
  <c r="BO13" i="109"/>
  <c r="BI13" i="109"/>
  <c r="BR12" i="109"/>
  <c r="BJ12" i="109"/>
  <c r="BS11" i="109"/>
  <c r="BM11" i="109"/>
  <c r="BW10" i="109"/>
  <c r="BN10" i="109"/>
  <c r="BE10" i="109"/>
  <c r="BO9" i="109"/>
  <c r="BI9" i="109"/>
  <c r="BR8" i="109"/>
  <c r="BJ8" i="109"/>
  <c r="BS7" i="109"/>
  <c r="BM7" i="109"/>
  <c r="BW6" i="109"/>
  <c r="BN6" i="109"/>
  <c r="BE6" i="109"/>
  <c r="BO5" i="109"/>
  <c r="BI5" i="109"/>
  <c r="BR4" i="109"/>
  <c r="BJ4" i="109"/>
  <c r="BS3" i="109"/>
  <c r="BM3" i="109"/>
  <c r="BZ2" i="109"/>
  <c r="BV2" i="109"/>
  <c r="BR2" i="109"/>
  <c r="BN2" i="109"/>
  <c r="BJ2" i="109"/>
  <c r="BF2" i="109"/>
  <c r="BK123" i="109"/>
  <c r="BF121" i="109"/>
  <c r="BF113" i="109"/>
  <c r="BH112" i="109"/>
  <c r="BK111" i="109"/>
  <c r="BP110" i="109"/>
  <c r="BG110" i="109"/>
  <c r="BL109" i="109"/>
  <c r="BK107" i="109"/>
  <c r="BP106" i="109"/>
  <c r="BH104" i="109"/>
  <c r="BK103" i="109"/>
  <c r="BP102" i="109"/>
  <c r="BG102" i="109"/>
  <c r="BH100" i="109"/>
  <c r="BP98" i="109"/>
  <c r="BG94" i="109"/>
  <c r="BF93" i="109"/>
  <c r="BK92" i="109"/>
  <c r="BL89" i="109"/>
  <c r="BX88" i="109"/>
  <c r="BZ87" i="109"/>
  <c r="BU85" i="109"/>
  <c r="BF85" i="109"/>
  <c r="BK84" i="109"/>
  <c r="BL81" i="109"/>
  <c r="BX80" i="109"/>
  <c r="BZ79" i="109"/>
  <c r="BU77" i="109"/>
  <c r="BF77" i="109"/>
  <c r="BK76" i="109"/>
  <c r="BL73" i="109"/>
  <c r="BX72" i="109"/>
  <c r="BZ71" i="109"/>
  <c r="BU69" i="109"/>
  <c r="BF69" i="109"/>
  <c r="BK68" i="109"/>
  <c r="BL65" i="109"/>
  <c r="BX64" i="109"/>
  <c r="BZ63" i="109"/>
  <c r="BU61" i="109"/>
  <c r="BF61" i="109"/>
  <c r="BK60" i="109"/>
  <c r="BL57" i="109"/>
  <c r="BX56" i="109"/>
  <c r="BZ55" i="109"/>
  <c r="BU53" i="109"/>
  <c r="BF53" i="109"/>
  <c r="BK52" i="109"/>
  <c r="BL49" i="109"/>
  <c r="BX48" i="109"/>
  <c r="BZ47" i="109"/>
  <c r="BU45" i="109"/>
  <c r="BF45" i="109"/>
  <c r="BK44" i="109"/>
  <c r="BL41" i="109"/>
  <c r="BX40" i="109"/>
  <c r="BZ39" i="109"/>
  <c r="BU37" i="109"/>
  <c r="BF37" i="109"/>
  <c r="BK36" i="109"/>
  <c r="BL33" i="109"/>
  <c r="BX32" i="109"/>
  <c r="BZ31" i="109"/>
  <c r="BU29" i="109"/>
  <c r="BF29" i="109"/>
  <c r="BK28" i="109"/>
  <c r="BL25" i="109"/>
  <c r="BX24" i="109"/>
  <c r="BZ23" i="109"/>
  <c r="BU21" i="109"/>
  <c r="BF21" i="109"/>
  <c r="BK20" i="109"/>
  <c r="BL17" i="109"/>
  <c r="BX16" i="109"/>
  <c r="BZ15" i="109"/>
  <c r="BU13" i="109"/>
  <c r="BF13" i="109"/>
  <c r="BK12" i="109"/>
  <c r="BL9" i="109"/>
  <c r="BX8" i="109"/>
  <c r="BZ7" i="109"/>
  <c r="BU5" i="109"/>
  <c r="BF5" i="109"/>
  <c r="BK4" i="109"/>
  <c r="BR123" i="109"/>
  <c r="BW121" i="109"/>
  <c r="BI120" i="109"/>
  <c r="BM118" i="109"/>
  <c r="BO116" i="109"/>
  <c r="BS114" i="109"/>
  <c r="BE113" i="109"/>
  <c r="BJ111" i="109"/>
  <c r="BN109" i="109"/>
  <c r="BR107" i="109"/>
  <c r="BW105" i="109"/>
  <c r="BI104" i="109"/>
  <c r="BM102" i="109"/>
  <c r="BO100" i="109"/>
  <c r="BS98" i="109"/>
  <c r="BE97" i="109"/>
  <c r="BJ95" i="109"/>
  <c r="BN93" i="109"/>
  <c r="BR91" i="109"/>
  <c r="BW89" i="109"/>
  <c r="BI88" i="109"/>
  <c r="BM86" i="109"/>
  <c r="BO84" i="109"/>
  <c r="BS82" i="109"/>
  <c r="BE81" i="109"/>
  <c r="BJ79" i="109"/>
  <c r="BN77" i="109"/>
  <c r="BR75" i="109"/>
  <c r="BW73" i="109"/>
  <c r="BI72" i="109"/>
  <c r="BM70" i="109"/>
  <c r="BO68" i="109"/>
  <c r="BS66" i="109"/>
  <c r="BE65" i="109"/>
  <c r="BJ63" i="109"/>
  <c r="BN61" i="109"/>
  <c r="BR59" i="109"/>
  <c r="BW57" i="109"/>
  <c r="BI56" i="109"/>
  <c r="BM54" i="109"/>
  <c r="BO52" i="109"/>
  <c r="BS50" i="109"/>
  <c r="BE49" i="109"/>
  <c r="BJ47" i="109"/>
  <c r="BN45" i="109"/>
  <c r="BR43" i="109"/>
  <c r="BW41" i="109"/>
  <c r="BI40" i="109"/>
  <c r="BM38" i="109"/>
  <c r="BO36" i="109"/>
  <c r="BS34" i="109"/>
  <c r="BE33" i="109"/>
  <c r="BJ31" i="109"/>
  <c r="BN29" i="109"/>
  <c r="BR27" i="109"/>
  <c r="BW25" i="109"/>
  <c r="BI24" i="109"/>
  <c r="BM22" i="109"/>
  <c r="BO20" i="109"/>
  <c r="BS18" i="109"/>
  <c r="BE17" i="109"/>
  <c r="BJ15" i="109"/>
  <c r="BN13" i="109"/>
  <c r="BR11" i="109"/>
  <c r="BW9" i="109"/>
  <c r="BI8" i="109"/>
  <c r="BM6" i="109"/>
  <c r="BO4" i="109"/>
  <c r="BY2" i="109"/>
  <c r="BI2" i="109"/>
  <c r="BK42" i="109"/>
  <c r="BX38" i="109"/>
  <c r="BU35" i="109"/>
  <c r="BK34" i="109"/>
  <c r="BL31" i="109"/>
  <c r="BX30" i="109"/>
  <c r="BZ29" i="109"/>
  <c r="BU27" i="109"/>
  <c r="BF27" i="109"/>
  <c r="BK18" i="109"/>
  <c r="BL15" i="109"/>
  <c r="BX14" i="109"/>
  <c r="BZ13" i="109"/>
  <c r="BF11" i="109"/>
  <c r="BK10" i="109"/>
  <c r="BX6" i="109"/>
  <c r="BF3" i="109"/>
  <c r="BO120" i="109"/>
  <c r="BE117" i="109"/>
  <c r="BN113" i="109"/>
  <c r="BI108" i="109"/>
  <c r="BO104" i="109"/>
  <c r="BE101" i="109"/>
  <c r="BR95" i="109"/>
  <c r="BI92" i="109"/>
  <c r="BO88" i="109"/>
  <c r="BE85" i="109"/>
  <c r="BR79" i="109"/>
  <c r="BI76" i="109"/>
  <c r="BO72" i="109"/>
  <c r="BE69" i="109"/>
  <c r="BN65" i="109"/>
  <c r="BW61" i="109"/>
  <c r="BM58" i="109"/>
  <c r="BE53" i="109"/>
  <c r="BN49" i="109"/>
  <c r="BW45" i="109"/>
  <c r="BM42" i="109"/>
  <c r="BS38" i="109"/>
  <c r="BJ35" i="109"/>
  <c r="BR31" i="109"/>
  <c r="BI28" i="109"/>
  <c r="BS22" i="109"/>
  <c r="BJ19" i="109"/>
  <c r="BR15" i="109"/>
  <c r="BI12" i="109"/>
  <c r="BO8" i="109"/>
  <c r="BE5" i="109"/>
  <c r="BM2" i="109"/>
  <c r="BG98" i="109"/>
  <c r="BF97" i="109"/>
  <c r="BK95" i="109"/>
  <c r="BL91" i="109"/>
  <c r="BX90" i="109"/>
  <c r="BZ89" i="109"/>
  <c r="BU87" i="109"/>
  <c r="BF87" i="109"/>
  <c r="BK86" i="109"/>
  <c r="BL83" i="109"/>
  <c r="BX82" i="109"/>
  <c r="BZ81" i="109"/>
  <c r="BU79" i="109"/>
  <c r="BF79" i="109"/>
  <c r="BK78" i="109"/>
  <c r="BL75" i="109"/>
  <c r="BX74" i="109"/>
  <c r="BZ73" i="109"/>
  <c r="BU71" i="109"/>
  <c r="BF71" i="109"/>
  <c r="BK70" i="109"/>
  <c r="BL67" i="109"/>
  <c r="BX66" i="109"/>
  <c r="BZ65" i="109"/>
  <c r="BU63" i="109"/>
  <c r="BF63" i="109"/>
  <c r="BK62" i="109"/>
  <c r="BL59" i="109"/>
  <c r="BX58" i="109"/>
  <c r="BZ57" i="109"/>
  <c r="BU55" i="109"/>
  <c r="BF55" i="109"/>
  <c r="BK54" i="109"/>
  <c r="BL51" i="109"/>
  <c r="BX50" i="109"/>
  <c r="BZ49" i="109"/>
  <c r="BU47" i="109"/>
  <c r="BF47" i="109"/>
  <c r="BK46" i="109"/>
  <c r="BL43" i="109"/>
  <c r="BX42" i="109"/>
  <c r="BZ41" i="109"/>
  <c r="BU39" i="109"/>
  <c r="BF39" i="109"/>
  <c r="BK38" i="109"/>
  <c r="BL35" i="109"/>
  <c r="BX34" i="109"/>
  <c r="BZ33" i="109"/>
  <c r="BU31" i="109"/>
  <c r="BF31" i="109"/>
  <c r="BK30" i="109"/>
  <c r="BL27" i="109"/>
  <c r="BX26" i="109"/>
  <c r="BZ25" i="109"/>
  <c r="BU23" i="109"/>
  <c r="BF23" i="109"/>
  <c r="BK22" i="109"/>
  <c r="BL19" i="109"/>
  <c r="BX18" i="109"/>
  <c r="BZ17" i="109"/>
  <c r="BU15" i="109"/>
  <c r="BF15" i="109"/>
  <c r="BK14" i="109"/>
  <c r="BL11" i="109"/>
  <c r="BX10" i="109"/>
  <c r="BZ9" i="109"/>
  <c r="BU7" i="109"/>
  <c r="BF7" i="109"/>
  <c r="BK6" i="109"/>
  <c r="BL3" i="109"/>
  <c r="BJ123" i="109"/>
  <c r="BN121" i="109"/>
  <c r="BR119" i="109"/>
  <c r="BW117" i="109"/>
  <c r="BI116" i="109"/>
  <c r="BM114" i="109"/>
  <c r="BO112" i="109"/>
  <c r="BS110" i="109"/>
  <c r="BE109" i="109"/>
  <c r="BJ107" i="109"/>
  <c r="BN105" i="109"/>
  <c r="BR103" i="109"/>
  <c r="BW101" i="109"/>
  <c r="BI100" i="109"/>
  <c r="BM98" i="109"/>
  <c r="BO96" i="109"/>
  <c r="BS94" i="109"/>
  <c r="BE93" i="109"/>
  <c r="BJ91" i="109"/>
  <c r="BN89" i="109"/>
  <c r="BR87" i="109"/>
  <c r="BW85" i="109"/>
  <c r="BI84" i="109"/>
  <c r="BM82" i="109"/>
  <c r="BO80" i="109"/>
  <c r="BS78" i="109"/>
  <c r="BE77" i="109"/>
  <c r="BJ75" i="109"/>
  <c r="BN73" i="109"/>
  <c r="BR71" i="109"/>
  <c r="BW69" i="109"/>
  <c r="BI68" i="109"/>
  <c r="BM66" i="109"/>
  <c r="BO64" i="109"/>
  <c r="BS62" i="109"/>
  <c r="BE61" i="109"/>
  <c r="BJ59" i="109"/>
  <c r="BN57" i="109"/>
  <c r="BR55" i="109"/>
  <c r="BW53" i="109"/>
  <c r="BI52" i="109"/>
  <c r="BM50" i="109"/>
  <c r="BO48" i="109"/>
  <c r="BS46" i="109"/>
  <c r="BE45" i="109"/>
  <c r="BJ43" i="109"/>
  <c r="BN41" i="109"/>
  <c r="BR39" i="109"/>
  <c r="BW37" i="109"/>
  <c r="BI36" i="109"/>
  <c r="BM34" i="109"/>
  <c r="BO32" i="109"/>
  <c r="BS30" i="109"/>
  <c r="BE29" i="109"/>
  <c r="BJ27" i="109"/>
  <c r="BN25" i="109"/>
  <c r="BR23" i="109"/>
  <c r="BW21" i="109"/>
  <c r="BI20" i="109"/>
  <c r="BM18" i="109"/>
  <c r="BO16" i="109"/>
  <c r="BS14" i="109"/>
  <c r="BE13" i="109"/>
  <c r="BJ11" i="109"/>
  <c r="BN9" i="109"/>
  <c r="BR7" i="109"/>
  <c r="BW5" i="109"/>
  <c r="BI4" i="109"/>
  <c r="BU2" i="109"/>
  <c r="BE2" i="109"/>
  <c r="BU19" i="109"/>
  <c r="BU11" i="109"/>
  <c r="BU3" i="109"/>
  <c r="BR111" i="109"/>
  <c r="BJ99" i="109"/>
  <c r="BJ83" i="109"/>
  <c r="BS54" i="109"/>
  <c r="BM26" i="109"/>
  <c r="BK99" i="109"/>
  <c r="BL93" i="109"/>
  <c r="BX92" i="109"/>
  <c r="BZ91" i="109"/>
  <c r="BU89" i="109"/>
  <c r="BF89" i="109"/>
  <c r="BK88" i="109"/>
  <c r="BL85" i="109"/>
  <c r="BX84" i="109"/>
  <c r="BZ83" i="109"/>
  <c r="BU81" i="109"/>
  <c r="BF81" i="109"/>
  <c r="BK80" i="109"/>
  <c r="BL77" i="109"/>
  <c r="BX76" i="109"/>
  <c r="BZ75" i="109"/>
  <c r="BU73" i="109"/>
  <c r="BF73" i="109"/>
  <c r="BK72" i="109"/>
  <c r="BL69" i="109"/>
  <c r="BX68" i="109"/>
  <c r="BZ67" i="109"/>
  <c r="BU65" i="109"/>
  <c r="BF65" i="109"/>
  <c r="BK64" i="109"/>
  <c r="BL61" i="109"/>
  <c r="BX60" i="109"/>
  <c r="BZ59" i="109"/>
  <c r="BU57" i="109"/>
  <c r="BF57" i="109"/>
  <c r="BK56" i="109"/>
  <c r="BL53" i="109"/>
  <c r="BX52" i="109"/>
  <c r="BZ51" i="109"/>
  <c r="BU49" i="109"/>
  <c r="BF49" i="109"/>
  <c r="BK48" i="109"/>
  <c r="BL45" i="109"/>
  <c r="BX44" i="109"/>
  <c r="BZ43" i="109"/>
  <c r="BU41" i="109"/>
  <c r="BF41" i="109"/>
  <c r="BK40" i="109"/>
  <c r="BL37" i="109"/>
  <c r="BX36" i="109"/>
  <c r="BZ35" i="109"/>
  <c r="BU33" i="109"/>
  <c r="BF33" i="109"/>
  <c r="BK32" i="109"/>
  <c r="BL29" i="109"/>
  <c r="BX28" i="109"/>
  <c r="BZ27" i="109"/>
  <c r="BU25" i="109"/>
  <c r="BF25" i="109"/>
  <c r="BK24" i="109"/>
  <c r="BL21" i="109"/>
  <c r="BX20" i="109"/>
  <c r="BZ19" i="109"/>
  <c r="BU17" i="109"/>
  <c r="BF17" i="109"/>
  <c r="BK16" i="109"/>
  <c r="BL13" i="109"/>
  <c r="BX12" i="109"/>
  <c r="BZ11" i="109"/>
  <c r="BU9" i="109"/>
  <c r="BF9" i="109"/>
  <c r="BK8" i="109"/>
  <c r="BL5" i="109"/>
  <c r="BX4" i="109"/>
  <c r="BZ3" i="109"/>
  <c r="BS122" i="109"/>
  <c r="BE121" i="109"/>
  <c r="BJ119" i="109"/>
  <c r="BN117" i="109"/>
  <c r="BR115" i="109"/>
  <c r="BW113" i="109"/>
  <c r="BI112" i="109"/>
  <c r="BM110" i="109"/>
  <c r="BO108" i="109"/>
  <c r="BS106" i="109"/>
  <c r="BE105" i="109"/>
  <c r="BJ103" i="109"/>
  <c r="BN101" i="109"/>
  <c r="BR99" i="109"/>
  <c r="BW97" i="109"/>
  <c r="BI96" i="109"/>
  <c r="BM94" i="109"/>
  <c r="BO92" i="109"/>
  <c r="BS90" i="109"/>
  <c r="BE89" i="109"/>
  <c r="BJ87" i="109"/>
  <c r="BN85" i="109"/>
  <c r="BR83" i="109"/>
  <c r="BW81" i="109"/>
  <c r="BI80" i="109"/>
  <c r="BM78" i="109"/>
  <c r="BO76" i="109"/>
  <c r="BS74" i="109"/>
  <c r="BE73" i="109"/>
  <c r="BJ71" i="109"/>
  <c r="BN69" i="109"/>
  <c r="BR67" i="109"/>
  <c r="BW65" i="109"/>
  <c r="BI64" i="109"/>
  <c r="BM62" i="109"/>
  <c r="BO60" i="109"/>
  <c r="BS58" i="109"/>
  <c r="BE57" i="109"/>
  <c r="BJ55" i="109"/>
  <c r="BN53" i="109"/>
  <c r="BR51" i="109"/>
  <c r="BW49" i="109"/>
  <c r="BI48" i="109"/>
  <c r="BM46" i="109"/>
  <c r="BO44" i="109"/>
  <c r="BS42" i="109"/>
  <c r="BE41" i="109"/>
  <c r="BJ39" i="109"/>
  <c r="BN37" i="109"/>
  <c r="BR35" i="109"/>
  <c r="BW33" i="109"/>
  <c r="BI32" i="109"/>
  <c r="BM30" i="109"/>
  <c r="BO28" i="109"/>
  <c r="BS26" i="109"/>
  <c r="BE25" i="109"/>
  <c r="BJ23" i="109"/>
  <c r="BN21" i="109"/>
  <c r="BR19" i="109"/>
  <c r="BW17" i="109"/>
  <c r="BI16" i="109"/>
  <c r="BM14" i="109"/>
  <c r="BO12" i="109"/>
  <c r="BS10" i="109"/>
  <c r="BE9" i="109"/>
  <c r="BJ7" i="109"/>
  <c r="BN5" i="109"/>
  <c r="BR3" i="109"/>
  <c r="BQ2" i="109"/>
  <c r="BL97" i="109"/>
  <c r="BH96" i="109"/>
  <c r="BP94" i="109"/>
  <c r="BU91" i="109"/>
  <c r="BF91" i="109"/>
  <c r="BK90" i="109"/>
  <c r="BL87" i="109"/>
  <c r="BX86" i="109"/>
  <c r="BZ85" i="109"/>
  <c r="BU83" i="109"/>
  <c r="BF83" i="109"/>
  <c r="BK82" i="109"/>
  <c r="BL79" i="109"/>
  <c r="BX78" i="109"/>
  <c r="BZ77" i="109"/>
  <c r="BU75" i="109"/>
  <c r="BF75" i="109"/>
  <c r="BK74" i="109"/>
  <c r="BL71" i="109"/>
  <c r="BX70" i="109"/>
  <c r="BZ69" i="109"/>
  <c r="BU67" i="109"/>
  <c r="BF67" i="109"/>
  <c r="BK66" i="109"/>
  <c r="BL63" i="109"/>
  <c r="BX62" i="109"/>
  <c r="BZ61" i="109"/>
  <c r="BU59" i="109"/>
  <c r="BF59" i="109"/>
  <c r="BK58" i="109"/>
  <c r="BL55" i="109"/>
  <c r="BX54" i="109"/>
  <c r="BZ53" i="109"/>
  <c r="BU51" i="109"/>
  <c r="BF51" i="109"/>
  <c r="BK50" i="109"/>
  <c r="BL47" i="109"/>
  <c r="BX46" i="109"/>
  <c r="BZ45" i="109"/>
  <c r="BU43" i="109"/>
  <c r="BF43" i="109"/>
  <c r="BL39" i="109"/>
  <c r="BZ37" i="109"/>
  <c r="BF35" i="109"/>
  <c r="BK26" i="109"/>
  <c r="BL23" i="109"/>
  <c r="BX22" i="109"/>
  <c r="BZ21" i="109"/>
  <c r="BF19" i="109"/>
  <c r="BL7" i="109"/>
  <c r="BZ5" i="109"/>
  <c r="BM122" i="109"/>
  <c r="BS118" i="109"/>
  <c r="BJ115" i="109"/>
  <c r="BW109" i="109"/>
  <c r="BM106" i="109"/>
  <c r="BS102" i="109"/>
  <c r="BN97" i="109"/>
  <c r="BW93" i="109"/>
  <c r="BM90" i="109"/>
  <c r="BS86" i="109"/>
  <c r="BN81" i="109"/>
  <c r="BW77" i="109"/>
  <c r="BM74" i="109"/>
  <c r="BS70" i="109"/>
  <c r="BJ67" i="109"/>
  <c r="BR63" i="109"/>
  <c r="BI60" i="109"/>
  <c r="BO56" i="109"/>
  <c r="BJ51" i="109"/>
  <c r="BR47" i="109"/>
  <c r="BI44" i="109"/>
  <c r="BO40" i="109"/>
  <c r="BE37" i="109"/>
  <c r="BN33" i="109"/>
  <c r="BW29" i="109"/>
  <c r="BO24" i="109"/>
  <c r="BE21" i="109"/>
  <c r="BN17" i="109"/>
  <c r="BW13" i="109"/>
  <c r="BM10" i="109"/>
  <c r="BS6" i="109"/>
  <c r="BJ3" i="109"/>
  <c r="D13" i="59"/>
  <c r="BY123" i="131"/>
  <c r="BY122" i="131"/>
  <c r="BY121" i="131"/>
  <c r="BY120" i="131"/>
  <c r="BY119" i="131"/>
  <c r="BY118" i="131"/>
  <c r="BY117" i="131"/>
  <c r="BY116" i="131"/>
  <c r="BY115" i="131"/>
  <c r="BY114" i="131"/>
  <c r="BY113" i="131"/>
  <c r="BY112" i="131"/>
  <c r="BY111" i="131"/>
  <c r="BY110" i="131"/>
  <c r="BY109" i="131"/>
  <c r="BX123" i="131"/>
  <c r="BX121" i="131"/>
  <c r="BX119" i="131"/>
  <c r="BX117" i="131"/>
  <c r="BX115" i="131"/>
  <c r="BX113" i="131"/>
  <c r="BX111" i="131"/>
  <c r="BX109" i="131"/>
  <c r="BX120" i="131"/>
  <c r="BX112" i="131"/>
  <c r="BZ123" i="131"/>
  <c r="BP123" i="131"/>
  <c r="BH123" i="131"/>
  <c r="BF123" i="131"/>
  <c r="BU122" i="131"/>
  <c r="BK122" i="131"/>
  <c r="BG122" i="131"/>
  <c r="BZ121" i="131"/>
  <c r="BP121" i="131"/>
  <c r="BH121" i="131"/>
  <c r="BF121" i="131"/>
  <c r="BU120" i="131"/>
  <c r="BK120" i="131"/>
  <c r="BG120" i="131"/>
  <c r="BZ119" i="131"/>
  <c r="BP119" i="131"/>
  <c r="BH119" i="131"/>
  <c r="BF119" i="131"/>
  <c r="BU118" i="131"/>
  <c r="BK118" i="131"/>
  <c r="BG118" i="131"/>
  <c r="BZ117" i="131"/>
  <c r="BP117" i="131"/>
  <c r="BH117" i="131"/>
  <c r="BF117" i="131"/>
  <c r="BU116" i="131"/>
  <c r="BK116" i="131"/>
  <c r="BG116" i="131"/>
  <c r="BZ115" i="131"/>
  <c r="BP115" i="131"/>
  <c r="BH115" i="131"/>
  <c r="BF115" i="131"/>
  <c r="BU114" i="131"/>
  <c r="BK114" i="131"/>
  <c r="BG114" i="131"/>
  <c r="BZ113" i="131"/>
  <c r="BP113" i="131"/>
  <c r="BH113" i="131"/>
  <c r="BF113" i="131"/>
  <c r="BU112" i="131"/>
  <c r="BK112" i="131"/>
  <c r="BG112" i="131"/>
  <c r="BZ111" i="131"/>
  <c r="BP111" i="131"/>
  <c r="BH111" i="131"/>
  <c r="BF111" i="131"/>
  <c r="BU110" i="131"/>
  <c r="BK110" i="131"/>
  <c r="BG110" i="131"/>
  <c r="BZ109" i="131"/>
  <c r="BP109" i="131"/>
  <c r="BH109" i="131"/>
  <c r="BF109" i="131"/>
  <c r="BY108" i="131"/>
  <c r="BU108" i="131"/>
  <c r="BK108" i="131"/>
  <c r="BG108" i="131"/>
  <c r="BZ107" i="131"/>
  <c r="BX107" i="131"/>
  <c r="BP107" i="131"/>
  <c r="BH107" i="131"/>
  <c r="BF107" i="131"/>
  <c r="BY106" i="131"/>
  <c r="BU106" i="131"/>
  <c r="BK106" i="131"/>
  <c r="BG106" i="131"/>
  <c r="BZ105" i="131"/>
  <c r="BX105" i="131"/>
  <c r="BP105" i="131"/>
  <c r="BH105" i="131"/>
  <c r="BF105" i="131"/>
  <c r="BY104" i="131"/>
  <c r="BU104" i="131"/>
  <c r="BK104" i="131"/>
  <c r="BG104" i="131"/>
  <c r="BZ103" i="131"/>
  <c r="BX103" i="131"/>
  <c r="BP103" i="131"/>
  <c r="BH103" i="131"/>
  <c r="BF103" i="131"/>
  <c r="BY102" i="131"/>
  <c r="BU102" i="131"/>
  <c r="BK102" i="131"/>
  <c r="BG102" i="131"/>
  <c r="BZ101" i="131"/>
  <c r="BX101" i="131"/>
  <c r="BP101" i="131"/>
  <c r="BH101" i="131"/>
  <c r="BF101" i="131"/>
  <c r="BY100" i="131"/>
  <c r="BU100" i="131"/>
  <c r="BK100" i="131"/>
  <c r="BG100" i="131"/>
  <c r="BZ99" i="131"/>
  <c r="BX99" i="131"/>
  <c r="BP99" i="131"/>
  <c r="BH99" i="131"/>
  <c r="BF99" i="131"/>
  <c r="BY98" i="131"/>
  <c r="BU98" i="131"/>
  <c r="BK98" i="131"/>
  <c r="BG98" i="131"/>
  <c r="BZ97" i="131"/>
  <c r="BX97" i="131"/>
  <c r="BP97" i="131"/>
  <c r="BH97" i="131"/>
  <c r="BF97" i="131"/>
  <c r="BY96" i="131"/>
  <c r="BU96" i="131"/>
  <c r="BK96" i="131"/>
  <c r="BG96" i="131"/>
  <c r="BZ95" i="131"/>
  <c r="BX95" i="131"/>
  <c r="BP95" i="131"/>
  <c r="BH95" i="131"/>
  <c r="BF95" i="131"/>
  <c r="BY94" i="131"/>
  <c r="BU94" i="131"/>
  <c r="BK94" i="131"/>
  <c r="BG94" i="131"/>
  <c r="BZ93" i="131"/>
  <c r="BX93" i="131"/>
  <c r="BP93" i="131"/>
  <c r="BH93" i="131"/>
  <c r="BF93" i="131"/>
  <c r="BY92" i="131"/>
  <c r="BU92" i="131"/>
  <c r="BK92" i="131"/>
  <c r="BG92" i="131"/>
  <c r="BZ91" i="131"/>
  <c r="BX91" i="131"/>
  <c r="BP91" i="131"/>
  <c r="BH91" i="131"/>
  <c r="BF91" i="131"/>
  <c r="BY90" i="131"/>
  <c r="BU90" i="131"/>
  <c r="BK90" i="131"/>
  <c r="BG90" i="131"/>
  <c r="BZ89" i="131"/>
  <c r="BX89" i="131"/>
  <c r="BP89" i="131"/>
  <c r="BH89" i="131"/>
  <c r="BF89" i="131"/>
  <c r="BY88" i="131"/>
  <c r="BU88" i="131"/>
  <c r="BK88" i="131"/>
  <c r="BG88" i="131"/>
  <c r="BZ87" i="131"/>
  <c r="BX87" i="131"/>
  <c r="BP87" i="131"/>
  <c r="BH87" i="131"/>
  <c r="BF87" i="131"/>
  <c r="BY86" i="131"/>
  <c r="BU86" i="131"/>
  <c r="BK86" i="131"/>
  <c r="BG86" i="131"/>
  <c r="BZ85" i="131"/>
  <c r="BX85" i="131"/>
  <c r="BP85" i="131"/>
  <c r="BH85" i="131"/>
  <c r="BF85" i="131"/>
  <c r="BY84" i="131"/>
  <c r="BU84" i="131"/>
  <c r="BK84" i="131"/>
  <c r="BG84" i="131"/>
  <c r="BZ83" i="131"/>
  <c r="BX83" i="131"/>
  <c r="BP83" i="131"/>
  <c r="BH83" i="131"/>
  <c r="BF83" i="131"/>
  <c r="BY82" i="131"/>
  <c r="BU82" i="131"/>
  <c r="BK82" i="131"/>
  <c r="BG82" i="131"/>
  <c r="BZ81" i="131"/>
  <c r="BX81" i="131"/>
  <c r="BP81" i="131"/>
  <c r="BH81" i="131"/>
  <c r="BF81" i="131"/>
  <c r="BY80" i="131"/>
  <c r="BU80" i="131"/>
  <c r="BK80" i="131"/>
  <c r="BG80" i="131"/>
  <c r="BZ79" i="131"/>
  <c r="BX79" i="131"/>
  <c r="BP79" i="131"/>
  <c r="BH79" i="131"/>
  <c r="BF79" i="131"/>
  <c r="BY78" i="131"/>
  <c r="BU78" i="131"/>
  <c r="BK78" i="131"/>
  <c r="BG78" i="131"/>
  <c r="BZ77" i="131"/>
  <c r="BX77" i="131"/>
  <c r="BP77" i="131"/>
  <c r="BH77" i="131"/>
  <c r="BF77" i="131"/>
  <c r="BY76" i="131"/>
  <c r="BU76" i="131"/>
  <c r="BK76" i="131"/>
  <c r="BG76" i="131"/>
  <c r="BZ75" i="131"/>
  <c r="BX75" i="131"/>
  <c r="BP75" i="131"/>
  <c r="BH75" i="131"/>
  <c r="BF75" i="131"/>
  <c r="BY74" i="131"/>
  <c r="BU74" i="131"/>
  <c r="BK74" i="131"/>
  <c r="BG74" i="131"/>
  <c r="BZ73" i="131"/>
  <c r="BX73" i="131"/>
  <c r="BP73" i="131"/>
  <c r="BH73" i="131"/>
  <c r="BF73" i="131"/>
  <c r="BY72" i="131"/>
  <c r="BU72" i="131"/>
  <c r="BK72" i="131"/>
  <c r="BG72" i="131"/>
  <c r="BZ71" i="131"/>
  <c r="BX71" i="131"/>
  <c r="BP71" i="131"/>
  <c r="BH71" i="131"/>
  <c r="BF71" i="131"/>
  <c r="BY70" i="131"/>
  <c r="BU70" i="131"/>
  <c r="BK70" i="131"/>
  <c r="BG70" i="131"/>
  <c r="BZ69" i="131"/>
  <c r="BX69" i="131"/>
  <c r="BP69" i="131"/>
  <c r="BH69" i="131"/>
  <c r="BF69" i="131"/>
  <c r="BY68" i="131"/>
  <c r="BU68" i="131"/>
  <c r="BK68" i="131"/>
  <c r="BG68" i="131"/>
  <c r="BZ67" i="131"/>
  <c r="BX67" i="131"/>
  <c r="BP67" i="131"/>
  <c r="BH67" i="131"/>
  <c r="BF67" i="131"/>
  <c r="BY66" i="131"/>
  <c r="BU66" i="131"/>
  <c r="BK66" i="131"/>
  <c r="BG66" i="131"/>
  <c r="BZ65" i="131"/>
  <c r="BX65" i="131"/>
  <c r="BP65" i="131"/>
  <c r="BH65" i="131"/>
  <c r="BF65" i="131"/>
  <c r="BY64" i="131"/>
  <c r="BU64" i="131"/>
  <c r="BK64" i="131"/>
  <c r="BG64" i="131"/>
  <c r="BZ63" i="131"/>
  <c r="BX63" i="131"/>
  <c r="BP63" i="131"/>
  <c r="BH63" i="131"/>
  <c r="BF63" i="131"/>
  <c r="BY62" i="131"/>
  <c r="BU62" i="131"/>
  <c r="BK62" i="131"/>
  <c r="BG62" i="131"/>
  <c r="BZ61" i="131"/>
  <c r="BX61" i="131"/>
  <c r="BP61" i="131"/>
  <c r="BH61" i="131"/>
  <c r="BF61" i="131"/>
  <c r="BY60" i="131"/>
  <c r="BU60" i="131"/>
  <c r="BK60" i="131"/>
  <c r="BG60" i="131"/>
  <c r="BZ59" i="131"/>
  <c r="BX59" i="131"/>
  <c r="BP59" i="131"/>
  <c r="BH59" i="131"/>
  <c r="BF59" i="131"/>
  <c r="BY58" i="131"/>
  <c r="BU58" i="131"/>
  <c r="BK58" i="131"/>
  <c r="BG58" i="131"/>
  <c r="BZ57" i="131"/>
  <c r="BX57" i="131"/>
  <c r="BP57" i="131"/>
  <c r="BH57" i="131"/>
  <c r="BF57" i="131"/>
  <c r="BY56" i="131"/>
  <c r="BU56" i="131"/>
  <c r="BK56" i="131"/>
  <c r="BG56" i="131"/>
  <c r="BZ55" i="131"/>
  <c r="BX55" i="131"/>
  <c r="BP55" i="131"/>
  <c r="BH55" i="131"/>
  <c r="BF55" i="131"/>
  <c r="BY54" i="131"/>
  <c r="BU54" i="131"/>
  <c r="BK54" i="131"/>
  <c r="BG54" i="131"/>
  <c r="BZ53" i="131"/>
  <c r="BX53" i="131"/>
  <c r="BP53" i="131"/>
  <c r="BH53" i="131"/>
  <c r="BF53" i="131"/>
  <c r="BY52" i="131"/>
  <c r="BU52" i="131"/>
  <c r="BK52" i="131"/>
  <c r="BG52" i="131"/>
  <c r="BZ51" i="131"/>
  <c r="BX51" i="131"/>
  <c r="BP51" i="131"/>
  <c r="BH51" i="131"/>
  <c r="BF51" i="131"/>
  <c r="BY50" i="131"/>
  <c r="BU50" i="131"/>
  <c r="BK50" i="131"/>
  <c r="BG50" i="131"/>
  <c r="BZ49" i="131"/>
  <c r="BX49" i="131"/>
  <c r="BP49" i="131"/>
  <c r="BH49" i="131"/>
  <c r="BF49" i="131"/>
  <c r="BY48" i="131"/>
  <c r="BU48" i="131"/>
  <c r="BK48" i="131"/>
  <c r="BG48" i="131"/>
  <c r="BZ47" i="131"/>
  <c r="BX47" i="131"/>
  <c r="BP47" i="131"/>
  <c r="BH47" i="131"/>
  <c r="BF47" i="131"/>
  <c r="BY46" i="131"/>
  <c r="BU46" i="131"/>
  <c r="BK46" i="131"/>
  <c r="BG46" i="131"/>
  <c r="BZ45" i="131"/>
  <c r="BX45" i="131"/>
  <c r="BP45" i="131"/>
  <c r="BH45" i="131"/>
  <c r="BF45" i="131"/>
  <c r="BY44" i="131"/>
  <c r="BU44" i="131"/>
  <c r="BK44" i="131"/>
  <c r="BG44" i="131"/>
  <c r="BZ43" i="131"/>
  <c r="BX43" i="131"/>
  <c r="BP43" i="131"/>
  <c r="BH43" i="131"/>
  <c r="BF43" i="131"/>
  <c r="BY42" i="131"/>
  <c r="BU42" i="131"/>
  <c r="BK42" i="131"/>
  <c r="BG42" i="131"/>
  <c r="BZ41" i="131"/>
  <c r="BX41" i="131"/>
  <c r="BP41" i="131"/>
  <c r="BH41" i="131"/>
  <c r="BF41" i="131"/>
  <c r="BY40" i="131"/>
  <c r="BU40" i="131"/>
  <c r="BK40" i="131"/>
  <c r="BG40" i="131"/>
  <c r="BZ39" i="131"/>
  <c r="BX39" i="131"/>
  <c r="BP39" i="131"/>
  <c r="BH39" i="131"/>
  <c r="BF39" i="131"/>
  <c r="BY38" i="131"/>
  <c r="BU38" i="131"/>
  <c r="BK38" i="131"/>
  <c r="BG38" i="131"/>
  <c r="BZ37" i="131"/>
  <c r="BX37" i="131"/>
  <c r="BP37" i="131"/>
  <c r="BH37" i="131"/>
  <c r="BF37" i="131"/>
  <c r="BY36" i="131"/>
  <c r="BU36" i="131"/>
  <c r="BK36" i="131"/>
  <c r="BG36" i="131"/>
  <c r="BZ35" i="131"/>
  <c r="BX35" i="131"/>
  <c r="BP35" i="131"/>
  <c r="BH35" i="131"/>
  <c r="BF35" i="131"/>
  <c r="BY34" i="131"/>
  <c r="BU34" i="131"/>
  <c r="BK34" i="131"/>
  <c r="BG34" i="131"/>
  <c r="BZ33" i="131"/>
  <c r="BX33" i="131"/>
  <c r="BP33" i="131"/>
  <c r="BH33" i="131"/>
  <c r="BF33" i="131"/>
  <c r="BY32" i="131"/>
  <c r="BU32" i="131"/>
  <c r="BK32" i="131"/>
  <c r="BG32" i="131"/>
  <c r="BZ31" i="131"/>
  <c r="BX31" i="131"/>
  <c r="BP31" i="131"/>
  <c r="BH31" i="131"/>
  <c r="BF31" i="131"/>
  <c r="BY30" i="131"/>
  <c r="BU30" i="131"/>
  <c r="BK30" i="131"/>
  <c r="BG30" i="131"/>
  <c r="BZ29" i="131"/>
  <c r="BX29" i="131"/>
  <c r="BP29" i="131"/>
  <c r="BH29" i="131"/>
  <c r="BX118" i="131"/>
  <c r="BX110" i="131"/>
  <c r="BX116" i="131"/>
  <c r="BG123" i="131"/>
  <c r="BF122" i="131"/>
  <c r="BZ120" i="131"/>
  <c r="BU119" i="131"/>
  <c r="BP118" i="131"/>
  <c r="BK117" i="131"/>
  <c r="BH116" i="131"/>
  <c r="BG115" i="131"/>
  <c r="BF114" i="131"/>
  <c r="BZ112" i="131"/>
  <c r="BU111" i="131"/>
  <c r="BP110" i="131"/>
  <c r="BK109" i="131"/>
  <c r="BP108" i="131"/>
  <c r="BU107" i="131"/>
  <c r="BX106" i="131"/>
  <c r="BY105" i="131"/>
  <c r="BZ104" i="131"/>
  <c r="BF104" i="131"/>
  <c r="BG103" i="131"/>
  <c r="BH102" i="131"/>
  <c r="BK101" i="131"/>
  <c r="BP100" i="131"/>
  <c r="BU99" i="131"/>
  <c r="BX98" i="131"/>
  <c r="BY97" i="131"/>
  <c r="BZ96" i="131"/>
  <c r="BF96" i="131"/>
  <c r="BG95" i="131"/>
  <c r="BH94" i="131"/>
  <c r="BK93" i="131"/>
  <c r="BP92" i="131"/>
  <c r="BU91" i="131"/>
  <c r="BX90" i="131"/>
  <c r="BY89" i="131"/>
  <c r="BZ88" i="131"/>
  <c r="BF88" i="131"/>
  <c r="BG87" i="131"/>
  <c r="BH86" i="131"/>
  <c r="BK85" i="131"/>
  <c r="BP84" i="131"/>
  <c r="BU83" i="131"/>
  <c r="BX82" i="131"/>
  <c r="BY81" i="131"/>
  <c r="BZ80" i="131"/>
  <c r="BF80" i="131"/>
  <c r="BG79" i="131"/>
  <c r="BH78" i="131"/>
  <c r="BK77" i="131"/>
  <c r="BP76" i="131"/>
  <c r="BU75" i="131"/>
  <c r="BX74" i="131"/>
  <c r="BY73" i="131"/>
  <c r="BZ72" i="131"/>
  <c r="BF72" i="131"/>
  <c r="BG71" i="131"/>
  <c r="BH70" i="131"/>
  <c r="BK69" i="131"/>
  <c r="BP68" i="131"/>
  <c r="BU67" i="131"/>
  <c r="BX66" i="131"/>
  <c r="BY65" i="131"/>
  <c r="BZ64" i="131"/>
  <c r="BF64" i="131"/>
  <c r="BG63" i="131"/>
  <c r="BH62" i="131"/>
  <c r="BK61" i="131"/>
  <c r="BP60" i="131"/>
  <c r="BU59" i="131"/>
  <c r="BX58" i="131"/>
  <c r="BY57" i="131"/>
  <c r="BZ56" i="131"/>
  <c r="BF56" i="131"/>
  <c r="BG55" i="131"/>
  <c r="BH54" i="131"/>
  <c r="BK53" i="131"/>
  <c r="BP52" i="131"/>
  <c r="BU51" i="131"/>
  <c r="BX50" i="131"/>
  <c r="BY49" i="131"/>
  <c r="BZ48" i="131"/>
  <c r="BF48" i="131"/>
  <c r="BG47" i="131"/>
  <c r="BH46" i="131"/>
  <c r="BK45" i="131"/>
  <c r="BP44" i="131"/>
  <c r="BU43" i="131"/>
  <c r="BX42" i="131"/>
  <c r="BY41" i="131"/>
  <c r="BZ40" i="131"/>
  <c r="BF40" i="131"/>
  <c r="BG39" i="131"/>
  <c r="BH38" i="131"/>
  <c r="BK37" i="131"/>
  <c r="BP36" i="131"/>
  <c r="BU35" i="131"/>
  <c r="BX34" i="131"/>
  <c r="BY33" i="131"/>
  <c r="BZ32" i="131"/>
  <c r="BF32" i="131"/>
  <c r="BG31" i="131"/>
  <c r="BH30" i="131"/>
  <c r="BK29" i="131"/>
  <c r="BX122" i="131"/>
  <c r="BX114" i="131"/>
  <c r="BU123" i="131"/>
  <c r="BP122" i="131"/>
  <c r="BK121" i="131"/>
  <c r="BH120" i="131"/>
  <c r="BG119" i="131"/>
  <c r="BF118" i="131"/>
  <c r="BZ116" i="131"/>
  <c r="BU115" i="131"/>
  <c r="BP114" i="131"/>
  <c r="BK113" i="131"/>
  <c r="BH112" i="131"/>
  <c r="BG111" i="131"/>
  <c r="BF110" i="131"/>
  <c r="BZ108" i="131"/>
  <c r="BF108" i="131"/>
  <c r="BG107" i="131"/>
  <c r="BH106" i="131"/>
  <c r="BK105" i="131"/>
  <c r="BP104" i="131"/>
  <c r="BU103" i="131"/>
  <c r="BX102" i="131"/>
  <c r="BY101" i="131"/>
  <c r="BZ100" i="131"/>
  <c r="BF100" i="131"/>
  <c r="BG99" i="131"/>
  <c r="BH98" i="131"/>
  <c r="BK97" i="131"/>
  <c r="BP96" i="131"/>
  <c r="BU95" i="131"/>
  <c r="BX94" i="131"/>
  <c r="BZ122" i="131"/>
  <c r="BP120" i="131"/>
  <c r="BH118" i="131"/>
  <c r="BF116" i="131"/>
  <c r="BU113" i="131"/>
  <c r="BK111" i="131"/>
  <c r="BG109" i="131"/>
  <c r="BK107" i="131"/>
  <c r="BU105" i="131"/>
  <c r="BY103" i="131"/>
  <c r="BF102" i="131"/>
  <c r="BH100" i="131"/>
  <c r="BP98" i="131"/>
  <c r="BX96" i="131"/>
  <c r="BZ94" i="131"/>
  <c r="BG93" i="131"/>
  <c r="BX92" i="131"/>
  <c r="BG91" i="131"/>
  <c r="BU89" i="131"/>
  <c r="BG89" i="131"/>
  <c r="BU87" i="131"/>
  <c r="BF86" i="131"/>
  <c r="BU85" i="131"/>
  <c r="BF84" i="131"/>
  <c r="BP82" i="131"/>
  <c r="BF82" i="131"/>
  <c r="BP80" i="131"/>
  <c r="BK123" i="131"/>
  <c r="BG121" i="131"/>
  <c r="BZ118" i="131"/>
  <c r="BP116" i="131"/>
  <c r="BH114" i="131"/>
  <c r="BF112" i="131"/>
  <c r="BU109" i="131"/>
  <c r="BY107" i="131"/>
  <c r="BF106" i="131"/>
  <c r="BH104" i="131"/>
  <c r="BP102" i="131"/>
  <c r="BX100" i="131"/>
  <c r="BZ98" i="131"/>
  <c r="BG97" i="131"/>
  <c r="BK95" i="131"/>
  <c r="BY93" i="131"/>
  <c r="BH92" i="131"/>
  <c r="BY91" i="131"/>
  <c r="BH90" i="131"/>
  <c r="BX88" i="131"/>
  <c r="BH88" i="131"/>
  <c r="BX86" i="131"/>
  <c r="BG85" i="131"/>
  <c r="BX84" i="131"/>
  <c r="BG83" i="131"/>
  <c r="BU81" i="131"/>
  <c r="BG81" i="131"/>
  <c r="BU79" i="131"/>
  <c r="BF78" i="131"/>
  <c r="BU77" i="131"/>
  <c r="BF76" i="131"/>
  <c r="BP74" i="131"/>
  <c r="BF74" i="131"/>
  <c r="BP72" i="131"/>
  <c r="BZ70" i="131"/>
  <c r="BP70" i="131"/>
  <c r="BZ68" i="131"/>
  <c r="BK67" i="131"/>
  <c r="BZ66" i="131"/>
  <c r="BK65" i="131"/>
  <c r="BY63" i="131"/>
  <c r="BK63" i="131"/>
  <c r="BY61" i="131"/>
  <c r="BH60" i="131"/>
  <c r="BY59" i="131"/>
  <c r="BH58" i="131"/>
  <c r="BX56" i="131"/>
  <c r="BH56" i="131"/>
  <c r="BX54" i="131"/>
  <c r="BG53" i="131"/>
  <c r="BX52" i="131"/>
  <c r="BG51" i="131"/>
  <c r="BU49" i="131"/>
  <c r="BG49" i="131"/>
  <c r="BU47" i="131"/>
  <c r="BF46" i="131"/>
  <c r="BU45" i="131"/>
  <c r="BF44" i="131"/>
  <c r="BP42" i="131"/>
  <c r="BF42" i="131"/>
  <c r="BP40" i="131"/>
  <c r="BZ38" i="131"/>
  <c r="BP38" i="131"/>
  <c r="BZ36" i="131"/>
  <c r="BK35" i="131"/>
  <c r="BZ34" i="131"/>
  <c r="BK33" i="131"/>
  <c r="BY31" i="131"/>
  <c r="BK31" i="131"/>
  <c r="BY29" i="131"/>
  <c r="BF29" i="131"/>
  <c r="BP28" i="131"/>
  <c r="BG28" i="131"/>
  <c r="BU27" i="131"/>
  <c r="BH27" i="131"/>
  <c r="BX26" i="131"/>
  <c r="BK26" i="131"/>
  <c r="BY25" i="131"/>
  <c r="BP25" i="131"/>
  <c r="BZ24" i="131"/>
  <c r="BU24" i="131"/>
  <c r="BF24" i="131"/>
  <c r="BX23" i="131"/>
  <c r="BG23" i="131"/>
  <c r="BY22" i="131"/>
  <c r="BH22" i="131"/>
  <c r="BZ21" i="131"/>
  <c r="BK21" i="131"/>
  <c r="BF21" i="131"/>
  <c r="BP20" i="131"/>
  <c r="BG20" i="131"/>
  <c r="BU19" i="131"/>
  <c r="BH19" i="131"/>
  <c r="BX18" i="131"/>
  <c r="BK18" i="131"/>
  <c r="BY17" i="131"/>
  <c r="BP17" i="131"/>
  <c r="BZ16" i="131"/>
  <c r="BU16" i="131"/>
  <c r="BF16" i="131"/>
  <c r="BX15" i="131"/>
  <c r="BG15" i="131"/>
  <c r="BY14" i="131"/>
  <c r="BH14" i="131"/>
  <c r="BZ13" i="131"/>
  <c r="BK13" i="131"/>
  <c r="BF13" i="131"/>
  <c r="BP12" i="131"/>
  <c r="BG12" i="131"/>
  <c r="BU11" i="131"/>
  <c r="BH11" i="131"/>
  <c r="BX10" i="131"/>
  <c r="BK10" i="131"/>
  <c r="BY9" i="131"/>
  <c r="BP9" i="131"/>
  <c r="BZ8" i="131"/>
  <c r="BU8" i="131"/>
  <c r="BF8" i="131"/>
  <c r="BX7" i="131"/>
  <c r="BG7" i="131"/>
  <c r="BV123" i="131"/>
  <c r="BQ123" i="131"/>
  <c r="BL123" i="131"/>
  <c r="BW122" i="131"/>
  <c r="BR122" i="131"/>
  <c r="BM122" i="131"/>
  <c r="BE122" i="131"/>
  <c r="BS121" i="131"/>
  <c r="BN121" i="131"/>
  <c r="BI121" i="131"/>
  <c r="BT120" i="131"/>
  <c r="BO120" i="131"/>
  <c r="BJ120" i="131"/>
  <c r="BV119" i="131"/>
  <c r="BQ119" i="131"/>
  <c r="BL119" i="131"/>
  <c r="BW118" i="131"/>
  <c r="BR118" i="131"/>
  <c r="BM118" i="131"/>
  <c r="BE118" i="131"/>
  <c r="BS117" i="131"/>
  <c r="BN117" i="131"/>
  <c r="BI117" i="131"/>
  <c r="BT116" i="131"/>
  <c r="BO116" i="131"/>
  <c r="BJ116" i="131"/>
  <c r="BV115" i="131"/>
  <c r="BQ115" i="131"/>
  <c r="BL115" i="131"/>
  <c r="BW114" i="131"/>
  <c r="BR114" i="131"/>
  <c r="BM114" i="131"/>
  <c r="BE114" i="131"/>
  <c r="BS113" i="131"/>
  <c r="BN113" i="131"/>
  <c r="BI113" i="131"/>
  <c r="BT112" i="131"/>
  <c r="BO112" i="131"/>
  <c r="BJ112" i="131"/>
  <c r="BV111" i="131"/>
  <c r="BQ111" i="131"/>
  <c r="BL111" i="131"/>
  <c r="BW110" i="131"/>
  <c r="BR110" i="131"/>
  <c r="BM110" i="131"/>
  <c r="BE110" i="131"/>
  <c r="BS109" i="131"/>
  <c r="BN109" i="131"/>
  <c r="BI109" i="131"/>
  <c r="BT108" i="131"/>
  <c r="BO108" i="131"/>
  <c r="BJ108" i="131"/>
  <c r="BV107" i="131"/>
  <c r="BQ107" i="131"/>
  <c r="BL107" i="131"/>
  <c r="BW106" i="131"/>
  <c r="BR106" i="131"/>
  <c r="BM106" i="131"/>
  <c r="BE106" i="131"/>
  <c r="BS105" i="131"/>
  <c r="BN105" i="131"/>
  <c r="BI105" i="131"/>
  <c r="BT104" i="131"/>
  <c r="BO104" i="131"/>
  <c r="BJ104" i="131"/>
  <c r="BV103" i="131"/>
  <c r="BQ103" i="131"/>
  <c r="BL103" i="131"/>
  <c r="BW102" i="131"/>
  <c r="BR102" i="131"/>
  <c r="BM102" i="131"/>
  <c r="BE102" i="131"/>
  <c r="BS101" i="131"/>
  <c r="BN101" i="131"/>
  <c r="BI101" i="131"/>
  <c r="BT100" i="131"/>
  <c r="BO100" i="131"/>
  <c r="BJ100" i="131"/>
  <c r="BV99" i="131"/>
  <c r="BQ99" i="131"/>
  <c r="BL99" i="131"/>
  <c r="BW98" i="131"/>
  <c r="BR98" i="131"/>
  <c r="BM98" i="131"/>
  <c r="BE98" i="131"/>
  <c r="BS97" i="131"/>
  <c r="BN97" i="131"/>
  <c r="BI97" i="131"/>
  <c r="BT96" i="131"/>
  <c r="BO96" i="131"/>
  <c r="BJ96" i="131"/>
  <c r="BV95" i="131"/>
  <c r="BQ95" i="131"/>
  <c r="BL95" i="131"/>
  <c r="BW94" i="131"/>
  <c r="BR94" i="131"/>
  <c r="BM94" i="131"/>
  <c r="BE94" i="131"/>
  <c r="BS93" i="131"/>
  <c r="BN93" i="131"/>
  <c r="BI93" i="131"/>
  <c r="BT92" i="131"/>
  <c r="BO92" i="131"/>
  <c r="BJ92" i="131"/>
  <c r="BV91" i="131"/>
  <c r="BQ91" i="131"/>
  <c r="BL91" i="131"/>
  <c r="BW90" i="131"/>
  <c r="BR90" i="131"/>
  <c r="BM90" i="131"/>
  <c r="BE90" i="131"/>
  <c r="BS89" i="131"/>
  <c r="BN89" i="131"/>
  <c r="BI89" i="131"/>
  <c r="BT88" i="131"/>
  <c r="BO88" i="131"/>
  <c r="BJ88" i="131"/>
  <c r="BV87" i="131"/>
  <c r="BQ87" i="131"/>
  <c r="BL87" i="131"/>
  <c r="BW86" i="131"/>
  <c r="BR86" i="131"/>
  <c r="BM86" i="131"/>
  <c r="BE86" i="131"/>
  <c r="BS85" i="131"/>
  <c r="BN85" i="131"/>
  <c r="BI85" i="131"/>
  <c r="BT84" i="131"/>
  <c r="BO84" i="131"/>
  <c r="BJ84" i="131"/>
  <c r="BV83" i="131"/>
  <c r="BQ83" i="131"/>
  <c r="BL83" i="131"/>
  <c r="BW82" i="131"/>
  <c r="BR82" i="131"/>
  <c r="BM82" i="131"/>
  <c r="BE82" i="131"/>
  <c r="BS81" i="131"/>
  <c r="BN81" i="131"/>
  <c r="BI81" i="131"/>
  <c r="BT80" i="131"/>
  <c r="BO80" i="131"/>
  <c r="BJ80" i="131"/>
  <c r="BV79" i="131"/>
  <c r="BQ79" i="131"/>
  <c r="BL79" i="131"/>
  <c r="BW78" i="131"/>
  <c r="BR78" i="131"/>
  <c r="BM78" i="131"/>
  <c r="BE78" i="131"/>
  <c r="BS77" i="131"/>
  <c r="BN77" i="131"/>
  <c r="BI77" i="131"/>
  <c r="BT76" i="131"/>
  <c r="BO76" i="131"/>
  <c r="BJ76" i="131"/>
  <c r="BV75" i="131"/>
  <c r="BQ75" i="131"/>
  <c r="BL75" i="131"/>
  <c r="BW74" i="131"/>
  <c r="BR74" i="131"/>
  <c r="BM74" i="131"/>
  <c r="BE74" i="131"/>
  <c r="BS73" i="131"/>
  <c r="BN73" i="131"/>
  <c r="BI73" i="131"/>
  <c r="BT72" i="131"/>
  <c r="BO72" i="131"/>
  <c r="BJ72" i="131"/>
  <c r="BV71" i="131"/>
  <c r="BQ71" i="131"/>
  <c r="BL71" i="131"/>
  <c r="BW70" i="131"/>
  <c r="BR70" i="131"/>
  <c r="BM70" i="131"/>
  <c r="BE70" i="131"/>
  <c r="BS69" i="131"/>
  <c r="BN69" i="131"/>
  <c r="BI69" i="131"/>
  <c r="BT68" i="131"/>
  <c r="BO68" i="131"/>
  <c r="BJ68" i="131"/>
  <c r="BV67" i="131"/>
  <c r="BQ67" i="131"/>
  <c r="BL67" i="131"/>
  <c r="BW66" i="131"/>
  <c r="BR66" i="131"/>
  <c r="BM66" i="131"/>
  <c r="BE66" i="131"/>
  <c r="BS65" i="131"/>
  <c r="BN65" i="131"/>
  <c r="BI65" i="131"/>
  <c r="BT64" i="131"/>
  <c r="BO64" i="131"/>
  <c r="BJ64" i="131"/>
  <c r="BV63" i="131"/>
  <c r="BQ63" i="131"/>
  <c r="BL63" i="131"/>
  <c r="BW62" i="131"/>
  <c r="BR62" i="131"/>
  <c r="BM62" i="131"/>
  <c r="BE62" i="131"/>
  <c r="BS61" i="131"/>
  <c r="BN61" i="131"/>
  <c r="BI61" i="131"/>
  <c r="BT60" i="131"/>
  <c r="BO60" i="131"/>
  <c r="BJ60" i="131"/>
  <c r="BV59" i="131"/>
  <c r="BQ59" i="131"/>
  <c r="BL59" i="131"/>
  <c r="BW58" i="131"/>
  <c r="BR58" i="131"/>
  <c r="BM58" i="131"/>
  <c r="BE58" i="131"/>
  <c r="BS57" i="131"/>
  <c r="BN57" i="131"/>
  <c r="BI57" i="131"/>
  <c r="BT56" i="131"/>
  <c r="BO56" i="131"/>
  <c r="BJ56" i="131"/>
  <c r="BV55" i="131"/>
  <c r="BQ55" i="131"/>
  <c r="BL55" i="131"/>
  <c r="BW54" i="131"/>
  <c r="BR54" i="131"/>
  <c r="BM54" i="131"/>
  <c r="BE54" i="131"/>
  <c r="BS53" i="131"/>
  <c r="BN53" i="131"/>
  <c r="BI53" i="131"/>
  <c r="BT52" i="131"/>
  <c r="BO52" i="131"/>
  <c r="BJ52" i="131"/>
  <c r="BV51" i="131"/>
  <c r="BQ51" i="131"/>
  <c r="BL51" i="131"/>
  <c r="BW50" i="131"/>
  <c r="BR50" i="131"/>
  <c r="BM50" i="131"/>
  <c r="BE50" i="131"/>
  <c r="BS49" i="131"/>
  <c r="BN49" i="131"/>
  <c r="BI49" i="131"/>
  <c r="BT48" i="131"/>
  <c r="BO48" i="131"/>
  <c r="BJ48" i="131"/>
  <c r="BV47" i="131"/>
  <c r="BQ47" i="131"/>
  <c r="BL47" i="131"/>
  <c r="BW46" i="131"/>
  <c r="BR46" i="131"/>
  <c r="BM46" i="131"/>
  <c r="BE46" i="131"/>
  <c r="BS45" i="131"/>
  <c r="BN45" i="131"/>
  <c r="BI45" i="131"/>
  <c r="BT44" i="131"/>
  <c r="BO44" i="131"/>
  <c r="BJ44" i="131"/>
  <c r="BV43" i="131"/>
  <c r="BQ43" i="131"/>
  <c r="BL43" i="131"/>
  <c r="BW42" i="131"/>
  <c r="BR42" i="131"/>
  <c r="BM42" i="131"/>
  <c r="BE42" i="131"/>
  <c r="BS41" i="131"/>
  <c r="BN41" i="131"/>
  <c r="BI41" i="131"/>
  <c r="BT40" i="131"/>
  <c r="BO40" i="131"/>
  <c r="BJ40" i="131"/>
  <c r="BV39" i="131"/>
  <c r="BQ39" i="131"/>
  <c r="BL39" i="131"/>
  <c r="BW38" i="131"/>
  <c r="BR38" i="131"/>
  <c r="BM38" i="131"/>
  <c r="BE38" i="131"/>
  <c r="BS37" i="131"/>
  <c r="BN37" i="131"/>
  <c r="BI37" i="131"/>
  <c r="BT36" i="131"/>
  <c r="BO36" i="131"/>
  <c r="BJ36" i="131"/>
  <c r="BV35" i="131"/>
  <c r="BQ35" i="131"/>
  <c r="BL35" i="131"/>
  <c r="BW34" i="131"/>
  <c r="BR34" i="131"/>
  <c r="BM34" i="131"/>
  <c r="BE34" i="131"/>
  <c r="BS33" i="131"/>
  <c r="BN33" i="131"/>
  <c r="BI33" i="131"/>
  <c r="BT32" i="131"/>
  <c r="BO32" i="131"/>
  <c r="BJ32" i="131"/>
  <c r="BV31" i="131"/>
  <c r="BQ31" i="131"/>
  <c r="BL31" i="131"/>
  <c r="BW30" i="131"/>
  <c r="BR30" i="131"/>
  <c r="BM30" i="131"/>
  <c r="BE30" i="131"/>
  <c r="BS29" i="131"/>
  <c r="BN29" i="131"/>
  <c r="BI29" i="131"/>
  <c r="BT28" i="131"/>
  <c r="BO28" i="131"/>
  <c r="BJ28" i="131"/>
  <c r="BV27" i="131"/>
  <c r="BQ27" i="131"/>
  <c r="BL27" i="131"/>
  <c r="BW26" i="131"/>
  <c r="BR26" i="131"/>
  <c r="BM26" i="131"/>
  <c r="BE26" i="131"/>
  <c r="BS25" i="131"/>
  <c r="BN25" i="131"/>
  <c r="BI25" i="131"/>
  <c r="BT24" i="131"/>
  <c r="BO24" i="131"/>
  <c r="BJ24" i="131"/>
  <c r="BV23" i="131"/>
  <c r="BQ23" i="131"/>
  <c r="BL23" i="131"/>
  <c r="BW22" i="131"/>
  <c r="BR22" i="131"/>
  <c r="BM22" i="131"/>
  <c r="BE22" i="131"/>
  <c r="BS21" i="131"/>
  <c r="BN21" i="131"/>
  <c r="BI21" i="131"/>
  <c r="BT20" i="131"/>
  <c r="BO20" i="131"/>
  <c r="BJ20" i="131"/>
  <c r="BV19" i="131"/>
  <c r="BQ19" i="131"/>
  <c r="BL19" i="131"/>
  <c r="BW18" i="131"/>
  <c r="BR18" i="131"/>
  <c r="BM18" i="131"/>
  <c r="BE18" i="131"/>
  <c r="BS17" i="131"/>
  <c r="BN17" i="131"/>
  <c r="BI17" i="131"/>
  <c r="BT16" i="131"/>
  <c r="BO16" i="131"/>
  <c r="BJ16" i="131"/>
  <c r="BV15" i="131"/>
  <c r="BQ15" i="131"/>
  <c r="BL15" i="131"/>
  <c r="BW14" i="131"/>
  <c r="BR14" i="131"/>
  <c r="BM14" i="131"/>
  <c r="BE14" i="131"/>
  <c r="BS13" i="131"/>
  <c r="BN13" i="131"/>
  <c r="BI13" i="131"/>
  <c r="BT12" i="131"/>
  <c r="BO12" i="131"/>
  <c r="BJ12" i="131"/>
  <c r="BV11" i="131"/>
  <c r="BQ11" i="131"/>
  <c r="BL11" i="131"/>
  <c r="BW10" i="131"/>
  <c r="BR10" i="131"/>
  <c r="BM10" i="131"/>
  <c r="BE10" i="131"/>
  <c r="BS9" i="131"/>
  <c r="BN9" i="131"/>
  <c r="BI9" i="131"/>
  <c r="BT8" i="131"/>
  <c r="BO8" i="131"/>
  <c r="BJ8" i="131"/>
  <c r="BV7" i="131"/>
  <c r="BQ7" i="131"/>
  <c r="BL7" i="131"/>
  <c r="BW6" i="131"/>
  <c r="BR6" i="131"/>
  <c r="BM6" i="131"/>
  <c r="BE6" i="131"/>
  <c r="BS5" i="131"/>
  <c r="BN5" i="131"/>
  <c r="BI5" i="131"/>
  <c r="BT4" i="131"/>
  <c r="BO4" i="131"/>
  <c r="BJ4" i="131"/>
  <c r="BV3" i="131"/>
  <c r="BQ3" i="131"/>
  <c r="BL3" i="131"/>
  <c r="BZ2" i="131"/>
  <c r="BV2" i="131"/>
  <c r="BR2" i="131"/>
  <c r="BN2" i="131"/>
  <c r="BJ2" i="131"/>
  <c r="BF2" i="131"/>
  <c r="BF120" i="131"/>
  <c r="BK115" i="131"/>
  <c r="BZ110" i="131"/>
  <c r="BZ106" i="131"/>
  <c r="BK103" i="131"/>
  <c r="BY99" i="131"/>
  <c r="BH96" i="131"/>
  <c r="BF94" i="131"/>
  <c r="BF90" i="131"/>
  <c r="BP88" i="131"/>
  <c r="BZ86" i="131"/>
  <c r="BZ82" i="131"/>
  <c r="BK81" i="131"/>
  <c r="BY79" i="131"/>
  <c r="BZ74" i="131"/>
  <c r="BK73" i="131"/>
  <c r="BH72" i="131"/>
  <c r="BY71" i="131"/>
  <c r="BX70" i="131"/>
  <c r="BU69" i="131"/>
  <c r="BG69" i="131"/>
  <c r="BF68" i="131"/>
  <c r="BP66" i="131"/>
  <c r="BX60" i="131"/>
  <c r="BG59" i="131"/>
  <c r="BF58" i="131"/>
  <c r="BU57" i="131"/>
  <c r="BP56" i="131"/>
  <c r="BK55" i="131"/>
  <c r="BZ54" i="131"/>
  <c r="BY53" i="131"/>
  <c r="BH52" i="131"/>
  <c r="BP46" i="131"/>
  <c r="BZ44" i="131"/>
  <c r="BY43" i="131"/>
  <c r="BK43" i="131"/>
  <c r="BH42" i="131"/>
  <c r="BG41" i="131"/>
  <c r="BX40" i="131"/>
  <c r="BU39" i="131"/>
  <c r="BF38" i="131"/>
  <c r="BH32" i="131"/>
  <c r="BX30" i="131"/>
  <c r="BU29" i="131"/>
  <c r="BG29" i="131"/>
  <c r="BX28" i="131"/>
  <c r="BZ27" i="131"/>
  <c r="BP27" i="131"/>
  <c r="BG27" i="131"/>
  <c r="BZ25" i="131"/>
  <c r="BU25" i="131"/>
  <c r="BG25" i="131"/>
  <c r="BK24" i="131"/>
  <c r="BZ23" i="131"/>
  <c r="BU23" i="131"/>
  <c r="BK22" i="131"/>
  <c r="BF22" i="131"/>
  <c r="BU21" i="131"/>
  <c r="BY20" i="131"/>
  <c r="BK20" i="131"/>
  <c r="BF20" i="131"/>
  <c r="BY18" i="131"/>
  <c r="BP18" i="131"/>
  <c r="BF18" i="131"/>
  <c r="BH17" i="131"/>
  <c r="BY16" i="131"/>
  <c r="BP16" i="131"/>
  <c r="BH15" i="131"/>
  <c r="BZ14" i="131"/>
  <c r="BP14" i="131"/>
  <c r="BX13" i="131"/>
  <c r="BH13" i="131"/>
  <c r="BZ12" i="131"/>
  <c r="BX11" i="131"/>
  <c r="BK11" i="131"/>
  <c r="BZ10" i="131"/>
  <c r="BG10" i="131"/>
  <c r="BX9" i="131"/>
  <c r="BK9" i="131"/>
  <c r="BG8" i="131"/>
  <c r="BY7" i="131"/>
  <c r="BK7" i="131"/>
  <c r="BX6" i="131"/>
  <c r="BK6" i="131"/>
  <c r="BY5" i="131"/>
  <c r="BP5" i="131"/>
  <c r="BZ4" i="131"/>
  <c r="BU4" i="131"/>
  <c r="BF4" i="131"/>
  <c r="BX3" i="131"/>
  <c r="BG3" i="131"/>
  <c r="BT123" i="131"/>
  <c r="BN123" i="131"/>
  <c r="BE123" i="131"/>
  <c r="BQ122" i="131"/>
  <c r="BJ122" i="131"/>
  <c r="BT121" i="131"/>
  <c r="BM121" i="131"/>
  <c r="BW120" i="131"/>
  <c r="BQ120" i="131"/>
  <c r="BI120" i="131"/>
  <c r="BS119" i="131"/>
  <c r="BM119" i="131"/>
  <c r="BV118" i="131"/>
  <c r="BO118" i="131"/>
  <c r="BI118" i="131"/>
  <c r="BR117" i="131"/>
  <c r="BL117" i="131"/>
  <c r="BV116" i="131"/>
  <c r="BN116" i="131"/>
  <c r="BE116" i="131"/>
  <c r="BR115" i="131"/>
  <c r="BJ115" i="131"/>
  <c r="BT114" i="131"/>
  <c r="BN114" i="131"/>
  <c r="BW113" i="131"/>
  <c r="BQ113" i="131"/>
  <c r="BJ113" i="131"/>
  <c r="BS112" i="131"/>
  <c r="BM112" i="131"/>
  <c r="BW111" i="131"/>
  <c r="BO111" i="131"/>
  <c r="BI111" i="131"/>
  <c r="BS110" i="131"/>
  <c r="BL110" i="131"/>
  <c r="BV109" i="131"/>
  <c r="BO109" i="131"/>
  <c r="BE109" i="131"/>
  <c r="BR108" i="131"/>
  <c r="BL108" i="131"/>
  <c r="BT107" i="131"/>
  <c r="BN107" i="131"/>
  <c r="BE107" i="131"/>
  <c r="BQ106" i="131"/>
  <c r="BJ106" i="131"/>
  <c r="BT105" i="131"/>
  <c r="BM105" i="131"/>
  <c r="BW104" i="131"/>
  <c r="BQ104" i="131"/>
  <c r="BI104" i="131"/>
  <c r="BS103" i="131"/>
  <c r="BM103" i="131"/>
  <c r="BV102" i="131"/>
  <c r="BO102" i="131"/>
  <c r="BI102" i="131"/>
  <c r="BR101" i="131"/>
  <c r="BL101" i="131"/>
  <c r="BV100" i="131"/>
  <c r="BN100" i="131"/>
  <c r="BE100" i="131"/>
  <c r="BR99" i="131"/>
  <c r="BJ99" i="131"/>
  <c r="BT98" i="131"/>
  <c r="BN98" i="131"/>
  <c r="BW97" i="131"/>
  <c r="BQ97" i="131"/>
  <c r="BJ97" i="131"/>
  <c r="BS96" i="131"/>
  <c r="BM96" i="131"/>
  <c r="BW95" i="131"/>
  <c r="BO95" i="131"/>
  <c r="BI95" i="131"/>
  <c r="BS94" i="131"/>
  <c r="BL94" i="131"/>
  <c r="BV93" i="131"/>
  <c r="BO93" i="131"/>
  <c r="BE93" i="131"/>
  <c r="BR92" i="131"/>
  <c r="BL92" i="131"/>
  <c r="BT91" i="131"/>
  <c r="BN91" i="131"/>
  <c r="BE91" i="131"/>
  <c r="BQ90" i="131"/>
  <c r="BJ90" i="131"/>
  <c r="BT89" i="131"/>
  <c r="BM89" i="131"/>
  <c r="BW88" i="131"/>
  <c r="BQ88" i="131"/>
  <c r="BI88" i="131"/>
  <c r="BS87" i="131"/>
  <c r="BM87" i="131"/>
  <c r="BV86" i="131"/>
  <c r="BO86" i="131"/>
  <c r="BI86" i="131"/>
  <c r="BR85" i="131"/>
  <c r="BL85" i="131"/>
  <c r="BV84" i="131"/>
  <c r="BN84" i="131"/>
  <c r="BE84" i="131"/>
  <c r="BR83" i="131"/>
  <c r="BJ83" i="131"/>
  <c r="BT82" i="131"/>
  <c r="BN82" i="131"/>
  <c r="BW81" i="131"/>
  <c r="BQ81" i="131"/>
  <c r="BJ81" i="131"/>
  <c r="BS80" i="131"/>
  <c r="BM80" i="131"/>
  <c r="BW79" i="131"/>
  <c r="BO79" i="131"/>
  <c r="BI79" i="131"/>
  <c r="BS78" i="131"/>
  <c r="BL78" i="131"/>
  <c r="BV77" i="131"/>
  <c r="BO77" i="131"/>
  <c r="BE77" i="131"/>
  <c r="BR76" i="131"/>
  <c r="BL76" i="131"/>
  <c r="BT75" i="131"/>
  <c r="BN75" i="131"/>
  <c r="BE75" i="131"/>
  <c r="BQ74" i="131"/>
  <c r="BJ74" i="131"/>
  <c r="BT73" i="131"/>
  <c r="BM73" i="131"/>
  <c r="BW72" i="131"/>
  <c r="BQ72" i="131"/>
  <c r="BI72" i="131"/>
  <c r="BS71" i="131"/>
  <c r="BM71" i="131"/>
  <c r="BV70" i="131"/>
  <c r="BO70" i="131"/>
  <c r="BI70" i="131"/>
  <c r="BR69" i="131"/>
  <c r="BL69" i="131"/>
  <c r="BV68" i="131"/>
  <c r="BN68" i="131"/>
  <c r="BE68" i="131"/>
  <c r="BR67" i="131"/>
  <c r="BJ67" i="131"/>
  <c r="BT66" i="131"/>
  <c r="BN66" i="131"/>
  <c r="BW65" i="131"/>
  <c r="BQ65" i="131"/>
  <c r="BJ65" i="131"/>
  <c r="BS64" i="131"/>
  <c r="BM64" i="131"/>
  <c r="BW63" i="131"/>
  <c r="BO63" i="131"/>
  <c r="BI63" i="131"/>
  <c r="BS62" i="131"/>
  <c r="BL62" i="131"/>
  <c r="BV61" i="131"/>
  <c r="BO61" i="131"/>
  <c r="BE61" i="131"/>
  <c r="BR60" i="131"/>
  <c r="BL60" i="131"/>
  <c r="BT59" i="131"/>
  <c r="BN59" i="131"/>
  <c r="BE59" i="131"/>
  <c r="BQ58" i="131"/>
  <c r="BJ58" i="131"/>
  <c r="BT57" i="131"/>
  <c r="BM57" i="131"/>
  <c r="BW56" i="131"/>
  <c r="BQ56" i="131"/>
  <c r="BI56" i="131"/>
  <c r="BS55" i="131"/>
  <c r="BM55" i="131"/>
  <c r="BV54" i="131"/>
  <c r="BO54" i="131"/>
  <c r="BI54" i="131"/>
  <c r="BR53" i="131"/>
  <c r="BL53" i="131"/>
  <c r="BV52" i="131"/>
  <c r="BN52" i="131"/>
  <c r="BE52" i="131"/>
  <c r="BR51" i="131"/>
  <c r="BJ51" i="131"/>
  <c r="BT50" i="131"/>
  <c r="BN50" i="131"/>
  <c r="BW49" i="131"/>
  <c r="BQ49" i="131"/>
  <c r="BJ49" i="131"/>
  <c r="BS48" i="131"/>
  <c r="BM48" i="131"/>
  <c r="BW47" i="131"/>
  <c r="BO47" i="131"/>
  <c r="BI47" i="131"/>
  <c r="BS46" i="131"/>
  <c r="BL46" i="131"/>
  <c r="BV45" i="131"/>
  <c r="BO45" i="131"/>
  <c r="BE45" i="131"/>
  <c r="BR44" i="131"/>
  <c r="BL44" i="131"/>
  <c r="BT43" i="131"/>
  <c r="BN43" i="131"/>
  <c r="BE43" i="131"/>
  <c r="BQ42" i="131"/>
  <c r="BJ42" i="131"/>
  <c r="BT41" i="131"/>
  <c r="BM41" i="131"/>
  <c r="BW40" i="131"/>
  <c r="BQ40" i="131"/>
  <c r="BI40" i="131"/>
  <c r="BS39" i="131"/>
  <c r="BM39" i="131"/>
  <c r="BV38" i="131"/>
  <c r="BO38" i="131"/>
  <c r="BI38" i="131"/>
  <c r="BR37" i="131"/>
  <c r="BL37" i="131"/>
  <c r="BV36" i="131"/>
  <c r="BN36" i="131"/>
  <c r="BE36" i="131"/>
  <c r="BR35" i="131"/>
  <c r="BJ35" i="131"/>
  <c r="BT34" i="131"/>
  <c r="BN34" i="131"/>
  <c r="BW33" i="131"/>
  <c r="BQ33" i="131"/>
  <c r="BJ33" i="131"/>
  <c r="BS32" i="131"/>
  <c r="BM32" i="131"/>
  <c r="BW31" i="131"/>
  <c r="BO31" i="131"/>
  <c r="BI31" i="131"/>
  <c r="BS30" i="131"/>
  <c r="BL30" i="131"/>
  <c r="BV29" i="131"/>
  <c r="BO29" i="131"/>
  <c r="BE29" i="131"/>
  <c r="BR28" i="131"/>
  <c r="BL28" i="131"/>
  <c r="BT27" i="131"/>
  <c r="BN27" i="131"/>
  <c r="BE27" i="131"/>
  <c r="BQ26" i="131"/>
  <c r="BJ26" i="131"/>
  <c r="BT25" i="131"/>
  <c r="BM25" i="131"/>
  <c r="BW24" i="131"/>
  <c r="BQ24" i="131"/>
  <c r="BI24" i="131"/>
  <c r="BS23" i="131"/>
  <c r="BM23" i="131"/>
  <c r="BV22" i="131"/>
  <c r="BO22" i="131"/>
  <c r="BI22" i="131"/>
  <c r="BR21" i="131"/>
  <c r="BL21" i="131"/>
  <c r="BV20" i="131"/>
  <c r="BN20" i="131"/>
  <c r="BE20" i="131"/>
  <c r="BR19" i="131"/>
  <c r="BJ19" i="131"/>
  <c r="BT18" i="131"/>
  <c r="BN18" i="131"/>
  <c r="BW17" i="131"/>
  <c r="BQ17" i="131"/>
  <c r="BJ17" i="131"/>
  <c r="BS16" i="131"/>
  <c r="BM16" i="131"/>
  <c r="BW15" i="131"/>
  <c r="BO15" i="131"/>
  <c r="BI15" i="131"/>
  <c r="BS14" i="131"/>
  <c r="BL14" i="131"/>
  <c r="BV13" i="131"/>
  <c r="BO13" i="131"/>
  <c r="BE13" i="131"/>
  <c r="BR12" i="131"/>
  <c r="BL12" i="131"/>
  <c r="BT11" i="131"/>
  <c r="BN11" i="131"/>
  <c r="BE11" i="131"/>
  <c r="BQ10" i="131"/>
  <c r="BJ10" i="131"/>
  <c r="BT9" i="131"/>
  <c r="BM9" i="131"/>
  <c r="BW8" i="131"/>
  <c r="BQ8" i="131"/>
  <c r="BI8" i="131"/>
  <c r="BS7" i="131"/>
  <c r="BM7" i="131"/>
  <c r="BV6" i="131"/>
  <c r="BO6" i="131"/>
  <c r="BI6" i="131"/>
  <c r="BR5" i="131"/>
  <c r="BL5" i="131"/>
  <c r="BV4" i="131"/>
  <c r="BN4" i="131"/>
  <c r="BE4" i="131"/>
  <c r="BR3" i="131"/>
  <c r="BJ3" i="131"/>
  <c r="BX2" i="131"/>
  <c r="BS2" i="131"/>
  <c r="BM2" i="131"/>
  <c r="BH2" i="131"/>
  <c r="BK119" i="131"/>
  <c r="BZ114" i="131"/>
  <c r="BH110" i="131"/>
  <c r="BP106" i="131"/>
  <c r="BZ102" i="131"/>
  <c r="BK99" i="131"/>
  <c r="BY95" i="131"/>
  <c r="BZ92" i="131"/>
  <c r="BK91" i="131"/>
  <c r="BK87" i="131"/>
  <c r="BY85" i="131"/>
  <c r="BH84" i="131"/>
  <c r="BH80" i="131"/>
  <c r="BP78" i="131"/>
  <c r="BZ76" i="131"/>
  <c r="BY75" i="131"/>
  <c r="BK75" i="131"/>
  <c r="BH74" i="131"/>
  <c r="BG73" i="131"/>
  <c r="BX72" i="131"/>
  <c r="BU71" i="131"/>
  <c r="BF70" i="131"/>
  <c r="BH64" i="131"/>
  <c r="BX62" i="131"/>
  <c r="BU61" i="131"/>
  <c r="BG61" i="131"/>
  <c r="BF60" i="131"/>
  <c r="BZ58" i="131"/>
  <c r="BP58" i="131"/>
  <c r="BK57" i="131"/>
  <c r="BY55" i="131"/>
  <c r="BF50" i="131"/>
  <c r="BP48" i="131"/>
  <c r="BK47" i="131"/>
  <c r="BZ46" i="131"/>
  <c r="BY45" i="131"/>
  <c r="BX44" i="131"/>
  <c r="BH44" i="131"/>
  <c r="BG43" i="131"/>
  <c r="BU41" i="131"/>
  <c r="BY35" i="131"/>
  <c r="BH34" i="131"/>
  <c r="BG33" i="131"/>
  <c r="BX32" i="131"/>
  <c r="BU31" i="131"/>
  <c r="BP30" i="131"/>
  <c r="BF30" i="131"/>
  <c r="BU28" i="131"/>
  <c r="BH28" i="131"/>
  <c r="BY27" i="131"/>
  <c r="BF27" i="131"/>
  <c r="BU26" i="131"/>
  <c r="BH26" i="131"/>
  <c r="BF25" i="131"/>
  <c r="BX24" i="131"/>
  <c r="BH24" i="131"/>
  <c r="BP23" i="131"/>
  <c r="BF23" i="131"/>
  <c r="BX22" i="131"/>
  <c r="BP21" i="131"/>
  <c r="BG21" i="131"/>
  <c r="BX20" i="131"/>
  <c r="BZ19" i="131"/>
  <c r="BP19" i="131"/>
  <c r="BG19" i="131"/>
  <c r="BZ17" i="131"/>
  <c r="BU17" i="131"/>
  <c r="BG17" i="131"/>
  <c r="BK16" i="131"/>
  <c r="BZ15" i="131"/>
  <c r="BU15" i="131"/>
  <c r="BK14" i="131"/>
  <c r="BF14" i="131"/>
  <c r="BU13" i="131"/>
  <c r="BY12" i="131"/>
  <c r="BK12" i="131"/>
  <c r="BF12" i="131"/>
  <c r="BY10" i="131"/>
  <c r="BP10" i="131"/>
  <c r="BF10" i="131"/>
  <c r="BH9" i="131"/>
  <c r="BY8" i="131"/>
  <c r="BP8" i="131"/>
  <c r="BH7" i="131"/>
  <c r="BZ6" i="131"/>
  <c r="BU6" i="131"/>
  <c r="BF6" i="131"/>
  <c r="BX5" i="131"/>
  <c r="BG5" i="131"/>
  <c r="BY4" i="131"/>
  <c r="BH4" i="131"/>
  <c r="BZ3" i="131"/>
  <c r="BK3" i="131"/>
  <c r="BF3" i="131"/>
  <c r="BS123" i="131"/>
  <c r="BM123" i="131"/>
  <c r="BV122" i="131"/>
  <c r="BO122" i="131"/>
  <c r="BI122" i="131"/>
  <c r="BR121" i="131"/>
  <c r="BL121" i="131"/>
  <c r="BV120" i="131"/>
  <c r="BN120" i="131"/>
  <c r="BE120" i="131"/>
  <c r="BR119" i="131"/>
  <c r="BJ119" i="131"/>
  <c r="BT118" i="131"/>
  <c r="BN118" i="131"/>
  <c r="BW117" i="131"/>
  <c r="BQ117" i="131"/>
  <c r="BJ117" i="131"/>
  <c r="BS116" i="131"/>
  <c r="BM116" i="131"/>
  <c r="BW115" i="131"/>
  <c r="BO115" i="131"/>
  <c r="BI115" i="131"/>
  <c r="BS114" i="131"/>
  <c r="BL114" i="131"/>
  <c r="BV113" i="131"/>
  <c r="BO113" i="131"/>
  <c r="BE113" i="131"/>
  <c r="BR112" i="131"/>
  <c r="BL112" i="131"/>
  <c r="BT111" i="131"/>
  <c r="BN111" i="131"/>
  <c r="BE111" i="131"/>
  <c r="BQ110" i="131"/>
  <c r="BJ110" i="131"/>
  <c r="BT109" i="131"/>
  <c r="BM109" i="131"/>
  <c r="BW108" i="131"/>
  <c r="BQ108" i="131"/>
  <c r="BI108" i="131"/>
  <c r="BS107" i="131"/>
  <c r="BM107" i="131"/>
  <c r="BV106" i="131"/>
  <c r="BO106" i="131"/>
  <c r="BI106" i="131"/>
  <c r="BR105" i="131"/>
  <c r="BL105" i="131"/>
  <c r="BV104" i="131"/>
  <c r="BN104" i="131"/>
  <c r="BE104" i="131"/>
  <c r="BR103" i="131"/>
  <c r="BJ103" i="131"/>
  <c r="BT102" i="131"/>
  <c r="BN102" i="131"/>
  <c r="BW101" i="131"/>
  <c r="BQ101" i="131"/>
  <c r="BJ101" i="131"/>
  <c r="BS100" i="131"/>
  <c r="BM100" i="131"/>
  <c r="BW99" i="131"/>
  <c r="BO99" i="131"/>
  <c r="BI99" i="131"/>
  <c r="BS98" i="131"/>
  <c r="BL98" i="131"/>
  <c r="BV97" i="131"/>
  <c r="BO97" i="131"/>
  <c r="BE97" i="131"/>
  <c r="BR96" i="131"/>
  <c r="BL96" i="131"/>
  <c r="BT95" i="131"/>
  <c r="BN95" i="131"/>
  <c r="BE95" i="131"/>
  <c r="BQ94" i="131"/>
  <c r="BJ94" i="131"/>
  <c r="BT93" i="131"/>
  <c r="BM93" i="131"/>
  <c r="BW92" i="131"/>
  <c r="BQ92" i="131"/>
  <c r="BI92" i="131"/>
  <c r="BS91" i="131"/>
  <c r="BM91" i="131"/>
  <c r="BV90" i="131"/>
  <c r="BO90" i="131"/>
  <c r="BI90" i="131"/>
  <c r="BR89" i="131"/>
  <c r="BL89" i="131"/>
  <c r="BV88" i="131"/>
  <c r="BN88" i="131"/>
  <c r="BE88" i="131"/>
  <c r="BR87" i="131"/>
  <c r="BJ87" i="131"/>
  <c r="BT86" i="131"/>
  <c r="BN86" i="131"/>
  <c r="BW85" i="131"/>
  <c r="BQ85" i="131"/>
  <c r="BJ85" i="131"/>
  <c r="BS84" i="131"/>
  <c r="BM84" i="131"/>
  <c r="BW83" i="131"/>
  <c r="BO83" i="131"/>
  <c r="BI83" i="131"/>
  <c r="BS82" i="131"/>
  <c r="BL82" i="131"/>
  <c r="BV81" i="131"/>
  <c r="BO81" i="131"/>
  <c r="BE81" i="131"/>
  <c r="BR80" i="131"/>
  <c r="BL80" i="131"/>
  <c r="BT79" i="131"/>
  <c r="BN79" i="131"/>
  <c r="BE79" i="131"/>
  <c r="BQ78" i="131"/>
  <c r="BJ78" i="131"/>
  <c r="BT77" i="131"/>
  <c r="BM77" i="131"/>
  <c r="BW76" i="131"/>
  <c r="BQ76" i="131"/>
  <c r="BI76" i="131"/>
  <c r="BS75" i="131"/>
  <c r="BM75" i="131"/>
  <c r="BV74" i="131"/>
  <c r="BO74" i="131"/>
  <c r="BI74" i="131"/>
  <c r="BR73" i="131"/>
  <c r="BL73" i="131"/>
  <c r="BV72" i="131"/>
  <c r="BN72" i="131"/>
  <c r="BE72" i="131"/>
  <c r="BR71" i="131"/>
  <c r="BJ71" i="131"/>
  <c r="BT70" i="131"/>
  <c r="BN70" i="131"/>
  <c r="BW69" i="131"/>
  <c r="BQ69" i="131"/>
  <c r="BJ69" i="131"/>
  <c r="BS68" i="131"/>
  <c r="BM68" i="131"/>
  <c r="BW67" i="131"/>
  <c r="BO67" i="131"/>
  <c r="BI67" i="131"/>
  <c r="BS66" i="131"/>
  <c r="BL66" i="131"/>
  <c r="BV65" i="131"/>
  <c r="BO65" i="131"/>
  <c r="BE65" i="131"/>
  <c r="BR64" i="131"/>
  <c r="BL64" i="131"/>
  <c r="BT63" i="131"/>
  <c r="BN63" i="131"/>
  <c r="BE63" i="131"/>
  <c r="BQ62" i="131"/>
  <c r="BJ62" i="131"/>
  <c r="BT61" i="131"/>
  <c r="BM61" i="131"/>
  <c r="BW60" i="131"/>
  <c r="BQ60" i="131"/>
  <c r="BI60" i="131"/>
  <c r="BS59" i="131"/>
  <c r="BM59" i="131"/>
  <c r="BV58" i="131"/>
  <c r="BO58" i="131"/>
  <c r="BI58" i="131"/>
  <c r="BR57" i="131"/>
  <c r="BL57" i="131"/>
  <c r="BV56" i="131"/>
  <c r="BN56" i="131"/>
  <c r="BE56" i="131"/>
  <c r="BR55" i="131"/>
  <c r="BJ55" i="131"/>
  <c r="BT54" i="131"/>
  <c r="BN54" i="131"/>
  <c r="BW53" i="131"/>
  <c r="BQ53" i="131"/>
  <c r="BJ53" i="131"/>
  <c r="BS52" i="131"/>
  <c r="BM52" i="131"/>
  <c r="BW51" i="131"/>
  <c r="BO51" i="131"/>
  <c r="BI51" i="131"/>
  <c r="BS50" i="131"/>
  <c r="BL50" i="131"/>
  <c r="BV49" i="131"/>
  <c r="BO49" i="131"/>
  <c r="BE49" i="131"/>
  <c r="BR48" i="131"/>
  <c r="BL48" i="131"/>
  <c r="BT47" i="131"/>
  <c r="BN47" i="131"/>
  <c r="BE47" i="131"/>
  <c r="BQ46" i="131"/>
  <c r="BJ46" i="131"/>
  <c r="BT45" i="131"/>
  <c r="BM45" i="131"/>
  <c r="BW44" i="131"/>
  <c r="BQ44" i="131"/>
  <c r="BI44" i="131"/>
  <c r="BS43" i="131"/>
  <c r="BM43" i="131"/>
  <c r="BV42" i="131"/>
  <c r="BO42" i="131"/>
  <c r="BI42" i="131"/>
  <c r="BR41" i="131"/>
  <c r="BL41" i="131"/>
  <c r="BV40" i="131"/>
  <c r="BN40" i="131"/>
  <c r="BE40" i="131"/>
  <c r="BR39" i="131"/>
  <c r="BJ39" i="131"/>
  <c r="BT38" i="131"/>
  <c r="BN38" i="131"/>
  <c r="BW37" i="131"/>
  <c r="BQ37" i="131"/>
  <c r="BJ37" i="131"/>
  <c r="BS36" i="131"/>
  <c r="BM36" i="131"/>
  <c r="BW35" i="131"/>
  <c r="BO35" i="131"/>
  <c r="BI35" i="131"/>
  <c r="BS34" i="131"/>
  <c r="BL34" i="131"/>
  <c r="BV33" i="131"/>
  <c r="BO33" i="131"/>
  <c r="BE33" i="131"/>
  <c r="BR32" i="131"/>
  <c r="BL32" i="131"/>
  <c r="BT31" i="131"/>
  <c r="BN31" i="131"/>
  <c r="BE31" i="131"/>
  <c r="BQ30" i="131"/>
  <c r="BJ30" i="131"/>
  <c r="BT29" i="131"/>
  <c r="BM29" i="131"/>
  <c r="BW28" i="131"/>
  <c r="BQ28" i="131"/>
  <c r="BI28" i="131"/>
  <c r="BS27" i="131"/>
  <c r="BM27" i="131"/>
  <c r="BV26" i="131"/>
  <c r="BO26" i="131"/>
  <c r="BI26" i="131"/>
  <c r="BR25" i="131"/>
  <c r="BL25" i="131"/>
  <c r="BV24" i="131"/>
  <c r="BN24" i="131"/>
  <c r="BE24" i="131"/>
  <c r="BR23" i="131"/>
  <c r="BJ23" i="131"/>
  <c r="BT22" i="131"/>
  <c r="BN22" i="131"/>
  <c r="BW21" i="131"/>
  <c r="BQ21" i="131"/>
  <c r="BJ21" i="131"/>
  <c r="BS20" i="131"/>
  <c r="BM20" i="131"/>
  <c r="BW19" i="131"/>
  <c r="BO19" i="131"/>
  <c r="BI19" i="131"/>
  <c r="BS18" i="131"/>
  <c r="BL18" i="131"/>
  <c r="BV17" i="131"/>
  <c r="BO17" i="131"/>
  <c r="BE17" i="131"/>
  <c r="BR16" i="131"/>
  <c r="BL16" i="131"/>
  <c r="BT15" i="131"/>
  <c r="BN15" i="131"/>
  <c r="BE15" i="131"/>
  <c r="BQ14" i="131"/>
  <c r="BJ14" i="131"/>
  <c r="BT13" i="131"/>
  <c r="BM13" i="131"/>
  <c r="BW12" i="131"/>
  <c r="BQ12" i="131"/>
  <c r="BI12" i="131"/>
  <c r="BS11" i="131"/>
  <c r="BM11" i="131"/>
  <c r="BV10" i="131"/>
  <c r="BO10" i="131"/>
  <c r="BI10" i="131"/>
  <c r="BR9" i="131"/>
  <c r="BL9" i="131"/>
  <c r="BV8" i="131"/>
  <c r="BN8" i="131"/>
  <c r="BE8" i="131"/>
  <c r="BR7" i="131"/>
  <c r="BJ7" i="131"/>
  <c r="BT6" i="131"/>
  <c r="BN6" i="131"/>
  <c r="BW5" i="131"/>
  <c r="BQ5" i="131"/>
  <c r="BJ5" i="131"/>
  <c r="BS4" i="131"/>
  <c r="BM4" i="131"/>
  <c r="BW3" i="131"/>
  <c r="BO3" i="131"/>
  <c r="BI3" i="131"/>
  <c r="BW2" i="131"/>
  <c r="BQ2" i="131"/>
  <c r="BL2" i="131"/>
  <c r="BG2" i="131"/>
  <c r="BH122" i="131"/>
  <c r="BU117" i="131"/>
  <c r="BG113" i="131"/>
  <c r="BX108" i="131"/>
  <c r="BG105" i="131"/>
  <c r="BU101" i="131"/>
  <c r="BF98" i="131"/>
  <c r="BP94" i="131"/>
  <c r="BU93" i="131"/>
  <c r="BF92" i="131"/>
  <c r="BP90" i="131"/>
  <c r="BP86" i="131"/>
  <c r="BZ84" i="131"/>
  <c r="BK83" i="131"/>
  <c r="BK79" i="131"/>
  <c r="BZ78" i="131"/>
  <c r="BY77" i="131"/>
  <c r="BX76" i="131"/>
  <c r="BH76" i="131"/>
  <c r="BG75" i="131"/>
  <c r="BU73" i="131"/>
  <c r="BY67" i="131"/>
  <c r="BH66" i="131"/>
  <c r="BG65" i="131"/>
  <c r="BX64" i="131"/>
  <c r="BU63" i="131"/>
  <c r="BP62" i="131"/>
  <c r="BF62" i="131"/>
  <c r="BZ60" i="131"/>
  <c r="BK59" i="131"/>
  <c r="BU53" i="131"/>
  <c r="BP112" i="131"/>
  <c r="BU97" i="131"/>
  <c r="BY83" i="131"/>
  <c r="BX80" i="131"/>
  <c r="BY69" i="131"/>
  <c r="BU65" i="131"/>
  <c r="BG57" i="131"/>
  <c r="BZ52" i="131"/>
  <c r="BP50" i="131"/>
  <c r="BK49" i="131"/>
  <c r="BH48" i="131"/>
  <c r="BG45" i="131"/>
  <c r="BY37" i="131"/>
  <c r="BX36" i="131"/>
  <c r="BU33" i="131"/>
  <c r="BP32" i="131"/>
  <c r="BX27" i="131"/>
  <c r="BZ26" i="131"/>
  <c r="BG26" i="131"/>
  <c r="BK25" i="131"/>
  <c r="BY23" i="131"/>
  <c r="BG22" i="131"/>
  <c r="BU20" i="131"/>
  <c r="BY19" i="131"/>
  <c r="BF19" i="131"/>
  <c r="BH18" i="131"/>
  <c r="BX16" i="131"/>
  <c r="BF15" i="131"/>
  <c r="BP13" i="131"/>
  <c r="BX12" i="131"/>
  <c r="BZ11" i="131"/>
  <c r="BG11" i="131"/>
  <c r="BU9" i="131"/>
  <c r="BZ7" i="131"/>
  <c r="BZ5" i="131"/>
  <c r="BK5" i="131"/>
  <c r="BG4" i="131"/>
  <c r="BU3" i="131"/>
  <c r="BJ123" i="131"/>
  <c r="BN122" i="131"/>
  <c r="BQ121" i="131"/>
  <c r="BS120" i="131"/>
  <c r="BW119" i="131"/>
  <c r="BI119" i="131"/>
  <c r="BL118" i="131"/>
  <c r="BO117" i="131"/>
  <c r="BR116" i="131"/>
  <c r="BT115" i="131"/>
  <c r="BE115" i="131"/>
  <c r="BJ114" i="131"/>
  <c r="BM113" i="131"/>
  <c r="BQ112" i="131"/>
  <c r="BS111" i="131"/>
  <c r="BV110" i="131"/>
  <c r="BI110" i="131"/>
  <c r="BL109" i="131"/>
  <c r="BN108" i="131"/>
  <c r="BR107" i="131"/>
  <c r="BT106" i="131"/>
  <c r="BW105" i="131"/>
  <c r="BJ105" i="131"/>
  <c r="BM104" i="131"/>
  <c r="BO103" i="131"/>
  <c r="BS102" i="131"/>
  <c r="BV101" i="131"/>
  <c r="BE101" i="131"/>
  <c r="BL100" i="131"/>
  <c r="BN99" i="131"/>
  <c r="BQ98" i="131"/>
  <c r="BT97" i="131"/>
  <c r="BW96" i="131"/>
  <c r="BI96" i="131"/>
  <c r="BM95" i="131"/>
  <c r="BO94" i="131"/>
  <c r="BR93" i="131"/>
  <c r="BV92" i="131"/>
  <c r="BE92" i="131"/>
  <c r="BJ91" i="131"/>
  <c r="BN90" i="131"/>
  <c r="BQ89" i="131"/>
  <c r="BS88" i="131"/>
  <c r="BW87" i="131"/>
  <c r="BI87" i="131"/>
  <c r="BL86" i="131"/>
  <c r="BO85" i="131"/>
  <c r="BR84" i="131"/>
  <c r="BT83" i="131"/>
  <c r="BE83" i="131"/>
  <c r="BJ82" i="131"/>
  <c r="BM81" i="131"/>
  <c r="BQ80" i="131"/>
  <c r="BS79" i="131"/>
  <c r="BV78" i="131"/>
  <c r="BI78" i="131"/>
  <c r="BL77" i="131"/>
  <c r="BN76" i="131"/>
  <c r="BR75" i="131"/>
  <c r="BT74" i="131"/>
  <c r="BW73" i="131"/>
  <c r="BJ73" i="131"/>
  <c r="BM72" i="131"/>
  <c r="BO71" i="131"/>
  <c r="BS70" i="131"/>
  <c r="BV69" i="131"/>
  <c r="BE69" i="131"/>
  <c r="BL68" i="131"/>
  <c r="BN67" i="131"/>
  <c r="BQ66" i="131"/>
  <c r="BT65" i="131"/>
  <c r="BW64" i="131"/>
  <c r="BI64" i="131"/>
  <c r="BM63" i="131"/>
  <c r="BO62" i="131"/>
  <c r="BR61" i="131"/>
  <c r="BV60" i="131"/>
  <c r="BE60" i="131"/>
  <c r="BJ59" i="131"/>
  <c r="BN58" i="131"/>
  <c r="BQ57" i="131"/>
  <c r="BS56" i="131"/>
  <c r="BW55" i="131"/>
  <c r="BI55" i="131"/>
  <c r="BL54" i="131"/>
  <c r="BO53" i="131"/>
  <c r="BR52" i="131"/>
  <c r="BT51" i="131"/>
  <c r="BE51" i="131"/>
  <c r="BJ50" i="131"/>
  <c r="BM49" i="131"/>
  <c r="BQ48" i="131"/>
  <c r="BS47" i="131"/>
  <c r="BV46" i="131"/>
  <c r="BI46" i="131"/>
  <c r="BL45" i="131"/>
  <c r="BN44" i="131"/>
  <c r="BR43" i="131"/>
  <c r="BT42" i="131"/>
  <c r="BW41" i="131"/>
  <c r="BJ41" i="131"/>
  <c r="BM40" i="131"/>
  <c r="BO39" i="131"/>
  <c r="BS38" i="131"/>
  <c r="BV37" i="131"/>
  <c r="BE37" i="131"/>
  <c r="BL36" i="131"/>
  <c r="BN35" i="131"/>
  <c r="BQ34" i="131"/>
  <c r="BT33" i="131"/>
  <c r="BW32" i="131"/>
  <c r="BI32" i="131"/>
  <c r="BM31" i="131"/>
  <c r="BO30" i="131"/>
  <c r="BR29" i="131"/>
  <c r="BV28" i="131"/>
  <c r="BE28" i="131"/>
  <c r="BJ27" i="131"/>
  <c r="BN26" i="131"/>
  <c r="BQ25" i="131"/>
  <c r="BS24" i="131"/>
  <c r="BW23" i="131"/>
  <c r="BI23" i="131"/>
  <c r="BL22" i="131"/>
  <c r="BO21" i="131"/>
  <c r="BR20" i="131"/>
  <c r="BT19" i="131"/>
  <c r="BE19" i="131"/>
  <c r="BJ18" i="131"/>
  <c r="BM17" i="131"/>
  <c r="BQ16" i="131"/>
  <c r="BS15" i="131"/>
  <c r="BV14" i="131"/>
  <c r="BI14" i="131"/>
  <c r="BL13" i="131"/>
  <c r="BN12" i="131"/>
  <c r="BR11" i="131"/>
  <c r="BT10" i="131"/>
  <c r="BW9" i="131"/>
  <c r="BJ9" i="131"/>
  <c r="BM8" i="131"/>
  <c r="BO7" i="131"/>
  <c r="BS6" i="131"/>
  <c r="BV5" i="131"/>
  <c r="BE5" i="131"/>
  <c r="BL4" i="131"/>
  <c r="BN3" i="131"/>
  <c r="BU2" i="131"/>
  <c r="BK2" i="131"/>
  <c r="BG117" i="131"/>
  <c r="BG101" i="131"/>
  <c r="BK89" i="131"/>
  <c r="BK71" i="131"/>
  <c r="BG67" i="131"/>
  <c r="BZ62" i="131"/>
  <c r="BP54" i="131"/>
  <c r="BK51" i="131"/>
  <c r="BH50" i="131"/>
  <c r="BZ42" i="131"/>
  <c r="BY39" i="131"/>
  <c r="BX38" i="131"/>
  <c r="BU37" i="131"/>
  <c r="BP34" i="131"/>
  <c r="BK28" i="131"/>
  <c r="BY26" i="131"/>
  <c r="BF26" i="131"/>
  <c r="BH25" i="131"/>
  <c r="BP24" i="131"/>
  <c r="BZ22" i="131"/>
  <c r="BH21" i="131"/>
  <c r="BX19" i="131"/>
  <c r="BZ18" i="131"/>
  <c r="BG18" i="131"/>
  <c r="BK17" i="131"/>
  <c r="BY15" i="131"/>
  <c r="BG14" i="131"/>
  <c r="BU12" i="131"/>
  <c r="BY11" i="131"/>
  <c r="BF11" i="131"/>
  <c r="BH10" i="131"/>
  <c r="BX8" i="131"/>
  <c r="BF7" i="131"/>
  <c r="BP6" i="131"/>
  <c r="BH5" i="131"/>
  <c r="BX4" i="131"/>
  <c r="BP3" i="131"/>
  <c r="BW123" i="131"/>
  <c r="BI123" i="131"/>
  <c r="BL122" i="131"/>
  <c r="BO121" i="131"/>
  <c r="BR120" i="131"/>
  <c r="BT119" i="131"/>
  <c r="BE119" i="131"/>
  <c r="BJ118" i="131"/>
  <c r="BM117" i="131"/>
  <c r="BQ116" i="131"/>
  <c r="BS115" i="131"/>
  <c r="BV114" i="131"/>
  <c r="BI114" i="131"/>
  <c r="BL113" i="131"/>
  <c r="BN112" i="131"/>
  <c r="BR111" i="131"/>
  <c r="BT110" i="131"/>
  <c r="BW109" i="131"/>
  <c r="BJ109" i="131"/>
  <c r="BM108" i="131"/>
  <c r="BO107" i="131"/>
  <c r="BS106" i="131"/>
  <c r="BV105" i="131"/>
  <c r="BE105" i="131"/>
  <c r="BL104" i="131"/>
  <c r="BN103" i="131"/>
  <c r="BQ102" i="131"/>
  <c r="BT101" i="131"/>
  <c r="BW100" i="131"/>
  <c r="BI100" i="131"/>
  <c r="BM99" i="131"/>
  <c r="BO98" i="131"/>
  <c r="BR97" i="131"/>
  <c r="BV96" i="131"/>
  <c r="BE96" i="131"/>
  <c r="BJ95" i="131"/>
  <c r="BN94" i="131"/>
  <c r="BQ93" i="131"/>
  <c r="BS92" i="131"/>
  <c r="BW91" i="131"/>
  <c r="BI91" i="131"/>
  <c r="BL90" i="131"/>
  <c r="BO89" i="131"/>
  <c r="BR88" i="131"/>
  <c r="BT87" i="131"/>
  <c r="BE87" i="131"/>
  <c r="BJ86" i="131"/>
  <c r="BM85" i="131"/>
  <c r="BQ84" i="131"/>
  <c r="BS83" i="131"/>
  <c r="BV82" i="131"/>
  <c r="BI82" i="131"/>
  <c r="BL81" i="131"/>
  <c r="BN80" i="131"/>
  <c r="BR79" i="131"/>
  <c r="BT78" i="131"/>
  <c r="BW77" i="131"/>
  <c r="BJ77" i="131"/>
  <c r="BM76" i="131"/>
  <c r="BO75" i="131"/>
  <c r="BS74" i="131"/>
  <c r="BV73" i="131"/>
  <c r="BE73" i="131"/>
  <c r="BL72" i="131"/>
  <c r="BN71" i="131"/>
  <c r="BQ70" i="131"/>
  <c r="BT69" i="131"/>
  <c r="BW68" i="131"/>
  <c r="BI68" i="131"/>
  <c r="BM67" i="131"/>
  <c r="BO66" i="131"/>
  <c r="BR65" i="131"/>
  <c r="BV64" i="131"/>
  <c r="BE64" i="131"/>
  <c r="BJ63" i="131"/>
  <c r="BN62" i="131"/>
  <c r="BQ61" i="131"/>
  <c r="BS60" i="131"/>
  <c r="BW59" i="131"/>
  <c r="BI59" i="131"/>
  <c r="BL58" i="131"/>
  <c r="BO57" i="131"/>
  <c r="BR56" i="131"/>
  <c r="BT55" i="131"/>
  <c r="BE55" i="131"/>
  <c r="BJ54" i="131"/>
  <c r="BM53" i="131"/>
  <c r="BQ52" i="131"/>
  <c r="BS51" i="131"/>
  <c r="BV50" i="131"/>
  <c r="BI50" i="131"/>
  <c r="BL49" i="131"/>
  <c r="BN48" i="131"/>
  <c r="BR47" i="131"/>
  <c r="BT46" i="131"/>
  <c r="BW45" i="131"/>
  <c r="BJ45" i="131"/>
  <c r="BM44" i="131"/>
  <c r="BO43" i="131"/>
  <c r="BS42" i="131"/>
  <c r="BV41" i="131"/>
  <c r="BE41" i="131"/>
  <c r="BL40" i="131"/>
  <c r="BN39" i="131"/>
  <c r="BQ38" i="131"/>
  <c r="BT37" i="131"/>
  <c r="BW36" i="131"/>
  <c r="BI36" i="131"/>
  <c r="BM35" i="131"/>
  <c r="BO34" i="131"/>
  <c r="BR33" i="131"/>
  <c r="BV32" i="131"/>
  <c r="BE32" i="131"/>
  <c r="BJ31" i="131"/>
  <c r="BN30" i="131"/>
  <c r="BQ29" i="131"/>
  <c r="BS28" i="131"/>
  <c r="BW27" i="131"/>
  <c r="BI27" i="131"/>
  <c r="BL26" i="131"/>
  <c r="BO25" i="131"/>
  <c r="BR24" i="131"/>
  <c r="BT23" i="131"/>
  <c r="BE23" i="131"/>
  <c r="BJ22" i="131"/>
  <c r="BM21" i="131"/>
  <c r="BQ20" i="131"/>
  <c r="BS19" i="131"/>
  <c r="BV18" i="131"/>
  <c r="BI18" i="131"/>
  <c r="BL17" i="131"/>
  <c r="BN16" i="131"/>
  <c r="BR15" i="131"/>
  <c r="BT14" i="131"/>
  <c r="BW13" i="131"/>
  <c r="BJ13" i="131"/>
  <c r="BM12" i="131"/>
  <c r="BO11" i="131"/>
  <c r="BS10" i="131"/>
  <c r="BV9" i="131"/>
  <c r="BE9" i="131"/>
  <c r="BL8" i="131"/>
  <c r="BN7" i="131"/>
  <c r="BQ6" i="131"/>
  <c r="BT5" i="131"/>
  <c r="BW4" i="131"/>
  <c r="BI4" i="131"/>
  <c r="BM3" i="131"/>
  <c r="BT2" i="131"/>
  <c r="BI2" i="131"/>
  <c r="BU121" i="131"/>
  <c r="BX104" i="131"/>
  <c r="BH82" i="131"/>
  <c r="BG77" i="131"/>
  <c r="BX68" i="131"/>
  <c r="BP64" i="131"/>
  <c r="BF54" i="131"/>
  <c r="BF52" i="131"/>
  <c r="BZ50" i="131"/>
  <c r="BY47" i="131"/>
  <c r="BX46" i="131"/>
  <c r="BK39" i="131"/>
  <c r="BH36" i="131"/>
  <c r="BG35" i="131"/>
  <c r="BF34" i="131"/>
  <c r="BZ30" i="131"/>
  <c r="BZ28" i="131"/>
  <c r="BK27" i="131"/>
  <c r="BX25" i="131"/>
  <c r="BG24" i="131"/>
  <c r="BK23" i="131"/>
  <c r="BU22" i="131"/>
  <c r="BY21" i="131"/>
  <c r="BH20" i="131"/>
  <c r="BU18" i="131"/>
  <c r="BF17" i="131"/>
  <c r="BH16" i="131"/>
  <c r="BP15" i="131"/>
  <c r="BX14" i="131"/>
  <c r="BG13" i="131"/>
  <c r="BP11" i="131"/>
  <c r="BZ9" i="131"/>
  <c r="BG9" i="131"/>
  <c r="BK8" i="131"/>
  <c r="BU7" i="131"/>
  <c r="BY6" i="131"/>
  <c r="BH6" i="131"/>
  <c r="BF5" i="131"/>
  <c r="BP4" i="131"/>
  <c r="BH3" i="131"/>
  <c r="BR123" i="131"/>
  <c r="BT122" i="131"/>
  <c r="BW121" i="131"/>
  <c r="BJ121" i="131"/>
  <c r="BM120" i="131"/>
  <c r="BO119" i="131"/>
  <c r="BS118" i="131"/>
  <c r="BV117" i="131"/>
  <c r="BE117" i="131"/>
  <c r="BL116" i="131"/>
  <c r="BN115" i="131"/>
  <c r="BQ114" i="131"/>
  <c r="BT113" i="131"/>
  <c r="BW112" i="131"/>
  <c r="BI112" i="131"/>
  <c r="BM111" i="131"/>
  <c r="BO110" i="131"/>
  <c r="BR109" i="131"/>
  <c r="BV108" i="131"/>
  <c r="BE108" i="131"/>
  <c r="BJ107" i="131"/>
  <c r="BN106" i="131"/>
  <c r="BQ105" i="131"/>
  <c r="BS104" i="131"/>
  <c r="BW103" i="131"/>
  <c r="BI103" i="131"/>
  <c r="BL102" i="131"/>
  <c r="BO101" i="131"/>
  <c r="BR100" i="131"/>
  <c r="BT99" i="131"/>
  <c r="BE99" i="131"/>
  <c r="BJ98" i="131"/>
  <c r="BM97" i="131"/>
  <c r="BQ96" i="131"/>
  <c r="BS95" i="131"/>
  <c r="BV94" i="131"/>
  <c r="BI94" i="131"/>
  <c r="BL93" i="131"/>
  <c r="BN92" i="131"/>
  <c r="BR91" i="131"/>
  <c r="BT90" i="131"/>
  <c r="BW89" i="131"/>
  <c r="BJ89" i="131"/>
  <c r="BM88" i="131"/>
  <c r="BO87" i="131"/>
  <c r="BS86" i="131"/>
  <c r="BV85" i="131"/>
  <c r="BE85" i="131"/>
  <c r="BL84" i="131"/>
  <c r="BN83" i="131"/>
  <c r="BQ82" i="131"/>
  <c r="BT81" i="131"/>
  <c r="BW80" i="131"/>
  <c r="BI80" i="131"/>
  <c r="BM79" i="131"/>
  <c r="BO78" i="131"/>
  <c r="BR77" i="131"/>
  <c r="BV76" i="131"/>
  <c r="BE76" i="131"/>
  <c r="BJ75" i="131"/>
  <c r="BN74" i="131"/>
  <c r="BQ73" i="131"/>
  <c r="BS72" i="131"/>
  <c r="BW71" i="131"/>
  <c r="BI71" i="131"/>
  <c r="BL70" i="131"/>
  <c r="BO69" i="131"/>
  <c r="BR68" i="131"/>
  <c r="BT67" i="131"/>
  <c r="BE67" i="131"/>
  <c r="BJ66" i="131"/>
  <c r="BM65" i="131"/>
  <c r="BQ64" i="131"/>
  <c r="BS63" i="131"/>
  <c r="BV62" i="131"/>
  <c r="BI62" i="131"/>
  <c r="BL61" i="131"/>
  <c r="BN60" i="131"/>
  <c r="BR59" i="131"/>
  <c r="BT58" i="131"/>
  <c r="BW57" i="131"/>
  <c r="BJ57" i="131"/>
  <c r="BM56" i="131"/>
  <c r="BO55" i="131"/>
  <c r="BS54" i="131"/>
  <c r="BV53" i="131"/>
  <c r="BE53" i="131"/>
  <c r="BL52" i="131"/>
  <c r="BN51" i="131"/>
  <c r="BQ50" i="131"/>
  <c r="BT49" i="131"/>
  <c r="BW48" i="131"/>
  <c r="BI48" i="131"/>
  <c r="BM47" i="131"/>
  <c r="BO46" i="131"/>
  <c r="BR45" i="131"/>
  <c r="BV44" i="131"/>
  <c r="BE44" i="131"/>
  <c r="BJ43" i="131"/>
  <c r="BN42" i="131"/>
  <c r="BQ41" i="131"/>
  <c r="BS40" i="131"/>
  <c r="BW39" i="131"/>
  <c r="BI39" i="131"/>
  <c r="BL38" i="131"/>
  <c r="BO37" i="131"/>
  <c r="BR36" i="131"/>
  <c r="BT35" i="131"/>
  <c r="BE35" i="131"/>
  <c r="BJ34" i="131"/>
  <c r="BM33" i="131"/>
  <c r="BQ32" i="131"/>
  <c r="BS31" i="131"/>
  <c r="BV30" i="131"/>
  <c r="BI30" i="131"/>
  <c r="BL29" i="131"/>
  <c r="BN28" i="131"/>
  <c r="BR27" i="131"/>
  <c r="BT26" i="131"/>
  <c r="BW25" i="131"/>
  <c r="BJ25" i="131"/>
  <c r="BM24" i="131"/>
  <c r="BO23" i="131"/>
  <c r="BS22" i="131"/>
  <c r="BV21" i="131"/>
  <c r="BE21" i="131"/>
  <c r="BL20" i="131"/>
  <c r="BN19" i="131"/>
  <c r="BQ18" i="131"/>
  <c r="BT17" i="131"/>
  <c r="BW16" i="131"/>
  <c r="BI16" i="131"/>
  <c r="BM15" i="131"/>
  <c r="BO14" i="131"/>
  <c r="BR13" i="131"/>
  <c r="BV12" i="131"/>
  <c r="BE12" i="131"/>
  <c r="BJ11" i="131"/>
  <c r="BN10" i="131"/>
  <c r="BQ9" i="131"/>
  <c r="BS8" i="131"/>
  <c r="BW7" i="131"/>
  <c r="BI7" i="131"/>
  <c r="BL6" i="131"/>
  <c r="BO5" i="131"/>
  <c r="BR4" i="131"/>
  <c r="BT3" i="131"/>
  <c r="BE3" i="131"/>
  <c r="BP2" i="131"/>
  <c r="BE2" i="131"/>
  <c r="BH108" i="131"/>
  <c r="BZ90" i="131"/>
  <c r="BX78" i="131"/>
  <c r="BX48" i="131"/>
  <c r="BH40" i="131"/>
  <c r="BF36" i="131"/>
  <c r="BF28" i="131"/>
  <c r="BY24" i="131"/>
  <c r="BX21" i="131"/>
  <c r="BK15" i="131"/>
  <c r="BH12" i="131"/>
  <c r="BF9" i="131"/>
  <c r="BG6" i="131"/>
  <c r="BY3" i="131"/>
  <c r="BV121" i="131"/>
  <c r="BQ118" i="131"/>
  <c r="BM115" i="131"/>
  <c r="BE112" i="131"/>
  <c r="BS108" i="131"/>
  <c r="BO105" i="131"/>
  <c r="BJ102" i="131"/>
  <c r="BV98" i="131"/>
  <c r="BR95" i="131"/>
  <c r="BM92" i="131"/>
  <c r="BE89" i="131"/>
  <c r="BT85" i="131"/>
  <c r="BO82" i="131"/>
  <c r="BJ79" i="131"/>
  <c r="BW75" i="131"/>
  <c r="BR72" i="131"/>
  <c r="BM69" i="131"/>
  <c r="BI66" i="131"/>
  <c r="BT62" i="131"/>
  <c r="BO59" i="131"/>
  <c r="BL56" i="131"/>
  <c r="BW52" i="131"/>
  <c r="BR49" i="131"/>
  <c r="BN46" i="131"/>
  <c r="BI43" i="131"/>
  <c r="BT39" i="131"/>
  <c r="BQ36" i="131"/>
  <c r="BL33" i="131"/>
  <c r="BW29" i="131"/>
  <c r="BS26" i="131"/>
  <c r="BN23" i="131"/>
  <c r="BI20" i="131"/>
  <c r="BV16" i="131"/>
  <c r="BQ13" i="131"/>
  <c r="BL10" i="131"/>
  <c r="BE7" i="131"/>
  <c r="BS3" i="131"/>
  <c r="BY87" i="131"/>
  <c r="BH68" i="131"/>
  <c r="BY51" i="131"/>
  <c r="BZ20" i="131"/>
  <c r="BX17" i="131"/>
  <c r="BU14" i="131"/>
  <c r="BH8" i="131"/>
  <c r="BU5" i="131"/>
  <c r="BE121" i="131"/>
  <c r="BT117" i="131"/>
  <c r="BO114" i="131"/>
  <c r="BJ111" i="131"/>
  <c r="BW107" i="131"/>
  <c r="BR104" i="131"/>
  <c r="BM101" i="131"/>
  <c r="BI98" i="131"/>
  <c r="BT94" i="131"/>
  <c r="BO91" i="131"/>
  <c r="BL88" i="131"/>
  <c r="BW84" i="131"/>
  <c r="BR81" i="131"/>
  <c r="BN78" i="131"/>
  <c r="BI75" i="131"/>
  <c r="BT71" i="131"/>
  <c r="BQ68" i="131"/>
  <c r="BL65" i="131"/>
  <c r="BW61" i="131"/>
  <c r="BS58" i="131"/>
  <c r="BN55" i="131"/>
  <c r="BI52" i="131"/>
  <c r="BV48" i="131"/>
  <c r="BQ45" i="131"/>
  <c r="BL42" i="131"/>
  <c r="BE39" i="131"/>
  <c r="BS35" i="131"/>
  <c r="BN32" i="131"/>
  <c r="BJ29" i="131"/>
  <c r="BV25" i="131"/>
  <c r="BQ22" i="131"/>
  <c r="BM19" i="131"/>
  <c r="BE16" i="131"/>
  <c r="BS12" i="131"/>
  <c r="BO9" i="131"/>
  <c r="BJ6" i="131"/>
  <c r="BY2" i="131"/>
  <c r="BF66" i="131"/>
  <c r="BP26" i="131"/>
  <c r="BH23" i="131"/>
  <c r="BY13" i="131"/>
  <c r="BU10" i="131"/>
  <c r="BP7" i="131"/>
  <c r="BO123" i="131"/>
  <c r="BL120" i="131"/>
  <c r="BW116" i="131"/>
  <c r="BR113" i="131"/>
  <c r="BN110" i="131"/>
  <c r="BI107" i="131"/>
  <c r="BT103" i="131"/>
  <c r="BQ100" i="131"/>
  <c r="BL97" i="131"/>
  <c r="BW93" i="131"/>
  <c r="BS90" i="131"/>
  <c r="BN87" i="131"/>
  <c r="BI84" i="131"/>
  <c r="BV80" i="131"/>
  <c r="BQ77" i="131"/>
  <c r="BL74" i="131"/>
  <c r="BE71" i="131"/>
  <c r="BS67" i="131"/>
  <c r="BN64" i="131"/>
  <c r="BJ61" i="131"/>
  <c r="BV57" i="131"/>
  <c r="BQ54" i="131"/>
  <c r="BM51" i="131"/>
  <c r="BE48" i="131"/>
  <c r="BS44" i="131"/>
  <c r="BO41" i="131"/>
  <c r="BJ38" i="131"/>
  <c r="BV34" i="131"/>
  <c r="BR31" i="131"/>
  <c r="BM28" i="131"/>
  <c r="BE25" i="131"/>
  <c r="BT21" i="131"/>
  <c r="BO18" i="131"/>
  <c r="BJ15" i="131"/>
  <c r="BW11" i="131"/>
  <c r="BR8" i="131"/>
  <c r="BM5" i="131"/>
  <c r="BO2" i="131"/>
  <c r="BK19" i="131"/>
  <c r="BI116" i="131"/>
  <c r="BE103" i="131"/>
  <c r="BV89" i="131"/>
  <c r="BS76" i="131"/>
  <c r="BR63" i="131"/>
  <c r="BO50" i="131"/>
  <c r="BM37" i="131"/>
  <c r="BL24" i="131"/>
  <c r="BI11" i="131"/>
  <c r="BY28" i="131"/>
  <c r="BG16" i="131"/>
  <c r="BK4" i="131"/>
  <c r="BV112" i="131"/>
  <c r="BS99" i="131"/>
  <c r="BQ86" i="131"/>
  <c r="BO73" i="131"/>
  <c r="BM60" i="131"/>
  <c r="BJ47" i="131"/>
  <c r="BI34" i="131"/>
  <c r="BW20" i="131"/>
  <c r="BT7" i="131"/>
  <c r="BK41" i="131"/>
  <c r="BS122" i="131"/>
  <c r="BQ109" i="131"/>
  <c r="BN96" i="131"/>
  <c r="BM83" i="131"/>
  <c r="BJ70" i="131"/>
  <c r="BE57" i="131"/>
  <c r="BW43" i="131"/>
  <c r="BT30" i="131"/>
  <c r="BR17" i="131"/>
  <c r="BQ4" i="131"/>
  <c r="BE80" i="131"/>
  <c r="BO27" i="131"/>
  <c r="BU55" i="131"/>
  <c r="BN119" i="131"/>
  <c r="BV66" i="131"/>
  <c r="BN14" i="131"/>
  <c r="BJ93" i="131"/>
  <c r="BR40" i="131"/>
  <c r="BG37" i="131"/>
  <c r="BL106" i="131"/>
  <c r="BT53" i="131"/>
  <c r="BP22" i="131"/>
  <c r="D13" i="110"/>
  <c r="D13" i="111"/>
  <c r="J5" i="112"/>
  <c r="N5" i="112"/>
  <c r="R5" i="112"/>
  <c r="V5" i="112"/>
  <c r="Z5" i="112"/>
  <c r="AD5" i="112"/>
  <c r="L6" i="112"/>
  <c r="P6" i="112"/>
  <c r="T6" i="112"/>
  <c r="X6" i="112"/>
  <c r="AB6" i="112"/>
  <c r="K7" i="112"/>
  <c r="O7" i="112"/>
  <c r="S7" i="112"/>
  <c r="W7" i="112"/>
  <c r="AA7" i="112"/>
  <c r="J8" i="112"/>
  <c r="N8" i="112"/>
  <c r="R8" i="112"/>
  <c r="V8" i="112"/>
  <c r="Z8" i="112"/>
  <c r="AD8" i="112"/>
  <c r="M9" i="112"/>
  <c r="Q9" i="112"/>
  <c r="U9" i="112"/>
  <c r="Y9" i="112"/>
  <c r="AC9" i="112"/>
  <c r="L10" i="112"/>
  <c r="P10" i="112"/>
  <c r="T10" i="112"/>
  <c r="X10" i="112"/>
  <c r="AB10" i="112"/>
  <c r="K11" i="112"/>
  <c r="O11" i="112"/>
  <c r="S11" i="112"/>
  <c r="W11" i="112"/>
  <c r="AA11" i="112"/>
  <c r="J12" i="112"/>
  <c r="N12" i="112"/>
  <c r="R12" i="112"/>
  <c r="V12" i="112"/>
  <c r="Z12" i="112"/>
  <c r="AD12" i="112"/>
  <c r="M13" i="112"/>
  <c r="Q13" i="112"/>
  <c r="U13" i="112"/>
  <c r="Y13" i="112"/>
  <c r="AC13" i="112"/>
  <c r="L14" i="112"/>
  <c r="P14" i="112"/>
  <c r="T14" i="112"/>
  <c r="X14" i="112"/>
  <c r="AB14" i="112"/>
  <c r="K15" i="112"/>
  <c r="O15" i="112"/>
  <c r="S15" i="112"/>
  <c r="W15" i="112"/>
  <c r="AA15" i="112"/>
  <c r="J16" i="112"/>
  <c r="N16" i="112"/>
  <c r="R16" i="112"/>
  <c r="V16" i="112"/>
  <c r="Z16" i="112"/>
  <c r="AD16" i="112"/>
  <c r="M17" i="112"/>
  <c r="Q17" i="112"/>
  <c r="U17" i="112"/>
  <c r="Y17" i="112"/>
  <c r="AC17" i="112"/>
  <c r="L18" i="112"/>
  <c r="P18" i="112"/>
  <c r="T18" i="112"/>
  <c r="X18" i="112"/>
  <c r="AB18" i="112"/>
  <c r="K19" i="112"/>
  <c r="O19" i="112"/>
  <c r="S19" i="112"/>
  <c r="W19" i="112"/>
  <c r="AA19" i="112"/>
  <c r="J20" i="112"/>
  <c r="N20" i="112"/>
  <c r="R20" i="112"/>
  <c r="V20" i="112"/>
  <c r="Z20" i="112"/>
  <c r="AD20" i="112"/>
  <c r="M21" i="112"/>
  <c r="Q21" i="112"/>
  <c r="U21" i="112"/>
  <c r="Y21" i="112"/>
  <c r="AC21" i="112"/>
  <c r="L22" i="112"/>
  <c r="P22" i="112"/>
  <c r="T22" i="112"/>
  <c r="X22" i="112"/>
  <c r="AB22" i="112"/>
  <c r="K23" i="112"/>
  <c r="O23" i="112"/>
  <c r="S23" i="112"/>
  <c r="W23" i="112"/>
  <c r="AA23" i="112"/>
  <c r="J24" i="112"/>
  <c r="N24" i="112"/>
  <c r="R24" i="112"/>
  <c r="V24" i="112"/>
  <c r="Z24" i="112"/>
  <c r="AD24" i="112"/>
  <c r="M25" i="112"/>
  <c r="Q25" i="112"/>
  <c r="U25" i="112"/>
  <c r="Y25" i="112"/>
  <c r="AC25" i="112"/>
  <c r="L26" i="112"/>
  <c r="P26" i="112"/>
  <c r="T26" i="112"/>
  <c r="X26" i="112"/>
  <c r="AB26" i="112"/>
  <c r="K27" i="112"/>
  <c r="O27" i="112"/>
  <c r="S27" i="112"/>
  <c r="W27" i="112"/>
  <c r="AA27" i="112"/>
  <c r="J28" i="112"/>
  <c r="N28" i="112"/>
  <c r="R28" i="112"/>
  <c r="V28" i="112"/>
  <c r="Z28" i="112"/>
  <c r="AD28" i="112"/>
  <c r="M29" i="112"/>
  <c r="Q29" i="112"/>
  <c r="U29" i="112"/>
  <c r="Y29" i="112"/>
  <c r="AC29" i="112"/>
  <c r="L30" i="112"/>
  <c r="P30" i="112"/>
  <c r="T30" i="112"/>
  <c r="X30" i="112"/>
  <c r="AB30" i="112"/>
  <c r="K31" i="112"/>
  <c r="O31" i="112"/>
  <c r="S31" i="112"/>
  <c r="W31" i="112"/>
  <c r="AA31" i="112"/>
  <c r="J32" i="112"/>
  <c r="N32" i="112"/>
  <c r="R32" i="112"/>
  <c r="V32" i="112"/>
  <c r="Z32" i="112"/>
  <c r="AD32" i="112"/>
  <c r="N33" i="112"/>
  <c r="R33" i="112"/>
  <c r="V33" i="112"/>
  <c r="Z33" i="112"/>
  <c r="AD33" i="112"/>
  <c r="M34" i="112"/>
  <c r="Q34" i="112"/>
  <c r="U34" i="112"/>
  <c r="Y34" i="112"/>
  <c r="AC34" i="112"/>
  <c r="L35" i="112"/>
  <c r="P35" i="112"/>
  <c r="T35" i="112"/>
  <c r="X35" i="112"/>
  <c r="AB35" i="112"/>
  <c r="K36" i="112"/>
  <c r="O36" i="112"/>
  <c r="S36" i="112"/>
  <c r="W36" i="112"/>
  <c r="AA36" i="112"/>
  <c r="J37" i="112"/>
  <c r="N37" i="112"/>
  <c r="R37" i="112"/>
  <c r="V37" i="112"/>
  <c r="Z37" i="112"/>
  <c r="AD37" i="112"/>
  <c r="M38" i="112"/>
  <c r="Q38" i="112"/>
  <c r="U38" i="112"/>
  <c r="Y38" i="112"/>
  <c r="AC38" i="112"/>
  <c r="L39" i="112"/>
  <c r="P39" i="112"/>
  <c r="T39" i="112"/>
  <c r="X39" i="112"/>
  <c r="AB39" i="112"/>
  <c r="K40" i="112"/>
  <c r="K5" i="112"/>
  <c r="O5" i="112"/>
  <c r="S5" i="112"/>
  <c r="W5" i="112"/>
  <c r="AA5" i="112"/>
  <c r="M6" i="112"/>
  <c r="Q6" i="112"/>
  <c r="U6" i="112"/>
  <c r="Y6" i="112"/>
  <c r="AC6" i="112"/>
  <c r="L7" i="112"/>
  <c r="P7" i="112"/>
  <c r="T7" i="112"/>
  <c r="X7" i="112"/>
  <c r="AB7" i="112"/>
  <c r="K8" i="112"/>
  <c r="O8" i="112"/>
  <c r="S8" i="112"/>
  <c r="W8" i="112"/>
  <c r="AA8" i="112"/>
  <c r="J9" i="112"/>
  <c r="N9" i="112"/>
  <c r="R9" i="112"/>
  <c r="V9" i="112"/>
  <c r="Z9" i="112"/>
  <c r="AD9" i="112"/>
  <c r="M10" i="112"/>
  <c r="Q10" i="112"/>
  <c r="U10" i="112"/>
  <c r="Y10" i="112"/>
  <c r="AC10" i="112"/>
  <c r="L11" i="112"/>
  <c r="P11" i="112"/>
  <c r="T11" i="112"/>
  <c r="X11" i="112"/>
  <c r="AB11" i="112"/>
  <c r="K12" i="112"/>
  <c r="O12" i="112"/>
  <c r="S12" i="112"/>
  <c r="W12" i="112"/>
  <c r="AA12" i="112"/>
  <c r="J13" i="112"/>
  <c r="N13" i="112"/>
  <c r="R13" i="112"/>
  <c r="V13" i="112"/>
  <c r="Z13" i="112"/>
  <c r="AD13" i="112"/>
  <c r="M14" i="112"/>
  <c r="Q14" i="112"/>
  <c r="U14" i="112"/>
  <c r="Y14" i="112"/>
  <c r="AC14" i="112"/>
  <c r="L15" i="112"/>
  <c r="P15" i="112"/>
  <c r="T15" i="112"/>
  <c r="X15" i="112"/>
  <c r="AB15" i="112"/>
  <c r="K16" i="112"/>
  <c r="O16" i="112"/>
  <c r="S16" i="112"/>
  <c r="W16" i="112"/>
  <c r="AA16" i="112"/>
  <c r="J17" i="112"/>
  <c r="N17" i="112"/>
  <c r="R17" i="112"/>
  <c r="V17" i="112"/>
  <c r="Z17" i="112"/>
  <c r="AD17" i="112"/>
  <c r="M18" i="112"/>
  <c r="Q18" i="112"/>
  <c r="U18" i="112"/>
  <c r="Y18" i="112"/>
  <c r="AC18" i="112"/>
  <c r="L19" i="112"/>
  <c r="P19" i="112"/>
  <c r="T19" i="112"/>
  <c r="X19" i="112"/>
  <c r="AB19" i="112"/>
  <c r="K20" i="112"/>
  <c r="O20" i="112"/>
  <c r="S20" i="112"/>
  <c r="W20" i="112"/>
  <c r="AA20" i="112"/>
  <c r="J21" i="112"/>
  <c r="N21" i="112"/>
  <c r="R21" i="112"/>
  <c r="V21" i="112"/>
  <c r="Z21" i="112"/>
  <c r="AD21" i="112"/>
  <c r="M22" i="112"/>
  <c r="Q22" i="112"/>
  <c r="U22" i="112"/>
  <c r="Y22" i="112"/>
  <c r="AC22" i="112"/>
  <c r="L23" i="112"/>
  <c r="P23" i="112"/>
  <c r="T23" i="112"/>
  <c r="X23" i="112"/>
  <c r="AB23" i="112"/>
  <c r="K24" i="112"/>
  <c r="O24" i="112"/>
  <c r="S24" i="112"/>
  <c r="W24" i="112"/>
  <c r="AA24" i="112"/>
  <c r="J25" i="112"/>
  <c r="N25" i="112"/>
  <c r="R25" i="112"/>
  <c r="V25" i="112"/>
  <c r="Z25" i="112"/>
  <c r="AD25" i="112"/>
  <c r="M26" i="112"/>
  <c r="Q26" i="112"/>
  <c r="U26" i="112"/>
  <c r="Y26" i="112"/>
  <c r="AC26" i="112"/>
  <c r="L27" i="112"/>
  <c r="P27" i="112"/>
  <c r="T27" i="112"/>
  <c r="X27" i="112"/>
  <c r="AB27" i="112"/>
  <c r="K28" i="112"/>
  <c r="O28" i="112"/>
  <c r="S28" i="112"/>
  <c r="W28" i="112"/>
  <c r="AA28" i="112"/>
  <c r="J29" i="112"/>
  <c r="N29" i="112"/>
  <c r="R29" i="112"/>
  <c r="V29" i="112"/>
  <c r="Z29" i="112"/>
  <c r="AD29" i="112"/>
  <c r="M30" i="112"/>
  <c r="L5" i="112"/>
  <c r="T5" i="112"/>
  <c r="AB5" i="112"/>
  <c r="N6" i="112"/>
  <c r="V6" i="112"/>
  <c r="AD6" i="112"/>
  <c r="Q7" i="112"/>
  <c r="Y7" i="112"/>
  <c r="L8" i="112"/>
  <c r="T8" i="112"/>
  <c r="AB8" i="112"/>
  <c r="O9" i="112"/>
  <c r="W9" i="112"/>
  <c r="J10" i="112"/>
  <c r="R10" i="112"/>
  <c r="Z10" i="112"/>
  <c r="M11" i="112"/>
  <c r="U11" i="112"/>
  <c r="AC11" i="112"/>
  <c r="P12" i="112"/>
  <c r="X12" i="112"/>
  <c r="K13" i="112"/>
  <c r="S13" i="112"/>
  <c r="AA13" i="112"/>
  <c r="N14" i="112"/>
  <c r="V14" i="112"/>
  <c r="AD14" i="112"/>
  <c r="Q15" i="112"/>
  <c r="Y15" i="112"/>
  <c r="L16" i="112"/>
  <c r="T16" i="112"/>
  <c r="AB16" i="112"/>
  <c r="O17" i="112"/>
  <c r="W17" i="112"/>
  <c r="J18" i="112"/>
  <c r="R18" i="112"/>
  <c r="Z18" i="112"/>
  <c r="M19" i="112"/>
  <c r="U19" i="112"/>
  <c r="AC19" i="112"/>
  <c r="P20" i="112"/>
  <c r="X20" i="112"/>
  <c r="K21" i="112"/>
  <c r="S21" i="112"/>
  <c r="AA21" i="112"/>
  <c r="N22" i="112"/>
  <c r="V22" i="112"/>
  <c r="AD22" i="112"/>
  <c r="Q23" i="112"/>
  <c r="Y23" i="112"/>
  <c r="L24" i="112"/>
  <c r="T24" i="112"/>
  <c r="AB24" i="112"/>
  <c r="O25" i="112"/>
  <c r="W25" i="112"/>
  <c r="J26" i="112"/>
  <c r="R26" i="112"/>
  <c r="Z26" i="112"/>
  <c r="M27" i="112"/>
  <c r="U27" i="112"/>
  <c r="AC27" i="112"/>
  <c r="P28" i="112"/>
  <c r="X28" i="112"/>
  <c r="K29" i="112"/>
  <c r="S29" i="112"/>
  <c r="AA29" i="112"/>
  <c r="N30" i="112"/>
  <c r="S30" i="112"/>
  <c r="Y30" i="112"/>
  <c r="AD30" i="112"/>
  <c r="N31" i="112"/>
  <c r="T31" i="112"/>
  <c r="Y31" i="112"/>
  <c r="AD31" i="112"/>
  <c r="O32" i="112"/>
  <c r="T32" i="112"/>
  <c r="Y32" i="112"/>
  <c r="K33" i="112"/>
  <c r="P33" i="112"/>
  <c r="U33" i="112"/>
  <c r="AA33" i="112"/>
  <c r="K34" i="112"/>
  <c r="P34" i="112"/>
  <c r="V34" i="112"/>
  <c r="AA34" i="112"/>
  <c r="K35" i="112"/>
  <c r="Q35" i="112"/>
  <c r="V35" i="112"/>
  <c r="AA35" i="112"/>
  <c r="L36" i="112"/>
  <c r="Q36" i="112"/>
  <c r="V36" i="112"/>
  <c r="AB36" i="112"/>
  <c r="L37" i="112"/>
  <c r="Q37" i="112"/>
  <c r="W37" i="112"/>
  <c r="AB37" i="112"/>
  <c r="L38" i="112"/>
  <c r="R38" i="112"/>
  <c r="W38" i="112"/>
  <c r="AB38" i="112"/>
  <c r="M39" i="112"/>
  <c r="R39" i="112"/>
  <c r="W39" i="112"/>
  <c r="AC39" i="112"/>
  <c r="M40" i="112"/>
  <c r="Q40" i="112"/>
  <c r="U40" i="112"/>
  <c r="Y40" i="112"/>
  <c r="AC40" i="112"/>
  <c r="L41" i="112"/>
  <c r="P41" i="112"/>
  <c r="T41" i="112"/>
  <c r="X41" i="112"/>
  <c r="AB41" i="112"/>
  <c r="K42" i="112"/>
  <c r="O42" i="112"/>
  <c r="S42" i="112"/>
  <c r="W42" i="112"/>
  <c r="AA42" i="112"/>
  <c r="J43" i="112"/>
  <c r="N43" i="112"/>
  <c r="R43" i="112"/>
  <c r="V43" i="112"/>
  <c r="Z43" i="112"/>
  <c r="AD43" i="112"/>
  <c r="M44" i="112"/>
  <c r="Q44" i="112"/>
  <c r="U44" i="112"/>
  <c r="Y44" i="112"/>
  <c r="AC44" i="112"/>
  <c r="L45" i="112"/>
  <c r="P45" i="112"/>
  <c r="T45" i="112"/>
  <c r="X45" i="112"/>
  <c r="AB45" i="112"/>
  <c r="K46" i="112"/>
  <c r="O46" i="112"/>
  <c r="S46" i="112"/>
  <c r="W46" i="112"/>
  <c r="AA46" i="112"/>
  <c r="I44" i="112"/>
  <c r="I40" i="112"/>
  <c r="I36" i="112"/>
  <c r="I32" i="112"/>
  <c r="I28" i="112"/>
  <c r="I24" i="112"/>
  <c r="I20" i="112"/>
  <c r="I16" i="112"/>
  <c r="I12" i="112"/>
  <c r="I8" i="112"/>
  <c r="M5" i="112"/>
  <c r="U5" i="112"/>
  <c r="AC5" i="112"/>
  <c r="O6" i="112"/>
  <c r="W6" i="112"/>
  <c r="J7" i="112"/>
  <c r="R7" i="112"/>
  <c r="Z7" i="112"/>
  <c r="M8" i="112"/>
  <c r="U8" i="112"/>
  <c r="AC8" i="112"/>
  <c r="P9" i="112"/>
  <c r="X9" i="112"/>
  <c r="K10" i="112"/>
  <c r="S10" i="112"/>
  <c r="AA10" i="112"/>
  <c r="N11" i="112"/>
  <c r="V11" i="112"/>
  <c r="AD11" i="112"/>
  <c r="Q12" i="112"/>
  <c r="Y12" i="112"/>
  <c r="L13" i="112"/>
  <c r="T13" i="112"/>
  <c r="AB13" i="112"/>
  <c r="O14" i="112"/>
  <c r="W14" i="112"/>
  <c r="J15" i="112"/>
  <c r="R15" i="112"/>
  <c r="Z15" i="112"/>
  <c r="M16" i="112"/>
  <c r="U16" i="112"/>
  <c r="AC16" i="112"/>
  <c r="P17" i="112"/>
  <c r="X17" i="112"/>
  <c r="K18" i="112"/>
  <c r="S18" i="112"/>
  <c r="AA18" i="112"/>
  <c r="N19" i="112"/>
  <c r="V19" i="112"/>
  <c r="AD19" i="112"/>
  <c r="Q20" i="112"/>
  <c r="Y20" i="112"/>
  <c r="L21" i="112"/>
  <c r="T21" i="112"/>
  <c r="AB21" i="112"/>
  <c r="O22" i="112"/>
  <c r="W22" i="112"/>
  <c r="J23" i="112"/>
  <c r="R23" i="112"/>
  <c r="Z23" i="112"/>
  <c r="M24" i="112"/>
  <c r="U24" i="112"/>
  <c r="AC24" i="112"/>
  <c r="P25" i="112"/>
  <c r="X25" i="112"/>
  <c r="K26" i="112"/>
  <c r="S26" i="112"/>
  <c r="AA26" i="112"/>
  <c r="N27" i="112"/>
  <c r="V27" i="112"/>
  <c r="AD27" i="112"/>
  <c r="Q28" i="112"/>
  <c r="Y28" i="112"/>
  <c r="L29" i="112"/>
  <c r="T29" i="112"/>
  <c r="AB29" i="112"/>
  <c r="O30" i="112"/>
  <c r="U30" i="112"/>
  <c r="Z30" i="112"/>
  <c r="J31" i="112"/>
  <c r="P31" i="112"/>
  <c r="U31" i="112"/>
  <c r="Z31" i="112"/>
  <c r="K32" i="112"/>
  <c r="P32" i="112"/>
  <c r="U32" i="112"/>
  <c r="AA32" i="112"/>
  <c r="L33" i="112"/>
  <c r="Q33" i="112"/>
  <c r="W33" i="112"/>
  <c r="AB33" i="112"/>
  <c r="L34" i="112"/>
  <c r="R34" i="112"/>
  <c r="W34" i="112"/>
  <c r="AB34" i="112"/>
  <c r="M35" i="112"/>
  <c r="R35" i="112"/>
  <c r="W35" i="112"/>
  <c r="AC35" i="112"/>
  <c r="M36" i="112"/>
  <c r="R36" i="112"/>
  <c r="X36" i="112"/>
  <c r="AC36" i="112"/>
  <c r="M37" i="112"/>
  <c r="S37" i="112"/>
  <c r="X37" i="112"/>
  <c r="AC37" i="112"/>
  <c r="N38" i="112"/>
  <c r="S38" i="112"/>
  <c r="X38" i="112"/>
  <c r="AD38" i="112"/>
  <c r="N39" i="112"/>
  <c r="S39" i="112"/>
  <c r="Y39" i="112"/>
  <c r="AD39" i="112"/>
  <c r="N40" i="112"/>
  <c r="R40" i="112"/>
  <c r="V40" i="112"/>
  <c r="Z40" i="112"/>
  <c r="AD40" i="112"/>
  <c r="M41" i="112"/>
  <c r="Q41" i="112"/>
  <c r="U41" i="112"/>
  <c r="Y41" i="112"/>
  <c r="AC41" i="112"/>
  <c r="L42" i="112"/>
  <c r="P42" i="112"/>
  <c r="T42" i="112"/>
  <c r="X42" i="112"/>
  <c r="AB42" i="112"/>
  <c r="K43" i="112"/>
  <c r="O43" i="112"/>
  <c r="S43" i="112"/>
  <c r="W43" i="112"/>
  <c r="AA43" i="112"/>
  <c r="J44" i="112"/>
  <c r="N44" i="112"/>
  <c r="R44" i="112"/>
  <c r="V44" i="112"/>
  <c r="Z44" i="112"/>
  <c r="AD44" i="112"/>
  <c r="M45" i="112"/>
  <c r="Q45" i="112"/>
  <c r="U45" i="112"/>
  <c r="Y45" i="112"/>
  <c r="AC45" i="112"/>
  <c r="L46" i="112"/>
  <c r="P46" i="112"/>
  <c r="T46" i="112"/>
  <c r="X46" i="112"/>
  <c r="AB46" i="112"/>
  <c r="I43" i="112"/>
  <c r="I39" i="112"/>
  <c r="I35" i="112"/>
  <c r="I31" i="112"/>
  <c r="I27" i="112"/>
  <c r="I23" i="112"/>
  <c r="I19" i="112"/>
  <c r="I15" i="112"/>
  <c r="I11" i="112"/>
  <c r="I7" i="112"/>
  <c r="X5" i="112"/>
  <c r="R6" i="112"/>
  <c r="M7" i="112"/>
  <c r="AC7" i="112"/>
  <c r="X8" i="112"/>
  <c r="S9" i="112"/>
  <c r="N10" i="112"/>
  <c r="AD10" i="112"/>
  <c r="Y11" i="112"/>
  <c r="T12" i="112"/>
  <c r="O13" i="112"/>
  <c r="J14" i="112"/>
  <c r="Z14" i="112"/>
  <c r="U15" i="112"/>
  <c r="P16" i="112"/>
  <c r="K17" i="112"/>
  <c r="AA17" i="112"/>
  <c r="V18" i="112"/>
  <c r="Q19" i="112"/>
  <c r="L20" i="112"/>
  <c r="AB20" i="112"/>
  <c r="W21" i="112"/>
  <c r="R22" i="112"/>
  <c r="M23" i="112"/>
  <c r="AC23" i="112"/>
  <c r="X24" i="112"/>
  <c r="S25" i="112"/>
  <c r="N26" i="112"/>
  <c r="AD26" i="112"/>
  <c r="Y27" i="112"/>
  <c r="T28" i="112"/>
  <c r="O29" i="112"/>
  <c r="J30" i="112"/>
  <c r="V30" i="112"/>
  <c r="L31" i="112"/>
  <c r="V31" i="112"/>
  <c r="L32" i="112"/>
  <c r="Q5" i="112"/>
  <c r="K6" i="112"/>
  <c r="AA6" i="112"/>
  <c r="V7" i="112"/>
  <c r="Q8" i="112"/>
  <c r="L9" i="112"/>
  <c r="AB9" i="112"/>
  <c r="W10" i="112"/>
  <c r="R11" i="112"/>
  <c r="M12" i="112"/>
  <c r="AC12" i="112"/>
  <c r="X13" i="112"/>
  <c r="S14" i="112"/>
  <c r="N15" i="112"/>
  <c r="AD15" i="112"/>
  <c r="Y16" i="112"/>
  <c r="T17" i="112"/>
  <c r="O18" i="112"/>
  <c r="J19" i="112"/>
  <c r="Z19" i="112"/>
  <c r="U20" i="112"/>
  <c r="P21" i="112"/>
  <c r="K22" i="112"/>
  <c r="AA22" i="112"/>
  <c r="V23" i="112"/>
  <c r="Q24" i="112"/>
  <c r="L25" i="112"/>
  <c r="AB25" i="112"/>
  <c r="W26" i="112"/>
  <c r="R27" i="112"/>
  <c r="M28" i="112"/>
  <c r="AC28" i="112"/>
  <c r="X29" i="112"/>
  <c r="R30" i="112"/>
  <c r="AC30" i="112"/>
  <c r="R31" i="112"/>
  <c r="AC31" i="112"/>
  <c r="S32" i="112"/>
  <c r="AC32" i="112"/>
  <c r="T33" i="112"/>
  <c r="J34" i="112"/>
  <c r="T34" i="112"/>
  <c r="J35" i="112"/>
  <c r="U35" i="112"/>
  <c r="J36" i="112"/>
  <c r="U36" i="112"/>
  <c r="K37" i="112"/>
  <c r="U37" i="112"/>
  <c r="K38" i="112"/>
  <c r="V38" i="112"/>
  <c r="K39" i="112"/>
  <c r="V39" i="112"/>
  <c r="L40" i="112"/>
  <c r="T40" i="112"/>
  <c r="AB40" i="112"/>
  <c r="O41" i="112"/>
  <c r="W41" i="112"/>
  <c r="J42" i="112"/>
  <c r="R42" i="112"/>
  <c r="Z42" i="112"/>
  <c r="M43" i="112"/>
  <c r="U43" i="112"/>
  <c r="AC43" i="112"/>
  <c r="P44" i="112"/>
  <c r="X44" i="112"/>
  <c r="K45" i="112"/>
  <c r="S45" i="112"/>
  <c r="AA45" i="112"/>
  <c r="N46" i="112"/>
  <c r="V46" i="112"/>
  <c r="AD46" i="112"/>
  <c r="I42" i="112"/>
  <c r="I34" i="112"/>
  <c r="I26" i="112"/>
  <c r="I18" i="112"/>
  <c r="I10" i="112"/>
  <c r="Y5" i="112"/>
  <c r="N7" i="112"/>
  <c r="Y8" i="112"/>
  <c r="O10" i="112"/>
  <c r="Z11" i="112"/>
  <c r="P13" i="112"/>
  <c r="AA14" i="112"/>
  <c r="Q16" i="112"/>
  <c r="AB17" i="112"/>
  <c r="R19" i="112"/>
  <c r="AC20" i="112"/>
  <c r="S22" i="112"/>
  <c r="AD23" i="112"/>
  <c r="T25" i="112"/>
  <c r="J27" i="112"/>
  <c r="U28" i="112"/>
  <c r="K30" i="112"/>
  <c r="M31" i="112"/>
  <c r="M32" i="112"/>
  <c r="AB32" i="112"/>
  <c r="X33" i="112"/>
  <c r="O34" i="112"/>
  <c r="AD34" i="112"/>
  <c r="Y35" i="112"/>
  <c r="P36" i="112"/>
  <c r="AD36" i="112"/>
  <c r="Y37" i="112"/>
  <c r="P38" i="112"/>
  <c r="J39" i="112"/>
  <c r="Z39" i="112"/>
  <c r="P40" i="112"/>
  <c r="AA40" i="112"/>
  <c r="R41" i="112"/>
  <c r="AA41" i="112"/>
  <c r="Q42" i="112"/>
  <c r="AC42" i="112"/>
  <c r="Q43" i="112"/>
  <c r="AB43" i="112"/>
  <c r="S44" i="112"/>
  <c r="AB44" i="112"/>
  <c r="R45" i="112"/>
  <c r="AD45" i="112"/>
  <c r="R46" i="112"/>
  <c r="AC46" i="112"/>
  <c r="I46" i="112"/>
  <c r="I37" i="112"/>
  <c r="I25" i="112"/>
  <c r="I14" i="112"/>
  <c r="I5" i="112"/>
  <c r="J6" i="112"/>
  <c r="U7" i="112"/>
  <c r="K9" i="112"/>
  <c r="V10" i="112"/>
  <c r="L12" i="112"/>
  <c r="W13" i="112"/>
  <c r="M15" i="112"/>
  <c r="X16" i="112"/>
  <c r="N18" i="112"/>
  <c r="Y19" i="112"/>
  <c r="O21" i="112"/>
  <c r="Z22" i="112"/>
  <c r="P24" i="112"/>
  <c r="AA25" i="112"/>
  <c r="Q27" i="112"/>
  <c r="AB28" i="112"/>
  <c r="Q30" i="112"/>
  <c r="Q31" i="112"/>
  <c r="Q32" i="112"/>
  <c r="M33" i="112"/>
  <c r="Y33" i="112"/>
  <c r="S34" i="112"/>
  <c r="N35" i="112"/>
  <c r="Z35" i="112"/>
  <c r="T36" i="112"/>
  <c r="O37" i="112"/>
  <c r="AA37" i="112"/>
  <c r="T38" i="112"/>
  <c r="O39" i="112"/>
  <c r="AA39" i="112"/>
  <c r="S40" i="112"/>
  <c r="J41" i="112"/>
  <c r="S41" i="112"/>
  <c r="AD41" i="112"/>
  <c r="U42" i="112"/>
  <c r="AD42" i="112"/>
  <c r="T43" i="112"/>
  <c r="K44" i="112"/>
  <c r="T44" i="112"/>
  <c r="J45" i="112"/>
  <c r="V45" i="112"/>
  <c r="J46" i="112"/>
  <c r="U46" i="112"/>
  <c r="I45" i="112"/>
  <c r="I33" i="112"/>
  <c r="I22" i="112"/>
  <c r="I13" i="112"/>
  <c r="J33" i="112"/>
  <c r="S6" i="112"/>
  <c r="AD7" i="112"/>
  <c r="T9" i="112"/>
  <c r="J11" i="112"/>
  <c r="U12" i="112"/>
  <c r="K14" i="112"/>
  <c r="V15" i="112"/>
  <c r="L17" i="112"/>
  <c r="W18" i="112"/>
  <c r="M20" i="112"/>
  <c r="X21" i="112"/>
  <c r="N23" i="112"/>
  <c r="Y24" i="112"/>
  <c r="O26" i="112"/>
  <c r="Z27" i="112"/>
  <c r="P29" i="112"/>
  <c r="W30" i="112"/>
  <c r="X31" i="112"/>
  <c r="W32" i="112"/>
  <c r="O33" i="112"/>
  <c r="AC33" i="112"/>
  <c r="X34" i="112"/>
  <c r="O35" i="112"/>
  <c r="AD35" i="112"/>
  <c r="Y36" i="112"/>
  <c r="P37" i="112"/>
  <c r="J38" i="112"/>
  <c r="Z38" i="112"/>
  <c r="Q39" i="112"/>
  <c r="J40" i="112"/>
  <c r="W40" i="112"/>
  <c r="K41" i="112"/>
  <c r="V41" i="112"/>
  <c r="M42" i="112"/>
  <c r="V42" i="112"/>
  <c r="L43" i="112"/>
  <c r="X43" i="112"/>
  <c r="L44" i="112"/>
  <c r="W44" i="112"/>
  <c r="N45" i="112"/>
  <c r="W45" i="112"/>
  <c r="M46" i="112"/>
  <c r="Y46" i="112"/>
  <c r="I41" i="112"/>
  <c r="I30" i="112"/>
  <c r="I21" i="112"/>
  <c r="I9" i="112"/>
  <c r="Z6" i="112"/>
  <c r="AB12" i="112"/>
  <c r="AD18" i="112"/>
  <c r="K25" i="112"/>
  <c r="AA30" i="112"/>
  <c r="N34" i="112"/>
  <c r="Z36" i="112"/>
  <c r="U39" i="112"/>
  <c r="Z41" i="112"/>
  <c r="Y43" i="112"/>
  <c r="Z45" i="112"/>
  <c r="I29" i="112"/>
  <c r="P8" i="112"/>
  <c r="R14" i="112"/>
  <c r="T20" i="112"/>
  <c r="V26" i="112"/>
  <c r="AB31" i="112"/>
  <c r="Z34" i="112"/>
  <c r="T37" i="112"/>
  <c r="O40" i="112"/>
  <c r="N42" i="112"/>
  <c r="O44" i="112"/>
  <c r="Q46" i="112"/>
  <c r="I17" i="112"/>
  <c r="AA9" i="112"/>
  <c r="AC15" i="112"/>
  <c r="J22" i="112"/>
  <c r="L28" i="112"/>
  <c r="X32" i="112"/>
  <c r="S35" i="112"/>
  <c r="O38" i="112"/>
  <c r="X40" i="112"/>
  <c r="Y42" i="112"/>
  <c r="AA44" i="112"/>
  <c r="Z46" i="112"/>
  <c r="I6" i="112"/>
  <c r="S17" i="112"/>
  <c r="N36" i="112"/>
  <c r="O45" i="112"/>
  <c r="U23" i="112"/>
  <c r="AA38" i="112"/>
  <c r="P5" i="112"/>
  <c r="W29" i="112"/>
  <c r="N41" i="112"/>
  <c r="S33" i="112"/>
  <c r="I38" i="112"/>
  <c r="P43" i="112"/>
  <c r="Q11" i="112"/>
  <c r="D13" i="113"/>
  <c r="K5" i="113"/>
  <c r="O5" i="113"/>
  <c r="S5" i="113"/>
  <c r="W5" i="113"/>
  <c r="AA5" i="113"/>
  <c r="M6" i="113"/>
  <c r="Q6" i="113"/>
  <c r="U6" i="113"/>
  <c r="Y6" i="113"/>
  <c r="AC6" i="113"/>
  <c r="L7" i="113"/>
  <c r="P7" i="113"/>
  <c r="T7" i="113"/>
  <c r="X7" i="113"/>
  <c r="AB7" i="113"/>
  <c r="K8" i="113"/>
  <c r="O8" i="113"/>
  <c r="S8" i="113"/>
  <c r="W8" i="113"/>
  <c r="AA8" i="113"/>
  <c r="J9" i="113"/>
  <c r="N9" i="113"/>
  <c r="R9" i="113"/>
  <c r="V9" i="113"/>
  <c r="Z9" i="113"/>
  <c r="AD9" i="113"/>
  <c r="M10" i="113"/>
  <c r="Q10" i="113"/>
  <c r="U10" i="113"/>
  <c r="Y10" i="113"/>
  <c r="J33" i="113"/>
  <c r="N5" i="113"/>
  <c r="T5" i="113"/>
  <c r="Y5" i="113"/>
  <c r="AD5" i="113"/>
  <c r="N6" i="113"/>
  <c r="S6" i="113"/>
  <c r="X6" i="113"/>
  <c r="AD6" i="113"/>
  <c r="N7" i="113"/>
  <c r="S7" i="113"/>
  <c r="Y7" i="113"/>
  <c r="AD7" i="113"/>
  <c r="N8" i="113"/>
  <c r="T8" i="113"/>
  <c r="Y8" i="113"/>
  <c r="AD8" i="113"/>
  <c r="O9" i="113"/>
  <c r="T9" i="113"/>
  <c r="Y9" i="113"/>
  <c r="J10" i="113"/>
  <c r="O10" i="113"/>
  <c r="T10" i="113"/>
  <c r="Z10" i="113"/>
  <c r="AD10" i="113"/>
  <c r="M11" i="113"/>
  <c r="Q11" i="113"/>
  <c r="U11" i="113"/>
  <c r="Y11" i="113"/>
  <c r="AC11" i="113"/>
  <c r="L12" i="113"/>
  <c r="P12" i="113"/>
  <c r="T12" i="113"/>
  <c r="X12" i="113"/>
  <c r="AB12" i="113"/>
  <c r="K13" i="113"/>
  <c r="O13" i="113"/>
  <c r="S13" i="113"/>
  <c r="W13" i="113"/>
  <c r="AA13" i="113"/>
  <c r="J14" i="113"/>
  <c r="N14" i="113"/>
  <c r="R14" i="113"/>
  <c r="V14" i="113"/>
  <c r="Z14" i="113"/>
  <c r="AD14" i="113"/>
  <c r="M15" i="113"/>
  <c r="Q15" i="113"/>
  <c r="U15" i="113"/>
  <c r="Y15" i="113"/>
  <c r="AC15" i="113"/>
  <c r="L16" i="113"/>
  <c r="P16" i="113"/>
  <c r="T16" i="113"/>
  <c r="X16" i="113"/>
  <c r="AB16" i="113"/>
  <c r="K17" i="113"/>
  <c r="O17" i="113"/>
  <c r="S17" i="113"/>
  <c r="W17" i="113"/>
  <c r="AA17" i="113"/>
  <c r="J18" i="113"/>
  <c r="N18" i="113"/>
  <c r="R18" i="113"/>
  <c r="V18" i="113"/>
  <c r="Z18" i="113"/>
  <c r="AD18" i="113"/>
  <c r="M19" i="113"/>
  <c r="Q19" i="113"/>
  <c r="U19" i="113"/>
  <c r="Y19" i="113"/>
  <c r="AC19" i="113"/>
  <c r="L20" i="113"/>
  <c r="P20" i="113"/>
  <c r="T20" i="113"/>
  <c r="X20" i="113"/>
  <c r="AB20" i="113"/>
  <c r="K21" i="113"/>
  <c r="O21" i="113"/>
  <c r="S21" i="113"/>
  <c r="W21" i="113"/>
  <c r="AA21" i="113"/>
  <c r="J22" i="113"/>
  <c r="N22" i="113"/>
  <c r="R22" i="113"/>
  <c r="V22" i="113"/>
  <c r="Z22" i="113"/>
  <c r="AD22" i="113"/>
  <c r="M23" i="113"/>
  <c r="Q23" i="113"/>
  <c r="U23" i="113"/>
  <c r="Y23" i="113"/>
  <c r="AC23" i="113"/>
  <c r="L24" i="113"/>
  <c r="P24" i="113"/>
  <c r="T24" i="113"/>
  <c r="X24" i="113"/>
  <c r="AB24" i="113"/>
  <c r="K25" i="113"/>
  <c r="O25" i="113"/>
  <c r="S25" i="113"/>
  <c r="W25" i="113"/>
  <c r="AA25" i="113"/>
  <c r="J26" i="113"/>
  <c r="N26" i="113"/>
  <c r="R26" i="113"/>
  <c r="V26" i="113"/>
  <c r="Z26" i="113"/>
  <c r="AD26" i="113"/>
  <c r="M27" i="113"/>
  <c r="Q27" i="113"/>
  <c r="U27" i="113"/>
  <c r="Y27" i="113"/>
  <c r="AC27" i="113"/>
  <c r="L28" i="113"/>
  <c r="P28" i="113"/>
  <c r="T28" i="113"/>
  <c r="X28" i="113"/>
  <c r="AB28" i="113"/>
  <c r="K29" i="113"/>
  <c r="O29" i="113"/>
  <c r="S29" i="113"/>
  <c r="W29" i="113"/>
  <c r="AA29" i="113"/>
  <c r="J30" i="113"/>
  <c r="N30" i="113"/>
  <c r="R30" i="113"/>
  <c r="V30" i="113"/>
  <c r="Z30" i="113"/>
  <c r="AD30" i="113"/>
  <c r="M31" i="113"/>
  <c r="Q31" i="113"/>
  <c r="U31" i="113"/>
  <c r="Y31" i="113"/>
  <c r="AC31" i="113"/>
  <c r="L32" i="113"/>
  <c r="P32" i="113"/>
  <c r="T32" i="113"/>
  <c r="X32" i="113"/>
  <c r="AB32" i="113"/>
  <c r="L33" i="113"/>
  <c r="P33" i="113"/>
  <c r="T33" i="113"/>
  <c r="X33" i="113"/>
  <c r="AB33" i="113"/>
  <c r="K34" i="113"/>
  <c r="O34" i="113"/>
  <c r="S34" i="113"/>
  <c r="W34" i="113"/>
  <c r="AA34" i="113"/>
  <c r="J35" i="113"/>
  <c r="N35" i="113"/>
  <c r="R35" i="113"/>
  <c r="V35" i="113"/>
  <c r="Z35" i="113"/>
  <c r="AD35" i="113"/>
  <c r="M36" i="113"/>
  <c r="Q36" i="113"/>
  <c r="U36" i="113"/>
  <c r="Y36" i="113"/>
  <c r="AC36" i="113"/>
  <c r="L37" i="113"/>
  <c r="P37" i="113"/>
  <c r="T37" i="113"/>
  <c r="X37" i="113"/>
  <c r="AB37" i="113"/>
  <c r="K38" i="113"/>
  <c r="O38" i="113"/>
  <c r="S38" i="113"/>
  <c r="W38" i="113"/>
  <c r="AA38" i="113"/>
  <c r="J39" i="113"/>
  <c r="N39" i="113"/>
  <c r="R39" i="113"/>
  <c r="V39" i="113"/>
  <c r="Z39" i="113"/>
  <c r="AD39" i="113"/>
  <c r="M40" i="113"/>
  <c r="Q40" i="113"/>
  <c r="U40" i="113"/>
  <c r="Y40" i="113"/>
  <c r="AC40" i="113"/>
  <c r="L41" i="113"/>
  <c r="P41" i="113"/>
  <c r="T41" i="113"/>
  <c r="X41" i="113"/>
  <c r="AB41" i="113"/>
  <c r="K42" i="113"/>
  <c r="O42" i="113"/>
  <c r="S42" i="113"/>
  <c r="W42" i="113"/>
  <c r="AA42" i="113"/>
  <c r="J43" i="113"/>
  <c r="N43" i="113"/>
  <c r="R43" i="113"/>
  <c r="V43" i="113"/>
  <c r="Z43" i="113"/>
  <c r="AD43" i="113"/>
  <c r="M44" i="113"/>
  <c r="Q44" i="113"/>
  <c r="U44" i="113"/>
  <c r="Y44" i="113"/>
  <c r="AC44" i="113"/>
  <c r="L45" i="113"/>
  <c r="P45" i="113"/>
  <c r="T45" i="113"/>
  <c r="X45" i="113"/>
  <c r="AB45" i="113"/>
  <c r="K46" i="113"/>
  <c r="O46" i="113"/>
  <c r="S46" i="113"/>
  <c r="W46" i="113"/>
  <c r="AA46" i="113"/>
  <c r="I44" i="113"/>
  <c r="I40" i="113"/>
  <c r="I36" i="113"/>
  <c r="I32" i="113"/>
  <c r="I28" i="113"/>
  <c r="I24" i="113"/>
  <c r="I20" i="113"/>
  <c r="I16" i="113"/>
  <c r="I12" i="113"/>
  <c r="I8" i="113"/>
  <c r="J5" i="113"/>
  <c r="P5" i="113"/>
  <c r="U5" i="113"/>
  <c r="Z5" i="113"/>
  <c r="J6" i="113"/>
  <c r="O6" i="113"/>
  <c r="T6" i="113"/>
  <c r="Z6" i="113"/>
  <c r="J7" i="113"/>
  <c r="O7" i="113"/>
  <c r="U7" i="113"/>
  <c r="Z7" i="113"/>
  <c r="J8" i="113"/>
  <c r="P8" i="113"/>
  <c r="U8" i="113"/>
  <c r="Z8" i="113"/>
  <c r="K9" i="113"/>
  <c r="P9" i="113"/>
  <c r="U9" i="113"/>
  <c r="AA9" i="113"/>
  <c r="K10" i="113"/>
  <c r="P10" i="113"/>
  <c r="V10" i="113"/>
  <c r="AA10" i="113"/>
  <c r="J11" i="113"/>
  <c r="N11" i="113"/>
  <c r="R11" i="113"/>
  <c r="V11" i="113"/>
  <c r="Z11" i="113"/>
  <c r="AD11" i="113"/>
  <c r="M12" i="113"/>
  <c r="Q12" i="113"/>
  <c r="U12" i="113"/>
  <c r="Y12" i="113"/>
  <c r="AC12" i="113"/>
  <c r="L13" i="113"/>
  <c r="P13" i="113"/>
  <c r="T13" i="113"/>
  <c r="X13" i="113"/>
  <c r="AB13" i="113"/>
  <c r="K14" i="113"/>
  <c r="O14" i="113"/>
  <c r="S14" i="113"/>
  <c r="W14" i="113"/>
  <c r="AA14" i="113"/>
  <c r="J15" i="113"/>
  <c r="N15" i="113"/>
  <c r="R15" i="113"/>
  <c r="V15" i="113"/>
  <c r="Z15" i="113"/>
  <c r="AD15" i="113"/>
  <c r="M16" i="113"/>
  <c r="Q16" i="113"/>
  <c r="U16" i="113"/>
  <c r="Y16" i="113"/>
  <c r="AC16" i="113"/>
  <c r="L17" i="113"/>
  <c r="P17" i="113"/>
  <c r="T17" i="113"/>
  <c r="X17" i="113"/>
  <c r="AB17" i="113"/>
  <c r="K18" i="113"/>
  <c r="O18" i="113"/>
  <c r="S18" i="113"/>
  <c r="W18" i="113"/>
  <c r="AA18" i="113"/>
  <c r="J19" i="113"/>
  <c r="N19" i="113"/>
  <c r="R19" i="113"/>
  <c r="V19" i="113"/>
  <c r="Z19" i="113"/>
  <c r="AD19" i="113"/>
  <c r="M20" i="113"/>
  <c r="Q20" i="113"/>
  <c r="U20" i="113"/>
  <c r="Y20" i="113"/>
  <c r="AC20" i="113"/>
  <c r="L21" i="113"/>
  <c r="P21" i="113"/>
  <c r="T21" i="113"/>
  <c r="X21" i="113"/>
  <c r="AB21" i="113"/>
  <c r="K22" i="113"/>
  <c r="O22" i="113"/>
  <c r="S22" i="113"/>
  <c r="W22" i="113"/>
  <c r="AA22" i="113"/>
  <c r="J23" i="113"/>
  <c r="N23" i="113"/>
  <c r="R23" i="113"/>
  <c r="V23" i="113"/>
  <c r="Z23" i="113"/>
  <c r="AD23" i="113"/>
  <c r="M24" i="113"/>
  <c r="Q24" i="113"/>
  <c r="U24" i="113"/>
  <c r="Y24" i="113"/>
  <c r="AC24" i="113"/>
  <c r="L25" i="113"/>
  <c r="P25" i="113"/>
  <c r="T25" i="113"/>
  <c r="X25" i="113"/>
  <c r="AB25" i="113"/>
  <c r="K26" i="113"/>
  <c r="O26" i="113"/>
  <c r="S26" i="113"/>
  <c r="W26" i="113"/>
  <c r="AA26" i="113"/>
  <c r="J27" i="113"/>
  <c r="N27" i="113"/>
  <c r="R27" i="113"/>
  <c r="V27" i="113"/>
  <c r="Z27" i="113"/>
  <c r="AD27" i="113"/>
  <c r="M28" i="113"/>
  <c r="Q28" i="113"/>
  <c r="U28" i="113"/>
  <c r="Y28" i="113"/>
  <c r="AC28" i="113"/>
  <c r="L29" i="113"/>
  <c r="P29" i="113"/>
  <c r="T29" i="113"/>
  <c r="X29" i="113"/>
  <c r="AB29" i="113"/>
  <c r="K30" i="113"/>
  <c r="O30" i="113"/>
  <c r="S30" i="113"/>
  <c r="W30" i="113"/>
  <c r="AA30" i="113"/>
  <c r="J31" i="113"/>
  <c r="N31" i="113"/>
  <c r="R31" i="113"/>
  <c r="V31" i="113"/>
  <c r="Z31" i="113"/>
  <c r="AD31" i="113"/>
  <c r="M32" i="113"/>
  <c r="Q32" i="113"/>
  <c r="U32" i="113"/>
  <c r="Y32" i="113"/>
  <c r="AC32" i="113"/>
  <c r="M33" i="113"/>
  <c r="Q33" i="113"/>
  <c r="U33" i="113"/>
  <c r="Y33" i="113"/>
  <c r="AC33" i="113"/>
  <c r="L34" i="113"/>
  <c r="P34" i="113"/>
  <c r="T34" i="113"/>
  <c r="X34" i="113"/>
  <c r="AB34" i="113"/>
  <c r="K35" i="113"/>
  <c r="O35" i="113"/>
  <c r="S35" i="113"/>
  <c r="W35" i="113"/>
  <c r="AA35" i="113"/>
  <c r="J36" i="113"/>
  <c r="N36" i="113"/>
  <c r="R36" i="113"/>
  <c r="V36" i="113"/>
  <c r="Z36" i="113"/>
  <c r="AD36" i="113"/>
  <c r="M37" i="113"/>
  <c r="Q37" i="113"/>
  <c r="U37" i="113"/>
  <c r="Y37" i="113"/>
  <c r="AC37" i="113"/>
  <c r="L38" i="113"/>
  <c r="P38" i="113"/>
  <c r="T38" i="113"/>
  <c r="X38" i="113"/>
  <c r="AB38" i="113"/>
  <c r="K39" i="113"/>
  <c r="O39" i="113"/>
  <c r="S39" i="113"/>
  <c r="W39" i="113"/>
  <c r="AA39" i="113"/>
  <c r="J40" i="113"/>
  <c r="N40" i="113"/>
  <c r="R40" i="113"/>
  <c r="V40" i="113"/>
  <c r="Z40" i="113"/>
  <c r="AD40" i="113"/>
  <c r="M41" i="113"/>
  <c r="Q41" i="113"/>
  <c r="U41" i="113"/>
  <c r="Y41" i="113"/>
  <c r="AC41" i="113"/>
  <c r="L42" i="113"/>
  <c r="P42" i="113"/>
  <c r="T42" i="113"/>
  <c r="X42" i="113"/>
  <c r="AB42" i="113"/>
  <c r="K43" i="113"/>
  <c r="O43" i="113"/>
  <c r="S43" i="113"/>
  <c r="W43" i="113"/>
  <c r="AA43" i="113"/>
  <c r="J44" i="113"/>
  <c r="N44" i="113"/>
  <c r="R44" i="113"/>
  <c r="V44" i="113"/>
  <c r="Z44" i="113"/>
  <c r="AD44" i="113"/>
  <c r="M45" i="113"/>
  <c r="Q45" i="113"/>
  <c r="U45" i="113"/>
  <c r="Y45" i="113"/>
  <c r="AC45" i="113"/>
  <c r="L46" i="113"/>
  <c r="P46" i="113"/>
  <c r="T46" i="113"/>
  <c r="X46" i="113"/>
  <c r="AB46" i="113"/>
  <c r="I43" i="113"/>
  <c r="I39" i="113"/>
  <c r="I35" i="113"/>
  <c r="I31" i="113"/>
  <c r="I27" i="113"/>
  <c r="I23" i="113"/>
  <c r="I19" i="113"/>
  <c r="I15" i="113"/>
  <c r="I11" i="113"/>
  <c r="I7" i="113"/>
  <c r="M5" i="113"/>
  <c r="X5" i="113"/>
  <c r="L6" i="113"/>
  <c r="W6" i="113"/>
  <c r="M7" i="113"/>
  <c r="W7" i="113"/>
  <c r="M8" i="113"/>
  <c r="X8" i="113"/>
  <c r="M9" i="113"/>
  <c r="X9" i="113"/>
  <c r="N10" i="113"/>
  <c r="X10" i="113"/>
  <c r="L11" i="113"/>
  <c r="T11" i="113"/>
  <c r="AB11" i="113"/>
  <c r="O12" i="113"/>
  <c r="W12" i="113"/>
  <c r="J13" i="113"/>
  <c r="R13" i="113"/>
  <c r="Z13" i="113"/>
  <c r="M14" i="113"/>
  <c r="U14" i="113"/>
  <c r="AC14" i="113"/>
  <c r="P15" i="113"/>
  <c r="X15" i="113"/>
  <c r="K16" i="113"/>
  <c r="S16" i="113"/>
  <c r="AA16" i="113"/>
  <c r="N17" i="113"/>
  <c r="V17" i="113"/>
  <c r="AD17" i="113"/>
  <c r="Q18" i="113"/>
  <c r="Y18" i="113"/>
  <c r="L19" i="113"/>
  <c r="T19" i="113"/>
  <c r="AB19" i="113"/>
  <c r="O20" i="113"/>
  <c r="W20" i="113"/>
  <c r="J21" i="113"/>
  <c r="R21" i="113"/>
  <c r="Z21" i="113"/>
  <c r="M22" i="113"/>
  <c r="U22" i="113"/>
  <c r="AC22" i="113"/>
  <c r="P23" i="113"/>
  <c r="X23" i="113"/>
  <c r="K24" i="113"/>
  <c r="S24" i="113"/>
  <c r="AA24" i="113"/>
  <c r="N25" i="113"/>
  <c r="V25" i="113"/>
  <c r="AD25" i="113"/>
  <c r="Q26" i="113"/>
  <c r="Y26" i="113"/>
  <c r="L27" i="113"/>
  <c r="T27" i="113"/>
  <c r="AB27" i="113"/>
  <c r="O28" i="113"/>
  <c r="W28" i="113"/>
  <c r="J29" i="113"/>
  <c r="R29" i="113"/>
  <c r="Z29" i="113"/>
  <c r="M30" i="113"/>
  <c r="U30" i="113"/>
  <c r="AC30" i="113"/>
  <c r="P31" i="113"/>
  <c r="X31" i="113"/>
  <c r="K32" i="113"/>
  <c r="S32" i="113"/>
  <c r="AA32" i="113"/>
  <c r="O33" i="113"/>
  <c r="W33" i="113"/>
  <c r="J34" i="113"/>
  <c r="R34" i="113"/>
  <c r="Z34" i="113"/>
  <c r="M35" i="113"/>
  <c r="U35" i="113"/>
  <c r="AC35" i="113"/>
  <c r="P36" i="113"/>
  <c r="X36" i="113"/>
  <c r="K37" i="113"/>
  <c r="S37" i="113"/>
  <c r="AA37" i="113"/>
  <c r="N38" i="113"/>
  <c r="V38" i="113"/>
  <c r="AD38" i="113"/>
  <c r="Q39" i="113"/>
  <c r="Y39" i="113"/>
  <c r="L40" i="113"/>
  <c r="T40" i="113"/>
  <c r="AB40" i="113"/>
  <c r="O41" i="113"/>
  <c r="W41" i="113"/>
  <c r="J42" i="113"/>
  <c r="R42" i="113"/>
  <c r="Z42" i="113"/>
  <c r="M43" i="113"/>
  <c r="U43" i="113"/>
  <c r="AC43" i="113"/>
  <c r="P44" i="113"/>
  <c r="X44" i="113"/>
  <c r="K45" i="113"/>
  <c r="S45" i="113"/>
  <c r="AA45" i="113"/>
  <c r="N46" i="113"/>
  <c r="V46" i="113"/>
  <c r="AD46" i="113"/>
  <c r="I42" i="113"/>
  <c r="I34" i="113"/>
  <c r="I26" i="113"/>
  <c r="I18" i="113"/>
  <c r="I10" i="113"/>
  <c r="Q5" i="113"/>
  <c r="AB5" i="113"/>
  <c r="P6" i="113"/>
  <c r="AA6" i="113"/>
  <c r="Q7" i="113"/>
  <c r="AA7" i="113"/>
  <c r="Q8" i="113"/>
  <c r="AB8" i="113"/>
  <c r="Q9" i="113"/>
  <c r="AB9" i="113"/>
  <c r="R10" i="113"/>
  <c r="AB10" i="113"/>
  <c r="O11" i="113"/>
  <c r="W11" i="113"/>
  <c r="J12" i="113"/>
  <c r="R12" i="113"/>
  <c r="Z12" i="113"/>
  <c r="M13" i="113"/>
  <c r="U13" i="113"/>
  <c r="AC13" i="113"/>
  <c r="P14" i="113"/>
  <c r="X14" i="113"/>
  <c r="K15" i="113"/>
  <c r="S15" i="113"/>
  <c r="AA15" i="113"/>
  <c r="N16" i="113"/>
  <c r="V16" i="113"/>
  <c r="AD16" i="113"/>
  <c r="Q17" i="113"/>
  <c r="Y17" i="113"/>
  <c r="L18" i="113"/>
  <c r="T18" i="113"/>
  <c r="AB18" i="113"/>
  <c r="O19" i="113"/>
  <c r="W19" i="113"/>
  <c r="J20" i="113"/>
  <c r="R20" i="113"/>
  <c r="Z20" i="113"/>
  <c r="M21" i="113"/>
  <c r="U21" i="113"/>
  <c r="AC21" i="113"/>
  <c r="P22" i="113"/>
  <c r="X22" i="113"/>
  <c r="K23" i="113"/>
  <c r="S23" i="113"/>
  <c r="AA23" i="113"/>
  <c r="N24" i="113"/>
  <c r="V24" i="113"/>
  <c r="AD24" i="113"/>
  <c r="Q25" i="113"/>
  <c r="Y25" i="113"/>
  <c r="L26" i="113"/>
  <c r="T26" i="113"/>
  <c r="AB26" i="113"/>
  <c r="O27" i="113"/>
  <c r="W27" i="113"/>
  <c r="J28" i="113"/>
  <c r="R28" i="113"/>
  <c r="Z28" i="113"/>
  <c r="M29" i="113"/>
  <c r="U29" i="113"/>
  <c r="AC29" i="113"/>
  <c r="P30" i="113"/>
  <c r="X30" i="113"/>
  <c r="K31" i="113"/>
  <c r="S31" i="113"/>
  <c r="AA31" i="113"/>
  <c r="N32" i="113"/>
  <c r="V32" i="113"/>
  <c r="AD32" i="113"/>
  <c r="R33" i="113"/>
  <c r="Z33" i="113"/>
  <c r="M34" i="113"/>
  <c r="U34" i="113"/>
  <c r="AC34" i="113"/>
  <c r="P35" i="113"/>
  <c r="X35" i="113"/>
  <c r="K36" i="113"/>
  <c r="S36" i="113"/>
  <c r="AA36" i="113"/>
  <c r="N37" i="113"/>
  <c r="V37" i="113"/>
  <c r="AD37" i="113"/>
  <c r="Q38" i="113"/>
  <c r="Y38" i="113"/>
  <c r="L39" i="113"/>
  <c r="T39" i="113"/>
  <c r="AB39" i="113"/>
  <c r="O40" i="113"/>
  <c r="W40" i="113"/>
  <c r="J41" i="113"/>
  <c r="R41" i="113"/>
  <c r="Z41" i="113"/>
  <c r="M42" i="113"/>
  <c r="U42" i="113"/>
  <c r="AC42" i="113"/>
  <c r="P43" i="113"/>
  <c r="X43" i="113"/>
  <c r="K44" i="113"/>
  <c r="S44" i="113"/>
  <c r="AA44" i="113"/>
  <c r="N45" i="113"/>
  <c r="V45" i="113"/>
  <c r="AD45" i="113"/>
  <c r="Q46" i="113"/>
  <c r="Y46" i="113"/>
  <c r="I41" i="113"/>
  <c r="I33" i="113"/>
  <c r="I25" i="113"/>
  <c r="I17" i="113"/>
  <c r="I9" i="113"/>
  <c r="AC5" i="113"/>
  <c r="AB6" i="113"/>
  <c r="AC7" i="113"/>
  <c r="AC8" i="113"/>
  <c r="AC9" i="113"/>
  <c r="AC10" i="113"/>
  <c r="X11" i="113"/>
  <c r="S12" i="113"/>
  <c r="N13" i="113"/>
  <c r="AD13" i="113"/>
  <c r="Y14" i="113"/>
  <c r="T15" i="113"/>
  <c r="O16" i="113"/>
  <c r="J17" i="113"/>
  <c r="Z17" i="113"/>
  <c r="U18" i="113"/>
  <c r="P19" i="113"/>
  <c r="K20" i="113"/>
  <c r="AA20" i="113"/>
  <c r="V21" i="113"/>
  <c r="Q22" i="113"/>
  <c r="L23" i="113"/>
  <c r="AB23" i="113"/>
  <c r="W24" i="113"/>
  <c r="R25" i="113"/>
  <c r="M26" i="113"/>
  <c r="AC26" i="113"/>
  <c r="X27" i="113"/>
  <c r="S28" i="113"/>
  <c r="N29" i="113"/>
  <c r="AD29" i="113"/>
  <c r="Y30" i="113"/>
  <c r="T31" i="113"/>
  <c r="O32" i="113"/>
  <c r="K33" i="113"/>
  <c r="AA33" i="113"/>
  <c r="V34" i="113"/>
  <c r="Q35" i="113"/>
  <c r="L36" i="113"/>
  <c r="AB36" i="113"/>
  <c r="W37" i="113"/>
  <c r="R38" i="113"/>
  <c r="M39" i="113"/>
  <c r="AC39" i="113"/>
  <c r="X40" i="113"/>
  <c r="S41" i="113"/>
  <c r="N42" i="113"/>
  <c r="AD42" i="113"/>
  <c r="Y43" i="113"/>
  <c r="T44" i="113"/>
  <c r="O45" i="113"/>
  <c r="J46" i="113"/>
  <c r="Z46" i="113"/>
  <c r="I38" i="113"/>
  <c r="I22" i="113"/>
  <c r="I6" i="113"/>
  <c r="V5" i="113"/>
  <c r="V6" i="113"/>
  <c r="V7" i="113"/>
  <c r="V8" i="113"/>
  <c r="W9" i="113"/>
  <c r="W10" i="113"/>
  <c r="S11" i="113"/>
  <c r="N12" i="113"/>
  <c r="AD12" i="113"/>
  <c r="Y13" i="113"/>
  <c r="T14" i="113"/>
  <c r="O15" i="113"/>
  <c r="J16" i="113"/>
  <c r="Z16" i="113"/>
  <c r="U17" i="113"/>
  <c r="P18" i="113"/>
  <c r="K19" i="113"/>
  <c r="AA19" i="113"/>
  <c r="V20" i="113"/>
  <c r="Q21" i="113"/>
  <c r="L22" i="113"/>
  <c r="AB22" i="113"/>
  <c r="W23" i="113"/>
  <c r="R24" i="113"/>
  <c r="M25" i="113"/>
  <c r="AC25" i="113"/>
  <c r="X26" i="113"/>
  <c r="S27" i="113"/>
  <c r="N28" i="113"/>
  <c r="AD28" i="113"/>
  <c r="Y29" i="113"/>
  <c r="T30" i="113"/>
  <c r="O31" i="113"/>
  <c r="J32" i="113"/>
  <c r="Z32" i="113"/>
  <c r="V33" i="113"/>
  <c r="Q34" i="113"/>
  <c r="L35" i="113"/>
  <c r="AB35" i="113"/>
  <c r="W36" i="113"/>
  <c r="R37" i="113"/>
  <c r="M38" i="113"/>
  <c r="AC38" i="113"/>
  <c r="X39" i="113"/>
  <c r="S40" i="113"/>
  <c r="N41" i="113"/>
  <c r="AD41" i="113"/>
  <c r="Y42" i="113"/>
  <c r="T43" i="113"/>
  <c r="O44" i="113"/>
  <c r="J45" i="113"/>
  <c r="Z45" i="113"/>
  <c r="U46" i="113"/>
  <c r="I45" i="113"/>
  <c r="I29" i="113"/>
  <c r="I13" i="113"/>
  <c r="K6" i="113"/>
  <c r="L8" i="113"/>
  <c r="L10" i="113"/>
  <c r="AA11" i="113"/>
  <c r="Q13" i="113"/>
  <c r="AB14" i="113"/>
  <c r="R16" i="113"/>
  <c r="AC17" i="113"/>
  <c r="S19" i="113"/>
  <c r="AD20" i="113"/>
  <c r="T22" i="113"/>
  <c r="J24" i="113"/>
  <c r="U25" i="113"/>
  <c r="K27" i="113"/>
  <c r="V28" i="113"/>
  <c r="L30" i="113"/>
  <c r="W31" i="113"/>
  <c r="N33" i="113"/>
  <c r="Y34" i="113"/>
  <c r="O36" i="113"/>
  <c r="Z37" i="113"/>
  <c r="P39" i="113"/>
  <c r="AA40" i="113"/>
  <c r="Q42" i="113"/>
  <c r="AB43" i="113"/>
  <c r="R45" i="113"/>
  <c r="AC46" i="113"/>
  <c r="I30" i="113"/>
  <c r="R6" i="113"/>
  <c r="R8" i="113"/>
  <c r="S10" i="113"/>
  <c r="K12" i="113"/>
  <c r="V13" i="113"/>
  <c r="L15" i="113"/>
  <c r="W16" i="113"/>
  <c r="M18" i="113"/>
  <c r="X19" i="113"/>
  <c r="N21" i="113"/>
  <c r="Y22" i="113"/>
  <c r="O24" i="113"/>
  <c r="Z25" i="113"/>
  <c r="P27" i="113"/>
  <c r="AA28" i="113"/>
  <c r="Q30" i="113"/>
  <c r="AB31" i="113"/>
  <c r="S33" i="113"/>
  <c r="AD34" i="113"/>
  <c r="T36" i="113"/>
  <c r="J38" i="113"/>
  <c r="U39" i="113"/>
  <c r="K41" i="113"/>
  <c r="V42" i="113"/>
  <c r="L44" i="113"/>
  <c r="W45" i="113"/>
  <c r="I21" i="113"/>
  <c r="L5" i="113"/>
  <c r="K7" i="113"/>
  <c r="L9" i="113"/>
  <c r="K11" i="113"/>
  <c r="V12" i="113"/>
  <c r="L14" i="113"/>
  <c r="W15" i="113"/>
  <c r="M17" i="113"/>
  <c r="X18" i="113"/>
  <c r="N20" i="113"/>
  <c r="Y21" i="113"/>
  <c r="O23" i="113"/>
  <c r="Z24" i="113"/>
  <c r="P26" i="113"/>
  <c r="AA27" i="113"/>
  <c r="Q29" i="113"/>
  <c r="AB30" i="113"/>
  <c r="R32" i="113"/>
  <c r="AD33" i="113"/>
  <c r="T35" i="113"/>
  <c r="J37" i="113"/>
  <c r="U38" i="113"/>
  <c r="K40" i="113"/>
  <c r="V41" i="113"/>
  <c r="L43" i="113"/>
  <c r="W44" i="113"/>
  <c r="M46" i="113"/>
  <c r="I46" i="113"/>
  <c r="I14" i="113"/>
  <c r="S9" i="113"/>
  <c r="AB15" i="113"/>
  <c r="AD21" i="113"/>
  <c r="K28" i="113"/>
  <c r="N34" i="113"/>
  <c r="P40" i="113"/>
  <c r="R46" i="113"/>
  <c r="I5" i="113"/>
  <c r="P11" i="113"/>
  <c r="R17" i="113"/>
  <c r="T23" i="113"/>
  <c r="V29" i="113"/>
  <c r="Y35" i="113"/>
  <c r="AA41" i="113"/>
  <c r="R5" i="113"/>
  <c r="AA12" i="113"/>
  <c r="AC18" i="113"/>
  <c r="J25" i="113"/>
  <c r="L31" i="113"/>
  <c r="O37" i="113"/>
  <c r="Q43" i="113"/>
  <c r="S20" i="113"/>
  <c r="AB44" i="113"/>
  <c r="U26" i="113"/>
  <c r="R7" i="113"/>
  <c r="W32" i="113"/>
  <c r="Q14" i="113"/>
  <c r="I37" i="113"/>
  <c r="Z38" i="113"/>
  <c r="D13" i="112"/>
  <c r="D13" i="114"/>
  <c r="J5" i="130"/>
  <c r="N5" i="130"/>
  <c r="R5" i="130"/>
  <c r="V5" i="130"/>
  <c r="Z5" i="130"/>
  <c r="AD5" i="130"/>
  <c r="L6" i="130"/>
  <c r="P6" i="130"/>
  <c r="T6" i="130"/>
  <c r="X6" i="130"/>
  <c r="AB6" i="130"/>
  <c r="K7" i="130"/>
  <c r="O7" i="130"/>
  <c r="S7" i="130"/>
  <c r="W7" i="130"/>
  <c r="AA7" i="130"/>
  <c r="J8" i="130"/>
  <c r="N8" i="130"/>
  <c r="R8" i="130"/>
  <c r="V8" i="130"/>
  <c r="Z8" i="130"/>
  <c r="AD8" i="130"/>
  <c r="M9" i="130"/>
  <c r="Q9" i="130"/>
  <c r="U9" i="130"/>
  <c r="Y9" i="130"/>
  <c r="AC9" i="130"/>
  <c r="L10" i="130"/>
  <c r="P10" i="130"/>
  <c r="T10" i="130"/>
  <c r="X10" i="130"/>
  <c r="AB10" i="130"/>
  <c r="K11" i="130"/>
  <c r="O11" i="130"/>
  <c r="S11" i="130"/>
  <c r="W11" i="130"/>
  <c r="AA11" i="130"/>
  <c r="J12" i="130"/>
  <c r="N12" i="130"/>
  <c r="R12" i="130"/>
  <c r="V12" i="130"/>
  <c r="Z12" i="130"/>
  <c r="AD12" i="130"/>
  <c r="M13" i="130"/>
  <c r="Q13" i="130"/>
  <c r="U13" i="130"/>
  <c r="Y13" i="130"/>
  <c r="AC13" i="130"/>
  <c r="L14" i="130"/>
  <c r="P14" i="130"/>
  <c r="T14" i="130"/>
  <c r="X14" i="130"/>
  <c r="AB14" i="130"/>
  <c r="K15" i="130"/>
  <c r="O15" i="130"/>
  <c r="S15" i="130"/>
  <c r="W15" i="130"/>
  <c r="AA15" i="130"/>
  <c r="J16" i="130"/>
  <c r="N16" i="130"/>
  <c r="R16" i="130"/>
  <c r="V16" i="130"/>
  <c r="Z16" i="130"/>
  <c r="AD16" i="130"/>
  <c r="M17" i="130"/>
  <c r="Q17" i="130"/>
  <c r="U17" i="130"/>
  <c r="Y17" i="130"/>
  <c r="AC17" i="130"/>
  <c r="L18" i="130"/>
  <c r="P18" i="130"/>
  <c r="T18" i="130"/>
  <c r="X18" i="130"/>
  <c r="AB18" i="130"/>
  <c r="K19" i="130"/>
  <c r="O19" i="130"/>
  <c r="S19" i="130"/>
  <c r="W19" i="130"/>
  <c r="AA19" i="130"/>
  <c r="J20" i="130"/>
  <c r="N20" i="130"/>
  <c r="R20" i="130"/>
  <c r="V20" i="130"/>
  <c r="Z20" i="130"/>
  <c r="AD20" i="130"/>
  <c r="M21" i="130"/>
  <c r="Q21" i="130"/>
  <c r="U21" i="130"/>
  <c r="Y21" i="130"/>
  <c r="AC21" i="130"/>
  <c r="L22" i="130"/>
  <c r="P22" i="130"/>
  <c r="T22" i="130"/>
  <c r="X22" i="130"/>
  <c r="AB22" i="130"/>
  <c r="K23" i="130"/>
  <c r="O23" i="130"/>
  <c r="S23" i="130"/>
  <c r="W23" i="130"/>
  <c r="AA23" i="130"/>
  <c r="J24" i="130"/>
  <c r="N24" i="130"/>
  <c r="R24" i="130"/>
  <c r="V24" i="130"/>
  <c r="Z24" i="130"/>
  <c r="AD24" i="130"/>
  <c r="M25" i="130"/>
  <c r="Q25" i="130"/>
  <c r="U25" i="130"/>
  <c r="Y25" i="130"/>
  <c r="AC25" i="130"/>
  <c r="L26" i="130"/>
  <c r="P26" i="130"/>
  <c r="T26" i="130"/>
  <c r="X26" i="130"/>
  <c r="AB26" i="130"/>
  <c r="K27" i="130"/>
  <c r="O27" i="130"/>
  <c r="S27" i="130"/>
  <c r="W27" i="130"/>
  <c r="AA27" i="130"/>
  <c r="J28" i="130"/>
  <c r="N28" i="130"/>
  <c r="R28" i="130"/>
  <c r="V28" i="130"/>
  <c r="Z28" i="130"/>
  <c r="AD28" i="130"/>
  <c r="M29" i="130"/>
  <c r="Q29" i="130"/>
  <c r="U29" i="130"/>
  <c r="Y29" i="130"/>
  <c r="AC29" i="130"/>
  <c r="L30" i="130"/>
  <c r="P30" i="130"/>
  <c r="T30" i="130"/>
  <c r="X30" i="130"/>
  <c r="AB30" i="130"/>
  <c r="K31" i="130"/>
  <c r="O31" i="130"/>
  <c r="S31" i="130"/>
  <c r="W31" i="130"/>
  <c r="AA31" i="130"/>
  <c r="J32" i="130"/>
  <c r="N32" i="130"/>
  <c r="R32" i="130"/>
  <c r="V32" i="130"/>
  <c r="Z32" i="130"/>
  <c r="AD32" i="130"/>
  <c r="N33" i="130"/>
  <c r="R33" i="130"/>
  <c r="V33" i="130"/>
  <c r="Z33" i="130"/>
  <c r="AD33" i="130"/>
  <c r="M34" i="130"/>
  <c r="Q34" i="130"/>
  <c r="U34" i="130"/>
  <c r="Y34" i="130"/>
  <c r="AC34" i="130"/>
  <c r="L35" i="130"/>
  <c r="P35" i="130"/>
  <c r="T35" i="130"/>
  <c r="X35" i="130"/>
  <c r="AB35" i="130"/>
  <c r="K36" i="130"/>
  <c r="O36" i="130"/>
  <c r="S36" i="130"/>
  <c r="W36" i="130"/>
  <c r="AA36" i="130"/>
  <c r="J37" i="130"/>
  <c r="N37" i="130"/>
  <c r="R37" i="130"/>
  <c r="V37" i="130"/>
  <c r="Z37" i="130"/>
  <c r="AD37" i="130"/>
  <c r="M38" i="130"/>
  <c r="Q38" i="130"/>
  <c r="U38" i="130"/>
  <c r="Y38" i="130"/>
  <c r="AC38" i="130"/>
  <c r="L39" i="130"/>
  <c r="P39" i="130"/>
  <c r="T39" i="130"/>
  <c r="X39" i="130"/>
  <c r="AB39" i="130"/>
  <c r="K40" i="130"/>
  <c r="O40" i="130"/>
  <c r="S40" i="130"/>
  <c r="W40" i="130"/>
  <c r="AA40" i="130"/>
  <c r="J41" i="130"/>
  <c r="N41" i="130"/>
  <c r="R41" i="130"/>
  <c r="V41" i="130"/>
  <c r="Z41" i="130"/>
  <c r="AD41" i="130"/>
  <c r="M42" i="130"/>
  <c r="Q42" i="130"/>
  <c r="U42" i="130"/>
  <c r="Y42" i="130"/>
  <c r="AC42" i="130"/>
  <c r="L43" i="130"/>
  <c r="P43" i="130"/>
  <c r="T43" i="130"/>
  <c r="X43" i="130"/>
  <c r="AB43" i="130"/>
  <c r="K44" i="130"/>
  <c r="O44" i="130"/>
  <c r="S44" i="130"/>
  <c r="W44" i="130"/>
  <c r="AA44" i="130"/>
  <c r="J45" i="130"/>
  <c r="N45" i="130"/>
  <c r="R45" i="130"/>
  <c r="V45" i="130"/>
  <c r="Z45" i="130"/>
  <c r="AD45" i="130"/>
  <c r="M46" i="130"/>
  <c r="Q46" i="130"/>
  <c r="U46" i="130"/>
  <c r="Y46" i="130"/>
  <c r="AC46" i="130"/>
  <c r="K5" i="130"/>
  <c r="O5" i="130"/>
  <c r="S5" i="130"/>
  <c r="W5" i="130"/>
  <c r="AA5" i="130"/>
  <c r="M6" i="130"/>
  <c r="Q6" i="130"/>
  <c r="U6" i="130"/>
  <c r="Y6" i="130"/>
  <c r="AC6" i="130"/>
  <c r="L7" i="130"/>
  <c r="P7" i="130"/>
  <c r="T7" i="130"/>
  <c r="X7" i="130"/>
  <c r="AB7" i="130"/>
  <c r="K8" i="130"/>
  <c r="O8" i="130"/>
  <c r="S8" i="130"/>
  <c r="W8" i="130"/>
  <c r="AA8" i="130"/>
  <c r="J9" i="130"/>
  <c r="N9" i="130"/>
  <c r="R9" i="130"/>
  <c r="V9" i="130"/>
  <c r="Z9" i="130"/>
  <c r="AD9" i="130"/>
  <c r="M10" i="130"/>
  <c r="Q10" i="130"/>
  <c r="U10" i="130"/>
  <c r="Y10" i="130"/>
  <c r="AC10" i="130"/>
  <c r="L11" i="130"/>
  <c r="P11" i="130"/>
  <c r="T11" i="130"/>
  <c r="X11" i="130"/>
  <c r="AB11" i="130"/>
  <c r="K12" i="130"/>
  <c r="O12" i="130"/>
  <c r="S12" i="130"/>
  <c r="W12" i="130"/>
  <c r="AA12" i="130"/>
  <c r="J13" i="130"/>
  <c r="N13" i="130"/>
  <c r="R13" i="130"/>
  <c r="V13" i="130"/>
  <c r="Z13" i="130"/>
  <c r="AD13" i="130"/>
  <c r="M14" i="130"/>
  <c r="Q14" i="130"/>
  <c r="U14" i="130"/>
  <c r="Y14" i="130"/>
  <c r="AC14" i="130"/>
  <c r="L15" i="130"/>
  <c r="P15" i="130"/>
  <c r="T15" i="130"/>
  <c r="X15" i="130"/>
  <c r="AB15" i="130"/>
  <c r="K16" i="130"/>
  <c r="O16" i="130"/>
  <c r="S16" i="130"/>
  <c r="W16" i="130"/>
  <c r="AA16" i="130"/>
  <c r="J17" i="130"/>
  <c r="N17" i="130"/>
  <c r="R17" i="130"/>
  <c r="V17" i="130"/>
  <c r="Z17" i="130"/>
  <c r="AD17" i="130"/>
  <c r="M18" i="130"/>
  <c r="Q18" i="130"/>
  <c r="U18" i="130"/>
  <c r="Y18" i="130"/>
  <c r="AC18" i="130"/>
  <c r="L19" i="130"/>
  <c r="P19" i="130"/>
  <c r="T19" i="130"/>
  <c r="X19" i="130"/>
  <c r="AB19" i="130"/>
  <c r="K20" i="130"/>
  <c r="O20" i="130"/>
  <c r="S20" i="130"/>
  <c r="W20" i="130"/>
  <c r="AA20" i="130"/>
  <c r="J21" i="130"/>
  <c r="N21" i="130"/>
  <c r="R21" i="130"/>
  <c r="V21" i="130"/>
  <c r="Z21" i="130"/>
  <c r="J33" i="130"/>
  <c r="Q5" i="130"/>
  <c r="Y5" i="130"/>
  <c r="K6" i="130"/>
  <c r="S6" i="130"/>
  <c r="AA6" i="130"/>
  <c r="N7" i="130"/>
  <c r="V7" i="130"/>
  <c r="AD7" i="130"/>
  <c r="Q8" i="130"/>
  <c r="Y8" i="130"/>
  <c r="L9" i="130"/>
  <c r="T9" i="130"/>
  <c r="AB9" i="130"/>
  <c r="O10" i="130"/>
  <c r="W10" i="130"/>
  <c r="J11" i="130"/>
  <c r="R11" i="130"/>
  <c r="Z11" i="130"/>
  <c r="M12" i="130"/>
  <c r="U12" i="130"/>
  <c r="AC12" i="130"/>
  <c r="P13" i="130"/>
  <c r="X13" i="130"/>
  <c r="K14" i="130"/>
  <c r="S14" i="130"/>
  <c r="AA14" i="130"/>
  <c r="N15" i="130"/>
  <c r="V15" i="130"/>
  <c r="AD15" i="130"/>
  <c r="Q16" i="130"/>
  <c r="Y16" i="130"/>
  <c r="L17" i="130"/>
  <c r="T17" i="130"/>
  <c r="AB17" i="130"/>
  <c r="O18" i="130"/>
  <c r="W18" i="130"/>
  <c r="J19" i="130"/>
  <c r="R19" i="130"/>
  <c r="Z19" i="130"/>
  <c r="M20" i="130"/>
  <c r="U20" i="130"/>
  <c r="AC20" i="130"/>
  <c r="P21" i="130"/>
  <c r="X21" i="130"/>
  <c r="J22" i="130"/>
  <c r="O22" i="130"/>
  <c r="U22" i="130"/>
  <c r="Z22" i="130"/>
  <c r="J23" i="130"/>
  <c r="P23" i="130"/>
  <c r="U23" i="130"/>
  <c r="Z23" i="130"/>
  <c r="K24" i="130"/>
  <c r="P24" i="130"/>
  <c r="U24" i="130"/>
  <c r="AA24" i="130"/>
  <c r="K25" i="130"/>
  <c r="P25" i="130"/>
  <c r="V25" i="130"/>
  <c r="AA25" i="130"/>
  <c r="K26" i="130"/>
  <c r="Q26" i="130"/>
  <c r="V26" i="130"/>
  <c r="AA26" i="130"/>
  <c r="L27" i="130"/>
  <c r="Q27" i="130"/>
  <c r="V27" i="130"/>
  <c r="AB27" i="130"/>
  <c r="L28" i="130"/>
  <c r="Q28" i="130"/>
  <c r="W28" i="130"/>
  <c r="AB28" i="130"/>
  <c r="L29" i="130"/>
  <c r="R29" i="130"/>
  <c r="W29" i="130"/>
  <c r="AB29" i="130"/>
  <c r="M30" i="130"/>
  <c r="R30" i="130"/>
  <c r="W30" i="130"/>
  <c r="AC30" i="130"/>
  <c r="M31" i="130"/>
  <c r="R31" i="130"/>
  <c r="X31" i="130"/>
  <c r="AC31" i="130"/>
  <c r="M32" i="130"/>
  <c r="S32" i="130"/>
  <c r="X32" i="130"/>
  <c r="AC32" i="130"/>
  <c r="O33" i="130"/>
  <c r="T33" i="130"/>
  <c r="Y33" i="130"/>
  <c r="J34" i="130"/>
  <c r="O34" i="130"/>
  <c r="T34" i="130"/>
  <c r="Z34" i="130"/>
  <c r="J35" i="130"/>
  <c r="O35" i="130"/>
  <c r="U35" i="130"/>
  <c r="Z35" i="130"/>
  <c r="J36" i="130"/>
  <c r="P36" i="130"/>
  <c r="U36" i="130"/>
  <c r="Z36" i="130"/>
  <c r="K37" i="130"/>
  <c r="P37" i="130"/>
  <c r="U37" i="130"/>
  <c r="AA37" i="130"/>
  <c r="K38" i="130"/>
  <c r="P38" i="130"/>
  <c r="V38" i="130"/>
  <c r="AA38" i="130"/>
  <c r="K39" i="130"/>
  <c r="Q39" i="130"/>
  <c r="V39" i="130"/>
  <c r="AA39" i="130"/>
  <c r="L40" i="130"/>
  <c r="Q40" i="130"/>
  <c r="V40" i="130"/>
  <c r="AB40" i="130"/>
  <c r="L41" i="130"/>
  <c r="Q41" i="130"/>
  <c r="W41" i="130"/>
  <c r="AB41" i="130"/>
  <c r="L42" i="130"/>
  <c r="R42" i="130"/>
  <c r="W42" i="130"/>
  <c r="AB42" i="130"/>
  <c r="M43" i="130"/>
  <c r="R43" i="130"/>
  <c r="W43" i="130"/>
  <c r="AC43" i="130"/>
  <c r="M44" i="130"/>
  <c r="R44" i="130"/>
  <c r="X44" i="130"/>
  <c r="AC44" i="130"/>
  <c r="M45" i="130"/>
  <c r="S45" i="130"/>
  <c r="X45" i="130"/>
  <c r="AC45" i="130"/>
  <c r="N46" i="130"/>
  <c r="S46" i="130"/>
  <c r="X46" i="130"/>
  <c r="AD46" i="130"/>
  <c r="I45" i="130"/>
  <c r="I41" i="130"/>
  <c r="I37" i="130"/>
  <c r="I33" i="130"/>
  <c r="I29" i="130"/>
  <c r="I25" i="130"/>
  <c r="I21" i="130"/>
  <c r="I17" i="130"/>
  <c r="I13" i="130"/>
  <c r="I9" i="130"/>
  <c r="I5" i="130"/>
  <c r="L5" i="130"/>
  <c r="U5" i="130"/>
  <c r="J6" i="130"/>
  <c r="V6" i="130"/>
  <c r="J7" i="130"/>
  <c r="U7" i="130"/>
  <c r="L8" i="130"/>
  <c r="U8" i="130"/>
  <c r="K9" i="130"/>
  <c r="W9" i="130"/>
  <c r="K10" i="130"/>
  <c r="V10" i="130"/>
  <c r="M11" i="130"/>
  <c r="V11" i="130"/>
  <c r="L12" i="130"/>
  <c r="X12" i="130"/>
  <c r="L13" i="130"/>
  <c r="W13" i="130"/>
  <c r="N14" i="130"/>
  <c r="W14" i="130"/>
  <c r="M15" i="130"/>
  <c r="Y15" i="130"/>
  <c r="M16" i="130"/>
  <c r="X16" i="130"/>
  <c r="O17" i="130"/>
  <c r="X17" i="130"/>
  <c r="N18" i="130"/>
  <c r="Z18" i="130"/>
  <c r="N19" i="130"/>
  <c r="Y19" i="130"/>
  <c r="P20" i="130"/>
  <c r="Y20" i="130"/>
  <c r="O21" i="130"/>
  <c r="AA21" i="130"/>
  <c r="M22" i="130"/>
  <c r="S22" i="130"/>
  <c r="AA22" i="130"/>
  <c r="M23" i="130"/>
  <c r="T23" i="130"/>
  <c r="AB23" i="130"/>
  <c r="M24" i="130"/>
  <c r="T24" i="130"/>
  <c r="AB24" i="130"/>
  <c r="N25" i="130"/>
  <c r="T25" i="130"/>
  <c r="AB25" i="130"/>
  <c r="N26" i="130"/>
  <c r="U26" i="130"/>
  <c r="AC26" i="130"/>
  <c r="N27" i="130"/>
  <c r="U27" i="130"/>
  <c r="AC27" i="130"/>
  <c r="O28" i="130"/>
  <c r="U28" i="130"/>
  <c r="AC28" i="130"/>
  <c r="O29" i="130"/>
  <c r="V29" i="130"/>
  <c r="AD29" i="130"/>
  <c r="O30" i="130"/>
  <c r="V30" i="130"/>
  <c r="AD30" i="130"/>
  <c r="P31" i="130"/>
  <c r="V31" i="130"/>
  <c r="AD31" i="130"/>
  <c r="P32" i="130"/>
  <c r="W32" i="130"/>
  <c r="K33" i="130"/>
  <c r="Q33" i="130"/>
  <c r="X33" i="130"/>
  <c r="K34" i="130"/>
  <c r="R34" i="130"/>
  <c r="X34" i="130"/>
  <c r="K35" i="130"/>
  <c r="R35" i="130"/>
  <c r="Y35" i="130"/>
  <c r="L36" i="130"/>
  <c r="R36" i="130"/>
  <c r="Y36" i="130"/>
  <c r="L37" i="130"/>
  <c r="S37" i="130"/>
  <c r="Y37" i="130"/>
  <c r="L38" i="130"/>
  <c r="S38" i="130"/>
  <c r="Z38" i="130"/>
  <c r="M39" i="130"/>
  <c r="S39" i="130"/>
  <c r="Z39" i="130"/>
  <c r="M40" i="130"/>
  <c r="T40" i="130"/>
  <c r="Z40" i="130"/>
  <c r="M41" i="130"/>
  <c r="T41" i="130"/>
  <c r="AA41" i="130"/>
  <c r="N42" i="130"/>
  <c r="T42" i="130"/>
  <c r="AA42" i="130"/>
  <c r="N43" i="130"/>
  <c r="U43" i="130"/>
  <c r="AA43" i="130"/>
  <c r="N44" i="130"/>
  <c r="U44" i="130"/>
  <c r="AB44" i="130"/>
  <c r="O45" i="130"/>
  <c r="U45" i="130"/>
  <c r="AB45" i="130"/>
  <c r="O46" i="130"/>
  <c r="V46" i="130"/>
  <c r="AB46" i="130"/>
  <c r="I44" i="130"/>
  <c r="I39" i="130"/>
  <c r="I34" i="130"/>
  <c r="I28" i="130"/>
  <c r="I23" i="130"/>
  <c r="I18" i="130"/>
  <c r="I12" i="130"/>
  <c r="I7" i="130"/>
  <c r="T5" i="130"/>
  <c r="N6" i="130"/>
  <c r="Z6" i="130"/>
  <c r="R7" i="130"/>
  <c r="M8" i="130"/>
  <c r="AB8" i="130"/>
  <c r="S9" i="130"/>
  <c r="N10" i="130"/>
  <c r="AA10" i="130"/>
  <c r="U11" i="130"/>
  <c r="P12" i="130"/>
  <c r="AB12" i="130"/>
  <c r="T13" i="130"/>
  <c r="O14" i="130"/>
  <c r="AD14" i="130"/>
  <c r="U15" i="130"/>
  <c r="P16" i="130"/>
  <c r="AC16" i="130"/>
  <c r="W17" i="130"/>
  <c r="R18" i="130"/>
  <c r="AD18" i="130"/>
  <c r="V19" i="130"/>
  <c r="Q20" i="130"/>
  <c r="K21" i="130"/>
  <c r="W21" i="130"/>
  <c r="N22" i="130"/>
  <c r="W22" i="130"/>
  <c r="L23" i="130"/>
  <c r="V23" i="130"/>
  <c r="AD23" i="130"/>
  <c r="S24" i="130"/>
  <c r="AC24" i="130"/>
  <c r="R25" i="130"/>
  <c r="Z25" i="130"/>
  <c r="O26" i="130"/>
  <c r="Y26" i="130"/>
  <c r="M27" i="130"/>
  <c r="X27" i="130"/>
  <c r="K28" i="130"/>
  <c r="T28" i="130"/>
  <c r="J29" i="130"/>
  <c r="S29" i="130"/>
  <c r="AA29" i="130"/>
  <c r="Q30" i="130"/>
  <c r="Z30" i="130"/>
  <c r="N31" i="130"/>
  <c r="Y31" i="130"/>
  <c r="L32" i="130"/>
  <c r="U32" i="130"/>
  <c r="L33" i="130"/>
  <c r="U33" i="130"/>
  <c r="AC33" i="130"/>
  <c r="S34" i="130"/>
  <c r="AB34" i="130"/>
  <c r="Q35" i="130"/>
  <c r="AA35" i="130"/>
  <c r="N36" i="130"/>
  <c r="X36" i="130"/>
  <c r="M37" i="130"/>
  <c r="W37" i="130"/>
  <c r="J38" i="130"/>
  <c r="T38" i="130"/>
  <c r="AD38" i="130"/>
  <c r="R39" i="130"/>
  <c r="AC39" i="130"/>
  <c r="P40" i="130"/>
  <c r="Y40" i="130"/>
  <c r="O41" i="130"/>
  <c r="X41" i="130"/>
  <c r="K42" i="130"/>
  <c r="V42" i="130"/>
  <c r="J43" i="130"/>
  <c r="S43" i="130"/>
  <c r="AD43" i="130"/>
  <c r="Q44" i="130"/>
  <c r="Z44" i="130"/>
  <c r="P45" i="130"/>
  <c r="Y45" i="130"/>
  <c r="L46" i="130"/>
  <c r="W46" i="130"/>
  <c r="I40" i="130"/>
  <c r="I32" i="130"/>
  <c r="I26" i="130"/>
  <c r="I19" i="130"/>
  <c r="I11" i="130"/>
  <c r="M5" i="130"/>
  <c r="AB5" i="130"/>
  <c r="R6" i="130"/>
  <c r="M7" i="130"/>
  <c r="Z7" i="130"/>
  <c r="T8" i="130"/>
  <c r="O9" i="130"/>
  <c r="AA9" i="130"/>
  <c r="S10" i="130"/>
  <c r="N11" i="130"/>
  <c r="AC11" i="130"/>
  <c r="T12" i="130"/>
  <c r="O13" i="130"/>
  <c r="AB13" i="130"/>
  <c r="V14" i="130"/>
  <c r="Q15" i="130"/>
  <c r="AC15" i="130"/>
  <c r="U16" i="130"/>
  <c r="P17" i="130"/>
  <c r="J18" i="130"/>
  <c r="V18" i="130"/>
  <c r="Q19" i="130"/>
  <c r="AD19" i="130"/>
  <c r="X20" i="130"/>
  <c r="S21" i="130"/>
  <c r="AD21" i="130"/>
  <c r="R22" i="130"/>
  <c r="AC22" i="130"/>
  <c r="Q23" i="130"/>
  <c r="Y23" i="130"/>
  <c r="O24" i="130"/>
  <c r="X24" i="130"/>
  <c r="L25" i="130"/>
  <c r="W25" i="130"/>
  <c r="J26" i="130"/>
  <c r="S26" i="130"/>
  <c r="AD26" i="130"/>
  <c r="R27" i="130"/>
  <c r="Z27" i="130"/>
  <c r="P28" i="130"/>
  <c r="Y28" i="130"/>
  <c r="N29" i="130"/>
  <c r="X29" i="130"/>
  <c r="K30" i="130"/>
  <c r="U30" i="130"/>
  <c r="J31" i="130"/>
  <c r="T31" i="130"/>
  <c r="AB31" i="130"/>
  <c r="Q32" i="130"/>
  <c r="AA32" i="130"/>
  <c r="P33" i="130"/>
  <c r="AA33" i="130"/>
  <c r="N34" i="130"/>
  <c r="W34" i="130"/>
  <c r="M35" i="130"/>
  <c r="V35" i="130"/>
  <c r="AD35" i="130"/>
  <c r="T36" i="130"/>
  <c r="AC36" i="130"/>
  <c r="Q37" i="130"/>
  <c r="AB37" i="130"/>
  <c r="O38" i="130"/>
  <c r="X38" i="130"/>
  <c r="N39" i="130"/>
  <c r="W39" i="130"/>
  <c r="J40" i="130"/>
  <c r="U40" i="130"/>
  <c r="AD40" i="130"/>
  <c r="S41" i="130"/>
  <c r="AC41" i="130"/>
  <c r="P42" i="130"/>
  <c r="Z42" i="130"/>
  <c r="O43" i="130"/>
  <c r="Y43" i="130"/>
  <c r="X5" i="130"/>
  <c r="AD6" i="130"/>
  <c r="P8" i="130"/>
  <c r="X9" i="130"/>
  <c r="AD10" i="130"/>
  <c r="Q12" i="130"/>
  <c r="AA13" i="130"/>
  <c r="J15" i="130"/>
  <c r="T16" i="130"/>
  <c r="AA17" i="130"/>
  <c r="M19" i="130"/>
  <c r="T20" i="130"/>
  <c r="AB21" i="130"/>
  <c r="Y22" i="130"/>
  <c r="X23" i="130"/>
  <c r="W24" i="130"/>
  <c r="S25" i="130"/>
  <c r="R26" i="130"/>
  <c r="P27" i="130"/>
  <c r="M28" i="130"/>
  <c r="K29" i="130"/>
  <c r="J30" i="130"/>
  <c r="AA30" i="130"/>
  <c r="Z31" i="130"/>
  <c r="Y32" i="130"/>
  <c r="W33" i="130"/>
  <c r="V34" i="130"/>
  <c r="S35" i="130"/>
  <c r="Q36" i="130"/>
  <c r="O37" i="130"/>
  <c r="N38" i="130"/>
  <c r="J39" i="130"/>
  <c r="AD39" i="130"/>
  <c r="AC40" i="130"/>
  <c r="Y41" i="130"/>
  <c r="X42" i="130"/>
  <c r="V43" i="130"/>
  <c r="P44" i="130"/>
  <c r="AD44" i="130"/>
  <c r="T45" i="130"/>
  <c r="K46" i="130"/>
  <c r="Z46" i="130"/>
  <c r="I38" i="130"/>
  <c r="I30" i="130"/>
  <c r="I20" i="130"/>
  <c r="I10" i="130"/>
  <c r="AC5" i="130"/>
  <c r="Q7" i="130"/>
  <c r="X8" i="130"/>
  <c r="J10" i="130"/>
  <c r="Q11" i="130"/>
  <c r="Y12" i="130"/>
  <c r="J14" i="130"/>
  <c r="R15" i="130"/>
  <c r="AB16" i="130"/>
  <c r="K18" i="130"/>
  <c r="U19" i="130"/>
  <c r="AB20" i="130"/>
  <c r="K22" i="130"/>
  <c r="AD22" i="130"/>
  <c r="AC23" i="130"/>
  <c r="Y24" i="130"/>
  <c r="X25" i="130"/>
  <c r="W26" i="130"/>
  <c r="T27" i="130"/>
  <c r="S28" i="130"/>
  <c r="P29" i="130"/>
  <c r="N30" i="130"/>
  <c r="L31" i="130"/>
  <c r="K32" i="130"/>
  <c r="AB32" i="130"/>
  <c r="AB33" i="130"/>
  <c r="AA34" i="130"/>
  <c r="W35" i="130"/>
  <c r="V36" i="130"/>
  <c r="T37" i="130"/>
  <c r="R38" i="130"/>
  <c r="O39" i="130"/>
  <c r="N40" i="130"/>
  <c r="K41" i="130"/>
  <c r="J42" i="130"/>
  <c r="AD42" i="130"/>
  <c r="Z43" i="130"/>
  <c r="T44" i="130"/>
  <c r="K45" i="130"/>
  <c r="W45" i="130"/>
  <c r="P46" i="130"/>
  <c r="AA46" i="130"/>
  <c r="I46" i="130"/>
  <c r="I36" i="130"/>
  <c r="I27" i="130"/>
  <c r="I16" i="130"/>
  <c r="I8" i="130"/>
  <c r="Y7" i="130"/>
  <c r="R10" i="130"/>
  <c r="K13" i="130"/>
  <c r="Z15" i="130"/>
  <c r="S18" i="130"/>
  <c r="L21" i="130"/>
  <c r="N23" i="130"/>
  <c r="J25" i="130"/>
  <c r="Z26" i="130"/>
  <c r="X28" i="130"/>
  <c r="S30" i="130"/>
  <c r="O32" i="130"/>
  <c r="L34" i="130"/>
  <c r="AC35" i="130"/>
  <c r="X37" i="130"/>
  <c r="U39" i="130"/>
  <c r="P41" i="130"/>
  <c r="K43" i="130"/>
  <c r="V44" i="130"/>
  <c r="AA45" i="130"/>
  <c r="I43" i="130"/>
  <c r="I24" i="130"/>
  <c r="I6" i="130"/>
  <c r="P5" i="130"/>
  <c r="AC7" i="130"/>
  <c r="Z10" i="130"/>
  <c r="S13" i="130"/>
  <c r="L16" i="130"/>
  <c r="AA18" i="130"/>
  <c r="T21" i="130"/>
  <c r="R23" i="130"/>
  <c r="O25" i="130"/>
  <c r="J27" i="130"/>
  <c r="AA28" i="130"/>
  <c r="Y30" i="130"/>
  <c r="T32" i="130"/>
  <c r="P34" i="130"/>
  <c r="M36" i="130"/>
  <c r="AC37" i="130"/>
  <c r="Y39" i="130"/>
  <c r="U41" i="130"/>
  <c r="Q43" i="130"/>
  <c r="Y44" i="130"/>
  <c r="J46" i="130"/>
  <c r="I42" i="130"/>
  <c r="I22" i="130"/>
  <c r="P9" i="130"/>
  <c r="Z14" i="130"/>
  <c r="L20" i="130"/>
  <c r="Q24" i="130"/>
  <c r="AD27" i="130"/>
  <c r="U31" i="130"/>
  <c r="N35" i="130"/>
  <c r="AB38" i="130"/>
  <c r="S42" i="130"/>
  <c r="Q45" i="130"/>
  <c r="I35" i="130"/>
  <c r="O6" i="130"/>
  <c r="Y11" i="130"/>
  <c r="K17" i="130"/>
  <c r="Q22" i="130"/>
  <c r="AD25" i="130"/>
  <c r="T29" i="130"/>
  <c r="M33" i="130"/>
  <c r="AB36" i="130"/>
  <c r="R40" i="130"/>
  <c r="J44" i="130"/>
  <c r="R46" i="130"/>
  <c r="I31" i="130"/>
  <c r="AC8" i="130"/>
  <c r="AC19" i="130"/>
  <c r="Y27" i="130"/>
  <c r="AD34" i="130"/>
  <c r="O42" i="130"/>
  <c r="W6" i="130"/>
  <c r="S17" i="130"/>
  <c r="M26" i="130"/>
  <c r="S33" i="130"/>
  <c r="X40" i="130"/>
  <c r="T46" i="130"/>
  <c r="V22" i="130"/>
  <c r="AD36" i="130"/>
  <c r="L24" i="130"/>
  <c r="W38" i="130"/>
  <c r="AD11" i="130"/>
  <c r="Z29" i="130"/>
  <c r="L44" i="130"/>
  <c r="I15" i="130"/>
  <c r="L45" i="130"/>
  <c r="R14" i="130"/>
  <c r="I14" i="130"/>
  <c r="Q31" i="130"/>
  <c r="AG9" i="109"/>
  <c r="AF9" i="109"/>
  <c r="L5" i="114"/>
  <c r="P5" i="114"/>
  <c r="T5" i="114"/>
  <c r="X5" i="114"/>
  <c r="AB5" i="114"/>
  <c r="J6" i="114"/>
  <c r="N6" i="114"/>
  <c r="R6" i="114"/>
  <c r="V6" i="114"/>
  <c r="Z6" i="114"/>
  <c r="AD6" i="114"/>
  <c r="M7" i="114"/>
  <c r="Q7" i="114"/>
  <c r="U7" i="114"/>
  <c r="Y7" i="114"/>
  <c r="AC7" i="114"/>
  <c r="L8" i="114"/>
  <c r="P8" i="114"/>
  <c r="T8" i="114"/>
  <c r="X8" i="114"/>
  <c r="AB8" i="114"/>
  <c r="K9" i="114"/>
  <c r="O9" i="114"/>
  <c r="S9" i="114"/>
  <c r="W9" i="114"/>
  <c r="AA9" i="114"/>
  <c r="J10" i="114"/>
  <c r="N10" i="114"/>
  <c r="R10" i="114"/>
  <c r="V10" i="114"/>
  <c r="Z10" i="114"/>
  <c r="AD10" i="114"/>
  <c r="M11" i="114"/>
  <c r="Q11" i="114"/>
  <c r="U11" i="114"/>
  <c r="Y11" i="114"/>
  <c r="AC11" i="114"/>
  <c r="L12" i="114"/>
  <c r="P12" i="114"/>
  <c r="T12" i="114"/>
  <c r="X12" i="114"/>
  <c r="AB12" i="114"/>
  <c r="K13" i="114"/>
  <c r="O13" i="114"/>
  <c r="S13" i="114"/>
  <c r="W13" i="114"/>
  <c r="AA13" i="114"/>
  <c r="J14" i="114"/>
  <c r="N14" i="114"/>
  <c r="R14" i="114"/>
  <c r="V14" i="114"/>
  <c r="Z14" i="114"/>
  <c r="AD14" i="114"/>
  <c r="M15" i="114"/>
  <c r="Q15" i="114"/>
  <c r="U15" i="114"/>
  <c r="Y15" i="114"/>
  <c r="AC15" i="114"/>
  <c r="L16" i="114"/>
  <c r="P16" i="114"/>
  <c r="T16" i="114"/>
  <c r="X16" i="114"/>
  <c r="AB16" i="114"/>
  <c r="K17" i="114"/>
  <c r="O17" i="114"/>
  <c r="S17" i="114"/>
  <c r="W17" i="114"/>
  <c r="AA17" i="114"/>
  <c r="J18" i="114"/>
  <c r="N18" i="114"/>
  <c r="R18" i="114"/>
  <c r="V18" i="114"/>
  <c r="Z18" i="114"/>
  <c r="AD18" i="114"/>
  <c r="M19" i="114"/>
  <c r="Q19" i="114"/>
  <c r="U19" i="114"/>
  <c r="Y19" i="114"/>
  <c r="AC19" i="114"/>
  <c r="L20" i="114"/>
  <c r="P20" i="114"/>
  <c r="T20" i="114"/>
  <c r="X20" i="114"/>
  <c r="AB20" i="114"/>
  <c r="K21" i="114"/>
  <c r="O21" i="114"/>
  <c r="S21" i="114"/>
  <c r="W21" i="114"/>
  <c r="AA21" i="114"/>
  <c r="J22" i="114"/>
  <c r="N22" i="114"/>
  <c r="R22" i="114"/>
  <c r="V22" i="114"/>
  <c r="Z22" i="114"/>
  <c r="AD22" i="114"/>
  <c r="M23" i="114"/>
  <c r="Q23" i="114"/>
  <c r="U23" i="114"/>
  <c r="Y23" i="114"/>
  <c r="AC23" i="114"/>
  <c r="L24" i="114"/>
  <c r="P24" i="114"/>
  <c r="T24" i="114"/>
  <c r="X24" i="114"/>
  <c r="AB24" i="114"/>
  <c r="J33" i="114"/>
  <c r="M5" i="114"/>
  <c r="Q5" i="114"/>
  <c r="U5" i="114"/>
  <c r="Y5" i="114"/>
  <c r="AC5" i="114"/>
  <c r="K6" i="114"/>
  <c r="O6" i="114"/>
  <c r="S6" i="114"/>
  <c r="W6" i="114"/>
  <c r="AA6" i="114"/>
  <c r="J7" i="114"/>
  <c r="N7" i="114"/>
  <c r="R7" i="114"/>
  <c r="V7" i="114"/>
  <c r="Z7" i="114"/>
  <c r="AD7" i="114"/>
  <c r="M8" i="114"/>
  <c r="Q8" i="114"/>
  <c r="U8" i="114"/>
  <c r="Y8" i="114"/>
  <c r="AC8" i="114"/>
  <c r="L9" i="114"/>
  <c r="P9" i="114"/>
  <c r="T9" i="114"/>
  <c r="X9" i="114"/>
  <c r="AB9" i="114"/>
  <c r="K10" i="114"/>
  <c r="O10" i="114"/>
  <c r="S10" i="114"/>
  <c r="W10" i="114"/>
  <c r="AA10" i="114"/>
  <c r="J11" i="114"/>
  <c r="N11" i="114"/>
  <c r="R11" i="114"/>
  <c r="V11" i="114"/>
  <c r="Z11" i="114"/>
  <c r="AD11" i="114"/>
  <c r="M12" i="114"/>
  <c r="Q12" i="114"/>
  <c r="U12" i="114"/>
  <c r="Y12" i="114"/>
  <c r="AC12" i="114"/>
  <c r="L13" i="114"/>
  <c r="P13" i="114"/>
  <c r="T13" i="114"/>
  <c r="X13" i="114"/>
  <c r="AB13" i="114"/>
  <c r="K14" i="114"/>
  <c r="O14" i="114"/>
  <c r="S14" i="114"/>
  <c r="W14" i="114"/>
  <c r="AA14" i="114"/>
  <c r="J15" i="114"/>
  <c r="N15" i="114"/>
  <c r="R15" i="114"/>
  <c r="V15" i="114"/>
  <c r="Z15" i="114"/>
  <c r="AD15" i="114"/>
  <c r="M16" i="114"/>
  <c r="Q16" i="114"/>
  <c r="U16" i="114"/>
  <c r="Y16" i="114"/>
  <c r="AC16" i="114"/>
  <c r="L17" i="114"/>
  <c r="P17" i="114"/>
  <c r="T17" i="114"/>
  <c r="X17" i="114"/>
  <c r="AB17" i="114"/>
  <c r="K18" i="114"/>
  <c r="O18" i="114"/>
  <c r="S18" i="114"/>
  <c r="W18" i="114"/>
  <c r="AA18" i="114"/>
  <c r="J19" i="114"/>
  <c r="N19" i="114"/>
  <c r="R19" i="114"/>
  <c r="V19" i="114"/>
  <c r="Z19" i="114"/>
  <c r="AD19" i="114"/>
  <c r="M20" i="114"/>
  <c r="Q20" i="114"/>
  <c r="U20" i="114"/>
  <c r="Y20" i="114"/>
  <c r="AC20" i="114"/>
  <c r="L21" i="114"/>
  <c r="P21" i="114"/>
  <c r="T21" i="114"/>
  <c r="X21" i="114"/>
  <c r="AB21" i="114"/>
  <c r="K22" i="114"/>
  <c r="O22" i="114"/>
  <c r="S22" i="114"/>
  <c r="W22" i="114"/>
  <c r="AA22" i="114"/>
  <c r="J23" i="114"/>
  <c r="N23" i="114"/>
  <c r="R23" i="114"/>
  <c r="V23" i="114"/>
  <c r="Z23" i="114"/>
  <c r="AD23" i="114"/>
  <c r="M24" i="114"/>
  <c r="Q24" i="114"/>
  <c r="U24" i="114"/>
  <c r="Y24" i="114"/>
  <c r="AC24" i="114"/>
  <c r="L25" i="114"/>
  <c r="P25" i="114"/>
  <c r="T25" i="114"/>
  <c r="X25" i="114"/>
  <c r="AB25" i="114"/>
  <c r="K26" i="114"/>
  <c r="O26" i="114"/>
  <c r="S26" i="114"/>
  <c r="W26" i="114"/>
  <c r="AA26" i="114"/>
  <c r="J27" i="114"/>
  <c r="N27" i="114"/>
  <c r="R27" i="114"/>
  <c r="V27" i="114"/>
  <c r="Z27" i="114"/>
  <c r="AD27" i="114"/>
  <c r="M28" i="114"/>
  <c r="Q28" i="114"/>
  <c r="U28" i="114"/>
  <c r="Y28" i="114"/>
  <c r="AC28" i="114"/>
  <c r="L29" i="114"/>
  <c r="P29" i="114"/>
  <c r="T29" i="114"/>
  <c r="X29" i="114"/>
  <c r="AB29" i="114"/>
  <c r="K30" i="114"/>
  <c r="O30" i="114"/>
  <c r="S30" i="114"/>
  <c r="W30" i="114"/>
  <c r="AA30" i="114"/>
  <c r="J31" i="114"/>
  <c r="N31" i="114"/>
  <c r="R31" i="114"/>
  <c r="V31" i="114"/>
  <c r="Z31" i="114"/>
  <c r="AD31" i="114"/>
  <c r="M32" i="114"/>
  <c r="Q32" i="114"/>
  <c r="U32" i="114"/>
  <c r="Y32" i="114"/>
  <c r="AC32" i="114"/>
  <c r="M33" i="114"/>
  <c r="Q33" i="114"/>
  <c r="U33" i="114"/>
  <c r="Y33" i="114"/>
  <c r="AC33" i="114"/>
  <c r="L34" i="114"/>
  <c r="P34" i="114"/>
  <c r="T34" i="114"/>
  <c r="X34" i="114"/>
  <c r="AB34" i="114"/>
  <c r="K35" i="114"/>
  <c r="O35" i="114"/>
  <c r="S35" i="114"/>
  <c r="W35" i="114"/>
  <c r="AA35" i="114"/>
  <c r="J36" i="114"/>
  <c r="N36" i="114"/>
  <c r="R36" i="114"/>
  <c r="V36" i="114"/>
  <c r="Z36" i="114"/>
  <c r="AD36" i="114"/>
  <c r="M37" i="114"/>
  <c r="Q37" i="114"/>
  <c r="U37" i="114"/>
  <c r="Y37" i="114"/>
  <c r="AC37" i="114"/>
  <c r="L38" i="114"/>
  <c r="P38" i="114"/>
  <c r="T38" i="114"/>
  <c r="X38" i="114"/>
  <c r="AB38" i="114"/>
  <c r="K39" i="114"/>
  <c r="O39" i="114"/>
  <c r="S39" i="114"/>
  <c r="W39" i="114"/>
  <c r="AA39" i="114"/>
  <c r="J40" i="114"/>
  <c r="N40" i="114"/>
  <c r="R40" i="114"/>
  <c r="V40" i="114"/>
  <c r="Z40" i="114"/>
  <c r="AD40" i="114"/>
  <c r="M41" i="114"/>
  <c r="Q41" i="114"/>
  <c r="U41" i="114"/>
  <c r="Y41" i="114"/>
  <c r="AC41" i="114"/>
  <c r="L42" i="114"/>
  <c r="P42" i="114"/>
  <c r="T42" i="114"/>
  <c r="X42" i="114"/>
  <c r="AB42" i="114"/>
  <c r="K43" i="114"/>
  <c r="O43" i="114"/>
  <c r="S43" i="114"/>
  <c r="W43" i="114"/>
  <c r="AA43" i="114"/>
  <c r="J44" i="114"/>
  <c r="N44" i="114"/>
  <c r="R44" i="114"/>
  <c r="V44" i="114"/>
  <c r="Z44" i="114"/>
  <c r="AD44" i="114"/>
  <c r="M45" i="114"/>
  <c r="Q45" i="114"/>
  <c r="U45" i="114"/>
  <c r="Y45" i="114"/>
  <c r="AC45" i="114"/>
  <c r="L46" i="114"/>
  <c r="P46" i="114"/>
  <c r="T46" i="114"/>
  <c r="X46" i="114"/>
  <c r="AB46" i="114"/>
  <c r="I43" i="114"/>
  <c r="I39" i="114"/>
  <c r="I35" i="114"/>
  <c r="I31" i="114"/>
  <c r="I27" i="114"/>
  <c r="I23" i="114"/>
  <c r="I19" i="114"/>
  <c r="I15" i="114"/>
  <c r="I11" i="114"/>
  <c r="I7" i="114"/>
  <c r="O5" i="114"/>
  <c r="W5" i="114"/>
  <c r="Q6" i="114"/>
  <c r="Y6" i="114"/>
  <c r="L7" i="114"/>
  <c r="T7" i="114"/>
  <c r="AB7" i="114"/>
  <c r="O8" i="114"/>
  <c r="W8" i="114"/>
  <c r="J9" i="114"/>
  <c r="R9" i="114"/>
  <c r="Z9" i="114"/>
  <c r="M10" i="114"/>
  <c r="U10" i="114"/>
  <c r="AC10" i="114"/>
  <c r="P11" i="114"/>
  <c r="X11" i="114"/>
  <c r="K12" i="114"/>
  <c r="S12" i="114"/>
  <c r="AA12" i="114"/>
  <c r="N13" i="114"/>
  <c r="V13" i="114"/>
  <c r="AD13" i="114"/>
  <c r="Q14" i="114"/>
  <c r="Y14" i="114"/>
  <c r="L15" i="114"/>
  <c r="T15" i="114"/>
  <c r="AB15" i="114"/>
  <c r="O16" i="114"/>
  <c r="W16" i="114"/>
  <c r="J17" i="114"/>
  <c r="R17" i="114"/>
  <c r="Z17" i="114"/>
  <c r="M18" i="114"/>
  <c r="U18" i="114"/>
  <c r="AC18" i="114"/>
  <c r="P19" i="114"/>
  <c r="X19" i="114"/>
  <c r="K20" i="114"/>
  <c r="S20" i="114"/>
  <c r="AA20" i="114"/>
  <c r="N21" i="114"/>
  <c r="V21" i="114"/>
  <c r="AD21" i="114"/>
  <c r="Q22" i="114"/>
  <c r="Y22" i="114"/>
  <c r="L23" i="114"/>
  <c r="T23" i="114"/>
  <c r="AB23" i="114"/>
  <c r="O24" i="114"/>
  <c r="W24" i="114"/>
  <c r="J25" i="114"/>
  <c r="O25" i="114"/>
  <c r="U25" i="114"/>
  <c r="Z25" i="114"/>
  <c r="J26" i="114"/>
  <c r="P26" i="114"/>
  <c r="U26" i="114"/>
  <c r="Z26" i="114"/>
  <c r="K27" i="114"/>
  <c r="P27" i="114"/>
  <c r="U27" i="114"/>
  <c r="AA27" i="114"/>
  <c r="K28" i="114"/>
  <c r="P28" i="114"/>
  <c r="V28" i="114"/>
  <c r="AA28" i="114"/>
  <c r="K29" i="114"/>
  <c r="Q29" i="114"/>
  <c r="V29" i="114"/>
  <c r="AA29" i="114"/>
  <c r="L30" i="114"/>
  <c r="Q30" i="114"/>
  <c r="V30" i="114"/>
  <c r="AB30" i="114"/>
  <c r="L31" i="114"/>
  <c r="Q31" i="114"/>
  <c r="W31" i="114"/>
  <c r="AB31" i="114"/>
  <c r="L32" i="114"/>
  <c r="R32" i="114"/>
  <c r="W32" i="114"/>
  <c r="AB32" i="114"/>
  <c r="N33" i="114"/>
  <c r="S33" i="114"/>
  <c r="X33" i="114"/>
  <c r="AD33" i="114"/>
  <c r="N34" i="114"/>
  <c r="S34" i="114"/>
  <c r="Y34" i="114"/>
  <c r="AD34" i="114"/>
  <c r="N35" i="114"/>
  <c r="T35" i="114"/>
  <c r="Y35" i="114"/>
  <c r="AD35" i="114"/>
  <c r="O36" i="114"/>
  <c r="T36" i="114"/>
  <c r="Y36" i="114"/>
  <c r="J37" i="114"/>
  <c r="O37" i="114"/>
  <c r="T37" i="114"/>
  <c r="Z37" i="114"/>
  <c r="J38" i="114"/>
  <c r="O38" i="114"/>
  <c r="U38" i="114"/>
  <c r="Z38" i="114"/>
  <c r="J39" i="114"/>
  <c r="P39" i="114"/>
  <c r="U39" i="114"/>
  <c r="Z39" i="114"/>
  <c r="K40" i="114"/>
  <c r="P40" i="114"/>
  <c r="U40" i="114"/>
  <c r="AA40" i="114"/>
  <c r="K41" i="114"/>
  <c r="P41" i="114"/>
  <c r="V41" i="114"/>
  <c r="AA41" i="114"/>
  <c r="K42" i="114"/>
  <c r="Q42" i="114"/>
  <c r="V42" i="114"/>
  <c r="AA42" i="114"/>
  <c r="L43" i="114"/>
  <c r="Q43" i="114"/>
  <c r="V43" i="114"/>
  <c r="AB43" i="114"/>
  <c r="L44" i="114"/>
  <c r="Q44" i="114"/>
  <c r="W44" i="114"/>
  <c r="AB44" i="114"/>
  <c r="L45" i="114"/>
  <c r="R45" i="114"/>
  <c r="W45" i="114"/>
  <c r="AB45" i="114"/>
  <c r="M46" i="114"/>
  <c r="R46" i="114"/>
  <c r="W46" i="114"/>
  <c r="AC46" i="114"/>
  <c r="I42" i="114"/>
  <c r="I37" i="114"/>
  <c r="I32" i="114"/>
  <c r="I26" i="114"/>
  <c r="I21" i="114"/>
  <c r="I16" i="114"/>
  <c r="I10" i="114"/>
  <c r="I5" i="114"/>
  <c r="J5" i="114"/>
  <c r="R5" i="114"/>
  <c r="Z5" i="114"/>
  <c r="L6" i="114"/>
  <c r="T6" i="114"/>
  <c r="AB6" i="114"/>
  <c r="O7" i="114"/>
  <c r="W7" i="114"/>
  <c r="J8" i="114"/>
  <c r="R8" i="114"/>
  <c r="Z8" i="114"/>
  <c r="M9" i="114"/>
  <c r="U9" i="114"/>
  <c r="AC9" i="114"/>
  <c r="P10" i="114"/>
  <c r="X10" i="114"/>
  <c r="K11" i="114"/>
  <c r="S11" i="114"/>
  <c r="AA11" i="114"/>
  <c r="N12" i="114"/>
  <c r="V12" i="114"/>
  <c r="AD12" i="114"/>
  <c r="Q13" i="114"/>
  <c r="Y13" i="114"/>
  <c r="L14" i="114"/>
  <c r="T14" i="114"/>
  <c r="AB14" i="114"/>
  <c r="O15" i="114"/>
  <c r="W15" i="114"/>
  <c r="J16" i="114"/>
  <c r="R16" i="114"/>
  <c r="Z16" i="114"/>
  <c r="M17" i="114"/>
  <c r="U17" i="114"/>
  <c r="AC17" i="114"/>
  <c r="P18" i="114"/>
  <c r="X18" i="114"/>
  <c r="K19" i="114"/>
  <c r="S19" i="114"/>
  <c r="AA19" i="114"/>
  <c r="N20" i="114"/>
  <c r="V20" i="114"/>
  <c r="AD20" i="114"/>
  <c r="Q21" i="114"/>
  <c r="Y21" i="114"/>
  <c r="L22" i="114"/>
  <c r="T22" i="114"/>
  <c r="AB22" i="114"/>
  <c r="O23" i="114"/>
  <c r="W23" i="114"/>
  <c r="J24" i="114"/>
  <c r="R24" i="114"/>
  <c r="Z24" i="114"/>
  <c r="K25" i="114"/>
  <c r="Q25" i="114"/>
  <c r="V25" i="114"/>
  <c r="AA25" i="114"/>
  <c r="L26" i="114"/>
  <c r="Q26" i="114"/>
  <c r="V26" i="114"/>
  <c r="AB26" i="114"/>
  <c r="L27" i="114"/>
  <c r="Q27" i="114"/>
  <c r="W27" i="114"/>
  <c r="AB27" i="114"/>
  <c r="L28" i="114"/>
  <c r="R28" i="114"/>
  <c r="W28" i="114"/>
  <c r="AB28" i="114"/>
  <c r="M29" i="114"/>
  <c r="R29" i="114"/>
  <c r="W29" i="114"/>
  <c r="AC29" i="114"/>
  <c r="M30" i="114"/>
  <c r="R30" i="114"/>
  <c r="X30" i="114"/>
  <c r="AC30" i="114"/>
  <c r="M31" i="114"/>
  <c r="S31" i="114"/>
  <c r="X31" i="114"/>
  <c r="AC31" i="114"/>
  <c r="N32" i="114"/>
  <c r="S32" i="114"/>
  <c r="X32" i="114"/>
  <c r="AD32" i="114"/>
  <c r="O33" i="114"/>
  <c r="T33" i="114"/>
  <c r="Z33" i="114"/>
  <c r="J34" i="114"/>
  <c r="O34" i="114"/>
  <c r="U34" i="114"/>
  <c r="Z34" i="114"/>
  <c r="J35" i="114"/>
  <c r="P35" i="114"/>
  <c r="U35" i="114"/>
  <c r="Z35" i="114"/>
  <c r="K36" i="114"/>
  <c r="P36" i="114"/>
  <c r="U36" i="114"/>
  <c r="AA36" i="114"/>
  <c r="K37" i="114"/>
  <c r="P37" i="114"/>
  <c r="V37" i="114"/>
  <c r="AA37" i="114"/>
  <c r="K38" i="114"/>
  <c r="Q38" i="114"/>
  <c r="V38" i="114"/>
  <c r="AA38" i="114"/>
  <c r="L39" i="114"/>
  <c r="Q39" i="114"/>
  <c r="V39" i="114"/>
  <c r="AB39" i="114"/>
  <c r="L40" i="114"/>
  <c r="Q40" i="114"/>
  <c r="W40" i="114"/>
  <c r="AB40" i="114"/>
  <c r="L41" i="114"/>
  <c r="R41" i="114"/>
  <c r="W41" i="114"/>
  <c r="AB41" i="114"/>
  <c r="M42" i="114"/>
  <c r="R42" i="114"/>
  <c r="W42" i="114"/>
  <c r="AC42" i="114"/>
  <c r="M43" i="114"/>
  <c r="R43" i="114"/>
  <c r="X43" i="114"/>
  <c r="AC43" i="114"/>
  <c r="M44" i="114"/>
  <c r="S44" i="114"/>
  <c r="X44" i="114"/>
  <c r="AC44" i="114"/>
  <c r="N45" i="114"/>
  <c r="S45" i="114"/>
  <c r="X45" i="114"/>
  <c r="AD45" i="114"/>
  <c r="N46" i="114"/>
  <c r="S46" i="114"/>
  <c r="Y46" i="114"/>
  <c r="AD46" i="114"/>
  <c r="I46" i="114"/>
  <c r="I41" i="114"/>
  <c r="I36" i="114"/>
  <c r="I30" i="114"/>
  <c r="I25" i="114"/>
  <c r="I20" i="114"/>
  <c r="I14" i="114"/>
  <c r="I9" i="114"/>
  <c r="N5" i="114"/>
  <c r="AD5" i="114"/>
  <c r="X6" i="114"/>
  <c r="S7" i="114"/>
  <c r="N8" i="114"/>
  <c r="AD8" i="114"/>
  <c r="Y9" i="114"/>
  <c r="T10" i="114"/>
  <c r="O11" i="114"/>
  <c r="J12" i="114"/>
  <c r="Z12" i="114"/>
  <c r="U13" i="114"/>
  <c r="P14" i="114"/>
  <c r="K15" i="114"/>
  <c r="AA15" i="114"/>
  <c r="V16" i="114"/>
  <c r="Q17" i="114"/>
  <c r="L18" i="114"/>
  <c r="AB18" i="114"/>
  <c r="W19" i="114"/>
  <c r="R20" i="114"/>
  <c r="M21" i="114"/>
  <c r="AC21" i="114"/>
  <c r="X22" i="114"/>
  <c r="S23" i="114"/>
  <c r="N24" i="114"/>
  <c r="AD24" i="114"/>
  <c r="S25" i="114"/>
  <c r="AD25" i="114"/>
  <c r="T26" i="114"/>
  <c r="AD26" i="114"/>
  <c r="T27" i="114"/>
  <c r="J28" i="114"/>
  <c r="T28" i="114"/>
  <c r="J29" i="114"/>
  <c r="U29" i="114"/>
  <c r="J30" i="114"/>
  <c r="U30" i="114"/>
  <c r="K31" i="114"/>
  <c r="U31" i="114"/>
  <c r="K32" i="114"/>
  <c r="V32" i="114"/>
  <c r="L33" i="114"/>
  <c r="W33" i="114"/>
  <c r="M34" i="114"/>
  <c r="W34" i="114"/>
  <c r="M35" i="114"/>
  <c r="X35" i="114"/>
  <c r="M36" i="114"/>
  <c r="X36" i="114"/>
  <c r="N37" i="114"/>
  <c r="X37" i="114"/>
  <c r="N38" i="114"/>
  <c r="Y38" i="114"/>
  <c r="N39" i="114"/>
  <c r="Y39" i="114"/>
  <c r="O40" i="114"/>
  <c r="Y40" i="114"/>
  <c r="O41" i="114"/>
  <c r="Z41" i="114"/>
  <c r="O42" i="114"/>
  <c r="Z42" i="114"/>
  <c r="P43" i="114"/>
  <c r="Z43" i="114"/>
  <c r="P44" i="114"/>
  <c r="AA44" i="114"/>
  <c r="P45" i="114"/>
  <c r="AA45" i="114"/>
  <c r="Q46" i="114"/>
  <c r="AA46" i="114"/>
  <c r="I45" i="114"/>
  <c r="I34" i="114"/>
  <c r="I24" i="114"/>
  <c r="I13" i="114"/>
  <c r="S5" i="114"/>
  <c r="M6" i="114"/>
  <c r="AC6" i="114"/>
  <c r="X7" i="114"/>
  <c r="S8" i="114"/>
  <c r="N9" i="114"/>
  <c r="AD9" i="114"/>
  <c r="Y10" i="114"/>
  <c r="T11" i="114"/>
  <c r="O12" i="114"/>
  <c r="J13" i="114"/>
  <c r="Z13" i="114"/>
  <c r="U14" i="114"/>
  <c r="P15" i="114"/>
  <c r="K16" i="114"/>
  <c r="AA16" i="114"/>
  <c r="V17" i="114"/>
  <c r="Q18" i="114"/>
  <c r="L19" i="114"/>
  <c r="AB19" i="114"/>
  <c r="W20" i="114"/>
  <c r="R21" i="114"/>
  <c r="M22" i="114"/>
  <c r="AC22" i="114"/>
  <c r="X23" i="114"/>
  <c r="S24" i="114"/>
  <c r="M25" i="114"/>
  <c r="W25" i="114"/>
  <c r="M26" i="114"/>
  <c r="X26" i="114"/>
  <c r="M27" i="114"/>
  <c r="X27" i="114"/>
  <c r="N28" i="114"/>
  <c r="X28" i="114"/>
  <c r="N29" i="114"/>
  <c r="Y29" i="114"/>
  <c r="N30" i="114"/>
  <c r="Y30" i="114"/>
  <c r="O31" i="114"/>
  <c r="Y31" i="114"/>
  <c r="O32" i="114"/>
  <c r="Z32" i="114"/>
  <c r="P33" i="114"/>
  <c r="AA33" i="114"/>
  <c r="Q34" i="114"/>
  <c r="AA34" i="114"/>
  <c r="Q35" i="114"/>
  <c r="AB35" i="114"/>
  <c r="Q36" i="114"/>
  <c r="AB36" i="114"/>
  <c r="R37" i="114"/>
  <c r="AB37" i="114"/>
  <c r="R38" i="114"/>
  <c r="AC38" i="114"/>
  <c r="R39" i="114"/>
  <c r="AC39" i="114"/>
  <c r="S40" i="114"/>
  <c r="AC40" i="114"/>
  <c r="S41" i="114"/>
  <c r="AD41" i="114"/>
  <c r="S42" i="114"/>
  <c r="AD42" i="114"/>
  <c r="T43" i="114"/>
  <c r="AD43" i="114"/>
  <c r="T44" i="114"/>
  <c r="J45" i="114"/>
  <c r="T45" i="114"/>
  <c r="J46" i="114"/>
  <c r="U46" i="114"/>
  <c r="I44" i="114"/>
  <c r="I33" i="114"/>
  <c r="I22" i="114"/>
  <c r="I12" i="114"/>
  <c r="K5" i="114"/>
  <c r="U6" i="114"/>
  <c r="K8" i="114"/>
  <c r="V9" i="114"/>
  <c r="L11" i="114"/>
  <c r="W12" i="114"/>
  <c r="M14" i="114"/>
  <c r="X15" i="114"/>
  <c r="N17" i="114"/>
  <c r="Y18" i="114"/>
  <c r="O20" i="114"/>
  <c r="Z21" i="114"/>
  <c r="P23" i="114"/>
  <c r="AA24" i="114"/>
  <c r="AC25" i="114"/>
  <c r="AC26" i="114"/>
  <c r="AC27" i="114"/>
  <c r="AD28" i="114"/>
  <c r="AD29" i="114"/>
  <c r="AD30" i="114"/>
  <c r="J32" i="114"/>
  <c r="K33" i="114"/>
  <c r="K34" i="114"/>
  <c r="L35" i="114"/>
  <c r="L36" i="114"/>
  <c r="L37" i="114"/>
  <c r="M38" i="114"/>
  <c r="M39" i="114"/>
  <c r="M40" i="114"/>
  <c r="N41" i="114"/>
  <c r="N42" i="114"/>
  <c r="N43" i="114"/>
  <c r="O44" i="114"/>
  <c r="O45" i="114"/>
  <c r="O46" i="114"/>
  <c r="I29" i="114"/>
  <c r="I8" i="114"/>
  <c r="P6" i="114"/>
  <c r="AA7" i="114"/>
  <c r="Q9" i="114"/>
  <c r="AB10" i="114"/>
  <c r="R12" i="114"/>
  <c r="AC13" i="114"/>
  <c r="S15" i="114"/>
  <c r="AD16" i="114"/>
  <c r="T18" i="114"/>
  <c r="J20" i="114"/>
  <c r="U21" i="114"/>
  <c r="K23" i="114"/>
  <c r="V24" i="114"/>
  <c r="Y25" i="114"/>
  <c r="Y26" i="114"/>
  <c r="Y27" i="114"/>
  <c r="Z28" i="114"/>
  <c r="Z29" i="114"/>
  <c r="Z30" i="114"/>
  <c r="AA31" i="114"/>
  <c r="AA32" i="114"/>
  <c r="AB33" i="114"/>
  <c r="AC34" i="114"/>
  <c r="AC35" i="114"/>
  <c r="AC36" i="114"/>
  <c r="AD37" i="114"/>
  <c r="AD38" i="114"/>
  <c r="AD39" i="114"/>
  <c r="J41" i="114"/>
  <c r="J42" i="114"/>
  <c r="J43" i="114"/>
  <c r="K44" i="114"/>
  <c r="K45" i="114"/>
  <c r="K46" i="114"/>
  <c r="I38" i="114"/>
  <c r="I17" i="114"/>
  <c r="AA5" i="114"/>
  <c r="AA8" i="114"/>
  <c r="AB11" i="114"/>
  <c r="AC14" i="114"/>
  <c r="AD17" i="114"/>
  <c r="J21" i="114"/>
  <c r="K24" i="114"/>
  <c r="R26" i="114"/>
  <c r="S28" i="114"/>
  <c r="T30" i="114"/>
  <c r="T32" i="114"/>
  <c r="V34" i="114"/>
  <c r="W36" i="114"/>
  <c r="W38" i="114"/>
  <c r="X40" i="114"/>
  <c r="Y42" i="114"/>
  <c r="Y44" i="114"/>
  <c r="Z46" i="114"/>
  <c r="I40" i="114"/>
  <c r="K7" i="114"/>
  <c r="L10" i="114"/>
  <c r="M13" i="114"/>
  <c r="N16" i="114"/>
  <c r="O19" i="114"/>
  <c r="P22" i="114"/>
  <c r="N25" i="114"/>
  <c r="O27" i="114"/>
  <c r="O29" i="114"/>
  <c r="P31" i="114"/>
  <c r="R33" i="114"/>
  <c r="R35" i="114"/>
  <c r="S37" i="114"/>
  <c r="T39" i="114"/>
  <c r="T41" i="114"/>
  <c r="U43" i="114"/>
  <c r="V45" i="114"/>
  <c r="I28" i="114"/>
  <c r="P7" i="114"/>
  <c r="Q10" i="114"/>
  <c r="R13" i="114"/>
  <c r="S16" i="114"/>
  <c r="T19" i="114"/>
  <c r="U22" i="114"/>
  <c r="R25" i="114"/>
  <c r="S27" i="114"/>
  <c r="S29" i="114"/>
  <c r="T31" i="114"/>
  <c r="V33" i="114"/>
  <c r="V35" i="114"/>
  <c r="W37" i="114"/>
  <c r="X39" i="114"/>
  <c r="X41" i="114"/>
  <c r="Y43" i="114"/>
  <c r="Z45" i="114"/>
  <c r="I18" i="114"/>
  <c r="W11" i="114"/>
  <c r="AA23" i="114"/>
  <c r="P32" i="114"/>
  <c r="T40" i="114"/>
  <c r="X14" i="114"/>
  <c r="N26" i="114"/>
  <c r="R34" i="114"/>
  <c r="U42" i="114"/>
  <c r="V5" i="114"/>
  <c r="Y17" i="114"/>
  <c r="O28" i="114"/>
  <c r="S36" i="114"/>
  <c r="U44" i="114"/>
  <c r="V8" i="114"/>
  <c r="V46" i="114"/>
  <c r="Z20" i="114"/>
  <c r="P30" i="114"/>
  <c r="I6" i="114"/>
  <c r="S38" i="114"/>
  <c r="D13" i="131"/>
  <c r="C7" i="109"/>
  <c r="F14" i="111"/>
  <c r="C15" i="111" s="1"/>
  <c r="C14" i="111" a="1"/>
  <c r="C14" i="111" s="1"/>
  <c r="AG9" i="111"/>
  <c r="AF9" i="111"/>
  <c r="F14" i="130"/>
  <c r="C15" i="130" s="1"/>
  <c r="C14" i="130" a="1"/>
  <c r="C14" i="130" s="1"/>
  <c r="AF9" i="130"/>
  <c r="AG9" i="130"/>
  <c r="F14" i="110"/>
  <c r="C15" i="110" s="1"/>
  <c r="AG9" i="110"/>
  <c r="C14" i="110" a="1"/>
  <c r="C14" i="110" s="1"/>
  <c r="AF9" i="110"/>
  <c r="J33" i="131"/>
  <c r="M5" i="131"/>
  <c r="Q5" i="131"/>
  <c r="U5" i="131"/>
  <c r="Y5" i="131"/>
  <c r="AC5" i="131"/>
  <c r="K6" i="131"/>
  <c r="O6" i="131"/>
  <c r="S6" i="131"/>
  <c r="W6" i="131"/>
  <c r="AA6" i="131"/>
  <c r="J7" i="131"/>
  <c r="N7" i="131"/>
  <c r="R7" i="131"/>
  <c r="V7" i="131"/>
  <c r="Z7" i="131"/>
  <c r="AD7" i="131"/>
  <c r="M8" i="131"/>
  <c r="Q8" i="131"/>
  <c r="U8" i="131"/>
  <c r="Y8" i="131"/>
  <c r="AC8" i="131"/>
  <c r="L9" i="131"/>
  <c r="P9" i="131"/>
  <c r="T9" i="131"/>
  <c r="X9" i="131"/>
  <c r="AB9" i="131"/>
  <c r="K10" i="131"/>
  <c r="O10" i="131"/>
  <c r="S10" i="131"/>
  <c r="W10" i="131"/>
  <c r="AA10" i="131"/>
  <c r="J11" i="131"/>
  <c r="N11" i="131"/>
  <c r="R11" i="131"/>
  <c r="V11" i="131"/>
  <c r="Z11" i="131"/>
  <c r="AD11" i="131"/>
  <c r="M12" i="131"/>
  <c r="Q12" i="131"/>
  <c r="U12" i="131"/>
  <c r="Y12" i="131"/>
  <c r="AC12" i="131"/>
  <c r="L13" i="131"/>
  <c r="P13" i="131"/>
  <c r="T13" i="131"/>
  <c r="X13" i="131"/>
  <c r="AB13" i="131"/>
  <c r="K14" i="131"/>
  <c r="O14" i="131"/>
  <c r="S14" i="131"/>
  <c r="W14" i="131"/>
  <c r="AA14" i="131"/>
  <c r="J15" i="131"/>
  <c r="N15" i="131"/>
  <c r="R15" i="131"/>
  <c r="V15" i="131"/>
  <c r="Z15" i="131"/>
  <c r="AD15" i="131"/>
  <c r="M16" i="131"/>
  <c r="Q16" i="131"/>
  <c r="U16" i="131"/>
  <c r="Y16" i="131"/>
  <c r="AC16" i="131"/>
  <c r="L17" i="131"/>
  <c r="P17" i="131"/>
  <c r="T17" i="131"/>
  <c r="X17" i="131"/>
  <c r="AB17" i="131"/>
  <c r="K18" i="131"/>
  <c r="O18" i="131"/>
  <c r="S18" i="131"/>
  <c r="W18" i="131"/>
  <c r="AA18" i="131"/>
  <c r="J19" i="131"/>
  <c r="N19" i="131"/>
  <c r="R19" i="131"/>
  <c r="V19" i="131"/>
  <c r="Z19" i="131"/>
  <c r="AD19" i="131"/>
  <c r="M20" i="131"/>
  <c r="Q20" i="131"/>
  <c r="U20" i="131"/>
  <c r="Y20" i="131"/>
  <c r="AC20" i="131"/>
  <c r="L21" i="131"/>
  <c r="P21" i="131"/>
  <c r="T21" i="131"/>
  <c r="X21" i="131"/>
  <c r="AB21" i="131"/>
  <c r="K22" i="131"/>
  <c r="O22" i="131"/>
  <c r="S22" i="131"/>
  <c r="W22" i="131"/>
  <c r="AA22" i="131"/>
  <c r="J23" i="131"/>
  <c r="N23" i="131"/>
  <c r="R23" i="131"/>
  <c r="V23" i="131"/>
  <c r="Z23" i="131"/>
  <c r="AD23" i="131"/>
  <c r="M24" i="131"/>
  <c r="Q24" i="131"/>
  <c r="U24" i="131"/>
  <c r="Y24" i="131"/>
  <c r="AC24" i="131"/>
  <c r="L25" i="131"/>
  <c r="P25" i="131"/>
  <c r="T25" i="131"/>
  <c r="X25" i="131"/>
  <c r="AB25" i="131"/>
  <c r="K26" i="131"/>
  <c r="O26" i="131"/>
  <c r="S26" i="131"/>
  <c r="W26" i="131"/>
  <c r="AA26" i="131"/>
  <c r="J27" i="131"/>
  <c r="N27" i="131"/>
  <c r="R27" i="131"/>
  <c r="V27" i="131"/>
  <c r="Z27" i="131"/>
  <c r="AD27" i="131"/>
  <c r="M28" i="131"/>
  <c r="Q28" i="131"/>
  <c r="U28" i="131"/>
  <c r="Y28" i="131"/>
  <c r="AC28" i="131"/>
  <c r="L29" i="131"/>
  <c r="P29" i="131"/>
  <c r="T29" i="131"/>
  <c r="X29" i="131"/>
  <c r="AB29" i="131"/>
  <c r="K30" i="131"/>
  <c r="O30" i="131"/>
  <c r="S30" i="131"/>
  <c r="W30" i="131"/>
  <c r="AA30" i="131"/>
  <c r="J31" i="131"/>
  <c r="N31" i="131"/>
  <c r="R31" i="131"/>
  <c r="V31" i="131"/>
  <c r="Z31" i="131"/>
  <c r="AD31" i="131"/>
  <c r="M32" i="131"/>
  <c r="Q32" i="131"/>
  <c r="N5" i="131"/>
  <c r="S5" i="131"/>
  <c r="X5" i="131"/>
  <c r="AD5" i="131"/>
  <c r="M6" i="131"/>
  <c r="R6" i="131"/>
  <c r="X6" i="131"/>
  <c r="AC6" i="131"/>
  <c r="M7" i="131"/>
  <c r="S7" i="131"/>
  <c r="X7" i="131"/>
  <c r="AC7" i="131"/>
  <c r="N8" i="131"/>
  <c r="S8" i="131"/>
  <c r="X8" i="131"/>
  <c r="AD8" i="131"/>
  <c r="N9" i="131"/>
  <c r="S9" i="131"/>
  <c r="Y9" i="131"/>
  <c r="AD9" i="131"/>
  <c r="N10" i="131"/>
  <c r="T10" i="131"/>
  <c r="Y10" i="131"/>
  <c r="AD10" i="131"/>
  <c r="O11" i="131"/>
  <c r="T11" i="131"/>
  <c r="Y11" i="131"/>
  <c r="J12" i="131"/>
  <c r="O12" i="131"/>
  <c r="L5" i="131"/>
  <c r="T5" i="131"/>
  <c r="AA5" i="131"/>
  <c r="L6" i="131"/>
  <c r="T6" i="131"/>
  <c r="Z6" i="131"/>
  <c r="L7" i="131"/>
  <c r="T7" i="131"/>
  <c r="AA7" i="131"/>
  <c r="L8" i="131"/>
  <c r="T8" i="131"/>
  <c r="AA8" i="131"/>
  <c r="M9" i="131"/>
  <c r="U9" i="131"/>
  <c r="AA9" i="131"/>
  <c r="M10" i="131"/>
  <c r="U10" i="131"/>
  <c r="AB10" i="131"/>
  <c r="M11" i="131"/>
  <c r="U11" i="131"/>
  <c r="AB11" i="131"/>
  <c r="N12" i="131"/>
  <c r="T12" i="131"/>
  <c r="Z12" i="131"/>
  <c r="J13" i="131"/>
  <c r="O13" i="131"/>
  <c r="U13" i="131"/>
  <c r="Z13" i="131"/>
  <c r="J14" i="131"/>
  <c r="P14" i="131"/>
  <c r="U14" i="131"/>
  <c r="Z14" i="131"/>
  <c r="K15" i="131"/>
  <c r="P15" i="131"/>
  <c r="U15" i="131"/>
  <c r="AA15" i="131"/>
  <c r="K16" i="131"/>
  <c r="P16" i="131"/>
  <c r="V16" i="131"/>
  <c r="AA16" i="131"/>
  <c r="K17" i="131"/>
  <c r="Q17" i="131"/>
  <c r="V17" i="131"/>
  <c r="AA17" i="131"/>
  <c r="L18" i="131"/>
  <c r="Q18" i="131"/>
  <c r="V18" i="131"/>
  <c r="AB18" i="131"/>
  <c r="P5" i="131"/>
  <c r="Z5" i="131"/>
  <c r="N6" i="131"/>
  <c r="V6" i="131"/>
  <c r="K7" i="131"/>
  <c r="U7" i="131"/>
  <c r="J8" i="131"/>
  <c r="R8" i="131"/>
  <c r="AB8" i="131"/>
  <c r="Q9" i="131"/>
  <c r="Z9" i="131"/>
  <c r="P10" i="131"/>
  <c r="X10" i="131"/>
  <c r="L11" i="131"/>
  <c r="W11" i="131"/>
  <c r="K12" i="131"/>
  <c r="S12" i="131"/>
  <c r="AA12" i="131"/>
  <c r="M13" i="131"/>
  <c r="S13" i="131"/>
  <c r="AA13" i="131"/>
  <c r="M14" i="131"/>
  <c r="T14" i="131"/>
  <c r="AB14" i="131"/>
  <c r="M15" i="131"/>
  <c r="T15" i="131"/>
  <c r="AB15" i="131"/>
  <c r="N16" i="131"/>
  <c r="T16" i="131"/>
  <c r="AB16" i="131"/>
  <c r="N17" i="131"/>
  <c r="U17" i="131"/>
  <c r="AC17" i="131"/>
  <c r="N18" i="131"/>
  <c r="U18" i="131"/>
  <c r="AC18" i="131"/>
  <c r="M19" i="131"/>
  <c r="S19" i="131"/>
  <c r="X19" i="131"/>
  <c r="AC19" i="131"/>
  <c r="N20" i="131"/>
  <c r="S20" i="131"/>
  <c r="X20" i="131"/>
  <c r="AD20" i="131"/>
  <c r="N21" i="131"/>
  <c r="S21" i="131"/>
  <c r="Y21" i="131"/>
  <c r="AD21" i="131"/>
  <c r="N22" i="131"/>
  <c r="T22" i="131"/>
  <c r="Y22" i="131"/>
  <c r="AD22" i="131"/>
  <c r="O23" i="131"/>
  <c r="T23" i="131"/>
  <c r="Y23" i="131"/>
  <c r="J24" i="131"/>
  <c r="O24" i="131"/>
  <c r="T24" i="131"/>
  <c r="Z24" i="131"/>
  <c r="J25" i="131"/>
  <c r="O25" i="131"/>
  <c r="U25" i="131"/>
  <c r="Z25" i="131"/>
  <c r="J26" i="131"/>
  <c r="P26" i="131"/>
  <c r="U26" i="131"/>
  <c r="Z26" i="131"/>
  <c r="K27" i="131"/>
  <c r="P27" i="131"/>
  <c r="U27" i="131"/>
  <c r="AA27" i="131"/>
  <c r="K28" i="131"/>
  <c r="P28" i="131"/>
  <c r="V28" i="131"/>
  <c r="AA28" i="131"/>
  <c r="K29" i="131"/>
  <c r="Q29" i="131"/>
  <c r="V29" i="131"/>
  <c r="AA29" i="131"/>
  <c r="L30" i="131"/>
  <c r="Q30" i="131"/>
  <c r="V30" i="131"/>
  <c r="AB30" i="131"/>
  <c r="L31" i="131"/>
  <c r="Q31" i="131"/>
  <c r="W31" i="131"/>
  <c r="AB31" i="131"/>
  <c r="L32" i="131"/>
  <c r="R32" i="131"/>
  <c r="V32" i="131"/>
  <c r="Z32" i="131"/>
  <c r="AD32" i="131"/>
  <c r="N33" i="131"/>
  <c r="R33" i="131"/>
  <c r="V33" i="131"/>
  <c r="Z33" i="131"/>
  <c r="AD33" i="131"/>
  <c r="M34" i="131"/>
  <c r="Q34" i="131"/>
  <c r="U34" i="131"/>
  <c r="Y34" i="131"/>
  <c r="AC34" i="131"/>
  <c r="L35" i="131"/>
  <c r="P35" i="131"/>
  <c r="T35" i="131"/>
  <c r="X35" i="131"/>
  <c r="AB35" i="131"/>
  <c r="K36" i="131"/>
  <c r="O36" i="131"/>
  <c r="S36" i="131"/>
  <c r="W36" i="131"/>
  <c r="AA36" i="131"/>
  <c r="J37" i="131"/>
  <c r="N37" i="131"/>
  <c r="R37" i="131"/>
  <c r="V37" i="131"/>
  <c r="Z37" i="131"/>
  <c r="AD37" i="131"/>
  <c r="M38" i="131"/>
  <c r="Q38" i="131"/>
  <c r="U38" i="131"/>
  <c r="Y38" i="131"/>
  <c r="AC38" i="131"/>
  <c r="L39" i="131"/>
  <c r="P39" i="131"/>
  <c r="T39" i="131"/>
  <c r="X39" i="131"/>
  <c r="AB39" i="131"/>
  <c r="K40" i="131"/>
  <c r="O40" i="131"/>
  <c r="S40" i="131"/>
  <c r="W40" i="131"/>
  <c r="AA40" i="131"/>
  <c r="J41" i="131"/>
  <c r="N41" i="131"/>
  <c r="R41" i="131"/>
  <c r="V41" i="131"/>
  <c r="Z41" i="131"/>
  <c r="AD41" i="131"/>
  <c r="M42" i="131"/>
  <c r="Q42" i="131"/>
  <c r="U42" i="131"/>
  <c r="Y42" i="131"/>
  <c r="AC42" i="131"/>
  <c r="L43" i="131"/>
  <c r="P43" i="131"/>
  <c r="T43" i="131"/>
  <c r="X43" i="131"/>
  <c r="AB43" i="131"/>
  <c r="K44" i="131"/>
  <c r="O44" i="131"/>
  <c r="S44" i="131"/>
  <c r="W44" i="131"/>
  <c r="AA44" i="131"/>
  <c r="J45" i="131"/>
  <c r="N45" i="131"/>
  <c r="R45" i="131"/>
  <c r="V45" i="131"/>
  <c r="Z45" i="131"/>
  <c r="AD45" i="131"/>
  <c r="M46" i="131"/>
  <c r="Q46" i="131"/>
  <c r="U46" i="131"/>
  <c r="Y46" i="131"/>
  <c r="AC46" i="131"/>
  <c r="I46" i="131"/>
  <c r="I42" i="131"/>
  <c r="I38" i="131"/>
  <c r="I34" i="131"/>
  <c r="I30" i="131"/>
  <c r="I26" i="131"/>
  <c r="I22" i="131"/>
  <c r="I18" i="131"/>
  <c r="I14" i="131"/>
  <c r="I10" i="131"/>
  <c r="I6" i="131"/>
  <c r="J5" i="131"/>
  <c r="R5" i="131"/>
  <c r="AB5" i="131"/>
  <c r="P6" i="131"/>
  <c r="Y6" i="131"/>
  <c r="O7" i="131"/>
  <c r="W7" i="131"/>
  <c r="K8" i="131"/>
  <c r="V8" i="131"/>
  <c r="J9" i="131"/>
  <c r="R9" i="131"/>
  <c r="AC9" i="131"/>
  <c r="Q10" i="131"/>
  <c r="Z10" i="131"/>
  <c r="P11" i="131"/>
  <c r="X11" i="131"/>
  <c r="L12" i="131"/>
  <c r="V12" i="131"/>
  <c r="AB12" i="131"/>
  <c r="N13" i="131"/>
  <c r="V13" i="131"/>
  <c r="AC13" i="131"/>
  <c r="N14" i="131"/>
  <c r="V14" i="131"/>
  <c r="AC14" i="131"/>
  <c r="O15" i="131"/>
  <c r="W15" i="131"/>
  <c r="AC15" i="131"/>
  <c r="O16" i="131"/>
  <c r="W16" i="131"/>
  <c r="AD16" i="131"/>
  <c r="O17" i="131"/>
  <c r="W17" i="131"/>
  <c r="AD17" i="131"/>
  <c r="P18" i="131"/>
  <c r="X18" i="131"/>
  <c r="AD18" i="131"/>
  <c r="O19" i="131"/>
  <c r="T19" i="131"/>
  <c r="Y19" i="131"/>
  <c r="J20" i="131"/>
  <c r="O20" i="131"/>
  <c r="T20" i="131"/>
  <c r="Z20" i="131"/>
  <c r="J21" i="131"/>
  <c r="O21" i="131"/>
  <c r="U21" i="131"/>
  <c r="Z21" i="131"/>
  <c r="J22" i="131"/>
  <c r="P22" i="131"/>
  <c r="U22" i="131"/>
  <c r="Z22" i="131"/>
  <c r="K23" i="131"/>
  <c r="P23" i="131"/>
  <c r="U23" i="131"/>
  <c r="AA23" i="131"/>
  <c r="K24" i="131"/>
  <c r="P24" i="131"/>
  <c r="V24" i="131"/>
  <c r="AA24" i="131"/>
  <c r="K25" i="131"/>
  <c r="Q25" i="131"/>
  <c r="V25" i="131"/>
  <c r="AA25" i="131"/>
  <c r="L26" i="131"/>
  <c r="Q26" i="131"/>
  <c r="V26" i="131"/>
  <c r="AB26" i="131"/>
  <c r="L27" i="131"/>
  <c r="Q27" i="131"/>
  <c r="W27" i="131"/>
  <c r="AB27" i="131"/>
  <c r="L28" i="131"/>
  <c r="R28" i="131"/>
  <c r="W28" i="131"/>
  <c r="AB28" i="131"/>
  <c r="M29" i="131"/>
  <c r="R29" i="131"/>
  <c r="W29" i="131"/>
  <c r="AC29" i="131"/>
  <c r="M30" i="131"/>
  <c r="R30" i="131"/>
  <c r="X30" i="131"/>
  <c r="AC30" i="131"/>
  <c r="M31" i="131"/>
  <c r="S31" i="131"/>
  <c r="X31" i="131"/>
  <c r="AC31" i="131"/>
  <c r="N32" i="131"/>
  <c r="S32" i="131"/>
  <c r="W32" i="131"/>
  <c r="AA32" i="131"/>
  <c r="K33" i="131"/>
  <c r="O33" i="131"/>
  <c r="S33" i="131"/>
  <c r="W33" i="131"/>
  <c r="AA33" i="131"/>
  <c r="J34" i="131"/>
  <c r="N34" i="131"/>
  <c r="R34" i="131"/>
  <c r="V34" i="131"/>
  <c r="Z34" i="131"/>
  <c r="AD34" i="131"/>
  <c r="M35" i="131"/>
  <c r="Q35" i="131"/>
  <c r="U35" i="131"/>
  <c r="Y35" i="131"/>
  <c r="AC35" i="131"/>
  <c r="L36" i="131"/>
  <c r="P36" i="131"/>
  <c r="T36" i="131"/>
  <c r="X36" i="131"/>
  <c r="AB36" i="131"/>
  <c r="K37" i="131"/>
  <c r="O37" i="131"/>
  <c r="S37" i="131"/>
  <c r="W37" i="131"/>
  <c r="AA37" i="131"/>
  <c r="J38" i="131"/>
  <c r="N38" i="131"/>
  <c r="R38" i="131"/>
  <c r="V38" i="131"/>
  <c r="Z38" i="131"/>
  <c r="AD38" i="131"/>
  <c r="M39" i="131"/>
  <c r="Q39" i="131"/>
  <c r="U39" i="131"/>
  <c r="Y39" i="131"/>
  <c r="AC39" i="131"/>
  <c r="L40" i="131"/>
  <c r="P40" i="131"/>
  <c r="T40" i="131"/>
  <c r="X40" i="131"/>
  <c r="AB40" i="131"/>
  <c r="K41" i="131"/>
  <c r="O41" i="131"/>
  <c r="S41" i="131"/>
  <c r="W41" i="131"/>
  <c r="AA41" i="131"/>
  <c r="J42" i="131"/>
  <c r="N42" i="131"/>
  <c r="R42" i="131"/>
  <c r="V42" i="131"/>
  <c r="Z42" i="131"/>
  <c r="AD42" i="131"/>
  <c r="M43" i="131"/>
  <c r="Q43" i="131"/>
  <c r="U43" i="131"/>
  <c r="Y43" i="131"/>
  <c r="AC43" i="131"/>
  <c r="L44" i="131"/>
  <c r="P44" i="131"/>
  <c r="T44" i="131"/>
  <c r="X44" i="131"/>
  <c r="AB44" i="131"/>
  <c r="K45" i="131"/>
  <c r="O45" i="131"/>
  <c r="S45" i="131"/>
  <c r="W45" i="131"/>
  <c r="AA45" i="131"/>
  <c r="J46" i="131"/>
  <c r="N46" i="131"/>
  <c r="R46" i="131"/>
  <c r="V46" i="131"/>
  <c r="Z46" i="131"/>
  <c r="AD46" i="131"/>
  <c r="I45" i="131"/>
  <c r="I41" i="131"/>
  <c r="I37" i="131"/>
  <c r="I33" i="131"/>
  <c r="I29" i="131"/>
  <c r="I25" i="131"/>
  <c r="I21" i="131"/>
  <c r="I17" i="131"/>
  <c r="I13" i="131"/>
  <c r="I9" i="131"/>
  <c r="I5" i="131"/>
  <c r="O5" i="131"/>
  <c r="J6" i="131"/>
  <c r="AD6" i="131"/>
  <c r="AB7" i="131"/>
  <c r="Z8" i="131"/>
  <c r="W9" i="131"/>
  <c r="V10" i="131"/>
  <c r="S11" i="131"/>
  <c r="R12" i="131"/>
  <c r="K13" i="131"/>
  <c r="Y13" i="131"/>
  <c r="R14" i="131"/>
  <c r="L15" i="131"/>
  <c r="Y15" i="131"/>
  <c r="S16" i="131"/>
  <c r="M17" i="131"/>
  <c r="Z17" i="131"/>
  <c r="T18" i="131"/>
  <c r="L19" i="131"/>
  <c r="W19" i="131"/>
  <c r="L20" i="131"/>
  <c r="W20" i="131"/>
  <c r="M21" i="131"/>
  <c r="W21" i="131"/>
  <c r="M22" i="131"/>
  <c r="X22" i="131"/>
  <c r="M23" i="131"/>
  <c r="X23" i="131"/>
  <c r="N24" i="131"/>
  <c r="X24" i="131"/>
  <c r="N25" i="131"/>
  <c r="Y25" i="131"/>
  <c r="N26" i="131"/>
  <c r="Y26" i="131"/>
  <c r="O27" i="131"/>
  <c r="Y27" i="131"/>
  <c r="O28" i="131"/>
  <c r="Z28" i="131"/>
  <c r="O29" i="131"/>
  <c r="Z29" i="131"/>
  <c r="P30" i="131"/>
  <c r="Z30" i="131"/>
  <c r="P31" i="131"/>
  <c r="AA31" i="131"/>
  <c r="P32" i="131"/>
  <c r="Y32" i="131"/>
  <c r="M33" i="131"/>
  <c r="U33" i="131"/>
  <c r="AC33" i="131"/>
  <c r="P34" i="131"/>
  <c r="X34" i="131"/>
  <c r="K35" i="131"/>
  <c r="S35" i="131"/>
  <c r="AA35" i="131"/>
  <c r="N36" i="131"/>
  <c r="V36" i="131"/>
  <c r="AD36" i="131"/>
  <c r="Q37" i="131"/>
  <c r="Y37" i="131"/>
  <c r="L38" i="131"/>
  <c r="T38" i="131"/>
  <c r="AB38" i="131"/>
  <c r="O39" i="131"/>
  <c r="W39" i="131"/>
  <c r="J40" i="131"/>
  <c r="R40" i="131"/>
  <c r="Z40" i="131"/>
  <c r="M41" i="131"/>
  <c r="U41" i="131"/>
  <c r="AC41" i="131"/>
  <c r="P42" i="131"/>
  <c r="X42" i="131"/>
  <c r="K43" i="131"/>
  <c r="S43" i="131"/>
  <c r="AA43" i="131"/>
  <c r="N44" i="131"/>
  <c r="V44" i="131"/>
  <c r="AD44" i="131"/>
  <c r="Q45" i="131"/>
  <c r="Y45" i="131"/>
  <c r="L46" i="131"/>
  <c r="T46" i="131"/>
  <c r="AB46" i="131"/>
  <c r="I43" i="131"/>
  <c r="I35" i="131"/>
  <c r="I27" i="131"/>
  <c r="I19" i="131"/>
  <c r="I11" i="131"/>
  <c r="V5" i="131"/>
  <c r="Q6" i="131"/>
  <c r="P7" i="131"/>
  <c r="O8" i="131"/>
  <c r="K9" i="131"/>
  <c r="J10" i="131"/>
  <c r="AC10" i="131"/>
  <c r="AA11" i="131"/>
  <c r="W12" i="131"/>
  <c r="Q13" i="131"/>
  <c r="AD13" i="131"/>
  <c r="X14" i="131"/>
  <c r="Q15" i="131"/>
  <c r="J16" i="131"/>
  <c r="X16" i="131"/>
  <c r="R17" i="131"/>
  <c r="J18" i="131"/>
  <c r="Y18" i="131"/>
  <c r="P19" i="131"/>
  <c r="AA19" i="131"/>
  <c r="P20" i="131"/>
  <c r="AA20" i="131"/>
  <c r="Q21" i="131"/>
  <c r="AA21" i="131"/>
  <c r="Q22" i="131"/>
  <c r="AB22" i="131"/>
  <c r="Q23" i="131"/>
  <c r="AB23" i="131"/>
  <c r="R24" i="131"/>
  <c r="AB24" i="131"/>
  <c r="R25" i="131"/>
  <c r="AC25" i="131"/>
  <c r="R26" i="131"/>
  <c r="AC26" i="131"/>
  <c r="S27" i="131"/>
  <c r="AC27" i="131"/>
  <c r="S28" i="131"/>
  <c r="AD28" i="131"/>
  <c r="S29" i="131"/>
  <c r="AD29" i="131"/>
  <c r="T30" i="131"/>
  <c r="AD30" i="131"/>
  <c r="T31" i="131"/>
  <c r="J32" i="131"/>
  <c r="T32" i="131"/>
  <c r="AB32" i="131"/>
  <c r="P33" i="131"/>
  <c r="X33" i="131"/>
  <c r="K34" i="131"/>
  <c r="S34" i="131"/>
  <c r="AA34" i="131"/>
  <c r="N35" i="131"/>
  <c r="V35" i="131"/>
  <c r="AD35" i="131"/>
  <c r="Q36" i="131"/>
  <c r="Y36" i="131"/>
  <c r="L37" i="131"/>
  <c r="T37" i="131"/>
  <c r="AB37" i="131"/>
  <c r="O38" i="131"/>
  <c r="W38" i="131"/>
  <c r="J39" i="131"/>
  <c r="R39" i="131"/>
  <c r="Z39" i="131"/>
  <c r="M40" i="131"/>
  <c r="U40" i="131"/>
  <c r="AC40" i="131"/>
  <c r="P41" i="131"/>
  <c r="X41" i="131"/>
  <c r="K42" i="131"/>
  <c r="S42" i="131"/>
  <c r="AA42" i="131"/>
  <c r="N43" i="131"/>
  <c r="V43" i="131"/>
  <c r="AD43" i="131"/>
  <c r="Q44" i="131"/>
  <c r="Y44" i="131"/>
  <c r="L45" i="131"/>
  <c r="T45" i="131"/>
  <c r="AB45" i="131"/>
  <c r="O46" i="131"/>
  <c r="W46" i="131"/>
  <c r="I40" i="131"/>
  <c r="I32" i="131"/>
  <c r="I24" i="131"/>
  <c r="I16" i="131"/>
  <c r="I8" i="131"/>
  <c r="Y7" i="131"/>
  <c r="V9" i="131"/>
  <c r="Q11" i="131"/>
  <c r="AD12" i="131"/>
  <c r="Q14" i="131"/>
  <c r="X15" i="131"/>
  <c r="J17" i="131"/>
  <c r="R18" i="131"/>
  <c r="U19" i="131"/>
  <c r="V20" i="131"/>
  <c r="V21" i="131"/>
  <c r="V22" i="131"/>
  <c r="W23" i="131"/>
  <c r="W24" i="131"/>
  <c r="W25" i="131"/>
  <c r="X26" i="131"/>
  <c r="X27" i="131"/>
  <c r="X28" i="131"/>
  <c r="Y29" i="131"/>
  <c r="Y30" i="131"/>
  <c r="Y31" i="131"/>
  <c r="X32" i="131"/>
  <c r="T33" i="131"/>
  <c r="O34" i="131"/>
  <c r="J35" i="131"/>
  <c r="Z35" i="131"/>
  <c r="U36" i="131"/>
  <c r="P37" i="131"/>
  <c r="K38" i="131"/>
  <c r="AA38" i="131"/>
  <c r="V39" i="131"/>
  <c r="Q40" i="131"/>
  <c r="L41" i="131"/>
  <c r="AB41" i="131"/>
  <c r="W42" i="131"/>
  <c r="R43" i="131"/>
  <c r="M44" i="131"/>
  <c r="AC44" i="131"/>
  <c r="X45" i="131"/>
  <c r="S46" i="131"/>
  <c r="I39" i="131"/>
  <c r="I23" i="131"/>
  <c r="I7" i="131"/>
  <c r="U6" i="131"/>
  <c r="P8" i="131"/>
  <c r="L10" i="131"/>
  <c r="AC11" i="131"/>
  <c r="R13" i="131"/>
  <c r="Y14" i="131"/>
  <c r="L16" i="131"/>
  <c r="S17" i="131"/>
  <c r="Z18" i="131"/>
  <c r="AB19" i="131"/>
  <c r="AB20" i="131"/>
  <c r="AC21" i="131"/>
  <c r="AC22" i="131"/>
  <c r="AC23" i="131"/>
  <c r="AD24" i="131"/>
  <c r="AD25" i="131"/>
  <c r="AD26" i="131"/>
  <c r="J28" i="131"/>
  <c r="J29" i="131"/>
  <c r="J30" i="131"/>
  <c r="K31" i="131"/>
  <c r="K32" i="131"/>
  <c r="AC32" i="131"/>
  <c r="Y33" i="131"/>
  <c r="T34" i="131"/>
  <c r="O35" i="131"/>
  <c r="J36" i="131"/>
  <c r="Z36" i="131"/>
  <c r="U37" i="131"/>
  <c r="P38" i="131"/>
  <c r="K39" i="131"/>
  <c r="AA39" i="131"/>
  <c r="V40" i="131"/>
  <c r="Q41" i="131"/>
  <c r="L42" i="131"/>
  <c r="AB42" i="131"/>
  <c r="W43" i="131"/>
  <c r="R44" i="131"/>
  <c r="M45" i="131"/>
  <c r="AC45" i="131"/>
  <c r="X46" i="131"/>
  <c r="I36" i="131"/>
  <c r="I20" i="131"/>
  <c r="Q7" i="131"/>
  <c r="K11" i="131"/>
  <c r="L14" i="131"/>
  <c r="Z16" i="131"/>
  <c r="Q19" i="131"/>
  <c r="R21" i="131"/>
  <c r="S23" i="131"/>
  <c r="S25" i="131"/>
  <c r="T27" i="131"/>
  <c r="U29" i="131"/>
  <c r="U31" i="131"/>
  <c r="Q33" i="131"/>
  <c r="AB34" i="131"/>
  <c r="R36" i="131"/>
  <c r="AC37" i="131"/>
  <c r="S39" i="131"/>
  <c r="AD40" i="131"/>
  <c r="T42" i="131"/>
  <c r="J44" i="131"/>
  <c r="U45" i="131"/>
  <c r="I15" i="131"/>
  <c r="AB6" i="131"/>
  <c r="R10" i="131"/>
  <c r="W13" i="131"/>
  <c r="R16" i="131"/>
  <c r="K19" i="131"/>
  <c r="K21" i="131"/>
  <c r="L23" i="131"/>
  <c r="M25" i="131"/>
  <c r="M27" i="131"/>
  <c r="N29" i="131"/>
  <c r="O31" i="131"/>
  <c r="L33" i="131"/>
  <c r="W34" i="131"/>
  <c r="M36" i="131"/>
  <c r="X37" i="131"/>
  <c r="N39" i="131"/>
  <c r="Y40" i="131"/>
  <c r="O42" i="131"/>
  <c r="Z43" i="131"/>
  <c r="P45" i="131"/>
  <c r="AA46" i="131"/>
  <c r="I28" i="131"/>
  <c r="W8" i="131"/>
  <c r="AD14" i="131"/>
  <c r="K20" i="131"/>
  <c r="L24" i="131"/>
  <c r="N28" i="131"/>
  <c r="O32" i="131"/>
  <c r="R35" i="131"/>
  <c r="S38" i="131"/>
  <c r="T41" i="131"/>
  <c r="U44" i="131"/>
  <c r="I12" i="131"/>
  <c r="O9" i="131"/>
  <c r="S15" i="131"/>
  <c r="R20" i="131"/>
  <c r="S24" i="131"/>
  <c r="T28" i="131"/>
  <c r="U32" i="131"/>
  <c r="W35" i="131"/>
  <c r="X38" i="131"/>
  <c r="Y41" i="131"/>
  <c r="Z44" i="131"/>
  <c r="K5" i="131"/>
  <c r="P12" i="131"/>
  <c r="Y17" i="131"/>
  <c r="L22" i="131"/>
  <c r="M26" i="131"/>
  <c r="N30" i="131"/>
  <c r="AB33" i="131"/>
  <c r="AC36" i="131"/>
  <c r="AD39" i="131"/>
  <c r="J43" i="131"/>
  <c r="K46" i="131"/>
  <c r="I44" i="131"/>
  <c r="M18" i="131"/>
  <c r="L34" i="131"/>
  <c r="P46" i="131"/>
  <c r="R22" i="131"/>
  <c r="M37" i="131"/>
  <c r="W5" i="131"/>
  <c r="T26" i="131"/>
  <c r="N40" i="131"/>
  <c r="X12" i="131"/>
  <c r="U30" i="131"/>
  <c r="I31" i="131"/>
  <c r="O43" i="131"/>
  <c r="C7" i="130"/>
  <c r="C7" i="131"/>
  <c r="F14" i="112"/>
  <c r="C15" i="112" s="1"/>
  <c r="AG9" i="112"/>
  <c r="C14" i="112" a="1"/>
  <c r="C14" i="112" s="1"/>
  <c r="AF9" i="112"/>
  <c r="AF9" i="59"/>
  <c r="AG9" i="59"/>
  <c r="AF9" i="131"/>
  <c r="F14" i="131"/>
  <c r="C15" i="131" s="1"/>
  <c r="C14" i="131" a="1"/>
  <c r="C14" i="131" s="1"/>
  <c r="AG9" i="131"/>
  <c r="C7" i="114"/>
  <c r="C7" i="113"/>
  <c r="C7" i="111"/>
  <c r="D13" i="130"/>
  <c r="C7" i="110"/>
  <c r="F14" i="114"/>
  <c r="C15" i="114" s="1"/>
  <c r="AG9" i="114"/>
  <c r="C14" i="114" a="1"/>
  <c r="C14" i="114" s="1"/>
  <c r="AF9" i="114"/>
  <c r="AF8" i="59"/>
  <c r="AG8" i="59"/>
  <c r="AG9" i="113"/>
  <c r="C14" i="113" a="1"/>
  <c r="C14" i="113" s="1"/>
  <c r="AF9" i="113"/>
  <c r="F14" i="113"/>
  <c r="C15" i="113" s="1"/>
  <c r="C7" i="112"/>
  <c r="L5" i="59"/>
  <c r="P5" i="59"/>
  <c r="T5" i="59"/>
  <c r="X5" i="59"/>
  <c r="AB5" i="59"/>
  <c r="J6" i="59"/>
  <c r="N6" i="59"/>
  <c r="R6" i="59"/>
  <c r="V6" i="59"/>
  <c r="Z6" i="59"/>
  <c r="AD6" i="59"/>
  <c r="M7" i="59"/>
  <c r="Q7" i="59"/>
  <c r="U7" i="59"/>
  <c r="Y7" i="59"/>
  <c r="AC7" i="59"/>
  <c r="L8" i="59"/>
  <c r="P8" i="59"/>
  <c r="T8" i="59"/>
  <c r="X8" i="59"/>
  <c r="AB8" i="59"/>
  <c r="K9" i="59"/>
  <c r="O9" i="59"/>
  <c r="S9" i="59"/>
  <c r="W9" i="59"/>
  <c r="AA9" i="59"/>
  <c r="J10" i="59"/>
  <c r="N10" i="59"/>
  <c r="R10" i="59"/>
  <c r="V10" i="59"/>
  <c r="Z10" i="59"/>
  <c r="AD10" i="59"/>
  <c r="M11" i="59"/>
  <c r="Q11" i="59"/>
  <c r="U11" i="59"/>
  <c r="Y11" i="59"/>
  <c r="AC11" i="59"/>
  <c r="L12" i="59"/>
  <c r="P12" i="59"/>
  <c r="T12" i="59"/>
  <c r="X12" i="59"/>
  <c r="AB12" i="59"/>
  <c r="K13" i="59"/>
  <c r="O13" i="59"/>
  <c r="S13" i="59"/>
  <c r="W13" i="59"/>
  <c r="AA13" i="59"/>
  <c r="J14" i="59"/>
  <c r="N14" i="59"/>
  <c r="R14" i="59"/>
  <c r="V14" i="59"/>
  <c r="Z14" i="59"/>
  <c r="AD14" i="59"/>
  <c r="M15" i="59"/>
  <c r="Q15" i="59"/>
  <c r="U15" i="59"/>
  <c r="Y15" i="59"/>
  <c r="AC15" i="59"/>
  <c r="L16" i="59"/>
  <c r="P16" i="59"/>
  <c r="T16" i="59"/>
  <c r="X16" i="59"/>
  <c r="AB16" i="59"/>
  <c r="K17" i="59"/>
  <c r="O17" i="59"/>
  <c r="S17" i="59"/>
  <c r="W17" i="59"/>
  <c r="AA17" i="59"/>
  <c r="J18" i="59"/>
  <c r="N18" i="59"/>
  <c r="R18" i="59"/>
  <c r="V18" i="59"/>
  <c r="Z18" i="59"/>
  <c r="AD18" i="59"/>
  <c r="M19" i="59"/>
  <c r="Q19" i="59"/>
  <c r="U19" i="59"/>
  <c r="Y19" i="59"/>
  <c r="AC19" i="59"/>
  <c r="L20" i="59"/>
  <c r="P20" i="59"/>
  <c r="T20" i="59"/>
  <c r="X20" i="59"/>
  <c r="AB20" i="59"/>
  <c r="J36" i="59"/>
  <c r="N5" i="59"/>
  <c r="S5" i="59"/>
  <c r="Y5" i="59"/>
  <c r="AD5" i="59"/>
  <c r="M6" i="59"/>
  <c r="S6" i="59"/>
  <c r="X6" i="59"/>
  <c r="AC6" i="59"/>
  <c r="N7" i="59"/>
  <c r="S7" i="59"/>
  <c r="X7" i="59"/>
  <c r="AD7" i="59"/>
  <c r="N8" i="59"/>
  <c r="S8" i="59"/>
  <c r="Y8" i="59"/>
  <c r="AD8" i="59"/>
  <c r="N9" i="59"/>
  <c r="T9" i="59"/>
  <c r="Y9" i="59"/>
  <c r="AD9" i="59"/>
  <c r="O10" i="59"/>
  <c r="T10" i="59"/>
  <c r="Y10" i="59"/>
  <c r="J11" i="59"/>
  <c r="O11" i="59"/>
  <c r="T11" i="59"/>
  <c r="Z11" i="59"/>
  <c r="J12" i="59"/>
  <c r="O12" i="59"/>
  <c r="U12" i="59"/>
  <c r="Z12" i="59"/>
  <c r="J13" i="59"/>
  <c r="P13" i="59"/>
  <c r="U13" i="59"/>
  <c r="Z13" i="59"/>
  <c r="K14" i="59"/>
  <c r="P14" i="59"/>
  <c r="U14" i="59"/>
  <c r="AA14" i="59"/>
  <c r="K15" i="59"/>
  <c r="P15" i="59"/>
  <c r="V15" i="59"/>
  <c r="AA15" i="59"/>
  <c r="K16" i="59"/>
  <c r="Q16" i="59"/>
  <c r="V16" i="59"/>
  <c r="AA16" i="59"/>
  <c r="L17" i="59"/>
  <c r="Q17" i="59"/>
  <c r="V17" i="59"/>
  <c r="AB17" i="59"/>
  <c r="L18" i="59"/>
  <c r="Q18" i="59"/>
  <c r="W18" i="59"/>
  <c r="AB18" i="59"/>
  <c r="L19" i="59"/>
  <c r="R19" i="59"/>
  <c r="W19" i="59"/>
  <c r="AB19" i="59"/>
  <c r="M20" i="59"/>
  <c r="R20" i="59"/>
  <c r="W20" i="59"/>
  <c r="AC20" i="59"/>
  <c r="L21" i="59"/>
  <c r="P21" i="59"/>
  <c r="T21" i="59"/>
  <c r="X21" i="59"/>
  <c r="AB21" i="59"/>
  <c r="K22" i="59"/>
  <c r="O22" i="59"/>
  <c r="S22" i="59"/>
  <c r="W22" i="59"/>
  <c r="AA22" i="59"/>
  <c r="J23" i="59"/>
  <c r="N23" i="59"/>
  <c r="R23" i="59"/>
  <c r="V23" i="59"/>
  <c r="Z23" i="59"/>
  <c r="AD23" i="59"/>
  <c r="M24" i="59"/>
  <c r="Q24" i="59"/>
  <c r="U24" i="59"/>
  <c r="Y24" i="59"/>
  <c r="AC24" i="59"/>
  <c r="L25" i="59"/>
  <c r="P25" i="59"/>
  <c r="T25" i="59"/>
  <c r="X25" i="59"/>
  <c r="AB25" i="59"/>
  <c r="K26" i="59"/>
  <c r="O26" i="59"/>
  <c r="S26" i="59"/>
  <c r="W26" i="59"/>
  <c r="AA26" i="59"/>
  <c r="J27" i="59"/>
  <c r="N27" i="59"/>
  <c r="R27" i="59"/>
  <c r="V27" i="59"/>
  <c r="Z27" i="59"/>
  <c r="AD27" i="59"/>
  <c r="M28" i="59"/>
  <c r="Q28" i="59"/>
  <c r="U28" i="59"/>
  <c r="Y28" i="59"/>
  <c r="AC28" i="59"/>
  <c r="L29" i="59"/>
  <c r="P29" i="59"/>
  <c r="T29" i="59"/>
  <c r="X29" i="59"/>
  <c r="AB29" i="59"/>
  <c r="K30" i="59"/>
  <c r="O30" i="59"/>
  <c r="S30" i="59"/>
  <c r="W30" i="59"/>
  <c r="AA30" i="59"/>
  <c r="J31" i="59"/>
  <c r="N31" i="59"/>
  <c r="R31" i="59"/>
  <c r="V31" i="59"/>
  <c r="Z31" i="59"/>
  <c r="AD31" i="59"/>
  <c r="M32" i="59"/>
  <c r="Q32" i="59"/>
  <c r="U32" i="59"/>
  <c r="Y32" i="59"/>
  <c r="AC32" i="59"/>
  <c r="L33" i="59"/>
  <c r="P33" i="59"/>
  <c r="T33" i="59"/>
  <c r="X33" i="59"/>
  <c r="AB33" i="59"/>
  <c r="K34" i="59"/>
  <c r="O34" i="59"/>
  <c r="S34" i="59"/>
  <c r="W34" i="59"/>
  <c r="AA34" i="59"/>
  <c r="J35" i="59"/>
  <c r="N35" i="59"/>
  <c r="R35" i="59"/>
  <c r="V35" i="59"/>
  <c r="Z35" i="59"/>
  <c r="AD35" i="59"/>
  <c r="N36" i="59"/>
  <c r="R36" i="59"/>
  <c r="V36" i="59"/>
  <c r="Z36" i="59"/>
  <c r="AD36" i="59"/>
  <c r="M37" i="59"/>
  <c r="Q37" i="59"/>
  <c r="U37" i="59"/>
  <c r="Y37" i="59"/>
  <c r="AC37" i="59"/>
  <c r="L38" i="59"/>
  <c r="P38" i="59"/>
  <c r="T38" i="59"/>
  <c r="X38" i="59"/>
  <c r="AB38" i="59"/>
  <c r="K39" i="59"/>
  <c r="O39" i="59"/>
  <c r="S39" i="59"/>
  <c r="W39" i="59"/>
  <c r="AA39" i="59"/>
  <c r="J40" i="59"/>
  <c r="N40" i="59"/>
  <c r="R40" i="59"/>
  <c r="V40" i="59"/>
  <c r="Z40" i="59"/>
  <c r="AD40" i="59"/>
  <c r="M41" i="59"/>
  <c r="J5" i="59"/>
  <c r="Q5" i="59"/>
  <c r="W5" i="59"/>
  <c r="P6" i="59"/>
  <c r="W6" i="59"/>
  <c r="J7" i="59"/>
  <c r="P7" i="59"/>
  <c r="W7" i="59"/>
  <c r="J8" i="59"/>
  <c r="Q8" i="59"/>
  <c r="W8" i="59"/>
  <c r="J9" i="59"/>
  <c r="Q9" i="59"/>
  <c r="X9" i="59"/>
  <c r="K10" i="59"/>
  <c r="Q10" i="59"/>
  <c r="X10" i="59"/>
  <c r="K11" i="59"/>
  <c r="R11" i="59"/>
  <c r="X11" i="59"/>
  <c r="K12" i="59"/>
  <c r="R12" i="59"/>
  <c r="Y12" i="59"/>
  <c r="L13" i="59"/>
  <c r="R13" i="59"/>
  <c r="Y13" i="59"/>
  <c r="L14" i="59"/>
  <c r="S14" i="59"/>
  <c r="Y14" i="59"/>
  <c r="L15" i="59"/>
  <c r="S15" i="59"/>
  <c r="Z15" i="59"/>
  <c r="K5" i="59"/>
  <c r="R5" i="59"/>
  <c r="Z5" i="59"/>
  <c r="K6" i="59"/>
  <c r="Q6" i="59"/>
  <c r="Y6" i="59"/>
  <c r="K7" i="59"/>
  <c r="R7" i="59"/>
  <c r="Z7" i="59"/>
  <c r="K8" i="59"/>
  <c r="R8" i="59"/>
  <c r="Z8" i="59"/>
  <c r="L9" i="59"/>
  <c r="R9" i="59"/>
  <c r="Z9" i="59"/>
  <c r="L10" i="59"/>
  <c r="S10" i="59"/>
  <c r="AA10" i="59"/>
  <c r="L11" i="59"/>
  <c r="S11" i="59"/>
  <c r="AA11" i="59"/>
  <c r="M12" i="59"/>
  <c r="S12" i="59"/>
  <c r="AA12" i="59"/>
  <c r="M13" i="59"/>
  <c r="T13" i="59"/>
  <c r="AB13" i="59"/>
  <c r="M14" i="59"/>
  <c r="T14" i="59"/>
  <c r="AB14" i="59"/>
  <c r="N15" i="59"/>
  <c r="T15" i="59"/>
  <c r="AB15" i="59"/>
  <c r="N16" i="59"/>
  <c r="U16" i="59"/>
  <c r="AC16" i="59"/>
  <c r="N17" i="59"/>
  <c r="U17" i="59"/>
  <c r="AC17" i="59"/>
  <c r="O18" i="59"/>
  <c r="U18" i="59"/>
  <c r="AC18" i="59"/>
  <c r="O19" i="59"/>
  <c r="V19" i="59"/>
  <c r="AD19" i="59"/>
  <c r="O20" i="59"/>
  <c r="V20" i="59"/>
  <c r="AD20" i="59"/>
  <c r="N21" i="59"/>
  <c r="S21" i="59"/>
  <c r="Y21" i="59"/>
  <c r="AD21" i="59"/>
  <c r="N22" i="59"/>
  <c r="T22" i="59"/>
  <c r="Y22" i="59"/>
  <c r="AD22" i="59"/>
  <c r="O23" i="59"/>
  <c r="T23" i="59"/>
  <c r="Y23" i="59"/>
  <c r="J24" i="59"/>
  <c r="O24" i="59"/>
  <c r="T24" i="59"/>
  <c r="Z24" i="59"/>
  <c r="J25" i="59"/>
  <c r="O25" i="59"/>
  <c r="U25" i="59"/>
  <c r="Z25" i="59"/>
  <c r="J26" i="59"/>
  <c r="P26" i="59"/>
  <c r="U26" i="59"/>
  <c r="Z26" i="59"/>
  <c r="K27" i="59"/>
  <c r="P27" i="59"/>
  <c r="U27" i="59"/>
  <c r="AA27" i="59"/>
  <c r="K28" i="59"/>
  <c r="P28" i="59"/>
  <c r="V28" i="59"/>
  <c r="AA28" i="59"/>
  <c r="K29" i="59"/>
  <c r="Q29" i="59"/>
  <c r="V29" i="59"/>
  <c r="AA29" i="59"/>
  <c r="L30" i="59"/>
  <c r="Q30" i="59"/>
  <c r="M5" i="59"/>
  <c r="AA5" i="59"/>
  <c r="T6" i="59"/>
  <c r="L7" i="59"/>
  <c r="AA7" i="59"/>
  <c r="U8" i="59"/>
  <c r="M9" i="59"/>
  <c r="AB9" i="59"/>
  <c r="U10" i="59"/>
  <c r="N11" i="59"/>
  <c r="AB11" i="59"/>
  <c r="V12" i="59"/>
  <c r="N13" i="59"/>
  <c r="AC13" i="59"/>
  <c r="W14" i="59"/>
  <c r="O15" i="59"/>
  <c r="AD15" i="59"/>
  <c r="R16" i="59"/>
  <c r="Z16" i="59"/>
  <c r="P17" i="59"/>
  <c r="Y17" i="59"/>
  <c r="M18" i="59"/>
  <c r="X18" i="59"/>
  <c r="K19" i="59"/>
  <c r="T19" i="59"/>
  <c r="J20" i="59"/>
  <c r="S20" i="59"/>
  <c r="AA20" i="59"/>
  <c r="O21" i="59"/>
  <c r="V21" i="59"/>
  <c r="AC21" i="59"/>
  <c r="P22" i="59"/>
  <c r="V22" i="59"/>
  <c r="AC22" i="59"/>
  <c r="P23" i="59"/>
  <c r="W23" i="59"/>
  <c r="AC23" i="59"/>
  <c r="P24" i="59"/>
  <c r="W24" i="59"/>
  <c r="AD24" i="59"/>
  <c r="Q25" i="59"/>
  <c r="W25" i="59"/>
  <c r="AD25" i="59"/>
  <c r="Q26" i="59"/>
  <c r="X26" i="59"/>
  <c r="AD26" i="59"/>
  <c r="Q27" i="59"/>
  <c r="X27" i="59"/>
  <c r="J28" i="59"/>
  <c r="R28" i="59"/>
  <c r="X28" i="59"/>
  <c r="J29" i="59"/>
  <c r="R29" i="59"/>
  <c r="Y29" i="59"/>
  <c r="J30" i="59"/>
  <c r="R30" i="59"/>
  <c r="X30" i="59"/>
  <c r="AC30" i="59"/>
  <c r="M31" i="59"/>
  <c r="S31" i="59"/>
  <c r="X31" i="59"/>
  <c r="AC31" i="59"/>
  <c r="N32" i="59"/>
  <c r="S32" i="59"/>
  <c r="X32" i="59"/>
  <c r="AD32" i="59"/>
  <c r="N33" i="59"/>
  <c r="S33" i="59"/>
  <c r="Y33" i="59"/>
  <c r="AD33" i="59"/>
  <c r="N34" i="59"/>
  <c r="T34" i="59"/>
  <c r="Y34" i="59"/>
  <c r="AD34" i="59"/>
  <c r="O35" i="59"/>
  <c r="T35" i="59"/>
  <c r="Y35" i="59"/>
  <c r="K36" i="59"/>
  <c r="P36" i="59"/>
  <c r="U36" i="59"/>
  <c r="AA36" i="59"/>
  <c r="K37" i="59"/>
  <c r="P37" i="59"/>
  <c r="V37" i="59"/>
  <c r="AA37" i="59"/>
  <c r="K38" i="59"/>
  <c r="Q38" i="59"/>
  <c r="V38" i="59"/>
  <c r="AA38" i="59"/>
  <c r="L39" i="59"/>
  <c r="Q39" i="59"/>
  <c r="V39" i="59"/>
  <c r="AB39" i="59"/>
  <c r="L40" i="59"/>
  <c r="Q40" i="59"/>
  <c r="W40" i="59"/>
  <c r="AB40" i="59"/>
  <c r="L41" i="59"/>
  <c r="Q41" i="59"/>
  <c r="U41" i="59"/>
  <c r="Y41" i="59"/>
  <c r="AC41" i="59"/>
  <c r="L42" i="59"/>
  <c r="P42" i="59"/>
  <c r="T42" i="59"/>
  <c r="X42" i="59"/>
  <c r="AB42" i="59"/>
  <c r="K43" i="59"/>
  <c r="O43" i="59"/>
  <c r="S43" i="59"/>
  <c r="W43" i="59"/>
  <c r="AA43" i="59"/>
  <c r="J44" i="59"/>
  <c r="N44" i="59"/>
  <c r="R44" i="59"/>
  <c r="V44" i="59"/>
  <c r="Z44" i="59"/>
  <c r="AD44" i="59"/>
  <c r="M45" i="59"/>
  <c r="Q45" i="59"/>
  <c r="U45" i="59"/>
  <c r="Y45" i="59"/>
  <c r="AC45" i="59"/>
  <c r="L46" i="59"/>
  <c r="P46" i="59"/>
  <c r="T46" i="59"/>
  <c r="X46" i="59"/>
  <c r="AB46" i="59"/>
  <c r="V5" i="59"/>
  <c r="O6" i="59"/>
  <c r="AB6" i="59"/>
  <c r="V7" i="59"/>
  <c r="O8" i="59"/>
  <c r="AC8" i="59"/>
  <c r="V9" i="59"/>
  <c r="P10" i="59"/>
  <c r="AC10" i="59"/>
  <c r="W11" i="59"/>
  <c r="Q12" i="59"/>
  <c r="AD12" i="59"/>
  <c r="X13" i="59"/>
  <c r="Q14" i="59"/>
  <c r="J15" i="59"/>
  <c r="X15" i="59"/>
  <c r="O16" i="59"/>
  <c r="Y16" i="59"/>
  <c r="M17" i="59"/>
  <c r="X17" i="59"/>
  <c r="K18" i="59"/>
  <c r="T18" i="59"/>
  <c r="J19" i="59"/>
  <c r="S19" i="59"/>
  <c r="AA19" i="59"/>
  <c r="Q20" i="59"/>
  <c r="Z20" i="59"/>
  <c r="M21" i="59"/>
  <c r="U21" i="59"/>
  <c r="AA21" i="59"/>
  <c r="M22" i="59"/>
  <c r="U22" i="59"/>
  <c r="AB22" i="59"/>
  <c r="M23" i="59"/>
  <c r="U23" i="59"/>
  <c r="AB23" i="59"/>
  <c r="N24" i="59"/>
  <c r="V24" i="59"/>
  <c r="AB24" i="59"/>
  <c r="N25" i="59"/>
  <c r="V25" i="59"/>
  <c r="AC25" i="59"/>
  <c r="N26" i="59"/>
  <c r="V26" i="59"/>
  <c r="AC26" i="59"/>
  <c r="O27" i="59"/>
  <c r="W27" i="59"/>
  <c r="AC27" i="59"/>
  <c r="O28" i="59"/>
  <c r="W28" i="59"/>
  <c r="AD28" i="59"/>
  <c r="O29" i="59"/>
  <c r="W29" i="59"/>
  <c r="AD29" i="59"/>
  <c r="P30" i="59"/>
  <c r="V30" i="59"/>
  <c r="AB30" i="59"/>
  <c r="L31" i="59"/>
  <c r="Q31" i="59"/>
  <c r="W31" i="59"/>
  <c r="AB31" i="59"/>
  <c r="L32" i="59"/>
  <c r="R32" i="59"/>
  <c r="W32" i="59"/>
  <c r="AB32" i="59"/>
  <c r="M33" i="59"/>
  <c r="R33" i="59"/>
  <c r="W33" i="59"/>
  <c r="AC33" i="59"/>
  <c r="M34" i="59"/>
  <c r="R34" i="59"/>
  <c r="X34" i="59"/>
  <c r="AC34" i="59"/>
  <c r="M35" i="59"/>
  <c r="S35" i="59"/>
  <c r="X35" i="59"/>
  <c r="AC35" i="59"/>
  <c r="O36" i="59"/>
  <c r="T36" i="59"/>
  <c r="Y36" i="59"/>
  <c r="J37" i="59"/>
  <c r="O37" i="59"/>
  <c r="T37" i="59"/>
  <c r="Z37" i="59"/>
  <c r="U5" i="59"/>
  <c r="AA6" i="59"/>
  <c r="M8" i="59"/>
  <c r="U9" i="59"/>
  <c r="AB10" i="59"/>
  <c r="N12" i="59"/>
  <c r="V13" i="59"/>
  <c r="AC14" i="59"/>
  <c r="M16" i="59"/>
  <c r="J17" i="59"/>
  <c r="AD17" i="59"/>
  <c r="AA18" i="59"/>
  <c r="Z19" i="59"/>
  <c r="Y20" i="59"/>
  <c r="R21" i="59"/>
  <c r="L22" i="59"/>
  <c r="Z22" i="59"/>
  <c r="S23" i="59"/>
  <c r="L24" i="59"/>
  <c r="AA24" i="59"/>
  <c r="S25" i="59"/>
  <c r="M26" i="59"/>
  <c r="AB26" i="59"/>
  <c r="T27" i="59"/>
  <c r="N28" i="59"/>
  <c r="AB28" i="59"/>
  <c r="U29" i="59"/>
  <c r="N30" i="59"/>
  <c r="Z30" i="59"/>
  <c r="P31" i="59"/>
  <c r="AA31" i="59"/>
  <c r="P32" i="59"/>
  <c r="AA32" i="59"/>
  <c r="Q33" i="59"/>
  <c r="AA33" i="59"/>
  <c r="Q34" i="59"/>
  <c r="AB34" i="59"/>
  <c r="Q35" i="59"/>
  <c r="AB35" i="59"/>
  <c r="S36" i="59"/>
  <c r="AC36" i="59"/>
  <c r="S37" i="59"/>
  <c r="AD37" i="59"/>
  <c r="O38" i="59"/>
  <c r="W38" i="59"/>
  <c r="AD38" i="59"/>
  <c r="P39" i="59"/>
  <c r="X39" i="59"/>
  <c r="AD39" i="59"/>
  <c r="P40" i="59"/>
  <c r="X40" i="59"/>
  <c r="J41" i="59"/>
  <c r="P41" i="59"/>
  <c r="V41" i="59"/>
  <c r="AA41" i="59"/>
  <c r="K42" i="59"/>
  <c r="Q42" i="59"/>
  <c r="V42" i="59"/>
  <c r="AA42" i="59"/>
  <c r="L43" i="59"/>
  <c r="Q43" i="59"/>
  <c r="V43" i="59"/>
  <c r="AB43" i="59"/>
  <c r="L44" i="59"/>
  <c r="Q44" i="59"/>
  <c r="W44" i="59"/>
  <c r="AB44" i="59"/>
  <c r="L45" i="59"/>
  <c r="R45" i="59"/>
  <c r="W45" i="59"/>
  <c r="AB45" i="59"/>
  <c r="M46" i="59"/>
  <c r="R46" i="59"/>
  <c r="W46" i="59"/>
  <c r="AC46" i="59"/>
  <c r="AC5" i="59"/>
  <c r="O7" i="59"/>
  <c r="V8" i="59"/>
  <c r="AC9" i="59"/>
  <c r="P11" i="59"/>
  <c r="W12" i="59"/>
  <c r="AD13" i="59"/>
  <c r="R15" i="59"/>
  <c r="S16" i="59"/>
  <c r="R17" i="59"/>
  <c r="P18" i="59"/>
  <c r="N19" i="59"/>
  <c r="K20" i="59"/>
  <c r="J21" i="59"/>
  <c r="W21" i="59"/>
  <c r="Q22" i="59"/>
  <c r="K23" i="59"/>
  <c r="X23" i="59"/>
  <c r="R24" i="59"/>
  <c r="K25" i="59"/>
  <c r="Y25" i="59"/>
  <c r="R26" i="59"/>
  <c r="L27" i="59"/>
  <c r="Y27" i="59"/>
  <c r="S28" i="59"/>
  <c r="M29" i="59"/>
  <c r="Z29" i="59"/>
  <c r="T30" i="59"/>
  <c r="AD30" i="59"/>
  <c r="T31" i="59"/>
  <c r="J32" i="59"/>
  <c r="T32" i="59"/>
  <c r="J33" i="59"/>
  <c r="U33" i="59"/>
  <c r="J34" i="59"/>
  <c r="U34" i="59"/>
  <c r="K35" i="59"/>
  <c r="U35" i="59"/>
  <c r="L36" i="59"/>
  <c r="W36" i="59"/>
  <c r="L37" i="59"/>
  <c r="W37" i="59"/>
  <c r="J38" i="59"/>
  <c r="R38" i="59"/>
  <c r="Y38" i="59"/>
  <c r="J39" i="59"/>
  <c r="R39" i="59"/>
  <c r="Y39" i="59"/>
  <c r="K40" i="59"/>
  <c r="S40" i="59"/>
  <c r="Y40" i="59"/>
  <c r="K41" i="59"/>
  <c r="R41" i="59"/>
  <c r="W41" i="59"/>
  <c r="AB41" i="59"/>
  <c r="M42" i="59"/>
  <c r="R42" i="59"/>
  <c r="W42" i="59"/>
  <c r="AC42" i="59"/>
  <c r="M43" i="59"/>
  <c r="R43" i="59"/>
  <c r="X43" i="59"/>
  <c r="AC43" i="59"/>
  <c r="M44" i="59"/>
  <c r="S44" i="59"/>
  <c r="X44" i="59"/>
  <c r="AC44" i="59"/>
  <c r="N45" i="59"/>
  <c r="S45" i="59"/>
  <c r="X45" i="59"/>
  <c r="AD45" i="59"/>
  <c r="N46" i="59"/>
  <c r="S46" i="59"/>
  <c r="Y46" i="59"/>
  <c r="AD46" i="59"/>
  <c r="L6" i="59"/>
  <c r="AA8" i="59"/>
  <c r="V11" i="59"/>
  <c r="O14" i="59"/>
  <c r="W16" i="59"/>
  <c r="S18" i="59"/>
  <c r="N20" i="59"/>
  <c r="Z21" i="59"/>
  <c r="L23" i="59"/>
  <c r="S24" i="59"/>
  <c r="AA25" i="59"/>
  <c r="M27" i="59"/>
  <c r="T28" i="59"/>
  <c r="AC29" i="59"/>
  <c r="K31" i="59"/>
  <c r="K32" i="59"/>
  <c r="K33" i="59"/>
  <c r="L34" i="59"/>
  <c r="L35" i="59"/>
  <c r="M36" i="59"/>
  <c r="N37" i="59"/>
  <c r="M38" i="59"/>
  <c r="Z38" i="59"/>
  <c r="T39" i="59"/>
  <c r="M40" i="59"/>
  <c r="AA40" i="59"/>
  <c r="S41" i="59"/>
  <c r="AD41" i="59"/>
  <c r="S42" i="59"/>
  <c r="U6" i="59"/>
  <c r="P9" i="59"/>
  <c r="AD11" i="59"/>
  <c r="X14" i="59"/>
  <c r="AD16" i="59"/>
  <c r="Y18" i="59"/>
  <c r="U20" i="59"/>
  <c r="J22" i="59"/>
  <c r="Q23" i="59"/>
  <c r="X24" i="59"/>
  <c r="L26" i="59"/>
  <c r="S27" i="59"/>
  <c r="Z28" i="59"/>
  <c r="M30" i="59"/>
  <c r="O31" i="59"/>
  <c r="O32" i="59"/>
  <c r="O33" i="59"/>
  <c r="P34" i="59"/>
  <c r="P35" i="59"/>
  <c r="Q36" i="59"/>
  <c r="R37" i="59"/>
  <c r="N38" i="59"/>
  <c r="AC38" i="59"/>
  <c r="U39" i="59"/>
  <c r="O40" i="59"/>
  <c r="AC40" i="59"/>
  <c r="T41" i="59"/>
  <c r="J42" i="59"/>
  <c r="U42" i="59"/>
  <c r="J43" i="59"/>
  <c r="U43" i="59"/>
  <c r="K44" i="59"/>
  <c r="U44" i="59"/>
  <c r="K45" i="59"/>
  <c r="V45" i="59"/>
  <c r="K46" i="59"/>
  <c r="V46" i="59"/>
  <c r="T7" i="59"/>
  <c r="AC12" i="59"/>
  <c r="T17" i="59"/>
  <c r="K21" i="59"/>
  <c r="AA23" i="59"/>
  <c r="T26" i="59"/>
  <c r="N29" i="59"/>
  <c r="U31" i="59"/>
  <c r="V33" i="59"/>
  <c r="W35" i="59"/>
  <c r="X37" i="59"/>
  <c r="M39" i="59"/>
  <c r="T40" i="59"/>
  <c r="X41" i="59"/>
  <c r="Y42" i="59"/>
  <c r="P43" i="59"/>
  <c r="AD43" i="59"/>
  <c r="Y44" i="59"/>
  <c r="P45" i="59"/>
  <c r="J46" i="59"/>
  <c r="Z46" i="59"/>
  <c r="O5" i="59"/>
  <c r="W10" i="59"/>
  <c r="J16" i="59"/>
  <c r="X19" i="59"/>
  <c r="X22" i="59"/>
  <c r="R25" i="59"/>
  <c r="L28" i="59"/>
  <c r="Y30" i="59"/>
  <c r="Z32" i="59"/>
  <c r="Z34" i="59"/>
  <c r="AB36" i="59"/>
  <c r="U38" i="59"/>
  <c r="AC39" i="59"/>
  <c r="O41" i="59"/>
  <c r="O42" i="59"/>
  <c r="N43" i="59"/>
  <c r="Z43" i="59"/>
  <c r="T44" i="59"/>
  <c r="O45" i="59"/>
  <c r="AA45" i="59"/>
  <c r="U46" i="59"/>
  <c r="M10" i="59"/>
  <c r="P19" i="59"/>
  <c r="M25" i="59"/>
  <c r="U30" i="59"/>
  <c r="V34" i="59"/>
  <c r="S38" i="59"/>
  <c r="N41" i="59"/>
  <c r="AD42" i="59"/>
  <c r="P44" i="59"/>
  <c r="Z45" i="59"/>
  <c r="Q13" i="59"/>
  <c r="Q21" i="59"/>
  <c r="Y26" i="59"/>
  <c r="Y31" i="59"/>
  <c r="AA35" i="59"/>
  <c r="N39" i="59"/>
  <c r="Z41" i="59"/>
  <c r="T43" i="59"/>
  <c r="AA44" i="59"/>
  <c r="O46" i="59"/>
  <c r="W15" i="59"/>
  <c r="R22" i="59"/>
  <c r="AB27" i="59"/>
  <c r="V32" i="59"/>
  <c r="X36" i="59"/>
  <c r="Z39" i="59"/>
  <c r="N42" i="59"/>
  <c r="Y43" i="59"/>
  <c r="J45" i="59"/>
  <c r="Q46" i="59"/>
  <c r="Z17" i="59"/>
  <c r="AB37" i="59"/>
  <c r="T45" i="59"/>
  <c r="K24" i="59"/>
  <c r="U40" i="59"/>
  <c r="AA46" i="59"/>
  <c r="S29" i="59"/>
  <c r="Z33" i="59"/>
  <c r="Z42" i="59"/>
  <c r="O44" i="59"/>
  <c r="AB7" i="59"/>
  <c r="I5" i="59"/>
  <c r="I9" i="59"/>
  <c r="I13" i="59"/>
  <c r="I17" i="59"/>
  <c r="I21" i="59"/>
  <c r="I25" i="59"/>
  <c r="I29" i="59"/>
  <c r="I33" i="59"/>
  <c r="I37" i="59"/>
  <c r="I41" i="59"/>
  <c r="I45" i="59"/>
  <c r="I6" i="59"/>
  <c r="I10" i="59"/>
  <c r="I14" i="59"/>
  <c r="I18" i="59"/>
  <c r="I22" i="59"/>
  <c r="I26" i="59"/>
  <c r="I30" i="59"/>
  <c r="I34" i="59"/>
  <c r="I38" i="59"/>
  <c r="I42" i="59"/>
  <c r="I46" i="59"/>
  <c r="I7" i="59"/>
  <c r="I11" i="59"/>
  <c r="I15" i="59"/>
  <c r="I19" i="59"/>
  <c r="I23" i="59"/>
  <c r="I27" i="59"/>
  <c r="I31" i="59"/>
  <c r="I35" i="59"/>
  <c r="I39" i="59"/>
  <c r="I43" i="59"/>
  <c r="I12" i="59"/>
  <c r="I28" i="59"/>
  <c r="I44" i="59"/>
  <c r="I8" i="59"/>
  <c r="I40" i="59"/>
  <c r="I16" i="59"/>
  <c r="I32" i="59"/>
  <c r="I24" i="59"/>
  <c r="I20" i="59"/>
  <c r="I36" i="59"/>
  <c r="BE2" i="130" a="1"/>
  <c r="H33" i="47"/>
  <c r="H29" i="47"/>
  <c r="H23" i="47"/>
  <c r="H31" i="47"/>
  <c r="H21" i="47"/>
  <c r="H27" i="47"/>
  <c r="H25" i="47"/>
  <c r="D14" i="114" l="1" a="1"/>
  <c r="D14" i="114" s="1"/>
  <c r="BS2" i="130"/>
  <c r="BN3" i="130"/>
  <c r="BI4" i="130"/>
  <c r="BY4" i="130"/>
  <c r="AP5" i="130" s="1"/>
  <c r="BT5" i="130"/>
  <c r="BO6" i="130"/>
  <c r="BJ7" i="130"/>
  <c r="BZ7" i="130"/>
  <c r="AQ8" i="130" s="1"/>
  <c r="BU8" i="130"/>
  <c r="BP9" i="130"/>
  <c r="AM10" i="130" s="1"/>
  <c r="BK10" i="130"/>
  <c r="AL11" i="130" s="1"/>
  <c r="BF11" i="130"/>
  <c r="AI12" i="130" s="1"/>
  <c r="BV11" i="130"/>
  <c r="BQ12" i="130"/>
  <c r="BL13" i="130"/>
  <c r="BG14" i="130"/>
  <c r="AJ15" i="130" s="1"/>
  <c r="BW14" i="130"/>
  <c r="BR15" i="130"/>
  <c r="BM16" i="130"/>
  <c r="BH17" i="130"/>
  <c r="AK18" i="130" s="1"/>
  <c r="BX17" i="130"/>
  <c r="AO18" i="130" s="1"/>
  <c r="BS18" i="130"/>
  <c r="BN19" i="130"/>
  <c r="BI20" i="130"/>
  <c r="BY20" i="130"/>
  <c r="AP21" i="130" s="1"/>
  <c r="BT21" i="130"/>
  <c r="BO22" i="130"/>
  <c r="BJ23" i="130"/>
  <c r="BZ23" i="130"/>
  <c r="BU24" i="130"/>
  <c r="AN25" i="130" s="1"/>
  <c r="BP25" i="130"/>
  <c r="AM26" i="130" s="1"/>
  <c r="BK26" i="130"/>
  <c r="BF27" i="130"/>
  <c r="AI28" i="130" s="1"/>
  <c r="BV27" i="130"/>
  <c r="BQ28" i="130"/>
  <c r="BL29" i="130"/>
  <c r="BG30" i="130"/>
  <c r="AJ31" i="130" s="1"/>
  <c r="BW30" i="130"/>
  <c r="BR31" i="130"/>
  <c r="BM32" i="130"/>
  <c r="BH33" i="130"/>
  <c r="AK34" i="130" s="1"/>
  <c r="BX33" i="130"/>
  <c r="AO34" i="130" s="1"/>
  <c r="BS34" i="130"/>
  <c r="BN35" i="130"/>
  <c r="BI36" i="130"/>
  <c r="BY36" i="130"/>
  <c r="AP37" i="130" s="1"/>
  <c r="BT37" i="130"/>
  <c r="BO38" i="130"/>
  <c r="BJ39" i="130"/>
  <c r="BZ39" i="130"/>
  <c r="AQ40" i="130" s="1"/>
  <c r="BU40" i="130"/>
  <c r="AN41" i="130" s="1"/>
  <c r="BP41" i="130"/>
  <c r="AM42" i="130" s="1"/>
  <c r="BK42" i="130"/>
  <c r="AL43" i="130" s="1"/>
  <c r="BF43" i="130"/>
  <c r="AI44" i="130" s="1"/>
  <c r="BV43" i="130"/>
  <c r="BQ44" i="130"/>
  <c r="BL45" i="130"/>
  <c r="BG46" i="130"/>
  <c r="AJ47" i="130" s="1"/>
  <c r="BW46" i="130"/>
  <c r="BR47" i="130"/>
  <c r="BM48" i="130"/>
  <c r="BH49" i="130"/>
  <c r="AK50" i="130" s="1"/>
  <c r="BX49" i="130"/>
  <c r="AO50" i="130" s="1"/>
  <c r="BS50" i="130"/>
  <c r="BN51" i="130"/>
  <c r="BI52" i="130"/>
  <c r="BY52" i="130"/>
  <c r="AP53" i="130" s="1"/>
  <c r="BT53" i="130"/>
  <c r="BO54" i="130"/>
  <c r="BJ55" i="130"/>
  <c r="BZ55" i="130"/>
  <c r="AQ56" i="130" s="1"/>
  <c r="BU56" i="130"/>
  <c r="BP57" i="130"/>
  <c r="AM58" i="130" s="1"/>
  <c r="BK58" i="130"/>
  <c r="AL59" i="130" s="1"/>
  <c r="BF59" i="130"/>
  <c r="AI60" i="130" s="1"/>
  <c r="BV59" i="130"/>
  <c r="BQ60" i="130"/>
  <c r="BL61" i="130"/>
  <c r="BG62" i="130"/>
  <c r="AJ63" i="130" s="1"/>
  <c r="BW62" i="130"/>
  <c r="BR63" i="130"/>
  <c r="BM64" i="130"/>
  <c r="BH65" i="130"/>
  <c r="AK66" i="130" s="1"/>
  <c r="BX65" i="130"/>
  <c r="AO66" i="130" s="1"/>
  <c r="BG2" i="130"/>
  <c r="BW2" i="130"/>
  <c r="BR3" i="130"/>
  <c r="BM4" i="130"/>
  <c r="BH5" i="130"/>
  <c r="AK6" i="130" s="1"/>
  <c r="BX5" i="130"/>
  <c r="BS6" i="130"/>
  <c r="BN7" i="130"/>
  <c r="BI8" i="130"/>
  <c r="BY8" i="130"/>
  <c r="AP9" i="130" s="1"/>
  <c r="BT9" i="130"/>
  <c r="BO10" i="130"/>
  <c r="BJ11" i="130"/>
  <c r="BZ11" i="130"/>
  <c r="AQ12" i="130" s="1"/>
  <c r="BU12" i="130"/>
  <c r="AN13" i="130" s="1"/>
  <c r="BP13" i="130"/>
  <c r="AM14" i="130" s="1"/>
  <c r="BK14" i="130"/>
  <c r="AL15" i="130" s="1"/>
  <c r="BF15" i="130"/>
  <c r="AI16" i="130" s="1"/>
  <c r="BV15" i="130"/>
  <c r="BQ16" i="130"/>
  <c r="BL17" i="130"/>
  <c r="BG18" i="130"/>
  <c r="AJ19" i="130" s="1"/>
  <c r="BW18" i="130"/>
  <c r="BR19" i="130"/>
  <c r="BM20" i="130"/>
  <c r="BH21" i="130"/>
  <c r="AK22" i="130" s="1"/>
  <c r="BX21" i="130"/>
  <c r="AO22" i="130" s="1"/>
  <c r="BS22" i="130"/>
  <c r="BN23" i="130"/>
  <c r="BI24" i="130"/>
  <c r="BY24" i="130"/>
  <c r="AP25" i="130" s="1"/>
  <c r="BT25" i="130"/>
  <c r="BO26" i="130"/>
  <c r="BJ27" i="130"/>
  <c r="BZ27" i="130"/>
  <c r="AQ28" i="130" s="1"/>
  <c r="BU28" i="130"/>
  <c r="BP29" i="130"/>
  <c r="AM30" i="130" s="1"/>
  <c r="BK30" i="130"/>
  <c r="AL31" i="130" s="1"/>
  <c r="BF31" i="130"/>
  <c r="AI32" i="130" s="1"/>
  <c r="BV31" i="130"/>
  <c r="BQ32" i="130"/>
  <c r="BL33" i="130"/>
  <c r="BG34" i="130"/>
  <c r="AJ35" i="130" s="1"/>
  <c r="BW34" i="130"/>
  <c r="BR35" i="130"/>
  <c r="BM36" i="130"/>
  <c r="BH37" i="130"/>
  <c r="AK38" i="130" s="1"/>
  <c r="BX37" i="130"/>
  <c r="AO38" i="130" s="1"/>
  <c r="BS38" i="130"/>
  <c r="BN39" i="130"/>
  <c r="BI40" i="130"/>
  <c r="BY40" i="130"/>
  <c r="AP41" i="130" s="1"/>
  <c r="BT41" i="130"/>
  <c r="BO42" i="130"/>
  <c r="BJ43" i="130"/>
  <c r="BZ43" i="130"/>
  <c r="AQ44" i="130" s="1"/>
  <c r="BU44" i="130"/>
  <c r="AN45" i="130" s="1"/>
  <c r="BP45" i="130"/>
  <c r="AM46" i="130" s="1"/>
  <c r="BK46" i="130"/>
  <c r="AL47" i="130" s="1"/>
  <c r="BF47" i="130"/>
  <c r="AI48" i="130" s="1"/>
  <c r="BV47" i="130"/>
  <c r="BQ48" i="130"/>
  <c r="BL49" i="130"/>
  <c r="BG50" i="130"/>
  <c r="AJ51" i="130" s="1"/>
  <c r="BW50" i="130"/>
  <c r="BR51" i="130"/>
  <c r="BM52" i="130"/>
  <c r="BH53" i="130"/>
  <c r="AK54" i="130" s="1"/>
  <c r="BX53" i="130"/>
  <c r="BS54" i="130"/>
  <c r="BN55" i="130"/>
  <c r="BI56" i="130"/>
  <c r="BY56" i="130"/>
  <c r="AP57" i="130" s="1"/>
  <c r="BT57" i="130"/>
  <c r="BO58" i="130"/>
  <c r="BJ59" i="130"/>
  <c r="BZ59" i="130"/>
  <c r="AQ60" i="130" s="1"/>
  <c r="BU60" i="130"/>
  <c r="AN61" i="130" s="1"/>
  <c r="BP61" i="130"/>
  <c r="AM62" i="130" s="1"/>
  <c r="BK62" i="130"/>
  <c r="AL63" i="130" s="1"/>
  <c r="BF63" i="130"/>
  <c r="AI64" i="130" s="1"/>
  <c r="BV63" i="130"/>
  <c r="BQ64" i="130"/>
  <c r="BL65" i="130"/>
  <c r="BG66" i="130"/>
  <c r="AJ67" i="130" s="1"/>
  <c r="BO2" i="130"/>
  <c r="BZ3" i="130"/>
  <c r="AQ4" i="130" s="1"/>
  <c r="BF3" i="130"/>
  <c r="BQ4" i="130"/>
  <c r="BG6" i="130"/>
  <c r="AJ7" i="130" s="1"/>
  <c r="BR7" i="130"/>
  <c r="BH9" i="130"/>
  <c r="AK10" i="130" s="1"/>
  <c r="BS10" i="130"/>
  <c r="BI12" i="130"/>
  <c r="BT13" i="130"/>
  <c r="BJ15" i="130"/>
  <c r="BU16" i="130"/>
  <c r="AN17" i="130" s="1"/>
  <c r="BK18" i="130"/>
  <c r="AL19" i="130" s="1"/>
  <c r="BV19" i="130"/>
  <c r="BL21" i="130"/>
  <c r="BW22" i="130"/>
  <c r="BM24" i="130"/>
  <c r="BX25" i="130"/>
  <c r="AO26" i="130" s="1"/>
  <c r="BN27" i="130"/>
  <c r="BY28" i="130"/>
  <c r="AP29" i="130" s="1"/>
  <c r="BO30" i="130"/>
  <c r="BZ31" i="130"/>
  <c r="AQ32" i="130" s="1"/>
  <c r="BP33" i="130"/>
  <c r="AM34" i="130" s="1"/>
  <c r="BF35" i="130"/>
  <c r="BQ36" i="130"/>
  <c r="BG38" i="130"/>
  <c r="AJ39" i="130" s="1"/>
  <c r="BR39" i="130"/>
  <c r="BH41" i="130"/>
  <c r="AK42" i="130" s="1"/>
  <c r="BS42" i="130"/>
  <c r="BI44" i="130"/>
  <c r="BT45" i="130"/>
  <c r="BJ47" i="130"/>
  <c r="BU48" i="130"/>
  <c r="AN49" i="130" s="1"/>
  <c r="BK50" i="130"/>
  <c r="AL51" i="130" s="1"/>
  <c r="BV51" i="130"/>
  <c r="BL53" i="130"/>
  <c r="BW54" i="130"/>
  <c r="BM56" i="130"/>
  <c r="BX57" i="130"/>
  <c r="BN59" i="130"/>
  <c r="BY60" i="130"/>
  <c r="AP61" i="130" s="1"/>
  <c r="BO62" i="130"/>
  <c r="BZ63" i="130"/>
  <c r="AQ64" i="130" s="1"/>
  <c r="BP65" i="130"/>
  <c r="BS66" i="130"/>
  <c r="BN67" i="130"/>
  <c r="BI68" i="130"/>
  <c r="BY68" i="130"/>
  <c r="AP69" i="130" s="1"/>
  <c r="BT69" i="130"/>
  <c r="BO70" i="130"/>
  <c r="BJ71" i="130"/>
  <c r="BZ71" i="130"/>
  <c r="AQ72" i="130" s="1"/>
  <c r="BU72" i="130"/>
  <c r="AN73" i="130" s="1"/>
  <c r="BP73" i="130"/>
  <c r="AM74" i="130" s="1"/>
  <c r="BK74" i="130"/>
  <c r="AL75" i="130" s="1"/>
  <c r="BF75" i="130"/>
  <c r="BV75" i="130"/>
  <c r="BQ76" i="130"/>
  <c r="BL77" i="130"/>
  <c r="BG78" i="130"/>
  <c r="AJ79" i="130" s="1"/>
  <c r="BW78" i="130"/>
  <c r="BR79" i="130"/>
  <c r="BM80" i="130"/>
  <c r="BH81" i="130"/>
  <c r="AK82" i="130" s="1"/>
  <c r="BX81" i="130"/>
  <c r="BS82" i="130"/>
  <c r="BN83" i="130"/>
  <c r="BI84" i="130"/>
  <c r="BY84" i="130"/>
  <c r="AP85" i="130" s="1"/>
  <c r="BT85" i="130"/>
  <c r="BO86" i="130"/>
  <c r="BJ87" i="130"/>
  <c r="BZ87" i="130"/>
  <c r="BU88" i="130"/>
  <c r="AN89" i="130" s="1"/>
  <c r="BP89" i="130"/>
  <c r="AM90" i="130" s="1"/>
  <c r="BK90" i="130"/>
  <c r="AL91" i="130" s="1"/>
  <c r="BF91" i="130"/>
  <c r="AI92" i="130" s="1"/>
  <c r="BV91" i="130"/>
  <c r="BQ92" i="130"/>
  <c r="BL93" i="130"/>
  <c r="BG94" i="130"/>
  <c r="AJ95" i="130" s="1"/>
  <c r="BW94" i="130"/>
  <c r="BR95" i="130"/>
  <c r="BM96" i="130"/>
  <c r="BH97" i="130"/>
  <c r="AK98" i="130" s="1"/>
  <c r="BX97" i="130"/>
  <c r="AO98" i="130" s="1"/>
  <c r="BS98" i="130"/>
  <c r="BN99" i="130"/>
  <c r="BI100" i="130"/>
  <c r="BY100" i="130"/>
  <c r="AP101" i="130" s="1"/>
  <c r="BT101" i="130"/>
  <c r="BO102" i="130"/>
  <c r="BJ103" i="130"/>
  <c r="BZ103" i="130"/>
  <c r="AQ104" i="130" s="1"/>
  <c r="BU104" i="130"/>
  <c r="AN105" i="130" s="1"/>
  <c r="BP105" i="130"/>
  <c r="AM106" i="130" s="1"/>
  <c r="BK106" i="130"/>
  <c r="BF107" i="130"/>
  <c r="AI108" i="130" s="1"/>
  <c r="BV107" i="130"/>
  <c r="BQ108" i="130"/>
  <c r="BL109" i="130"/>
  <c r="BG110" i="130"/>
  <c r="AJ111" i="130" s="1"/>
  <c r="BW110" i="130"/>
  <c r="BR111" i="130"/>
  <c r="BM112" i="130"/>
  <c r="BH113" i="130"/>
  <c r="AK114" i="130" s="1"/>
  <c r="BX113" i="130"/>
  <c r="AO114" i="130" s="1"/>
  <c r="BS114" i="130"/>
  <c r="BN115" i="130"/>
  <c r="BI116" i="130"/>
  <c r="BY116" i="130"/>
  <c r="AP117" i="130" s="1"/>
  <c r="BT117" i="130"/>
  <c r="BO118" i="130"/>
  <c r="BJ119" i="130"/>
  <c r="BZ119" i="130"/>
  <c r="BU120" i="130"/>
  <c r="BP121" i="130"/>
  <c r="AM122" i="130" s="1"/>
  <c r="BK122" i="130"/>
  <c r="AL123" i="130" s="1"/>
  <c r="BF123" i="130"/>
  <c r="AI124" i="130" s="1"/>
  <c r="BV123" i="130"/>
  <c r="BR2" i="130"/>
  <c r="BS3" i="130"/>
  <c r="BS4" i="130"/>
  <c r="BS5" i="130"/>
  <c r="BT6" i="130"/>
  <c r="BT7" i="130"/>
  <c r="BT8" i="130"/>
  <c r="BU9" i="130"/>
  <c r="AN10" i="130" s="1"/>
  <c r="BU10" i="130"/>
  <c r="AN11" i="130" s="1"/>
  <c r="BU11" i="130"/>
  <c r="AN12" i="130" s="1"/>
  <c r="BV12" i="130"/>
  <c r="BV13" i="130"/>
  <c r="BV14" i="130"/>
  <c r="BW15" i="130"/>
  <c r="BW16" i="130"/>
  <c r="BW17" i="130"/>
  <c r="BX18" i="130"/>
  <c r="AO19" i="130" s="1"/>
  <c r="BX19" i="130"/>
  <c r="AO20" i="130" s="1"/>
  <c r="BX20" i="130"/>
  <c r="AO21" i="130" s="1"/>
  <c r="BY21" i="130"/>
  <c r="AP22" i="130" s="1"/>
  <c r="BY22" i="130"/>
  <c r="AP23" i="130" s="1"/>
  <c r="BY23" i="130"/>
  <c r="AP24" i="130" s="1"/>
  <c r="BZ24" i="130"/>
  <c r="AQ25" i="130" s="1"/>
  <c r="BZ25" i="130"/>
  <c r="AQ26" i="130" s="1"/>
  <c r="BZ26" i="130"/>
  <c r="AQ27" i="130" s="1"/>
  <c r="BF28" i="130"/>
  <c r="AI29" i="130" s="1"/>
  <c r="BF29" i="130"/>
  <c r="AI30" i="130" s="1"/>
  <c r="BF30" i="130"/>
  <c r="AI31" i="130" s="1"/>
  <c r="BG31" i="130"/>
  <c r="AJ32" i="130" s="1"/>
  <c r="BG32" i="130"/>
  <c r="AJ33" i="130" s="1"/>
  <c r="BG33" i="130"/>
  <c r="AJ34" i="130" s="1"/>
  <c r="BH34" i="130"/>
  <c r="AK35" i="130" s="1"/>
  <c r="BH35" i="130"/>
  <c r="AK36" i="130" s="1"/>
  <c r="BH36" i="130"/>
  <c r="AK37" i="130" s="1"/>
  <c r="BI37" i="130"/>
  <c r="BI38" i="130"/>
  <c r="BI39" i="130"/>
  <c r="BJ40" i="130"/>
  <c r="BJ41" i="130"/>
  <c r="BJ42" i="130"/>
  <c r="BK43" i="130"/>
  <c r="AL44" i="130" s="1"/>
  <c r="BK44" i="130"/>
  <c r="AL45" i="130" s="1"/>
  <c r="BK45" i="130"/>
  <c r="BL46" i="130"/>
  <c r="BL47" i="130"/>
  <c r="BL48" i="130"/>
  <c r="BM49" i="130"/>
  <c r="BM50" i="130"/>
  <c r="BM51" i="130"/>
  <c r="BN52" i="130"/>
  <c r="BN53" i="130"/>
  <c r="BN54" i="130"/>
  <c r="BJ3" i="130"/>
  <c r="BP5" i="130"/>
  <c r="AM6" i="130" s="1"/>
  <c r="BV7" i="130"/>
  <c r="BX9" i="130"/>
  <c r="BR11" i="130"/>
  <c r="BX13" i="130"/>
  <c r="AO14" i="130" s="1"/>
  <c r="BZ15" i="130"/>
  <c r="AQ16" i="130" s="1"/>
  <c r="BT17" i="130"/>
  <c r="BZ19" i="130"/>
  <c r="AQ20" i="130" s="1"/>
  <c r="BG22" i="130"/>
  <c r="AJ23" i="130" s="1"/>
  <c r="BV23" i="130"/>
  <c r="BG26" i="130"/>
  <c r="AJ27" i="130" s="1"/>
  <c r="BI28" i="130"/>
  <c r="BX29" i="130"/>
  <c r="AO30" i="130" s="1"/>
  <c r="BI32" i="130"/>
  <c r="BK34" i="130"/>
  <c r="AL35" i="130" s="1"/>
  <c r="BZ35" i="130"/>
  <c r="AQ36" i="130" s="1"/>
  <c r="BK38" i="130"/>
  <c r="AL39" i="130" s="1"/>
  <c r="BM40" i="130"/>
  <c r="BG42" i="130"/>
  <c r="BM44" i="130"/>
  <c r="BO46" i="130"/>
  <c r="BI48" i="130"/>
  <c r="BO50" i="130"/>
  <c r="BQ52" i="130"/>
  <c r="BK54" i="130"/>
  <c r="AL55" i="130" s="1"/>
  <c r="BQ56" i="130"/>
  <c r="BS58" i="130"/>
  <c r="BM60" i="130"/>
  <c r="BS62" i="130"/>
  <c r="BU64" i="130"/>
  <c r="BO66" i="130"/>
  <c r="BR67" i="130"/>
  <c r="BQ68" i="130"/>
  <c r="BP69" i="130"/>
  <c r="AM70" i="130" s="1"/>
  <c r="BS70" i="130"/>
  <c r="BR71" i="130"/>
  <c r="BQ72" i="130"/>
  <c r="BT73" i="130"/>
  <c r="BS74" i="130"/>
  <c r="BR75" i="130"/>
  <c r="BU76" i="130"/>
  <c r="AN77" i="130" s="1"/>
  <c r="BT77" i="130"/>
  <c r="BS78" i="130"/>
  <c r="BV79" i="130"/>
  <c r="BU80" i="130"/>
  <c r="AN81" i="130" s="1"/>
  <c r="BT81" i="130"/>
  <c r="BW82" i="130"/>
  <c r="BV83" i="130"/>
  <c r="BU84" i="130"/>
  <c r="AN85" i="130" s="1"/>
  <c r="BX85" i="130"/>
  <c r="AO86" i="130" s="1"/>
  <c r="BW86" i="130"/>
  <c r="BV87" i="130"/>
  <c r="BY88" i="130"/>
  <c r="AP89" i="130" s="1"/>
  <c r="BX89" i="130"/>
  <c r="AO90" i="130" s="1"/>
  <c r="BW90" i="130"/>
  <c r="BZ91" i="130"/>
  <c r="AQ92" i="130" s="1"/>
  <c r="BY92" i="130"/>
  <c r="AP93" i="130" s="1"/>
  <c r="BX93" i="130"/>
  <c r="AO94" i="130" s="1"/>
  <c r="BF95" i="130"/>
  <c r="AI96" i="130" s="1"/>
  <c r="BZ95" i="130"/>
  <c r="AQ96" i="130" s="1"/>
  <c r="BY96" i="130"/>
  <c r="AP97" i="130" s="1"/>
  <c r="BG98" i="130"/>
  <c r="AJ99" i="130" s="1"/>
  <c r="BF99" i="130"/>
  <c r="AI100" i="130" s="1"/>
  <c r="BZ99" i="130"/>
  <c r="AQ100" i="130" s="1"/>
  <c r="BH101" i="130"/>
  <c r="AK102" i="130" s="1"/>
  <c r="BG102" i="130"/>
  <c r="BF103" i="130"/>
  <c r="AI104" i="130" s="1"/>
  <c r="BI104" i="130"/>
  <c r="BH105" i="130"/>
  <c r="AK106" i="130" s="1"/>
  <c r="BG106" i="130"/>
  <c r="BJ107" i="130"/>
  <c r="BI108" i="130"/>
  <c r="BH109" i="130"/>
  <c r="AK110" i="130" s="1"/>
  <c r="BK110" i="130"/>
  <c r="AL111" i="130" s="1"/>
  <c r="BJ111" i="130"/>
  <c r="BI112" i="130"/>
  <c r="BL113" i="130"/>
  <c r="BK114" i="130"/>
  <c r="AL115" i="130" s="1"/>
  <c r="BJ115" i="130"/>
  <c r="BM116" i="130"/>
  <c r="BL117" i="130"/>
  <c r="BK118" i="130"/>
  <c r="AL119" i="130" s="1"/>
  <c r="BN119" i="130"/>
  <c r="BM120" i="130"/>
  <c r="BV3" i="130"/>
  <c r="BK6" i="130"/>
  <c r="AL7" i="130" s="1"/>
  <c r="BM8" i="130"/>
  <c r="BG10" i="130"/>
  <c r="AJ11" i="130" s="1"/>
  <c r="BM12" i="130"/>
  <c r="BO14" i="130"/>
  <c r="BI16" i="130"/>
  <c r="BO18" i="130"/>
  <c r="BQ20" i="130"/>
  <c r="BK22" i="130"/>
  <c r="AL23" i="130" s="1"/>
  <c r="BQ24" i="130"/>
  <c r="BS26" i="130"/>
  <c r="BM28" i="130"/>
  <c r="BS30" i="130"/>
  <c r="BU32" i="130"/>
  <c r="AN33" i="130" s="1"/>
  <c r="BO34" i="130"/>
  <c r="BU36" i="130"/>
  <c r="AN37" i="130" s="1"/>
  <c r="BW38" i="130"/>
  <c r="BQ40" i="130"/>
  <c r="BW42" i="130"/>
  <c r="BY44" i="130"/>
  <c r="AP45" i="130" s="1"/>
  <c r="BS46" i="130"/>
  <c r="BY48" i="130"/>
  <c r="AP49" i="130" s="1"/>
  <c r="BF51" i="130"/>
  <c r="AI52" i="130" s="1"/>
  <c r="BU52" i="130"/>
  <c r="AN53" i="130" s="1"/>
  <c r="BF55" i="130"/>
  <c r="AI56" i="130" s="1"/>
  <c r="BH57" i="130"/>
  <c r="AK58" i="130" s="1"/>
  <c r="BW58" i="130"/>
  <c r="BH61" i="130"/>
  <c r="AK62" i="130" s="1"/>
  <c r="BJ63" i="130"/>
  <c r="BY64" i="130"/>
  <c r="BW66" i="130"/>
  <c r="BV67" i="130"/>
  <c r="BU68" i="130"/>
  <c r="AN69" i="130" s="1"/>
  <c r="BX69" i="130"/>
  <c r="AO70" i="130" s="1"/>
  <c r="BW70" i="130"/>
  <c r="BV71" i="130"/>
  <c r="BY72" i="130"/>
  <c r="AP73" i="130" s="1"/>
  <c r="BX73" i="130"/>
  <c r="AO74" i="130" s="1"/>
  <c r="BW74" i="130"/>
  <c r="BZ75" i="130"/>
  <c r="AQ76" i="130" s="1"/>
  <c r="BY76" i="130"/>
  <c r="BX77" i="130"/>
  <c r="AO78" i="130" s="1"/>
  <c r="BF79" i="130"/>
  <c r="AI80" i="130" s="1"/>
  <c r="BZ79" i="130"/>
  <c r="AQ80" i="130" s="1"/>
  <c r="BY80" i="130"/>
  <c r="AP81" i="130" s="1"/>
  <c r="BG82" i="130"/>
  <c r="AJ83" i="130" s="1"/>
  <c r="BF83" i="130"/>
  <c r="AI84" i="130" s="1"/>
  <c r="BZ83" i="130"/>
  <c r="AQ84" i="130" s="1"/>
  <c r="BH85" i="130"/>
  <c r="BG86" i="130"/>
  <c r="BF87" i="130"/>
  <c r="AI88" i="130" s="1"/>
  <c r="BI88" i="130"/>
  <c r="BH89" i="130"/>
  <c r="AK90" i="130" s="1"/>
  <c r="BG90" i="130"/>
  <c r="AJ91" i="130" s="1"/>
  <c r="BJ91" i="130"/>
  <c r="BI92" i="130"/>
  <c r="BH93" i="130"/>
  <c r="AK94" i="130" s="1"/>
  <c r="BK94" i="130"/>
  <c r="AL95" i="130" s="1"/>
  <c r="BJ95" i="130"/>
  <c r="BI96" i="130"/>
  <c r="BL97" i="130"/>
  <c r="BK98" i="130"/>
  <c r="AL99" i="130" s="1"/>
  <c r="BJ99" i="130"/>
  <c r="BM100" i="130"/>
  <c r="BL101" i="130"/>
  <c r="BK102" i="130"/>
  <c r="AL103" i="130" s="1"/>
  <c r="BN103" i="130"/>
  <c r="BM104" i="130"/>
  <c r="BL105" i="130"/>
  <c r="BO106" i="130"/>
  <c r="BN107" i="130"/>
  <c r="BM108" i="130"/>
  <c r="BP109" i="130"/>
  <c r="AM110" i="130" s="1"/>
  <c r="BO110" i="130"/>
  <c r="BN111" i="130"/>
  <c r="BQ112" i="130"/>
  <c r="BP113" i="130"/>
  <c r="AM114" i="130" s="1"/>
  <c r="BO114" i="130"/>
  <c r="BR115" i="130"/>
  <c r="BQ116" i="130"/>
  <c r="BP117" i="130"/>
  <c r="AM118" i="130" s="1"/>
  <c r="BS118" i="130"/>
  <c r="BR119" i="130"/>
  <c r="BQ120" i="130"/>
  <c r="BU4" i="130"/>
  <c r="AN5" i="130" s="1"/>
  <c r="BQ8" i="130"/>
  <c r="BY12" i="130"/>
  <c r="AP13" i="130" s="1"/>
  <c r="BY16" i="130"/>
  <c r="AP17" i="130" s="1"/>
  <c r="BU20" i="130"/>
  <c r="BH25" i="130"/>
  <c r="BH29" i="130"/>
  <c r="AK30" i="130" s="1"/>
  <c r="BY32" i="130"/>
  <c r="AP33" i="130" s="1"/>
  <c r="BL37" i="130"/>
  <c r="BL41" i="130"/>
  <c r="BH45" i="130"/>
  <c r="AK46" i="130" s="1"/>
  <c r="BP49" i="130"/>
  <c r="AM50" i="130" s="1"/>
  <c r="BP53" i="130"/>
  <c r="BL57" i="130"/>
  <c r="BT61" i="130"/>
  <c r="BT65" i="130"/>
  <c r="BZ67" i="130"/>
  <c r="AQ68" i="130" s="1"/>
  <c r="BG70" i="130"/>
  <c r="AJ71" i="130" s="1"/>
  <c r="BI72" i="130"/>
  <c r="BG74" i="130"/>
  <c r="AJ75" i="130" s="1"/>
  <c r="BI76" i="130"/>
  <c r="BK78" i="130"/>
  <c r="BI80" i="130"/>
  <c r="BK82" i="130"/>
  <c r="AL83" i="130" s="1"/>
  <c r="BM84" i="130"/>
  <c r="BK86" i="130"/>
  <c r="AL87" i="130" s="1"/>
  <c r="BM88" i="130"/>
  <c r="BO90" i="130"/>
  <c r="BM92" i="130"/>
  <c r="BO94" i="130"/>
  <c r="BQ96" i="130"/>
  <c r="BO98" i="130"/>
  <c r="BQ100" i="130"/>
  <c r="BS102" i="130"/>
  <c r="BQ104" i="130"/>
  <c r="BS106" i="130"/>
  <c r="BU108" i="130"/>
  <c r="AN109" i="130" s="1"/>
  <c r="BS110" i="130"/>
  <c r="BU112" i="130"/>
  <c r="AN113" i="130" s="1"/>
  <c r="BW114" i="130"/>
  <c r="BU116" i="130"/>
  <c r="AN117" i="130" s="1"/>
  <c r="BW118" i="130"/>
  <c r="BY120" i="130"/>
  <c r="AP121" i="130" s="1"/>
  <c r="BX121" i="130"/>
  <c r="AO122" i="130" s="1"/>
  <c r="BW122" i="130"/>
  <c r="BZ123" i="130"/>
  <c r="AQ124" i="130" s="1"/>
  <c r="BH3" i="130"/>
  <c r="AK4" i="130" s="1"/>
  <c r="BN4" i="130"/>
  <c r="BY5" i="130"/>
  <c r="AP6" i="130" s="1"/>
  <c r="BI7" i="130"/>
  <c r="BO8" i="130"/>
  <c r="BZ9" i="130"/>
  <c r="AQ10" i="130" s="1"/>
  <c r="BK11" i="130"/>
  <c r="AL12" i="130" s="1"/>
  <c r="BP12" i="130"/>
  <c r="AM13" i="130" s="1"/>
  <c r="BF14" i="130"/>
  <c r="AI15" i="130" s="1"/>
  <c r="BL15" i="130"/>
  <c r="BR16" i="130"/>
  <c r="BH18" i="130"/>
  <c r="BM19" i="130"/>
  <c r="BS20" i="130"/>
  <c r="BI22" i="130"/>
  <c r="BO23" i="130"/>
  <c r="BT24" i="130"/>
  <c r="BJ26" i="130"/>
  <c r="BP27" i="130"/>
  <c r="AM28" i="130" s="1"/>
  <c r="BV28" i="130"/>
  <c r="BL30" i="130"/>
  <c r="BQ31" i="130"/>
  <c r="BW32" i="130"/>
  <c r="BM34" i="130"/>
  <c r="BS35" i="130"/>
  <c r="BX36" i="130"/>
  <c r="AO37" i="130" s="1"/>
  <c r="BN38" i="130"/>
  <c r="BT39" i="130"/>
  <c r="BZ40" i="130"/>
  <c r="AQ41" i="130" s="1"/>
  <c r="BP42" i="130"/>
  <c r="AM43" i="130" s="1"/>
  <c r="BU43" i="130"/>
  <c r="AN44" i="130" s="1"/>
  <c r="BF45" i="130"/>
  <c r="AI46" i="130" s="1"/>
  <c r="BQ46" i="130"/>
  <c r="BW47" i="130"/>
  <c r="BG49" i="130"/>
  <c r="BR50" i="130"/>
  <c r="BX51" i="130"/>
  <c r="AO52" i="130" s="1"/>
  <c r="BI53" i="130"/>
  <c r="BT54" i="130"/>
  <c r="BT55" i="130"/>
  <c r="BT56" i="130"/>
  <c r="BU57" i="130"/>
  <c r="AN58" i="130" s="1"/>
  <c r="BU58" i="130"/>
  <c r="AN59" i="130" s="1"/>
  <c r="BU59" i="130"/>
  <c r="AN60" i="130" s="1"/>
  <c r="BV60" i="130"/>
  <c r="BV61" i="130"/>
  <c r="BV62" i="130"/>
  <c r="BW63" i="130"/>
  <c r="BW64" i="130"/>
  <c r="BW65" i="130"/>
  <c r="BX66" i="130"/>
  <c r="BX67" i="130"/>
  <c r="AO68" i="130" s="1"/>
  <c r="BX68" i="130"/>
  <c r="AO69" i="130" s="1"/>
  <c r="BY69" i="130"/>
  <c r="AP70" i="130" s="1"/>
  <c r="BY70" i="130"/>
  <c r="BY71" i="130"/>
  <c r="AP72" i="130" s="1"/>
  <c r="BZ72" i="130"/>
  <c r="AQ73" i="130" s="1"/>
  <c r="BZ73" i="130"/>
  <c r="AQ74" i="130" s="1"/>
  <c r="BZ74" i="130"/>
  <c r="AQ75" i="130" s="1"/>
  <c r="BF76" i="130"/>
  <c r="AI77" i="130" s="1"/>
  <c r="BF77" i="130"/>
  <c r="AI78" i="130" s="1"/>
  <c r="BF78" i="130"/>
  <c r="AI79" i="130" s="1"/>
  <c r="BG79" i="130"/>
  <c r="AJ80" i="130" s="1"/>
  <c r="BG80" i="130"/>
  <c r="AJ81" i="130" s="1"/>
  <c r="BG81" i="130"/>
  <c r="AJ82" i="130" s="1"/>
  <c r="BH82" i="130"/>
  <c r="AK83" i="130" s="1"/>
  <c r="BH83" i="130"/>
  <c r="BH84" i="130"/>
  <c r="AK85" i="130" s="1"/>
  <c r="BI85" i="130"/>
  <c r="BI86" i="130"/>
  <c r="BI87" i="130"/>
  <c r="BJ88" i="130"/>
  <c r="BJ89" i="130"/>
  <c r="BJ90" i="130"/>
  <c r="BK91" i="130"/>
  <c r="AL92" i="130" s="1"/>
  <c r="BK92" i="130"/>
  <c r="AL93" i="130" s="1"/>
  <c r="BK93" i="130"/>
  <c r="AL94" i="130" s="1"/>
  <c r="BL94" i="130"/>
  <c r="BL95" i="130"/>
  <c r="BL96" i="130"/>
  <c r="BM97" i="130"/>
  <c r="BM98" i="130"/>
  <c r="BM99" i="130"/>
  <c r="BN100" i="130"/>
  <c r="BN101" i="130"/>
  <c r="BN102" i="130"/>
  <c r="BO103" i="130"/>
  <c r="BO104" i="130"/>
  <c r="BO105" i="130"/>
  <c r="BP106" i="130"/>
  <c r="AM107" i="130" s="1"/>
  <c r="BP107" i="130"/>
  <c r="AM108" i="130" s="1"/>
  <c r="BP108" i="130"/>
  <c r="AM109" i="130" s="1"/>
  <c r="BQ109" i="130"/>
  <c r="BQ110" i="130"/>
  <c r="BQ111" i="130"/>
  <c r="BR112" i="130"/>
  <c r="BR113" i="130"/>
  <c r="BR114" i="130"/>
  <c r="BS115" i="130"/>
  <c r="BS116" i="130"/>
  <c r="BS117" i="130"/>
  <c r="BT118" i="130"/>
  <c r="BT119" i="130"/>
  <c r="BT120" i="130"/>
  <c r="BU121" i="130"/>
  <c r="AN122" i="130" s="1"/>
  <c r="BU122" i="130"/>
  <c r="AN123" i="130" s="1"/>
  <c r="BU123" i="130"/>
  <c r="AN124" i="130" s="1"/>
  <c r="BY2" i="130"/>
  <c r="BY3" i="130"/>
  <c r="AP4" i="130" s="1"/>
  <c r="BZ4" i="130"/>
  <c r="AQ5" i="130" s="1"/>
  <c r="BZ5" i="130"/>
  <c r="AQ6" i="130" s="1"/>
  <c r="BZ6" i="130"/>
  <c r="AQ7" i="130" s="1"/>
  <c r="BF8" i="130"/>
  <c r="AI9" i="130" s="1"/>
  <c r="BF9" i="130"/>
  <c r="AI10" i="130" s="1"/>
  <c r="BF10" i="130"/>
  <c r="AI11" i="130" s="1"/>
  <c r="BG11" i="130"/>
  <c r="AJ12" i="130" s="1"/>
  <c r="BG12" i="130"/>
  <c r="AJ13" i="130" s="1"/>
  <c r="BG13" i="130"/>
  <c r="AJ14" i="130" s="1"/>
  <c r="BH14" i="130"/>
  <c r="BH15" i="130"/>
  <c r="AK16" i="130" s="1"/>
  <c r="BH16" i="130"/>
  <c r="AK17" i="130" s="1"/>
  <c r="BI17" i="130"/>
  <c r="BI18" i="130"/>
  <c r="BI19" i="130"/>
  <c r="BL5" i="130"/>
  <c r="BL9" i="130"/>
  <c r="BH13" i="130"/>
  <c r="BP17" i="130"/>
  <c r="AM18" i="130" s="1"/>
  <c r="BP21" i="130"/>
  <c r="AM22" i="130" s="1"/>
  <c r="BL25" i="130"/>
  <c r="BT29" i="130"/>
  <c r="BT33" i="130"/>
  <c r="BP37" i="130"/>
  <c r="AM38" i="130" s="1"/>
  <c r="BX41" i="130"/>
  <c r="AO42" i="130" s="1"/>
  <c r="BX45" i="130"/>
  <c r="AO46" i="130" s="1"/>
  <c r="BT49" i="130"/>
  <c r="BG54" i="130"/>
  <c r="AJ55" i="130" s="1"/>
  <c r="BG58" i="130"/>
  <c r="AJ59" i="130" s="1"/>
  <c r="BX61" i="130"/>
  <c r="BK66" i="130"/>
  <c r="AL67" i="130" s="1"/>
  <c r="BM68" i="130"/>
  <c r="BK70" i="130"/>
  <c r="AL71" i="130" s="1"/>
  <c r="BM72" i="130"/>
  <c r="BO74" i="130"/>
  <c r="BM76" i="130"/>
  <c r="BO78" i="130"/>
  <c r="BQ80" i="130"/>
  <c r="BO82" i="130"/>
  <c r="BQ84" i="130"/>
  <c r="BS86" i="130"/>
  <c r="BQ88" i="130"/>
  <c r="BS90" i="130"/>
  <c r="BU92" i="130"/>
  <c r="AN93" i="130" s="1"/>
  <c r="BS94" i="130"/>
  <c r="BU96" i="130"/>
  <c r="AN97" i="130" s="1"/>
  <c r="BW98" i="130"/>
  <c r="BU100" i="130"/>
  <c r="BW102" i="130"/>
  <c r="BY104" i="130"/>
  <c r="AP105" i="130" s="1"/>
  <c r="BW106" i="130"/>
  <c r="BY108" i="130"/>
  <c r="AP109" i="130" s="1"/>
  <c r="BF111" i="130"/>
  <c r="AI112" i="130" s="1"/>
  <c r="BY112" i="130"/>
  <c r="BF115" i="130"/>
  <c r="AI116" i="130" s="1"/>
  <c r="BH117" i="130"/>
  <c r="AK118" i="130" s="1"/>
  <c r="BF119" i="130"/>
  <c r="AI120" i="130" s="1"/>
  <c r="BH121" i="130"/>
  <c r="AK122" i="130" s="1"/>
  <c r="BG122" i="130"/>
  <c r="AJ123" i="130" s="1"/>
  <c r="BJ123" i="130"/>
  <c r="BH2" i="130"/>
  <c r="BM3" i="130"/>
  <c r="BX4" i="130"/>
  <c r="AO5" i="130" s="1"/>
  <c r="BI6" i="130"/>
  <c r="BO7" i="130"/>
  <c r="BZ8" i="130"/>
  <c r="AQ9" i="130" s="1"/>
  <c r="BJ10" i="130"/>
  <c r="BP11" i="130"/>
  <c r="AM12" i="130" s="1"/>
  <c r="BF13" i="130"/>
  <c r="AI14" i="130" s="1"/>
  <c r="BL14" i="130"/>
  <c r="BQ15" i="130"/>
  <c r="BG17" i="130"/>
  <c r="AJ18" i="130" s="1"/>
  <c r="BM18" i="130"/>
  <c r="BS19" i="130"/>
  <c r="BI21" i="130"/>
  <c r="BN22" i="130"/>
  <c r="BT23" i="130"/>
  <c r="BJ25" i="130"/>
  <c r="BP26" i="130"/>
  <c r="AM27" i="130" s="1"/>
  <c r="BU27" i="130"/>
  <c r="BK29" i="130"/>
  <c r="AL30" i="130" s="1"/>
  <c r="BQ30" i="130"/>
  <c r="BW31" i="130"/>
  <c r="BM33" i="130"/>
  <c r="BR34" i="130"/>
  <c r="BX35" i="130"/>
  <c r="AO36" i="130" s="1"/>
  <c r="BN37" i="130"/>
  <c r="BT38" i="130"/>
  <c r="BY39" i="130"/>
  <c r="AP40" i="130" s="1"/>
  <c r="BO41" i="130"/>
  <c r="BU42" i="130"/>
  <c r="BF44" i="130"/>
  <c r="AI45" i="130" s="1"/>
  <c r="BQ45" i="130"/>
  <c r="BV46" i="130"/>
  <c r="BG48" i="130"/>
  <c r="AJ49" i="130" s="1"/>
  <c r="BR49" i="130"/>
  <c r="BX50" i="130"/>
  <c r="AO51" i="130" s="1"/>
  <c r="BH52" i="130"/>
  <c r="AK53" i="130" s="1"/>
  <c r="BS53" i="130"/>
  <c r="BY54" i="130"/>
  <c r="AP55" i="130" s="1"/>
  <c r="BY55" i="130"/>
  <c r="AP56" i="130" s="1"/>
  <c r="BZ56" i="130"/>
  <c r="AQ57" i="130" s="1"/>
  <c r="BZ57" i="130"/>
  <c r="AQ58" i="130" s="1"/>
  <c r="BZ58" i="130"/>
  <c r="AQ59" i="130" s="1"/>
  <c r="BF60" i="130"/>
  <c r="AI61" i="130" s="1"/>
  <c r="BF61" i="130"/>
  <c r="AI62" i="130" s="1"/>
  <c r="BF62" i="130"/>
  <c r="AI63" i="130" s="1"/>
  <c r="BG63" i="130"/>
  <c r="AJ64" i="130" s="1"/>
  <c r="BG64" i="130"/>
  <c r="AJ65" i="130" s="1"/>
  <c r="BG65" i="130"/>
  <c r="AJ66" i="130" s="1"/>
  <c r="BH66" i="130"/>
  <c r="BH67" i="130"/>
  <c r="AK68" i="130" s="1"/>
  <c r="BH68" i="130"/>
  <c r="AK69" i="130" s="1"/>
  <c r="BI69" i="130"/>
  <c r="BI70" i="130"/>
  <c r="BI71" i="130"/>
  <c r="BJ72" i="130"/>
  <c r="BJ73" i="130"/>
  <c r="BJ74" i="130"/>
  <c r="BK75" i="130"/>
  <c r="AL76" i="130" s="1"/>
  <c r="BK76" i="130"/>
  <c r="AL77" i="130" s="1"/>
  <c r="BK77" i="130"/>
  <c r="BL78" i="130"/>
  <c r="BL79" i="130"/>
  <c r="BL80" i="130"/>
  <c r="BM81" i="130"/>
  <c r="BM82" i="130"/>
  <c r="BM83" i="130"/>
  <c r="BN84" i="130"/>
  <c r="BN85" i="130"/>
  <c r="BN86" i="130"/>
  <c r="BO87" i="130"/>
  <c r="BO88" i="130"/>
  <c r="BO89" i="130"/>
  <c r="BP90" i="130"/>
  <c r="AM91" i="130" s="1"/>
  <c r="BP91" i="130"/>
  <c r="AM92" i="130" s="1"/>
  <c r="BP92" i="130"/>
  <c r="AM93" i="130" s="1"/>
  <c r="BQ93" i="130"/>
  <c r="BQ94" i="130"/>
  <c r="BQ95" i="130"/>
  <c r="BR96" i="130"/>
  <c r="BR97" i="130"/>
  <c r="BR98" i="130"/>
  <c r="BS99" i="130"/>
  <c r="BS100" i="130"/>
  <c r="BS101" i="130"/>
  <c r="BT102" i="130"/>
  <c r="BT103" i="130"/>
  <c r="BT104" i="130"/>
  <c r="BU105" i="130"/>
  <c r="AN106" i="130" s="1"/>
  <c r="BU106" i="130"/>
  <c r="AN107" i="130" s="1"/>
  <c r="BU107" i="130"/>
  <c r="AN108" i="130" s="1"/>
  <c r="BV108" i="130"/>
  <c r="BV109" i="130"/>
  <c r="BV110" i="130"/>
  <c r="BW111" i="130"/>
  <c r="BW112" i="130"/>
  <c r="BW113" i="130"/>
  <c r="BX114" i="130"/>
  <c r="AO115" i="130" s="1"/>
  <c r="BX115" i="130"/>
  <c r="AO116" i="130" s="1"/>
  <c r="BX116" i="130"/>
  <c r="AO117" i="130" s="1"/>
  <c r="BY117" i="130"/>
  <c r="BY118" i="130"/>
  <c r="AP119" i="130" s="1"/>
  <c r="BY119" i="130"/>
  <c r="AP120" i="130" s="1"/>
  <c r="BZ120" i="130"/>
  <c r="AQ121" i="130" s="1"/>
  <c r="BZ121" i="130"/>
  <c r="BZ122" i="130"/>
  <c r="AQ123" i="130" s="1"/>
  <c r="BI2" i="130"/>
  <c r="BI3" i="130"/>
  <c r="BJ4" i="130"/>
  <c r="BJ5" i="130"/>
  <c r="BJ6" i="130"/>
  <c r="BK7" i="130"/>
  <c r="AL8" i="130" s="1"/>
  <c r="BK8" i="130"/>
  <c r="BK9" i="130"/>
  <c r="BL10" i="130"/>
  <c r="BL11" i="130"/>
  <c r="BL12" i="130"/>
  <c r="BM13" i="130"/>
  <c r="BM14" i="130"/>
  <c r="BM15" i="130"/>
  <c r="BN16" i="130"/>
  <c r="BN17" i="130"/>
  <c r="BN18" i="130"/>
  <c r="BO19" i="130"/>
  <c r="BO20" i="130"/>
  <c r="BW6" i="130"/>
  <c r="BW10" i="130"/>
  <c r="BS14" i="130"/>
  <c r="BF19" i="130"/>
  <c r="AI20" i="130" s="1"/>
  <c r="BF23" i="130"/>
  <c r="AI24" i="130" s="1"/>
  <c r="BW26" i="130"/>
  <c r="BJ31" i="130"/>
  <c r="BJ35" i="130"/>
  <c r="BF39" i="130"/>
  <c r="AI40" i="130" s="1"/>
  <c r="BN43" i="130"/>
  <c r="BN47" i="130"/>
  <c r="BJ51" i="130"/>
  <c r="BR55" i="130"/>
  <c r="BR59" i="130"/>
  <c r="BN63" i="130"/>
  <c r="BF67" i="130"/>
  <c r="AI68" i="130" s="1"/>
  <c r="BH69" i="130"/>
  <c r="AK70" i="130" s="1"/>
  <c r="BF71" i="130"/>
  <c r="AI72" i="130" s="1"/>
  <c r="BH73" i="130"/>
  <c r="AK74" i="130" s="1"/>
  <c r="BJ75" i="130"/>
  <c r="BH77" i="130"/>
  <c r="AK78" i="130" s="1"/>
  <c r="BJ79" i="130"/>
  <c r="BL81" i="130"/>
  <c r="BJ83" i="130"/>
  <c r="BL85" i="130"/>
  <c r="BN87" i="130"/>
  <c r="BL89" i="130"/>
  <c r="BF7" i="130"/>
  <c r="BR23" i="130"/>
  <c r="BV39" i="130"/>
  <c r="BV55" i="130"/>
  <c r="BL69" i="130"/>
  <c r="BP77" i="130"/>
  <c r="AM78" i="130" s="1"/>
  <c r="BP85" i="130"/>
  <c r="AM86" i="130" s="1"/>
  <c r="BR91" i="130"/>
  <c r="BV95" i="130"/>
  <c r="BV99" i="130"/>
  <c r="BV103" i="130"/>
  <c r="BZ107" i="130"/>
  <c r="AQ108" i="130" s="1"/>
  <c r="BZ111" i="130"/>
  <c r="AQ112" i="130" s="1"/>
  <c r="BZ115" i="130"/>
  <c r="BI120" i="130"/>
  <c r="BS122" i="130"/>
  <c r="BX2" i="130"/>
  <c r="BN5" i="130"/>
  <c r="BJ8" i="130"/>
  <c r="BZ10" i="130"/>
  <c r="AQ11" i="130" s="1"/>
  <c r="BQ13" i="130"/>
  <c r="BL16" i="130"/>
  <c r="BH19" i="130"/>
  <c r="AK20" i="130" s="1"/>
  <c r="BS21" i="130"/>
  <c r="BO24" i="130"/>
  <c r="BK27" i="130"/>
  <c r="BV29" i="130"/>
  <c r="BR32" i="130"/>
  <c r="BM35" i="130"/>
  <c r="BY37" i="130"/>
  <c r="BT40" i="130"/>
  <c r="BP43" i="130"/>
  <c r="AM44" i="130" s="1"/>
  <c r="BF46" i="130"/>
  <c r="AI47" i="130" s="1"/>
  <c r="BW48" i="130"/>
  <c r="BS51" i="130"/>
  <c r="BI54" i="130"/>
  <c r="BO56" i="130"/>
  <c r="BP58" i="130"/>
  <c r="BP60" i="130"/>
  <c r="AM61" i="130" s="1"/>
  <c r="BQ62" i="130"/>
  <c r="BR64" i="130"/>
  <c r="BR66" i="130"/>
  <c r="BS68" i="130"/>
  <c r="BT70" i="130"/>
  <c r="BT72" i="130"/>
  <c r="BU74" i="130"/>
  <c r="AN75" i="130" s="1"/>
  <c r="BV76" i="130"/>
  <c r="BV78" i="130"/>
  <c r="BW80" i="130"/>
  <c r="BX82" i="130"/>
  <c r="AO83" i="130" s="1"/>
  <c r="BX84" i="130"/>
  <c r="AO85" i="130" s="1"/>
  <c r="BY86" i="130"/>
  <c r="AP87" i="130" s="1"/>
  <c r="BZ88" i="130"/>
  <c r="BZ90" i="130"/>
  <c r="AQ91" i="130" s="1"/>
  <c r="BF93" i="130"/>
  <c r="AI94" i="130" s="1"/>
  <c r="BG95" i="130"/>
  <c r="AJ96" i="130" s="1"/>
  <c r="BG97" i="130"/>
  <c r="AJ98" i="130" s="1"/>
  <c r="BH99" i="130"/>
  <c r="AK100" i="130" s="1"/>
  <c r="BI101" i="130"/>
  <c r="BI103" i="130"/>
  <c r="BJ105" i="130"/>
  <c r="BK107" i="130"/>
  <c r="AL108" i="130" s="1"/>
  <c r="BK109" i="130"/>
  <c r="AL110" i="130" s="1"/>
  <c r="BL111" i="130"/>
  <c r="BM113" i="130"/>
  <c r="BM115" i="130"/>
  <c r="BN117" i="130"/>
  <c r="BO119" i="130"/>
  <c r="BO121" i="130"/>
  <c r="BP123" i="130"/>
  <c r="BT3" i="130"/>
  <c r="BU5" i="130"/>
  <c r="AN6" i="130" s="1"/>
  <c r="BU7" i="130"/>
  <c r="AN8" i="130" s="1"/>
  <c r="BV9" i="130"/>
  <c r="BW11" i="130"/>
  <c r="BW13" i="130"/>
  <c r="BX15" i="130"/>
  <c r="AO16" i="130" s="1"/>
  <c r="BY17" i="130"/>
  <c r="BY19" i="130"/>
  <c r="AP20" i="130" s="1"/>
  <c r="BJ21" i="130"/>
  <c r="BJ22" i="130"/>
  <c r="BK23" i="130"/>
  <c r="AL24" i="130" s="1"/>
  <c r="BK24" i="130"/>
  <c r="AL25" i="130" s="1"/>
  <c r="BK25" i="130"/>
  <c r="AL26" i="130" s="1"/>
  <c r="BL26" i="130"/>
  <c r="BL27" i="130"/>
  <c r="BL28" i="130"/>
  <c r="BM29" i="130"/>
  <c r="BM30" i="130"/>
  <c r="BM31" i="130"/>
  <c r="BN32" i="130"/>
  <c r="BN33" i="130"/>
  <c r="BN34" i="130"/>
  <c r="BO35" i="130"/>
  <c r="BO36" i="130"/>
  <c r="BU2" i="130"/>
  <c r="BV4" i="130"/>
  <c r="BV6" i="130"/>
  <c r="BW8" i="130"/>
  <c r="BX10" i="130"/>
  <c r="AO11" i="130" s="1"/>
  <c r="BX12" i="130"/>
  <c r="AO13" i="130" s="1"/>
  <c r="BY14" i="130"/>
  <c r="AP15" i="130" s="1"/>
  <c r="BZ16" i="130"/>
  <c r="AQ17" i="130" s="1"/>
  <c r="BZ18" i="130"/>
  <c r="AQ19" i="130" s="1"/>
  <c r="BF21" i="130"/>
  <c r="BG23" i="130"/>
  <c r="AJ24" i="130" s="1"/>
  <c r="BG25" i="130"/>
  <c r="AJ26" i="130" s="1"/>
  <c r="BH27" i="130"/>
  <c r="AK28" i="130" s="1"/>
  <c r="BI29" i="130"/>
  <c r="BI31" i="130"/>
  <c r="BJ33" i="130"/>
  <c r="BK35" i="130"/>
  <c r="AL36" i="130" s="1"/>
  <c r="BJ37" i="130"/>
  <c r="BQ38" i="130"/>
  <c r="BX39" i="130"/>
  <c r="AO40" i="130" s="1"/>
  <c r="BK41" i="130"/>
  <c r="AL42" i="130" s="1"/>
  <c r="BR42" i="130"/>
  <c r="BY43" i="130"/>
  <c r="AP44" i="130" s="1"/>
  <c r="BM45" i="130"/>
  <c r="BT46" i="130"/>
  <c r="BF48" i="130"/>
  <c r="BN49" i="130"/>
  <c r="BU50" i="130"/>
  <c r="AN51" i="130" s="1"/>
  <c r="BG52" i="130"/>
  <c r="AJ53" i="130" s="1"/>
  <c r="BO53" i="130"/>
  <c r="BV54" i="130"/>
  <c r="BH56" i="130"/>
  <c r="AK57" i="130" s="1"/>
  <c r="BQ57" i="130"/>
  <c r="BX58" i="130"/>
  <c r="BJ60" i="130"/>
  <c r="BR61" i="130"/>
  <c r="BY62" i="130"/>
  <c r="AP63" i="130" s="1"/>
  <c r="BK64" i="130"/>
  <c r="AL65" i="130" s="1"/>
  <c r="BS65" i="130"/>
  <c r="BZ66" i="130"/>
  <c r="AQ67" i="130" s="1"/>
  <c r="BL68" i="130"/>
  <c r="BU69" i="130"/>
  <c r="AN70" i="130" s="1"/>
  <c r="BG71" i="130"/>
  <c r="AJ72" i="130" s="1"/>
  <c r="BN72" i="130"/>
  <c r="BV73" i="130"/>
  <c r="BH75" i="130"/>
  <c r="AK76" i="130" s="1"/>
  <c r="BO76" i="130"/>
  <c r="BW77" i="130"/>
  <c r="BI79" i="130"/>
  <c r="BP80" i="130"/>
  <c r="AM81" i="130" s="1"/>
  <c r="BY81" i="130"/>
  <c r="AP82" i="130" s="1"/>
  <c r="BK83" i="130"/>
  <c r="AL84" i="130" s="1"/>
  <c r="BR84" i="130"/>
  <c r="BZ85" i="130"/>
  <c r="AQ86" i="130" s="1"/>
  <c r="BL87" i="130"/>
  <c r="BS88" i="130"/>
  <c r="BF90" i="130"/>
  <c r="AI91" i="130" s="1"/>
  <c r="BM91" i="130"/>
  <c r="BT92" i="130"/>
  <c r="BH94" i="130"/>
  <c r="AK95" i="130" s="1"/>
  <c r="BO95" i="130"/>
  <c r="BV96" i="130"/>
  <c r="BI98" i="130"/>
  <c r="BP99" i="130"/>
  <c r="AM100" i="130" s="1"/>
  <c r="BW100" i="130"/>
  <c r="BJ102" i="130"/>
  <c r="BQ103" i="130"/>
  <c r="BX104" i="130"/>
  <c r="AO105" i="130" s="1"/>
  <c r="BL106" i="130"/>
  <c r="BS107" i="130"/>
  <c r="BZ108" i="130"/>
  <c r="AQ109" i="130" s="1"/>
  <c r="BM110" i="130"/>
  <c r="BT111" i="130"/>
  <c r="BF113" i="130"/>
  <c r="AI114" i="130" s="1"/>
  <c r="BN114" i="130"/>
  <c r="BU115" i="130"/>
  <c r="AN116" i="130" s="1"/>
  <c r="BG117" i="130"/>
  <c r="AJ118" i="130" s="1"/>
  <c r="BP118" i="130"/>
  <c r="AM119" i="130" s="1"/>
  <c r="BW119" i="130"/>
  <c r="BI121" i="130"/>
  <c r="BQ122" i="130"/>
  <c r="BX123" i="130"/>
  <c r="AO124" i="130" s="1"/>
  <c r="BW3" i="130"/>
  <c r="BW5" i="130"/>
  <c r="BX7" i="130"/>
  <c r="AO8" i="130" s="1"/>
  <c r="BY9" i="130"/>
  <c r="BY11" i="130"/>
  <c r="AP12" i="130" s="1"/>
  <c r="BZ13" i="130"/>
  <c r="AQ14" i="130" s="1"/>
  <c r="BF16" i="130"/>
  <c r="AI17" i="130" s="1"/>
  <c r="BF18" i="130"/>
  <c r="BG20" i="130"/>
  <c r="BH22" i="130"/>
  <c r="AK23" i="130" s="1"/>
  <c r="BH24" i="130"/>
  <c r="AK25" i="130" s="1"/>
  <c r="BI26" i="130"/>
  <c r="BJ28" i="130"/>
  <c r="BJ30" i="130"/>
  <c r="BK32" i="130"/>
  <c r="AL33" i="130" s="1"/>
  <c r="BL34" i="130"/>
  <c r="BL36" i="130"/>
  <c r="BZ37" i="130"/>
  <c r="AQ38" i="130" s="1"/>
  <c r="BL39" i="130"/>
  <c r="BS40" i="130"/>
  <c r="BF42" i="130"/>
  <c r="AI43" i="130" s="1"/>
  <c r="BM43" i="130"/>
  <c r="BT44" i="130"/>
  <c r="BH46" i="130"/>
  <c r="AK47" i="130" s="1"/>
  <c r="BO47" i="130"/>
  <c r="BV48" i="130"/>
  <c r="BI50" i="130"/>
  <c r="BP51" i="130"/>
  <c r="AM52" i="130" s="1"/>
  <c r="BW52" i="130"/>
  <c r="BJ54" i="130"/>
  <c r="BQ55" i="130"/>
  <c r="BX56" i="130"/>
  <c r="AO57" i="130" s="1"/>
  <c r="BL58" i="130"/>
  <c r="BS59" i="130"/>
  <c r="BZ60" i="130"/>
  <c r="AQ61" i="130" s="1"/>
  <c r="BM62" i="130"/>
  <c r="BT63" i="130"/>
  <c r="BF65" i="130"/>
  <c r="AI66" i="130" s="1"/>
  <c r="BN66" i="130"/>
  <c r="BU67" i="130"/>
  <c r="BG69" i="130"/>
  <c r="AJ70" i="130" s="1"/>
  <c r="BP70" i="130"/>
  <c r="AM71" i="130" s="1"/>
  <c r="BW71" i="130"/>
  <c r="BI73" i="130"/>
  <c r="BQ74" i="130"/>
  <c r="BX75" i="130"/>
  <c r="AO76" i="130" s="1"/>
  <c r="BJ77" i="130"/>
  <c r="BR78" i="130"/>
  <c r="BY79" i="130"/>
  <c r="AP80" i="130" s="1"/>
  <c r="BK81" i="130"/>
  <c r="AL82" i="130" s="1"/>
  <c r="BT82" i="130"/>
  <c r="BF84" i="130"/>
  <c r="AI85" i="130" s="1"/>
  <c r="BM85" i="130"/>
  <c r="BU86" i="130"/>
  <c r="AN87" i="130" s="1"/>
  <c r="BG88" i="130"/>
  <c r="AJ89" i="130" s="1"/>
  <c r="BN89" i="130"/>
  <c r="BP2" i="130"/>
  <c r="BP4" i="130"/>
  <c r="AM5" i="130" s="1"/>
  <c r="BQ6" i="130"/>
  <c r="BR8" i="130"/>
  <c r="BR10" i="130"/>
  <c r="BS12" i="130"/>
  <c r="BT14" i="130"/>
  <c r="BT16" i="130"/>
  <c r="BU18" i="130"/>
  <c r="AN19" i="130" s="1"/>
  <c r="BV20" i="130"/>
  <c r="BV22" i="130"/>
  <c r="BW24" i="130"/>
  <c r="BX26" i="130"/>
  <c r="AO27" i="130" s="1"/>
  <c r="BX28" i="130"/>
  <c r="AO29" i="130" s="1"/>
  <c r="BY30" i="130"/>
  <c r="AP31" i="130" s="1"/>
  <c r="BZ32" i="130"/>
  <c r="AQ33" i="130" s="1"/>
  <c r="BZ34" i="130"/>
  <c r="BF37" i="130"/>
  <c r="AI38" i="130" s="1"/>
  <c r="BM38" i="130"/>
  <c r="BU39" i="130"/>
  <c r="AN40" i="130" s="1"/>
  <c r="BG41" i="130"/>
  <c r="AJ42" i="130" s="1"/>
  <c r="BN42" i="130"/>
  <c r="BW43" i="130"/>
  <c r="BI45" i="130"/>
  <c r="BP46" i="130"/>
  <c r="AM47" i="130" s="1"/>
  <c r="BX47" i="130"/>
  <c r="AO48" i="130" s="1"/>
  <c r="BJ49" i="130"/>
  <c r="BQ50" i="130"/>
  <c r="BY51" i="130"/>
  <c r="AP52" i="130" s="1"/>
  <c r="BK53" i="130"/>
  <c r="AL54" i="130" s="1"/>
  <c r="BR54" i="130"/>
  <c r="BF56" i="130"/>
  <c r="AI57" i="130" s="1"/>
  <c r="BM57" i="130"/>
  <c r="BT58" i="130"/>
  <c r="BG60" i="130"/>
  <c r="AJ61" i="130" s="1"/>
  <c r="BN61" i="130"/>
  <c r="BU62" i="130"/>
  <c r="AN63" i="130" s="1"/>
  <c r="BH64" i="130"/>
  <c r="AK65" i="130" s="1"/>
  <c r="BO65" i="130"/>
  <c r="BV66" i="130"/>
  <c r="BJ68" i="130"/>
  <c r="BQ69" i="130"/>
  <c r="BX70" i="130"/>
  <c r="AO71" i="130" s="1"/>
  <c r="BK72" i="130"/>
  <c r="AL73" i="130" s="1"/>
  <c r="BR73" i="130"/>
  <c r="BY74" i="130"/>
  <c r="AP75" i="130" s="1"/>
  <c r="BL76" i="130"/>
  <c r="BS77" i="130"/>
  <c r="BZ78" i="130"/>
  <c r="AQ79" i="130" s="1"/>
  <c r="BN80" i="130"/>
  <c r="BU81" i="130"/>
  <c r="AN82" i="130" s="1"/>
  <c r="BG83" i="130"/>
  <c r="AJ84" i="130" s="1"/>
  <c r="BO84" i="130"/>
  <c r="BV85" i="130"/>
  <c r="BH87" i="130"/>
  <c r="AK88" i="130" s="1"/>
  <c r="BP88" i="130"/>
  <c r="AM89" i="130" s="1"/>
  <c r="BW89" i="130"/>
  <c r="BI91" i="130"/>
  <c r="BR92" i="130"/>
  <c r="BY93" i="130"/>
  <c r="AP94" i="130" s="1"/>
  <c r="BK95" i="130"/>
  <c r="AL96" i="130" s="1"/>
  <c r="BS96" i="130"/>
  <c r="BZ97" i="130"/>
  <c r="AQ98" i="130" s="1"/>
  <c r="BL99" i="130"/>
  <c r="BT100" i="130"/>
  <c r="BF102" i="130"/>
  <c r="AI103" i="130" s="1"/>
  <c r="BM103" i="130"/>
  <c r="BV104" i="130"/>
  <c r="BH106" i="130"/>
  <c r="BO107" i="130"/>
  <c r="BW108" i="130"/>
  <c r="BI110" i="130"/>
  <c r="BP111" i="130"/>
  <c r="BX112" i="130"/>
  <c r="AO113" i="130" s="1"/>
  <c r="BJ114" i="130"/>
  <c r="BQ115" i="130"/>
  <c r="BZ116" i="130"/>
  <c r="AQ117" i="130" s="1"/>
  <c r="BL118" i="130"/>
  <c r="BS119" i="130"/>
  <c r="BF121" i="130"/>
  <c r="AI122" i="130" s="1"/>
  <c r="BM122" i="130"/>
  <c r="BT123" i="130"/>
  <c r="BS8" i="130"/>
  <c r="BV16" i="130"/>
  <c r="BX24" i="130"/>
  <c r="AO25" i="130" s="1"/>
  <c r="BF33" i="130"/>
  <c r="AI34" i="130" s="1"/>
  <c r="BW39" i="130"/>
  <c r="BJ45" i="130"/>
  <c r="BT50" i="130"/>
  <c r="BG56" i="130"/>
  <c r="AJ57" i="130" s="1"/>
  <c r="BO61" i="130"/>
  <c r="BY66" i="130"/>
  <c r="BL72" i="130"/>
  <c r="BU77" i="130"/>
  <c r="AN78" i="130" s="1"/>
  <c r="BI83" i="130"/>
  <c r="BR88" i="130"/>
  <c r="BL92" i="130"/>
  <c r="BZ94" i="130"/>
  <c r="AQ95" i="130" s="1"/>
  <c r="BU97" i="130"/>
  <c r="AN98" i="130" s="1"/>
  <c r="BO100" i="130"/>
  <c r="BH103" i="130"/>
  <c r="AK104" i="130" s="1"/>
  <c r="BW105" i="130"/>
  <c r="BR108" i="130"/>
  <c r="BK111" i="130"/>
  <c r="AL112" i="130" s="1"/>
  <c r="BZ113" i="130"/>
  <c r="AQ114" i="130" s="1"/>
  <c r="BT116" i="130"/>
  <c r="BM119" i="130"/>
  <c r="BH122" i="130"/>
  <c r="AK123" i="130" s="1"/>
  <c r="BN15" i="130"/>
  <c r="BN31" i="130"/>
  <c r="BZ47" i="130"/>
  <c r="AQ48" i="130" s="1"/>
  <c r="BI64" i="130"/>
  <c r="BL73" i="130"/>
  <c r="BP81" i="130"/>
  <c r="AM82" i="130" s="1"/>
  <c r="BT89" i="130"/>
  <c r="BT93" i="130"/>
  <c r="BT97" i="130"/>
  <c r="BX101" i="130"/>
  <c r="AO102" i="130" s="1"/>
  <c r="BX105" i="130"/>
  <c r="AO106" i="130" s="1"/>
  <c r="BX109" i="130"/>
  <c r="AO110" i="130" s="1"/>
  <c r="BG114" i="130"/>
  <c r="AJ115" i="130" s="1"/>
  <c r="BG118" i="130"/>
  <c r="AJ119" i="130" s="1"/>
  <c r="BT121" i="130"/>
  <c r="BR123" i="130"/>
  <c r="BH4" i="130"/>
  <c r="AK5" i="130" s="1"/>
  <c r="BY6" i="130"/>
  <c r="AP7" i="130" s="1"/>
  <c r="BO9" i="130"/>
  <c r="BK12" i="130"/>
  <c r="AL13" i="130" s="1"/>
  <c r="BG15" i="130"/>
  <c r="AJ16" i="130" s="1"/>
  <c r="BR17" i="130"/>
  <c r="BN20" i="130"/>
  <c r="BI23" i="130"/>
  <c r="BU25" i="130"/>
  <c r="BP28" i="130"/>
  <c r="AM29" i="130" s="1"/>
  <c r="BL31" i="130"/>
  <c r="BW33" i="130"/>
  <c r="BS36" i="130"/>
  <c r="BO39" i="130"/>
  <c r="BZ41" i="130"/>
  <c r="AQ42" i="130" s="1"/>
  <c r="BV44" i="130"/>
  <c r="BQ47" i="130"/>
  <c r="BH50" i="130"/>
  <c r="AK51" i="130" s="1"/>
  <c r="BX52" i="130"/>
  <c r="AO53" i="130" s="1"/>
  <c r="BO55" i="130"/>
  <c r="BO57" i="130"/>
  <c r="BP59" i="130"/>
  <c r="AM60" i="130" s="1"/>
  <c r="BQ61" i="130"/>
  <c r="BQ63" i="130"/>
  <c r="BR65" i="130"/>
  <c r="BS67" i="130"/>
  <c r="BS69" i="130"/>
  <c r="BT71" i="130"/>
  <c r="BU73" i="130"/>
  <c r="AN74" i="130" s="1"/>
  <c r="BU75" i="130"/>
  <c r="AN76" i="130" s="1"/>
  <c r="BV77" i="130"/>
  <c r="BW79" i="130"/>
  <c r="BW81" i="130"/>
  <c r="BX83" i="130"/>
  <c r="AO84" i="130" s="1"/>
  <c r="BY85" i="130"/>
  <c r="AP86" i="130" s="1"/>
  <c r="BY87" i="130"/>
  <c r="AP88" i="130" s="1"/>
  <c r="BZ89" i="130"/>
  <c r="AQ90" i="130" s="1"/>
  <c r="BF92" i="130"/>
  <c r="AI93" i="130" s="1"/>
  <c r="BF94" i="130"/>
  <c r="AI95" i="130" s="1"/>
  <c r="BG96" i="130"/>
  <c r="AJ97" i="130" s="1"/>
  <c r="BH98" i="130"/>
  <c r="BH100" i="130"/>
  <c r="AK101" i="130" s="1"/>
  <c r="BI102" i="130"/>
  <c r="BJ104" i="130"/>
  <c r="BJ106" i="130"/>
  <c r="BK108" i="130"/>
  <c r="AL109" i="130" s="1"/>
  <c r="BL110" i="130"/>
  <c r="BL112" i="130"/>
  <c r="BM114" i="130"/>
  <c r="BN116" i="130"/>
  <c r="BN118" i="130"/>
  <c r="BO120" i="130"/>
  <c r="BN11" i="130"/>
  <c r="BR43" i="130"/>
  <c r="BN71" i="130"/>
  <c r="BR87" i="130"/>
  <c r="BP97" i="130"/>
  <c r="BT105" i="130"/>
  <c r="BT113" i="130"/>
  <c r="BL121" i="130"/>
  <c r="BX3" i="130"/>
  <c r="AO4" i="130" s="1"/>
  <c r="BJ9" i="130"/>
  <c r="BQ14" i="130"/>
  <c r="BH20" i="130"/>
  <c r="BO25" i="130"/>
  <c r="BV30" i="130"/>
  <c r="BN36" i="130"/>
  <c r="BU41" i="130"/>
  <c r="BG47" i="130"/>
  <c r="AJ48" i="130" s="1"/>
  <c r="BS52" i="130"/>
  <c r="BJ57" i="130"/>
  <c r="BK61" i="130"/>
  <c r="AL62" i="130" s="1"/>
  <c r="BM65" i="130"/>
  <c r="BN69" i="130"/>
  <c r="BO73" i="130"/>
  <c r="BQ77" i="130"/>
  <c r="BR81" i="130"/>
  <c r="BS85" i="130"/>
  <c r="BU89" i="130"/>
  <c r="AN90" i="130" s="1"/>
  <c r="BV93" i="130"/>
  <c r="BW97" i="130"/>
  <c r="BY101" i="130"/>
  <c r="AP102" i="130" s="1"/>
  <c r="BZ105" i="130"/>
  <c r="AQ106" i="130" s="1"/>
  <c r="BF110" i="130"/>
  <c r="AI111" i="130" s="1"/>
  <c r="BH114" i="130"/>
  <c r="AK115" i="130" s="1"/>
  <c r="BI118" i="130"/>
  <c r="BJ122" i="130"/>
  <c r="BT2" i="130"/>
  <c r="BO5" i="130"/>
  <c r="BP8" i="130"/>
  <c r="AM9" i="130" s="1"/>
  <c r="BV10" i="130"/>
  <c r="BR13" i="130"/>
  <c r="BS16" i="130"/>
  <c r="BY18" i="130"/>
  <c r="AP19" i="130" s="1"/>
  <c r="BZ20" i="130"/>
  <c r="AQ21" i="130" s="1"/>
  <c r="BP22" i="130"/>
  <c r="AM23" i="130" s="1"/>
  <c r="BU23" i="130"/>
  <c r="AN24" i="130" s="1"/>
  <c r="BF25" i="130"/>
  <c r="AI26" i="130" s="1"/>
  <c r="BQ26" i="130"/>
  <c r="BW27" i="130"/>
  <c r="BG29" i="130"/>
  <c r="BR30" i="130"/>
  <c r="BX31" i="130"/>
  <c r="AO32" i="130" s="1"/>
  <c r="BI33" i="130"/>
  <c r="BT34" i="130"/>
  <c r="BY35" i="130"/>
  <c r="AP36" i="130" s="1"/>
  <c r="BJ2" i="130"/>
  <c r="BK5" i="130"/>
  <c r="BW7" i="130"/>
  <c r="BM10" i="130"/>
  <c r="BN13" i="130"/>
  <c r="BY15" i="130"/>
  <c r="BP18" i="130"/>
  <c r="AM19" i="130" s="1"/>
  <c r="BQ21" i="130"/>
  <c r="BG24" i="130"/>
  <c r="AJ25" i="130" s="1"/>
  <c r="BR26" i="130"/>
  <c r="BS29" i="130"/>
  <c r="BJ32" i="130"/>
  <c r="BU34" i="130"/>
  <c r="AN35" i="130" s="1"/>
  <c r="BQ37" i="130"/>
  <c r="BK39" i="130"/>
  <c r="AL40" i="130" s="1"/>
  <c r="BX40" i="130"/>
  <c r="AO41" i="130" s="1"/>
  <c r="BY42" i="130"/>
  <c r="AP43" i="130" s="1"/>
  <c r="BS44" i="130"/>
  <c r="BM46" i="130"/>
  <c r="BN48" i="130"/>
  <c r="BF50" i="130"/>
  <c r="AI51" i="130" s="1"/>
  <c r="BU51" i="130"/>
  <c r="AN52" i="130" s="1"/>
  <c r="BV53" i="130"/>
  <c r="BP55" i="130"/>
  <c r="AM56" i="130" s="1"/>
  <c r="BI57" i="130"/>
  <c r="BI59" i="130"/>
  <c r="BX60" i="130"/>
  <c r="AO61" i="130" s="1"/>
  <c r="BR62" i="130"/>
  <c r="BS64" i="130"/>
  <c r="BL66" i="130"/>
  <c r="BF68" i="130"/>
  <c r="AI69" i="130" s="1"/>
  <c r="BF70" i="130"/>
  <c r="AI71" i="130" s="1"/>
  <c r="BU71" i="130"/>
  <c r="AN72" i="130" s="1"/>
  <c r="BN73" i="130"/>
  <c r="BO75" i="130"/>
  <c r="BI77" i="130"/>
  <c r="BX78" i="130"/>
  <c r="AO79" i="130" s="1"/>
  <c r="BX80" i="130"/>
  <c r="BQ82" i="130"/>
  <c r="BK84" i="130"/>
  <c r="AL85" i="130" s="1"/>
  <c r="BL86" i="130"/>
  <c r="BF88" i="130"/>
  <c r="AI89" i="130" s="1"/>
  <c r="BS89" i="130"/>
  <c r="BT91" i="130"/>
  <c r="BN93" i="130"/>
  <c r="BH95" i="130"/>
  <c r="AK96" i="130" s="1"/>
  <c r="BI97" i="130"/>
  <c r="BV98" i="130"/>
  <c r="BP100" i="130"/>
  <c r="AM101" i="130" s="1"/>
  <c r="BQ102" i="130"/>
  <c r="BK104" i="130"/>
  <c r="AL105" i="130" s="1"/>
  <c r="BY105" i="130"/>
  <c r="AP106" i="130" s="1"/>
  <c r="BY107" i="130"/>
  <c r="AP108" i="130" s="1"/>
  <c r="BS109" i="130"/>
  <c r="BM111" i="130"/>
  <c r="BN113" i="130"/>
  <c r="BG115" i="130"/>
  <c r="AJ116" i="130" s="1"/>
  <c r="BV116" i="130"/>
  <c r="BV118" i="130"/>
  <c r="BP120" i="130"/>
  <c r="AM121" i="130" s="1"/>
  <c r="BI122" i="130"/>
  <c r="BL2" i="130"/>
  <c r="BW4" i="130"/>
  <c r="BM7" i="130"/>
  <c r="BN10" i="130"/>
  <c r="BZ12" i="130"/>
  <c r="AQ13" i="130" s="1"/>
  <c r="BP15" i="130"/>
  <c r="BQ18" i="130"/>
  <c r="BG21" i="130"/>
  <c r="AJ22" i="130" s="1"/>
  <c r="BS23" i="130"/>
  <c r="BT26" i="130"/>
  <c r="BJ29" i="130"/>
  <c r="BU31" i="130"/>
  <c r="AN32" i="130" s="1"/>
  <c r="BV34" i="130"/>
  <c r="BK37" i="130"/>
  <c r="BZ38" i="130"/>
  <c r="AQ39" i="130" s="1"/>
  <c r="BF41" i="130"/>
  <c r="AI42" i="130" s="1"/>
  <c r="BT42" i="130"/>
  <c r="BN44" i="130"/>
  <c r="BN46" i="130"/>
  <c r="BH48" i="130"/>
  <c r="AK49" i="130" s="1"/>
  <c r="BV49" i="130"/>
  <c r="BW51" i="130"/>
  <c r="BQ53" i="130"/>
  <c r="BK55" i="130"/>
  <c r="AL56" i="130" s="1"/>
  <c r="BK57" i="130"/>
  <c r="BY58" i="130"/>
  <c r="AP59" i="130" s="1"/>
  <c r="BS60" i="130"/>
  <c r="BT62" i="130"/>
  <c r="BN64" i="130"/>
  <c r="BF66" i="130"/>
  <c r="AI67" i="130" s="1"/>
  <c r="BG68" i="130"/>
  <c r="AJ69" i="130" s="1"/>
  <c r="BV69" i="130"/>
  <c r="BP71" i="130"/>
  <c r="AM72" i="130" s="1"/>
  <c r="BQ73" i="130"/>
  <c r="BI75" i="130"/>
  <c r="BX76" i="130"/>
  <c r="AO77" i="130" s="1"/>
  <c r="BY78" i="130"/>
  <c r="AP79" i="130" s="1"/>
  <c r="BS80" i="130"/>
  <c r="BL82" i="130"/>
  <c r="BL84" i="130"/>
  <c r="BF86" i="130"/>
  <c r="AI87" i="130" s="1"/>
  <c r="BU87" i="130"/>
  <c r="BV89" i="130"/>
  <c r="BP3" i="130"/>
  <c r="AM4" i="130" s="1"/>
  <c r="BF6" i="130"/>
  <c r="BG9" i="130"/>
  <c r="AJ10" i="130" s="1"/>
  <c r="BS11" i="130"/>
  <c r="BI14" i="130"/>
  <c r="BJ17" i="130"/>
  <c r="BU19" i="130"/>
  <c r="AN20" i="130" s="1"/>
  <c r="BL22" i="130"/>
  <c r="BM25" i="130"/>
  <c r="BX27" i="130"/>
  <c r="AO28" i="130" s="1"/>
  <c r="BN30" i="130"/>
  <c r="BO33" i="130"/>
  <c r="BF36" i="130"/>
  <c r="AI37" i="130" s="1"/>
  <c r="BF38" i="130"/>
  <c r="AI39" i="130" s="1"/>
  <c r="BG40" i="130"/>
  <c r="AJ41" i="130" s="1"/>
  <c r="BV41" i="130"/>
  <c r="BO43" i="130"/>
  <c r="BO45" i="130"/>
  <c r="BI47" i="130"/>
  <c r="BX48" i="130"/>
  <c r="AO49" i="130" s="1"/>
  <c r="BY50" i="130"/>
  <c r="AP51" i="130" s="1"/>
  <c r="BR52" i="130"/>
  <c r="BL54" i="130"/>
  <c r="BL56" i="130"/>
  <c r="BF58" i="130"/>
  <c r="AI59" i="130" s="1"/>
  <c r="BT59" i="130"/>
  <c r="BU61" i="130"/>
  <c r="AN62" i="130" s="1"/>
  <c r="BO63" i="130"/>
  <c r="BI65" i="130"/>
  <c r="BI67" i="130"/>
  <c r="BW68" i="130"/>
  <c r="BQ70" i="130"/>
  <c r="BR72" i="130"/>
  <c r="BL74" i="130"/>
  <c r="BY75" i="130"/>
  <c r="BZ77" i="130"/>
  <c r="BT79" i="130"/>
  <c r="BN81" i="130"/>
  <c r="BO83" i="130"/>
  <c r="BG85" i="130"/>
  <c r="AJ86" i="130" s="1"/>
  <c r="BV86" i="130"/>
  <c r="BW88" i="130"/>
  <c r="BQ90" i="130"/>
  <c r="BJ92" i="130"/>
  <c r="BJ94" i="130"/>
  <c r="BY95" i="130"/>
  <c r="BS97" i="130"/>
  <c r="BT99" i="130"/>
  <c r="BM101" i="130"/>
  <c r="BG103" i="130"/>
  <c r="AJ104" i="130" s="1"/>
  <c r="BG105" i="130"/>
  <c r="AJ106" i="130" s="1"/>
  <c r="BV106" i="130"/>
  <c r="BO108" i="130"/>
  <c r="BP110" i="130"/>
  <c r="AM111" i="130" s="1"/>
  <c r="BJ112" i="130"/>
  <c r="BY113" i="130"/>
  <c r="AP114" i="130" s="1"/>
  <c r="BY115" i="130"/>
  <c r="AP116" i="130" s="1"/>
  <c r="BR117" i="130"/>
  <c r="BL119" i="130"/>
  <c r="BM121" i="130"/>
  <c r="BG123" i="130"/>
  <c r="AJ124" i="130" s="1"/>
  <c r="BR6" i="130"/>
  <c r="BV18" i="130"/>
  <c r="BZ28" i="130"/>
  <c r="AQ29" i="130" s="1"/>
  <c r="BP38" i="130"/>
  <c r="AM39" i="130" s="1"/>
  <c r="BR46" i="130"/>
  <c r="BM53" i="130"/>
  <c r="BH60" i="130"/>
  <c r="AK61" i="130" s="1"/>
  <c r="BK68" i="130"/>
  <c r="AL69" i="130" s="1"/>
  <c r="BG75" i="130"/>
  <c r="AJ76" i="130" s="1"/>
  <c r="BV81" i="130"/>
  <c r="BY89" i="130"/>
  <c r="AP90" i="130" s="1"/>
  <c r="BS93" i="130"/>
  <c r="BF97" i="130"/>
  <c r="AI98" i="130" s="1"/>
  <c r="BG101" i="130"/>
  <c r="BP104" i="130"/>
  <c r="BX107" i="130"/>
  <c r="AO108" i="130" s="1"/>
  <c r="BY111" i="130"/>
  <c r="BL115" i="130"/>
  <c r="BU118" i="130"/>
  <c r="AN119" i="130" s="1"/>
  <c r="BV122" i="130"/>
  <c r="BH7" i="130"/>
  <c r="AK8" i="130" s="1"/>
  <c r="BK15" i="130"/>
  <c r="AL16" i="130" s="1"/>
  <c r="BM23" i="130"/>
  <c r="BP31" i="130"/>
  <c r="AM32" i="130" s="1"/>
  <c r="BV38" i="130"/>
  <c r="BJ44" i="130"/>
  <c r="BS49" i="130"/>
  <c r="BG55" i="130"/>
  <c r="AJ56" i="130" s="1"/>
  <c r="BO60" i="130"/>
  <c r="BJ19" i="130"/>
  <c r="BZ51" i="130"/>
  <c r="AQ52" i="130" s="1"/>
  <c r="BN75" i="130"/>
  <c r="BN91" i="130"/>
  <c r="BR99" i="130"/>
  <c r="BR107" i="130"/>
  <c r="BV115" i="130"/>
  <c r="BO122" i="130"/>
  <c r="BI5" i="130"/>
  <c r="BP10" i="130"/>
  <c r="AM11" i="130" s="1"/>
  <c r="BG16" i="130"/>
  <c r="AJ17" i="130" s="1"/>
  <c r="BN21" i="130"/>
  <c r="BU26" i="130"/>
  <c r="BL32" i="130"/>
  <c r="BS37" i="130"/>
  <c r="BZ42" i="130"/>
  <c r="AQ43" i="130" s="1"/>
  <c r="BR48" i="130"/>
  <c r="BY53" i="130"/>
  <c r="AP54" i="130" s="1"/>
  <c r="BJ58" i="130"/>
  <c r="BL62" i="130"/>
  <c r="BM66" i="130"/>
  <c r="BN70" i="130"/>
  <c r="BP74" i="130"/>
  <c r="AM75" i="130" s="1"/>
  <c r="BQ78" i="130"/>
  <c r="BR82" i="130"/>
  <c r="BT86" i="130"/>
  <c r="BU90" i="130"/>
  <c r="AN91" i="130" s="1"/>
  <c r="BV94" i="130"/>
  <c r="BX98" i="130"/>
  <c r="AO99" i="130" s="1"/>
  <c r="BY102" i="130"/>
  <c r="AP103" i="130" s="1"/>
  <c r="BZ106" i="130"/>
  <c r="AQ107" i="130" s="1"/>
  <c r="BG111" i="130"/>
  <c r="AJ112" i="130" s="1"/>
  <c r="BH115" i="130"/>
  <c r="AK116" i="130" s="1"/>
  <c r="BI119" i="130"/>
  <c r="BP122" i="130"/>
  <c r="AM123" i="130" s="1"/>
  <c r="BO3" i="130"/>
  <c r="BP6" i="130"/>
  <c r="AM7" i="130" s="1"/>
  <c r="BV8" i="130"/>
  <c r="BQ11" i="130"/>
  <c r="BR14" i="130"/>
  <c r="BX16" i="130"/>
  <c r="AO17" i="130" s="1"/>
  <c r="BT19" i="130"/>
  <c r="BO21" i="130"/>
  <c r="BU22" i="130"/>
  <c r="AN23" i="130" s="1"/>
  <c r="BF24" i="130"/>
  <c r="AI25" i="130" s="1"/>
  <c r="BQ25" i="130"/>
  <c r="BV26" i="130"/>
  <c r="BG28" i="130"/>
  <c r="AJ29" i="130" s="1"/>
  <c r="BR29" i="130"/>
  <c r="BX30" i="130"/>
  <c r="AO31" i="130" s="1"/>
  <c r="BH32" i="130"/>
  <c r="AK33" i="130" s="1"/>
  <c r="BS33" i="130"/>
  <c r="BY34" i="130"/>
  <c r="AP35" i="130" s="1"/>
  <c r="BJ36" i="130"/>
  <c r="BK3" i="130"/>
  <c r="AL4" i="130" s="1"/>
  <c r="BV5" i="130"/>
  <c r="BL8" i="130"/>
  <c r="BM11" i="130"/>
  <c r="BY13" i="130"/>
  <c r="AP14" i="130" s="1"/>
  <c r="BO16" i="130"/>
  <c r="BP19" i="130"/>
  <c r="AM20" i="130" s="1"/>
  <c r="BF22" i="130"/>
  <c r="AI23" i="130" s="1"/>
  <c r="BR24" i="130"/>
  <c r="BS27" i="130"/>
  <c r="BI30" i="130"/>
  <c r="BT32" i="130"/>
  <c r="BU35" i="130"/>
  <c r="AN36" i="130" s="1"/>
  <c r="BW37" i="130"/>
  <c r="BQ39" i="130"/>
  <c r="BR41" i="130"/>
  <c r="BL43" i="130"/>
  <c r="BZ44" i="130"/>
  <c r="AQ45" i="130" s="1"/>
  <c r="BZ46" i="130"/>
  <c r="BT48" i="130"/>
  <c r="BN50" i="130"/>
  <c r="BO52" i="130"/>
  <c r="BH54" i="130"/>
  <c r="AK55" i="130" s="1"/>
  <c r="BW55" i="130"/>
  <c r="BW57" i="130"/>
  <c r="BQ59" i="130"/>
  <c r="BJ61" i="130"/>
  <c r="BK63" i="130"/>
  <c r="AL64" i="130" s="1"/>
  <c r="BZ64" i="130"/>
  <c r="AQ65" i="130" s="1"/>
  <c r="BT66" i="130"/>
  <c r="BT68" i="130"/>
  <c r="BM70" i="130"/>
  <c r="BG72" i="130"/>
  <c r="AJ73" i="130" s="1"/>
  <c r="BH74" i="130"/>
  <c r="AK75" i="130" s="1"/>
  <c r="BW75" i="130"/>
  <c r="BO77" i="130"/>
  <c r="BP79" i="130"/>
  <c r="AM80" i="130" s="1"/>
  <c r="BJ81" i="130"/>
  <c r="BY82" i="130"/>
  <c r="AP83" i="130" s="1"/>
  <c r="BZ84" i="130"/>
  <c r="AQ85" i="130" s="1"/>
  <c r="BR86" i="130"/>
  <c r="BL88" i="130"/>
  <c r="BM90" i="130"/>
  <c r="BG92" i="130"/>
  <c r="AJ93" i="130" s="1"/>
  <c r="BU93" i="130"/>
  <c r="AN94" i="130" s="1"/>
  <c r="BU95" i="130"/>
  <c r="AN96" i="130" s="1"/>
  <c r="BO97" i="130"/>
  <c r="BI99" i="130"/>
  <c r="BJ101" i="130"/>
  <c r="BX102" i="130"/>
  <c r="AO103" i="130" s="1"/>
  <c r="BR104" i="130"/>
  <c r="BR106" i="130"/>
  <c r="BL108" i="130"/>
  <c r="BZ109" i="130"/>
  <c r="AQ110" i="130" s="1"/>
  <c r="BF112" i="130"/>
  <c r="AI113" i="130" s="1"/>
  <c r="BU113" i="130"/>
  <c r="AN114" i="130" s="1"/>
  <c r="BO115" i="130"/>
  <c r="BO117" i="130"/>
  <c r="BH119" i="130"/>
  <c r="BW120" i="130"/>
  <c r="BX122" i="130"/>
  <c r="AO123" i="130" s="1"/>
  <c r="BV2" i="130"/>
  <c r="BM5" i="130"/>
  <c r="BN8" i="130"/>
  <c r="BY10" i="130"/>
  <c r="AP11" i="130" s="1"/>
  <c r="BO13" i="130"/>
  <c r="BP16" i="130"/>
  <c r="AM17" i="130" s="1"/>
  <c r="BG19" i="130"/>
  <c r="AJ20" i="130" s="1"/>
  <c r="BR21" i="130"/>
  <c r="BS24" i="130"/>
  <c r="BI27" i="130"/>
  <c r="BU29" i="130"/>
  <c r="AN30" i="130" s="1"/>
  <c r="BV32" i="130"/>
  <c r="BL35" i="130"/>
  <c r="BR37" i="130"/>
  <c r="BS39" i="130"/>
  <c r="BM41" i="130"/>
  <c r="BG43" i="130"/>
  <c r="AJ44" i="130" s="1"/>
  <c r="BG45" i="130"/>
  <c r="AJ46" i="130" s="1"/>
  <c r="BU46" i="130"/>
  <c r="AN47" i="130" s="1"/>
  <c r="BO48" i="130"/>
  <c r="BP50" i="130"/>
  <c r="AM51" i="130" s="1"/>
  <c r="BJ52" i="130"/>
  <c r="BW53" i="130"/>
  <c r="BX55" i="130"/>
  <c r="AO56" i="130" s="1"/>
  <c r="BR57" i="130"/>
  <c r="BL59" i="130"/>
  <c r="BM61" i="130"/>
  <c r="BZ62" i="130"/>
  <c r="AQ63" i="130" s="1"/>
  <c r="BT64" i="130"/>
  <c r="BU66" i="130"/>
  <c r="BO68" i="130"/>
  <c r="BH70" i="130"/>
  <c r="AK71" i="130" s="1"/>
  <c r="BH72" i="130"/>
  <c r="BW73" i="130"/>
  <c r="BQ75" i="130"/>
  <c r="BR77" i="130"/>
  <c r="BK79" i="130"/>
  <c r="AL80" i="130" s="1"/>
  <c r="BZ80" i="130"/>
  <c r="AQ81" i="130" s="1"/>
  <c r="BZ82" i="130"/>
  <c r="AQ83" i="130" s="1"/>
  <c r="BT84" i="130"/>
  <c r="BM86" i="130"/>
  <c r="BN88" i="130"/>
  <c r="BH90" i="130"/>
  <c r="AK91" i="130" s="1"/>
  <c r="BF4" i="130"/>
  <c r="AI5" i="130" s="1"/>
  <c r="BG7" i="130"/>
  <c r="AJ8" i="130" s="1"/>
  <c r="BR9" i="130"/>
  <c r="BH12" i="130"/>
  <c r="AK13" i="130" s="1"/>
  <c r="BI15" i="130"/>
  <c r="BU17" i="130"/>
  <c r="AN18" i="130" s="1"/>
  <c r="BK20" i="130"/>
  <c r="AL21" i="130" s="1"/>
  <c r="BL23" i="130"/>
  <c r="BW25" i="130"/>
  <c r="BN28" i="130"/>
  <c r="BO31" i="130"/>
  <c r="BZ33" i="130"/>
  <c r="AQ34" i="130" s="1"/>
  <c r="BP36" i="130"/>
  <c r="AM37" i="130" s="1"/>
  <c r="BU38" i="130"/>
  <c r="AN39" i="130" s="1"/>
  <c r="BN40" i="130"/>
  <c r="BH42" i="130"/>
  <c r="AK43" i="130" s="1"/>
  <c r="BH44" i="130"/>
  <c r="AK45" i="130" s="1"/>
  <c r="BW45" i="130"/>
  <c r="BP47" i="130"/>
  <c r="AM48" i="130" s="1"/>
  <c r="BQ49" i="130"/>
  <c r="BK51" i="130"/>
  <c r="AL52" i="130" s="1"/>
  <c r="BZ52" i="130"/>
  <c r="AQ53" i="130" s="1"/>
  <c r="BZ54" i="130"/>
  <c r="AQ55" i="130" s="1"/>
  <c r="BS56" i="130"/>
  <c r="BM58" i="130"/>
  <c r="BN60" i="130"/>
  <c r="BH62" i="130"/>
  <c r="AK63" i="130" s="1"/>
  <c r="BU63" i="130"/>
  <c r="AN64" i="130" s="1"/>
  <c r="BV65" i="130"/>
  <c r="BP67" i="130"/>
  <c r="AM68" i="130" s="1"/>
  <c r="BJ69" i="130"/>
  <c r="BK71" i="130"/>
  <c r="AL72" i="130" s="1"/>
  <c r="BX72" i="130"/>
  <c r="AO73" i="130" s="1"/>
  <c r="BR74" i="130"/>
  <c r="BS76" i="130"/>
  <c r="BM78" i="130"/>
  <c r="BF80" i="130"/>
  <c r="AI81" i="130" s="1"/>
  <c r="BF82" i="130"/>
  <c r="AI83" i="130" s="1"/>
  <c r="BU83" i="130"/>
  <c r="BO85" i="130"/>
  <c r="BP87" i="130"/>
  <c r="AM88" i="130" s="1"/>
  <c r="BI89" i="130"/>
  <c r="BX90" i="130"/>
  <c r="AO91" i="130" s="1"/>
  <c r="BX92" i="130"/>
  <c r="AO93" i="130" s="1"/>
  <c r="BR94" i="130"/>
  <c r="BK96" i="130"/>
  <c r="AL97" i="130" s="1"/>
  <c r="BL98" i="130"/>
  <c r="BF100" i="130"/>
  <c r="AI101" i="130" s="1"/>
  <c r="BU101" i="130"/>
  <c r="AN102" i="130" s="1"/>
  <c r="BU103" i="130"/>
  <c r="BN105" i="130"/>
  <c r="BH107" i="130"/>
  <c r="AK108" i="130" s="1"/>
  <c r="BI109" i="130"/>
  <c r="BX110" i="130"/>
  <c r="AO111" i="130" s="1"/>
  <c r="BP112" i="130"/>
  <c r="AM113" i="130" s="1"/>
  <c r="BQ114" i="130"/>
  <c r="BK116" i="130"/>
  <c r="AL117" i="130" s="1"/>
  <c r="BZ117" i="130"/>
  <c r="AQ118" i="130" s="1"/>
  <c r="BF120" i="130"/>
  <c r="AI121" i="130" s="1"/>
  <c r="BS121" i="130"/>
  <c r="BM123" i="130"/>
  <c r="BT10" i="130"/>
  <c r="BW20" i="130"/>
  <c r="BZ30" i="130"/>
  <c r="AQ31" i="130" s="1"/>
  <c r="BI41" i="130"/>
  <c r="BY47" i="130"/>
  <c r="AP48" i="130" s="1"/>
  <c r="BU54" i="130"/>
  <c r="AN55" i="130" s="1"/>
  <c r="BX62" i="130"/>
  <c r="AO63" i="130" s="1"/>
  <c r="BR69" i="130"/>
  <c r="BN76" i="130"/>
  <c r="BP84" i="130"/>
  <c r="AM85" i="130" s="1"/>
  <c r="BY90" i="130"/>
  <c r="AP91" i="130" s="1"/>
  <c r="BM94" i="130"/>
  <c r="BN98" i="130"/>
  <c r="BV101" i="130"/>
  <c r="BI105" i="130"/>
  <c r="BJ109" i="130"/>
  <c r="BS112" i="130"/>
  <c r="BF116" i="130"/>
  <c r="AI117" i="130" s="1"/>
  <c r="BG120" i="130"/>
  <c r="AJ121" i="130" s="1"/>
  <c r="BO123" i="130"/>
  <c r="BI9" i="130"/>
  <c r="BK17" i="130"/>
  <c r="AL18" i="130" s="1"/>
  <c r="BN25" i="130"/>
  <c r="BQ33" i="130"/>
  <c r="BH40" i="130"/>
  <c r="AK41" i="130" s="1"/>
  <c r="BR45" i="130"/>
  <c r="BZ50" i="130"/>
  <c r="AQ51" i="130" s="1"/>
  <c r="BN56" i="130"/>
  <c r="BW61" i="130"/>
  <c r="BR27" i="130"/>
  <c r="BI60" i="130"/>
  <c r="BN79" i="130"/>
  <c r="BP93" i="130"/>
  <c r="AM94" i="130" s="1"/>
  <c r="BP101" i="130"/>
  <c r="BT109" i="130"/>
  <c r="BX117" i="130"/>
  <c r="AO118" i="130" s="1"/>
  <c r="BN123" i="130"/>
  <c r="BN6" i="130"/>
  <c r="BF12" i="130"/>
  <c r="AI13" i="130" s="1"/>
  <c r="BM17" i="130"/>
  <c r="BT22" i="130"/>
  <c r="BK28" i="130"/>
  <c r="BR33" i="130"/>
  <c r="BY38" i="130"/>
  <c r="AP39" i="130" s="1"/>
  <c r="BP44" i="130"/>
  <c r="AM45" i="130" s="1"/>
  <c r="BW49" i="130"/>
  <c r="BI55" i="130"/>
  <c r="BK59" i="130"/>
  <c r="AL60" i="130" s="1"/>
  <c r="BL63" i="130"/>
  <c r="BM67" i="130"/>
  <c r="BO71" i="130"/>
  <c r="BP75" i="130"/>
  <c r="AM76" i="130" s="1"/>
  <c r="BQ79" i="130"/>
  <c r="BS83" i="130"/>
  <c r="BT87" i="130"/>
  <c r="BU91" i="130"/>
  <c r="AN92" i="130" s="1"/>
  <c r="BW95" i="130"/>
  <c r="BX99" i="130"/>
  <c r="AO100" i="130" s="1"/>
  <c r="BY103" i="130"/>
  <c r="AP104" i="130" s="1"/>
  <c r="BF108" i="130"/>
  <c r="AI109" i="130" s="1"/>
  <c r="BG112" i="130"/>
  <c r="AJ113" i="130" s="1"/>
  <c r="BH116" i="130"/>
  <c r="AK117" i="130" s="1"/>
  <c r="BJ120" i="130"/>
  <c r="BK123" i="130"/>
  <c r="AL124" i="130" s="1"/>
  <c r="BO4" i="130"/>
  <c r="BU6" i="130"/>
  <c r="AN7" i="130" s="1"/>
  <c r="BQ9" i="130"/>
  <c r="BR12" i="130"/>
  <c r="BX14" i="130"/>
  <c r="BS17" i="130"/>
  <c r="BJ20" i="130"/>
  <c r="BU21" i="130"/>
  <c r="AN22" i="130" s="1"/>
  <c r="BZ22" i="130"/>
  <c r="AQ23" i="130" s="1"/>
  <c r="BP24" i="130"/>
  <c r="AM25" i="130" s="1"/>
  <c r="BV25" i="130"/>
  <c r="BG27" i="130"/>
  <c r="AJ28" i="130" s="1"/>
  <c r="BR28" i="130"/>
  <c r="BW29" i="130"/>
  <c r="BH31" i="130"/>
  <c r="AK32" i="130" s="1"/>
  <c r="BS32" i="130"/>
  <c r="BY33" i="130"/>
  <c r="BI35" i="130"/>
  <c r="BT36" i="130"/>
  <c r="BU3" i="130"/>
  <c r="AN4" i="130" s="1"/>
  <c r="BL6" i="130"/>
  <c r="BM9" i="130"/>
  <c r="BX11" i="130"/>
  <c r="AO12" i="130" s="1"/>
  <c r="BN14" i="130"/>
  <c r="BO17" i="130"/>
  <c r="BF20" i="130"/>
  <c r="AI21" i="130" s="1"/>
  <c r="BQ22" i="130"/>
  <c r="BR25" i="130"/>
  <c r="BH28" i="130"/>
  <c r="AK29" i="130" s="1"/>
  <c r="BT30" i="130"/>
  <c r="BU33" i="130"/>
  <c r="BK36" i="130"/>
  <c r="AL37" i="130" s="1"/>
  <c r="BJ38" i="130"/>
  <c r="BK40" i="130"/>
  <c r="AL41" i="130" s="1"/>
  <c r="BY41" i="130"/>
  <c r="AP42" i="130" s="1"/>
  <c r="BS43" i="130"/>
  <c r="BS45" i="130"/>
  <c r="BM47" i="130"/>
  <c r="BF49" i="130"/>
  <c r="AI50" i="130" s="1"/>
  <c r="BG51" i="130"/>
  <c r="AJ52" i="130" s="1"/>
  <c r="BV52" i="130"/>
  <c r="BP54" i="130"/>
  <c r="BP56" i="130"/>
  <c r="BI58" i="130"/>
  <c r="BX59" i="130"/>
  <c r="AO60" i="130" s="1"/>
  <c r="BY61" i="130"/>
  <c r="BS63" i="130"/>
  <c r="BK65" i="130"/>
  <c r="AL66" i="130" s="1"/>
  <c r="BL67" i="130"/>
  <c r="BF69" i="130"/>
  <c r="AI70" i="130" s="1"/>
  <c r="BV35" i="130"/>
  <c r="BR103" i="130"/>
  <c r="BY7" i="130"/>
  <c r="AP8" i="130" s="1"/>
  <c r="BQ29" i="130"/>
  <c r="BH51" i="130"/>
  <c r="AK52" i="130" s="1"/>
  <c r="BN68" i="130"/>
  <c r="BS84" i="130"/>
  <c r="BX100" i="130"/>
  <c r="AO101" i="130" s="1"/>
  <c r="BI117" i="130"/>
  <c r="BP7" i="130"/>
  <c r="AM8" i="130" s="1"/>
  <c r="BT18" i="130"/>
  <c r="BV24" i="130"/>
  <c r="BH30" i="130"/>
  <c r="AK31" i="130" s="1"/>
  <c r="BT35" i="130"/>
  <c r="BW9" i="130"/>
  <c r="BP20" i="130"/>
  <c r="BT31" i="130"/>
  <c r="BR40" i="130"/>
  <c r="BT47" i="130"/>
  <c r="BH55" i="130"/>
  <c r="AK56" i="130" s="1"/>
  <c r="BJ62" i="130"/>
  <c r="BM69" i="130"/>
  <c r="BG73" i="130"/>
  <c r="AJ74" i="130" s="1"/>
  <c r="BW76" i="130"/>
  <c r="BJ80" i="130"/>
  <c r="BY83" i="130"/>
  <c r="AP84" i="130" s="1"/>
  <c r="BS87" i="130"/>
  <c r="BG91" i="130"/>
  <c r="AJ92" i="130" s="1"/>
  <c r="BU94" i="130"/>
  <c r="AN95" i="130" s="1"/>
  <c r="BP98" i="130"/>
  <c r="AM99" i="130" s="1"/>
  <c r="BW101" i="130"/>
  <c r="BR105" i="130"/>
  <c r="BM109" i="130"/>
  <c r="BT112" i="130"/>
  <c r="BO116" i="130"/>
  <c r="BH120" i="130"/>
  <c r="AK121" i="130" s="1"/>
  <c r="BQ123" i="130"/>
  <c r="BX6" i="130"/>
  <c r="AO7" i="130" s="1"/>
  <c r="BO12" i="130"/>
  <c r="BQ17" i="130"/>
  <c r="BH23" i="130"/>
  <c r="AK24" i="130" s="1"/>
  <c r="BT28" i="130"/>
  <c r="BV33" i="130"/>
  <c r="BR38" i="130"/>
  <c r="BM42" i="130"/>
  <c r="BU45" i="130"/>
  <c r="AN46" i="130" s="1"/>
  <c r="BO49" i="130"/>
  <c r="BJ53" i="130"/>
  <c r="BR56" i="130"/>
  <c r="BL60" i="130"/>
  <c r="BF64" i="130"/>
  <c r="AI65" i="130" s="1"/>
  <c r="BO67" i="130"/>
  <c r="BH71" i="130"/>
  <c r="AK72" i="130" s="1"/>
  <c r="BX74" i="130"/>
  <c r="AO75" i="130" s="1"/>
  <c r="BJ78" i="130"/>
  <c r="BZ81" i="130"/>
  <c r="AQ82" i="130" s="1"/>
  <c r="BU85" i="130"/>
  <c r="AN86" i="130" s="1"/>
  <c r="BG89" i="130"/>
  <c r="AJ90" i="130" s="1"/>
  <c r="BQ5" i="130"/>
  <c r="BH11" i="130"/>
  <c r="AK12" i="130" s="1"/>
  <c r="BJ16" i="130"/>
  <c r="BV21" i="130"/>
  <c r="BM27" i="130"/>
  <c r="BO32" i="130"/>
  <c r="BU37" i="130"/>
  <c r="AN38" i="130" s="1"/>
  <c r="BN41" i="130"/>
  <c r="BW44" i="130"/>
  <c r="BP48" i="130"/>
  <c r="AM49" i="130" s="1"/>
  <c r="BK52" i="130"/>
  <c r="AL53" i="130" s="1"/>
  <c r="BS55" i="130"/>
  <c r="BM59" i="130"/>
  <c r="BH63" i="130"/>
  <c r="AK64" i="130" s="1"/>
  <c r="BP66" i="130"/>
  <c r="AM67" i="130" s="1"/>
  <c r="BJ70" i="130"/>
  <c r="BY73" i="130"/>
  <c r="AP74" i="130" s="1"/>
  <c r="BM77" i="130"/>
  <c r="BF81" i="130"/>
  <c r="AI82" i="130" s="1"/>
  <c r="BV84" i="130"/>
  <c r="BH88" i="130"/>
  <c r="AK89" i="130" s="1"/>
  <c r="BX91" i="130"/>
  <c r="AO92" i="130" s="1"/>
  <c r="BS95" i="130"/>
  <c r="BZ98" i="130"/>
  <c r="AQ99" i="130" s="1"/>
  <c r="BU102" i="130"/>
  <c r="AN103" i="130" s="1"/>
  <c r="BN106" i="130"/>
  <c r="BW109" i="130"/>
  <c r="BJ67" i="130"/>
  <c r="BV111" i="130"/>
  <c r="BK13" i="130"/>
  <c r="AL14" i="130" s="1"/>
  <c r="BX34" i="130"/>
  <c r="AO35" i="130" s="1"/>
  <c r="BJ56" i="130"/>
  <c r="BO72" i="130"/>
  <c r="BT88" i="130"/>
  <c r="BZ104" i="130"/>
  <c r="AQ105" i="130" s="1"/>
  <c r="BJ121" i="130"/>
  <c r="BQ10" i="130"/>
  <c r="BT20" i="130"/>
  <c r="BF26" i="130"/>
  <c r="AI27" i="130" s="1"/>
  <c r="BS31" i="130"/>
  <c r="BZ36" i="130"/>
  <c r="AQ37" i="130" s="1"/>
  <c r="BN12" i="130"/>
  <c r="BQ23" i="130"/>
  <c r="BJ34" i="130"/>
  <c r="BL42" i="130"/>
  <c r="BU49" i="130"/>
  <c r="AN50" i="130" s="1"/>
  <c r="BW56" i="130"/>
  <c r="BY63" i="130"/>
  <c r="AP64" i="130" s="1"/>
  <c r="BU70" i="130"/>
  <c r="AN71" i="130" s="1"/>
  <c r="BN74" i="130"/>
  <c r="BI78" i="130"/>
  <c r="BQ81" i="130"/>
  <c r="BK85" i="130"/>
  <c r="AL86" i="130" s="1"/>
  <c r="BF89" i="130"/>
  <c r="AI90" i="130" s="1"/>
  <c r="BN92" i="130"/>
  <c r="BH96" i="130"/>
  <c r="AK97" i="130" s="1"/>
  <c r="BW99" i="130"/>
  <c r="BK103" i="130"/>
  <c r="AL104" i="130" s="1"/>
  <c r="BY106" i="130"/>
  <c r="AP107" i="130" s="1"/>
  <c r="BT110" i="130"/>
  <c r="BF114" i="130"/>
  <c r="AI115" i="130" s="1"/>
  <c r="BV117" i="130"/>
  <c r="BQ121" i="130"/>
  <c r="BL3" i="130"/>
  <c r="BX8" i="130"/>
  <c r="AO9" i="130" s="1"/>
  <c r="BP14" i="130"/>
  <c r="AM15" i="130" s="1"/>
  <c r="BQ19" i="130"/>
  <c r="BI25" i="130"/>
  <c r="BU30" i="130"/>
  <c r="AN31" i="130" s="1"/>
  <c r="BW35" i="130"/>
  <c r="BF40" i="130"/>
  <c r="AI41" i="130" s="1"/>
  <c r="BT43" i="130"/>
  <c r="BH47" i="130"/>
  <c r="AK48" i="130" s="1"/>
  <c r="BR83" i="130"/>
  <c r="BV119" i="130"/>
  <c r="BR18" i="130"/>
  <c r="BO40" i="130"/>
  <c r="BK60" i="130"/>
  <c r="AL61" i="130" s="1"/>
  <c r="BP76" i="130"/>
  <c r="AM77" i="130" s="1"/>
  <c r="BV92" i="130"/>
  <c r="BF109" i="130"/>
  <c r="AI110" i="130" s="1"/>
  <c r="BN2" i="130"/>
  <c r="BW12" i="130"/>
  <c r="BZ21" i="130"/>
  <c r="AQ22" i="130" s="1"/>
  <c r="BQ27" i="130"/>
  <c r="BX32" i="130"/>
  <c r="AO33" i="130" s="1"/>
  <c r="BK4" i="130"/>
  <c r="AL5" i="130" s="1"/>
  <c r="BO15" i="130"/>
  <c r="BH26" i="130"/>
  <c r="AK27" i="130" s="1"/>
  <c r="BV36" i="130"/>
  <c r="BL44" i="130"/>
  <c r="BO51" i="130"/>
  <c r="BQ58" i="130"/>
  <c r="BZ65" i="130"/>
  <c r="AQ66" i="130" s="1"/>
  <c r="BM71" i="130"/>
  <c r="BV74" i="130"/>
  <c r="BP78" i="130"/>
  <c r="AM79" i="130" s="1"/>
  <c r="BJ82" i="130"/>
  <c r="BR85" i="130"/>
  <c r="BM89" i="130"/>
  <c r="BG93" i="130"/>
  <c r="AJ94" i="130" s="1"/>
  <c r="BO96" i="130"/>
  <c r="BJ100" i="130"/>
  <c r="BX103" i="130"/>
  <c r="AO104" i="130" s="1"/>
  <c r="BL107" i="130"/>
  <c r="BZ110" i="130"/>
  <c r="AQ111" i="130" s="1"/>
  <c r="BU114" i="130"/>
  <c r="AN115" i="130" s="1"/>
  <c r="BH118" i="130"/>
  <c r="AK119" i="130" s="1"/>
  <c r="BW121" i="130"/>
  <c r="BL4" i="130"/>
  <c r="BN9" i="130"/>
  <c r="BZ14" i="130"/>
  <c r="AQ15" i="130" s="1"/>
  <c r="BR20" i="130"/>
  <c r="BS25" i="130"/>
  <c r="BK31" i="130"/>
  <c r="AL32" i="130" s="1"/>
  <c r="BW36" i="130"/>
  <c r="BL40" i="130"/>
  <c r="BG44" i="130"/>
  <c r="BU47" i="130"/>
  <c r="AN48" i="130" s="1"/>
  <c r="BK2" i="130"/>
  <c r="BN95" i="130"/>
  <c r="BM2" i="130"/>
  <c r="BJ24" i="130"/>
  <c r="BV45" i="130"/>
  <c r="BL64" i="130"/>
  <c r="BR80" i="130"/>
  <c r="BW96" i="130"/>
  <c r="BG113" i="130"/>
  <c r="AJ114" i="130" s="1"/>
  <c r="BT4" i="130"/>
  <c r="BS15" i="130"/>
  <c r="BP23" i="130"/>
  <c r="AM24" i="130" s="1"/>
  <c r="BW28" i="130"/>
  <c r="BI34" i="130"/>
  <c r="BL7" i="130"/>
  <c r="BZ17" i="130"/>
  <c r="AQ18" i="130" s="1"/>
  <c r="BS28" i="130"/>
  <c r="BX38" i="130"/>
  <c r="AO39" i="130" s="1"/>
  <c r="BZ45" i="130"/>
  <c r="AQ46" i="130" s="1"/>
  <c r="BG53" i="130"/>
  <c r="AJ54" i="130" s="1"/>
  <c r="BR60" i="130"/>
  <c r="BT67" i="130"/>
  <c r="BV72" i="130"/>
  <c r="BH76" i="130"/>
  <c r="AK77" i="130" s="1"/>
  <c r="BX79" i="130"/>
  <c r="AO80" i="130" s="1"/>
  <c r="BQ83" i="130"/>
  <c r="BZ86" i="130"/>
  <c r="AQ87" i="130" s="1"/>
  <c r="BT90" i="130"/>
  <c r="BN94" i="130"/>
  <c r="BV97" i="130"/>
  <c r="BQ101" i="130"/>
  <c r="BK105" i="130"/>
  <c r="AL106" i="130" s="1"/>
  <c r="BS108" i="130"/>
  <c r="BN112" i="130"/>
  <c r="BG116" i="130"/>
  <c r="AJ117" i="130" s="1"/>
  <c r="BP119" i="130"/>
  <c r="AM120" i="130" s="1"/>
  <c r="BI123" i="130"/>
  <c r="BM6" i="130"/>
  <c r="BO11" i="130"/>
  <c r="BF17" i="130"/>
  <c r="BR22" i="130"/>
  <c r="BT27" i="130"/>
  <c r="BK33" i="130"/>
  <c r="AL34" i="130" s="1"/>
  <c r="BL38" i="130"/>
  <c r="BS41" i="130"/>
  <c r="BN45" i="130"/>
  <c r="BI49" i="130"/>
  <c r="BP52" i="130"/>
  <c r="AM53" i="130" s="1"/>
  <c r="BK56" i="130"/>
  <c r="AL57" i="130" s="1"/>
  <c r="BY59" i="130"/>
  <c r="AP60" i="130" s="1"/>
  <c r="BM63" i="130"/>
  <c r="BG67" i="130"/>
  <c r="AJ68" i="130" s="1"/>
  <c r="BV70" i="130"/>
  <c r="BI74" i="130"/>
  <c r="BY77" i="130"/>
  <c r="AP78" i="130" s="1"/>
  <c r="BS81" i="130"/>
  <c r="BF85" i="130"/>
  <c r="AI86" i="130" s="1"/>
  <c r="BV88" i="130"/>
  <c r="BF5" i="130"/>
  <c r="AI6" i="130" s="1"/>
  <c r="BH10" i="130"/>
  <c r="AK11" i="130" s="1"/>
  <c r="BT15" i="130"/>
  <c r="BK21" i="130"/>
  <c r="AL22" i="130" s="1"/>
  <c r="BM26" i="130"/>
  <c r="BY31" i="130"/>
  <c r="AP32" i="130" s="1"/>
  <c r="BM37" i="130"/>
  <c r="BV40" i="130"/>
  <c r="BO44" i="130"/>
  <c r="BJ48" i="130"/>
  <c r="BQ51" i="130"/>
  <c r="BL55" i="130"/>
  <c r="BG59" i="130"/>
  <c r="AJ60" i="130" s="1"/>
  <c r="BN62" i="130"/>
  <c r="BI66" i="130"/>
  <c r="BW69" i="130"/>
  <c r="BK73" i="130"/>
  <c r="AL74" i="130" s="1"/>
  <c r="BZ76" i="130"/>
  <c r="AQ77" i="130" s="1"/>
  <c r="BT80" i="130"/>
  <c r="BG84" i="130"/>
  <c r="AJ85" i="130" s="1"/>
  <c r="BW87" i="130"/>
  <c r="BQ91" i="130"/>
  <c r="BY94" i="130"/>
  <c r="AP95" i="130" s="1"/>
  <c r="BT98" i="130"/>
  <c r="BM102" i="130"/>
  <c r="BV105" i="130"/>
  <c r="BO109" i="130"/>
  <c r="BI51" i="130"/>
  <c r="BR58" i="130"/>
  <c r="BU65" i="130"/>
  <c r="AN66" i="130" s="1"/>
  <c r="BW72" i="130"/>
  <c r="BK80" i="130"/>
  <c r="AL81" i="130" s="1"/>
  <c r="BM87" i="130"/>
  <c r="BG8" i="130"/>
  <c r="AJ9" i="130" s="1"/>
  <c r="BK19" i="130"/>
  <c r="AL20" i="130" s="1"/>
  <c r="BY29" i="130"/>
  <c r="AP30" i="130" s="1"/>
  <c r="BM39" i="130"/>
  <c r="BX46" i="130"/>
  <c r="AO47" i="130" s="1"/>
  <c r="BZ53" i="130"/>
  <c r="AQ54" i="130" s="1"/>
  <c r="BG61" i="130"/>
  <c r="AJ62" i="130" s="1"/>
  <c r="BP68" i="130"/>
  <c r="AM69" i="130" s="1"/>
  <c r="BS75" i="130"/>
  <c r="BU82" i="130"/>
  <c r="AN83" i="130" s="1"/>
  <c r="BI90" i="130"/>
  <c r="BK97" i="130"/>
  <c r="AL98" i="130" s="1"/>
  <c r="BN104" i="130"/>
  <c r="BX111" i="130"/>
  <c r="AO112" i="130" s="1"/>
  <c r="BK115" i="130"/>
  <c r="AL116" i="130" s="1"/>
  <c r="BZ118" i="130"/>
  <c r="AQ119" i="130" s="1"/>
  <c r="BT122" i="130"/>
  <c r="BU14" i="130"/>
  <c r="AN15" i="130" s="1"/>
  <c r="BG37" i="130"/>
  <c r="AJ38" i="130" s="1"/>
  <c r="BF52" i="130"/>
  <c r="BQ65" i="130"/>
  <c r="BO80" i="130"/>
  <c r="BZ92" i="130"/>
  <c r="AQ93" i="130" s="1"/>
  <c r="BU99" i="130"/>
  <c r="AN100" i="130" s="1"/>
  <c r="BI107" i="130"/>
  <c r="BT114" i="130"/>
  <c r="BN121" i="130"/>
  <c r="BJ13" i="130"/>
  <c r="BO29" i="130"/>
  <c r="BX42" i="130"/>
  <c r="AO43" i="130" s="1"/>
  <c r="BU53" i="130"/>
  <c r="AN54" i="130" s="1"/>
  <c r="BP64" i="130"/>
  <c r="AM65" i="130" s="1"/>
  <c r="BZ69" i="130"/>
  <c r="AQ70" i="130" s="1"/>
  <c r="BM75" i="130"/>
  <c r="BV80" i="130"/>
  <c r="BJ86" i="130"/>
  <c r="BH91" i="130"/>
  <c r="AK92" i="130" s="1"/>
  <c r="BW93" i="130"/>
  <c r="BP96" i="130"/>
  <c r="AM97" i="130" s="1"/>
  <c r="BK99" i="130"/>
  <c r="AL100" i="130" s="1"/>
  <c r="BZ101" i="130"/>
  <c r="AQ102" i="130" s="1"/>
  <c r="BS104" i="130"/>
  <c r="BM107" i="130"/>
  <c r="BH110" i="130"/>
  <c r="AK111" i="130" s="1"/>
  <c r="BV112" i="130"/>
  <c r="BP115" i="130"/>
  <c r="AM116" i="130" s="1"/>
  <c r="BJ118" i="130"/>
  <c r="BX120" i="130"/>
  <c r="AO121" i="130" s="1"/>
  <c r="BS123" i="130"/>
  <c r="BE109" i="130"/>
  <c r="BE93" i="130"/>
  <c r="BE77" i="130"/>
  <c r="BE61" i="130"/>
  <c r="BE45" i="130"/>
  <c r="BE29" i="130"/>
  <c r="BE13" i="130"/>
  <c r="BH8" i="130"/>
  <c r="AK9" i="130" s="1"/>
  <c r="BN24" i="130"/>
  <c r="BP39" i="130"/>
  <c r="BL50" i="130"/>
  <c r="BI61" i="130"/>
  <c r="BF72" i="130"/>
  <c r="AI73" i="130" s="1"/>
  <c r="BV82" i="130"/>
  <c r="BH92" i="130"/>
  <c r="AK93" i="130" s="1"/>
  <c r="BQ97" i="130"/>
  <c r="BZ102" i="130"/>
  <c r="AQ103" i="130" s="1"/>
  <c r="BN108" i="130"/>
  <c r="BV113" i="130"/>
  <c r="BK119" i="130"/>
  <c r="AL120" i="130" s="1"/>
  <c r="BE123" i="130"/>
  <c r="BE102" i="130"/>
  <c r="BE80" i="130"/>
  <c r="BE59" i="130"/>
  <c r="BE38" i="130"/>
  <c r="BE16" i="130"/>
  <c r="BS9" i="130"/>
  <c r="BY25" i="130"/>
  <c r="AP26" i="130" s="1"/>
  <c r="BP40" i="130"/>
  <c r="AM41" i="130" s="1"/>
  <c r="BL51" i="130"/>
  <c r="BI62" i="130"/>
  <c r="BF73" i="130"/>
  <c r="AI74" i="130" s="1"/>
  <c r="BW83" i="130"/>
  <c r="BS92" i="130"/>
  <c r="BF98" i="130"/>
  <c r="AI99" i="130" s="1"/>
  <c r="BP103" i="130"/>
  <c r="AM104" i="130" s="1"/>
  <c r="BX108" i="130"/>
  <c r="AO109" i="130" s="1"/>
  <c r="BL114" i="130"/>
  <c r="BU119" i="130"/>
  <c r="AN120" i="130" s="1"/>
  <c r="BE122" i="130"/>
  <c r="BE100" i="130"/>
  <c r="BE79" i="130"/>
  <c r="BE58" i="130"/>
  <c r="BE36" i="130"/>
  <c r="BE15" i="130"/>
  <c r="BH6" i="130"/>
  <c r="AK7" i="130" s="1"/>
  <c r="BM22" i="130"/>
  <c r="BH38" i="130"/>
  <c r="AK39" i="130" s="1"/>
  <c r="BZ48" i="130"/>
  <c r="AQ49" i="130" s="1"/>
  <c r="BW59" i="130"/>
  <c r="BR70" i="130"/>
  <c r="BO81" i="130"/>
  <c r="BO91" i="130"/>
  <c r="BX96" i="130"/>
  <c r="AO97" i="130" s="1"/>
  <c r="BL102" i="130"/>
  <c r="BT107" i="130"/>
  <c r="BI113" i="130"/>
  <c r="BQ118" i="130"/>
  <c r="BY123" i="130"/>
  <c r="AP124" i="130" s="1"/>
  <c r="BT52" i="130"/>
  <c r="BM93" i="130"/>
  <c r="BZ114" i="130"/>
  <c r="AQ115" i="130" s="1"/>
  <c r="BE99" i="130"/>
  <c r="BE56" i="130"/>
  <c r="BE14" i="130"/>
  <c r="BR44" i="130"/>
  <c r="BX87" i="130"/>
  <c r="BY110" i="130"/>
  <c r="AP111" i="130" s="1"/>
  <c r="BE108" i="130"/>
  <c r="BE66" i="130"/>
  <c r="BE23" i="130"/>
  <c r="BW19" i="130"/>
  <c r="BZ68" i="130"/>
  <c r="AQ69" i="130" s="1"/>
  <c r="BO101" i="130"/>
  <c r="BH123" i="130"/>
  <c r="AK124" i="130" s="1"/>
  <c r="BE83" i="130"/>
  <c r="BE40" i="130"/>
  <c r="BZ49" i="130"/>
  <c r="AQ50" i="130" s="1"/>
  <c r="BE50" i="130"/>
  <c r="BN97" i="130"/>
  <c r="BX23" i="130"/>
  <c r="AO24" i="130" s="1"/>
  <c r="BE71" i="130"/>
  <c r="BE103" i="130"/>
  <c r="BV50" i="130"/>
  <c r="BN65" i="130"/>
  <c r="BS79" i="130"/>
  <c r="BQ7" i="130"/>
  <c r="BG39" i="130"/>
  <c r="AJ40" i="130" s="1"/>
  <c r="BT60" i="130"/>
  <c r="BW67" i="130"/>
  <c r="BN82" i="130"/>
  <c r="BZ96" i="130"/>
  <c r="AQ97" i="130" s="1"/>
  <c r="BI111" i="130"/>
  <c r="BR118" i="130"/>
  <c r="BT12" i="130"/>
  <c r="BK49" i="130"/>
  <c r="AL50" i="130" s="1"/>
  <c r="BH79" i="130"/>
  <c r="AK80" i="130" s="1"/>
  <c r="BG99" i="130"/>
  <c r="BK113" i="130"/>
  <c r="BI11" i="130"/>
  <c r="BO27" i="130"/>
  <c r="BL52" i="130"/>
  <c r="BR68" i="130"/>
  <c r="BO79" i="130"/>
  <c r="BL90" i="130"/>
  <c r="BX95" i="130"/>
  <c r="AO96" i="130" s="1"/>
  <c r="BF104" i="130"/>
  <c r="AI105" i="130" s="1"/>
  <c r="BN109" i="130"/>
  <c r="BV114" i="130"/>
  <c r="BK120" i="130"/>
  <c r="AL121" i="130" s="1"/>
  <c r="BE113" i="130"/>
  <c r="BE81" i="130"/>
  <c r="BE49" i="130"/>
  <c r="BE17" i="130"/>
  <c r="BQ54" i="130"/>
  <c r="BS61" i="130"/>
  <c r="BV68" i="130"/>
  <c r="BJ76" i="130"/>
  <c r="BL83" i="130"/>
  <c r="BN90" i="130"/>
  <c r="BI13" i="130"/>
  <c r="BW23" i="130"/>
  <c r="BP34" i="130"/>
  <c r="AM35" i="130" s="1"/>
  <c r="BV42" i="130"/>
  <c r="BY49" i="130"/>
  <c r="AP50" i="130" s="1"/>
  <c r="BF57" i="130"/>
  <c r="AI58" i="130" s="1"/>
  <c r="BO64" i="130"/>
  <c r="BQ71" i="130"/>
  <c r="BT78" i="130"/>
  <c r="BH86" i="130"/>
  <c r="AK87" i="130" s="1"/>
  <c r="BJ93" i="130"/>
  <c r="BL100" i="130"/>
  <c r="BW107" i="130"/>
  <c r="BJ113" i="130"/>
  <c r="BR116" i="130"/>
  <c r="BL120" i="130"/>
  <c r="BQ2" i="130"/>
  <c r="BX22" i="130"/>
  <c r="AO23" i="130" s="1"/>
  <c r="BQ42" i="130"/>
  <c r="BN57" i="130"/>
  <c r="BZ70" i="130"/>
  <c r="AQ71" i="130" s="1"/>
  <c r="BW85" i="130"/>
  <c r="BT95" i="130"/>
  <c r="BP102" i="130"/>
  <c r="AM103" i="130" s="1"/>
  <c r="BY109" i="130"/>
  <c r="AP110" i="130" s="1"/>
  <c r="BM117" i="130"/>
  <c r="BG3" i="130"/>
  <c r="AJ4" i="130" s="1"/>
  <c r="BL19" i="130"/>
  <c r="BQ35" i="130"/>
  <c r="BY46" i="130"/>
  <c r="AP47" i="130" s="1"/>
  <c r="BV57" i="130"/>
  <c r="BY65" i="130"/>
  <c r="AP66" i="130" s="1"/>
  <c r="BL71" i="130"/>
  <c r="BT76" i="130"/>
  <c r="BI82" i="130"/>
  <c r="BQ87" i="130"/>
  <c r="BW91" i="130"/>
  <c r="BP94" i="130"/>
  <c r="AM95" i="130" s="1"/>
  <c r="BJ97" i="130"/>
  <c r="BY99" i="130"/>
  <c r="AP100" i="130" s="1"/>
  <c r="BR102" i="130"/>
  <c r="BM105" i="130"/>
  <c r="BG108" i="130"/>
  <c r="AJ109" i="130" s="1"/>
  <c r="BU110" i="130"/>
  <c r="AN111" i="130" s="1"/>
  <c r="BO113" i="130"/>
  <c r="BJ116" i="130"/>
  <c r="BX118" i="130"/>
  <c r="AO119" i="130" s="1"/>
  <c r="BR121" i="130"/>
  <c r="BE121" i="130"/>
  <c r="BE105" i="130"/>
  <c r="BE89" i="130"/>
  <c r="BE73" i="130"/>
  <c r="BE57" i="130"/>
  <c r="BE41" i="130"/>
  <c r="BE25" i="130"/>
  <c r="BE9" i="130"/>
  <c r="BJ12" i="130"/>
  <c r="BO28" i="130"/>
  <c r="BI42" i="130"/>
  <c r="BF53" i="130"/>
  <c r="AI54" i="130" s="1"/>
  <c r="BX63" i="130"/>
  <c r="AO64" i="130" s="1"/>
  <c r="BT74" i="130"/>
  <c r="BQ85" i="130"/>
  <c r="BO93" i="130"/>
  <c r="BY98" i="130"/>
  <c r="AP99" i="130" s="1"/>
  <c r="BL104" i="130"/>
  <c r="BU109" i="130"/>
  <c r="AN110" i="130" s="1"/>
  <c r="BI115" i="130"/>
  <c r="BR120" i="130"/>
  <c r="BE118" i="130"/>
  <c r="BE96" i="130"/>
  <c r="BE75" i="130"/>
  <c r="BE54" i="130"/>
  <c r="BE32" i="130"/>
  <c r="BE11" i="130"/>
  <c r="BU13" i="130"/>
  <c r="AN14" i="130" s="1"/>
  <c r="BZ29" i="130"/>
  <c r="AQ30" i="130" s="1"/>
  <c r="BI43" i="130"/>
  <c r="BF54" i="130"/>
  <c r="AI55" i="130" s="1"/>
  <c r="BX64" i="130"/>
  <c r="AO65" i="130" s="1"/>
  <c r="BT75" i="130"/>
  <c r="BQ86" i="130"/>
  <c r="BZ93" i="130"/>
  <c r="AQ94" i="130" s="1"/>
  <c r="BO99" i="130"/>
  <c r="BW104" i="130"/>
  <c r="BJ110" i="130"/>
  <c r="BT115" i="130"/>
  <c r="BG121" i="130"/>
  <c r="AJ122" i="130" s="1"/>
  <c r="BE116" i="130"/>
  <c r="BE95" i="130"/>
  <c r="BE74" i="130"/>
  <c r="BE52" i="130"/>
  <c r="BE31" i="130"/>
  <c r="BE10" i="130"/>
  <c r="BI10" i="130"/>
  <c r="BN26" i="130"/>
  <c r="BW40" i="130"/>
  <c r="BT51" i="130"/>
  <c r="BP62" i="130"/>
  <c r="AM63" i="130" s="1"/>
  <c r="BM73" i="130"/>
  <c r="BJ84" i="130"/>
  <c r="BW92" i="130"/>
  <c r="BJ98" i="130"/>
  <c r="BS103" i="130"/>
  <c r="BG109" i="130"/>
  <c r="AJ110" i="130" s="1"/>
  <c r="BP114" i="130"/>
  <c r="AM115" i="130" s="1"/>
  <c r="BX119" i="130"/>
  <c r="AO120" i="130" s="1"/>
  <c r="BT11" i="130"/>
  <c r="BP63" i="130"/>
  <c r="AM64" i="130" s="1"/>
  <c r="BU98" i="130"/>
  <c r="AN99" i="130" s="1"/>
  <c r="BN120" i="130"/>
  <c r="BE88" i="130"/>
  <c r="BE46" i="130"/>
  <c r="BE3" i="130"/>
  <c r="BM55" i="130"/>
  <c r="BT94" i="130"/>
  <c r="BL116" i="130"/>
  <c r="BE98" i="130"/>
  <c r="BE55" i="130"/>
  <c r="BE12" i="130"/>
  <c r="BG36" i="130"/>
  <c r="AJ37" i="130" s="1"/>
  <c r="BU79" i="130"/>
  <c r="AN80" i="130" s="1"/>
  <c r="BX106" i="130"/>
  <c r="AO107" i="130" s="1"/>
  <c r="BE115" i="130"/>
  <c r="BE72" i="130"/>
  <c r="BE30" i="130"/>
  <c r="BY91" i="130"/>
  <c r="AP92" i="130" s="1"/>
  <c r="BE7" i="130"/>
  <c r="BG119" i="130"/>
  <c r="AJ120" i="130" s="1"/>
  <c r="BS71" i="130"/>
  <c r="BE28" i="130"/>
  <c r="BJ108" i="130"/>
  <c r="BX54" i="130"/>
  <c r="AO55" i="130" s="1"/>
  <c r="BZ61" i="130"/>
  <c r="AQ62" i="130" s="1"/>
  <c r="BO69" i="130"/>
  <c r="BR76" i="130"/>
  <c r="BT83" i="130"/>
  <c r="BZ2" i="130"/>
  <c r="BS13" i="130"/>
  <c r="BL24" i="130"/>
  <c r="BP35" i="130"/>
  <c r="AM36" i="130" s="1"/>
  <c r="BH43" i="130"/>
  <c r="AK44" i="130" s="1"/>
  <c r="BJ50" i="130"/>
  <c r="BS57" i="130"/>
  <c r="BV64" i="130"/>
  <c r="BX71" i="130"/>
  <c r="AO72" i="130" s="1"/>
  <c r="BM79" i="130"/>
  <c r="BP86" i="130"/>
  <c r="AM87" i="130" s="1"/>
  <c r="BR93" i="130"/>
  <c r="BF101" i="130"/>
  <c r="AI102" i="130" s="1"/>
  <c r="BH108" i="130"/>
  <c r="AK109" i="130" s="1"/>
  <c r="BQ113" i="130"/>
  <c r="BK117" i="130"/>
  <c r="AL118" i="130" s="1"/>
  <c r="BS120" i="130"/>
  <c r="BR4" i="130"/>
  <c r="BY26" i="130"/>
  <c r="AP27" i="130" s="1"/>
  <c r="BX43" i="130"/>
  <c r="AO44" i="130" s="1"/>
  <c r="BV58" i="130"/>
  <c r="BS73" i="130"/>
  <c r="BK87" i="130"/>
  <c r="AL88" i="130" s="1"/>
  <c r="BN96" i="130"/>
  <c r="BW103" i="130"/>
  <c r="BR110" i="130"/>
  <c r="BF118" i="130"/>
  <c r="AI119" i="130" s="1"/>
  <c r="BG5" i="130"/>
  <c r="AJ6" i="130" s="1"/>
  <c r="BM21" i="130"/>
  <c r="BO37" i="130"/>
  <c r="BK48" i="130"/>
  <c r="AL49" i="130" s="1"/>
  <c r="BH59" i="130"/>
  <c r="AK60" i="130" s="1"/>
  <c r="BK67" i="130"/>
  <c r="AL68" i="130" s="1"/>
  <c r="BS72" i="130"/>
  <c r="BH78" i="130"/>
  <c r="AK79" i="130" s="1"/>
  <c r="BP83" i="130"/>
  <c r="AM84" i="130" s="1"/>
  <c r="BX88" i="130"/>
  <c r="AO89" i="130" s="1"/>
  <c r="BO92" i="130"/>
  <c r="BI95" i="130"/>
  <c r="BY97" i="130"/>
  <c r="AP98" i="130" s="1"/>
  <c r="BR100" i="130"/>
  <c r="BL103" i="130"/>
  <c r="BF106" i="130"/>
  <c r="AI107" i="130" s="1"/>
  <c r="BT108" i="130"/>
  <c r="BO111" i="130"/>
  <c r="BI114" i="130"/>
  <c r="BW116" i="130"/>
  <c r="BQ119" i="130"/>
  <c r="BL122" i="130"/>
  <c r="BE117" i="130"/>
  <c r="BE101" i="130"/>
  <c r="BE85" i="130"/>
  <c r="BE69" i="130"/>
  <c r="BE53" i="130"/>
  <c r="BE37" i="130"/>
  <c r="BE21" i="130"/>
  <c r="BE5" i="130"/>
  <c r="BK16" i="130"/>
  <c r="AL17" i="130" s="1"/>
  <c r="BP32" i="130"/>
  <c r="AM33" i="130" s="1"/>
  <c r="BX44" i="130"/>
  <c r="AO45" i="130" s="1"/>
  <c r="BU55" i="130"/>
  <c r="AN56" i="130" s="1"/>
  <c r="BQ66" i="130"/>
  <c r="BN77" i="130"/>
  <c r="BK88" i="130"/>
  <c r="AL89" i="130" s="1"/>
  <c r="BX94" i="130"/>
  <c r="AO95" i="130" s="1"/>
  <c r="BK100" i="130"/>
  <c r="AL101" i="130" s="1"/>
  <c r="BS105" i="130"/>
  <c r="BH111" i="130"/>
  <c r="AK112" i="130" s="1"/>
  <c r="BP116" i="130"/>
  <c r="AM117" i="130" s="1"/>
  <c r="BY121" i="130"/>
  <c r="AP122" i="130" s="1"/>
  <c r="BE112" i="130"/>
  <c r="BE91" i="130"/>
  <c r="BE70" i="130"/>
  <c r="BE48" i="130"/>
  <c r="BE27" i="130"/>
  <c r="BE6" i="130"/>
  <c r="BV17" i="130"/>
  <c r="BF34" i="130"/>
  <c r="AI35" i="130" s="1"/>
  <c r="BY45" i="130"/>
  <c r="AP46" i="130" s="1"/>
  <c r="BV56" i="130"/>
  <c r="BQ67" i="130"/>
  <c r="BN78" i="130"/>
  <c r="BK89" i="130"/>
  <c r="AL90" i="130" s="1"/>
  <c r="BM95" i="130"/>
  <c r="BV100" i="130"/>
  <c r="BI106" i="130"/>
  <c r="BS111" i="130"/>
  <c r="BF117" i="130"/>
  <c r="AI118" i="130" s="1"/>
  <c r="BN122" i="130"/>
  <c r="BE111" i="130"/>
  <c r="BE90" i="130"/>
  <c r="BE68" i="130"/>
  <c r="BE47" i="130"/>
  <c r="BE26" i="130"/>
  <c r="BE4" i="130"/>
  <c r="BJ14" i="130"/>
  <c r="BP30" i="130"/>
  <c r="AM31" i="130" s="1"/>
  <c r="BQ43" i="130"/>
  <c r="BM54" i="130"/>
  <c r="BJ65" i="130"/>
  <c r="BG76" i="130"/>
  <c r="AJ77" i="130" s="1"/>
  <c r="BX86" i="130"/>
  <c r="AO87" i="130" s="1"/>
  <c r="BI94" i="130"/>
  <c r="BQ99" i="130"/>
  <c r="BF105" i="130"/>
  <c r="AI106" i="130" s="1"/>
  <c r="BN110" i="130"/>
  <c r="BW115" i="130"/>
  <c r="BK121" i="130"/>
  <c r="AL122" i="130" s="1"/>
  <c r="BY27" i="130"/>
  <c r="AP28" i="130" s="1"/>
  <c r="BM74" i="130"/>
  <c r="BH104" i="130"/>
  <c r="AK105" i="130" s="1"/>
  <c r="BE120" i="130"/>
  <c r="BE78" i="130"/>
  <c r="BE35" i="130"/>
  <c r="BU15" i="130"/>
  <c r="AN16" i="130" s="1"/>
  <c r="BJ66" i="130"/>
  <c r="BG100" i="130"/>
  <c r="AJ101" i="130" s="1"/>
  <c r="BV121" i="130"/>
  <c r="BE87" i="130"/>
  <c r="BE44" i="130"/>
  <c r="BE2" i="130"/>
  <c r="BK47" i="130"/>
  <c r="AL48" i="130" s="1"/>
  <c r="BR90" i="130"/>
  <c r="BK112" i="130"/>
  <c r="AL113" i="130" s="1"/>
  <c r="BE104" i="130"/>
  <c r="BE62" i="130"/>
  <c r="BE19" i="130"/>
  <c r="BS113" i="130"/>
  <c r="BS7" i="130"/>
  <c r="BE82" i="130"/>
  <c r="BV102" i="130"/>
  <c r="BH39" i="130"/>
  <c r="AK40" i="130" s="1"/>
  <c r="BE60" i="130"/>
  <c r="BY57" i="130"/>
  <c r="AP58" i="130" s="1"/>
  <c r="BP72" i="130"/>
  <c r="AM73" i="130" s="1"/>
  <c r="BG87" i="130"/>
  <c r="AJ88" i="130" s="1"/>
  <c r="BJ18" i="130"/>
  <c r="BN29" i="130"/>
  <c r="BI46" i="130"/>
  <c r="BR53" i="130"/>
  <c r="BL75" i="130"/>
  <c r="BQ89" i="130"/>
  <c r="BG104" i="130"/>
  <c r="AJ105" i="130" s="1"/>
  <c r="BY114" i="130"/>
  <c r="AP115" i="130" s="1"/>
  <c r="BF122" i="130"/>
  <c r="AI123" i="130" s="1"/>
  <c r="BG35" i="130"/>
  <c r="AJ36" i="130" s="1"/>
  <c r="BJ64" i="130"/>
  <c r="BS91" i="130"/>
  <c r="BQ106" i="130"/>
  <c r="BV120" i="130"/>
  <c r="BQ41" i="130"/>
  <c r="BI63" i="130"/>
  <c r="BF74" i="130"/>
  <c r="AI75" i="130" s="1"/>
  <c r="BW84" i="130"/>
  <c r="BI93" i="130"/>
  <c r="BQ98" i="130"/>
  <c r="BK101" i="130"/>
  <c r="AL102" i="130" s="1"/>
  <c r="BT106" i="130"/>
  <c r="BH112" i="130"/>
  <c r="AK113" i="130" s="1"/>
  <c r="BQ117" i="130"/>
  <c r="BY122" i="130"/>
  <c r="AP123" i="130" s="1"/>
  <c r="BE97" i="130"/>
  <c r="BE65" i="130"/>
  <c r="BE33" i="130"/>
  <c r="BL20" i="130"/>
  <c r="BK69" i="130"/>
  <c r="AL70" i="130" s="1"/>
  <c r="BR101" i="130"/>
  <c r="BL123" i="130"/>
  <c r="BE43" i="130"/>
  <c r="BV37" i="130"/>
  <c r="BI81" i="130"/>
  <c r="BQ107" i="130"/>
  <c r="BE106" i="130"/>
  <c r="BE20" i="130"/>
  <c r="BJ46" i="130"/>
  <c r="BR89" i="130"/>
  <c r="BU111" i="130"/>
  <c r="AN112" i="130" s="1"/>
  <c r="BJ85" i="130"/>
  <c r="BE24" i="130"/>
  <c r="BE119" i="130"/>
  <c r="BH58" i="130"/>
  <c r="AK59" i="130" s="1"/>
  <c r="BE51" i="130"/>
  <c r="BE39" i="130"/>
  <c r="BG4" i="130"/>
  <c r="AJ5" i="130" s="1"/>
  <c r="BN58" i="130"/>
  <c r="BJ96" i="130"/>
  <c r="BW117" i="130"/>
  <c r="BE64" i="130"/>
  <c r="BW21" i="130"/>
  <c r="BL70" i="130"/>
  <c r="BH102" i="130"/>
  <c r="AK103" i="130" s="1"/>
  <c r="BW123" i="130"/>
  <c r="BE42" i="130"/>
  <c r="BQ34" i="130"/>
  <c r="BU78" i="130"/>
  <c r="AN79" i="130" s="1"/>
  <c r="BM106" i="130"/>
  <c r="BW41" i="130"/>
  <c r="BE67" i="130"/>
  <c r="BQ105" i="130"/>
  <c r="BQ3" i="130"/>
  <c r="BE94" i="130"/>
  <c r="BW60" i="130"/>
  <c r="BE18" i="130"/>
  <c r="BR36" i="130"/>
  <c r="BH80" i="130"/>
  <c r="AK81" i="130" s="1"/>
  <c r="BG107" i="130"/>
  <c r="AJ108" i="130" s="1"/>
  <c r="BE107" i="130"/>
  <c r="BE22" i="130"/>
  <c r="BS48" i="130"/>
  <c r="BL91" i="130"/>
  <c r="BZ112" i="130"/>
  <c r="AQ113" i="130" s="1"/>
  <c r="BE84" i="130"/>
  <c r="BF2" i="130"/>
  <c r="BG57" i="130"/>
  <c r="AJ58" i="130" s="1"/>
  <c r="BP95" i="130"/>
  <c r="BJ117" i="130"/>
  <c r="BR109" i="130"/>
  <c r="BF32" i="130"/>
  <c r="AI33" i="130" s="1"/>
  <c r="BE76" i="130"/>
  <c r="BF96" i="130"/>
  <c r="AI97" i="130" s="1"/>
  <c r="BE8" i="130"/>
  <c r="BE114" i="130"/>
  <c r="BS47" i="130"/>
  <c r="BV90" i="130"/>
  <c r="BO112" i="130"/>
  <c r="BE86" i="130"/>
  <c r="BR5" i="130"/>
  <c r="BO59" i="130"/>
  <c r="BT96" i="130"/>
  <c r="BM118" i="130"/>
  <c r="BE63" i="130"/>
  <c r="BL18" i="130"/>
  <c r="BY67" i="130"/>
  <c r="AP68" i="130" s="1"/>
  <c r="BZ100" i="130"/>
  <c r="AQ101" i="130" s="1"/>
  <c r="BR122" i="130"/>
  <c r="BE110" i="130"/>
  <c r="BG77" i="130"/>
  <c r="AJ78" i="130" s="1"/>
  <c r="BE34" i="130"/>
  <c r="BU117" i="130"/>
  <c r="AN118" i="130" s="1"/>
  <c r="BE92" i="130"/>
  <c r="BP82" i="130"/>
  <c r="AM83" i="130" s="1"/>
  <c r="H13" i="112" a="1"/>
  <c r="H13" i="112" s="1"/>
  <c r="D15" i="111" a="1"/>
  <c r="D15" i="111" s="1"/>
  <c r="D14" i="110" a="1"/>
  <c r="D14" i="110" s="1"/>
  <c r="H13" i="130" a="1"/>
  <c r="H13" i="130" s="1"/>
  <c r="H13" i="113" a="1"/>
  <c r="H13" i="113" s="1"/>
  <c r="H13" i="109" a="1"/>
  <c r="H13" i="109" s="1"/>
  <c r="H13" i="111" a="1"/>
  <c r="H13" i="111" s="1"/>
  <c r="H13" i="110" a="1"/>
  <c r="H13" i="110" s="1"/>
  <c r="H13" i="114" a="1"/>
  <c r="H13" i="114" s="1"/>
  <c r="H7" i="59" a="1"/>
  <c r="H7" i="59" s="1"/>
  <c r="C26" i="109"/>
  <c r="D14" i="113" a="1"/>
  <c r="D14" i="113" s="1"/>
  <c r="D14" i="131" a="1"/>
  <c r="D14" i="131" s="1"/>
  <c r="D14" i="112" a="1"/>
  <c r="D14" i="112" s="1"/>
  <c r="D14" i="111" a="1"/>
  <c r="D14" i="111" s="1"/>
  <c r="D14" i="130" a="1"/>
  <c r="D14" i="130" s="1"/>
  <c r="H13" i="131" a="1"/>
  <c r="H13" i="131" s="1"/>
  <c r="H13" i="59" a="1"/>
  <c r="H13" i="59" s="1"/>
  <c r="AF5" i="131"/>
  <c r="AO124" i="131"/>
  <c r="AO123" i="131"/>
  <c r="AO122" i="131"/>
  <c r="AO121" i="131"/>
  <c r="AO120" i="131"/>
  <c r="AO119" i="131"/>
  <c r="AO118" i="131"/>
  <c r="AO117" i="131"/>
  <c r="AO116" i="131"/>
  <c r="AO115" i="131"/>
  <c r="AO114" i="131"/>
  <c r="AO113" i="131"/>
  <c r="AO112" i="131"/>
  <c r="AO111" i="131"/>
  <c r="AO110" i="131"/>
  <c r="AP124" i="131"/>
  <c r="AP122" i="131"/>
  <c r="AP120" i="131"/>
  <c r="AP118" i="131"/>
  <c r="AP116" i="131"/>
  <c r="AP114" i="131"/>
  <c r="AP112" i="131"/>
  <c r="AP110" i="131"/>
  <c r="AP123" i="131"/>
  <c r="AP121" i="131"/>
  <c r="AP119" i="131"/>
  <c r="AP117" i="131"/>
  <c r="AP115" i="131"/>
  <c r="AP113" i="131"/>
  <c r="AP111" i="131"/>
  <c r="AM124" i="131"/>
  <c r="AQ123" i="131"/>
  <c r="AL123" i="131"/>
  <c r="AN122" i="131"/>
  <c r="AK122" i="131"/>
  <c r="AM121" i="131"/>
  <c r="AJ121" i="131"/>
  <c r="AL120" i="131"/>
  <c r="AI120" i="131"/>
  <c r="AK119" i="131"/>
  <c r="AQ118" i="131"/>
  <c r="AJ118" i="131"/>
  <c r="AN117" i="131"/>
  <c r="AI117" i="131"/>
  <c r="AM116" i="131"/>
  <c r="AQ115" i="131"/>
  <c r="AL115" i="131"/>
  <c r="AN114" i="131"/>
  <c r="AK114" i="131"/>
  <c r="AM113" i="131"/>
  <c r="AJ113" i="131"/>
  <c r="AL112" i="131"/>
  <c r="AI112" i="131"/>
  <c r="AK111" i="131"/>
  <c r="AQ110" i="131"/>
  <c r="AJ110" i="131"/>
  <c r="AP109" i="131"/>
  <c r="AK109" i="131"/>
  <c r="AQ108" i="131"/>
  <c r="AL108" i="131"/>
  <c r="AI108" i="131"/>
  <c r="AM107" i="131"/>
  <c r="AJ107" i="131"/>
  <c r="AN106" i="131"/>
  <c r="AK106" i="131"/>
  <c r="AO105" i="131"/>
  <c r="AL105" i="131"/>
  <c r="AP104" i="131"/>
  <c r="AM104" i="131"/>
  <c r="AQ103" i="131"/>
  <c r="AN103" i="131"/>
  <c r="AI103" i="131"/>
  <c r="AO102" i="131"/>
  <c r="AJ102" i="131"/>
  <c r="AP101" i="131"/>
  <c r="AK101" i="131"/>
  <c r="AQ100" i="131"/>
  <c r="AL100" i="131"/>
  <c r="AI100" i="131"/>
  <c r="AM99" i="131"/>
  <c r="AJ99" i="131"/>
  <c r="AN98" i="131"/>
  <c r="AK98" i="131"/>
  <c r="AO97" i="131"/>
  <c r="AL97" i="131"/>
  <c r="AP96" i="131"/>
  <c r="AM96" i="131"/>
  <c r="AQ95" i="131"/>
  <c r="AN95" i="131"/>
  <c r="AI95" i="131"/>
  <c r="AO94" i="131"/>
  <c r="AJ94" i="131"/>
  <c r="AP93" i="131"/>
  <c r="AK93" i="131"/>
  <c r="AQ92" i="131"/>
  <c r="AL92" i="131"/>
  <c r="AI92" i="131"/>
  <c r="AM91" i="131"/>
  <c r="AJ91" i="131"/>
  <c r="AN90" i="131"/>
  <c r="AK90" i="131"/>
  <c r="AO89" i="131"/>
  <c r="AL89" i="131"/>
  <c r="AP88" i="131"/>
  <c r="AM88" i="131"/>
  <c r="AQ87" i="131"/>
  <c r="AN87" i="131"/>
  <c r="AI87" i="131"/>
  <c r="AO86" i="131"/>
  <c r="AJ86" i="131"/>
  <c r="AP85" i="131"/>
  <c r="AK85" i="131"/>
  <c r="AQ84" i="131"/>
  <c r="AL84" i="131"/>
  <c r="AI84" i="131"/>
  <c r="AM83" i="131"/>
  <c r="AJ83" i="131"/>
  <c r="AN82" i="131"/>
  <c r="AK82" i="131"/>
  <c r="AO81" i="131"/>
  <c r="AL81" i="131"/>
  <c r="AP80" i="131"/>
  <c r="AM80" i="131"/>
  <c r="AQ79" i="131"/>
  <c r="AN79" i="131"/>
  <c r="AI79" i="131"/>
  <c r="AO78" i="131"/>
  <c r="AJ78" i="131"/>
  <c r="AP77" i="131"/>
  <c r="AK77" i="131"/>
  <c r="AQ76" i="131"/>
  <c r="AL76" i="131"/>
  <c r="AI76" i="131"/>
  <c r="AM75" i="131"/>
  <c r="AJ75" i="131"/>
  <c r="AN74" i="131"/>
  <c r="AK74" i="131"/>
  <c r="AO73" i="131"/>
  <c r="AL73" i="131"/>
  <c r="AP72" i="131"/>
  <c r="AM72" i="131"/>
  <c r="AQ71" i="131"/>
  <c r="AN71" i="131"/>
  <c r="AI71" i="131"/>
  <c r="AO70" i="131"/>
  <c r="AJ70" i="131"/>
  <c r="AP69" i="131"/>
  <c r="AK69" i="131"/>
  <c r="AQ68" i="131"/>
  <c r="AL68" i="131"/>
  <c r="AI68" i="131"/>
  <c r="AM67" i="131"/>
  <c r="AJ67" i="131"/>
  <c r="AN66" i="131"/>
  <c r="AK66" i="131"/>
  <c r="AO65" i="131"/>
  <c r="AL65" i="131"/>
  <c r="AP64" i="131"/>
  <c r="AM64" i="131"/>
  <c r="AQ63" i="131"/>
  <c r="AN63" i="131"/>
  <c r="AI63" i="131"/>
  <c r="AO62" i="131"/>
  <c r="AJ62" i="131"/>
  <c r="AP61" i="131"/>
  <c r="AK61" i="131"/>
  <c r="AQ60" i="131"/>
  <c r="AL60" i="131"/>
  <c r="AI60" i="131"/>
  <c r="AM59" i="131"/>
  <c r="AJ59" i="131"/>
  <c r="AN58" i="131"/>
  <c r="AK58" i="131"/>
  <c r="AO57" i="131"/>
  <c r="AL57" i="131"/>
  <c r="AP56" i="131"/>
  <c r="AM56" i="131"/>
  <c r="AQ55" i="131"/>
  <c r="AN55" i="131"/>
  <c r="AI55" i="131"/>
  <c r="AO54" i="131"/>
  <c r="AJ54" i="131"/>
  <c r="AP53" i="131"/>
  <c r="AK53" i="131"/>
  <c r="AQ52" i="131"/>
  <c r="AL52" i="131"/>
  <c r="AI52" i="131"/>
  <c r="AM51" i="131"/>
  <c r="AJ51" i="131"/>
  <c r="AN50" i="131"/>
  <c r="AK50" i="131"/>
  <c r="AO49" i="131"/>
  <c r="AL49" i="131"/>
  <c r="AP48" i="131"/>
  <c r="AM48" i="131"/>
  <c r="AQ47" i="131"/>
  <c r="AN47" i="131"/>
  <c r="AI47" i="131"/>
  <c r="AO46" i="131"/>
  <c r="AJ46" i="131"/>
  <c r="AP45" i="131"/>
  <c r="AK45" i="131"/>
  <c r="AQ44" i="131"/>
  <c r="AL44" i="131"/>
  <c r="AI44" i="131"/>
  <c r="AM43" i="131"/>
  <c r="AJ43" i="131"/>
  <c r="AN42" i="131"/>
  <c r="AK42" i="131"/>
  <c r="AO41" i="131"/>
  <c r="AL41" i="131"/>
  <c r="AP40" i="131"/>
  <c r="AM40" i="131"/>
  <c r="AQ39" i="131"/>
  <c r="AN39" i="131"/>
  <c r="AI39" i="131"/>
  <c r="AO38" i="131"/>
  <c r="AJ38" i="131"/>
  <c r="AP37" i="131"/>
  <c r="AK37" i="131"/>
  <c r="AQ36" i="131"/>
  <c r="AL36" i="131"/>
  <c r="AI36" i="131"/>
  <c r="AM35" i="131"/>
  <c r="AJ35" i="131"/>
  <c r="AN34" i="131"/>
  <c r="AK34" i="131"/>
  <c r="AO33" i="131"/>
  <c r="AL33" i="131"/>
  <c r="AP32" i="131"/>
  <c r="AM32" i="131"/>
  <c r="AQ31" i="131"/>
  <c r="AN31" i="131"/>
  <c r="AI31" i="131"/>
  <c r="AO30" i="131"/>
  <c r="AJ30" i="131"/>
  <c r="AQ29" i="131"/>
  <c r="AO29" i="131"/>
  <c r="AM29" i="131"/>
  <c r="AK29" i="131"/>
  <c r="AI29" i="131"/>
  <c r="AP28" i="131"/>
  <c r="AN28" i="131"/>
  <c r="AL28" i="131"/>
  <c r="AJ28" i="131"/>
  <c r="AQ27" i="131"/>
  <c r="AO27" i="131"/>
  <c r="AM27" i="131"/>
  <c r="AK27" i="131"/>
  <c r="AI27" i="131"/>
  <c r="AP26" i="131"/>
  <c r="AN26" i="131"/>
  <c r="AL26" i="131"/>
  <c r="AJ26" i="131"/>
  <c r="AQ25" i="131"/>
  <c r="AO25" i="131"/>
  <c r="AM25" i="131"/>
  <c r="AK25" i="131"/>
  <c r="AI25" i="131"/>
  <c r="AP24" i="131"/>
  <c r="AN24" i="131"/>
  <c r="AL24" i="131"/>
  <c r="AJ24" i="131"/>
  <c r="AQ23" i="131"/>
  <c r="AO23" i="131"/>
  <c r="AM23" i="131"/>
  <c r="AK23" i="131"/>
  <c r="AI23" i="131"/>
  <c r="AP22" i="131"/>
  <c r="AN22" i="131"/>
  <c r="AL22" i="131"/>
  <c r="AJ22" i="131"/>
  <c r="AQ21" i="131"/>
  <c r="AO21" i="131"/>
  <c r="AM21" i="131"/>
  <c r="AK21" i="131"/>
  <c r="AI21" i="131"/>
  <c r="AP20" i="131"/>
  <c r="AN20" i="131"/>
  <c r="AL20" i="131"/>
  <c r="AJ20" i="131"/>
  <c r="AQ19" i="131"/>
  <c r="AO19" i="131"/>
  <c r="AM19" i="131"/>
  <c r="AK19" i="131"/>
  <c r="AI19" i="131"/>
  <c r="AP18" i="131"/>
  <c r="AN18" i="131"/>
  <c r="AL18" i="131"/>
  <c r="AJ18" i="131"/>
  <c r="AQ17" i="131"/>
  <c r="AO17" i="131"/>
  <c r="AM17" i="131"/>
  <c r="AK17" i="131"/>
  <c r="AI17" i="131"/>
  <c r="AP16" i="131"/>
  <c r="AN16" i="131"/>
  <c r="AL16" i="131"/>
  <c r="AJ16" i="131"/>
  <c r="AQ15" i="131"/>
  <c r="AO15" i="131"/>
  <c r="AM15" i="131"/>
  <c r="AK15" i="131"/>
  <c r="AI15" i="131"/>
  <c r="AP14" i="131"/>
  <c r="AN14" i="131"/>
  <c r="AL14" i="131"/>
  <c r="AJ14" i="131"/>
  <c r="AQ13" i="131"/>
  <c r="AO13" i="131"/>
  <c r="AM13" i="131"/>
  <c r="AK13" i="131"/>
  <c r="AI13" i="131"/>
  <c r="AP12" i="131"/>
  <c r="AN12" i="131"/>
  <c r="AL12" i="131"/>
  <c r="AJ12" i="131"/>
  <c r="AQ11" i="131"/>
  <c r="AO11" i="131"/>
  <c r="AM11" i="131"/>
  <c r="AK11" i="131"/>
  <c r="AI11" i="131"/>
  <c r="AP10" i="131"/>
  <c r="AN10" i="131"/>
  <c r="AL10" i="131"/>
  <c r="AJ10" i="131"/>
  <c r="AQ9" i="131"/>
  <c r="AO9" i="131"/>
  <c r="AM9" i="131"/>
  <c r="AK9" i="131"/>
  <c r="AI9" i="131"/>
  <c r="AP8" i="131"/>
  <c r="AN8" i="131"/>
  <c r="AL8" i="131"/>
  <c r="AJ8" i="131"/>
  <c r="AL124" i="131"/>
  <c r="AI124" i="131"/>
  <c r="AK123" i="131"/>
  <c r="AQ122" i="131"/>
  <c r="AJ122" i="131"/>
  <c r="AN121" i="131"/>
  <c r="AI121" i="131"/>
  <c r="AM120" i="131"/>
  <c r="AQ119" i="131"/>
  <c r="AL119" i="131"/>
  <c r="AN118" i="131"/>
  <c r="AK118" i="131"/>
  <c r="AM117" i="131"/>
  <c r="AJ117" i="131"/>
  <c r="AL116" i="131"/>
  <c r="AI116" i="131"/>
  <c r="AK115" i="131"/>
  <c r="AQ114" i="131"/>
  <c r="AJ114" i="131"/>
  <c r="AN113" i="131"/>
  <c r="AI113" i="131"/>
  <c r="AM112" i="131"/>
  <c r="AQ111" i="131"/>
  <c r="AL111" i="131"/>
  <c r="AN110" i="131"/>
  <c r="AK110" i="131"/>
  <c r="AO109" i="131"/>
  <c r="AL109" i="131"/>
  <c r="AP108" i="131"/>
  <c r="AM108" i="131"/>
  <c r="AQ107" i="131"/>
  <c r="AN107" i="131"/>
  <c r="AI107" i="131"/>
  <c r="AO106" i="131"/>
  <c r="AJ106" i="131"/>
  <c r="AP105" i="131"/>
  <c r="AK105" i="131"/>
  <c r="AQ104" i="131"/>
  <c r="AL104" i="131"/>
  <c r="AI104" i="131"/>
  <c r="AM103" i="131"/>
  <c r="AJ103" i="131"/>
  <c r="AN102" i="131"/>
  <c r="AK102" i="131"/>
  <c r="AO101" i="131"/>
  <c r="AL101" i="131"/>
  <c r="AP100" i="131"/>
  <c r="AM100" i="131"/>
  <c r="AQ99" i="131"/>
  <c r="AN99" i="131"/>
  <c r="AI99" i="131"/>
  <c r="AO98" i="131"/>
  <c r="AJ98" i="131"/>
  <c r="AP97" i="131"/>
  <c r="AK97" i="131"/>
  <c r="AQ96" i="131"/>
  <c r="AL96" i="131"/>
  <c r="AI96" i="131"/>
  <c r="AM95" i="131"/>
  <c r="AN124" i="131"/>
  <c r="AJ123" i="131"/>
  <c r="AL122" i="131"/>
  <c r="AQ120" i="131"/>
  <c r="AJ120" i="131"/>
  <c r="AM118" i="131"/>
  <c r="AQ117" i="131"/>
  <c r="AK116" i="131"/>
  <c r="AM115" i="131"/>
  <c r="AI114" i="131"/>
  <c r="AK113" i="131"/>
  <c r="AN111" i="131"/>
  <c r="AI111" i="131"/>
  <c r="AN109" i="131"/>
  <c r="AI109" i="131"/>
  <c r="AP107" i="131"/>
  <c r="AK107" i="131"/>
  <c r="AI106" i="131"/>
  <c r="AM105" i="131"/>
  <c r="AK104" i="131"/>
  <c r="AO103" i="131"/>
  <c r="AM102" i="131"/>
  <c r="AQ101" i="131"/>
  <c r="AO100" i="131"/>
  <c r="AJ100" i="131"/>
  <c r="AQ98" i="131"/>
  <c r="AL98" i="131"/>
  <c r="AJ97" i="131"/>
  <c r="AN96" i="131"/>
  <c r="AL95" i="131"/>
  <c r="AQ94" i="131"/>
  <c r="AN94" i="131"/>
  <c r="AL93" i="131"/>
  <c r="AI93" i="131"/>
  <c r="AN92" i="131"/>
  <c r="AP91" i="131"/>
  <c r="AL91" i="131"/>
  <c r="AI91" i="131"/>
  <c r="AP89" i="131"/>
  <c r="AM89" i="131"/>
  <c r="AI89" i="131"/>
  <c r="AK88" i="131"/>
  <c r="AP87" i="131"/>
  <c r="AM87" i="131"/>
  <c r="AK86" i="131"/>
  <c r="AQ85" i="131"/>
  <c r="AM85" i="131"/>
  <c r="AO84" i="131"/>
  <c r="AK84" i="131"/>
  <c r="AQ83" i="131"/>
  <c r="AO82" i="131"/>
  <c r="AL82" i="131"/>
  <c r="AQ81" i="131"/>
  <c r="AJ81" i="131"/>
  <c r="AO80" i="131"/>
  <c r="AN123" i="131"/>
  <c r="AI123" i="131"/>
  <c r="AL121" i="131"/>
  <c r="AN120" i="131"/>
  <c r="AJ119" i="131"/>
  <c r="AL118" i="131"/>
  <c r="AQ116" i="131"/>
  <c r="AJ116" i="131"/>
  <c r="AM114" i="131"/>
  <c r="AQ113" i="131"/>
  <c r="AK112" i="131"/>
  <c r="AM111" i="131"/>
  <c r="AI110" i="131"/>
  <c r="AM109" i="131"/>
  <c r="AK108" i="131"/>
  <c r="AO107" i="131"/>
  <c r="AM106" i="131"/>
  <c r="AQ105" i="131"/>
  <c r="AO104" i="131"/>
  <c r="AJ104" i="131"/>
  <c r="AQ102" i="131"/>
  <c r="AL102" i="131"/>
  <c r="AJ101" i="131"/>
  <c r="AN100" i="131"/>
  <c r="AL99" i="131"/>
  <c r="AP98" i="131"/>
  <c r="AN97" i="131"/>
  <c r="AI97" i="131"/>
  <c r="AP95" i="131"/>
  <c r="AK95" i="131"/>
  <c r="AM94" i="131"/>
  <c r="AI94" i="131"/>
  <c r="AO93" i="131"/>
  <c r="AM92" i="131"/>
  <c r="AJ92" i="131"/>
  <c r="AO91" i="131"/>
  <c r="AQ90" i="131"/>
  <c r="AM90" i="131"/>
  <c r="AJ90" i="131"/>
  <c r="AQ88" i="131"/>
  <c r="AN88" i="131"/>
  <c r="AJ88" i="131"/>
  <c r="AL87" i="131"/>
  <c r="AQ86" i="131"/>
  <c r="AN86" i="131"/>
  <c r="AL85" i="131"/>
  <c r="AI85" i="131"/>
  <c r="AN84" i="131"/>
  <c r="AP83" i="131"/>
  <c r="AL83" i="131"/>
  <c r="AI83" i="131"/>
  <c r="AP81" i="131"/>
  <c r="AM81" i="131"/>
  <c r="AI81" i="131"/>
  <c r="AK80" i="131"/>
  <c r="AP79" i="131"/>
  <c r="AM79" i="131"/>
  <c r="AK78" i="131"/>
  <c r="AQ77" i="131"/>
  <c r="AM77" i="131"/>
  <c r="AO76" i="131"/>
  <c r="AK76" i="131"/>
  <c r="AQ75" i="131"/>
  <c r="AO74" i="131"/>
  <c r="AL74" i="131"/>
  <c r="AQ73" i="131"/>
  <c r="AJ73" i="131"/>
  <c r="AO72" i="131"/>
  <c r="AL72" i="131"/>
  <c r="AJ71" i="131"/>
  <c r="AP70" i="131"/>
  <c r="AL70" i="131"/>
  <c r="AN69" i="131"/>
  <c r="AJ69" i="131"/>
  <c r="AP68" i="131"/>
  <c r="AN67" i="131"/>
  <c r="AK67" i="131"/>
  <c r="AP66" i="131"/>
  <c r="AI66" i="131"/>
  <c r="AN65" i="131"/>
  <c r="AK65" i="131"/>
  <c r="AI64" i="131"/>
  <c r="AO63" i="131"/>
  <c r="AK63" i="131"/>
  <c r="AM62" i="131"/>
  <c r="AI62" i="131"/>
  <c r="AO61" i="131"/>
  <c r="AM60" i="131"/>
  <c r="AJ60" i="131"/>
  <c r="AO59" i="131"/>
  <c r="AQ58" i="131"/>
  <c r="AM58" i="131"/>
  <c r="AJ58" i="131"/>
  <c r="AQ56" i="131"/>
  <c r="AN56" i="131"/>
  <c r="AJ56" i="131"/>
  <c r="AL55" i="131"/>
  <c r="AQ54" i="131"/>
  <c r="AN54" i="131"/>
  <c r="AL53" i="131"/>
  <c r="AI53" i="131"/>
  <c r="AN52" i="131"/>
  <c r="AP51" i="131"/>
  <c r="AL51" i="131"/>
  <c r="AI51" i="131"/>
  <c r="AP49" i="131"/>
  <c r="AM49" i="131"/>
  <c r="AI49" i="131"/>
  <c r="AK48" i="131"/>
  <c r="AP47" i="131"/>
  <c r="AM47" i="131"/>
  <c r="AK46" i="131"/>
  <c r="AQ45" i="131"/>
  <c r="AM45" i="131"/>
  <c r="AO44" i="131"/>
  <c r="AK44" i="131"/>
  <c r="AQ43" i="131"/>
  <c r="AO42" i="131"/>
  <c r="AL42" i="131"/>
  <c r="AQ41" i="131"/>
  <c r="AJ41" i="131"/>
  <c r="AO40" i="131"/>
  <c r="AL40" i="131"/>
  <c r="AJ39" i="131"/>
  <c r="AP38" i="131"/>
  <c r="AL38" i="131"/>
  <c r="AN37" i="131"/>
  <c r="AJ37" i="131"/>
  <c r="AP36" i="131"/>
  <c r="AN35" i="131"/>
  <c r="AK35" i="131"/>
  <c r="AP34" i="131"/>
  <c r="AI34" i="131"/>
  <c r="AN33" i="131"/>
  <c r="AK33" i="131"/>
  <c r="AI32" i="131"/>
  <c r="AO31" i="131"/>
  <c r="AK31" i="131"/>
  <c r="AM30" i="131"/>
  <c r="AP29" i="131"/>
  <c r="AQ28" i="131"/>
  <c r="AI28" i="131"/>
  <c r="AJ27" i="131"/>
  <c r="AK26" i="131"/>
  <c r="AL25" i="131"/>
  <c r="AM24" i="131"/>
  <c r="AN23" i="131"/>
  <c r="AO22" i="131"/>
  <c r="AP21" i="131"/>
  <c r="AQ20" i="131"/>
  <c r="AI20" i="131"/>
  <c r="AJ19" i="131"/>
  <c r="AK18" i="131"/>
  <c r="AL17" i="131"/>
  <c r="AM16" i="131"/>
  <c r="AN15" i="131"/>
  <c r="AO14" i="131"/>
  <c r="AP13" i="131"/>
  <c r="AQ12" i="131"/>
  <c r="AI12" i="131"/>
  <c r="AJ11" i="131"/>
  <c r="AK10" i="131"/>
  <c r="AL9" i="131"/>
  <c r="AM8" i="131"/>
  <c r="AQ7" i="131"/>
  <c r="AO7" i="131"/>
  <c r="AM7" i="131"/>
  <c r="AK7" i="131"/>
  <c r="AI7" i="131"/>
  <c r="AP6" i="131"/>
  <c r="AN6" i="131"/>
  <c r="AL6" i="131"/>
  <c r="AJ6" i="131"/>
  <c r="AQ5" i="131"/>
  <c r="AO5" i="131"/>
  <c r="AM5" i="131"/>
  <c r="AK5" i="131"/>
  <c r="AI5" i="131"/>
  <c r="AP4" i="131"/>
  <c r="AN4" i="131"/>
  <c r="AL4" i="131"/>
  <c r="AJ4" i="131"/>
  <c r="AO2" i="131"/>
  <c r="AK2" i="131"/>
  <c r="AJ124" i="131"/>
  <c r="AM122" i="131"/>
  <c r="AM119" i="131"/>
  <c r="AI118" i="131"/>
  <c r="AI115" i="131"/>
  <c r="AL113" i="131"/>
  <c r="AL110" i="131"/>
  <c r="AJ109" i="131"/>
  <c r="AP106" i="131"/>
  <c r="AN105" i="131"/>
  <c r="AK103" i="131"/>
  <c r="AI102" i="131"/>
  <c r="AO99" i="131"/>
  <c r="AM98" i="131"/>
  <c r="AJ96" i="131"/>
  <c r="AK94" i="131"/>
  <c r="AM93" i="131"/>
  <c r="AO92" i="131"/>
  <c r="AQ91" i="131"/>
  <c r="AL90" i="131"/>
  <c r="AO88" i="131"/>
  <c r="AJ87" i="131"/>
  <c r="AL86" i="131"/>
  <c r="AN85" i="131"/>
  <c r="AP84" i="131"/>
  <c r="AK83" i="131"/>
  <c r="AN81" i="131"/>
  <c r="AJ80" i="131"/>
  <c r="AO79" i="131"/>
  <c r="AJ79" i="131"/>
  <c r="AN78" i="131"/>
  <c r="AI78" i="131"/>
  <c r="AN77" i="131"/>
  <c r="AI77" i="131"/>
  <c r="AM76" i="131"/>
  <c r="AL75" i="131"/>
  <c r="AQ74" i="131"/>
  <c r="AP73" i="131"/>
  <c r="AK72" i="131"/>
  <c r="AK71" i="131"/>
  <c r="AO69" i="131"/>
  <c r="AN68" i="131"/>
  <c r="AJ68" i="131"/>
  <c r="AI67" i="131"/>
  <c r="AM66" i="131"/>
  <c r="AQ65" i="131"/>
  <c r="AM65" i="131"/>
  <c r="AQ64" i="131"/>
  <c r="AL64" i="131"/>
  <c r="AP63" i="131"/>
  <c r="AL63" i="131"/>
  <c r="AP62" i="131"/>
  <c r="AK62" i="131"/>
  <c r="AJ61" i="131"/>
  <c r="AO60" i="131"/>
  <c r="AN59" i="131"/>
  <c r="AI58" i="131"/>
  <c r="AI57" i="131"/>
  <c r="AM55" i="131"/>
  <c r="AL54" i="131"/>
  <c r="AQ53" i="131"/>
  <c r="AP52" i="131"/>
  <c r="AK52" i="131"/>
  <c r="AO51" i="131"/>
  <c r="AK51" i="131"/>
  <c r="AO50" i="131"/>
  <c r="AJ50" i="131"/>
  <c r="AN49" i="131"/>
  <c r="AJ49" i="131"/>
  <c r="AN48" i="131"/>
  <c r="AI48" i="131"/>
  <c r="AQ46" i="131"/>
  <c r="AM46" i="131"/>
  <c r="AL45" i="131"/>
  <c r="AP43" i="131"/>
  <c r="AP42" i="131"/>
  <c r="AK41" i="131"/>
  <c r="AJ40" i="131"/>
  <c r="AO39" i="131"/>
  <c r="AN38" i="131"/>
  <c r="AI38" i="131"/>
  <c r="AM37" i="131"/>
  <c r="AI37" i="131"/>
  <c r="AM36" i="131"/>
  <c r="AQ35" i="131"/>
  <c r="AL35" i="131"/>
  <c r="AQ34" i="131"/>
  <c r="AL34" i="131"/>
  <c r="AP33" i="131"/>
  <c r="AO32" i="131"/>
  <c r="AK32" i="131"/>
  <c r="AJ31" i="131"/>
  <c r="AL29" i="131"/>
  <c r="AP27" i="131"/>
  <c r="AL27" i="131"/>
  <c r="AP25" i="131"/>
  <c r="AK24" i="131"/>
  <c r="AP23" i="131"/>
  <c r="AK22" i="131"/>
  <c r="AO20" i="131"/>
  <c r="AK20" i="131"/>
  <c r="AO18" i="131"/>
  <c r="AJ17" i="131"/>
  <c r="AO16" i="131"/>
  <c r="AJ15" i="131"/>
  <c r="AN13" i="131"/>
  <c r="AJ13" i="131"/>
  <c r="AN11" i="131"/>
  <c r="AI10" i="131"/>
  <c r="AN9" i="131"/>
  <c r="AI8" i="131"/>
  <c r="AJ7" i="131"/>
  <c r="AK6" i="131"/>
  <c r="AL5" i="131"/>
  <c r="AM4" i="131"/>
  <c r="AP2" i="131"/>
  <c r="AJ2" i="131"/>
  <c r="AM123" i="131"/>
  <c r="AI122" i="131"/>
  <c r="AI119" i="131"/>
  <c r="AL117" i="131"/>
  <c r="AL114" i="131"/>
  <c r="AQ112" i="131"/>
  <c r="AQ109" i="131"/>
  <c r="AO108" i="131"/>
  <c r="AL106" i="131"/>
  <c r="AJ105" i="131"/>
  <c r="AP102" i="131"/>
  <c r="AN101" i="131"/>
  <c r="AK99" i="131"/>
  <c r="AI98" i="131"/>
  <c r="AO95" i="131"/>
  <c r="AP94" i="131"/>
  <c r="AJ93" i="131"/>
  <c r="AN91" i="131"/>
  <c r="AP90" i="131"/>
  <c r="AI90" i="131"/>
  <c r="AK89" i="131"/>
  <c r="AO87" i="131"/>
  <c r="AI86" i="131"/>
  <c r="AM84" i="131"/>
  <c r="AO83" i="131"/>
  <c r="AQ82" i="131"/>
  <c r="AJ82" i="131"/>
  <c r="AN80" i="131"/>
  <c r="AI80" i="131"/>
  <c r="AQ78" i="131"/>
  <c r="AM78" i="131"/>
  <c r="AL77" i="131"/>
  <c r="AP75" i="131"/>
  <c r="AP74" i="131"/>
  <c r="AK73" i="131"/>
  <c r="AJ72" i="131"/>
  <c r="AO71" i="131"/>
  <c r="AN70" i="131"/>
  <c r="AI70" i="131"/>
  <c r="AM69" i="131"/>
  <c r="AI69" i="131"/>
  <c r="AM68" i="131"/>
  <c r="AQ67" i="131"/>
  <c r="AL67" i="131"/>
  <c r="AQ66" i="131"/>
  <c r="AL66" i="131"/>
  <c r="AP65" i="131"/>
  <c r="AO64" i="131"/>
  <c r="AK64" i="131"/>
  <c r="AJ63" i="131"/>
  <c r="AN61" i="131"/>
  <c r="AN60" i="131"/>
  <c r="AI59" i="131"/>
  <c r="AQ57" i="131"/>
  <c r="AM57" i="131"/>
  <c r="AL56" i="131"/>
  <c r="AP55" i="131"/>
  <c r="AK55" i="131"/>
  <c r="AP54" i="131"/>
  <c r="AK54" i="131"/>
  <c r="AO53" i="131"/>
  <c r="AJ53" i="131"/>
  <c r="AO52" i="131"/>
  <c r="AJ52" i="131"/>
  <c r="AN51" i="131"/>
  <c r="AM50" i="131"/>
  <c r="AI50" i="131"/>
  <c r="AQ48" i="131"/>
  <c r="AL47" i="131"/>
  <c r="AL46" i="131"/>
  <c r="AP44" i="131"/>
  <c r="AO43" i="131"/>
  <c r="AK43" i="131"/>
  <c r="AJ42" i="131"/>
  <c r="AN41" i="131"/>
  <c r="AI41" i="131"/>
  <c r="AN40" i="131"/>
  <c r="AI40" i="131"/>
  <c r="AM39" i="131"/>
  <c r="AQ38" i="131"/>
  <c r="AM38" i="131"/>
  <c r="AQ37" i="131"/>
  <c r="AL37" i="131"/>
  <c r="AK36" i="131"/>
  <c r="AP35" i="131"/>
  <c r="AO34" i="131"/>
  <c r="AJ33" i="131"/>
  <c r="AJ32" i="131"/>
  <c r="AN30" i="131"/>
  <c r="AI30" i="131"/>
  <c r="AM28" i="131"/>
  <c r="AQ26" i="131"/>
  <c r="AM26" i="131"/>
  <c r="AQ24" i="131"/>
  <c r="AL23" i="131"/>
  <c r="AQ22" i="131"/>
  <c r="AL21" i="131"/>
  <c r="AP19" i="131"/>
  <c r="AL19" i="131"/>
  <c r="AP17" i="131"/>
  <c r="AK16" i="131"/>
  <c r="AP15" i="131"/>
  <c r="AK14" i="131"/>
  <c r="AO12" i="131"/>
  <c r="AK12" i="131"/>
  <c r="AO10" i="131"/>
  <c r="AJ9" i="131"/>
  <c r="AO8" i="131"/>
  <c r="AL7" i="131"/>
  <c r="AM6" i="131"/>
  <c r="AN5" i="131"/>
  <c r="AO4" i="131"/>
  <c r="AN2" i="131"/>
  <c r="AI2" i="131"/>
  <c r="AQ124" i="131"/>
  <c r="AQ121" i="131"/>
  <c r="AK120" i="131"/>
  <c r="AK117" i="131"/>
  <c r="AN115" i="131"/>
  <c r="AN112" i="131"/>
  <c r="AJ111" i="131"/>
  <c r="AN108" i="131"/>
  <c r="AL107" i="131"/>
  <c r="AI105" i="131"/>
  <c r="AP103" i="131"/>
  <c r="AM101" i="131"/>
  <c r="AK100" i="131"/>
  <c r="AQ97" i="131"/>
  <c r="AO96" i="131"/>
  <c r="AQ93" i="131"/>
  <c r="AK92" i="131"/>
  <c r="AO90" i="131"/>
  <c r="AQ89" i="131"/>
  <c r="AJ89" i="131"/>
  <c r="AL88" i="131"/>
  <c r="AP86" i="131"/>
  <c r="AJ85" i="131"/>
  <c r="AN83" i="131"/>
  <c r="AP82" i="131"/>
  <c r="AI82" i="131"/>
  <c r="AK81" i="131"/>
  <c r="AL79" i="131"/>
  <c r="AL78" i="131"/>
  <c r="AP76" i="131"/>
  <c r="AO75" i="131"/>
  <c r="AK75" i="131"/>
  <c r="AJ74" i="131"/>
  <c r="AN73" i="131"/>
  <c r="AI73" i="131"/>
  <c r="AN72" i="131"/>
  <c r="AI72" i="131"/>
  <c r="AM71" i="131"/>
  <c r="AQ70" i="131"/>
  <c r="AM70" i="131"/>
  <c r="AQ69" i="131"/>
  <c r="AL69" i="131"/>
  <c r="AK68" i="131"/>
  <c r="AP67" i="131"/>
  <c r="AO66" i="131"/>
  <c r="AJ65" i="131"/>
  <c r="AJ64" i="131"/>
  <c r="AN62" i="131"/>
  <c r="AM61" i="131"/>
  <c r="AI61" i="131"/>
  <c r="AQ59" i="131"/>
  <c r="AL59" i="131"/>
  <c r="AP58" i="131"/>
  <c r="AL58" i="131"/>
  <c r="AP57" i="131"/>
  <c r="AK57" i="131"/>
  <c r="AO56" i="131"/>
  <c r="AK56" i="131"/>
  <c r="AO55" i="131"/>
  <c r="AJ55" i="131"/>
  <c r="AI54" i="131"/>
  <c r="AN53" i="131"/>
  <c r="AN119" i="131"/>
  <c r="AJ108" i="131"/>
  <c r="AL103" i="131"/>
  <c r="AL94" i="131"/>
  <c r="AK91" i="131"/>
  <c r="AI88" i="131"/>
  <c r="AK79" i="131"/>
  <c r="AJ77" i="131"/>
  <c r="AI75" i="131"/>
  <c r="AQ72" i="131"/>
  <c r="AO68" i="131"/>
  <c r="AN64" i="131"/>
  <c r="AL62" i="131"/>
  <c r="AK60" i="131"/>
  <c r="AI56" i="131"/>
  <c r="AM52" i="131"/>
  <c r="AL48" i="131"/>
  <c r="AK47" i="131"/>
  <c r="AJ45" i="131"/>
  <c r="AJ44" i="131"/>
  <c r="AI43" i="131"/>
  <c r="AI42" i="131"/>
  <c r="AQ40" i="131"/>
  <c r="AP39" i="131"/>
  <c r="AO36" i="131"/>
  <c r="AO35" i="131"/>
  <c r="AN32" i="131"/>
  <c r="AM31" i="131"/>
  <c r="AL30" i="131"/>
  <c r="AN29" i="131"/>
  <c r="AN25" i="131"/>
  <c r="AI24" i="131"/>
  <c r="AM22" i="131"/>
  <c r="AM18" i="131"/>
  <c r="AQ16" i="131"/>
  <c r="AL15" i="131"/>
  <c r="AL11" i="131"/>
  <c r="AP9" i="131"/>
  <c r="AK8" i="131"/>
  <c r="AN7" i="131"/>
  <c r="AP5" i="131"/>
  <c r="AI4" i="131"/>
  <c r="AM2" i="131"/>
  <c r="AK124" i="131"/>
  <c r="AJ112" i="131"/>
  <c r="AQ106" i="131"/>
  <c r="AM97" i="131"/>
  <c r="AN93" i="131"/>
  <c r="AK87" i="131"/>
  <c r="AJ84" i="131"/>
  <c r="AQ80" i="131"/>
  <c r="AP78" i="131"/>
  <c r="AN76" i="131"/>
  <c r="AM74" i="131"/>
  <c r="AK70" i="131"/>
  <c r="AJ66" i="131"/>
  <c r="AQ61" i="131"/>
  <c r="AP59" i="131"/>
  <c r="AN57" i="131"/>
  <c r="AM53" i="131"/>
  <c r="AL50" i="131"/>
  <c r="AK49" i="131"/>
  <c r="AJ48" i="131"/>
  <c r="AJ47" i="131"/>
  <c r="AI46" i="131"/>
  <c r="AI45" i="131"/>
  <c r="AQ42" i="131"/>
  <c r="AP41" i="131"/>
  <c r="AO37" i="131"/>
  <c r="AN36" i="131"/>
  <c r="AM34" i="131"/>
  <c r="AM33" i="131"/>
  <c r="AL32" i="131"/>
  <c r="AL31" i="131"/>
  <c r="AK30" i="131"/>
  <c r="AO28" i="131"/>
  <c r="AO24" i="131"/>
  <c r="AJ23" i="131"/>
  <c r="AN21" i="131"/>
  <c r="AN17" i="131"/>
  <c r="AI16" i="131"/>
  <c r="AM14" i="131"/>
  <c r="AM10" i="131"/>
  <c r="AQ8" i="131"/>
  <c r="AQ6" i="131"/>
  <c r="AJ5" i="131"/>
  <c r="AL2" i="131"/>
  <c r="AN116" i="131"/>
  <c r="AM110" i="131"/>
  <c r="AI101" i="131"/>
  <c r="AK96" i="131"/>
  <c r="AP92" i="131"/>
  <c r="AN89" i="131"/>
  <c r="AM86" i="131"/>
  <c r="AL80" i="131"/>
  <c r="AJ76" i="131"/>
  <c r="AI74" i="131"/>
  <c r="AP71" i="131"/>
  <c r="AO67" i="131"/>
  <c r="AM63" i="131"/>
  <c r="AL61" i="131"/>
  <c r="AK59" i="131"/>
  <c r="AJ57" i="131"/>
  <c r="AQ50" i="131"/>
  <c r="AQ49" i="131"/>
  <c r="AP46" i="131"/>
  <c r="AO45" i="131"/>
  <c r="AN44" i="131"/>
  <c r="AN43" i="131"/>
  <c r="AM42" i="131"/>
  <c r="AM41" i="131"/>
  <c r="AL39" i="131"/>
  <c r="AK38" i="131"/>
  <c r="AJ34" i="131"/>
  <c r="AI33" i="131"/>
  <c r="AQ30" i="131"/>
  <c r="AJ29" i="131"/>
  <c r="AN27" i="131"/>
  <c r="AI26" i="131"/>
  <c r="AI22" i="131"/>
  <c r="AM20" i="131"/>
  <c r="AQ18" i="131"/>
  <c r="AQ14" i="131"/>
  <c r="AL13" i="131"/>
  <c r="AP11" i="131"/>
  <c r="AO6" i="131"/>
  <c r="AQ4" i="131"/>
  <c r="AL71" i="131"/>
  <c r="AQ62" i="131"/>
  <c r="AM54" i="131"/>
  <c r="AN45" i="131"/>
  <c r="AQ32" i="131"/>
  <c r="AN19" i="131"/>
  <c r="AN104" i="131"/>
  <c r="AO77" i="131"/>
  <c r="AP60" i="131"/>
  <c r="AO48" i="131"/>
  <c r="AM44" i="131"/>
  <c r="AK40" i="131"/>
  <c r="AJ36" i="131"/>
  <c r="AP31" i="131"/>
  <c r="AK28" i="131"/>
  <c r="AJ25" i="131"/>
  <c r="AM12" i="131"/>
  <c r="AK4" i="131"/>
  <c r="AK121" i="131"/>
  <c r="AP99" i="131"/>
  <c r="AO85" i="131"/>
  <c r="AN75" i="131"/>
  <c r="AO58" i="131"/>
  <c r="AQ51" i="131"/>
  <c r="AO47" i="131"/>
  <c r="AL43" i="131"/>
  <c r="AK39" i="131"/>
  <c r="AI35" i="131"/>
  <c r="AP30" i="131"/>
  <c r="AJ21" i="131"/>
  <c r="AI18" i="131"/>
  <c r="AI6" i="131"/>
  <c r="AM82" i="131"/>
  <c r="AP50" i="131"/>
  <c r="AQ33" i="131"/>
  <c r="AP7" i="131"/>
  <c r="AM73" i="131"/>
  <c r="AN46" i="131"/>
  <c r="AJ115" i="131"/>
  <c r="AI65" i="131"/>
  <c r="AO26" i="131"/>
  <c r="AI14" i="131"/>
  <c r="AJ95" i="131"/>
  <c r="AQ10" i="131"/>
  <c r="AQ2" i="131"/>
  <c r="AF5" i="114"/>
  <c r="AO124" i="114"/>
  <c r="AN124" i="114"/>
  <c r="AQ123" i="114"/>
  <c r="AO122" i="114"/>
  <c r="AN122" i="114"/>
  <c r="AQ121" i="114"/>
  <c r="AO120" i="114"/>
  <c r="AN120" i="114"/>
  <c r="AQ119" i="114"/>
  <c r="AO118" i="114"/>
  <c r="AN118" i="114"/>
  <c r="AQ117" i="114"/>
  <c r="AO116" i="114"/>
  <c r="AN116" i="114"/>
  <c r="AP124" i="114"/>
  <c r="AP122" i="114"/>
  <c r="AP120" i="114"/>
  <c r="AP118" i="114"/>
  <c r="AP116" i="114"/>
  <c r="AP121" i="114"/>
  <c r="AP117" i="114"/>
  <c r="AQ124" i="114"/>
  <c r="AN123" i="114"/>
  <c r="AP123" i="114"/>
  <c r="AP119" i="114"/>
  <c r="AO121" i="114"/>
  <c r="AN119" i="114"/>
  <c r="AQ116" i="114"/>
  <c r="AN121" i="114"/>
  <c r="AQ118" i="114"/>
  <c r="AO123" i="114"/>
  <c r="AQ120" i="114"/>
  <c r="AO117" i="114"/>
  <c r="AO119" i="114"/>
  <c r="AQ122" i="114"/>
  <c r="AN117" i="114"/>
  <c r="AK124" i="114"/>
  <c r="AL123" i="114"/>
  <c r="AK122" i="114"/>
  <c r="AL121" i="114"/>
  <c r="AK120" i="114"/>
  <c r="AL119" i="114"/>
  <c r="AK118" i="114"/>
  <c r="AL117" i="114"/>
  <c r="AK116" i="114"/>
  <c r="AK115" i="114"/>
  <c r="AK114" i="114"/>
  <c r="AK113" i="114"/>
  <c r="AK112" i="114"/>
  <c r="AK111" i="114"/>
  <c r="AK110" i="114"/>
  <c r="AK109" i="114"/>
  <c r="AK108" i="114"/>
  <c r="AK107" i="114"/>
  <c r="AK106" i="114"/>
  <c r="AK105" i="114"/>
  <c r="AK104" i="114"/>
  <c r="AK103" i="114"/>
  <c r="AK102" i="114"/>
  <c r="AK101" i="114"/>
  <c r="AK100" i="114"/>
  <c r="AK99" i="114"/>
  <c r="AK98" i="114"/>
  <c r="AK97" i="114"/>
  <c r="AK96" i="114"/>
  <c r="AK95" i="114"/>
  <c r="AK94" i="114"/>
  <c r="AK93" i="114"/>
  <c r="AK92" i="114"/>
  <c r="AK91" i="114"/>
  <c r="AK90" i="114"/>
  <c r="AM123" i="114"/>
  <c r="AK123" i="114"/>
  <c r="AM122" i="114"/>
  <c r="AJ122" i="114"/>
  <c r="AJ121" i="114"/>
  <c r="AI119" i="114"/>
  <c r="AL118" i="114"/>
  <c r="AI118" i="114"/>
  <c r="AP115" i="114"/>
  <c r="AQ114" i="114"/>
  <c r="AO114" i="114"/>
  <c r="AP113" i="114"/>
  <c r="AQ112" i="114"/>
  <c r="AO112" i="114"/>
  <c r="AP111" i="114"/>
  <c r="AQ110" i="114"/>
  <c r="AO110" i="114"/>
  <c r="AP109" i="114"/>
  <c r="AQ108" i="114"/>
  <c r="AO108" i="114"/>
  <c r="AP107" i="114"/>
  <c r="AQ106" i="114"/>
  <c r="AO106" i="114"/>
  <c r="AP105" i="114"/>
  <c r="AQ104" i="114"/>
  <c r="AO104" i="114"/>
  <c r="AP103" i="114"/>
  <c r="AQ102" i="114"/>
  <c r="AO102" i="114"/>
  <c r="AP101" i="114"/>
  <c r="AQ100" i="114"/>
  <c r="AO100" i="114"/>
  <c r="AP99" i="114"/>
  <c r="AQ98" i="114"/>
  <c r="AO98" i="114"/>
  <c r="AP97" i="114"/>
  <c r="AQ96" i="114"/>
  <c r="AO96" i="114"/>
  <c r="AP95" i="114"/>
  <c r="AQ94" i="114"/>
  <c r="AO94" i="114"/>
  <c r="AP93" i="114"/>
  <c r="AQ92" i="114"/>
  <c r="AO92" i="114"/>
  <c r="AP91" i="114"/>
  <c r="AQ90" i="114"/>
  <c r="AO90" i="114"/>
  <c r="AO89" i="114"/>
  <c r="AN89" i="114"/>
  <c r="AJ89" i="114"/>
  <c r="AO88" i="114"/>
  <c r="AN88" i="114"/>
  <c r="AJ88" i="114"/>
  <c r="AO87" i="114"/>
  <c r="AN87" i="114"/>
  <c r="AJ87" i="114"/>
  <c r="AO86" i="114"/>
  <c r="AN86" i="114"/>
  <c r="AJ86" i="114"/>
  <c r="AO85" i="114"/>
  <c r="AN85" i="114"/>
  <c r="AJ85" i="114"/>
  <c r="AO84" i="114"/>
  <c r="AN84" i="114"/>
  <c r="AJ84" i="114"/>
  <c r="AO83" i="114"/>
  <c r="AN83" i="114"/>
  <c r="AJ83" i="114"/>
  <c r="AO82" i="114"/>
  <c r="AN82" i="114"/>
  <c r="AJ82" i="114"/>
  <c r="AO81" i="114"/>
  <c r="AN81" i="114"/>
  <c r="AJ81" i="114"/>
  <c r="AO80" i="114"/>
  <c r="AN80" i="114"/>
  <c r="AJ80" i="114"/>
  <c r="AO79" i="114"/>
  <c r="AN79" i="114"/>
  <c r="AJ79" i="114"/>
  <c r="AO78" i="114"/>
  <c r="AN78" i="114"/>
  <c r="AJ78" i="114"/>
  <c r="AO77" i="114"/>
  <c r="AN77" i="114"/>
  <c r="AJ77" i="114"/>
  <c r="AO76" i="114"/>
  <c r="AN76" i="114"/>
  <c r="AJ76" i="114"/>
  <c r="AO75" i="114"/>
  <c r="AN75" i="114"/>
  <c r="AJ75" i="114"/>
  <c r="AO74" i="114"/>
  <c r="AN74" i="114"/>
  <c r="AJ74" i="114"/>
  <c r="AO73" i="114"/>
  <c r="AN73" i="114"/>
  <c r="AJ73" i="114"/>
  <c r="AO72" i="114"/>
  <c r="AN72" i="114"/>
  <c r="AJ72" i="114"/>
  <c r="AO71" i="114"/>
  <c r="AN71" i="114"/>
  <c r="AJ71" i="114"/>
  <c r="AO70" i="114"/>
  <c r="AN70" i="114"/>
  <c r="AJ70" i="114"/>
  <c r="AO69" i="114"/>
  <c r="AN69" i="114"/>
  <c r="AJ69" i="114"/>
  <c r="AO68" i="114"/>
  <c r="AN68" i="114"/>
  <c r="AJ68" i="114"/>
  <c r="AO67" i="114"/>
  <c r="AN67" i="114"/>
  <c r="AJ67" i="114"/>
  <c r="AO66" i="114"/>
  <c r="AN66" i="114"/>
  <c r="AJ66" i="114"/>
  <c r="AO65" i="114"/>
  <c r="AN65" i="114"/>
  <c r="AJ65" i="114"/>
  <c r="AO64" i="114"/>
  <c r="AN64" i="114"/>
  <c r="AJ64" i="114"/>
  <c r="AO63" i="114"/>
  <c r="AN63" i="114"/>
  <c r="AJ63" i="114"/>
  <c r="AO62" i="114"/>
  <c r="AN62" i="114"/>
  <c r="AJ62" i="114"/>
  <c r="AO61" i="114"/>
  <c r="AN61" i="114"/>
  <c r="AJ61" i="114"/>
  <c r="AO60" i="114"/>
  <c r="AN60" i="114"/>
  <c r="AJ60" i="114"/>
  <c r="AO59" i="114"/>
  <c r="AN59" i="114"/>
  <c r="AJ59" i="114"/>
  <c r="AO58" i="114"/>
  <c r="AN58" i="114"/>
  <c r="AJ58" i="114"/>
  <c r="AO57" i="114"/>
  <c r="AN57" i="114"/>
  <c r="AJ57" i="114"/>
  <c r="AO56" i="114"/>
  <c r="AN56" i="114"/>
  <c r="AJ56" i="114"/>
  <c r="AO55" i="114"/>
  <c r="AN55" i="114"/>
  <c r="AJ55" i="114"/>
  <c r="AO54" i="114"/>
  <c r="AN54" i="114"/>
  <c r="AJ54" i="114"/>
  <c r="AO53" i="114"/>
  <c r="AN53" i="114"/>
  <c r="AJ53" i="114"/>
  <c r="AO52" i="114"/>
  <c r="AN52" i="114"/>
  <c r="AJ52" i="114"/>
  <c r="AO51" i="114"/>
  <c r="AN51" i="114"/>
  <c r="AJ51" i="114"/>
  <c r="AO50" i="114"/>
  <c r="AN50" i="114"/>
  <c r="AJ50" i="114"/>
  <c r="AO49" i="114"/>
  <c r="AN49" i="114"/>
  <c r="AJ49" i="114"/>
  <c r="AO48" i="114"/>
  <c r="AN48" i="114"/>
  <c r="AJ48" i="114"/>
  <c r="AO47" i="114"/>
  <c r="AN47" i="114"/>
  <c r="AJ47" i="114"/>
  <c r="AO46" i="114"/>
  <c r="AN46" i="114"/>
  <c r="AJ46" i="114"/>
  <c r="AO45" i="114"/>
  <c r="AN45" i="114"/>
  <c r="AJ45" i="114"/>
  <c r="AO44" i="114"/>
  <c r="AN44" i="114"/>
  <c r="AJ44" i="114"/>
  <c r="AO43" i="114"/>
  <c r="AN43" i="114"/>
  <c r="AJ43" i="114"/>
  <c r="AO42" i="114"/>
  <c r="AN42" i="114"/>
  <c r="AJ42" i="114"/>
  <c r="AO41" i="114"/>
  <c r="AN41" i="114"/>
  <c r="AJ41" i="114"/>
  <c r="AO40" i="114"/>
  <c r="AN40" i="114"/>
  <c r="AJ40" i="114"/>
  <c r="AO39" i="114"/>
  <c r="AN39" i="114"/>
  <c r="AJ39" i="114"/>
  <c r="AO38" i="114"/>
  <c r="AN38" i="114"/>
  <c r="AJ38" i="114"/>
  <c r="AO37" i="114"/>
  <c r="AN37" i="114"/>
  <c r="AJ37" i="114"/>
  <c r="AO36" i="114"/>
  <c r="AN36" i="114"/>
  <c r="AJ36" i="114"/>
  <c r="AO35" i="114"/>
  <c r="AN35" i="114"/>
  <c r="AJ35" i="114"/>
  <c r="AO34" i="114"/>
  <c r="AN34" i="114"/>
  <c r="AJ34" i="114"/>
  <c r="AO33" i="114"/>
  <c r="AN33" i="114"/>
  <c r="AJ33" i="114"/>
  <c r="AO32" i="114"/>
  <c r="AN32" i="114"/>
  <c r="AJ32" i="114"/>
  <c r="AO31" i="114"/>
  <c r="AN31" i="114"/>
  <c r="AJ31" i="114"/>
  <c r="AO30" i="114"/>
  <c r="AN30" i="114"/>
  <c r="AJ30" i="114"/>
  <c r="AO29" i="114"/>
  <c r="AN29" i="114"/>
  <c r="AJ29" i="114"/>
  <c r="AO28" i="114"/>
  <c r="AN28" i="114"/>
  <c r="AJ28" i="114"/>
  <c r="AO27" i="114"/>
  <c r="AN27" i="114"/>
  <c r="AJ27" i="114"/>
  <c r="AO26" i="114"/>
  <c r="AN26" i="114"/>
  <c r="AJ26" i="114"/>
  <c r="AO25" i="114"/>
  <c r="AN25" i="114"/>
  <c r="AJ25" i="114"/>
  <c r="AO24" i="114"/>
  <c r="AN24" i="114"/>
  <c r="AJ24" i="114"/>
  <c r="AO23" i="114"/>
  <c r="AN23" i="114"/>
  <c r="AJ23" i="114"/>
  <c r="AO22" i="114"/>
  <c r="AN22" i="114"/>
  <c r="AJ22" i="114"/>
  <c r="AO21" i="114"/>
  <c r="AN21" i="114"/>
  <c r="AJ21" i="114"/>
  <c r="AO20" i="114"/>
  <c r="AN20" i="114"/>
  <c r="AJ20" i="114"/>
  <c r="AO19" i="114"/>
  <c r="AN19" i="114"/>
  <c r="AJ19" i="114"/>
  <c r="AO18" i="114"/>
  <c r="AN18" i="114"/>
  <c r="AJ18" i="114"/>
  <c r="AO17" i="114"/>
  <c r="AN17" i="114"/>
  <c r="AJ17" i="114"/>
  <c r="AO16" i="114"/>
  <c r="AN16" i="114"/>
  <c r="AJ16" i="114"/>
  <c r="AO15" i="114"/>
  <c r="AN15" i="114"/>
  <c r="AJ15" i="114"/>
  <c r="AO14" i="114"/>
  <c r="AN14" i="114"/>
  <c r="AJ14" i="114"/>
  <c r="AO13" i="114"/>
  <c r="AN13" i="114"/>
  <c r="AJ13" i="114"/>
  <c r="AO12" i="114"/>
  <c r="AN12" i="114"/>
  <c r="AJ12" i="114"/>
  <c r="AO11" i="114"/>
  <c r="AN11" i="114"/>
  <c r="AJ11" i="114"/>
  <c r="AO10" i="114"/>
  <c r="AN10" i="114"/>
  <c r="AJ10" i="114"/>
  <c r="AO9" i="114"/>
  <c r="AN9" i="114"/>
  <c r="AJ9" i="114"/>
  <c r="AO8" i="114"/>
  <c r="AN8" i="114"/>
  <c r="AJ8" i="114"/>
  <c r="AO7" i="114"/>
  <c r="AN7" i="114"/>
  <c r="AJ7" i="114"/>
  <c r="AO6" i="114"/>
  <c r="AN6" i="114"/>
  <c r="AJ6" i="114"/>
  <c r="AO5" i="114"/>
  <c r="AN5" i="114"/>
  <c r="AJ5" i="114"/>
  <c r="AO4" i="114"/>
  <c r="AN4" i="114"/>
  <c r="AJ4" i="114"/>
  <c r="AO2" i="114"/>
  <c r="AK2" i="114"/>
  <c r="AM124" i="114"/>
  <c r="AJ124" i="114"/>
  <c r="AJ123" i="114"/>
  <c r="AI121" i="114"/>
  <c r="AL120" i="114"/>
  <c r="AI120" i="114"/>
  <c r="AM117" i="114"/>
  <c r="AK117" i="114"/>
  <c r="AM116" i="114"/>
  <c r="AJ116" i="114"/>
  <c r="AN115" i="114"/>
  <c r="AL115" i="114"/>
  <c r="AI115" i="114"/>
  <c r="AM114" i="114"/>
  <c r="AJ114" i="114"/>
  <c r="AN113" i="114"/>
  <c r="AL113" i="114"/>
  <c r="AI113" i="114"/>
  <c r="AM112" i="114"/>
  <c r="AJ112" i="114"/>
  <c r="AN111" i="114"/>
  <c r="AL111" i="114"/>
  <c r="AI111" i="114"/>
  <c r="AM110" i="114"/>
  <c r="AJ110" i="114"/>
  <c r="AN109" i="114"/>
  <c r="AL109" i="114"/>
  <c r="AI109" i="114"/>
  <c r="AM108" i="114"/>
  <c r="AJ108" i="114"/>
  <c r="AN107" i="114"/>
  <c r="AL107" i="114"/>
  <c r="AI107" i="114"/>
  <c r="AM106" i="114"/>
  <c r="AJ106" i="114"/>
  <c r="AN105" i="114"/>
  <c r="AL105" i="114"/>
  <c r="AI105" i="114"/>
  <c r="AM104" i="114"/>
  <c r="AJ104" i="114"/>
  <c r="AN103" i="114"/>
  <c r="AL103" i="114"/>
  <c r="AI103" i="114"/>
  <c r="AM102" i="114"/>
  <c r="AJ102" i="114"/>
  <c r="AN101" i="114"/>
  <c r="AL101" i="114"/>
  <c r="AI101" i="114"/>
  <c r="AM100" i="114"/>
  <c r="AJ100" i="114"/>
  <c r="AN99" i="114"/>
  <c r="AL99" i="114"/>
  <c r="AI99" i="114"/>
  <c r="AM98" i="114"/>
  <c r="AJ98" i="114"/>
  <c r="AN97" i="114"/>
  <c r="AL97" i="114"/>
  <c r="AI97" i="114"/>
  <c r="AM96" i="114"/>
  <c r="AJ96" i="114"/>
  <c r="AN95" i="114"/>
  <c r="AL95" i="114"/>
  <c r="AI95" i="114"/>
  <c r="AM94" i="114"/>
  <c r="AJ94" i="114"/>
  <c r="AN93" i="114"/>
  <c r="AL93" i="114"/>
  <c r="AI93" i="114"/>
  <c r="AM92" i="114"/>
  <c r="AJ92" i="114"/>
  <c r="AN91" i="114"/>
  <c r="AL91" i="114"/>
  <c r="AI91" i="114"/>
  <c r="AM90" i="114"/>
  <c r="AJ90" i="114"/>
  <c r="AP89" i="114"/>
  <c r="AL89" i="114"/>
  <c r="AP88" i="114"/>
  <c r="AL88" i="114"/>
  <c r="AP87" i="114"/>
  <c r="AL87" i="114"/>
  <c r="AP86" i="114"/>
  <c r="AL86" i="114"/>
  <c r="AP85" i="114"/>
  <c r="AL85" i="114"/>
  <c r="AP84" i="114"/>
  <c r="AL84" i="114"/>
  <c r="AP83" i="114"/>
  <c r="AL83" i="114"/>
  <c r="AP82" i="114"/>
  <c r="AL82" i="114"/>
  <c r="AP81" i="114"/>
  <c r="AL81" i="114"/>
  <c r="AP80" i="114"/>
  <c r="AL80" i="114"/>
  <c r="AP79" i="114"/>
  <c r="AL79" i="114"/>
  <c r="AP78" i="114"/>
  <c r="AL78" i="114"/>
  <c r="AP77" i="114"/>
  <c r="AL77" i="114"/>
  <c r="AP76" i="114"/>
  <c r="AL76" i="114"/>
  <c r="AP75" i="114"/>
  <c r="AL75" i="114"/>
  <c r="AP74" i="114"/>
  <c r="AL74" i="114"/>
  <c r="AP73" i="114"/>
  <c r="AL73" i="114"/>
  <c r="AP72" i="114"/>
  <c r="AL72" i="114"/>
  <c r="AP71" i="114"/>
  <c r="AL71" i="114"/>
  <c r="AP70" i="114"/>
  <c r="AL70" i="114"/>
  <c r="AP69" i="114"/>
  <c r="AL69" i="114"/>
  <c r="AP68" i="114"/>
  <c r="AL68" i="114"/>
  <c r="AP67" i="114"/>
  <c r="AL67" i="114"/>
  <c r="AP66" i="114"/>
  <c r="AL66" i="114"/>
  <c r="AP65" i="114"/>
  <c r="AL65" i="114"/>
  <c r="AP64" i="114"/>
  <c r="AL64" i="114"/>
  <c r="AP63" i="114"/>
  <c r="AL63" i="114"/>
  <c r="AP62" i="114"/>
  <c r="AL62" i="114"/>
  <c r="AP61" i="114"/>
  <c r="AL61" i="114"/>
  <c r="AP60" i="114"/>
  <c r="AL60" i="114"/>
  <c r="AP59" i="114"/>
  <c r="AL59" i="114"/>
  <c r="AP58" i="114"/>
  <c r="AL58" i="114"/>
  <c r="AP57" i="114"/>
  <c r="AL57" i="114"/>
  <c r="AP56" i="114"/>
  <c r="AL56" i="114"/>
  <c r="AP55" i="114"/>
  <c r="AL55" i="114"/>
  <c r="AP54" i="114"/>
  <c r="AL54" i="114"/>
  <c r="AP53" i="114"/>
  <c r="AL53" i="114"/>
  <c r="AP52" i="114"/>
  <c r="AL52" i="114"/>
  <c r="AP51" i="114"/>
  <c r="AL51" i="114"/>
  <c r="AP50" i="114"/>
  <c r="AL50" i="114"/>
  <c r="AP49" i="114"/>
  <c r="AL49" i="114"/>
  <c r="AP48" i="114"/>
  <c r="AL48" i="114"/>
  <c r="AP47" i="114"/>
  <c r="AL47" i="114"/>
  <c r="AP46" i="114"/>
  <c r="AL46" i="114"/>
  <c r="AP45" i="114"/>
  <c r="AL45" i="114"/>
  <c r="AP44" i="114"/>
  <c r="AL44" i="114"/>
  <c r="AP43" i="114"/>
  <c r="AL43" i="114"/>
  <c r="AP42" i="114"/>
  <c r="AL42" i="114"/>
  <c r="AP41" i="114"/>
  <c r="AL41" i="114"/>
  <c r="AP40" i="114"/>
  <c r="AL40" i="114"/>
  <c r="AP39" i="114"/>
  <c r="AL39" i="114"/>
  <c r="AP38" i="114"/>
  <c r="AL38" i="114"/>
  <c r="AP37" i="114"/>
  <c r="AL37" i="114"/>
  <c r="AP36" i="114"/>
  <c r="AL36" i="114"/>
  <c r="AP35" i="114"/>
  <c r="AL35" i="114"/>
  <c r="AP34" i="114"/>
  <c r="AL34" i="114"/>
  <c r="AP33" i="114"/>
  <c r="AL33" i="114"/>
  <c r="AP32" i="114"/>
  <c r="AL32" i="114"/>
  <c r="AP31" i="114"/>
  <c r="AL31" i="114"/>
  <c r="AP30" i="114"/>
  <c r="AL30" i="114"/>
  <c r="AP29" i="114"/>
  <c r="AL29" i="114"/>
  <c r="AP28" i="114"/>
  <c r="AL28" i="114"/>
  <c r="AP27" i="114"/>
  <c r="AL27" i="114"/>
  <c r="AP26" i="114"/>
  <c r="AL26" i="114"/>
  <c r="AP25" i="114"/>
  <c r="AL25" i="114"/>
  <c r="AP24" i="114"/>
  <c r="AL24" i="114"/>
  <c r="AP23" i="114"/>
  <c r="AL23" i="114"/>
  <c r="AP22" i="114"/>
  <c r="AL22" i="114"/>
  <c r="AP21" i="114"/>
  <c r="AL21" i="114"/>
  <c r="AP20" i="114"/>
  <c r="AL20" i="114"/>
  <c r="AP19" i="114"/>
  <c r="AL19" i="114"/>
  <c r="AP18" i="114"/>
  <c r="AL18" i="114"/>
  <c r="AP17" i="114"/>
  <c r="AL17" i="114"/>
  <c r="AP16" i="114"/>
  <c r="AL16" i="114"/>
  <c r="AP15" i="114"/>
  <c r="AL15" i="114"/>
  <c r="AP14" i="114"/>
  <c r="AL14" i="114"/>
  <c r="AP13" i="114"/>
  <c r="AL13" i="114"/>
  <c r="AP12" i="114"/>
  <c r="AL12" i="114"/>
  <c r="AP11" i="114"/>
  <c r="AL11" i="114"/>
  <c r="AP10" i="114"/>
  <c r="AL10" i="114"/>
  <c r="AP9" i="114"/>
  <c r="AL9" i="114"/>
  <c r="AP8" i="114"/>
  <c r="AL8" i="114"/>
  <c r="AP7" i="114"/>
  <c r="AL7" i="114"/>
  <c r="AP6" i="114"/>
  <c r="AL6" i="114"/>
  <c r="AP5" i="114"/>
  <c r="AL5" i="114"/>
  <c r="AP4" i="114"/>
  <c r="AL4" i="114"/>
  <c r="AN2" i="114"/>
  <c r="AJ2" i="114"/>
  <c r="AL122" i="114"/>
  <c r="AK119" i="114"/>
  <c r="AJ118" i="114"/>
  <c r="AJ117" i="114"/>
  <c r="AO115" i="114"/>
  <c r="AP114" i="114"/>
  <c r="AQ113" i="114"/>
  <c r="AO111" i="114"/>
  <c r="AP110" i="114"/>
  <c r="AQ109" i="114"/>
  <c r="AO107" i="114"/>
  <c r="AP106" i="114"/>
  <c r="AQ105" i="114"/>
  <c r="AO103" i="114"/>
  <c r="AP102" i="114"/>
  <c r="AQ101" i="114"/>
  <c r="AO99" i="114"/>
  <c r="AP98" i="114"/>
  <c r="AQ97" i="114"/>
  <c r="AO95" i="114"/>
  <c r="AP94" i="114"/>
  <c r="AQ93" i="114"/>
  <c r="AO91" i="114"/>
  <c r="AP90" i="114"/>
  <c r="AQ89" i="114"/>
  <c r="AQ88" i="114"/>
  <c r="AQ87" i="114"/>
  <c r="AQ86" i="114"/>
  <c r="AQ85" i="114"/>
  <c r="AQ84" i="114"/>
  <c r="AQ83" i="114"/>
  <c r="AQ82" i="114"/>
  <c r="AQ81" i="114"/>
  <c r="AQ80" i="114"/>
  <c r="AQ79" i="114"/>
  <c r="AQ78" i="114"/>
  <c r="AQ77" i="114"/>
  <c r="AQ76" i="114"/>
  <c r="AQ75" i="114"/>
  <c r="AQ74" i="114"/>
  <c r="AQ73" i="114"/>
  <c r="AQ72" i="114"/>
  <c r="AQ71" i="114"/>
  <c r="AQ70" i="114"/>
  <c r="AQ69" i="114"/>
  <c r="AQ68" i="114"/>
  <c r="AQ67" i="114"/>
  <c r="AQ66" i="114"/>
  <c r="AQ65" i="114"/>
  <c r="AQ64" i="114"/>
  <c r="AQ63" i="114"/>
  <c r="AQ62" i="114"/>
  <c r="AQ61" i="114"/>
  <c r="AQ60" i="114"/>
  <c r="AQ59" i="114"/>
  <c r="AQ58" i="114"/>
  <c r="AQ57" i="114"/>
  <c r="AQ56" i="114"/>
  <c r="AQ55" i="114"/>
  <c r="AQ54" i="114"/>
  <c r="AQ53" i="114"/>
  <c r="AQ52" i="114"/>
  <c r="AQ51" i="114"/>
  <c r="AQ50" i="114"/>
  <c r="AQ49" i="114"/>
  <c r="AQ48" i="114"/>
  <c r="AQ47" i="114"/>
  <c r="AQ46" i="114"/>
  <c r="AQ45" i="114"/>
  <c r="AQ44" i="114"/>
  <c r="AQ43" i="114"/>
  <c r="AQ42" i="114"/>
  <c r="AQ41" i="114"/>
  <c r="AQ40" i="114"/>
  <c r="AQ39" i="114"/>
  <c r="AQ38" i="114"/>
  <c r="AQ37" i="114"/>
  <c r="AQ36" i="114"/>
  <c r="AQ35" i="114"/>
  <c r="AQ34" i="114"/>
  <c r="AQ33" i="114"/>
  <c r="AQ32" i="114"/>
  <c r="AQ31" i="114"/>
  <c r="AQ30" i="114"/>
  <c r="AQ29" i="114"/>
  <c r="AQ28" i="114"/>
  <c r="AQ27" i="114"/>
  <c r="AQ26" i="114"/>
  <c r="AQ25" i="114"/>
  <c r="AQ24" i="114"/>
  <c r="AQ23" i="114"/>
  <c r="AQ22" i="114"/>
  <c r="AQ21" i="114"/>
  <c r="AQ20" i="114"/>
  <c r="AQ19" i="114"/>
  <c r="AQ18" i="114"/>
  <c r="AQ17" i="114"/>
  <c r="AQ16" i="114"/>
  <c r="AQ15" i="114"/>
  <c r="AQ14" i="114"/>
  <c r="AQ13" i="114"/>
  <c r="AQ12" i="114"/>
  <c r="AQ11" i="114"/>
  <c r="AQ10" i="114"/>
  <c r="AQ9" i="114"/>
  <c r="AQ8" i="114"/>
  <c r="AQ7" i="114"/>
  <c r="AQ6" i="114"/>
  <c r="AQ5" i="114"/>
  <c r="AQ4" i="114"/>
  <c r="AQ2" i="114"/>
  <c r="AI2" i="114"/>
  <c r="AL124" i="114"/>
  <c r="AK121" i="114"/>
  <c r="AJ120" i="114"/>
  <c r="AJ119" i="114"/>
  <c r="AI117" i="114"/>
  <c r="AI116" i="114"/>
  <c r="AJ115" i="114"/>
  <c r="AL114" i="114"/>
  <c r="AM113" i="114"/>
  <c r="AN112" i="114"/>
  <c r="AI112" i="114"/>
  <c r="AJ111" i="114"/>
  <c r="AL110" i="114"/>
  <c r="AM109" i="114"/>
  <c r="AN108" i="114"/>
  <c r="AI108" i="114"/>
  <c r="AJ107" i="114"/>
  <c r="AL106" i="114"/>
  <c r="AM105" i="114"/>
  <c r="AN104" i="114"/>
  <c r="AI104" i="114"/>
  <c r="AJ103" i="114"/>
  <c r="AL102" i="114"/>
  <c r="AM101" i="114"/>
  <c r="AN100" i="114"/>
  <c r="AI100" i="114"/>
  <c r="AJ99" i="114"/>
  <c r="AL98" i="114"/>
  <c r="AM97" i="114"/>
  <c r="AN96" i="114"/>
  <c r="AI96" i="114"/>
  <c r="AJ95" i="114"/>
  <c r="AL94" i="114"/>
  <c r="AM93" i="114"/>
  <c r="AN92" i="114"/>
  <c r="AI92" i="114"/>
  <c r="AJ91" i="114"/>
  <c r="AL90" i="114"/>
  <c r="AK89" i="114"/>
  <c r="AK88" i="114"/>
  <c r="AK87" i="114"/>
  <c r="AK86" i="114"/>
  <c r="AK85" i="114"/>
  <c r="AK84" i="114"/>
  <c r="AK83" i="114"/>
  <c r="AK82" i="114"/>
  <c r="AK81" i="114"/>
  <c r="AK80" i="114"/>
  <c r="AK79" i="114"/>
  <c r="AK78" i="114"/>
  <c r="AK77" i="114"/>
  <c r="AK76" i="114"/>
  <c r="AK75" i="114"/>
  <c r="AK74" i="114"/>
  <c r="AK73" i="114"/>
  <c r="AK72" i="114"/>
  <c r="AK71" i="114"/>
  <c r="AK70" i="114"/>
  <c r="AK69" i="114"/>
  <c r="AK68" i="114"/>
  <c r="AK67" i="114"/>
  <c r="AK66" i="114"/>
  <c r="AK65" i="114"/>
  <c r="AK64" i="114"/>
  <c r="AK63" i="114"/>
  <c r="AK62" i="114"/>
  <c r="AK61" i="114"/>
  <c r="AK60" i="114"/>
  <c r="AK59" i="114"/>
  <c r="AK58" i="114"/>
  <c r="AK57" i="114"/>
  <c r="AK56" i="114"/>
  <c r="AK55" i="114"/>
  <c r="AK54" i="114"/>
  <c r="AK53" i="114"/>
  <c r="AK52" i="114"/>
  <c r="AK51" i="114"/>
  <c r="AK50" i="114"/>
  <c r="AK49" i="114"/>
  <c r="AK48" i="114"/>
  <c r="AK47" i="114"/>
  <c r="AK46" i="114"/>
  <c r="AK45" i="114"/>
  <c r="AK44" i="114"/>
  <c r="AK43" i="114"/>
  <c r="AK42" i="114"/>
  <c r="AK41" i="114"/>
  <c r="AK40" i="114"/>
  <c r="AK39" i="114"/>
  <c r="AK38" i="114"/>
  <c r="AK37" i="114"/>
  <c r="AK36" i="114"/>
  <c r="AK35" i="114"/>
  <c r="AK34" i="114"/>
  <c r="AK33" i="114"/>
  <c r="AK32" i="114"/>
  <c r="AK31" i="114"/>
  <c r="AK30" i="114"/>
  <c r="AK29" i="114"/>
  <c r="AK28" i="114"/>
  <c r="AK27" i="114"/>
  <c r="AK26" i="114"/>
  <c r="AK25" i="114"/>
  <c r="AK24" i="114"/>
  <c r="AK23" i="114"/>
  <c r="AK22" i="114"/>
  <c r="AK21" i="114"/>
  <c r="AK20" i="114"/>
  <c r="AK19" i="114"/>
  <c r="AK18" i="114"/>
  <c r="AK17" i="114"/>
  <c r="AK16" i="114"/>
  <c r="AK15" i="114"/>
  <c r="AK14" i="114"/>
  <c r="AK13" i="114"/>
  <c r="AK12" i="114"/>
  <c r="AK11" i="114"/>
  <c r="AK10" i="114"/>
  <c r="AK9" i="114"/>
  <c r="AK8" i="114"/>
  <c r="AK7" i="114"/>
  <c r="AK6" i="114"/>
  <c r="AK5" i="114"/>
  <c r="AK4" i="114"/>
  <c r="AP2" i="114"/>
  <c r="AI123" i="114"/>
  <c r="AI122" i="114"/>
  <c r="AM119" i="114"/>
  <c r="AM118" i="114"/>
  <c r="AQ115" i="114"/>
  <c r="AO113" i="114"/>
  <c r="AP112" i="114"/>
  <c r="AQ111" i="114"/>
  <c r="AO109" i="114"/>
  <c r="AP108" i="114"/>
  <c r="AQ107" i="114"/>
  <c r="AO105" i="114"/>
  <c r="AP104" i="114"/>
  <c r="AQ103" i="114"/>
  <c r="AO101" i="114"/>
  <c r="AP100" i="114"/>
  <c r="AQ99" i="114"/>
  <c r="AO97" i="114"/>
  <c r="AP96" i="114"/>
  <c r="AQ95" i="114"/>
  <c r="AO93" i="114"/>
  <c r="AP92" i="114"/>
  <c r="AQ91" i="114"/>
  <c r="AM89" i="114"/>
  <c r="AI89" i="114"/>
  <c r="AM88" i="114"/>
  <c r="AI88" i="114"/>
  <c r="AM87" i="114"/>
  <c r="AI87" i="114"/>
  <c r="AM86" i="114"/>
  <c r="AI86" i="114"/>
  <c r="AM85" i="114"/>
  <c r="AI85" i="114"/>
  <c r="AM84" i="114"/>
  <c r="AI84" i="114"/>
  <c r="AM83" i="114"/>
  <c r="AI83" i="114"/>
  <c r="AM82" i="114"/>
  <c r="AI82" i="114"/>
  <c r="AM81" i="114"/>
  <c r="AI81" i="114"/>
  <c r="AM80" i="114"/>
  <c r="AI80" i="114"/>
  <c r="AM79" i="114"/>
  <c r="AI79" i="114"/>
  <c r="AM78" i="114"/>
  <c r="AI78" i="114"/>
  <c r="AM77" i="114"/>
  <c r="AI77" i="114"/>
  <c r="AM76" i="114"/>
  <c r="AI76" i="114"/>
  <c r="AM75" i="114"/>
  <c r="AI75" i="114"/>
  <c r="AM74" i="114"/>
  <c r="AI74" i="114"/>
  <c r="AM73" i="114"/>
  <c r="AI73" i="114"/>
  <c r="AM72" i="114"/>
  <c r="AI72" i="114"/>
  <c r="AM71" i="114"/>
  <c r="AI71" i="114"/>
  <c r="AM70" i="114"/>
  <c r="AI70" i="114"/>
  <c r="AM69" i="114"/>
  <c r="AI69" i="114"/>
  <c r="AM68" i="114"/>
  <c r="AI68" i="114"/>
  <c r="AM67" i="114"/>
  <c r="AI67" i="114"/>
  <c r="AM66" i="114"/>
  <c r="AI66" i="114"/>
  <c r="AM65" i="114"/>
  <c r="AI65" i="114"/>
  <c r="AM64" i="114"/>
  <c r="AI64" i="114"/>
  <c r="AM63" i="114"/>
  <c r="AI63" i="114"/>
  <c r="AM62" i="114"/>
  <c r="AI62" i="114"/>
  <c r="AM61" i="114"/>
  <c r="AI61" i="114"/>
  <c r="AM60" i="114"/>
  <c r="AI60" i="114"/>
  <c r="AM59" i="114"/>
  <c r="AI59" i="114"/>
  <c r="AM58" i="114"/>
  <c r="AI58" i="114"/>
  <c r="AM57" i="114"/>
  <c r="AI57" i="114"/>
  <c r="AM56" i="114"/>
  <c r="AI56" i="114"/>
  <c r="AM55" i="114"/>
  <c r="AI55" i="114"/>
  <c r="AM54" i="114"/>
  <c r="AI54" i="114"/>
  <c r="AM53" i="114"/>
  <c r="AI53" i="114"/>
  <c r="AM52" i="114"/>
  <c r="AI52" i="114"/>
  <c r="AM51" i="114"/>
  <c r="AI51" i="114"/>
  <c r="AM50" i="114"/>
  <c r="AI50" i="114"/>
  <c r="AM49" i="114"/>
  <c r="AI49" i="114"/>
  <c r="AM48" i="114"/>
  <c r="AI48" i="114"/>
  <c r="AM47" i="114"/>
  <c r="AI47" i="114"/>
  <c r="AM46" i="114"/>
  <c r="AI46" i="114"/>
  <c r="AM45" i="114"/>
  <c r="AI45" i="114"/>
  <c r="AM44" i="114"/>
  <c r="AI44" i="114"/>
  <c r="AM43" i="114"/>
  <c r="AI43" i="114"/>
  <c r="AM42" i="114"/>
  <c r="AI42" i="114"/>
  <c r="AM41" i="114"/>
  <c r="AI41" i="114"/>
  <c r="AM40" i="114"/>
  <c r="AI40" i="114"/>
  <c r="AM39" i="114"/>
  <c r="AI39" i="114"/>
  <c r="AM38" i="114"/>
  <c r="AI38" i="114"/>
  <c r="AM37" i="114"/>
  <c r="AI37" i="114"/>
  <c r="AM36" i="114"/>
  <c r="AI36" i="114"/>
  <c r="AM35" i="114"/>
  <c r="AI35" i="114"/>
  <c r="AM34" i="114"/>
  <c r="AI34" i="114"/>
  <c r="AM33" i="114"/>
  <c r="AI33" i="114"/>
  <c r="AM32" i="114"/>
  <c r="AI32" i="114"/>
  <c r="AM31" i="114"/>
  <c r="AI31" i="114"/>
  <c r="AM30" i="114"/>
  <c r="AI30" i="114"/>
  <c r="AM29" i="114"/>
  <c r="AI29" i="114"/>
  <c r="AM28" i="114"/>
  <c r="AI28" i="114"/>
  <c r="AM27" i="114"/>
  <c r="AI27" i="114"/>
  <c r="AM26" i="114"/>
  <c r="AI26" i="114"/>
  <c r="AM25" i="114"/>
  <c r="AI25" i="114"/>
  <c r="AM24" i="114"/>
  <c r="AI24" i="114"/>
  <c r="AM23" i="114"/>
  <c r="AI23" i="114"/>
  <c r="AM22" i="114"/>
  <c r="AI22" i="114"/>
  <c r="AM21" i="114"/>
  <c r="AI21" i="114"/>
  <c r="AM20" i="114"/>
  <c r="AI20" i="114"/>
  <c r="AM19" i="114"/>
  <c r="AI19" i="114"/>
  <c r="AM18" i="114"/>
  <c r="AI18" i="114"/>
  <c r="AM17" i="114"/>
  <c r="AI17" i="114"/>
  <c r="AM16" i="114"/>
  <c r="AI16" i="114"/>
  <c r="AM15" i="114"/>
  <c r="AI15" i="114"/>
  <c r="AM14" i="114"/>
  <c r="AI14" i="114"/>
  <c r="AM13" i="114"/>
  <c r="AI13" i="114"/>
  <c r="AM12" i="114"/>
  <c r="AI12" i="114"/>
  <c r="AM11" i="114"/>
  <c r="AI11" i="114"/>
  <c r="AM10" i="114"/>
  <c r="AI10" i="114"/>
  <c r="AM9" i="114"/>
  <c r="AI9" i="114"/>
  <c r="AM8" i="114"/>
  <c r="AI8" i="114"/>
  <c r="AM7" i="114"/>
  <c r="AI7" i="114"/>
  <c r="AM6" i="114"/>
  <c r="AI6" i="114"/>
  <c r="AM5" i="114"/>
  <c r="AI5" i="114"/>
  <c r="AM4" i="114"/>
  <c r="AM2" i="114"/>
  <c r="AM120" i="114"/>
  <c r="AL116" i="114"/>
  <c r="AN114" i="114"/>
  <c r="AJ109" i="114"/>
  <c r="AM107" i="114"/>
  <c r="AI102" i="114"/>
  <c r="AL100" i="114"/>
  <c r="AN98" i="114"/>
  <c r="AJ93" i="114"/>
  <c r="AM91" i="114"/>
  <c r="AI4" i="114"/>
  <c r="AI124" i="114"/>
  <c r="AI114" i="114"/>
  <c r="AL112" i="114"/>
  <c r="AN110" i="114"/>
  <c r="AJ105" i="114"/>
  <c r="AM103" i="114"/>
  <c r="AI98" i="114"/>
  <c r="AL96" i="114"/>
  <c r="AN94" i="114"/>
  <c r="AM115" i="114"/>
  <c r="AI110" i="114"/>
  <c r="AL108" i="114"/>
  <c r="AN106" i="114"/>
  <c r="AJ101" i="114"/>
  <c r="AM99" i="114"/>
  <c r="AI94" i="114"/>
  <c r="AL92" i="114"/>
  <c r="AN90" i="114"/>
  <c r="AL2" i="114"/>
  <c r="AJ113" i="114"/>
  <c r="AI106" i="114"/>
  <c r="AM121" i="114"/>
  <c r="AM111" i="114"/>
  <c r="AL104" i="114"/>
  <c r="AJ97" i="114"/>
  <c r="AI90" i="114"/>
  <c r="AN102" i="114"/>
  <c r="AM95" i="114"/>
  <c r="AF5" i="130"/>
  <c r="AP118" i="130"/>
  <c r="AL114" i="130"/>
  <c r="AK107" i="130"/>
  <c r="AM105" i="130"/>
  <c r="AN104" i="130"/>
  <c r="AJ100" i="130"/>
  <c r="AK99" i="130"/>
  <c r="AQ89" i="130"/>
  <c r="AN88" i="130"/>
  <c r="AN84" i="130"/>
  <c r="AL78" i="130"/>
  <c r="AK120" i="130"/>
  <c r="AM112" i="130"/>
  <c r="AJ107" i="130"/>
  <c r="AM102" i="130"/>
  <c r="AM96" i="130"/>
  <c r="AO81" i="130"/>
  <c r="AL79" i="130"/>
  <c r="AK73" i="130"/>
  <c r="AM59" i="130"/>
  <c r="AM55" i="130"/>
  <c r="AJ50" i="130"/>
  <c r="AQ47" i="130"/>
  <c r="AN42" i="130"/>
  <c r="AQ35" i="130"/>
  <c r="AN34" i="130"/>
  <c r="AJ30" i="130"/>
  <c r="AL28" i="130"/>
  <c r="AN26" i="130"/>
  <c r="AK21" i="130"/>
  <c r="AI19" i="130"/>
  <c r="AP16" i="130"/>
  <c r="AI7" i="130"/>
  <c r="AM124" i="130"/>
  <c r="AQ122" i="130"/>
  <c r="AJ103" i="130"/>
  <c r="AN101" i="130"/>
  <c r="AM98" i="130"/>
  <c r="AP96" i="130"/>
  <c r="AQ88" i="130"/>
  <c r="AK84" i="130"/>
  <c r="AP77" i="130"/>
  <c r="AN68" i="130"/>
  <c r="AN65" i="130"/>
  <c r="AO62" i="130"/>
  <c r="AO59" i="130"/>
  <c r="AI49" i="130"/>
  <c r="AJ43" i="130"/>
  <c r="AL38" i="130"/>
  <c r="AI36" i="130"/>
  <c r="AP34" i="130"/>
  <c r="AJ21" i="130"/>
  <c r="AP18" i="130"/>
  <c r="AM16" i="130"/>
  <c r="AK15" i="130"/>
  <c r="AL9" i="130"/>
  <c r="AL6" i="130"/>
  <c r="AI4" i="130"/>
  <c r="AQ120" i="130"/>
  <c r="AQ116" i="130"/>
  <c r="AP113" i="130"/>
  <c r="AI76" i="130"/>
  <c r="AP71" i="130"/>
  <c r="AO67" i="130"/>
  <c r="AM66" i="130"/>
  <c r="AN57" i="130"/>
  <c r="AO54" i="130"/>
  <c r="AL46" i="130"/>
  <c r="AJ45" i="130"/>
  <c r="AM40" i="130"/>
  <c r="AN28" i="130"/>
  <c r="AL27" i="130"/>
  <c r="AK26" i="130"/>
  <c r="AI22" i="130"/>
  <c r="AM21" i="130"/>
  <c r="AP10" i="130"/>
  <c r="AN9" i="130"/>
  <c r="AO6" i="130"/>
  <c r="AN121" i="130"/>
  <c r="AL107" i="130"/>
  <c r="AQ78" i="130"/>
  <c r="AN67" i="130"/>
  <c r="AP62" i="130"/>
  <c r="AM54" i="130"/>
  <c r="AN29" i="130"/>
  <c r="AQ24" i="130"/>
  <c r="AK14" i="130"/>
  <c r="AO10" i="130"/>
  <c r="AJ102" i="130"/>
  <c r="AK86" i="130"/>
  <c r="AP76" i="130"/>
  <c r="AK67" i="130"/>
  <c r="AI53" i="130"/>
  <c r="AN43" i="130"/>
  <c r="AP38" i="130"/>
  <c r="AL29" i="130"/>
  <c r="AL10" i="130"/>
  <c r="AI8" i="130"/>
  <c r="AQ2" i="130"/>
  <c r="AM2" i="130"/>
  <c r="AI2" i="130"/>
  <c r="AO88" i="130"/>
  <c r="AN21" i="130"/>
  <c r="AK19" i="130"/>
  <c r="AP2" i="130"/>
  <c r="AK2" i="130"/>
  <c r="AP112" i="130"/>
  <c r="AP65" i="130"/>
  <c r="AO58" i="130"/>
  <c r="AO2" i="130"/>
  <c r="AJ2" i="130"/>
  <c r="AJ87" i="130"/>
  <c r="AP67" i="130"/>
  <c r="AL58" i="130"/>
  <c r="AN27" i="130"/>
  <c r="AI18" i="130"/>
  <c r="AO15" i="130"/>
  <c r="AO82" i="130"/>
  <c r="AM57" i="130"/>
  <c r="AN2" i="130"/>
  <c r="AL2" i="130"/>
  <c r="AF5" i="110"/>
  <c r="AL124" i="110"/>
  <c r="AJ124" i="110"/>
  <c r="AN123" i="110"/>
  <c r="AI123" i="110"/>
  <c r="AL122" i="110"/>
  <c r="AJ122" i="110"/>
  <c r="AN121" i="110"/>
  <c r="AI121" i="110"/>
  <c r="AL120" i="110"/>
  <c r="AJ120" i="110"/>
  <c r="AN119" i="110"/>
  <c r="AI119" i="110"/>
  <c r="AL118" i="110"/>
  <c r="AJ118" i="110"/>
  <c r="AN117" i="110"/>
  <c r="AI117" i="110"/>
  <c r="AL116" i="110"/>
  <c r="AJ116" i="110"/>
  <c r="AN115" i="110"/>
  <c r="AI115" i="110"/>
  <c r="AL114" i="110"/>
  <c r="AJ114" i="110"/>
  <c r="AN113" i="110"/>
  <c r="AI113" i="110"/>
  <c r="AL112" i="110"/>
  <c r="AJ112" i="110"/>
  <c r="AN111" i="110"/>
  <c r="AI111" i="110"/>
  <c r="AL110" i="110"/>
  <c r="AJ110" i="110"/>
  <c r="AN109" i="110"/>
  <c r="AI109" i="110"/>
  <c r="AL108" i="110"/>
  <c r="AJ108" i="110"/>
  <c r="AN107" i="110"/>
  <c r="AI107" i="110"/>
  <c r="AL106" i="110"/>
  <c r="AJ106" i="110"/>
  <c r="AN105" i="110"/>
  <c r="AI105" i="110"/>
  <c r="AL104" i="110"/>
  <c r="AJ104" i="110"/>
  <c r="AN103" i="110"/>
  <c r="AI103" i="110"/>
  <c r="AL102" i="110"/>
  <c r="AJ102" i="110"/>
  <c r="AN101" i="110"/>
  <c r="AI101" i="110"/>
  <c r="AL100" i="110"/>
  <c r="AJ100" i="110"/>
  <c r="AN99" i="110"/>
  <c r="AI99" i="110"/>
  <c r="AL98" i="110"/>
  <c r="AJ98" i="110"/>
  <c r="AN97" i="110"/>
  <c r="AI97" i="110"/>
  <c r="AL96" i="110"/>
  <c r="AJ96" i="110"/>
  <c r="AN95" i="110"/>
  <c r="AI95" i="110"/>
  <c r="AL94" i="110"/>
  <c r="AJ94" i="110"/>
  <c r="AN93" i="110"/>
  <c r="AI93" i="110"/>
  <c r="AL92" i="110"/>
  <c r="AJ92" i="110"/>
  <c r="AN91" i="110"/>
  <c r="AI91" i="110"/>
  <c r="AL90" i="110"/>
  <c r="AJ90" i="110"/>
  <c r="AN89" i="110"/>
  <c r="AI89" i="110"/>
  <c r="AL88" i="110"/>
  <c r="AJ88" i="110"/>
  <c r="AN87" i="110"/>
  <c r="AI87" i="110"/>
  <c r="AL86" i="110"/>
  <c r="AJ86" i="110"/>
  <c r="AN85" i="110"/>
  <c r="AI85" i="110"/>
  <c r="AL84" i="110"/>
  <c r="AJ84" i="110"/>
  <c r="AN83" i="110"/>
  <c r="AI83" i="110"/>
  <c r="AL82" i="110"/>
  <c r="AJ82" i="110"/>
  <c r="AN81" i="110"/>
  <c r="AI81" i="110"/>
  <c r="AL80" i="110"/>
  <c r="AJ80" i="110"/>
  <c r="AN79" i="110"/>
  <c r="AI79" i="110"/>
  <c r="AL78" i="110"/>
  <c r="AJ78" i="110"/>
  <c r="AN77" i="110"/>
  <c r="AP124" i="110"/>
  <c r="AM124" i="110"/>
  <c r="AQ123" i="110"/>
  <c r="AO123" i="110"/>
  <c r="AK123" i="110"/>
  <c r="AP122" i="110"/>
  <c r="AM122" i="110"/>
  <c r="AQ121" i="110"/>
  <c r="AO121" i="110"/>
  <c r="AK121" i="110"/>
  <c r="AP120" i="110"/>
  <c r="AM120" i="110"/>
  <c r="AQ119" i="110"/>
  <c r="AO119" i="110"/>
  <c r="AK119" i="110"/>
  <c r="AP118" i="110"/>
  <c r="AM118" i="110"/>
  <c r="AQ117" i="110"/>
  <c r="AO117" i="110"/>
  <c r="AK117" i="110"/>
  <c r="AP116" i="110"/>
  <c r="AM116" i="110"/>
  <c r="AQ115" i="110"/>
  <c r="AO115" i="110"/>
  <c r="AK115" i="110"/>
  <c r="AP114" i="110"/>
  <c r="AM114" i="110"/>
  <c r="AQ113" i="110"/>
  <c r="AO113" i="110"/>
  <c r="AK113" i="110"/>
  <c r="AP112" i="110"/>
  <c r="AM112" i="110"/>
  <c r="AQ111" i="110"/>
  <c r="AO111" i="110"/>
  <c r="AK111" i="110"/>
  <c r="AP110" i="110"/>
  <c r="AM110" i="110"/>
  <c r="AN124" i="110"/>
  <c r="AI124" i="110"/>
  <c r="AL123" i="110"/>
  <c r="AJ123" i="110"/>
  <c r="AN122" i="110"/>
  <c r="AI122" i="110"/>
  <c r="AL121" i="110"/>
  <c r="AJ121" i="110"/>
  <c r="AN120" i="110"/>
  <c r="AI120" i="110"/>
  <c r="AL119" i="110"/>
  <c r="AJ119" i="110"/>
  <c r="AN118" i="110"/>
  <c r="AI118" i="110"/>
  <c r="AL117" i="110"/>
  <c r="AJ117" i="110"/>
  <c r="AN116" i="110"/>
  <c r="AI116" i="110"/>
  <c r="AL115" i="110"/>
  <c r="AJ115" i="110"/>
  <c r="AN114" i="110"/>
  <c r="AI114" i="110"/>
  <c r="AL113" i="110"/>
  <c r="AJ113" i="110"/>
  <c r="AN112" i="110"/>
  <c r="AI112" i="110"/>
  <c r="AL111" i="110"/>
  <c r="AJ111" i="110"/>
  <c r="AN110" i="110"/>
  <c r="AI110" i="110"/>
  <c r="AL109" i="110"/>
  <c r="AJ109" i="110"/>
  <c r="AN108" i="110"/>
  <c r="AI108" i="110"/>
  <c r="AL107" i="110"/>
  <c r="AJ107" i="110"/>
  <c r="AN106" i="110"/>
  <c r="AI106" i="110"/>
  <c r="AL105" i="110"/>
  <c r="AJ105" i="110"/>
  <c r="AN104" i="110"/>
  <c r="AI104" i="110"/>
  <c r="AL103" i="110"/>
  <c r="AJ103" i="110"/>
  <c r="AN102" i="110"/>
  <c r="AI102" i="110"/>
  <c r="AL101" i="110"/>
  <c r="AJ101" i="110"/>
  <c r="AN100" i="110"/>
  <c r="AI100" i="110"/>
  <c r="AL99" i="110"/>
  <c r="AJ99" i="110"/>
  <c r="AN98" i="110"/>
  <c r="AI98" i="110"/>
  <c r="AL97" i="110"/>
  <c r="AJ97" i="110"/>
  <c r="AN96" i="110"/>
  <c r="AI96" i="110"/>
  <c r="AL95" i="110"/>
  <c r="AJ95" i="110"/>
  <c r="AN94" i="110"/>
  <c r="AI94" i="110"/>
  <c r="AL93" i="110"/>
  <c r="AJ93" i="110"/>
  <c r="AN92" i="110"/>
  <c r="AI92" i="110"/>
  <c r="AL91" i="110"/>
  <c r="AJ91" i="110"/>
  <c r="AN90" i="110"/>
  <c r="AI90" i="110"/>
  <c r="AL89" i="110"/>
  <c r="AJ89" i="110"/>
  <c r="AN88" i="110"/>
  <c r="AI88" i="110"/>
  <c r="AL87" i="110"/>
  <c r="AJ87" i="110"/>
  <c r="AN86" i="110"/>
  <c r="AI86" i="110"/>
  <c r="AL85" i="110"/>
  <c r="AJ85" i="110"/>
  <c r="AN84" i="110"/>
  <c r="AI84" i="110"/>
  <c r="AL83" i="110"/>
  <c r="AJ83" i="110"/>
  <c r="AN82" i="110"/>
  <c r="AI82" i="110"/>
  <c r="AL81" i="110"/>
  <c r="AJ81" i="110"/>
  <c r="AN80" i="110"/>
  <c r="AI80" i="110"/>
  <c r="AL79" i="110"/>
  <c r="AJ79" i="110"/>
  <c r="AN78" i="110"/>
  <c r="AI78" i="110"/>
  <c r="AL77" i="110"/>
  <c r="AQ122" i="110"/>
  <c r="AK122" i="110"/>
  <c r="AM121" i="110"/>
  <c r="AO120" i="110"/>
  <c r="AP117" i="110"/>
  <c r="AQ114" i="110"/>
  <c r="AK114" i="110"/>
  <c r="AM113" i="110"/>
  <c r="AO112" i="110"/>
  <c r="AO109" i="110"/>
  <c r="AQ107" i="110"/>
  <c r="AK107" i="110"/>
  <c r="AP106" i="110"/>
  <c r="AM106" i="110"/>
  <c r="AO105" i="110"/>
  <c r="AQ103" i="110"/>
  <c r="AK103" i="110"/>
  <c r="AP102" i="110"/>
  <c r="AM102" i="110"/>
  <c r="AO101" i="110"/>
  <c r="AQ99" i="110"/>
  <c r="AK99" i="110"/>
  <c r="AP98" i="110"/>
  <c r="AM98" i="110"/>
  <c r="AO97" i="110"/>
  <c r="AQ95" i="110"/>
  <c r="AK95" i="110"/>
  <c r="AP94" i="110"/>
  <c r="AM94" i="110"/>
  <c r="AO93" i="110"/>
  <c r="AQ91" i="110"/>
  <c r="AK91" i="110"/>
  <c r="AP90" i="110"/>
  <c r="AM90" i="110"/>
  <c r="AO89" i="110"/>
  <c r="AQ87" i="110"/>
  <c r="AK87" i="110"/>
  <c r="AP86" i="110"/>
  <c r="AM86" i="110"/>
  <c r="AO85" i="110"/>
  <c r="AQ83" i="110"/>
  <c r="AK83" i="110"/>
  <c r="AP82" i="110"/>
  <c r="AM82" i="110"/>
  <c r="AO81" i="110"/>
  <c r="AQ79" i="110"/>
  <c r="AK79" i="110"/>
  <c r="AP78" i="110"/>
  <c r="AM78" i="110"/>
  <c r="AO77" i="110"/>
  <c r="AJ77" i="110"/>
  <c r="AN76" i="110"/>
  <c r="AI76" i="110"/>
  <c r="AL75" i="110"/>
  <c r="AJ75" i="110"/>
  <c r="AN74" i="110"/>
  <c r="AI74" i="110"/>
  <c r="AL73" i="110"/>
  <c r="AJ73" i="110"/>
  <c r="AN72" i="110"/>
  <c r="AI72" i="110"/>
  <c r="AL71" i="110"/>
  <c r="AJ71" i="110"/>
  <c r="AN70" i="110"/>
  <c r="AI70" i="110"/>
  <c r="AL69" i="110"/>
  <c r="AJ69" i="110"/>
  <c r="AN68" i="110"/>
  <c r="AI68" i="110"/>
  <c r="AL67" i="110"/>
  <c r="AJ67" i="110"/>
  <c r="AN66" i="110"/>
  <c r="AI66" i="110"/>
  <c r="AL65" i="110"/>
  <c r="AJ65" i="110"/>
  <c r="AN64" i="110"/>
  <c r="AI64" i="110"/>
  <c r="AL63" i="110"/>
  <c r="AJ63" i="110"/>
  <c r="AN62" i="110"/>
  <c r="AI62" i="110"/>
  <c r="AL61" i="110"/>
  <c r="AJ61" i="110"/>
  <c r="AN60" i="110"/>
  <c r="AI60" i="110"/>
  <c r="AL59" i="110"/>
  <c r="AJ59" i="110"/>
  <c r="AN58" i="110"/>
  <c r="AI58" i="110"/>
  <c r="AL57" i="110"/>
  <c r="AJ57" i="110"/>
  <c r="AN56" i="110"/>
  <c r="AI56" i="110"/>
  <c r="AL55" i="110"/>
  <c r="AJ55" i="110"/>
  <c r="AN54" i="110"/>
  <c r="AI54" i="110"/>
  <c r="AL53" i="110"/>
  <c r="AJ53" i="110"/>
  <c r="AN52" i="110"/>
  <c r="AI52" i="110"/>
  <c r="AL51" i="110"/>
  <c r="AJ51" i="110"/>
  <c r="AN50" i="110"/>
  <c r="AI50" i="110"/>
  <c r="AL49" i="110"/>
  <c r="AJ49" i="110"/>
  <c r="AN48" i="110"/>
  <c r="AI48" i="110"/>
  <c r="AL47" i="110"/>
  <c r="AJ47" i="110"/>
  <c r="AN46" i="110"/>
  <c r="AI46" i="110"/>
  <c r="AL45" i="110"/>
  <c r="AJ45" i="110"/>
  <c r="AN44" i="110"/>
  <c r="AI44" i="110"/>
  <c r="AL43" i="110"/>
  <c r="AJ43" i="110"/>
  <c r="AN42" i="110"/>
  <c r="AI42" i="110"/>
  <c r="AL41" i="110"/>
  <c r="AJ41" i="110"/>
  <c r="AN40" i="110"/>
  <c r="AI40" i="110"/>
  <c r="AL39" i="110"/>
  <c r="AJ39" i="110"/>
  <c r="AN38" i="110"/>
  <c r="AI38" i="110"/>
  <c r="AL37" i="110"/>
  <c r="AJ37" i="110"/>
  <c r="AN36" i="110"/>
  <c r="AI36" i="110"/>
  <c r="AL35" i="110"/>
  <c r="AJ35" i="110"/>
  <c r="AN34" i="110"/>
  <c r="AI34" i="110"/>
  <c r="AL33" i="110"/>
  <c r="AJ33" i="110"/>
  <c r="AN32" i="110"/>
  <c r="AI32" i="110"/>
  <c r="AL31" i="110"/>
  <c r="AJ31" i="110"/>
  <c r="AN30" i="110"/>
  <c r="AI30" i="110"/>
  <c r="AL29" i="110"/>
  <c r="AJ29" i="110"/>
  <c r="AN28" i="110"/>
  <c r="AI28" i="110"/>
  <c r="AL27" i="110"/>
  <c r="AJ27" i="110"/>
  <c r="AN26" i="110"/>
  <c r="AI26" i="110"/>
  <c r="AL25" i="110"/>
  <c r="AJ25" i="110"/>
  <c r="AN24" i="110"/>
  <c r="AI24" i="110"/>
  <c r="AL23" i="110"/>
  <c r="AJ23" i="110"/>
  <c r="AN22" i="110"/>
  <c r="AI22" i="110"/>
  <c r="AL21" i="110"/>
  <c r="AJ21" i="110"/>
  <c r="AN20" i="110"/>
  <c r="AI20" i="110"/>
  <c r="AL19" i="110"/>
  <c r="AJ19" i="110"/>
  <c r="AN18" i="110"/>
  <c r="AI18" i="110"/>
  <c r="AL17" i="110"/>
  <c r="AJ17" i="110"/>
  <c r="AN16" i="110"/>
  <c r="AI16" i="110"/>
  <c r="AL15" i="110"/>
  <c r="AJ15" i="110"/>
  <c r="AN14" i="110"/>
  <c r="AI14" i="110"/>
  <c r="AL13" i="110"/>
  <c r="AJ13" i="110"/>
  <c r="AN12" i="110"/>
  <c r="AI12" i="110"/>
  <c r="AL11" i="110"/>
  <c r="AJ11" i="110"/>
  <c r="AN10" i="110"/>
  <c r="AI10" i="110"/>
  <c r="AL9" i="110"/>
  <c r="AJ9" i="110"/>
  <c r="AN8" i="110"/>
  <c r="AI8" i="110"/>
  <c r="AL7" i="110"/>
  <c r="AJ7" i="110"/>
  <c r="AN6" i="110"/>
  <c r="AI6" i="110"/>
  <c r="AL5" i="110"/>
  <c r="AJ5" i="110"/>
  <c r="AN4" i="110"/>
  <c r="AI4" i="110"/>
  <c r="AQ2" i="110"/>
  <c r="AM2" i="110"/>
  <c r="AI2" i="110"/>
  <c r="AQ120" i="110"/>
  <c r="AM119" i="110"/>
  <c r="AQ112" i="110"/>
  <c r="AO110" i="110"/>
  <c r="AM109" i="110"/>
  <c r="AK106" i="110"/>
  <c r="AO104" i="110"/>
  <c r="AQ102" i="110"/>
  <c r="AM101" i="110"/>
  <c r="AK98" i="110"/>
  <c r="AQ94" i="110"/>
  <c r="AM93" i="110"/>
  <c r="AQ90" i="110"/>
  <c r="AM89" i="110"/>
  <c r="AP85" i="110"/>
  <c r="AO84" i="110"/>
  <c r="AQ82" i="110"/>
  <c r="AM81" i="110"/>
  <c r="AK78" i="110"/>
  <c r="AK77" i="110"/>
  <c r="AM76" i="110"/>
  <c r="AP74" i="110"/>
  <c r="AQ73" i="110"/>
  <c r="AK73" i="110"/>
  <c r="AM72" i="110"/>
  <c r="AO71" i="110"/>
  <c r="AP70" i="110"/>
  <c r="AQ69" i="110"/>
  <c r="AP68" i="110"/>
  <c r="AO67" i="110"/>
  <c r="AM66" i="110"/>
  <c r="AK65" i="110"/>
  <c r="AQ63" i="110"/>
  <c r="AM62" i="110"/>
  <c r="AO61" i="110"/>
  <c r="AP60" i="110"/>
  <c r="AO59" i="110"/>
  <c r="AP58" i="110"/>
  <c r="AO57" i="110"/>
  <c r="AP56" i="110"/>
  <c r="AO55" i="110"/>
  <c r="AP54" i="110"/>
  <c r="AO53" i="110"/>
  <c r="AP52" i="110"/>
  <c r="AO51" i="110"/>
  <c r="AP50" i="110"/>
  <c r="AK49" i="110"/>
  <c r="AM48" i="110"/>
  <c r="AK47" i="110"/>
  <c r="AQ45" i="110"/>
  <c r="AP44" i="110"/>
  <c r="AO43" i="110"/>
  <c r="AM42" i="110"/>
  <c r="AO41" i="110"/>
  <c r="AP40" i="110"/>
  <c r="AQ39" i="110"/>
  <c r="AP38" i="110"/>
  <c r="AO37" i="110"/>
  <c r="AK37" i="110"/>
  <c r="AQ35" i="110"/>
  <c r="AM34" i="110"/>
  <c r="AQ33" i="110"/>
  <c r="AP32" i="110"/>
  <c r="AO31" i="110"/>
  <c r="AM30" i="110"/>
  <c r="AK29" i="110"/>
  <c r="AQ27" i="110"/>
  <c r="AK27" i="110"/>
  <c r="AQ25" i="110"/>
  <c r="AP24" i="110"/>
  <c r="AO23" i="110"/>
  <c r="AP22" i="110"/>
  <c r="AQ21" i="110"/>
  <c r="AK21" i="110"/>
  <c r="AQ19" i="110"/>
  <c r="AK19" i="110"/>
  <c r="AQ17" i="110"/>
  <c r="AP16" i="110"/>
  <c r="AO15" i="110"/>
  <c r="AK15" i="110"/>
  <c r="AQ13" i="110"/>
  <c r="AP12" i="110"/>
  <c r="AO11" i="110"/>
  <c r="AP10" i="110"/>
  <c r="AQ9" i="110"/>
  <c r="AM8" i="110"/>
  <c r="AO7" i="110"/>
  <c r="AM6" i="110"/>
  <c r="AO5" i="110"/>
  <c r="AM4" i="110"/>
  <c r="AJ2" i="110"/>
  <c r="AQ124" i="110"/>
  <c r="AK124" i="110"/>
  <c r="AM123" i="110"/>
  <c r="AO122" i="110"/>
  <c r="AP119" i="110"/>
  <c r="AQ116" i="110"/>
  <c r="AK116" i="110"/>
  <c r="AM115" i="110"/>
  <c r="AO114" i="110"/>
  <c r="AP111" i="110"/>
  <c r="AQ108" i="110"/>
  <c r="AK108" i="110"/>
  <c r="AP107" i="110"/>
  <c r="AM107" i="110"/>
  <c r="AO106" i="110"/>
  <c r="AQ104" i="110"/>
  <c r="AK104" i="110"/>
  <c r="AP103" i="110"/>
  <c r="AM103" i="110"/>
  <c r="AO102" i="110"/>
  <c r="AQ100" i="110"/>
  <c r="AK100" i="110"/>
  <c r="AP99" i="110"/>
  <c r="AM99" i="110"/>
  <c r="AO98" i="110"/>
  <c r="AQ96" i="110"/>
  <c r="AK96" i="110"/>
  <c r="AP95" i="110"/>
  <c r="AM95" i="110"/>
  <c r="AO94" i="110"/>
  <c r="AQ92" i="110"/>
  <c r="AK92" i="110"/>
  <c r="AP91" i="110"/>
  <c r="AM91" i="110"/>
  <c r="AO90" i="110"/>
  <c r="AQ88" i="110"/>
  <c r="AK88" i="110"/>
  <c r="AP87" i="110"/>
  <c r="AM87" i="110"/>
  <c r="AO86" i="110"/>
  <c r="AQ84" i="110"/>
  <c r="AK84" i="110"/>
  <c r="AP83" i="110"/>
  <c r="AM83" i="110"/>
  <c r="AO82" i="110"/>
  <c r="AQ80" i="110"/>
  <c r="AK80" i="110"/>
  <c r="AP79" i="110"/>
  <c r="AM79" i="110"/>
  <c r="AO78" i="110"/>
  <c r="AQ76" i="110"/>
  <c r="AO76" i="110"/>
  <c r="AK76" i="110"/>
  <c r="AP75" i="110"/>
  <c r="AM75" i="110"/>
  <c r="AQ74" i="110"/>
  <c r="AO74" i="110"/>
  <c r="AK74" i="110"/>
  <c r="AP73" i="110"/>
  <c r="AM73" i="110"/>
  <c r="AQ72" i="110"/>
  <c r="AO72" i="110"/>
  <c r="AK72" i="110"/>
  <c r="AP71" i="110"/>
  <c r="AM71" i="110"/>
  <c r="AQ70" i="110"/>
  <c r="AO70" i="110"/>
  <c r="AK70" i="110"/>
  <c r="AP69" i="110"/>
  <c r="AM69" i="110"/>
  <c r="AQ68" i="110"/>
  <c r="AO68" i="110"/>
  <c r="AK68" i="110"/>
  <c r="AP67" i="110"/>
  <c r="AM67" i="110"/>
  <c r="AQ66" i="110"/>
  <c r="AO66" i="110"/>
  <c r="AK66" i="110"/>
  <c r="AP65" i="110"/>
  <c r="AM65" i="110"/>
  <c r="AQ64" i="110"/>
  <c r="AO64" i="110"/>
  <c r="AK64" i="110"/>
  <c r="AP63" i="110"/>
  <c r="AM63" i="110"/>
  <c r="AQ62" i="110"/>
  <c r="AO62" i="110"/>
  <c r="AK62" i="110"/>
  <c r="AP61" i="110"/>
  <c r="AM61" i="110"/>
  <c r="AQ60" i="110"/>
  <c r="AO60" i="110"/>
  <c r="AK60" i="110"/>
  <c r="AP59" i="110"/>
  <c r="AM59" i="110"/>
  <c r="AQ58" i="110"/>
  <c r="AO58" i="110"/>
  <c r="AK58" i="110"/>
  <c r="AP57" i="110"/>
  <c r="AM57" i="110"/>
  <c r="AQ56" i="110"/>
  <c r="AO56" i="110"/>
  <c r="AK56" i="110"/>
  <c r="AP55" i="110"/>
  <c r="AM55" i="110"/>
  <c r="AQ54" i="110"/>
  <c r="AO54" i="110"/>
  <c r="AK54" i="110"/>
  <c r="AP53" i="110"/>
  <c r="AM53" i="110"/>
  <c r="AQ52" i="110"/>
  <c r="AO52" i="110"/>
  <c r="AK52" i="110"/>
  <c r="AP51" i="110"/>
  <c r="AM51" i="110"/>
  <c r="AQ50" i="110"/>
  <c r="AO50" i="110"/>
  <c r="AK50" i="110"/>
  <c r="AP49" i="110"/>
  <c r="AM49" i="110"/>
  <c r="AQ48" i="110"/>
  <c r="AO48" i="110"/>
  <c r="AK48" i="110"/>
  <c r="AP47" i="110"/>
  <c r="AM47" i="110"/>
  <c r="AQ46" i="110"/>
  <c r="AO46" i="110"/>
  <c r="AK46" i="110"/>
  <c r="AP45" i="110"/>
  <c r="AM45" i="110"/>
  <c r="AQ44" i="110"/>
  <c r="AO44" i="110"/>
  <c r="AK44" i="110"/>
  <c r="AP43" i="110"/>
  <c r="AM43" i="110"/>
  <c r="AQ42" i="110"/>
  <c r="AO42" i="110"/>
  <c r="AK42" i="110"/>
  <c r="AP41" i="110"/>
  <c r="AM41" i="110"/>
  <c r="AQ40" i="110"/>
  <c r="AO40" i="110"/>
  <c r="AK40" i="110"/>
  <c r="AP39" i="110"/>
  <c r="AM39" i="110"/>
  <c r="AQ38" i="110"/>
  <c r="AO38" i="110"/>
  <c r="AK38" i="110"/>
  <c r="AP37" i="110"/>
  <c r="AM37" i="110"/>
  <c r="AQ36" i="110"/>
  <c r="AO36" i="110"/>
  <c r="AK36" i="110"/>
  <c r="AP35" i="110"/>
  <c r="AM35" i="110"/>
  <c r="AQ34" i="110"/>
  <c r="AO34" i="110"/>
  <c r="AK34" i="110"/>
  <c r="AP33" i="110"/>
  <c r="AM33" i="110"/>
  <c r="AQ32" i="110"/>
  <c r="AO32" i="110"/>
  <c r="AK32" i="110"/>
  <c r="AP31" i="110"/>
  <c r="AM31" i="110"/>
  <c r="AQ30" i="110"/>
  <c r="AO30" i="110"/>
  <c r="AK30" i="110"/>
  <c r="AP29" i="110"/>
  <c r="AM29" i="110"/>
  <c r="AQ28" i="110"/>
  <c r="AO28" i="110"/>
  <c r="AK28" i="110"/>
  <c r="AP27" i="110"/>
  <c r="AM27" i="110"/>
  <c r="AQ26" i="110"/>
  <c r="AO26" i="110"/>
  <c r="AK26" i="110"/>
  <c r="AP25" i="110"/>
  <c r="AM25" i="110"/>
  <c r="AQ24" i="110"/>
  <c r="AO24" i="110"/>
  <c r="AK24" i="110"/>
  <c r="AP23" i="110"/>
  <c r="AM23" i="110"/>
  <c r="AQ22" i="110"/>
  <c r="AO22" i="110"/>
  <c r="AK22" i="110"/>
  <c r="AP21" i="110"/>
  <c r="AM21" i="110"/>
  <c r="AQ20" i="110"/>
  <c r="AO20" i="110"/>
  <c r="AK20" i="110"/>
  <c r="AP19" i="110"/>
  <c r="AM19" i="110"/>
  <c r="AQ18" i="110"/>
  <c r="AO18" i="110"/>
  <c r="AK18" i="110"/>
  <c r="AP17" i="110"/>
  <c r="AM17" i="110"/>
  <c r="AQ16" i="110"/>
  <c r="AO16" i="110"/>
  <c r="AK16" i="110"/>
  <c r="AP15" i="110"/>
  <c r="AM15" i="110"/>
  <c r="AQ14" i="110"/>
  <c r="AO14" i="110"/>
  <c r="AK14" i="110"/>
  <c r="AP13" i="110"/>
  <c r="AM13" i="110"/>
  <c r="AQ12" i="110"/>
  <c r="AO12" i="110"/>
  <c r="AK12" i="110"/>
  <c r="AP11" i="110"/>
  <c r="AM11" i="110"/>
  <c r="AQ10" i="110"/>
  <c r="AO10" i="110"/>
  <c r="AK10" i="110"/>
  <c r="AP9" i="110"/>
  <c r="AM9" i="110"/>
  <c r="AQ8" i="110"/>
  <c r="AO8" i="110"/>
  <c r="AK8" i="110"/>
  <c r="AP7" i="110"/>
  <c r="AM7" i="110"/>
  <c r="AQ6" i="110"/>
  <c r="AO6" i="110"/>
  <c r="AK6" i="110"/>
  <c r="AP5" i="110"/>
  <c r="AM5" i="110"/>
  <c r="AQ4" i="110"/>
  <c r="AO4" i="110"/>
  <c r="AK4" i="110"/>
  <c r="AP2" i="110"/>
  <c r="AL2" i="110"/>
  <c r="AP123" i="110"/>
  <c r="AO118" i="110"/>
  <c r="AP115" i="110"/>
  <c r="AK112" i="110"/>
  <c r="AK110" i="110"/>
  <c r="AO108" i="110"/>
  <c r="AQ106" i="110"/>
  <c r="AM105" i="110"/>
  <c r="AK102" i="110"/>
  <c r="AO100" i="110"/>
  <c r="AQ98" i="110"/>
  <c r="AM97" i="110"/>
  <c r="AK94" i="110"/>
  <c r="AO92" i="110"/>
  <c r="AK90" i="110"/>
  <c r="AQ86" i="110"/>
  <c r="AM85" i="110"/>
  <c r="AP81" i="110"/>
  <c r="AO80" i="110"/>
  <c r="AQ78" i="110"/>
  <c r="AM77" i="110"/>
  <c r="AQ75" i="110"/>
  <c r="AK75" i="110"/>
  <c r="AO69" i="110"/>
  <c r="AQ67" i="110"/>
  <c r="AK67" i="110"/>
  <c r="AO65" i="110"/>
  <c r="AM64" i="110"/>
  <c r="AO63" i="110"/>
  <c r="AP62" i="110"/>
  <c r="AK61" i="110"/>
  <c r="AM60" i="110"/>
  <c r="AK59" i="110"/>
  <c r="AM58" i="110"/>
  <c r="AM56" i="110"/>
  <c r="AQ55" i="110"/>
  <c r="AM54" i="110"/>
  <c r="AK53" i="110"/>
  <c r="AQ51" i="110"/>
  <c r="AM50" i="110"/>
  <c r="AO49" i="110"/>
  <c r="AP48" i="110"/>
  <c r="AO47" i="110"/>
  <c r="AP46" i="110"/>
  <c r="AK45" i="110"/>
  <c r="AM44" i="110"/>
  <c r="AK43" i="110"/>
  <c r="AQ41" i="110"/>
  <c r="AM40" i="110"/>
  <c r="AK39" i="110"/>
  <c r="AQ37" i="110"/>
  <c r="AP36" i="110"/>
  <c r="AO35" i="110"/>
  <c r="AP34" i="110"/>
  <c r="AK33" i="110"/>
  <c r="AQ31" i="110"/>
  <c r="AK31" i="110"/>
  <c r="AO29" i="110"/>
  <c r="AM28" i="110"/>
  <c r="AO27" i="110"/>
  <c r="AM26" i="110"/>
  <c r="AK25" i="110"/>
  <c r="AM24" i="110"/>
  <c r="AK23" i="110"/>
  <c r="AO21" i="110"/>
  <c r="AP20" i="110"/>
  <c r="AO19" i="110"/>
  <c r="AP18" i="110"/>
  <c r="AO17" i="110"/>
  <c r="AQ15" i="110"/>
  <c r="AP14" i="110"/>
  <c r="AO13" i="110"/>
  <c r="AM12" i="110"/>
  <c r="AK11" i="110"/>
  <c r="AO9" i="110"/>
  <c r="AK9" i="110"/>
  <c r="AQ7" i="110"/>
  <c r="AK7" i="110"/>
  <c r="AQ5" i="110"/>
  <c r="AK5" i="110"/>
  <c r="AN2" i="110"/>
  <c r="AO124" i="110"/>
  <c r="AP121" i="110"/>
  <c r="AQ118" i="110"/>
  <c r="AK118" i="110"/>
  <c r="AM117" i="110"/>
  <c r="AO116" i="110"/>
  <c r="AP113" i="110"/>
  <c r="AQ110" i="110"/>
  <c r="AQ109" i="110"/>
  <c r="AK109" i="110"/>
  <c r="AP108" i="110"/>
  <c r="AM108" i="110"/>
  <c r="AO107" i="110"/>
  <c r="AQ105" i="110"/>
  <c r="AK105" i="110"/>
  <c r="AP104" i="110"/>
  <c r="AM104" i="110"/>
  <c r="AO103" i="110"/>
  <c r="AQ101" i="110"/>
  <c r="AK101" i="110"/>
  <c r="AP100" i="110"/>
  <c r="AM100" i="110"/>
  <c r="AO99" i="110"/>
  <c r="AQ97" i="110"/>
  <c r="AK97" i="110"/>
  <c r="AP96" i="110"/>
  <c r="AM96" i="110"/>
  <c r="AO95" i="110"/>
  <c r="AQ93" i="110"/>
  <c r="AK93" i="110"/>
  <c r="AP92" i="110"/>
  <c r="AM92" i="110"/>
  <c r="AO91" i="110"/>
  <c r="AQ89" i="110"/>
  <c r="AK89" i="110"/>
  <c r="AP88" i="110"/>
  <c r="AM88" i="110"/>
  <c r="AO87" i="110"/>
  <c r="AQ85" i="110"/>
  <c r="AK85" i="110"/>
  <c r="AP84" i="110"/>
  <c r="AM84" i="110"/>
  <c r="AO83" i="110"/>
  <c r="AQ81" i="110"/>
  <c r="AK81" i="110"/>
  <c r="AP80" i="110"/>
  <c r="AM80" i="110"/>
  <c r="AO79" i="110"/>
  <c r="AQ77" i="110"/>
  <c r="AI77" i="110"/>
  <c r="AL76" i="110"/>
  <c r="AJ76" i="110"/>
  <c r="AN75" i="110"/>
  <c r="AI75" i="110"/>
  <c r="AL74" i="110"/>
  <c r="AJ74" i="110"/>
  <c r="AN73" i="110"/>
  <c r="AI73" i="110"/>
  <c r="AL72" i="110"/>
  <c r="AJ72" i="110"/>
  <c r="AN71" i="110"/>
  <c r="AI71" i="110"/>
  <c r="AL70" i="110"/>
  <c r="AJ70" i="110"/>
  <c r="AN69" i="110"/>
  <c r="AI69" i="110"/>
  <c r="AL68" i="110"/>
  <c r="AJ68" i="110"/>
  <c r="AN67" i="110"/>
  <c r="AI67" i="110"/>
  <c r="AL66" i="110"/>
  <c r="AJ66" i="110"/>
  <c r="AN65" i="110"/>
  <c r="AI65" i="110"/>
  <c r="AL64" i="110"/>
  <c r="AJ64" i="110"/>
  <c r="AN63" i="110"/>
  <c r="AI63" i="110"/>
  <c r="AL62" i="110"/>
  <c r="AJ62" i="110"/>
  <c r="AN61" i="110"/>
  <c r="AI61" i="110"/>
  <c r="AL60" i="110"/>
  <c r="AJ60" i="110"/>
  <c r="AN59" i="110"/>
  <c r="AI59" i="110"/>
  <c r="AL58" i="110"/>
  <c r="AJ58" i="110"/>
  <c r="AN57" i="110"/>
  <c r="AI57" i="110"/>
  <c r="AL56" i="110"/>
  <c r="AJ56" i="110"/>
  <c r="AN55" i="110"/>
  <c r="AI55" i="110"/>
  <c r="AL54" i="110"/>
  <c r="AJ54" i="110"/>
  <c r="AN53" i="110"/>
  <c r="AI53" i="110"/>
  <c r="AL52" i="110"/>
  <c r="AJ52" i="110"/>
  <c r="AN51" i="110"/>
  <c r="AI51" i="110"/>
  <c r="AL50" i="110"/>
  <c r="AJ50" i="110"/>
  <c r="AN49" i="110"/>
  <c r="AI49" i="110"/>
  <c r="AL48" i="110"/>
  <c r="AJ48" i="110"/>
  <c r="AN47" i="110"/>
  <c r="AI47" i="110"/>
  <c r="AL46" i="110"/>
  <c r="AJ46" i="110"/>
  <c r="AN45" i="110"/>
  <c r="AI45" i="110"/>
  <c r="AL44" i="110"/>
  <c r="AJ44" i="110"/>
  <c r="AN43" i="110"/>
  <c r="AI43" i="110"/>
  <c r="AL42" i="110"/>
  <c r="AJ42" i="110"/>
  <c r="AN41" i="110"/>
  <c r="AI41" i="110"/>
  <c r="AL40" i="110"/>
  <c r="AJ40" i="110"/>
  <c r="AN39" i="110"/>
  <c r="AI39" i="110"/>
  <c r="AL38" i="110"/>
  <c r="AJ38" i="110"/>
  <c r="AN37" i="110"/>
  <c r="AI37" i="110"/>
  <c r="AL36" i="110"/>
  <c r="AJ36" i="110"/>
  <c r="AN35" i="110"/>
  <c r="AI35" i="110"/>
  <c r="AL34" i="110"/>
  <c r="AJ34" i="110"/>
  <c r="AN33" i="110"/>
  <c r="AI33" i="110"/>
  <c r="AL32" i="110"/>
  <c r="AJ32" i="110"/>
  <c r="AN31" i="110"/>
  <c r="AI31" i="110"/>
  <c r="AL30" i="110"/>
  <c r="AJ30" i="110"/>
  <c r="AN29" i="110"/>
  <c r="AI29" i="110"/>
  <c r="AL28" i="110"/>
  <c r="AJ28" i="110"/>
  <c r="AN27" i="110"/>
  <c r="AI27" i="110"/>
  <c r="AL26" i="110"/>
  <c r="AJ26" i="110"/>
  <c r="AN25" i="110"/>
  <c r="AI25" i="110"/>
  <c r="AL24" i="110"/>
  <c r="AJ24" i="110"/>
  <c r="AN23" i="110"/>
  <c r="AI23" i="110"/>
  <c r="AL22" i="110"/>
  <c r="AJ22" i="110"/>
  <c r="AN21" i="110"/>
  <c r="AI21" i="110"/>
  <c r="AL20" i="110"/>
  <c r="AJ20" i="110"/>
  <c r="AN19" i="110"/>
  <c r="AI19" i="110"/>
  <c r="AL18" i="110"/>
  <c r="AJ18" i="110"/>
  <c r="AN17" i="110"/>
  <c r="AI17" i="110"/>
  <c r="AL16" i="110"/>
  <c r="AJ16" i="110"/>
  <c r="AN15" i="110"/>
  <c r="AI15" i="110"/>
  <c r="AL14" i="110"/>
  <c r="AJ14" i="110"/>
  <c r="AN13" i="110"/>
  <c r="AI13" i="110"/>
  <c r="AL12" i="110"/>
  <c r="AJ12" i="110"/>
  <c r="AN11" i="110"/>
  <c r="AI11" i="110"/>
  <c r="AL10" i="110"/>
  <c r="AJ10" i="110"/>
  <c r="AN9" i="110"/>
  <c r="AI9" i="110"/>
  <c r="AL8" i="110"/>
  <c r="AJ8" i="110"/>
  <c r="AN7" i="110"/>
  <c r="AI7" i="110"/>
  <c r="AL6" i="110"/>
  <c r="AJ6" i="110"/>
  <c r="AN5" i="110"/>
  <c r="AI5" i="110"/>
  <c r="AL4" i="110"/>
  <c r="AJ4" i="110"/>
  <c r="AO2" i="110"/>
  <c r="AK2" i="110"/>
  <c r="AK120" i="110"/>
  <c r="AM111" i="110"/>
  <c r="AP109" i="110"/>
  <c r="AP105" i="110"/>
  <c r="AP101" i="110"/>
  <c r="AP97" i="110"/>
  <c r="AO96" i="110"/>
  <c r="AP93" i="110"/>
  <c r="AP89" i="110"/>
  <c r="AO88" i="110"/>
  <c r="AK86" i="110"/>
  <c r="AK82" i="110"/>
  <c r="AP77" i="110"/>
  <c r="AP76" i="110"/>
  <c r="AO75" i="110"/>
  <c r="AM74" i="110"/>
  <c r="AO73" i="110"/>
  <c r="AP72" i="110"/>
  <c r="AQ71" i="110"/>
  <c r="AK71" i="110"/>
  <c r="AM70" i="110"/>
  <c r="AK69" i="110"/>
  <c r="AM68" i="110"/>
  <c r="AP66" i="110"/>
  <c r="AQ65" i="110"/>
  <c r="AP64" i="110"/>
  <c r="AK63" i="110"/>
  <c r="AQ61" i="110"/>
  <c r="AQ59" i="110"/>
  <c r="AQ57" i="110"/>
  <c r="AK57" i="110"/>
  <c r="AK55" i="110"/>
  <c r="AQ53" i="110"/>
  <c r="AM52" i="110"/>
  <c r="AK51" i="110"/>
  <c r="AQ49" i="110"/>
  <c r="AQ47" i="110"/>
  <c r="AM46" i="110"/>
  <c r="AO45" i="110"/>
  <c r="AQ43" i="110"/>
  <c r="AP42" i="110"/>
  <c r="AK41" i="110"/>
  <c r="AO39" i="110"/>
  <c r="AM38" i="110"/>
  <c r="AM36" i="110"/>
  <c r="AK35" i="110"/>
  <c r="AO33" i="110"/>
  <c r="AM32" i="110"/>
  <c r="AP30" i="110"/>
  <c r="AQ29" i="110"/>
  <c r="AP28" i="110"/>
  <c r="AP26" i="110"/>
  <c r="AO25" i="110"/>
  <c r="AQ23" i="110"/>
  <c r="AM22" i="110"/>
  <c r="AM20" i="110"/>
  <c r="AM18" i="110"/>
  <c r="AK17" i="110"/>
  <c r="AM16" i="110"/>
  <c r="AM14" i="110"/>
  <c r="AK13" i="110"/>
  <c r="AQ11" i="110"/>
  <c r="AM10" i="110"/>
  <c r="AP8" i="110"/>
  <c r="AP6" i="110"/>
  <c r="AP4" i="110"/>
  <c r="H7" i="112" a="1"/>
  <c r="H7" i="112" s="1"/>
  <c r="AG8" i="112"/>
  <c r="AF8" i="112"/>
  <c r="C8" i="112" a="1"/>
  <c r="C8" i="112" s="1"/>
  <c r="D8" i="112" s="1" a="1"/>
  <c r="D8" i="112" s="1"/>
  <c r="F8" i="112"/>
  <c r="C9" i="112" s="1"/>
  <c r="C24" i="112"/>
  <c r="C25" i="112"/>
  <c r="D15" i="114" a="1"/>
  <c r="D15" i="114" s="1"/>
  <c r="AF8" i="111"/>
  <c r="C8" i="111" a="1"/>
  <c r="C8" i="111" s="1"/>
  <c r="D8" i="111" s="1" a="1"/>
  <c r="D8" i="111" s="1"/>
  <c r="H7" i="111" a="1"/>
  <c r="H7" i="111" s="1"/>
  <c r="AG8" i="111"/>
  <c r="C24" i="111"/>
  <c r="C25" i="111"/>
  <c r="F8" i="111"/>
  <c r="C9" i="111" s="1"/>
  <c r="H7" i="109" a="1"/>
  <c r="H7" i="109" s="1"/>
  <c r="AF8" i="109"/>
  <c r="AG8" i="109"/>
  <c r="AF5" i="113"/>
  <c r="AP124" i="113"/>
  <c r="AJ124" i="113"/>
  <c r="AK123" i="113"/>
  <c r="AO122" i="113"/>
  <c r="AI122" i="113"/>
  <c r="AQ121" i="113"/>
  <c r="AN121" i="113"/>
  <c r="AM121" i="113"/>
  <c r="AL121" i="113"/>
  <c r="AP120" i="113"/>
  <c r="AJ120" i="113"/>
  <c r="AK119" i="113"/>
  <c r="AO118" i="113"/>
  <c r="AI118" i="113"/>
  <c r="AQ117" i="113"/>
  <c r="AN117" i="113"/>
  <c r="AM117" i="113"/>
  <c r="AL117" i="113"/>
  <c r="AP116" i="113"/>
  <c r="AJ116" i="113"/>
  <c r="AK115" i="113"/>
  <c r="AO114" i="113"/>
  <c r="AI114" i="113"/>
  <c r="AQ113" i="113"/>
  <c r="AN113" i="113"/>
  <c r="AM113" i="113"/>
  <c r="AL113" i="113"/>
  <c r="AP112" i="113"/>
  <c r="AJ112" i="113"/>
  <c r="AK111" i="113"/>
  <c r="AO110" i="113"/>
  <c r="AI110" i="113"/>
  <c r="AQ109" i="113"/>
  <c r="AN109" i="113"/>
  <c r="AM109" i="113"/>
  <c r="AL109" i="113"/>
  <c r="AP108" i="113"/>
  <c r="AJ108" i="113"/>
  <c r="AK107" i="113"/>
  <c r="AO106" i="113"/>
  <c r="AI106" i="113"/>
  <c r="AQ105" i="113"/>
  <c r="AN105" i="113"/>
  <c r="AM105" i="113"/>
  <c r="AL105" i="113"/>
  <c r="AP104" i="113"/>
  <c r="AJ104" i="113"/>
  <c r="AK103" i="113"/>
  <c r="AO102" i="113"/>
  <c r="AI102" i="113"/>
  <c r="AQ101" i="113"/>
  <c r="AN101" i="113"/>
  <c r="AM101" i="113"/>
  <c r="AL101" i="113"/>
  <c r="AP100" i="113"/>
  <c r="AJ100" i="113"/>
  <c r="AK99" i="113"/>
  <c r="AO98" i="113"/>
  <c r="AI98" i="113"/>
  <c r="AQ97" i="113"/>
  <c r="AN97" i="113"/>
  <c r="AM97" i="113"/>
  <c r="AL97" i="113"/>
  <c r="AP96" i="113"/>
  <c r="AJ96" i="113"/>
  <c r="AK95" i="113"/>
  <c r="AO94" i="113"/>
  <c r="AI94" i="113"/>
  <c r="AQ93" i="113"/>
  <c r="AN93" i="113"/>
  <c r="AM93" i="113"/>
  <c r="AL93" i="113"/>
  <c r="AP92" i="113"/>
  <c r="AJ92" i="113"/>
  <c r="AK91" i="113"/>
  <c r="AO90" i="113"/>
  <c r="AI90" i="113"/>
  <c r="AQ89" i="113"/>
  <c r="AN89" i="113"/>
  <c r="AM89" i="113"/>
  <c r="AL89" i="113"/>
  <c r="AP88" i="113"/>
  <c r="AJ88" i="113"/>
  <c r="AK87" i="113"/>
  <c r="AO86" i="113"/>
  <c r="AI86" i="113"/>
  <c r="AQ85" i="113"/>
  <c r="AN85" i="113"/>
  <c r="AM85" i="113"/>
  <c r="AL85" i="113"/>
  <c r="AP84" i="113"/>
  <c r="AJ84" i="113"/>
  <c r="AK83" i="113"/>
  <c r="AO82" i="113"/>
  <c r="AI82" i="113"/>
  <c r="AQ81" i="113"/>
  <c r="AN81" i="113"/>
  <c r="AM81" i="113"/>
  <c r="AL81" i="113"/>
  <c r="AP80" i="113"/>
  <c r="AJ80" i="113"/>
  <c r="AK79" i="113"/>
  <c r="AO78" i="113"/>
  <c r="AI78" i="113"/>
  <c r="AQ77" i="113"/>
  <c r="AN77" i="113"/>
  <c r="AM77" i="113"/>
  <c r="AL77" i="113"/>
  <c r="AP76" i="113"/>
  <c r="AJ76" i="113"/>
  <c r="AK75" i="113"/>
  <c r="AO74" i="113"/>
  <c r="AI74" i="113"/>
  <c r="AQ73" i="113"/>
  <c r="AN73" i="113"/>
  <c r="AM73" i="113"/>
  <c r="AL73" i="113"/>
  <c r="AP72" i="113"/>
  <c r="AJ72" i="113"/>
  <c r="AK71" i="113"/>
  <c r="AO70" i="113"/>
  <c r="AI70" i="113"/>
  <c r="AQ69" i="113"/>
  <c r="AN69" i="113"/>
  <c r="AM69" i="113"/>
  <c r="AL69" i="113"/>
  <c r="AP68" i="113"/>
  <c r="AJ68" i="113"/>
  <c r="AK67" i="113"/>
  <c r="AO66" i="113"/>
  <c r="AI66" i="113"/>
  <c r="AQ65" i="113"/>
  <c r="AN65" i="113"/>
  <c r="AM65" i="113"/>
  <c r="AL65" i="113"/>
  <c r="AP64" i="113"/>
  <c r="AJ64" i="113"/>
  <c r="AK63" i="113"/>
  <c r="AO62" i="113"/>
  <c r="AI62" i="113"/>
  <c r="AQ61" i="113"/>
  <c r="AN61" i="113"/>
  <c r="AM61" i="113"/>
  <c r="AL61" i="113"/>
  <c r="AP60" i="113"/>
  <c r="AJ60" i="113"/>
  <c r="AK59" i="113"/>
  <c r="AO58" i="113"/>
  <c r="AI58" i="113"/>
  <c r="AQ57" i="113"/>
  <c r="AN57" i="113"/>
  <c r="AM57" i="113"/>
  <c r="AL57" i="113"/>
  <c r="AP56" i="113"/>
  <c r="AJ56" i="113"/>
  <c r="AK55" i="113"/>
  <c r="AO54" i="113"/>
  <c r="AI54" i="113"/>
  <c r="AQ53" i="113"/>
  <c r="AN53" i="113"/>
  <c r="AM53" i="113"/>
  <c r="AL53" i="113"/>
  <c r="AP52" i="113"/>
  <c r="AJ52" i="113"/>
  <c r="AK51" i="113"/>
  <c r="AO50" i="113"/>
  <c r="AI50" i="113"/>
  <c r="AQ49" i="113"/>
  <c r="AN49" i="113"/>
  <c r="AM49" i="113"/>
  <c r="AL49" i="113"/>
  <c r="AP48" i="113"/>
  <c r="AJ48" i="113"/>
  <c r="AK47" i="113"/>
  <c r="AO46" i="113"/>
  <c r="AI46" i="113"/>
  <c r="AQ45" i="113"/>
  <c r="AN45" i="113"/>
  <c r="AM45" i="113"/>
  <c r="AL45" i="113"/>
  <c r="AP44" i="113"/>
  <c r="AJ44" i="113"/>
  <c r="AK43" i="113"/>
  <c r="AO42" i="113"/>
  <c r="AI42" i="113"/>
  <c r="AQ41" i="113"/>
  <c r="AN41" i="113"/>
  <c r="AM41" i="113"/>
  <c r="AL41" i="113"/>
  <c r="AP40" i="113"/>
  <c r="AJ40" i="113"/>
  <c r="AK39" i="113"/>
  <c r="AO38" i="113"/>
  <c r="AI38" i="113"/>
  <c r="AQ37" i="113"/>
  <c r="AN37" i="113"/>
  <c r="AM37" i="113"/>
  <c r="AL37" i="113"/>
  <c r="AP36" i="113"/>
  <c r="AJ36" i="113"/>
  <c r="AK35" i="113"/>
  <c r="AO34" i="113"/>
  <c r="AI34" i="113"/>
  <c r="AQ33" i="113"/>
  <c r="AN33" i="113"/>
  <c r="AM33" i="113"/>
  <c r="AL33" i="113"/>
  <c r="AP32" i="113"/>
  <c r="AJ32" i="113"/>
  <c r="AK31" i="113"/>
  <c r="AO30" i="113"/>
  <c r="AI30" i="113"/>
  <c r="AQ29" i="113"/>
  <c r="AQ124" i="113"/>
  <c r="AN124" i="113"/>
  <c r="AM124" i="113"/>
  <c r="AL124" i="113"/>
  <c r="AP123" i="113"/>
  <c r="AJ123" i="113"/>
  <c r="AK122" i="113"/>
  <c r="AO121" i="113"/>
  <c r="AI121" i="113"/>
  <c r="AQ120" i="113"/>
  <c r="AN120" i="113"/>
  <c r="AM120" i="113"/>
  <c r="AL120" i="113"/>
  <c r="AP119" i="113"/>
  <c r="AJ119" i="113"/>
  <c r="AK118" i="113"/>
  <c r="AO117" i="113"/>
  <c r="AI117" i="113"/>
  <c r="AQ116" i="113"/>
  <c r="AN116" i="113"/>
  <c r="AM116" i="113"/>
  <c r="AL116" i="113"/>
  <c r="AP115" i="113"/>
  <c r="AJ115" i="113"/>
  <c r="AK114" i="113"/>
  <c r="AO113" i="113"/>
  <c r="AI113" i="113"/>
  <c r="AQ112" i="113"/>
  <c r="AN112" i="113"/>
  <c r="AM112" i="113"/>
  <c r="AL112" i="113"/>
  <c r="AP111" i="113"/>
  <c r="AJ111" i="113"/>
  <c r="AK110" i="113"/>
  <c r="AO109" i="113"/>
  <c r="AI109" i="113"/>
  <c r="AQ108" i="113"/>
  <c r="AN108" i="113"/>
  <c r="AM108" i="113"/>
  <c r="AL108" i="113"/>
  <c r="AP107" i="113"/>
  <c r="AJ107" i="113"/>
  <c r="AK106" i="113"/>
  <c r="AO105" i="113"/>
  <c r="AI105" i="113"/>
  <c r="AQ104" i="113"/>
  <c r="AN104" i="113"/>
  <c r="AM104" i="113"/>
  <c r="AL104" i="113"/>
  <c r="AP103" i="113"/>
  <c r="AJ103" i="113"/>
  <c r="AK102" i="113"/>
  <c r="AO101" i="113"/>
  <c r="AI101" i="113"/>
  <c r="AQ100" i="113"/>
  <c r="AN100" i="113"/>
  <c r="AM100" i="113"/>
  <c r="AL100" i="113"/>
  <c r="AP99" i="113"/>
  <c r="AJ99" i="113"/>
  <c r="AK98" i="113"/>
  <c r="AO97" i="113"/>
  <c r="AI97" i="113"/>
  <c r="AQ96" i="113"/>
  <c r="AN96" i="113"/>
  <c r="AM96" i="113"/>
  <c r="AL96" i="113"/>
  <c r="AP95" i="113"/>
  <c r="AJ95" i="113"/>
  <c r="AK94" i="113"/>
  <c r="AO93" i="113"/>
  <c r="AI93" i="113"/>
  <c r="AQ92" i="113"/>
  <c r="AN92" i="113"/>
  <c r="AM92" i="113"/>
  <c r="AL92" i="113"/>
  <c r="AP91" i="113"/>
  <c r="AJ91" i="113"/>
  <c r="AK90" i="113"/>
  <c r="AO89" i="113"/>
  <c r="AI89" i="113"/>
  <c r="AQ88" i="113"/>
  <c r="AN88" i="113"/>
  <c r="AM88" i="113"/>
  <c r="AL88" i="113"/>
  <c r="AP87" i="113"/>
  <c r="AJ87" i="113"/>
  <c r="AK86" i="113"/>
  <c r="AO85" i="113"/>
  <c r="AI85" i="113"/>
  <c r="AQ84" i="113"/>
  <c r="AN84" i="113"/>
  <c r="AM84" i="113"/>
  <c r="AL84" i="113"/>
  <c r="AP83" i="113"/>
  <c r="AJ83" i="113"/>
  <c r="AK82" i="113"/>
  <c r="AO81" i="113"/>
  <c r="AI81" i="113"/>
  <c r="AQ80" i="113"/>
  <c r="AN80" i="113"/>
  <c r="AM80" i="113"/>
  <c r="AL80" i="113"/>
  <c r="AP79" i="113"/>
  <c r="AJ79" i="113"/>
  <c r="AK78" i="113"/>
  <c r="AO77" i="113"/>
  <c r="AI77" i="113"/>
  <c r="AQ76" i="113"/>
  <c r="AN76" i="113"/>
  <c r="AM76" i="113"/>
  <c r="AL76" i="113"/>
  <c r="AP75" i="113"/>
  <c r="AJ75" i="113"/>
  <c r="AK74" i="113"/>
  <c r="AO73" i="113"/>
  <c r="AI73" i="113"/>
  <c r="AQ72" i="113"/>
  <c r="AN72" i="113"/>
  <c r="AM72" i="113"/>
  <c r="AL72" i="113"/>
  <c r="AP71" i="113"/>
  <c r="AJ71" i="113"/>
  <c r="AK70" i="113"/>
  <c r="AO69" i="113"/>
  <c r="AI69" i="113"/>
  <c r="AQ68" i="113"/>
  <c r="AN68" i="113"/>
  <c r="AM68" i="113"/>
  <c r="AL68" i="113"/>
  <c r="AP67" i="113"/>
  <c r="AJ67" i="113"/>
  <c r="AK66" i="113"/>
  <c r="AO65" i="113"/>
  <c r="AI65" i="113"/>
  <c r="AQ64" i="113"/>
  <c r="AN64" i="113"/>
  <c r="AM64" i="113"/>
  <c r="AL64" i="113"/>
  <c r="AP63" i="113"/>
  <c r="AJ63" i="113"/>
  <c r="AK62" i="113"/>
  <c r="AO61" i="113"/>
  <c r="AI61" i="113"/>
  <c r="AQ60" i="113"/>
  <c r="AN60" i="113"/>
  <c r="AM60" i="113"/>
  <c r="AL60" i="113"/>
  <c r="AP59" i="113"/>
  <c r="AJ59" i="113"/>
  <c r="AK58" i="113"/>
  <c r="AO57" i="113"/>
  <c r="AI57" i="113"/>
  <c r="AQ56" i="113"/>
  <c r="AN56" i="113"/>
  <c r="AM56" i="113"/>
  <c r="AL56" i="113"/>
  <c r="AP55" i="113"/>
  <c r="AJ55" i="113"/>
  <c r="AK54" i="113"/>
  <c r="AO53" i="113"/>
  <c r="AI53" i="113"/>
  <c r="AQ52" i="113"/>
  <c r="AN52" i="113"/>
  <c r="AM52" i="113"/>
  <c r="AL52" i="113"/>
  <c r="AP51" i="113"/>
  <c r="AJ51" i="113"/>
  <c r="AK50" i="113"/>
  <c r="AO49" i="113"/>
  <c r="AI49" i="113"/>
  <c r="AQ48" i="113"/>
  <c r="AN48" i="113"/>
  <c r="AM48" i="113"/>
  <c r="AL48" i="113"/>
  <c r="AP47" i="113"/>
  <c r="AJ47" i="113"/>
  <c r="AK46" i="113"/>
  <c r="AO45" i="113"/>
  <c r="AI45" i="113"/>
  <c r="AQ44" i="113"/>
  <c r="AN44" i="113"/>
  <c r="AM44" i="113"/>
  <c r="AL44" i="113"/>
  <c r="AP43" i="113"/>
  <c r="AJ43" i="113"/>
  <c r="AK42" i="113"/>
  <c r="AO41" i="113"/>
  <c r="AI41" i="113"/>
  <c r="AQ40" i="113"/>
  <c r="AN40" i="113"/>
  <c r="AM40" i="113"/>
  <c r="AL40" i="113"/>
  <c r="AP39" i="113"/>
  <c r="AJ39" i="113"/>
  <c r="AK38" i="113"/>
  <c r="AO37" i="113"/>
  <c r="AI37" i="113"/>
  <c r="AQ36" i="113"/>
  <c r="AN36" i="113"/>
  <c r="AM36" i="113"/>
  <c r="AL36" i="113"/>
  <c r="AP35" i="113"/>
  <c r="AJ35" i="113"/>
  <c r="AK34" i="113"/>
  <c r="AO33" i="113"/>
  <c r="AI33" i="113"/>
  <c r="AQ32" i="113"/>
  <c r="AN32" i="113"/>
  <c r="AM32" i="113"/>
  <c r="AL32" i="113"/>
  <c r="AP31" i="113"/>
  <c r="AJ31" i="113"/>
  <c r="AK30" i="113"/>
  <c r="AO29" i="113"/>
  <c r="AI29" i="113"/>
  <c r="AQ28" i="113"/>
  <c r="AN28" i="113"/>
  <c r="AM28" i="113"/>
  <c r="AL28" i="113"/>
  <c r="AP27" i="113"/>
  <c r="AJ27" i="113"/>
  <c r="AK26" i="113"/>
  <c r="AO25" i="113"/>
  <c r="AI25" i="113"/>
  <c r="AQ24" i="113"/>
  <c r="AN24" i="113"/>
  <c r="AM24" i="113"/>
  <c r="AL24" i="113"/>
  <c r="AP23" i="113"/>
  <c r="AJ23" i="113"/>
  <c r="AK22" i="113"/>
  <c r="AO21" i="113"/>
  <c r="AI21" i="113"/>
  <c r="AQ20" i="113"/>
  <c r="AN20" i="113"/>
  <c r="AM20" i="113"/>
  <c r="AL20" i="113"/>
  <c r="AP19" i="113"/>
  <c r="AJ19" i="113"/>
  <c r="AK18" i="113"/>
  <c r="AO17" i="113"/>
  <c r="AI17" i="113"/>
  <c r="AQ16" i="113"/>
  <c r="AN16" i="113"/>
  <c r="AM16" i="113"/>
  <c r="AL16" i="113"/>
  <c r="AP15" i="113"/>
  <c r="AJ15" i="113"/>
  <c r="AK14" i="113"/>
  <c r="AO13" i="113"/>
  <c r="AI13" i="113"/>
  <c r="AQ12" i="113"/>
  <c r="AN12" i="113"/>
  <c r="AM12" i="113"/>
  <c r="AL12" i="113"/>
  <c r="AP11" i="113"/>
  <c r="AJ11" i="113"/>
  <c r="AK10" i="113"/>
  <c r="AO9" i="113"/>
  <c r="AI9" i="113"/>
  <c r="AQ8" i="113"/>
  <c r="AN8" i="113"/>
  <c r="AM8" i="113"/>
  <c r="AL8" i="113"/>
  <c r="AP7" i="113"/>
  <c r="AJ7" i="113"/>
  <c r="AK6" i="113"/>
  <c r="AO5" i="113"/>
  <c r="AI5" i="113"/>
  <c r="AQ4" i="113"/>
  <c r="AN4" i="113"/>
  <c r="AM4" i="113"/>
  <c r="AL4" i="113"/>
  <c r="AO2" i="113"/>
  <c r="AK2" i="113"/>
  <c r="AO123" i="113"/>
  <c r="AI123" i="113"/>
  <c r="AM122" i="113"/>
  <c r="AP121" i="113"/>
  <c r="AJ121" i="113"/>
  <c r="AK120" i="113"/>
  <c r="AQ118" i="113"/>
  <c r="AN118" i="113"/>
  <c r="AL118" i="113"/>
  <c r="AO115" i="113"/>
  <c r="AI115" i="113"/>
  <c r="AM114" i="113"/>
  <c r="AP113" i="113"/>
  <c r="AJ113" i="113"/>
  <c r="AK112" i="113"/>
  <c r="AQ110" i="113"/>
  <c r="AN110" i="113"/>
  <c r="AL110" i="113"/>
  <c r="AO107" i="113"/>
  <c r="AI107" i="113"/>
  <c r="AM106" i="113"/>
  <c r="AP105" i="113"/>
  <c r="AJ105" i="113"/>
  <c r="AK104" i="113"/>
  <c r="AQ102" i="113"/>
  <c r="AN102" i="113"/>
  <c r="AL102" i="113"/>
  <c r="AO99" i="113"/>
  <c r="AI99" i="113"/>
  <c r="AM98" i="113"/>
  <c r="AP97" i="113"/>
  <c r="AJ97" i="113"/>
  <c r="AK96" i="113"/>
  <c r="AQ94" i="113"/>
  <c r="AN94" i="113"/>
  <c r="AL94" i="113"/>
  <c r="AO91" i="113"/>
  <c r="AI91" i="113"/>
  <c r="AM90" i="113"/>
  <c r="AP89" i="113"/>
  <c r="AJ89" i="113"/>
  <c r="AK88" i="113"/>
  <c r="AQ86" i="113"/>
  <c r="AN86" i="113"/>
  <c r="AL86" i="113"/>
  <c r="AO83" i="113"/>
  <c r="AI83" i="113"/>
  <c r="AM82" i="113"/>
  <c r="AP81" i="113"/>
  <c r="AJ81" i="113"/>
  <c r="AK80" i="113"/>
  <c r="AQ78" i="113"/>
  <c r="AN78" i="113"/>
  <c r="AL78" i="113"/>
  <c r="AO75" i="113"/>
  <c r="AI75" i="113"/>
  <c r="AM74" i="113"/>
  <c r="AP73" i="113"/>
  <c r="AJ73" i="113"/>
  <c r="AK72" i="113"/>
  <c r="AQ70" i="113"/>
  <c r="AN70" i="113"/>
  <c r="AL70" i="113"/>
  <c r="AO67" i="113"/>
  <c r="AI67" i="113"/>
  <c r="AM66" i="113"/>
  <c r="AP65" i="113"/>
  <c r="AJ65" i="113"/>
  <c r="AK64" i="113"/>
  <c r="AQ62" i="113"/>
  <c r="AN62" i="113"/>
  <c r="AL62" i="113"/>
  <c r="AO59" i="113"/>
  <c r="AI59" i="113"/>
  <c r="AM58" i="113"/>
  <c r="AP57" i="113"/>
  <c r="AJ57" i="113"/>
  <c r="AK56" i="113"/>
  <c r="AQ54" i="113"/>
  <c r="AN54" i="113"/>
  <c r="AL54" i="113"/>
  <c r="AO51" i="113"/>
  <c r="AI51" i="113"/>
  <c r="AM50" i="113"/>
  <c r="AP49" i="113"/>
  <c r="AJ49" i="113"/>
  <c r="AK48" i="113"/>
  <c r="AQ46" i="113"/>
  <c r="AN46" i="113"/>
  <c r="AL46" i="113"/>
  <c r="AO43" i="113"/>
  <c r="AI43" i="113"/>
  <c r="AM42" i="113"/>
  <c r="AP41" i="113"/>
  <c r="AJ41" i="113"/>
  <c r="AK40" i="113"/>
  <c r="AQ38" i="113"/>
  <c r="AN38" i="113"/>
  <c r="AL38" i="113"/>
  <c r="AO35" i="113"/>
  <c r="AI35" i="113"/>
  <c r="AM34" i="113"/>
  <c r="AP33" i="113"/>
  <c r="AJ33" i="113"/>
  <c r="AK32" i="113"/>
  <c r="AQ30" i="113"/>
  <c r="AN30" i="113"/>
  <c r="AL30" i="113"/>
  <c r="AL29" i="113"/>
  <c r="AK28" i="113"/>
  <c r="AQ26" i="113"/>
  <c r="AO26" i="113"/>
  <c r="AL26" i="113"/>
  <c r="AI26" i="113"/>
  <c r="AM25" i="113"/>
  <c r="AK25" i="113"/>
  <c r="AP24" i="113"/>
  <c r="AJ24" i="113"/>
  <c r="AQ23" i="113"/>
  <c r="AO23" i="113"/>
  <c r="AL23" i="113"/>
  <c r="AI23" i="113"/>
  <c r="AM22" i="113"/>
  <c r="AP21" i="113"/>
  <c r="AN21" i="113"/>
  <c r="AJ21" i="113"/>
  <c r="AO20" i="113"/>
  <c r="AI20" i="113"/>
  <c r="AM19" i="113"/>
  <c r="AP18" i="113"/>
  <c r="AN18" i="113"/>
  <c r="AJ18" i="113"/>
  <c r="AN15" i="113"/>
  <c r="AK15" i="113"/>
  <c r="AQ13" i="113"/>
  <c r="AL13" i="113"/>
  <c r="AK12" i="113"/>
  <c r="AQ10" i="113"/>
  <c r="AO10" i="113"/>
  <c r="AL10" i="113"/>
  <c r="AI10" i="113"/>
  <c r="AM9" i="113"/>
  <c r="AK9" i="113"/>
  <c r="AP8" i="113"/>
  <c r="AJ8" i="113"/>
  <c r="AQ7" i="113"/>
  <c r="AO7" i="113"/>
  <c r="AL7" i="113"/>
  <c r="AI7" i="113"/>
  <c r="AM6" i="113"/>
  <c r="AP5" i="113"/>
  <c r="AN5" i="113"/>
  <c r="AJ5" i="113"/>
  <c r="AO4" i="113"/>
  <c r="AI4" i="113"/>
  <c r="AN2" i="113"/>
  <c r="AI2" i="113"/>
  <c r="AQ123" i="113"/>
  <c r="AN123" i="113"/>
  <c r="AL123" i="113"/>
  <c r="AO120" i="113"/>
  <c r="AI120" i="113"/>
  <c r="AM119" i="113"/>
  <c r="AP118" i="113"/>
  <c r="AJ118" i="113"/>
  <c r="AK117" i="113"/>
  <c r="AQ115" i="113"/>
  <c r="AN115" i="113"/>
  <c r="AL115" i="113"/>
  <c r="AO112" i="113"/>
  <c r="AI112" i="113"/>
  <c r="AM111" i="113"/>
  <c r="AP110" i="113"/>
  <c r="AJ110" i="113"/>
  <c r="AK109" i="113"/>
  <c r="AQ107" i="113"/>
  <c r="AN107" i="113"/>
  <c r="AL107" i="113"/>
  <c r="AO104" i="113"/>
  <c r="AI104" i="113"/>
  <c r="AM103" i="113"/>
  <c r="AP102" i="113"/>
  <c r="AJ102" i="113"/>
  <c r="AK101" i="113"/>
  <c r="AQ99" i="113"/>
  <c r="AN99" i="113"/>
  <c r="AL99" i="113"/>
  <c r="AO96" i="113"/>
  <c r="AI96" i="113"/>
  <c r="AM95" i="113"/>
  <c r="AP94" i="113"/>
  <c r="AJ94" i="113"/>
  <c r="AK93" i="113"/>
  <c r="AQ91" i="113"/>
  <c r="AN91" i="113"/>
  <c r="AL91" i="113"/>
  <c r="AO88" i="113"/>
  <c r="AI88" i="113"/>
  <c r="AM87" i="113"/>
  <c r="AP86" i="113"/>
  <c r="AJ86" i="113"/>
  <c r="AK85" i="113"/>
  <c r="AQ83" i="113"/>
  <c r="AN83" i="113"/>
  <c r="AL83" i="113"/>
  <c r="AO80" i="113"/>
  <c r="AI80" i="113"/>
  <c r="AM79" i="113"/>
  <c r="AP78" i="113"/>
  <c r="AJ78" i="113"/>
  <c r="AK77" i="113"/>
  <c r="AQ75" i="113"/>
  <c r="AN75" i="113"/>
  <c r="AL75" i="113"/>
  <c r="AO72" i="113"/>
  <c r="AI72" i="113"/>
  <c r="AM71" i="113"/>
  <c r="AP70" i="113"/>
  <c r="AJ70" i="113"/>
  <c r="AK69" i="113"/>
  <c r="AQ67" i="113"/>
  <c r="AN67" i="113"/>
  <c r="AL67" i="113"/>
  <c r="AO64" i="113"/>
  <c r="AI64" i="113"/>
  <c r="AM63" i="113"/>
  <c r="AP62" i="113"/>
  <c r="AJ62" i="113"/>
  <c r="AK61" i="113"/>
  <c r="AQ59" i="113"/>
  <c r="AN59" i="113"/>
  <c r="AL59" i="113"/>
  <c r="AO56" i="113"/>
  <c r="AI56" i="113"/>
  <c r="AM55" i="113"/>
  <c r="AP54" i="113"/>
  <c r="AJ54" i="113"/>
  <c r="AK53" i="113"/>
  <c r="AQ51" i="113"/>
  <c r="AN51" i="113"/>
  <c r="AL51" i="113"/>
  <c r="AO48" i="113"/>
  <c r="AI48" i="113"/>
  <c r="AM47" i="113"/>
  <c r="AP46" i="113"/>
  <c r="AJ46" i="113"/>
  <c r="AK45" i="113"/>
  <c r="AQ43" i="113"/>
  <c r="AN43" i="113"/>
  <c r="AL43" i="113"/>
  <c r="AO40" i="113"/>
  <c r="AI40" i="113"/>
  <c r="AM39" i="113"/>
  <c r="AP38" i="113"/>
  <c r="AJ38" i="113"/>
  <c r="AK37" i="113"/>
  <c r="AQ35" i="113"/>
  <c r="AN35" i="113"/>
  <c r="AL35" i="113"/>
  <c r="AO32" i="113"/>
  <c r="AI32" i="113"/>
  <c r="AM31" i="113"/>
  <c r="AP30" i="113"/>
  <c r="AJ30" i="113"/>
  <c r="AM29" i="113"/>
  <c r="AK29" i="113"/>
  <c r="AP28" i="113"/>
  <c r="AJ28" i="113"/>
  <c r="AQ27" i="113"/>
  <c r="AO27" i="113"/>
  <c r="AL27" i="113"/>
  <c r="AI27" i="113"/>
  <c r="AM26" i="113"/>
  <c r="AP25" i="113"/>
  <c r="AN25" i="113"/>
  <c r="AJ25" i="113"/>
  <c r="AO24" i="113"/>
  <c r="AI24" i="113"/>
  <c r="AM23" i="113"/>
  <c r="AP22" i="113"/>
  <c r="AN22" i="113"/>
  <c r="AJ22" i="113"/>
  <c r="AN19" i="113"/>
  <c r="AK19" i="113"/>
  <c r="AQ17" i="113"/>
  <c r="AL17" i="113"/>
  <c r="AK16" i="113"/>
  <c r="AQ14" i="113"/>
  <c r="AO14" i="113"/>
  <c r="AL14" i="113"/>
  <c r="AI14" i="113"/>
  <c r="AM13" i="113"/>
  <c r="AK13" i="113"/>
  <c r="AP12" i="113"/>
  <c r="AJ12" i="113"/>
  <c r="AQ11" i="113"/>
  <c r="AO11" i="113"/>
  <c r="AL11" i="113"/>
  <c r="AI11" i="113"/>
  <c r="AM10" i="113"/>
  <c r="AP9" i="113"/>
  <c r="AN9" i="113"/>
  <c r="AJ9" i="113"/>
  <c r="AO8" i="113"/>
  <c r="AI8" i="113"/>
  <c r="AM7" i="113"/>
  <c r="AP6" i="113"/>
  <c r="AN6" i="113"/>
  <c r="AJ6" i="113"/>
  <c r="AM2" i="113"/>
  <c r="AK124" i="113"/>
  <c r="AQ122" i="113"/>
  <c r="AN122" i="113"/>
  <c r="AL122" i="113"/>
  <c r="AO119" i="113"/>
  <c r="AI119" i="113"/>
  <c r="AM118" i="113"/>
  <c r="AP117" i="113"/>
  <c r="AJ117" i="113"/>
  <c r="AK116" i="113"/>
  <c r="AQ114" i="113"/>
  <c r="AN114" i="113"/>
  <c r="AL114" i="113"/>
  <c r="AO111" i="113"/>
  <c r="AI111" i="113"/>
  <c r="AM110" i="113"/>
  <c r="AP109" i="113"/>
  <c r="AJ109" i="113"/>
  <c r="AK108" i="113"/>
  <c r="AQ106" i="113"/>
  <c r="AN106" i="113"/>
  <c r="AL106" i="113"/>
  <c r="AO103" i="113"/>
  <c r="AI103" i="113"/>
  <c r="AM102" i="113"/>
  <c r="AP101" i="113"/>
  <c r="AJ101" i="113"/>
  <c r="AK100" i="113"/>
  <c r="AQ98" i="113"/>
  <c r="AN98" i="113"/>
  <c r="AL98" i="113"/>
  <c r="AO95" i="113"/>
  <c r="AI95" i="113"/>
  <c r="AM94" i="113"/>
  <c r="AP93" i="113"/>
  <c r="AJ93" i="113"/>
  <c r="AK92" i="113"/>
  <c r="AQ90" i="113"/>
  <c r="AN90" i="113"/>
  <c r="AL90" i="113"/>
  <c r="AO87" i="113"/>
  <c r="AI87" i="113"/>
  <c r="AM86" i="113"/>
  <c r="AP85" i="113"/>
  <c r="AJ85" i="113"/>
  <c r="AK84" i="113"/>
  <c r="AQ82" i="113"/>
  <c r="AN82" i="113"/>
  <c r="AL82" i="113"/>
  <c r="AO79" i="113"/>
  <c r="AI79" i="113"/>
  <c r="AM78" i="113"/>
  <c r="AP77" i="113"/>
  <c r="AJ77" i="113"/>
  <c r="AK76" i="113"/>
  <c r="AQ74" i="113"/>
  <c r="AN74" i="113"/>
  <c r="AL74" i="113"/>
  <c r="AO71" i="113"/>
  <c r="AI71" i="113"/>
  <c r="AM70" i="113"/>
  <c r="AP69" i="113"/>
  <c r="AJ69" i="113"/>
  <c r="AK68" i="113"/>
  <c r="AQ66" i="113"/>
  <c r="AN66" i="113"/>
  <c r="AL66" i="113"/>
  <c r="AO63" i="113"/>
  <c r="AI63" i="113"/>
  <c r="AM62" i="113"/>
  <c r="AP61" i="113"/>
  <c r="AJ61" i="113"/>
  <c r="AK60" i="113"/>
  <c r="AQ58" i="113"/>
  <c r="AN58" i="113"/>
  <c r="AL58" i="113"/>
  <c r="AO55" i="113"/>
  <c r="AI55" i="113"/>
  <c r="AM54" i="113"/>
  <c r="AP53" i="113"/>
  <c r="AJ53" i="113"/>
  <c r="AK52" i="113"/>
  <c r="AQ50" i="113"/>
  <c r="AN50" i="113"/>
  <c r="AL50" i="113"/>
  <c r="AO47" i="113"/>
  <c r="AI47" i="113"/>
  <c r="AM46" i="113"/>
  <c r="AP45" i="113"/>
  <c r="AJ45" i="113"/>
  <c r="AK44" i="113"/>
  <c r="AQ42" i="113"/>
  <c r="AN42" i="113"/>
  <c r="AL42" i="113"/>
  <c r="AO39" i="113"/>
  <c r="AI39" i="113"/>
  <c r="AM38" i="113"/>
  <c r="AP37" i="113"/>
  <c r="AJ37" i="113"/>
  <c r="AK36" i="113"/>
  <c r="AQ34" i="113"/>
  <c r="AN34" i="113"/>
  <c r="AL34" i="113"/>
  <c r="AO31" i="113"/>
  <c r="AI31" i="113"/>
  <c r="AM30" i="113"/>
  <c r="AP29" i="113"/>
  <c r="AN29" i="113"/>
  <c r="AJ29" i="113"/>
  <c r="AO28" i="113"/>
  <c r="AI28" i="113"/>
  <c r="AM27" i="113"/>
  <c r="AP26" i="113"/>
  <c r="AN26" i="113"/>
  <c r="AJ26" i="113"/>
  <c r="AN23" i="113"/>
  <c r="AK23" i="113"/>
  <c r="AQ21" i="113"/>
  <c r="AL21" i="113"/>
  <c r="AK20" i="113"/>
  <c r="AQ18" i="113"/>
  <c r="AO18" i="113"/>
  <c r="AL18" i="113"/>
  <c r="AI18" i="113"/>
  <c r="AM17" i="113"/>
  <c r="AK17" i="113"/>
  <c r="AP16" i="113"/>
  <c r="AJ16" i="113"/>
  <c r="AQ15" i="113"/>
  <c r="AO15" i="113"/>
  <c r="AL15" i="113"/>
  <c r="AI15" i="113"/>
  <c r="AM14" i="113"/>
  <c r="AP13" i="113"/>
  <c r="AN13" i="113"/>
  <c r="AJ13" i="113"/>
  <c r="AO12" i="113"/>
  <c r="AI12" i="113"/>
  <c r="AM11" i="113"/>
  <c r="AP10" i="113"/>
  <c r="AN10" i="113"/>
  <c r="AJ10" i="113"/>
  <c r="AN7" i="113"/>
  <c r="AK7" i="113"/>
  <c r="AQ5" i="113"/>
  <c r="AL5" i="113"/>
  <c r="AK4" i="113"/>
  <c r="AI124" i="113"/>
  <c r="AP122" i="113"/>
  <c r="AL111" i="113"/>
  <c r="AO108" i="113"/>
  <c r="AM107" i="113"/>
  <c r="AJ106" i="113"/>
  <c r="AN103" i="113"/>
  <c r="AK97" i="113"/>
  <c r="AQ95" i="113"/>
  <c r="AI92" i="113"/>
  <c r="AP90" i="113"/>
  <c r="AL79" i="113"/>
  <c r="AO76" i="113"/>
  <c r="AM75" i="113"/>
  <c r="AJ74" i="113"/>
  <c r="AN71" i="113"/>
  <c r="AK65" i="113"/>
  <c r="AQ63" i="113"/>
  <c r="AI60" i="113"/>
  <c r="AP58" i="113"/>
  <c r="AL47" i="113"/>
  <c r="AO44" i="113"/>
  <c r="AM43" i="113"/>
  <c r="AJ42" i="113"/>
  <c r="AN39" i="113"/>
  <c r="AK33" i="113"/>
  <c r="AQ31" i="113"/>
  <c r="AL25" i="113"/>
  <c r="AO22" i="113"/>
  <c r="AJ20" i="113"/>
  <c r="AL19" i="113"/>
  <c r="AM18" i="113"/>
  <c r="AN17" i="113"/>
  <c r="AO16" i="113"/>
  <c r="AJ14" i="113"/>
  <c r="AN11" i="113"/>
  <c r="AQ9" i="113"/>
  <c r="AK8" i="113"/>
  <c r="AP4" i="113"/>
  <c r="AQ2" i="113"/>
  <c r="AK121" i="113"/>
  <c r="AQ119" i="113"/>
  <c r="AI116" i="113"/>
  <c r="AP114" i="113"/>
  <c r="AL103" i="113"/>
  <c r="AO100" i="113"/>
  <c r="AM99" i="113"/>
  <c r="AJ98" i="113"/>
  <c r="AN95" i="113"/>
  <c r="AK89" i="113"/>
  <c r="AQ87" i="113"/>
  <c r="AI84" i="113"/>
  <c r="AP82" i="113"/>
  <c r="AL71" i="113"/>
  <c r="AO68" i="113"/>
  <c r="AM67" i="113"/>
  <c r="AJ66" i="113"/>
  <c r="AN63" i="113"/>
  <c r="AK57" i="113"/>
  <c r="AQ55" i="113"/>
  <c r="AI52" i="113"/>
  <c r="AP50" i="113"/>
  <c r="AL39" i="113"/>
  <c r="AO36" i="113"/>
  <c r="AM35" i="113"/>
  <c r="AJ34" i="113"/>
  <c r="AN31" i="113"/>
  <c r="AN27" i="113"/>
  <c r="AQ25" i="113"/>
  <c r="AK24" i="113"/>
  <c r="AP20" i="113"/>
  <c r="AQ19" i="113"/>
  <c r="AI19" i="113"/>
  <c r="AP14" i="113"/>
  <c r="AL6" i="113"/>
  <c r="AM5" i="113"/>
  <c r="AP2" i="113"/>
  <c r="AO124" i="113"/>
  <c r="AM123" i="113"/>
  <c r="AJ122" i="113"/>
  <c r="AN119" i="113"/>
  <c r="AK113" i="113"/>
  <c r="AQ111" i="113"/>
  <c r="AI108" i="113"/>
  <c r="AP106" i="113"/>
  <c r="AL95" i="113"/>
  <c r="AO92" i="113"/>
  <c r="AM91" i="113"/>
  <c r="AJ90" i="113"/>
  <c r="AN87" i="113"/>
  <c r="AK81" i="113"/>
  <c r="AQ79" i="113"/>
  <c r="AI76" i="113"/>
  <c r="AP74" i="113"/>
  <c r="AL63" i="113"/>
  <c r="AO60" i="113"/>
  <c r="AM59" i="113"/>
  <c r="AJ58" i="113"/>
  <c r="AN55" i="113"/>
  <c r="AK49" i="113"/>
  <c r="AQ47" i="113"/>
  <c r="AI44" i="113"/>
  <c r="AP42" i="113"/>
  <c r="AL31" i="113"/>
  <c r="AL22" i="113"/>
  <c r="AM21" i="113"/>
  <c r="AO19" i="113"/>
  <c r="AJ17" i="113"/>
  <c r="AM15" i="113"/>
  <c r="AN14" i="113"/>
  <c r="AK11" i="113"/>
  <c r="AQ6" i="113"/>
  <c r="AI6" i="113"/>
  <c r="AK5" i="113"/>
  <c r="AL2" i="113"/>
  <c r="AL119" i="113"/>
  <c r="AJ114" i="113"/>
  <c r="AQ103" i="113"/>
  <c r="AP98" i="113"/>
  <c r="AM83" i="113"/>
  <c r="AK73" i="113"/>
  <c r="AI68" i="113"/>
  <c r="AO52" i="113"/>
  <c r="AN47" i="113"/>
  <c r="AK21" i="113"/>
  <c r="AP17" i="113"/>
  <c r="AJ4" i="113"/>
  <c r="AJ2" i="113"/>
  <c r="AL87" i="113"/>
  <c r="AJ82" i="113"/>
  <c r="AQ71" i="113"/>
  <c r="AP66" i="113"/>
  <c r="AM51" i="113"/>
  <c r="AK41" i="113"/>
  <c r="AI36" i="113"/>
  <c r="AK27" i="113"/>
  <c r="AO6" i="113"/>
  <c r="AO116" i="113"/>
  <c r="AN111" i="113"/>
  <c r="AL55" i="113"/>
  <c r="AJ50" i="113"/>
  <c r="AQ39" i="113"/>
  <c r="AP34" i="113"/>
  <c r="AQ22" i="113"/>
  <c r="AI16" i="113"/>
  <c r="AL9" i="113"/>
  <c r="AM115" i="113"/>
  <c r="AI22" i="113"/>
  <c r="AI100" i="113"/>
  <c r="AK105" i="113"/>
  <c r="AO84" i="113"/>
  <c r="AN79" i="113"/>
  <c r="AF5" i="59"/>
  <c r="C14" i="59" s="1" a="1"/>
  <c r="C14" i="59" s="1"/>
  <c r="AN124" i="59"/>
  <c r="AN122" i="59"/>
  <c r="AN120" i="59"/>
  <c r="AN118" i="59"/>
  <c r="AN116" i="59"/>
  <c r="AN114" i="59"/>
  <c r="AN112" i="59"/>
  <c r="AN110" i="59"/>
  <c r="AN108" i="59"/>
  <c r="AN106" i="59"/>
  <c r="AN104" i="59"/>
  <c r="AN102" i="59"/>
  <c r="AN100" i="59"/>
  <c r="AN98" i="59"/>
  <c r="AN96" i="59"/>
  <c r="AQ124" i="59"/>
  <c r="AQ123" i="59"/>
  <c r="AP121" i="59"/>
  <c r="AN121" i="59"/>
  <c r="AP120" i="59"/>
  <c r="AO118" i="59"/>
  <c r="AO117" i="59"/>
  <c r="AQ116" i="59"/>
  <c r="AQ115" i="59"/>
  <c r="AP113" i="59"/>
  <c r="AN113" i="59"/>
  <c r="AP112" i="59"/>
  <c r="AO110" i="59"/>
  <c r="AO109" i="59"/>
  <c r="AQ108" i="59"/>
  <c r="AQ107" i="59"/>
  <c r="AP105" i="59"/>
  <c r="AN105" i="59"/>
  <c r="AP104" i="59"/>
  <c r="AO102" i="59"/>
  <c r="AO101" i="59"/>
  <c r="AQ100" i="59"/>
  <c r="AQ99" i="59"/>
  <c r="AP97" i="59"/>
  <c r="AN97" i="59"/>
  <c r="AP96" i="59"/>
  <c r="AP123" i="59"/>
  <c r="AN123" i="59"/>
  <c r="AP122" i="59"/>
  <c r="AO120" i="59"/>
  <c r="AO119" i="59"/>
  <c r="AQ118" i="59"/>
  <c r="AQ117" i="59"/>
  <c r="AP115" i="59"/>
  <c r="AN115" i="59"/>
  <c r="AP114" i="59"/>
  <c r="AO112" i="59"/>
  <c r="AO111" i="59"/>
  <c r="AQ110" i="59"/>
  <c r="AQ109" i="59"/>
  <c r="AP107" i="59"/>
  <c r="AN107" i="59"/>
  <c r="AP106" i="59"/>
  <c r="AO104" i="59"/>
  <c r="AO103" i="59"/>
  <c r="AQ102" i="59"/>
  <c r="AQ101" i="59"/>
  <c r="AP99" i="59"/>
  <c r="AN99" i="59"/>
  <c r="AP98" i="59"/>
  <c r="AO96" i="59"/>
  <c r="AO95" i="59"/>
  <c r="AQ122" i="59"/>
  <c r="AQ121" i="59"/>
  <c r="AP119" i="59"/>
  <c r="AP118" i="59"/>
  <c r="AO116" i="59"/>
  <c r="AO115" i="59"/>
  <c r="AN111" i="59"/>
  <c r="AQ106" i="59"/>
  <c r="AQ105" i="59"/>
  <c r="AP103" i="59"/>
  <c r="AP102" i="59"/>
  <c r="AO100" i="59"/>
  <c r="AO99" i="59"/>
  <c r="AN95" i="59"/>
  <c r="AP124" i="59"/>
  <c r="AO122" i="59"/>
  <c r="AO121" i="59"/>
  <c r="AN117" i="59"/>
  <c r="AQ112" i="59"/>
  <c r="AQ111" i="59"/>
  <c r="AP109" i="59"/>
  <c r="AP108" i="59"/>
  <c r="AO106" i="59"/>
  <c r="AO105" i="59"/>
  <c r="AN101" i="59"/>
  <c r="AQ96" i="59"/>
  <c r="AQ95" i="59"/>
  <c r="AO124" i="59"/>
  <c r="AO123" i="59"/>
  <c r="AN119" i="59"/>
  <c r="AQ114" i="59"/>
  <c r="AQ113" i="59"/>
  <c r="AP111" i="59"/>
  <c r="AP110" i="59"/>
  <c r="AO108" i="59"/>
  <c r="AO107" i="59"/>
  <c r="AN103" i="59"/>
  <c r="AQ98" i="59"/>
  <c r="AQ97" i="59"/>
  <c r="AP95" i="59"/>
  <c r="AP117" i="59"/>
  <c r="AO113" i="59"/>
  <c r="AN109" i="59"/>
  <c r="AQ104" i="59"/>
  <c r="AP100" i="59"/>
  <c r="AQ120" i="59"/>
  <c r="AP116" i="59"/>
  <c r="AQ103" i="59"/>
  <c r="AO114" i="59"/>
  <c r="AO97" i="59"/>
  <c r="AQ119" i="59"/>
  <c r="AP101" i="59"/>
  <c r="AO98" i="59"/>
  <c r="AM124" i="59"/>
  <c r="AM123" i="59"/>
  <c r="AM122" i="59"/>
  <c r="AM121" i="59"/>
  <c r="AM120" i="59"/>
  <c r="AM119" i="59"/>
  <c r="AM118" i="59"/>
  <c r="AM117" i="59"/>
  <c r="AM116" i="59"/>
  <c r="AM115" i="59"/>
  <c r="AM114" i="59"/>
  <c r="AM113" i="59"/>
  <c r="AM112" i="59"/>
  <c r="AM111" i="59"/>
  <c r="AM110" i="59"/>
  <c r="AM109" i="59"/>
  <c r="AM108" i="59"/>
  <c r="AM107" i="59"/>
  <c r="AM106" i="59"/>
  <c r="AM105" i="59"/>
  <c r="AM104" i="59"/>
  <c r="AM103" i="59"/>
  <c r="AM102" i="59"/>
  <c r="AM101" i="59"/>
  <c r="AM100" i="59"/>
  <c r="AM99" i="59"/>
  <c r="AM98" i="59"/>
  <c r="AM97" i="59"/>
  <c r="AM96" i="59"/>
  <c r="AM95" i="59"/>
  <c r="AQ94" i="59"/>
  <c r="AO94" i="59"/>
  <c r="AK94" i="59"/>
  <c r="AP93" i="59"/>
  <c r="AM93" i="59"/>
  <c r="AQ92" i="59"/>
  <c r="AO92" i="59"/>
  <c r="AK92" i="59"/>
  <c r="AP91" i="59"/>
  <c r="AM91" i="59"/>
  <c r="AQ90" i="59"/>
  <c r="AO90" i="59"/>
  <c r="AK90" i="59"/>
  <c r="AP89" i="59"/>
  <c r="AM89" i="59"/>
  <c r="AQ88" i="59"/>
  <c r="AO88" i="59"/>
  <c r="AK88" i="59"/>
  <c r="AP87" i="59"/>
  <c r="AM87" i="59"/>
  <c r="AQ86" i="59"/>
  <c r="AO86" i="59"/>
  <c r="AK86" i="59"/>
  <c r="AP85" i="59"/>
  <c r="AM85" i="59"/>
  <c r="AQ84" i="59"/>
  <c r="AO84" i="59"/>
  <c r="AK84" i="59"/>
  <c r="AP83" i="59"/>
  <c r="AM83" i="59"/>
  <c r="AQ82" i="59"/>
  <c r="AO82" i="59"/>
  <c r="AK82" i="59"/>
  <c r="AP81" i="59"/>
  <c r="AM81" i="59"/>
  <c r="AQ80" i="59"/>
  <c r="AO80" i="59"/>
  <c r="AK80" i="59"/>
  <c r="AP79" i="59"/>
  <c r="AM79" i="59"/>
  <c r="AQ78" i="59"/>
  <c r="AO78" i="59"/>
  <c r="AK78" i="59"/>
  <c r="AP77" i="59"/>
  <c r="AM77" i="59"/>
  <c r="AQ76" i="59"/>
  <c r="AO76" i="59"/>
  <c r="AK76" i="59"/>
  <c r="AP75" i="59"/>
  <c r="AM75" i="59"/>
  <c r="AQ74" i="59"/>
  <c r="AO74" i="59"/>
  <c r="AK74" i="59"/>
  <c r="AP73" i="59"/>
  <c r="AM73" i="59"/>
  <c r="AQ72" i="59"/>
  <c r="AO72" i="59"/>
  <c r="AK72" i="59"/>
  <c r="AP71" i="59"/>
  <c r="AM71" i="59"/>
  <c r="AQ70" i="59"/>
  <c r="AO70" i="59"/>
  <c r="AK70" i="59"/>
  <c r="AP69" i="59"/>
  <c r="AM69" i="59"/>
  <c r="AQ68" i="59"/>
  <c r="AO68" i="59"/>
  <c r="AK68" i="59"/>
  <c r="AP67" i="59"/>
  <c r="AM67" i="59"/>
  <c r="AQ66" i="59"/>
  <c r="AO66" i="59"/>
  <c r="AK66" i="59"/>
  <c r="AP65" i="59"/>
  <c r="AM65" i="59"/>
  <c r="AQ64" i="59"/>
  <c r="AO64" i="59"/>
  <c r="AK64" i="59"/>
  <c r="AP63" i="59"/>
  <c r="AM63" i="59"/>
  <c r="AQ62" i="59"/>
  <c r="AO62" i="59"/>
  <c r="AK62" i="59"/>
  <c r="AP61" i="59"/>
  <c r="AM61" i="59"/>
  <c r="AQ60" i="59"/>
  <c r="AO60" i="59"/>
  <c r="AK60" i="59"/>
  <c r="AP59" i="59"/>
  <c r="AM59" i="59"/>
  <c r="AQ58" i="59"/>
  <c r="AO58" i="59"/>
  <c r="AK58" i="59"/>
  <c r="AP57" i="59"/>
  <c r="AM57" i="59"/>
  <c r="AQ56" i="59"/>
  <c r="AO56" i="59"/>
  <c r="AK56" i="59"/>
  <c r="AP55" i="59"/>
  <c r="AM55" i="59"/>
  <c r="AQ54" i="59"/>
  <c r="AO54" i="59"/>
  <c r="AK54" i="59"/>
  <c r="AP53" i="59"/>
  <c r="AM53" i="59"/>
  <c r="AQ52" i="59"/>
  <c r="AO52" i="59"/>
  <c r="AK52" i="59"/>
  <c r="AP51" i="59"/>
  <c r="AM51" i="59"/>
  <c r="AQ50" i="59"/>
  <c r="AO50" i="59"/>
  <c r="AK50" i="59"/>
  <c r="AP49" i="59"/>
  <c r="AM49" i="59"/>
  <c r="AQ48" i="59"/>
  <c r="AO48" i="59"/>
  <c r="AK48" i="59"/>
  <c r="AP47" i="59"/>
  <c r="AM47" i="59"/>
  <c r="AQ46" i="59"/>
  <c r="AO46" i="59"/>
  <c r="AK46" i="59"/>
  <c r="AP45" i="59"/>
  <c r="AM45" i="59"/>
  <c r="AQ44" i="59"/>
  <c r="AO44" i="59"/>
  <c r="AK44" i="59"/>
  <c r="AP43" i="59"/>
  <c r="AM43" i="59"/>
  <c r="AQ42" i="59"/>
  <c r="AO42" i="59"/>
  <c r="AK42" i="59"/>
  <c r="AP41" i="59"/>
  <c r="AM41" i="59"/>
  <c r="AQ40" i="59"/>
  <c r="AO40" i="59"/>
  <c r="AK40" i="59"/>
  <c r="AP39" i="59"/>
  <c r="AM39" i="59"/>
  <c r="AQ38" i="59"/>
  <c r="AO38" i="59"/>
  <c r="AK38" i="59"/>
  <c r="AP37" i="59"/>
  <c r="AM37" i="59"/>
  <c r="AQ36" i="59"/>
  <c r="AO36" i="59"/>
  <c r="AK36" i="59"/>
  <c r="AP35" i="59"/>
  <c r="AM35" i="59"/>
  <c r="AQ34" i="59"/>
  <c r="AO34" i="59"/>
  <c r="AK34" i="59"/>
  <c r="AP33" i="59"/>
  <c r="AM33" i="59"/>
  <c r="AQ32" i="59"/>
  <c r="AO32" i="59"/>
  <c r="AK32" i="59"/>
  <c r="AP31" i="59"/>
  <c r="AM31" i="59"/>
  <c r="AQ30" i="59"/>
  <c r="AO30" i="59"/>
  <c r="AK30" i="59"/>
  <c r="AP29" i="59"/>
  <c r="AM29" i="59"/>
  <c r="AQ28" i="59"/>
  <c r="AO28" i="59"/>
  <c r="AK28" i="59"/>
  <c r="AP27" i="59"/>
  <c r="AM27" i="59"/>
  <c r="AQ26" i="59"/>
  <c r="AO26" i="59"/>
  <c r="AK26" i="59"/>
  <c r="AP25" i="59"/>
  <c r="AM25" i="59"/>
  <c r="AQ24" i="59"/>
  <c r="AO24" i="59"/>
  <c r="AK24" i="59"/>
  <c r="AP23" i="59"/>
  <c r="AM23" i="59"/>
  <c r="AQ22" i="59"/>
  <c r="AO22" i="59"/>
  <c r="AK22" i="59"/>
  <c r="AP21" i="59"/>
  <c r="AM21" i="59"/>
  <c r="AQ20" i="59"/>
  <c r="AO20" i="59"/>
  <c r="AK20" i="59"/>
  <c r="AP19" i="59"/>
  <c r="AM19" i="59"/>
  <c r="AQ18" i="59"/>
  <c r="AO18" i="59"/>
  <c r="AK18" i="59"/>
  <c r="AP17" i="59"/>
  <c r="AM17" i="59"/>
  <c r="AQ16" i="59"/>
  <c r="AO16" i="59"/>
  <c r="AK16" i="59"/>
  <c r="AP15" i="59"/>
  <c r="AM15" i="59"/>
  <c r="AQ14" i="59"/>
  <c r="AO14" i="59"/>
  <c r="AK14" i="59"/>
  <c r="AP13" i="59"/>
  <c r="AM13" i="59"/>
  <c r="AQ12" i="59"/>
  <c r="AO12" i="59"/>
  <c r="AK12" i="59"/>
  <c r="AP11" i="59"/>
  <c r="AM11" i="59"/>
  <c r="AQ10" i="59"/>
  <c r="AO10" i="59"/>
  <c r="AK10" i="59"/>
  <c r="AP9" i="59"/>
  <c r="AM9" i="59"/>
  <c r="AQ8" i="59"/>
  <c r="AO8" i="59"/>
  <c r="AK8" i="59"/>
  <c r="AP7" i="59"/>
  <c r="AM7" i="59"/>
  <c r="AQ6" i="59"/>
  <c r="AO6" i="59"/>
  <c r="AK6" i="59"/>
  <c r="AP5" i="59"/>
  <c r="AM5" i="59"/>
  <c r="AQ4" i="59"/>
  <c r="AO4" i="59"/>
  <c r="AK4" i="59"/>
  <c r="AN2" i="59"/>
  <c r="AJ2" i="59"/>
  <c r="AQ2" i="59"/>
  <c r="AI2" i="59"/>
  <c r="AK53" i="59"/>
  <c r="AO51" i="59"/>
  <c r="AP50" i="59"/>
  <c r="AQ49" i="59"/>
  <c r="AK49" i="59"/>
  <c r="AM48" i="59"/>
  <c r="AO47" i="59"/>
  <c r="AK47" i="59"/>
  <c r="AM46" i="59"/>
  <c r="AO45" i="59"/>
  <c r="AP44" i="59"/>
  <c r="AO43" i="59"/>
  <c r="AP42" i="59"/>
  <c r="AQ41" i="59"/>
  <c r="AQ39" i="59"/>
  <c r="AK39" i="59"/>
  <c r="AQ37" i="59"/>
  <c r="AP36" i="59"/>
  <c r="AO35" i="59"/>
  <c r="AM34" i="59"/>
  <c r="AK33" i="59"/>
  <c r="AO31" i="59"/>
  <c r="AK31" i="59"/>
  <c r="AO29" i="59"/>
  <c r="AQ27" i="59"/>
  <c r="AM26" i="59"/>
  <c r="AQ25" i="59"/>
  <c r="AK25" i="59"/>
  <c r="AQ23" i="59"/>
  <c r="AM22" i="59"/>
  <c r="AK21" i="59"/>
  <c r="AM20" i="59"/>
  <c r="AP18" i="59"/>
  <c r="AO17" i="59"/>
  <c r="AM16" i="59"/>
  <c r="AO15" i="59"/>
  <c r="AP14" i="59"/>
  <c r="AO13" i="59"/>
  <c r="AP12" i="59"/>
  <c r="AQ11" i="59"/>
  <c r="AM10" i="59"/>
  <c r="AK9" i="59"/>
  <c r="AM8" i="59"/>
  <c r="AP6" i="59"/>
  <c r="AQ5" i="59"/>
  <c r="AM4" i="59"/>
  <c r="AP2" i="59"/>
  <c r="AI124" i="59"/>
  <c r="AI123" i="59"/>
  <c r="AI122" i="59"/>
  <c r="AI121" i="59"/>
  <c r="AI120" i="59"/>
  <c r="AI119" i="59"/>
  <c r="AI118" i="59"/>
  <c r="AI117" i="59"/>
  <c r="AI116" i="59"/>
  <c r="AI115" i="59"/>
  <c r="AI114" i="59"/>
  <c r="AI113" i="59"/>
  <c r="AI112" i="59"/>
  <c r="AI111" i="59"/>
  <c r="AI110" i="59"/>
  <c r="AI109" i="59"/>
  <c r="AI108" i="59"/>
  <c r="AI107" i="59"/>
  <c r="AI106" i="59"/>
  <c r="AI105" i="59"/>
  <c r="AI104" i="59"/>
  <c r="AI103" i="59"/>
  <c r="AI102" i="59"/>
  <c r="AI101" i="59"/>
  <c r="AI100" i="59"/>
  <c r="AI99" i="59"/>
  <c r="AI98" i="59"/>
  <c r="AI97" i="59"/>
  <c r="AI96" i="59"/>
  <c r="AI95" i="59"/>
  <c r="AL94" i="59"/>
  <c r="AJ94" i="59"/>
  <c r="AN93" i="59"/>
  <c r="AI93" i="59"/>
  <c r="AL92" i="59"/>
  <c r="AJ92" i="59"/>
  <c r="AN91" i="59"/>
  <c r="AI91" i="59"/>
  <c r="AL90" i="59"/>
  <c r="AJ90" i="59"/>
  <c r="AN89" i="59"/>
  <c r="AI89" i="59"/>
  <c r="AL88" i="59"/>
  <c r="AJ88" i="59"/>
  <c r="AN87" i="59"/>
  <c r="AI87" i="59"/>
  <c r="AL86" i="59"/>
  <c r="AJ86" i="59"/>
  <c r="AN85" i="59"/>
  <c r="AI85" i="59"/>
  <c r="AL84" i="59"/>
  <c r="AJ84" i="59"/>
  <c r="AN83" i="59"/>
  <c r="AI83" i="59"/>
  <c r="AL82" i="59"/>
  <c r="AJ82" i="59"/>
  <c r="AN81" i="59"/>
  <c r="AI81" i="59"/>
  <c r="AL80" i="59"/>
  <c r="AJ80" i="59"/>
  <c r="AN79" i="59"/>
  <c r="AI79" i="59"/>
  <c r="AL78" i="59"/>
  <c r="AJ78" i="59"/>
  <c r="AN77" i="59"/>
  <c r="AI77" i="59"/>
  <c r="AL76" i="59"/>
  <c r="AJ76" i="59"/>
  <c r="AN75" i="59"/>
  <c r="AI75" i="59"/>
  <c r="AL74" i="59"/>
  <c r="AJ74" i="59"/>
  <c r="AN73" i="59"/>
  <c r="AI73" i="59"/>
  <c r="AL72" i="59"/>
  <c r="AJ72" i="59"/>
  <c r="AN71" i="59"/>
  <c r="AI71" i="59"/>
  <c r="AL70" i="59"/>
  <c r="AJ70" i="59"/>
  <c r="AN69" i="59"/>
  <c r="AI69" i="59"/>
  <c r="AL68" i="59"/>
  <c r="AJ68" i="59"/>
  <c r="AN67" i="59"/>
  <c r="AI67" i="59"/>
  <c r="AL66" i="59"/>
  <c r="AJ66" i="59"/>
  <c r="AN65" i="59"/>
  <c r="AI65" i="59"/>
  <c r="AL64" i="59"/>
  <c r="AJ64" i="59"/>
  <c r="AN63" i="59"/>
  <c r="AI63" i="59"/>
  <c r="AL62" i="59"/>
  <c r="AJ62" i="59"/>
  <c r="AN61" i="59"/>
  <c r="AI61" i="59"/>
  <c r="AL60" i="59"/>
  <c r="AJ60" i="59"/>
  <c r="AN59" i="59"/>
  <c r="AI59" i="59"/>
  <c r="AL58" i="59"/>
  <c r="AJ58" i="59"/>
  <c r="AN57" i="59"/>
  <c r="AI57" i="59"/>
  <c r="AL56" i="59"/>
  <c r="AJ56" i="59"/>
  <c r="AN55" i="59"/>
  <c r="AI55" i="59"/>
  <c r="AL54" i="59"/>
  <c r="AJ54" i="59"/>
  <c r="AN53" i="59"/>
  <c r="AI53" i="59"/>
  <c r="AL52" i="59"/>
  <c r="AJ52" i="59"/>
  <c r="AN51" i="59"/>
  <c r="AI51" i="59"/>
  <c r="AL50" i="59"/>
  <c r="AJ50" i="59"/>
  <c r="AN49" i="59"/>
  <c r="AI49" i="59"/>
  <c r="AL48" i="59"/>
  <c r="AJ48" i="59"/>
  <c r="AN47" i="59"/>
  <c r="AI47" i="59"/>
  <c r="AL46" i="59"/>
  <c r="AJ46" i="59"/>
  <c r="AN45" i="59"/>
  <c r="AI45" i="59"/>
  <c r="AL44" i="59"/>
  <c r="AJ44" i="59"/>
  <c r="AN43" i="59"/>
  <c r="AI43" i="59"/>
  <c r="AL42" i="59"/>
  <c r="AJ42" i="59"/>
  <c r="AN41" i="59"/>
  <c r="AI41" i="59"/>
  <c r="AL40" i="59"/>
  <c r="AJ40" i="59"/>
  <c r="AN39" i="59"/>
  <c r="AI39" i="59"/>
  <c r="AL38" i="59"/>
  <c r="AJ38" i="59"/>
  <c r="AN37" i="59"/>
  <c r="AI37" i="59"/>
  <c r="AL36" i="59"/>
  <c r="AJ36" i="59"/>
  <c r="AN35" i="59"/>
  <c r="AI35" i="59"/>
  <c r="AL34" i="59"/>
  <c r="AJ34" i="59"/>
  <c r="AN33" i="59"/>
  <c r="AI33" i="59"/>
  <c r="AL32" i="59"/>
  <c r="AJ32" i="59"/>
  <c r="AN31" i="59"/>
  <c r="AI31" i="59"/>
  <c r="AL30" i="59"/>
  <c r="AJ30" i="59"/>
  <c r="AN29" i="59"/>
  <c r="AI29" i="59"/>
  <c r="AL28" i="59"/>
  <c r="AJ28" i="59"/>
  <c r="AN27" i="59"/>
  <c r="AI27" i="59"/>
  <c r="AL26" i="59"/>
  <c r="AJ26" i="59"/>
  <c r="AN25" i="59"/>
  <c r="AI25" i="59"/>
  <c r="AL24" i="59"/>
  <c r="AJ24" i="59"/>
  <c r="AN23" i="59"/>
  <c r="AI23" i="59"/>
  <c r="AL22" i="59"/>
  <c r="AJ22" i="59"/>
  <c r="AN21" i="59"/>
  <c r="AI21" i="59"/>
  <c r="AL20" i="59"/>
  <c r="AJ20" i="59"/>
  <c r="AN19" i="59"/>
  <c r="AI19" i="59"/>
  <c r="AL18" i="59"/>
  <c r="AJ18" i="59"/>
  <c r="AN17" i="59"/>
  <c r="AI17" i="59"/>
  <c r="AL16" i="59"/>
  <c r="AJ16" i="59"/>
  <c r="AN15" i="59"/>
  <c r="AI15" i="59"/>
  <c r="AL14" i="59"/>
  <c r="AJ14" i="59"/>
  <c r="AN13" i="59"/>
  <c r="AI13" i="59"/>
  <c r="AL12" i="59"/>
  <c r="AJ12" i="59"/>
  <c r="AN11" i="59"/>
  <c r="AI11" i="59"/>
  <c r="AL10" i="59"/>
  <c r="AJ10" i="59"/>
  <c r="AN9" i="59"/>
  <c r="AI9" i="59"/>
  <c r="AL8" i="59"/>
  <c r="AJ8" i="59"/>
  <c r="AN7" i="59"/>
  <c r="AI7" i="59"/>
  <c r="AL6" i="59"/>
  <c r="AJ6" i="59"/>
  <c r="AN5" i="59"/>
  <c r="AI5" i="59"/>
  <c r="AL4" i="59"/>
  <c r="AJ4" i="59"/>
  <c r="AM2" i="59"/>
  <c r="AM52" i="59"/>
  <c r="AP46" i="59"/>
  <c r="AM44" i="59"/>
  <c r="AQ43" i="59"/>
  <c r="AM42" i="59"/>
  <c r="AK41" i="59"/>
  <c r="AM40" i="59"/>
  <c r="AO39" i="59"/>
  <c r="AP38" i="59"/>
  <c r="AO37" i="59"/>
  <c r="AK37" i="59"/>
  <c r="AQ35" i="59"/>
  <c r="AP34" i="59"/>
  <c r="AO33" i="59"/>
  <c r="AP32" i="59"/>
  <c r="AQ31" i="59"/>
  <c r="AM30" i="59"/>
  <c r="AK29" i="59"/>
  <c r="AM28" i="59"/>
  <c r="AO27" i="59"/>
  <c r="AP26" i="59"/>
  <c r="AO25" i="59"/>
  <c r="AP24" i="59"/>
  <c r="AO23" i="59"/>
  <c r="AP22" i="59"/>
  <c r="AQ21" i="59"/>
  <c r="AQ19" i="59"/>
  <c r="AK19" i="59"/>
  <c r="AM18" i="59"/>
  <c r="AK17" i="59"/>
  <c r="AK15" i="59"/>
  <c r="AM14" i="59"/>
  <c r="AQ13" i="59"/>
  <c r="AM12" i="59"/>
  <c r="AO11" i="59"/>
  <c r="AP10" i="59"/>
  <c r="AO9" i="59"/>
  <c r="AQ7" i="59"/>
  <c r="AK7" i="59"/>
  <c r="AM6" i="59"/>
  <c r="AK5" i="59"/>
  <c r="AL2" i="59"/>
  <c r="AK124" i="59"/>
  <c r="AK123" i="59"/>
  <c r="AK122" i="59"/>
  <c r="AK121" i="59"/>
  <c r="AK120" i="59"/>
  <c r="AK119" i="59"/>
  <c r="AK118" i="59"/>
  <c r="AK117" i="59"/>
  <c r="AK116" i="59"/>
  <c r="AK115" i="59"/>
  <c r="AK114" i="59"/>
  <c r="AK113" i="59"/>
  <c r="AK112" i="59"/>
  <c r="AK111" i="59"/>
  <c r="AK110" i="59"/>
  <c r="AK109" i="59"/>
  <c r="AK108" i="59"/>
  <c r="AK107" i="59"/>
  <c r="AK106" i="59"/>
  <c r="AK105" i="59"/>
  <c r="AK104" i="59"/>
  <c r="AK103" i="59"/>
  <c r="AK102" i="59"/>
  <c r="AK101" i="59"/>
  <c r="AK100" i="59"/>
  <c r="AK99" i="59"/>
  <c r="AK98" i="59"/>
  <c r="AK97" i="59"/>
  <c r="AK96" i="59"/>
  <c r="AK95" i="59"/>
  <c r="AP94" i="59"/>
  <c r="AM94" i="59"/>
  <c r="AQ93" i="59"/>
  <c r="AO93" i="59"/>
  <c r="AK93" i="59"/>
  <c r="AP92" i="59"/>
  <c r="AM92" i="59"/>
  <c r="AQ91" i="59"/>
  <c r="AO91" i="59"/>
  <c r="AK91" i="59"/>
  <c r="AP90" i="59"/>
  <c r="AM90" i="59"/>
  <c r="AQ89" i="59"/>
  <c r="AO89" i="59"/>
  <c r="AK89" i="59"/>
  <c r="AP88" i="59"/>
  <c r="AM88" i="59"/>
  <c r="AQ87" i="59"/>
  <c r="AO87" i="59"/>
  <c r="AK87" i="59"/>
  <c r="AP86" i="59"/>
  <c r="AM86" i="59"/>
  <c r="AQ85" i="59"/>
  <c r="AO85" i="59"/>
  <c r="AK85" i="59"/>
  <c r="AP84" i="59"/>
  <c r="AM84" i="59"/>
  <c r="AQ83" i="59"/>
  <c r="AO83" i="59"/>
  <c r="AK83" i="59"/>
  <c r="AP82" i="59"/>
  <c r="AM82" i="59"/>
  <c r="AQ81" i="59"/>
  <c r="AO81" i="59"/>
  <c r="AK81" i="59"/>
  <c r="AP80" i="59"/>
  <c r="AM80" i="59"/>
  <c r="AQ79" i="59"/>
  <c r="AO79" i="59"/>
  <c r="AK79" i="59"/>
  <c r="AP78" i="59"/>
  <c r="AM78" i="59"/>
  <c r="AQ77" i="59"/>
  <c r="AO77" i="59"/>
  <c r="AK77" i="59"/>
  <c r="AP76" i="59"/>
  <c r="AM76" i="59"/>
  <c r="AQ75" i="59"/>
  <c r="AO75" i="59"/>
  <c r="AK75" i="59"/>
  <c r="AP74" i="59"/>
  <c r="AM74" i="59"/>
  <c r="AQ73" i="59"/>
  <c r="AO73" i="59"/>
  <c r="AK73" i="59"/>
  <c r="AP72" i="59"/>
  <c r="AM72" i="59"/>
  <c r="AQ71" i="59"/>
  <c r="AO71" i="59"/>
  <c r="AK71" i="59"/>
  <c r="AP70" i="59"/>
  <c r="AM70" i="59"/>
  <c r="AQ69" i="59"/>
  <c r="AO69" i="59"/>
  <c r="AK69" i="59"/>
  <c r="AP68" i="59"/>
  <c r="AM68" i="59"/>
  <c r="AQ67" i="59"/>
  <c r="AO67" i="59"/>
  <c r="AK67" i="59"/>
  <c r="AP66" i="59"/>
  <c r="AM66" i="59"/>
  <c r="AQ65" i="59"/>
  <c r="AO65" i="59"/>
  <c r="AK65" i="59"/>
  <c r="AP64" i="59"/>
  <c r="AM64" i="59"/>
  <c r="AQ63" i="59"/>
  <c r="AO63" i="59"/>
  <c r="AK63" i="59"/>
  <c r="AP62" i="59"/>
  <c r="AM62" i="59"/>
  <c r="AQ61" i="59"/>
  <c r="AO61" i="59"/>
  <c r="AK61" i="59"/>
  <c r="AP60" i="59"/>
  <c r="AM60" i="59"/>
  <c r="AQ59" i="59"/>
  <c r="AO59" i="59"/>
  <c r="AK59" i="59"/>
  <c r="AP58" i="59"/>
  <c r="AM58" i="59"/>
  <c r="AQ57" i="59"/>
  <c r="AO57" i="59"/>
  <c r="AK57" i="59"/>
  <c r="AP56" i="59"/>
  <c r="AM56" i="59"/>
  <c r="AQ55" i="59"/>
  <c r="AO55" i="59"/>
  <c r="AK55" i="59"/>
  <c r="AP54" i="59"/>
  <c r="AM54" i="59"/>
  <c r="AQ53" i="59"/>
  <c r="AO53" i="59"/>
  <c r="AP52" i="59"/>
  <c r="AQ51" i="59"/>
  <c r="AK51" i="59"/>
  <c r="AM50" i="59"/>
  <c r="AO49" i="59"/>
  <c r="AP48" i="59"/>
  <c r="AQ47" i="59"/>
  <c r="AQ45" i="59"/>
  <c r="AK45" i="59"/>
  <c r="AK43" i="59"/>
  <c r="AO41" i="59"/>
  <c r="AP40" i="59"/>
  <c r="AM38" i="59"/>
  <c r="AM36" i="59"/>
  <c r="AK35" i="59"/>
  <c r="AQ33" i="59"/>
  <c r="AM32" i="59"/>
  <c r="AP30" i="59"/>
  <c r="AQ29" i="59"/>
  <c r="AP28" i="59"/>
  <c r="AK27" i="59"/>
  <c r="AM24" i="59"/>
  <c r="AK23" i="59"/>
  <c r="AO21" i="59"/>
  <c r="AP20" i="59"/>
  <c r="AO19" i="59"/>
  <c r="AQ17" i="59"/>
  <c r="AP16" i="59"/>
  <c r="AQ15" i="59"/>
  <c r="AK13" i="59"/>
  <c r="AK11" i="59"/>
  <c r="AQ9" i="59"/>
  <c r="AP8" i="59"/>
  <c r="AO7" i="59"/>
  <c r="AO5" i="59"/>
  <c r="AP4" i="59"/>
  <c r="AL122" i="59"/>
  <c r="AJ121" i="59"/>
  <c r="AL118" i="59"/>
  <c r="AJ117" i="59"/>
  <c r="AL114" i="59"/>
  <c r="AJ113" i="59"/>
  <c r="AL110" i="59"/>
  <c r="AJ109" i="59"/>
  <c r="AL106" i="59"/>
  <c r="AJ105" i="59"/>
  <c r="AL102" i="59"/>
  <c r="AJ101" i="59"/>
  <c r="AL98" i="59"/>
  <c r="AJ97" i="59"/>
  <c r="AI94" i="59"/>
  <c r="AL93" i="59"/>
  <c r="AN92" i="59"/>
  <c r="AJ91" i="59"/>
  <c r="AI86" i="59"/>
  <c r="AL85" i="59"/>
  <c r="AN84" i="59"/>
  <c r="AJ83" i="59"/>
  <c r="AI78" i="59"/>
  <c r="AL77" i="59"/>
  <c r="AN76" i="59"/>
  <c r="AJ75" i="59"/>
  <c r="AI70" i="59"/>
  <c r="AL69" i="59"/>
  <c r="AN68" i="59"/>
  <c r="AJ67" i="59"/>
  <c r="AI62" i="59"/>
  <c r="AL61" i="59"/>
  <c r="AN60" i="59"/>
  <c r="AJ59" i="59"/>
  <c r="AI54" i="59"/>
  <c r="AL53" i="59"/>
  <c r="AN52" i="59"/>
  <c r="AJ51" i="59"/>
  <c r="AI46" i="59"/>
  <c r="AL45" i="59"/>
  <c r="AN44" i="59"/>
  <c r="AJ43" i="59"/>
  <c r="AI38" i="59"/>
  <c r="AL37" i="59"/>
  <c r="AN36" i="59"/>
  <c r="AJ35" i="59"/>
  <c r="AI30" i="59"/>
  <c r="AL29" i="59"/>
  <c r="AN28" i="59"/>
  <c r="AJ27" i="59"/>
  <c r="AI22" i="59"/>
  <c r="AL21" i="59"/>
  <c r="AN20" i="59"/>
  <c r="AJ19" i="59"/>
  <c r="AI14" i="59"/>
  <c r="AL13" i="59"/>
  <c r="AN12" i="59"/>
  <c r="AJ11" i="59"/>
  <c r="AI6" i="59"/>
  <c r="AL5" i="59"/>
  <c r="AN4" i="59"/>
  <c r="AK2" i="59"/>
  <c r="AL15" i="59"/>
  <c r="AN6" i="59"/>
  <c r="AJ124" i="59"/>
  <c r="AJ120" i="59"/>
  <c r="AJ116" i="59"/>
  <c r="AL109" i="59"/>
  <c r="AJ104" i="59"/>
  <c r="AJ100" i="59"/>
  <c r="AJ96" i="59"/>
  <c r="AN90" i="59"/>
  <c r="AL83" i="59"/>
  <c r="AJ81" i="59"/>
  <c r="AN74" i="59"/>
  <c r="AJ73" i="59"/>
  <c r="AL67" i="59"/>
  <c r="AJ65" i="59"/>
  <c r="AL59" i="59"/>
  <c r="AJ57" i="59"/>
  <c r="AI52" i="59"/>
  <c r="AJ49" i="59"/>
  <c r="AL43" i="59"/>
  <c r="AJ41" i="59"/>
  <c r="AL35" i="59"/>
  <c r="AJ33" i="59"/>
  <c r="AL27" i="59"/>
  <c r="AJ25" i="59"/>
  <c r="AI20" i="59"/>
  <c r="AN10" i="59"/>
  <c r="AJ9" i="59"/>
  <c r="AL123" i="59"/>
  <c r="AJ122" i="59"/>
  <c r="AL119" i="59"/>
  <c r="AJ118" i="59"/>
  <c r="AL115" i="59"/>
  <c r="AJ114" i="59"/>
  <c r="AL111" i="59"/>
  <c r="AJ110" i="59"/>
  <c r="AL107" i="59"/>
  <c r="AJ106" i="59"/>
  <c r="AL103" i="59"/>
  <c r="AJ102" i="59"/>
  <c r="AL99" i="59"/>
  <c r="AJ98" i="59"/>
  <c r="AL95" i="59"/>
  <c r="AN94" i="59"/>
  <c r="AJ93" i="59"/>
  <c r="AI88" i="59"/>
  <c r="AL87" i="59"/>
  <c r="AN86" i="59"/>
  <c r="AJ85" i="59"/>
  <c r="AI80" i="59"/>
  <c r="AL79" i="59"/>
  <c r="AN78" i="59"/>
  <c r="AJ77" i="59"/>
  <c r="AI72" i="59"/>
  <c r="AL71" i="59"/>
  <c r="AN70" i="59"/>
  <c r="AJ69" i="59"/>
  <c r="AI64" i="59"/>
  <c r="AL63" i="59"/>
  <c r="AN62" i="59"/>
  <c r="AJ61" i="59"/>
  <c r="AI56" i="59"/>
  <c r="AL55" i="59"/>
  <c r="AN54" i="59"/>
  <c r="AJ53" i="59"/>
  <c r="AI48" i="59"/>
  <c r="AL47" i="59"/>
  <c r="AN46" i="59"/>
  <c r="AJ45" i="59"/>
  <c r="AI40" i="59"/>
  <c r="AL39" i="59"/>
  <c r="AN38" i="59"/>
  <c r="AJ37" i="59"/>
  <c r="AI32" i="59"/>
  <c r="AL31" i="59"/>
  <c r="AN30" i="59"/>
  <c r="AJ29" i="59"/>
  <c r="AI24" i="59"/>
  <c r="AL23" i="59"/>
  <c r="AN22" i="59"/>
  <c r="AJ21" i="59"/>
  <c r="AI16" i="59"/>
  <c r="AN14" i="59"/>
  <c r="AJ13" i="59"/>
  <c r="AI8" i="59"/>
  <c r="AL7" i="59"/>
  <c r="AJ5" i="59"/>
  <c r="AL113" i="59"/>
  <c r="AL105" i="59"/>
  <c r="AI92" i="59"/>
  <c r="AJ89" i="59"/>
  <c r="AN82" i="59"/>
  <c r="AI76" i="59"/>
  <c r="AN66" i="59"/>
  <c r="AN58" i="59"/>
  <c r="AL51" i="59"/>
  <c r="AN42" i="59"/>
  <c r="AN34" i="59"/>
  <c r="AN26" i="59"/>
  <c r="AN18" i="59"/>
  <c r="AI12" i="59"/>
  <c r="AO2" i="59"/>
  <c r="AL124" i="59"/>
  <c r="AJ123" i="59"/>
  <c r="AL120" i="59"/>
  <c r="AJ119" i="59"/>
  <c r="AL116" i="59"/>
  <c r="AJ115" i="59"/>
  <c r="AL112" i="59"/>
  <c r="AJ111" i="59"/>
  <c r="AL108" i="59"/>
  <c r="AJ107" i="59"/>
  <c r="AL104" i="59"/>
  <c r="AJ103" i="59"/>
  <c r="AL100" i="59"/>
  <c r="AJ99" i="59"/>
  <c r="AL96" i="59"/>
  <c r="AJ95" i="59"/>
  <c r="AI90" i="59"/>
  <c r="AL89" i="59"/>
  <c r="AN88" i="59"/>
  <c r="AJ87" i="59"/>
  <c r="AI82" i="59"/>
  <c r="AL81" i="59"/>
  <c r="AN80" i="59"/>
  <c r="AJ79" i="59"/>
  <c r="AI74" i="59"/>
  <c r="AL73" i="59"/>
  <c r="AN72" i="59"/>
  <c r="AJ71" i="59"/>
  <c r="AI66" i="59"/>
  <c r="AL65" i="59"/>
  <c r="AN64" i="59"/>
  <c r="AJ63" i="59"/>
  <c r="AI58" i="59"/>
  <c r="AL57" i="59"/>
  <c r="AN56" i="59"/>
  <c r="AJ55" i="59"/>
  <c r="AI50" i="59"/>
  <c r="AL49" i="59"/>
  <c r="AN48" i="59"/>
  <c r="AJ47" i="59"/>
  <c r="AI42" i="59"/>
  <c r="AL41" i="59"/>
  <c r="AN40" i="59"/>
  <c r="AJ39" i="59"/>
  <c r="AI34" i="59"/>
  <c r="AL33" i="59"/>
  <c r="AN32" i="59"/>
  <c r="AJ31" i="59"/>
  <c r="AI26" i="59"/>
  <c r="AL25" i="59"/>
  <c r="AN24" i="59"/>
  <c r="AJ23" i="59"/>
  <c r="AI18" i="59"/>
  <c r="AL17" i="59"/>
  <c r="AN16" i="59"/>
  <c r="AJ15" i="59"/>
  <c r="AI10" i="59"/>
  <c r="AL9" i="59"/>
  <c r="AN8" i="59"/>
  <c r="AJ7" i="59"/>
  <c r="AL121" i="59"/>
  <c r="AL117" i="59"/>
  <c r="AJ112" i="59"/>
  <c r="AJ108" i="59"/>
  <c r="AL101" i="59"/>
  <c r="AL97" i="59"/>
  <c r="AL91" i="59"/>
  <c r="AI84" i="59"/>
  <c r="AL75" i="59"/>
  <c r="AI68" i="59"/>
  <c r="AI60" i="59"/>
  <c r="AN50" i="59"/>
  <c r="AI44" i="59"/>
  <c r="AI36" i="59"/>
  <c r="AI28" i="59"/>
  <c r="AL19" i="59"/>
  <c r="AJ17" i="59"/>
  <c r="AL11" i="59"/>
  <c r="AI4" i="59"/>
  <c r="D15" i="113" a="1"/>
  <c r="D15" i="113" s="1"/>
  <c r="H7" i="113" a="1"/>
  <c r="H7" i="113" s="1"/>
  <c r="AG8" i="113"/>
  <c r="C8" i="113" a="1"/>
  <c r="C8" i="113" s="1"/>
  <c r="D8" i="113" s="1" a="1"/>
  <c r="D8" i="113" s="1"/>
  <c r="AF8" i="113"/>
  <c r="C24" i="113"/>
  <c r="F8" i="113"/>
  <c r="C9" i="113" s="1"/>
  <c r="C25" i="113"/>
  <c r="H7" i="110" a="1"/>
  <c r="H7" i="110" s="1"/>
  <c r="AG8" i="110"/>
  <c r="AF8" i="110"/>
  <c r="C8" i="110" a="1"/>
  <c r="C8" i="110" s="1"/>
  <c r="D8" i="110" s="1" a="1"/>
  <c r="D8" i="110" s="1"/>
  <c r="F8" i="110"/>
  <c r="C9" i="110" s="1"/>
  <c r="C24" i="110"/>
  <c r="C25" i="110"/>
  <c r="AF8" i="114"/>
  <c r="AG8" i="114"/>
  <c r="H7" i="114" a="1"/>
  <c r="H7" i="114" s="1"/>
  <c r="C8" i="114" a="1"/>
  <c r="C8" i="114" s="1"/>
  <c r="D8" i="114" s="1" a="1"/>
  <c r="D8" i="114" s="1"/>
  <c r="F8" i="114"/>
  <c r="C9" i="114" s="1"/>
  <c r="C24" i="114"/>
  <c r="C25" i="114"/>
  <c r="D15" i="131" a="1"/>
  <c r="D15" i="131" s="1"/>
  <c r="C8" i="130" a="1"/>
  <c r="C8" i="130" s="1"/>
  <c r="D8" i="130" s="1" a="1"/>
  <c r="D8" i="130" s="1"/>
  <c r="AF8" i="130"/>
  <c r="AG8" i="130"/>
  <c r="H7" i="130" a="1"/>
  <c r="H7" i="130" s="1"/>
  <c r="F8" i="130"/>
  <c r="C9" i="130" s="1"/>
  <c r="C24" i="130"/>
  <c r="C25" i="130"/>
  <c r="D15" i="130" a="1"/>
  <c r="D15" i="130" s="1"/>
  <c r="AF5" i="109"/>
  <c r="C14" i="109" s="1" a="1"/>
  <c r="C14" i="109" s="1"/>
  <c r="AO123" i="109"/>
  <c r="AP122" i="109"/>
  <c r="AQ121" i="109"/>
  <c r="AN121" i="109"/>
  <c r="AO119" i="109"/>
  <c r="AP118" i="109"/>
  <c r="AQ117" i="109"/>
  <c r="AN117" i="109"/>
  <c r="AO115" i="109"/>
  <c r="AP121" i="109"/>
  <c r="AP120" i="109"/>
  <c r="AN120" i="109"/>
  <c r="AP119" i="109"/>
  <c r="AN119" i="109"/>
  <c r="AN118" i="109"/>
  <c r="AQ114" i="109"/>
  <c r="AN114" i="109"/>
  <c r="AO112" i="109"/>
  <c r="AP111" i="109"/>
  <c r="AQ110" i="109"/>
  <c r="AN110" i="109"/>
  <c r="AO108" i="109"/>
  <c r="AP107" i="109"/>
  <c r="AQ106" i="109"/>
  <c r="AN106" i="109"/>
  <c r="AO104" i="109"/>
  <c r="AP103" i="109"/>
  <c r="AQ102" i="109"/>
  <c r="AN102" i="109"/>
  <c r="AO100" i="109"/>
  <c r="AP99" i="109"/>
  <c r="AQ98" i="109"/>
  <c r="AN98" i="109"/>
  <c r="AO96" i="109"/>
  <c r="AP95" i="109"/>
  <c r="AQ94" i="109"/>
  <c r="AN94" i="109"/>
  <c r="AN124" i="109"/>
  <c r="AN122" i="109"/>
  <c r="AQ120" i="109"/>
  <c r="AQ118" i="109"/>
  <c r="AO118" i="109"/>
  <c r="AP117" i="109"/>
  <c r="AO116" i="109"/>
  <c r="AP115" i="109"/>
  <c r="AP114" i="109"/>
  <c r="AP113" i="109"/>
  <c r="AN113" i="109"/>
  <c r="AP112" i="109"/>
  <c r="AN112" i="109"/>
  <c r="AN111" i="109"/>
  <c r="AO107" i="109"/>
  <c r="AO106" i="109"/>
  <c r="AQ105" i="109"/>
  <c r="AO105" i="109"/>
  <c r="AQ104" i="109"/>
  <c r="AQ103" i="109"/>
  <c r="AP98" i="109"/>
  <c r="AP97" i="109"/>
  <c r="AN97" i="109"/>
  <c r="AP96" i="109"/>
  <c r="AN96" i="109"/>
  <c r="AN95" i="109"/>
  <c r="AP124" i="109"/>
  <c r="AQ123" i="109"/>
  <c r="AO121" i="109"/>
  <c r="AQ116" i="109"/>
  <c r="AN116" i="109"/>
  <c r="AP110" i="109"/>
  <c r="AP109" i="109"/>
  <c r="AN109" i="109"/>
  <c r="AP108" i="109"/>
  <c r="AN108" i="109"/>
  <c r="AN107" i="109"/>
  <c r="AO103" i="109"/>
  <c r="AO102" i="109"/>
  <c r="AQ101" i="109"/>
  <c r="AO101" i="109"/>
  <c r="AQ100" i="109"/>
  <c r="AQ99" i="109"/>
  <c r="AP94" i="109"/>
  <c r="AQ119" i="109"/>
  <c r="AO117" i="109"/>
  <c r="AQ113" i="109"/>
  <c r="AQ112" i="109"/>
  <c r="AQ111" i="109"/>
  <c r="AN105" i="109"/>
  <c r="AN104" i="109"/>
  <c r="AN103" i="109"/>
  <c r="AO99" i="109"/>
  <c r="AO98" i="109"/>
  <c r="AO97" i="109"/>
  <c r="AQ124" i="109"/>
  <c r="AP123" i="109"/>
  <c r="AO122" i="109"/>
  <c r="AQ115" i="109"/>
  <c r="AQ109" i="109"/>
  <c r="AQ108" i="109"/>
  <c r="AQ107" i="109"/>
  <c r="AN101" i="109"/>
  <c r="AN100" i="109"/>
  <c r="AN99" i="109"/>
  <c r="AO95" i="109"/>
  <c r="AO94" i="109"/>
  <c r="AO124" i="109"/>
  <c r="AN123" i="109"/>
  <c r="AP116" i="109"/>
  <c r="AO114" i="109"/>
  <c r="AO113" i="109"/>
  <c r="AP106" i="109"/>
  <c r="AP105" i="109"/>
  <c r="AP104" i="109"/>
  <c r="AQ97" i="109"/>
  <c r="AQ96" i="109"/>
  <c r="AQ95" i="109"/>
  <c r="AQ122" i="109"/>
  <c r="AO109" i="109"/>
  <c r="AP101" i="109"/>
  <c r="AP100" i="109"/>
  <c r="AO120" i="109"/>
  <c r="AO111" i="109"/>
  <c r="AO110" i="109"/>
  <c r="AP102" i="109"/>
  <c r="AN115" i="109"/>
  <c r="AJ124" i="109"/>
  <c r="AL123" i="109"/>
  <c r="AM122" i="109"/>
  <c r="AI122" i="109"/>
  <c r="AK121" i="109"/>
  <c r="AJ120" i="109"/>
  <c r="AL119" i="109"/>
  <c r="AM118" i="109"/>
  <c r="AI118" i="109"/>
  <c r="AK117" i="109"/>
  <c r="AJ116" i="109"/>
  <c r="AL115" i="109"/>
  <c r="AM114" i="109"/>
  <c r="AI114" i="109"/>
  <c r="AK113" i="109"/>
  <c r="AJ112" i="109"/>
  <c r="AL111" i="109"/>
  <c r="AM110" i="109"/>
  <c r="AI110" i="109"/>
  <c r="AK109" i="109"/>
  <c r="AJ108" i="109"/>
  <c r="AL107" i="109"/>
  <c r="AM106" i="109"/>
  <c r="AI106" i="109"/>
  <c r="AK105" i="109"/>
  <c r="AJ104" i="109"/>
  <c r="AL103" i="109"/>
  <c r="AM102" i="109"/>
  <c r="AI102" i="109"/>
  <c r="AK101" i="109"/>
  <c r="AJ100" i="109"/>
  <c r="AL99" i="109"/>
  <c r="AM98" i="109"/>
  <c r="AI98" i="109"/>
  <c r="AK97" i="109"/>
  <c r="AJ96" i="109"/>
  <c r="AL95" i="109"/>
  <c r="AM94" i="109"/>
  <c r="AI94" i="109"/>
  <c r="AJ93" i="109"/>
  <c r="AP92" i="109"/>
  <c r="AM92" i="109"/>
  <c r="AI92" i="109"/>
  <c r="AJ91" i="109"/>
  <c r="AP90" i="109"/>
  <c r="AM90" i="109"/>
  <c r="AI90" i="109"/>
  <c r="AJ89" i="109"/>
  <c r="AP88" i="109"/>
  <c r="AM88" i="109"/>
  <c r="AI88" i="109"/>
  <c r="AJ87" i="109"/>
  <c r="AP86" i="109"/>
  <c r="AM86" i="109"/>
  <c r="AI86" i="109"/>
  <c r="AJ85" i="109"/>
  <c r="AP84" i="109"/>
  <c r="AM84" i="109"/>
  <c r="AI84" i="109"/>
  <c r="AJ83" i="109"/>
  <c r="AP82" i="109"/>
  <c r="AM82" i="109"/>
  <c r="AI82" i="109"/>
  <c r="AJ81" i="109"/>
  <c r="AP80" i="109"/>
  <c r="AM80" i="109"/>
  <c r="AI80" i="109"/>
  <c r="AJ79" i="109"/>
  <c r="AP78" i="109"/>
  <c r="AM78" i="109"/>
  <c r="AI78" i="109"/>
  <c r="AJ77" i="109"/>
  <c r="AP76" i="109"/>
  <c r="AM76" i="109"/>
  <c r="AI76" i="109"/>
  <c r="AJ75" i="109"/>
  <c r="AP74" i="109"/>
  <c r="AM74" i="109"/>
  <c r="AI74" i="109"/>
  <c r="AJ73" i="109"/>
  <c r="AP72" i="109"/>
  <c r="AM72" i="109"/>
  <c r="AI72" i="109"/>
  <c r="AJ71" i="109"/>
  <c r="AP70" i="109"/>
  <c r="AM70" i="109"/>
  <c r="AI70" i="109"/>
  <c r="AJ69" i="109"/>
  <c r="AP68" i="109"/>
  <c r="AM68" i="109"/>
  <c r="AI68" i="109"/>
  <c r="AJ67" i="109"/>
  <c r="AP66" i="109"/>
  <c r="AM66" i="109"/>
  <c r="AI66" i="109"/>
  <c r="AJ65" i="109"/>
  <c r="AP64" i="109"/>
  <c r="AM64" i="109"/>
  <c r="AI64" i="109"/>
  <c r="AJ63" i="109"/>
  <c r="AP62" i="109"/>
  <c r="AM62" i="109"/>
  <c r="AI62" i="109"/>
  <c r="AJ61" i="109"/>
  <c r="AP60" i="109"/>
  <c r="AM60" i="109"/>
  <c r="AI60" i="109"/>
  <c r="AJ59" i="109"/>
  <c r="AP58" i="109"/>
  <c r="AM58" i="109"/>
  <c r="AI58" i="109"/>
  <c r="AJ57" i="109"/>
  <c r="AP56" i="109"/>
  <c r="AM56" i="109"/>
  <c r="AI56" i="109"/>
  <c r="AJ55" i="109"/>
  <c r="AP54" i="109"/>
  <c r="AM54" i="109"/>
  <c r="AI54" i="109"/>
  <c r="AJ53" i="109"/>
  <c r="AP52" i="109"/>
  <c r="AM52" i="109"/>
  <c r="AI52" i="109"/>
  <c r="AJ51" i="109"/>
  <c r="AP50" i="109"/>
  <c r="AM50" i="109"/>
  <c r="AI50" i="109"/>
  <c r="AJ49" i="109"/>
  <c r="AP48" i="109"/>
  <c r="AM48" i="109"/>
  <c r="AI48" i="109"/>
  <c r="AJ47" i="109"/>
  <c r="AP46" i="109"/>
  <c r="AM46" i="109"/>
  <c r="AI46" i="109"/>
  <c r="AJ45" i="109"/>
  <c r="AP44" i="109"/>
  <c r="AM44" i="109"/>
  <c r="AI44" i="109"/>
  <c r="AJ43" i="109"/>
  <c r="AP42" i="109"/>
  <c r="AM42" i="109"/>
  <c r="AI42" i="109"/>
  <c r="AJ41" i="109"/>
  <c r="AP40" i="109"/>
  <c r="AM40" i="109"/>
  <c r="AI40" i="109"/>
  <c r="AJ39" i="109"/>
  <c r="AP38" i="109"/>
  <c r="AM38" i="109"/>
  <c r="AI38" i="109"/>
  <c r="AJ37" i="109"/>
  <c r="AP36" i="109"/>
  <c r="AM36" i="109"/>
  <c r="AI36" i="109"/>
  <c r="AJ35" i="109"/>
  <c r="AP34" i="109"/>
  <c r="AM34" i="109"/>
  <c r="AI34" i="109"/>
  <c r="AJ33" i="109"/>
  <c r="AP32" i="109"/>
  <c r="AM32" i="109"/>
  <c r="AI32" i="109"/>
  <c r="AJ31" i="109"/>
  <c r="AP30" i="109"/>
  <c r="AM30" i="109"/>
  <c r="AI30" i="109"/>
  <c r="AJ29" i="109"/>
  <c r="AP28" i="109"/>
  <c r="AM28" i="109"/>
  <c r="AI28" i="109"/>
  <c r="AJ27" i="109"/>
  <c r="AP26" i="109"/>
  <c r="AM26" i="109"/>
  <c r="AI26" i="109"/>
  <c r="AJ25" i="109"/>
  <c r="AP24" i="109"/>
  <c r="AM24" i="109"/>
  <c r="AI24" i="109"/>
  <c r="AJ23" i="109"/>
  <c r="AP22" i="109"/>
  <c r="AM22" i="109"/>
  <c r="AI22" i="109"/>
  <c r="AJ21" i="109"/>
  <c r="AP20" i="109"/>
  <c r="AM20" i="109"/>
  <c r="AI20" i="109"/>
  <c r="AJ19" i="109"/>
  <c r="AP18" i="109"/>
  <c r="AM18" i="109"/>
  <c r="AI18" i="109"/>
  <c r="AJ17" i="109"/>
  <c r="AP16" i="109"/>
  <c r="AM16" i="109"/>
  <c r="AI16" i="109"/>
  <c r="AJ15" i="109"/>
  <c r="AP14" i="109"/>
  <c r="AM14" i="109"/>
  <c r="AI14" i="109"/>
  <c r="AJ13" i="109"/>
  <c r="AP12" i="109"/>
  <c r="AM12" i="109"/>
  <c r="AI12" i="109"/>
  <c r="AJ11" i="109"/>
  <c r="AP10" i="109"/>
  <c r="AM10" i="109"/>
  <c r="AI10" i="109"/>
  <c r="AJ9" i="109"/>
  <c r="AP8" i="109"/>
  <c r="AM8" i="109"/>
  <c r="AI8" i="109"/>
  <c r="AJ7" i="109"/>
  <c r="AP6" i="109"/>
  <c r="AM6" i="109"/>
  <c r="AI6" i="109"/>
  <c r="AJ5" i="109"/>
  <c r="AP4" i="109"/>
  <c r="AM4" i="109"/>
  <c r="AI4" i="109"/>
  <c r="AQ2" i="109"/>
  <c r="AM2" i="109"/>
  <c r="AI2" i="109"/>
  <c r="AJ123" i="109"/>
  <c r="AM121" i="109"/>
  <c r="AM117" i="109"/>
  <c r="AK116" i="109"/>
  <c r="AL114" i="109"/>
  <c r="AI113" i="109"/>
  <c r="AJ111" i="109"/>
  <c r="AI109" i="109"/>
  <c r="AL106" i="109"/>
  <c r="AI105" i="109"/>
  <c r="AM101" i="109"/>
  <c r="AL124" i="109"/>
  <c r="AM123" i="109"/>
  <c r="AI123" i="109"/>
  <c r="AK122" i="109"/>
  <c r="AJ121" i="109"/>
  <c r="AL120" i="109"/>
  <c r="AM119" i="109"/>
  <c r="AI119" i="109"/>
  <c r="AK118" i="109"/>
  <c r="AJ117" i="109"/>
  <c r="AL116" i="109"/>
  <c r="AM115" i="109"/>
  <c r="AI115" i="109"/>
  <c r="AK114" i="109"/>
  <c r="AJ113" i="109"/>
  <c r="AL112" i="109"/>
  <c r="AM111" i="109"/>
  <c r="AI111" i="109"/>
  <c r="AK110" i="109"/>
  <c r="AJ109" i="109"/>
  <c r="AL108" i="109"/>
  <c r="AM107" i="109"/>
  <c r="AI107" i="109"/>
  <c r="AK106" i="109"/>
  <c r="AJ105" i="109"/>
  <c r="AL104" i="109"/>
  <c r="AM103" i="109"/>
  <c r="AI103" i="109"/>
  <c r="AK102" i="109"/>
  <c r="AJ101" i="109"/>
  <c r="AL100" i="109"/>
  <c r="AM99" i="109"/>
  <c r="AI99" i="109"/>
  <c r="AK98" i="109"/>
  <c r="AJ97" i="109"/>
  <c r="AL96" i="109"/>
  <c r="AM95" i="109"/>
  <c r="AI95" i="109"/>
  <c r="AK94" i="109"/>
  <c r="AO93" i="109"/>
  <c r="AL93" i="109"/>
  <c r="AQ92" i="109"/>
  <c r="AN92" i="109"/>
  <c r="AK92" i="109"/>
  <c r="AO91" i="109"/>
  <c r="AL91" i="109"/>
  <c r="AQ90" i="109"/>
  <c r="AN90" i="109"/>
  <c r="AK90" i="109"/>
  <c r="AO89" i="109"/>
  <c r="AL89" i="109"/>
  <c r="AQ88" i="109"/>
  <c r="AN88" i="109"/>
  <c r="AK88" i="109"/>
  <c r="AO87" i="109"/>
  <c r="AL87" i="109"/>
  <c r="AQ86" i="109"/>
  <c r="AN86" i="109"/>
  <c r="AK86" i="109"/>
  <c r="AO85" i="109"/>
  <c r="AL85" i="109"/>
  <c r="AQ84" i="109"/>
  <c r="AN84" i="109"/>
  <c r="AK84" i="109"/>
  <c r="AO83" i="109"/>
  <c r="AL83" i="109"/>
  <c r="AQ82" i="109"/>
  <c r="AN82" i="109"/>
  <c r="AK82" i="109"/>
  <c r="AO81" i="109"/>
  <c r="AL81" i="109"/>
  <c r="AQ80" i="109"/>
  <c r="AN80" i="109"/>
  <c r="AK80" i="109"/>
  <c r="AO79" i="109"/>
  <c r="AL79" i="109"/>
  <c r="AQ78" i="109"/>
  <c r="AN78" i="109"/>
  <c r="AK78" i="109"/>
  <c r="AO77" i="109"/>
  <c r="AL77" i="109"/>
  <c r="AQ76" i="109"/>
  <c r="AN76" i="109"/>
  <c r="AK76" i="109"/>
  <c r="AO75" i="109"/>
  <c r="AL75" i="109"/>
  <c r="AQ74" i="109"/>
  <c r="AN74" i="109"/>
  <c r="AK74" i="109"/>
  <c r="AO73" i="109"/>
  <c r="AL73" i="109"/>
  <c r="AQ72" i="109"/>
  <c r="AN72" i="109"/>
  <c r="AK72" i="109"/>
  <c r="AO71" i="109"/>
  <c r="AL71" i="109"/>
  <c r="AQ70" i="109"/>
  <c r="AN70" i="109"/>
  <c r="AK70" i="109"/>
  <c r="AO69" i="109"/>
  <c r="AL69" i="109"/>
  <c r="AQ68" i="109"/>
  <c r="AN68" i="109"/>
  <c r="AK68" i="109"/>
  <c r="AO67" i="109"/>
  <c r="AL67" i="109"/>
  <c r="AQ66" i="109"/>
  <c r="AN66" i="109"/>
  <c r="AK66" i="109"/>
  <c r="AO65" i="109"/>
  <c r="AL65" i="109"/>
  <c r="AQ64" i="109"/>
  <c r="AN64" i="109"/>
  <c r="AK64" i="109"/>
  <c r="AO63" i="109"/>
  <c r="AL63" i="109"/>
  <c r="AQ62" i="109"/>
  <c r="AN62" i="109"/>
  <c r="AK62" i="109"/>
  <c r="AO61" i="109"/>
  <c r="AL61" i="109"/>
  <c r="AQ60" i="109"/>
  <c r="AN60" i="109"/>
  <c r="AK60" i="109"/>
  <c r="AO59" i="109"/>
  <c r="AL59" i="109"/>
  <c r="AQ58" i="109"/>
  <c r="AN58" i="109"/>
  <c r="AK58" i="109"/>
  <c r="AO57" i="109"/>
  <c r="AL57" i="109"/>
  <c r="AQ56" i="109"/>
  <c r="AN56" i="109"/>
  <c r="AK56" i="109"/>
  <c r="AO55" i="109"/>
  <c r="AL55" i="109"/>
  <c r="AQ54" i="109"/>
  <c r="AN54" i="109"/>
  <c r="AK54" i="109"/>
  <c r="AO53" i="109"/>
  <c r="AL53" i="109"/>
  <c r="AQ52" i="109"/>
  <c r="AN52" i="109"/>
  <c r="AK52" i="109"/>
  <c r="AO51" i="109"/>
  <c r="AL51" i="109"/>
  <c r="AQ50" i="109"/>
  <c r="AN50" i="109"/>
  <c r="AK50" i="109"/>
  <c r="AO49" i="109"/>
  <c r="AL49" i="109"/>
  <c r="AQ48" i="109"/>
  <c r="AN48" i="109"/>
  <c r="AK48" i="109"/>
  <c r="AO47" i="109"/>
  <c r="AL47" i="109"/>
  <c r="AQ46" i="109"/>
  <c r="AN46" i="109"/>
  <c r="AK46" i="109"/>
  <c r="AO45" i="109"/>
  <c r="AL45" i="109"/>
  <c r="AQ44" i="109"/>
  <c r="AN44" i="109"/>
  <c r="AK44" i="109"/>
  <c r="AO43" i="109"/>
  <c r="AL43" i="109"/>
  <c r="AQ42" i="109"/>
  <c r="AN42" i="109"/>
  <c r="AK42" i="109"/>
  <c r="AO41" i="109"/>
  <c r="AL41" i="109"/>
  <c r="AQ40" i="109"/>
  <c r="AN40" i="109"/>
  <c r="AK40" i="109"/>
  <c r="AO39" i="109"/>
  <c r="AL39" i="109"/>
  <c r="AQ38" i="109"/>
  <c r="AN38" i="109"/>
  <c r="AK38" i="109"/>
  <c r="AO37" i="109"/>
  <c r="AL37" i="109"/>
  <c r="AQ36" i="109"/>
  <c r="AN36" i="109"/>
  <c r="AK36" i="109"/>
  <c r="AO35" i="109"/>
  <c r="AL35" i="109"/>
  <c r="AQ34" i="109"/>
  <c r="AN34" i="109"/>
  <c r="AK34" i="109"/>
  <c r="AO33" i="109"/>
  <c r="AL33" i="109"/>
  <c r="AQ32" i="109"/>
  <c r="AN32" i="109"/>
  <c r="AK32" i="109"/>
  <c r="AO31" i="109"/>
  <c r="AL31" i="109"/>
  <c r="AQ30" i="109"/>
  <c r="AN30" i="109"/>
  <c r="AK30" i="109"/>
  <c r="AO29" i="109"/>
  <c r="AL29" i="109"/>
  <c r="AQ28" i="109"/>
  <c r="AN28" i="109"/>
  <c r="AK28" i="109"/>
  <c r="AO27" i="109"/>
  <c r="AL27" i="109"/>
  <c r="AQ26" i="109"/>
  <c r="AN26" i="109"/>
  <c r="AK26" i="109"/>
  <c r="AO25" i="109"/>
  <c r="AL25" i="109"/>
  <c r="AQ24" i="109"/>
  <c r="AN24" i="109"/>
  <c r="AK24" i="109"/>
  <c r="AO23" i="109"/>
  <c r="AL23" i="109"/>
  <c r="AQ22" i="109"/>
  <c r="AN22" i="109"/>
  <c r="AK22" i="109"/>
  <c r="AO21" i="109"/>
  <c r="AL21" i="109"/>
  <c r="AQ20" i="109"/>
  <c r="AN20" i="109"/>
  <c r="AK20" i="109"/>
  <c r="AO19" i="109"/>
  <c r="AL19" i="109"/>
  <c r="AQ18" i="109"/>
  <c r="AN18" i="109"/>
  <c r="AK18" i="109"/>
  <c r="AO17" i="109"/>
  <c r="AL17" i="109"/>
  <c r="AQ16" i="109"/>
  <c r="AN16" i="109"/>
  <c r="AK16" i="109"/>
  <c r="AO15" i="109"/>
  <c r="AL15" i="109"/>
  <c r="AQ14" i="109"/>
  <c r="AN14" i="109"/>
  <c r="AK14" i="109"/>
  <c r="AO13" i="109"/>
  <c r="AL13" i="109"/>
  <c r="AQ12" i="109"/>
  <c r="AN12" i="109"/>
  <c r="AK12" i="109"/>
  <c r="AO11" i="109"/>
  <c r="AL11" i="109"/>
  <c r="AQ10" i="109"/>
  <c r="AN10" i="109"/>
  <c r="AK10" i="109"/>
  <c r="AO9" i="109"/>
  <c r="AL9" i="109"/>
  <c r="AQ8" i="109"/>
  <c r="AN8" i="109"/>
  <c r="AK8" i="109"/>
  <c r="AO7" i="109"/>
  <c r="AL7" i="109"/>
  <c r="AQ6" i="109"/>
  <c r="AN6" i="109"/>
  <c r="AK6" i="109"/>
  <c r="AO5" i="109"/>
  <c r="AL5" i="109"/>
  <c r="AQ4" i="109"/>
  <c r="AN4" i="109"/>
  <c r="AK4" i="109"/>
  <c r="AP2" i="109"/>
  <c r="AL2" i="109"/>
  <c r="AL122" i="109"/>
  <c r="AK120" i="109"/>
  <c r="AL118" i="109"/>
  <c r="AJ115" i="109"/>
  <c r="AM113" i="109"/>
  <c r="AK112" i="109"/>
  <c r="AM109" i="109"/>
  <c r="AK108" i="109"/>
  <c r="AM105" i="109"/>
  <c r="AK104" i="109"/>
  <c r="AL102" i="109"/>
  <c r="AI101" i="109"/>
  <c r="AM124" i="109"/>
  <c r="AI124" i="109"/>
  <c r="AK123" i="109"/>
  <c r="AJ122" i="109"/>
  <c r="AL121" i="109"/>
  <c r="AM120" i="109"/>
  <c r="AI120" i="109"/>
  <c r="AK119" i="109"/>
  <c r="AJ118" i="109"/>
  <c r="AL117" i="109"/>
  <c r="AM116" i="109"/>
  <c r="AI116" i="109"/>
  <c r="AK115" i="109"/>
  <c r="AJ114" i="109"/>
  <c r="AL113" i="109"/>
  <c r="AM112" i="109"/>
  <c r="AI112" i="109"/>
  <c r="AK111" i="109"/>
  <c r="AJ110" i="109"/>
  <c r="AL109" i="109"/>
  <c r="AM108" i="109"/>
  <c r="AI108" i="109"/>
  <c r="AK107" i="109"/>
  <c r="AJ106" i="109"/>
  <c r="AL105" i="109"/>
  <c r="AM104" i="109"/>
  <c r="AI104" i="109"/>
  <c r="AK103" i="109"/>
  <c r="AJ102" i="109"/>
  <c r="AL101" i="109"/>
  <c r="AM100" i="109"/>
  <c r="AI100" i="109"/>
  <c r="AK99" i="109"/>
  <c r="AJ98" i="109"/>
  <c r="AL97" i="109"/>
  <c r="AM96" i="109"/>
  <c r="AI96" i="109"/>
  <c r="AK95" i="109"/>
  <c r="AJ94" i="109"/>
  <c r="AP93" i="109"/>
  <c r="AM93" i="109"/>
  <c r="AI93" i="109"/>
  <c r="AJ92" i="109"/>
  <c r="AP91" i="109"/>
  <c r="AM91" i="109"/>
  <c r="AI91" i="109"/>
  <c r="AJ90" i="109"/>
  <c r="AP89" i="109"/>
  <c r="AM89" i="109"/>
  <c r="AI89" i="109"/>
  <c r="AJ88" i="109"/>
  <c r="AP87" i="109"/>
  <c r="AM87" i="109"/>
  <c r="AI87" i="109"/>
  <c r="AJ86" i="109"/>
  <c r="AP85" i="109"/>
  <c r="AM85" i="109"/>
  <c r="AI85" i="109"/>
  <c r="AJ84" i="109"/>
  <c r="AP83" i="109"/>
  <c r="AM83" i="109"/>
  <c r="AI83" i="109"/>
  <c r="AJ82" i="109"/>
  <c r="AP81" i="109"/>
  <c r="AM81" i="109"/>
  <c r="AI81" i="109"/>
  <c r="AJ80" i="109"/>
  <c r="AP79" i="109"/>
  <c r="AM79" i="109"/>
  <c r="AI79" i="109"/>
  <c r="AJ78" i="109"/>
  <c r="AP77" i="109"/>
  <c r="AM77" i="109"/>
  <c r="AI77" i="109"/>
  <c r="AJ76" i="109"/>
  <c r="AP75" i="109"/>
  <c r="AM75" i="109"/>
  <c r="AI75" i="109"/>
  <c r="AJ74" i="109"/>
  <c r="AP73" i="109"/>
  <c r="AM73" i="109"/>
  <c r="AI73" i="109"/>
  <c r="AJ72" i="109"/>
  <c r="AP71" i="109"/>
  <c r="AM71" i="109"/>
  <c r="AI71" i="109"/>
  <c r="AJ70" i="109"/>
  <c r="AP69" i="109"/>
  <c r="AM69" i="109"/>
  <c r="AI69" i="109"/>
  <c r="AJ68" i="109"/>
  <c r="AP67" i="109"/>
  <c r="AM67" i="109"/>
  <c r="AI67" i="109"/>
  <c r="AJ66" i="109"/>
  <c r="AP65" i="109"/>
  <c r="AM65" i="109"/>
  <c r="AI65" i="109"/>
  <c r="AJ64" i="109"/>
  <c r="AP63" i="109"/>
  <c r="AM63" i="109"/>
  <c r="AI63" i="109"/>
  <c r="AJ62" i="109"/>
  <c r="AP61" i="109"/>
  <c r="AM61" i="109"/>
  <c r="AI61" i="109"/>
  <c r="AJ60" i="109"/>
  <c r="AP59" i="109"/>
  <c r="AM59" i="109"/>
  <c r="AI59" i="109"/>
  <c r="AJ58" i="109"/>
  <c r="AP57" i="109"/>
  <c r="AM57" i="109"/>
  <c r="AI57" i="109"/>
  <c r="AJ56" i="109"/>
  <c r="AP55" i="109"/>
  <c r="AM55" i="109"/>
  <c r="AI55" i="109"/>
  <c r="AJ54" i="109"/>
  <c r="AP53" i="109"/>
  <c r="AM53" i="109"/>
  <c r="AI53" i="109"/>
  <c r="AJ52" i="109"/>
  <c r="AP51" i="109"/>
  <c r="AM51" i="109"/>
  <c r="AI51" i="109"/>
  <c r="AJ50" i="109"/>
  <c r="AP49" i="109"/>
  <c r="AM49" i="109"/>
  <c r="AI49" i="109"/>
  <c r="AJ48" i="109"/>
  <c r="AP47" i="109"/>
  <c r="AM47" i="109"/>
  <c r="AI47" i="109"/>
  <c r="AJ46" i="109"/>
  <c r="AP45" i="109"/>
  <c r="AM45" i="109"/>
  <c r="AI45" i="109"/>
  <c r="AJ44" i="109"/>
  <c r="AP43" i="109"/>
  <c r="AM43" i="109"/>
  <c r="AI43" i="109"/>
  <c r="AJ42" i="109"/>
  <c r="AP41" i="109"/>
  <c r="AM41" i="109"/>
  <c r="AI41" i="109"/>
  <c r="AJ40" i="109"/>
  <c r="AP39" i="109"/>
  <c r="AM39" i="109"/>
  <c r="AI39" i="109"/>
  <c r="AJ38" i="109"/>
  <c r="AP37" i="109"/>
  <c r="AM37" i="109"/>
  <c r="AI37" i="109"/>
  <c r="AJ36" i="109"/>
  <c r="AP35" i="109"/>
  <c r="AM35" i="109"/>
  <c r="AI35" i="109"/>
  <c r="AJ34" i="109"/>
  <c r="AP33" i="109"/>
  <c r="AM33" i="109"/>
  <c r="AI33" i="109"/>
  <c r="AJ32" i="109"/>
  <c r="AP31" i="109"/>
  <c r="AM31" i="109"/>
  <c r="AI31" i="109"/>
  <c r="AJ30" i="109"/>
  <c r="AP29" i="109"/>
  <c r="AM29" i="109"/>
  <c r="AI29" i="109"/>
  <c r="AJ28" i="109"/>
  <c r="AP27" i="109"/>
  <c r="AM27" i="109"/>
  <c r="AI27" i="109"/>
  <c r="AJ26" i="109"/>
  <c r="AP25" i="109"/>
  <c r="AM25" i="109"/>
  <c r="AI25" i="109"/>
  <c r="AJ24" i="109"/>
  <c r="AP23" i="109"/>
  <c r="AM23" i="109"/>
  <c r="AI23" i="109"/>
  <c r="AJ22" i="109"/>
  <c r="AP21" i="109"/>
  <c r="AM21" i="109"/>
  <c r="AI21" i="109"/>
  <c r="AJ20" i="109"/>
  <c r="AP19" i="109"/>
  <c r="AM19" i="109"/>
  <c r="AI19" i="109"/>
  <c r="AJ18" i="109"/>
  <c r="AP17" i="109"/>
  <c r="AM17" i="109"/>
  <c r="AI17" i="109"/>
  <c r="AJ16" i="109"/>
  <c r="AP15" i="109"/>
  <c r="AM15" i="109"/>
  <c r="AI15" i="109"/>
  <c r="AJ14" i="109"/>
  <c r="AP13" i="109"/>
  <c r="AM13" i="109"/>
  <c r="AI13" i="109"/>
  <c r="AJ12" i="109"/>
  <c r="AP11" i="109"/>
  <c r="AM11" i="109"/>
  <c r="AI11" i="109"/>
  <c r="AJ10" i="109"/>
  <c r="AP9" i="109"/>
  <c r="AM9" i="109"/>
  <c r="AI9" i="109"/>
  <c r="AJ8" i="109"/>
  <c r="AP7" i="109"/>
  <c r="AM7" i="109"/>
  <c r="AI7" i="109"/>
  <c r="AJ6" i="109"/>
  <c r="AP5" i="109"/>
  <c r="AM5" i="109"/>
  <c r="AI5" i="109"/>
  <c r="AJ4" i="109"/>
  <c r="AO2" i="109"/>
  <c r="AK2" i="109"/>
  <c r="AK124" i="109"/>
  <c r="AI121" i="109"/>
  <c r="AJ119" i="109"/>
  <c r="AI117" i="109"/>
  <c r="AL110" i="109"/>
  <c r="AJ107" i="109"/>
  <c r="AJ103" i="109"/>
  <c r="AL98" i="109"/>
  <c r="AI97" i="109"/>
  <c r="AO92" i="109"/>
  <c r="AQ91" i="109"/>
  <c r="AK91" i="109"/>
  <c r="AL88" i="109"/>
  <c r="AN87" i="109"/>
  <c r="AO84" i="109"/>
  <c r="AQ83" i="109"/>
  <c r="AK83" i="109"/>
  <c r="AL80" i="109"/>
  <c r="AN79" i="109"/>
  <c r="AO76" i="109"/>
  <c r="AQ75" i="109"/>
  <c r="AK75" i="109"/>
  <c r="AL72" i="109"/>
  <c r="AN71" i="109"/>
  <c r="AO68" i="109"/>
  <c r="AQ67" i="109"/>
  <c r="AK67" i="109"/>
  <c r="AL64" i="109"/>
  <c r="AN63" i="109"/>
  <c r="AO60" i="109"/>
  <c r="AQ59" i="109"/>
  <c r="AK59" i="109"/>
  <c r="AL56" i="109"/>
  <c r="AN55" i="109"/>
  <c r="AO52" i="109"/>
  <c r="AQ51" i="109"/>
  <c r="AK51" i="109"/>
  <c r="AL48" i="109"/>
  <c r="AN47" i="109"/>
  <c r="AO44" i="109"/>
  <c r="AQ43" i="109"/>
  <c r="AK43" i="109"/>
  <c r="AL40" i="109"/>
  <c r="AN39" i="109"/>
  <c r="AO36" i="109"/>
  <c r="AQ35" i="109"/>
  <c r="AK35" i="109"/>
  <c r="AL32" i="109"/>
  <c r="AN31" i="109"/>
  <c r="AO28" i="109"/>
  <c r="AQ27" i="109"/>
  <c r="AK27" i="109"/>
  <c r="AL24" i="109"/>
  <c r="AN23" i="109"/>
  <c r="AO20" i="109"/>
  <c r="AQ19" i="109"/>
  <c r="AK19" i="109"/>
  <c r="AL16" i="109"/>
  <c r="AN15" i="109"/>
  <c r="AO12" i="109"/>
  <c r="AQ11" i="109"/>
  <c r="AK11" i="109"/>
  <c r="AL8" i="109"/>
  <c r="AN7" i="109"/>
  <c r="AO4" i="109"/>
  <c r="AN61" i="109"/>
  <c r="AN53" i="109"/>
  <c r="AO50" i="109"/>
  <c r="AK49" i="109"/>
  <c r="AN45" i="109"/>
  <c r="AK41" i="109"/>
  <c r="AL38" i="109"/>
  <c r="AQ33" i="109"/>
  <c r="AL30" i="109"/>
  <c r="AO26" i="109"/>
  <c r="AK25" i="109"/>
  <c r="AN21" i="109"/>
  <c r="AQ17" i="109"/>
  <c r="AL14" i="109"/>
  <c r="AQ9" i="109"/>
  <c r="AL6" i="109"/>
  <c r="AJ95" i="109"/>
  <c r="AQ93" i="109"/>
  <c r="AK93" i="109"/>
  <c r="AL90" i="109"/>
  <c r="AN89" i="109"/>
  <c r="AO86" i="109"/>
  <c r="AQ85" i="109"/>
  <c r="AK85" i="109"/>
  <c r="AL82" i="109"/>
  <c r="AN81" i="109"/>
  <c r="AO78" i="109"/>
  <c r="AQ77" i="109"/>
  <c r="AK77" i="109"/>
  <c r="AL74" i="109"/>
  <c r="AN73" i="109"/>
  <c r="AO70" i="109"/>
  <c r="AQ69" i="109"/>
  <c r="AK69" i="109"/>
  <c r="AL66" i="109"/>
  <c r="AN65" i="109"/>
  <c r="AO62" i="109"/>
  <c r="AQ61" i="109"/>
  <c r="AK61" i="109"/>
  <c r="AL58" i="109"/>
  <c r="AN57" i="109"/>
  <c r="AO54" i="109"/>
  <c r="AQ53" i="109"/>
  <c r="AK53" i="109"/>
  <c r="AL50" i="109"/>
  <c r="AN49" i="109"/>
  <c r="AO46" i="109"/>
  <c r="AQ45" i="109"/>
  <c r="AK45" i="109"/>
  <c r="AL42" i="109"/>
  <c r="AN41" i="109"/>
  <c r="AO38" i="109"/>
  <c r="AQ37" i="109"/>
  <c r="AK37" i="109"/>
  <c r="AL34" i="109"/>
  <c r="AN33" i="109"/>
  <c r="AO30" i="109"/>
  <c r="AQ29" i="109"/>
  <c r="AK29" i="109"/>
  <c r="AL26" i="109"/>
  <c r="AN25" i="109"/>
  <c r="AO22" i="109"/>
  <c r="AQ21" i="109"/>
  <c r="AK21" i="109"/>
  <c r="AL18" i="109"/>
  <c r="AN17" i="109"/>
  <c r="AO14" i="109"/>
  <c r="AQ13" i="109"/>
  <c r="AK13" i="109"/>
  <c r="AL10" i="109"/>
  <c r="AN9" i="109"/>
  <c r="AO6" i="109"/>
  <c r="AQ5" i="109"/>
  <c r="AK5" i="109"/>
  <c r="AO42" i="109"/>
  <c r="AK9" i="109"/>
  <c r="AJ99" i="109"/>
  <c r="AM97" i="109"/>
  <c r="AK96" i="109"/>
  <c r="AL92" i="109"/>
  <c r="AN91" i="109"/>
  <c r="AO88" i="109"/>
  <c r="AQ87" i="109"/>
  <c r="AK87" i="109"/>
  <c r="AL84" i="109"/>
  <c r="AN83" i="109"/>
  <c r="AO80" i="109"/>
  <c r="AQ79" i="109"/>
  <c r="AK79" i="109"/>
  <c r="AL76" i="109"/>
  <c r="AN75" i="109"/>
  <c r="AO72" i="109"/>
  <c r="AQ71" i="109"/>
  <c r="AK71" i="109"/>
  <c r="AL68" i="109"/>
  <c r="AN67" i="109"/>
  <c r="AO64" i="109"/>
  <c r="AQ63" i="109"/>
  <c r="AK63" i="109"/>
  <c r="AL60" i="109"/>
  <c r="AN59" i="109"/>
  <c r="AO56" i="109"/>
  <c r="AQ55" i="109"/>
  <c r="AK55" i="109"/>
  <c r="AL52" i="109"/>
  <c r="AN51" i="109"/>
  <c r="AO48" i="109"/>
  <c r="AQ47" i="109"/>
  <c r="AK47" i="109"/>
  <c r="AL44" i="109"/>
  <c r="AN43" i="109"/>
  <c r="AO40" i="109"/>
  <c r="AQ39" i="109"/>
  <c r="AK39" i="109"/>
  <c r="AL36" i="109"/>
  <c r="AN35" i="109"/>
  <c r="AO32" i="109"/>
  <c r="AQ31" i="109"/>
  <c r="AK31" i="109"/>
  <c r="AL28" i="109"/>
  <c r="AN27" i="109"/>
  <c r="AO24" i="109"/>
  <c r="AQ23" i="109"/>
  <c r="AK23" i="109"/>
  <c r="AL20" i="109"/>
  <c r="AN19" i="109"/>
  <c r="AO16" i="109"/>
  <c r="AQ15" i="109"/>
  <c r="AK15" i="109"/>
  <c r="AL12" i="109"/>
  <c r="AN11" i="109"/>
  <c r="AO8" i="109"/>
  <c r="AQ7" i="109"/>
  <c r="AK7" i="109"/>
  <c r="AL4" i="109"/>
  <c r="AN2" i="109"/>
  <c r="AK100" i="109"/>
  <c r="AL94" i="109"/>
  <c r="AN93" i="109"/>
  <c r="AO90" i="109"/>
  <c r="AQ89" i="109"/>
  <c r="AK89" i="109"/>
  <c r="AL86" i="109"/>
  <c r="AN85" i="109"/>
  <c r="AO82" i="109"/>
  <c r="AQ81" i="109"/>
  <c r="AK81" i="109"/>
  <c r="AL78" i="109"/>
  <c r="AN77" i="109"/>
  <c r="AO74" i="109"/>
  <c r="AQ73" i="109"/>
  <c r="AK73" i="109"/>
  <c r="AL70" i="109"/>
  <c r="AN69" i="109"/>
  <c r="AO66" i="109"/>
  <c r="AQ65" i="109"/>
  <c r="AK65" i="109"/>
  <c r="AL62" i="109"/>
  <c r="AO58" i="109"/>
  <c r="AQ57" i="109"/>
  <c r="AK57" i="109"/>
  <c r="AL54" i="109"/>
  <c r="AQ49" i="109"/>
  <c r="AL46" i="109"/>
  <c r="AQ41" i="109"/>
  <c r="AN37" i="109"/>
  <c r="AO34" i="109"/>
  <c r="AK33" i="109"/>
  <c r="AN29" i="109"/>
  <c r="AQ25" i="109"/>
  <c r="AL22" i="109"/>
  <c r="AO18" i="109"/>
  <c r="AK17" i="109"/>
  <c r="AN13" i="109"/>
  <c r="AO10" i="109"/>
  <c r="AN5" i="109"/>
  <c r="AJ2" i="109"/>
  <c r="AF5" i="111"/>
  <c r="AQ124" i="111"/>
  <c r="AO124" i="111"/>
  <c r="AM124" i="111"/>
  <c r="AK124" i="111"/>
  <c r="AI124" i="111"/>
  <c r="AP123" i="111"/>
  <c r="AN123" i="111"/>
  <c r="AL123" i="111"/>
  <c r="AJ123" i="111"/>
  <c r="AQ122" i="111"/>
  <c r="AO122" i="111"/>
  <c r="AM122" i="111"/>
  <c r="AK122" i="111"/>
  <c r="AI122" i="111"/>
  <c r="AP121" i="111"/>
  <c r="AN121" i="111"/>
  <c r="AL121" i="111"/>
  <c r="AJ121" i="111"/>
  <c r="AQ120" i="111"/>
  <c r="AO120" i="111"/>
  <c r="AM120" i="111"/>
  <c r="AK120" i="111"/>
  <c r="AI120" i="111"/>
  <c r="AP119" i="111"/>
  <c r="AN119" i="111"/>
  <c r="AL119" i="111"/>
  <c r="AJ119" i="111"/>
  <c r="AQ118" i="111"/>
  <c r="AO118" i="111"/>
  <c r="AM118" i="111"/>
  <c r="AK118" i="111"/>
  <c r="AI118" i="111"/>
  <c r="AP117" i="111"/>
  <c r="AN117" i="111"/>
  <c r="AL117" i="111"/>
  <c r="AJ117" i="111"/>
  <c r="AQ116" i="111"/>
  <c r="AO116" i="111"/>
  <c r="AM116" i="111"/>
  <c r="AK116" i="111"/>
  <c r="AI116" i="111"/>
  <c r="AP115" i="111"/>
  <c r="AN115" i="111"/>
  <c r="AL115" i="111"/>
  <c r="AJ115" i="111"/>
  <c r="AQ114" i="111"/>
  <c r="AO114" i="111"/>
  <c r="AM114" i="111"/>
  <c r="AK114" i="111"/>
  <c r="AI114" i="111"/>
  <c r="AP113" i="111"/>
  <c r="AN113" i="111"/>
  <c r="AL113" i="111"/>
  <c r="AJ113" i="111"/>
  <c r="AQ112" i="111"/>
  <c r="AO112" i="111"/>
  <c r="AM112" i="111"/>
  <c r="AK112" i="111"/>
  <c r="AI112" i="111"/>
  <c r="AP111" i="111"/>
  <c r="AN111" i="111"/>
  <c r="AL111" i="111"/>
  <c r="AJ111" i="111"/>
  <c r="AQ110" i="111"/>
  <c r="AO110" i="111"/>
  <c r="AM110" i="111"/>
  <c r="AK110" i="111"/>
  <c r="AI110" i="111"/>
  <c r="AP109" i="111"/>
  <c r="AN109" i="111"/>
  <c r="AL109" i="111"/>
  <c r="AJ109" i="111"/>
  <c r="AQ108" i="111"/>
  <c r="AO108" i="111"/>
  <c r="AM108" i="111"/>
  <c r="AK108" i="111"/>
  <c r="AI108" i="111"/>
  <c r="AP107" i="111"/>
  <c r="AN107" i="111"/>
  <c r="AL107" i="111"/>
  <c r="AJ107" i="111"/>
  <c r="AQ106" i="111"/>
  <c r="AO106" i="111"/>
  <c r="AM106" i="111"/>
  <c r="AK106" i="111"/>
  <c r="AI106" i="111"/>
  <c r="AP105" i="111"/>
  <c r="AN105" i="111"/>
  <c r="AL105" i="111"/>
  <c r="AJ105" i="111"/>
  <c r="AQ104" i="111"/>
  <c r="AO104" i="111"/>
  <c r="AM104" i="111"/>
  <c r="AK104" i="111"/>
  <c r="AI104" i="111"/>
  <c r="AP103" i="111"/>
  <c r="AN103" i="111"/>
  <c r="AL103" i="111"/>
  <c r="AJ103" i="111"/>
  <c r="AQ102" i="111"/>
  <c r="AO102" i="111"/>
  <c r="AM102" i="111"/>
  <c r="AK102" i="111"/>
  <c r="AI102" i="111"/>
  <c r="AP101" i="111"/>
  <c r="AN101" i="111"/>
  <c r="AL101" i="111"/>
  <c r="AJ101" i="111"/>
  <c r="AQ100" i="111"/>
  <c r="AO100" i="111"/>
  <c r="AM100" i="111"/>
  <c r="AK100" i="111"/>
  <c r="AI100" i="111"/>
  <c r="AP99" i="111"/>
  <c r="AN99" i="111"/>
  <c r="AL99" i="111"/>
  <c r="AJ99" i="111"/>
  <c r="AQ98" i="111"/>
  <c r="AO98" i="111"/>
  <c r="AM98" i="111"/>
  <c r="AK98" i="111"/>
  <c r="AI98" i="111"/>
  <c r="AP97" i="111"/>
  <c r="AN97" i="111"/>
  <c r="AL97" i="111"/>
  <c r="AJ97" i="111"/>
  <c r="AQ96" i="111"/>
  <c r="AO96" i="111"/>
  <c r="AM96" i="111"/>
  <c r="AK96" i="111"/>
  <c r="AI96" i="111"/>
  <c r="AO95" i="111"/>
  <c r="AL95" i="111"/>
  <c r="AP94" i="111"/>
  <c r="AM94" i="111"/>
  <c r="AQ93" i="111"/>
  <c r="AN93" i="111"/>
  <c r="AI93" i="111"/>
  <c r="AO92" i="111"/>
  <c r="AJ92" i="111"/>
  <c r="AP91" i="111"/>
  <c r="AK91" i="111"/>
  <c r="AQ90" i="111"/>
  <c r="AL90" i="111"/>
  <c r="AI90" i="111"/>
  <c r="AM89" i="111"/>
  <c r="AJ89" i="111"/>
  <c r="AN88" i="111"/>
  <c r="AK88" i="111"/>
  <c r="AO87" i="111"/>
  <c r="AL87" i="111"/>
  <c r="AP86" i="111"/>
  <c r="AM86" i="111"/>
  <c r="AQ85" i="111"/>
  <c r="AN85" i="111"/>
  <c r="AI85" i="111"/>
  <c r="AO84" i="111"/>
  <c r="AJ84" i="111"/>
  <c r="AP83" i="111"/>
  <c r="AK83" i="111"/>
  <c r="AQ82" i="111"/>
  <c r="AL82" i="111"/>
  <c r="AI82" i="111"/>
  <c r="AM81" i="111"/>
  <c r="AJ81" i="111"/>
  <c r="AN80" i="111"/>
  <c r="AK80" i="111"/>
  <c r="AO79" i="111"/>
  <c r="AL79" i="111"/>
  <c r="AP78" i="111"/>
  <c r="AM78" i="111"/>
  <c r="AQ77" i="111"/>
  <c r="AN77" i="111"/>
  <c r="AI77" i="111"/>
  <c r="AO76" i="111"/>
  <c r="AJ76" i="111"/>
  <c r="AP75" i="111"/>
  <c r="AK75" i="111"/>
  <c r="AQ74" i="111"/>
  <c r="AL74" i="111"/>
  <c r="AI74" i="111"/>
  <c r="AM73" i="111"/>
  <c r="AJ73" i="111"/>
  <c r="AN72" i="111"/>
  <c r="AK72" i="111"/>
  <c r="AO71" i="111"/>
  <c r="AL71" i="111"/>
  <c r="AP70" i="111"/>
  <c r="AM70" i="111"/>
  <c r="AQ69" i="111"/>
  <c r="AN69" i="111"/>
  <c r="AI69" i="111"/>
  <c r="AO68" i="111"/>
  <c r="AJ68" i="111"/>
  <c r="AP67" i="111"/>
  <c r="AK67" i="111"/>
  <c r="AQ66" i="111"/>
  <c r="AL66" i="111"/>
  <c r="AI66" i="111"/>
  <c r="AM65" i="111"/>
  <c r="AJ65" i="111"/>
  <c r="AN64" i="111"/>
  <c r="AK64" i="111"/>
  <c r="AO63" i="111"/>
  <c r="AL63" i="111"/>
  <c r="AP62" i="111"/>
  <c r="AM62" i="111"/>
  <c r="AQ61" i="111"/>
  <c r="AN61" i="111"/>
  <c r="AI61" i="111"/>
  <c r="AO60" i="111"/>
  <c r="AJ60" i="111"/>
  <c r="AP59" i="111"/>
  <c r="AK59" i="111"/>
  <c r="AQ58" i="111"/>
  <c r="AL58" i="111"/>
  <c r="AI58" i="111"/>
  <c r="AM57" i="111"/>
  <c r="AJ57" i="111"/>
  <c r="AN56" i="111"/>
  <c r="AK56" i="111"/>
  <c r="AO55" i="111"/>
  <c r="AL55" i="111"/>
  <c r="AP54" i="111"/>
  <c r="AM54" i="111"/>
  <c r="AQ53" i="111"/>
  <c r="AN53" i="111"/>
  <c r="AI53" i="111"/>
  <c r="AO52" i="111"/>
  <c r="AJ52" i="111"/>
  <c r="AP51" i="111"/>
  <c r="AK51" i="111"/>
  <c r="AQ50" i="111"/>
  <c r="AL50" i="111"/>
  <c r="AI50" i="111"/>
  <c r="AM49" i="111"/>
  <c r="AJ49" i="111"/>
  <c r="AN48" i="111"/>
  <c r="AK48" i="111"/>
  <c r="AO47" i="111"/>
  <c r="AL47" i="111"/>
  <c r="AP46" i="111"/>
  <c r="AM46" i="111"/>
  <c r="AQ45" i="111"/>
  <c r="AN45" i="111"/>
  <c r="AI45" i="111"/>
  <c r="AO44" i="111"/>
  <c r="AJ44" i="111"/>
  <c r="AP43" i="111"/>
  <c r="AK43" i="111"/>
  <c r="AQ42" i="111"/>
  <c r="AL42" i="111"/>
  <c r="AI42" i="111"/>
  <c r="AM41" i="111"/>
  <c r="AJ41" i="111"/>
  <c r="AN40" i="111"/>
  <c r="AK40" i="111"/>
  <c r="AO39" i="111"/>
  <c r="AL39" i="111"/>
  <c r="AP38" i="111"/>
  <c r="AM38" i="111"/>
  <c r="AQ37" i="111"/>
  <c r="AN37" i="111"/>
  <c r="AI37" i="111"/>
  <c r="AO36" i="111"/>
  <c r="AJ36" i="111"/>
  <c r="AP35" i="111"/>
  <c r="AK35" i="111"/>
  <c r="AQ34" i="111"/>
  <c r="AL34" i="111"/>
  <c r="AI34" i="111"/>
  <c r="AM33" i="111"/>
  <c r="AJ33" i="111"/>
  <c r="AN32" i="111"/>
  <c r="AK32" i="111"/>
  <c r="AO31" i="111"/>
  <c r="AL31" i="111"/>
  <c r="AP30" i="111"/>
  <c r="AM30" i="111"/>
  <c r="AQ29" i="111"/>
  <c r="AN29" i="111"/>
  <c r="AI29" i="111"/>
  <c r="AO28" i="111"/>
  <c r="AJ28" i="111"/>
  <c r="AP27" i="111"/>
  <c r="AK27" i="111"/>
  <c r="AQ26" i="111"/>
  <c r="AL26" i="111"/>
  <c r="AI26" i="111"/>
  <c r="AM25" i="111"/>
  <c r="AJ25" i="111"/>
  <c r="AN24" i="111"/>
  <c r="AK24" i="111"/>
  <c r="AO23" i="111"/>
  <c r="AL23" i="111"/>
  <c r="AP22" i="111"/>
  <c r="AM22" i="111"/>
  <c r="AQ21" i="111"/>
  <c r="AN21" i="111"/>
  <c r="AI21" i="111"/>
  <c r="AO20" i="111"/>
  <c r="AJ20" i="111"/>
  <c r="AP19" i="111"/>
  <c r="AK19" i="111"/>
  <c r="AQ18" i="111"/>
  <c r="AL18" i="111"/>
  <c r="AI18" i="111"/>
  <c r="AM17" i="111"/>
  <c r="AJ17" i="111"/>
  <c r="AN16" i="111"/>
  <c r="AK16" i="111"/>
  <c r="AO15" i="111"/>
  <c r="AL15" i="111"/>
  <c r="AP14" i="111"/>
  <c r="AM14" i="111"/>
  <c r="AQ13" i="111"/>
  <c r="AN13" i="111"/>
  <c r="AI13" i="111"/>
  <c r="AN2" i="111"/>
  <c r="AJ2" i="111"/>
  <c r="AP124" i="111"/>
  <c r="AL124" i="111"/>
  <c r="AQ123" i="111"/>
  <c r="AM123" i="111"/>
  <c r="AI123" i="111"/>
  <c r="AN122" i="111"/>
  <c r="AJ122" i="111"/>
  <c r="AO121" i="111"/>
  <c r="AK121" i="111"/>
  <c r="AP120" i="111"/>
  <c r="AL120" i="111"/>
  <c r="AQ119" i="111"/>
  <c r="AM119" i="111"/>
  <c r="AI119" i="111"/>
  <c r="AN118" i="111"/>
  <c r="AJ118" i="111"/>
  <c r="AO117" i="111"/>
  <c r="AK117" i="111"/>
  <c r="AP116" i="111"/>
  <c r="AL116" i="111"/>
  <c r="AQ115" i="111"/>
  <c r="AM115" i="111"/>
  <c r="AI115" i="111"/>
  <c r="AN114" i="111"/>
  <c r="AJ114" i="111"/>
  <c r="AO113" i="111"/>
  <c r="AK113" i="111"/>
  <c r="AP112" i="111"/>
  <c r="AL112" i="111"/>
  <c r="AQ111" i="111"/>
  <c r="AM111" i="111"/>
  <c r="AI111" i="111"/>
  <c r="AN110" i="111"/>
  <c r="AJ110" i="111"/>
  <c r="AO109" i="111"/>
  <c r="AK109" i="111"/>
  <c r="AP108" i="111"/>
  <c r="AL108" i="111"/>
  <c r="AQ107" i="111"/>
  <c r="AM107" i="111"/>
  <c r="AI107" i="111"/>
  <c r="AN106" i="111"/>
  <c r="AJ106" i="111"/>
  <c r="AO105" i="111"/>
  <c r="AK105" i="111"/>
  <c r="AP104" i="111"/>
  <c r="AL104" i="111"/>
  <c r="AQ103" i="111"/>
  <c r="AM103" i="111"/>
  <c r="AI103" i="111"/>
  <c r="AN102" i="111"/>
  <c r="AJ102" i="111"/>
  <c r="AO101" i="111"/>
  <c r="AK101" i="111"/>
  <c r="AP100" i="111"/>
  <c r="AL100" i="111"/>
  <c r="AQ99" i="111"/>
  <c r="AM99" i="111"/>
  <c r="AI99" i="111"/>
  <c r="AN98" i="111"/>
  <c r="AJ98" i="111"/>
  <c r="AO97" i="111"/>
  <c r="AK97" i="111"/>
  <c r="AP96" i="111"/>
  <c r="AL96" i="111"/>
  <c r="AQ95" i="111"/>
  <c r="AN95" i="111"/>
  <c r="AI95" i="111"/>
  <c r="AO94" i="111"/>
  <c r="AJ94" i="111"/>
  <c r="AP93" i="111"/>
  <c r="AK93" i="111"/>
  <c r="AQ92" i="111"/>
  <c r="AL92" i="111"/>
  <c r="AI92" i="111"/>
  <c r="AM91" i="111"/>
  <c r="AJ91" i="111"/>
  <c r="AN90" i="111"/>
  <c r="AK90" i="111"/>
  <c r="AO89" i="111"/>
  <c r="AL89" i="111"/>
  <c r="AP88" i="111"/>
  <c r="AM88" i="111"/>
  <c r="AQ87" i="111"/>
  <c r="AN87" i="111"/>
  <c r="AI87" i="111"/>
  <c r="AO86" i="111"/>
  <c r="AJ86" i="111"/>
  <c r="AP85" i="111"/>
  <c r="AK85" i="111"/>
  <c r="AQ84" i="111"/>
  <c r="AL84" i="111"/>
  <c r="AI84" i="111"/>
  <c r="AM83" i="111"/>
  <c r="AJ83" i="111"/>
  <c r="AN82" i="111"/>
  <c r="AK82" i="111"/>
  <c r="AO81" i="111"/>
  <c r="AL81" i="111"/>
  <c r="AP80" i="111"/>
  <c r="AM80" i="111"/>
  <c r="AQ79" i="111"/>
  <c r="AN79" i="111"/>
  <c r="AI79" i="111"/>
  <c r="AO78" i="111"/>
  <c r="AJ78" i="111"/>
  <c r="AP77" i="111"/>
  <c r="AK77" i="111"/>
  <c r="AQ76" i="111"/>
  <c r="AL76" i="111"/>
  <c r="AI76" i="111"/>
  <c r="AM75" i="111"/>
  <c r="AJ75" i="111"/>
  <c r="AN74" i="111"/>
  <c r="AK74" i="111"/>
  <c r="AO73" i="111"/>
  <c r="AL73" i="111"/>
  <c r="AP72" i="111"/>
  <c r="AM72" i="111"/>
  <c r="AQ71" i="111"/>
  <c r="AN71" i="111"/>
  <c r="AI71" i="111"/>
  <c r="AO70" i="111"/>
  <c r="AJ70" i="111"/>
  <c r="AP69" i="111"/>
  <c r="AK69" i="111"/>
  <c r="AQ68" i="111"/>
  <c r="AL68" i="111"/>
  <c r="AI68" i="111"/>
  <c r="AM67" i="111"/>
  <c r="AJ67" i="111"/>
  <c r="AN66" i="111"/>
  <c r="AK66" i="111"/>
  <c r="AO65" i="111"/>
  <c r="AL65" i="111"/>
  <c r="AP64" i="111"/>
  <c r="AM64" i="111"/>
  <c r="AQ63" i="111"/>
  <c r="AN63" i="111"/>
  <c r="AI63" i="111"/>
  <c r="AO62" i="111"/>
  <c r="AJ62" i="111"/>
  <c r="AP61" i="111"/>
  <c r="AK61" i="111"/>
  <c r="AQ60" i="111"/>
  <c r="AL60" i="111"/>
  <c r="AI60" i="111"/>
  <c r="AM59" i="111"/>
  <c r="AJ59" i="111"/>
  <c r="AN58" i="111"/>
  <c r="AK58" i="111"/>
  <c r="AO57" i="111"/>
  <c r="AL57" i="111"/>
  <c r="AP56" i="111"/>
  <c r="AM56" i="111"/>
  <c r="AQ55" i="111"/>
  <c r="AN55" i="111"/>
  <c r="AI55" i="111"/>
  <c r="AO54" i="111"/>
  <c r="AJ54" i="111"/>
  <c r="AP53" i="111"/>
  <c r="AK53" i="111"/>
  <c r="AQ52" i="111"/>
  <c r="AL52" i="111"/>
  <c r="AI52" i="111"/>
  <c r="AM51" i="111"/>
  <c r="AJ51" i="111"/>
  <c r="AN50" i="111"/>
  <c r="AK50" i="111"/>
  <c r="AO49" i="111"/>
  <c r="AL49" i="111"/>
  <c r="AP48" i="111"/>
  <c r="AM48" i="111"/>
  <c r="AQ47" i="111"/>
  <c r="AN47" i="111"/>
  <c r="AI47" i="111"/>
  <c r="AO46" i="111"/>
  <c r="AJ46" i="111"/>
  <c r="AP45" i="111"/>
  <c r="AK45" i="111"/>
  <c r="AQ44" i="111"/>
  <c r="AL44" i="111"/>
  <c r="AI44" i="111"/>
  <c r="AM43" i="111"/>
  <c r="AJ43" i="111"/>
  <c r="AN42" i="111"/>
  <c r="AK42" i="111"/>
  <c r="AO41" i="111"/>
  <c r="AL41" i="111"/>
  <c r="AP40" i="111"/>
  <c r="AM40" i="111"/>
  <c r="AQ39" i="111"/>
  <c r="AN39" i="111"/>
  <c r="AI39" i="111"/>
  <c r="AO38" i="111"/>
  <c r="AJ38" i="111"/>
  <c r="AP37" i="111"/>
  <c r="AK37" i="111"/>
  <c r="AQ36" i="111"/>
  <c r="AL36" i="111"/>
  <c r="AI36" i="111"/>
  <c r="AM35" i="111"/>
  <c r="AJ35" i="111"/>
  <c r="AN34" i="111"/>
  <c r="AK34" i="111"/>
  <c r="AO33" i="111"/>
  <c r="AL33" i="111"/>
  <c r="AP32" i="111"/>
  <c r="AM32" i="111"/>
  <c r="AQ31" i="111"/>
  <c r="AN31" i="111"/>
  <c r="AI31" i="111"/>
  <c r="AO30" i="111"/>
  <c r="AJ30" i="111"/>
  <c r="AP29" i="111"/>
  <c r="AK29" i="111"/>
  <c r="AQ28" i="111"/>
  <c r="AL28" i="111"/>
  <c r="AI28" i="111"/>
  <c r="AM27" i="111"/>
  <c r="AJ27" i="111"/>
  <c r="AN26" i="111"/>
  <c r="AK26" i="111"/>
  <c r="AO25" i="111"/>
  <c r="AL25" i="111"/>
  <c r="AP24" i="111"/>
  <c r="AM24" i="111"/>
  <c r="AQ23" i="111"/>
  <c r="AN23" i="111"/>
  <c r="AI23" i="111"/>
  <c r="AO22" i="111"/>
  <c r="AJ22" i="111"/>
  <c r="AP21" i="111"/>
  <c r="AK21" i="111"/>
  <c r="AQ20" i="111"/>
  <c r="AL20" i="111"/>
  <c r="AI20" i="111"/>
  <c r="AM19" i="111"/>
  <c r="AJ19" i="111"/>
  <c r="AN18" i="111"/>
  <c r="AK18" i="111"/>
  <c r="AO17" i="111"/>
  <c r="AL17" i="111"/>
  <c r="AP16" i="111"/>
  <c r="AM16" i="111"/>
  <c r="AQ15" i="111"/>
  <c r="AN15" i="111"/>
  <c r="AI15" i="111"/>
  <c r="AO14" i="111"/>
  <c r="AJ14" i="111"/>
  <c r="AP13" i="111"/>
  <c r="AK13" i="111"/>
  <c r="AQ12" i="111"/>
  <c r="AO12" i="111"/>
  <c r="AM12" i="111"/>
  <c r="AK12" i="111"/>
  <c r="AI12" i="111"/>
  <c r="AP11" i="111"/>
  <c r="AN11" i="111"/>
  <c r="AL11" i="111"/>
  <c r="AJ11" i="111"/>
  <c r="AQ10" i="111"/>
  <c r="AO10" i="111"/>
  <c r="AM10" i="111"/>
  <c r="AK10" i="111"/>
  <c r="AI10" i="111"/>
  <c r="AP9" i="111"/>
  <c r="AN9" i="111"/>
  <c r="AL9" i="111"/>
  <c r="AJ9" i="111"/>
  <c r="AQ8" i="111"/>
  <c r="AO8" i="111"/>
  <c r="AM8" i="111"/>
  <c r="AK8" i="111"/>
  <c r="AI8" i="111"/>
  <c r="AP7" i="111"/>
  <c r="AN7" i="111"/>
  <c r="AL7" i="111"/>
  <c r="AJ7" i="111"/>
  <c r="AQ6" i="111"/>
  <c r="AO6" i="111"/>
  <c r="AM6" i="111"/>
  <c r="AK6" i="111"/>
  <c r="AI6" i="111"/>
  <c r="AP5" i="111"/>
  <c r="AN5" i="111"/>
  <c r="AL5" i="111"/>
  <c r="AJ5" i="111"/>
  <c r="AQ4" i="111"/>
  <c r="AO4" i="111"/>
  <c r="AM4" i="111"/>
  <c r="AK4" i="111"/>
  <c r="AI4" i="111"/>
  <c r="AQ2" i="111"/>
  <c r="AM2" i="111"/>
  <c r="AI2" i="111"/>
  <c r="AP95" i="111"/>
  <c r="AK95" i="111"/>
  <c r="AQ94" i="111"/>
  <c r="AL94" i="111"/>
  <c r="AI94" i="111"/>
  <c r="AM93" i="111"/>
  <c r="AJ93" i="111"/>
  <c r="AN92" i="111"/>
  <c r="AK92" i="111"/>
  <c r="AO91" i="111"/>
  <c r="AL91" i="111"/>
  <c r="AP90" i="111"/>
  <c r="AM90" i="111"/>
  <c r="AQ89" i="111"/>
  <c r="AN89" i="111"/>
  <c r="AI89" i="111"/>
  <c r="AO88" i="111"/>
  <c r="AJ88" i="111"/>
  <c r="AP87" i="111"/>
  <c r="AK87" i="111"/>
  <c r="AQ86" i="111"/>
  <c r="AL86" i="111"/>
  <c r="AI86" i="111"/>
  <c r="AM85" i="111"/>
  <c r="AJ85" i="111"/>
  <c r="AN84" i="111"/>
  <c r="AK84" i="111"/>
  <c r="AO83" i="111"/>
  <c r="AL83" i="111"/>
  <c r="AP82" i="111"/>
  <c r="AM82" i="111"/>
  <c r="AQ81" i="111"/>
  <c r="AN81" i="111"/>
  <c r="AI81" i="111"/>
  <c r="AO80" i="111"/>
  <c r="AJ80" i="111"/>
  <c r="AP79" i="111"/>
  <c r="AK79" i="111"/>
  <c r="AQ78" i="111"/>
  <c r="AL78" i="111"/>
  <c r="AI78" i="111"/>
  <c r="AM77" i="111"/>
  <c r="AJ77" i="111"/>
  <c r="AN76" i="111"/>
  <c r="AK76" i="111"/>
  <c r="AO75" i="111"/>
  <c r="AL75" i="111"/>
  <c r="AP74" i="111"/>
  <c r="AM74" i="111"/>
  <c r="AQ73" i="111"/>
  <c r="AN73" i="111"/>
  <c r="AI73" i="111"/>
  <c r="AO72" i="111"/>
  <c r="AJ72" i="111"/>
  <c r="AP71" i="111"/>
  <c r="AK71" i="111"/>
  <c r="AQ70" i="111"/>
  <c r="AL70" i="111"/>
  <c r="AI70" i="111"/>
  <c r="AM69" i="111"/>
  <c r="AJ69" i="111"/>
  <c r="AN68" i="111"/>
  <c r="AK68" i="111"/>
  <c r="AO67" i="111"/>
  <c r="AL67" i="111"/>
  <c r="AP66" i="111"/>
  <c r="AM66" i="111"/>
  <c r="AQ65" i="111"/>
  <c r="AN65" i="111"/>
  <c r="AI65" i="111"/>
  <c r="AO64" i="111"/>
  <c r="AJ64" i="111"/>
  <c r="AP63" i="111"/>
  <c r="AK63" i="111"/>
  <c r="AQ62" i="111"/>
  <c r="AL62" i="111"/>
  <c r="AI62" i="111"/>
  <c r="AM61" i="111"/>
  <c r="AJ61" i="111"/>
  <c r="AN60" i="111"/>
  <c r="AK60" i="111"/>
  <c r="AO59" i="111"/>
  <c r="AL59" i="111"/>
  <c r="AP58" i="111"/>
  <c r="AM58" i="111"/>
  <c r="AQ57" i="111"/>
  <c r="AN57" i="111"/>
  <c r="AI57" i="111"/>
  <c r="AO56" i="111"/>
  <c r="AJ56" i="111"/>
  <c r="AP55" i="111"/>
  <c r="AK55" i="111"/>
  <c r="AQ54" i="111"/>
  <c r="AL54" i="111"/>
  <c r="AI54" i="111"/>
  <c r="AM53" i="111"/>
  <c r="AJ53" i="111"/>
  <c r="AN52" i="111"/>
  <c r="AK52" i="111"/>
  <c r="AO51" i="111"/>
  <c r="AL51" i="111"/>
  <c r="AP50" i="111"/>
  <c r="AM50" i="111"/>
  <c r="AQ49" i="111"/>
  <c r="AN49" i="111"/>
  <c r="AI49" i="111"/>
  <c r="AO48" i="111"/>
  <c r="AJ48" i="111"/>
  <c r="AP47" i="111"/>
  <c r="AK47" i="111"/>
  <c r="AQ46" i="111"/>
  <c r="AL46" i="111"/>
  <c r="AI46" i="111"/>
  <c r="AM45" i="111"/>
  <c r="AJ45" i="111"/>
  <c r="AN44" i="111"/>
  <c r="AK44" i="111"/>
  <c r="AO43" i="111"/>
  <c r="AL43" i="111"/>
  <c r="AP42" i="111"/>
  <c r="AM42" i="111"/>
  <c r="AQ41" i="111"/>
  <c r="AN41" i="111"/>
  <c r="AI41" i="111"/>
  <c r="AO40" i="111"/>
  <c r="AJ40" i="111"/>
  <c r="AP39" i="111"/>
  <c r="AK39" i="111"/>
  <c r="AQ38" i="111"/>
  <c r="AL38" i="111"/>
  <c r="AI38" i="111"/>
  <c r="AM37" i="111"/>
  <c r="AJ37" i="111"/>
  <c r="AN36" i="111"/>
  <c r="AK36" i="111"/>
  <c r="AO35" i="111"/>
  <c r="AL35" i="111"/>
  <c r="AP34" i="111"/>
  <c r="AM34" i="111"/>
  <c r="AQ33" i="111"/>
  <c r="AN33" i="111"/>
  <c r="AI33" i="111"/>
  <c r="AO32" i="111"/>
  <c r="AJ32" i="111"/>
  <c r="AP31" i="111"/>
  <c r="AK31" i="111"/>
  <c r="AQ30" i="111"/>
  <c r="AL30" i="111"/>
  <c r="AI30" i="111"/>
  <c r="AM29" i="111"/>
  <c r="AJ29" i="111"/>
  <c r="AN28" i="111"/>
  <c r="AK28" i="111"/>
  <c r="AO27" i="111"/>
  <c r="AL27" i="111"/>
  <c r="AP26" i="111"/>
  <c r="AM26" i="111"/>
  <c r="AQ25" i="111"/>
  <c r="AN25" i="111"/>
  <c r="AI25" i="111"/>
  <c r="AO24" i="111"/>
  <c r="AJ24" i="111"/>
  <c r="AP23" i="111"/>
  <c r="AK23" i="111"/>
  <c r="AQ22" i="111"/>
  <c r="AL22" i="111"/>
  <c r="AI22" i="111"/>
  <c r="AM21" i="111"/>
  <c r="AJ21" i="111"/>
  <c r="AN20" i="111"/>
  <c r="AK20" i="111"/>
  <c r="AO19" i="111"/>
  <c r="AL19" i="111"/>
  <c r="AP18" i="111"/>
  <c r="AM18" i="111"/>
  <c r="AQ17" i="111"/>
  <c r="AN17" i="111"/>
  <c r="AI17" i="111"/>
  <c r="AO16" i="111"/>
  <c r="AJ16" i="111"/>
  <c r="AP15" i="111"/>
  <c r="AK15" i="111"/>
  <c r="AQ14" i="111"/>
  <c r="AL14" i="111"/>
  <c r="AI14" i="111"/>
  <c r="AM13" i="111"/>
  <c r="AJ13" i="111"/>
  <c r="AP2" i="111"/>
  <c r="AL2" i="111"/>
  <c r="AK123" i="111"/>
  <c r="AM121" i="111"/>
  <c r="AO119" i="111"/>
  <c r="AQ117" i="111"/>
  <c r="AJ116" i="111"/>
  <c r="AL114" i="111"/>
  <c r="AN112" i="111"/>
  <c r="AP110" i="111"/>
  <c r="AI109" i="111"/>
  <c r="AK107" i="111"/>
  <c r="AM105" i="111"/>
  <c r="AO103" i="111"/>
  <c r="AQ101" i="111"/>
  <c r="AJ100" i="111"/>
  <c r="AL98" i="111"/>
  <c r="AN96" i="111"/>
  <c r="AJ95" i="111"/>
  <c r="AP92" i="111"/>
  <c r="AN91" i="111"/>
  <c r="AK89" i="111"/>
  <c r="AI88" i="111"/>
  <c r="AO85" i="111"/>
  <c r="AM84" i="111"/>
  <c r="AJ82" i="111"/>
  <c r="AQ80" i="111"/>
  <c r="AN78" i="111"/>
  <c r="AL77" i="111"/>
  <c r="AI75" i="111"/>
  <c r="AP73" i="111"/>
  <c r="AM71" i="111"/>
  <c r="AK70" i="111"/>
  <c r="AQ67" i="111"/>
  <c r="AO66" i="111"/>
  <c r="AL64" i="111"/>
  <c r="AJ63" i="111"/>
  <c r="AP60" i="111"/>
  <c r="AN59" i="111"/>
  <c r="AK57" i="111"/>
  <c r="AI56" i="111"/>
  <c r="AO53" i="111"/>
  <c r="AM52" i="111"/>
  <c r="AJ50" i="111"/>
  <c r="AQ48" i="111"/>
  <c r="AN46" i="111"/>
  <c r="AL45" i="111"/>
  <c r="AI43" i="111"/>
  <c r="AP41" i="111"/>
  <c r="AM39" i="111"/>
  <c r="AK38" i="111"/>
  <c r="AQ35" i="111"/>
  <c r="AO34" i="111"/>
  <c r="AL32" i="111"/>
  <c r="AJ31" i="111"/>
  <c r="AP28" i="111"/>
  <c r="AN27" i="111"/>
  <c r="AK25" i="111"/>
  <c r="AI24" i="111"/>
  <c r="AO21" i="111"/>
  <c r="AM20" i="111"/>
  <c r="AJ18" i="111"/>
  <c r="AQ16" i="111"/>
  <c r="AN14" i="111"/>
  <c r="AL13" i="111"/>
  <c r="AL12" i="111"/>
  <c r="AM11" i="111"/>
  <c r="AN10" i="111"/>
  <c r="AO9" i="111"/>
  <c r="AP8" i="111"/>
  <c r="AQ7" i="111"/>
  <c r="AI7" i="111"/>
  <c r="AJ6" i="111"/>
  <c r="AK5" i="111"/>
  <c r="AL4" i="111"/>
  <c r="AO123" i="111"/>
  <c r="AN116" i="111"/>
  <c r="AK111" i="111"/>
  <c r="AO107" i="111"/>
  <c r="AN100" i="111"/>
  <c r="AI97" i="111"/>
  <c r="AO90" i="111"/>
  <c r="AJ87" i="111"/>
  <c r="AN83" i="111"/>
  <c r="AM76" i="111"/>
  <c r="AJ74" i="111"/>
  <c r="AL69" i="111"/>
  <c r="AK62" i="111"/>
  <c r="AO58" i="111"/>
  <c r="AJ55" i="111"/>
  <c r="AK49" i="111"/>
  <c r="AO45" i="111"/>
  <c r="AQ40" i="111"/>
  <c r="AP33" i="111"/>
  <c r="AQ27" i="111"/>
  <c r="AJ23" i="111"/>
  <c r="AN19" i="111"/>
  <c r="AI16" i="111"/>
  <c r="AO11" i="111"/>
  <c r="AQ9" i="111"/>
  <c r="AK7" i="111"/>
  <c r="AN4" i="111"/>
  <c r="AN124" i="111"/>
  <c r="AP122" i="111"/>
  <c r="AI121" i="111"/>
  <c r="AK119" i="111"/>
  <c r="AM117" i="111"/>
  <c r="AO115" i="111"/>
  <c r="AQ113" i="111"/>
  <c r="AJ112" i="111"/>
  <c r="AL110" i="111"/>
  <c r="AN108" i="111"/>
  <c r="AP106" i="111"/>
  <c r="AI105" i="111"/>
  <c r="AK103" i="111"/>
  <c r="AM101" i="111"/>
  <c r="AO99" i="111"/>
  <c r="AQ97" i="111"/>
  <c r="AJ96" i="111"/>
  <c r="AO93" i="111"/>
  <c r="AM92" i="111"/>
  <c r="AJ90" i="111"/>
  <c r="AQ88" i="111"/>
  <c r="AN86" i="111"/>
  <c r="AL85" i="111"/>
  <c r="AI83" i="111"/>
  <c r="AP81" i="111"/>
  <c r="AM79" i="111"/>
  <c r="AK78" i="111"/>
  <c r="AQ75" i="111"/>
  <c r="AO74" i="111"/>
  <c r="AL72" i="111"/>
  <c r="AJ71" i="111"/>
  <c r="AP68" i="111"/>
  <c r="AN67" i="111"/>
  <c r="AK65" i="111"/>
  <c r="AI64" i="111"/>
  <c r="AO61" i="111"/>
  <c r="AM60" i="111"/>
  <c r="AJ58" i="111"/>
  <c r="AQ56" i="111"/>
  <c r="AN54" i="111"/>
  <c r="AL53" i="111"/>
  <c r="AI51" i="111"/>
  <c r="AP49" i="111"/>
  <c r="AM47" i="111"/>
  <c r="AK46" i="111"/>
  <c r="AQ43" i="111"/>
  <c r="AO42" i="111"/>
  <c r="AL40" i="111"/>
  <c r="AJ39" i="111"/>
  <c r="AP36" i="111"/>
  <c r="AN35" i="111"/>
  <c r="AK33" i="111"/>
  <c r="AI32" i="111"/>
  <c r="AO29" i="111"/>
  <c r="AM28" i="111"/>
  <c r="AJ26" i="111"/>
  <c r="AQ24" i="111"/>
  <c r="AN22" i="111"/>
  <c r="AL21" i="111"/>
  <c r="AI19" i="111"/>
  <c r="AP17" i="111"/>
  <c r="AM15" i="111"/>
  <c r="AK14" i="111"/>
  <c r="AJ12" i="111"/>
  <c r="AK11" i="111"/>
  <c r="AL10" i="111"/>
  <c r="AM9" i="111"/>
  <c r="AN8" i="111"/>
  <c r="AO7" i="111"/>
  <c r="AP6" i="111"/>
  <c r="AQ5" i="111"/>
  <c r="AI5" i="111"/>
  <c r="AJ4" i="111"/>
  <c r="AO2" i="111"/>
  <c r="AQ121" i="111"/>
  <c r="AL118" i="111"/>
  <c r="AI113" i="111"/>
  <c r="AQ105" i="111"/>
  <c r="AL102" i="111"/>
  <c r="AM95" i="111"/>
  <c r="AQ91" i="111"/>
  <c r="AP84" i="111"/>
  <c r="AI80" i="111"/>
  <c r="AO77" i="111"/>
  <c r="AQ72" i="111"/>
  <c r="AI67" i="111"/>
  <c r="AM63" i="111"/>
  <c r="AQ59" i="111"/>
  <c r="AP52" i="111"/>
  <c r="AI48" i="111"/>
  <c r="AM44" i="111"/>
  <c r="AN38" i="111"/>
  <c r="AI35" i="111"/>
  <c r="AK30" i="111"/>
  <c r="AO26" i="111"/>
  <c r="AP20" i="111"/>
  <c r="AK17" i="111"/>
  <c r="AO13" i="111"/>
  <c r="AP10" i="111"/>
  <c r="AJ8" i="111"/>
  <c r="AM5" i="111"/>
  <c r="AJ124" i="111"/>
  <c r="AL122" i="111"/>
  <c r="AN120" i="111"/>
  <c r="AP118" i="111"/>
  <c r="AI117" i="111"/>
  <c r="AK115" i="111"/>
  <c r="AM113" i="111"/>
  <c r="AO111" i="111"/>
  <c r="AQ109" i="111"/>
  <c r="AJ108" i="111"/>
  <c r="AL106" i="111"/>
  <c r="AN104" i="111"/>
  <c r="AP102" i="111"/>
  <c r="AI101" i="111"/>
  <c r="AK99" i="111"/>
  <c r="AM97" i="111"/>
  <c r="AN94" i="111"/>
  <c r="AL93" i="111"/>
  <c r="AI91" i="111"/>
  <c r="AP89" i="111"/>
  <c r="AM87" i="111"/>
  <c r="AK86" i="111"/>
  <c r="AQ83" i="111"/>
  <c r="AO82" i="111"/>
  <c r="AL80" i="111"/>
  <c r="AJ79" i="111"/>
  <c r="AP76" i="111"/>
  <c r="AN75" i="111"/>
  <c r="AK73" i="111"/>
  <c r="AI72" i="111"/>
  <c r="AO69" i="111"/>
  <c r="AM68" i="111"/>
  <c r="AJ66" i="111"/>
  <c r="AQ64" i="111"/>
  <c r="AN62" i="111"/>
  <c r="AL61" i="111"/>
  <c r="AI59" i="111"/>
  <c r="AP57" i="111"/>
  <c r="AM55" i="111"/>
  <c r="AK54" i="111"/>
  <c r="AQ51" i="111"/>
  <c r="AO50" i="111"/>
  <c r="AL48" i="111"/>
  <c r="AJ47" i="111"/>
  <c r="AP44" i="111"/>
  <c r="AN43" i="111"/>
  <c r="AK41" i="111"/>
  <c r="AI40" i="111"/>
  <c r="AO37" i="111"/>
  <c r="AM36" i="111"/>
  <c r="AJ34" i="111"/>
  <c r="AQ32" i="111"/>
  <c r="AN30" i="111"/>
  <c r="AL29" i="111"/>
  <c r="AI27" i="111"/>
  <c r="AP25" i="111"/>
  <c r="AM23" i="111"/>
  <c r="AK22" i="111"/>
  <c r="AQ19" i="111"/>
  <c r="AO18" i="111"/>
  <c r="AL16" i="111"/>
  <c r="AJ15" i="111"/>
  <c r="AP12" i="111"/>
  <c r="AQ11" i="111"/>
  <c r="AI11" i="111"/>
  <c r="AJ10" i="111"/>
  <c r="AK9" i="111"/>
  <c r="AL8" i="111"/>
  <c r="AM7" i="111"/>
  <c r="AN6" i="111"/>
  <c r="AO5" i="111"/>
  <c r="AP4" i="111"/>
  <c r="AK2" i="111"/>
  <c r="AJ120" i="111"/>
  <c r="AP114" i="111"/>
  <c r="AM109" i="111"/>
  <c r="AJ104" i="111"/>
  <c r="AP98" i="111"/>
  <c r="AK94" i="111"/>
  <c r="AL88" i="111"/>
  <c r="AK81" i="111"/>
  <c r="AN70" i="111"/>
  <c r="AP65" i="111"/>
  <c r="AL56" i="111"/>
  <c r="AN51" i="111"/>
  <c r="AJ42" i="111"/>
  <c r="AL37" i="111"/>
  <c r="AM31" i="111"/>
  <c r="AL24" i="111"/>
  <c r="AN12" i="111"/>
  <c r="AI9" i="111"/>
  <c r="AL6" i="111"/>
  <c r="C8" i="131" a="1"/>
  <c r="C8" i="131" s="1"/>
  <c r="D8" i="131" s="1" a="1"/>
  <c r="D8" i="131" s="1"/>
  <c r="AG8" i="131"/>
  <c r="AF8" i="131"/>
  <c r="H7" i="131" a="1"/>
  <c r="H7" i="131" s="1"/>
  <c r="F8" i="131"/>
  <c r="C9" i="131" s="1"/>
  <c r="C25" i="131"/>
  <c r="C24" i="131"/>
  <c r="D15" i="112" a="1"/>
  <c r="D15" i="112" s="1"/>
  <c r="D15" i="110" a="1"/>
  <c r="D15" i="110" s="1"/>
  <c r="AF5" i="112"/>
  <c r="AO104" i="112"/>
  <c r="AP105" i="112"/>
  <c r="AQ106" i="112"/>
  <c r="AO108" i="112"/>
  <c r="AP109" i="112"/>
  <c r="AQ110" i="112"/>
  <c r="AO112" i="112"/>
  <c r="AP113" i="112"/>
  <c r="AQ114" i="112"/>
  <c r="AO116" i="112"/>
  <c r="AP117" i="112"/>
  <c r="AQ118" i="112"/>
  <c r="AO120" i="112"/>
  <c r="AP121" i="112"/>
  <c r="AQ122" i="112"/>
  <c r="AO124" i="112"/>
  <c r="AP104" i="112"/>
  <c r="AO105" i="112"/>
  <c r="AP107" i="112"/>
  <c r="AQ109" i="112"/>
  <c r="AP110" i="112"/>
  <c r="AQ112" i="112"/>
  <c r="AO115" i="112"/>
  <c r="AQ115" i="112"/>
  <c r="AO118" i="112"/>
  <c r="AP120" i="112"/>
  <c r="AO121" i="112"/>
  <c r="AP123" i="112"/>
  <c r="AQ104" i="112"/>
  <c r="AP106" i="112"/>
  <c r="AP114" i="112"/>
  <c r="AQ116" i="112"/>
  <c r="AP118" i="112"/>
  <c r="AO119" i="112"/>
  <c r="AQ120" i="112"/>
  <c r="AP122" i="112"/>
  <c r="AO123" i="112"/>
  <c r="AQ124" i="112"/>
  <c r="AO109" i="112"/>
  <c r="AP111" i="112"/>
  <c r="AO113" i="112"/>
  <c r="AQ113" i="112"/>
  <c r="AP115" i="112"/>
  <c r="AO117" i="112"/>
  <c r="AQ117" i="112"/>
  <c r="AP119" i="112"/>
  <c r="AQ121" i="112"/>
  <c r="AQ105" i="112"/>
  <c r="AQ107" i="112"/>
  <c r="AP108" i="112"/>
  <c r="AO110" i="112"/>
  <c r="AQ111" i="112"/>
  <c r="AP112" i="112"/>
  <c r="AO114" i="112"/>
  <c r="AP116" i="112"/>
  <c r="AQ108" i="112"/>
  <c r="AQ123" i="112"/>
  <c r="AO106" i="112"/>
  <c r="AO122" i="112"/>
  <c r="AO107" i="112"/>
  <c r="AQ119" i="112"/>
  <c r="AP124" i="112"/>
  <c r="AO111" i="112"/>
  <c r="AN123" i="112"/>
  <c r="AN121" i="112"/>
  <c r="AN119" i="112"/>
  <c r="AN117" i="112"/>
  <c r="AN115" i="112"/>
  <c r="AN113" i="112"/>
  <c r="AN111" i="112"/>
  <c r="AN109" i="112"/>
  <c r="AN107" i="112"/>
  <c r="AN105" i="112"/>
  <c r="AQ103" i="112"/>
  <c r="AM103" i="112"/>
  <c r="AK103" i="112"/>
  <c r="AI103" i="112"/>
  <c r="AN102" i="112"/>
  <c r="AO101" i="112"/>
  <c r="AL101" i="112"/>
  <c r="AJ101" i="112"/>
  <c r="AP100" i="112"/>
  <c r="AQ99" i="112"/>
  <c r="AM99" i="112"/>
  <c r="AK99" i="112"/>
  <c r="AK124" i="112"/>
  <c r="AM123" i="112"/>
  <c r="AJ123" i="112"/>
  <c r="AN122" i="112"/>
  <c r="AL122" i="112"/>
  <c r="AI122" i="112"/>
  <c r="AK121" i="112"/>
  <c r="AJ120" i="112"/>
  <c r="AI119" i="112"/>
  <c r="AM118" i="112"/>
  <c r="AL117" i="112"/>
  <c r="AK116" i="112"/>
  <c r="AM115" i="112"/>
  <c r="AJ115" i="112"/>
  <c r="AN114" i="112"/>
  <c r="AL114" i="112"/>
  <c r="AI114" i="112"/>
  <c r="AK113" i="112"/>
  <c r="AJ112" i="112"/>
  <c r="AI111" i="112"/>
  <c r="AM110" i="112"/>
  <c r="AL109" i="112"/>
  <c r="AK108" i="112"/>
  <c r="AM107" i="112"/>
  <c r="AJ107" i="112"/>
  <c r="AN106" i="112"/>
  <c r="AL106" i="112"/>
  <c r="AI106" i="112"/>
  <c r="AK105" i="112"/>
  <c r="AJ104" i="112"/>
  <c r="AO103" i="112"/>
  <c r="AI102" i="112"/>
  <c r="AP101" i="112"/>
  <c r="AO100" i="112"/>
  <c r="AM100" i="112"/>
  <c r="AI99" i="112"/>
  <c r="AN98" i="112"/>
  <c r="AO97" i="112"/>
  <c r="AL97" i="112"/>
  <c r="AJ97" i="112"/>
  <c r="AP96" i="112"/>
  <c r="AQ95" i="112"/>
  <c r="AM95" i="112"/>
  <c r="AK95" i="112"/>
  <c r="AI95" i="112"/>
  <c r="AN94" i="112"/>
  <c r="AO93" i="112"/>
  <c r="AL93" i="112"/>
  <c r="AJ93" i="112"/>
  <c r="AP92" i="112"/>
  <c r="AQ91" i="112"/>
  <c r="AM91" i="112"/>
  <c r="AK91" i="112"/>
  <c r="AI91" i="112"/>
  <c r="AN90" i="112"/>
  <c r="AO89" i="112"/>
  <c r="AL89" i="112"/>
  <c r="AJ89" i="112"/>
  <c r="AP88" i="112"/>
  <c r="AQ87" i="112"/>
  <c r="AM87" i="112"/>
  <c r="AK87" i="112"/>
  <c r="AI87" i="112"/>
  <c r="AN86" i="112"/>
  <c r="AO85" i="112"/>
  <c r="AL85" i="112"/>
  <c r="AJ85" i="112"/>
  <c r="AP84" i="112"/>
  <c r="AQ83" i="112"/>
  <c r="AM83" i="112"/>
  <c r="AK83" i="112"/>
  <c r="AI83" i="112"/>
  <c r="AN82" i="112"/>
  <c r="AO81" i="112"/>
  <c r="AL81" i="112"/>
  <c r="AJ81" i="112"/>
  <c r="AP80" i="112"/>
  <c r="AQ79" i="112"/>
  <c r="AM79" i="112"/>
  <c r="AK79" i="112"/>
  <c r="AI79" i="112"/>
  <c r="AN78" i="112"/>
  <c r="AO77" i="112"/>
  <c r="AL77" i="112"/>
  <c r="AJ77" i="112"/>
  <c r="AP76" i="112"/>
  <c r="AQ75" i="112"/>
  <c r="AM75" i="112"/>
  <c r="AK75" i="112"/>
  <c r="AI75" i="112"/>
  <c r="AN74" i="112"/>
  <c r="AO73" i="112"/>
  <c r="AL73" i="112"/>
  <c r="AJ73" i="112"/>
  <c r="AP72" i="112"/>
  <c r="AQ71" i="112"/>
  <c r="AM71" i="112"/>
  <c r="AK71" i="112"/>
  <c r="AI71" i="112"/>
  <c r="AN70" i="112"/>
  <c r="AO69" i="112"/>
  <c r="AL69" i="112"/>
  <c r="AJ69" i="112"/>
  <c r="AP68" i="112"/>
  <c r="AQ67" i="112"/>
  <c r="AM67" i="112"/>
  <c r="AK67" i="112"/>
  <c r="AI67" i="112"/>
  <c r="AN66" i="112"/>
  <c r="AO65" i="112"/>
  <c r="AL65" i="112"/>
  <c r="AJ65" i="112"/>
  <c r="AP64" i="112"/>
  <c r="AQ63" i="112"/>
  <c r="AM63" i="112"/>
  <c r="AK63" i="112"/>
  <c r="AI63" i="112"/>
  <c r="AN62" i="112"/>
  <c r="AO61" i="112"/>
  <c r="AL61" i="112"/>
  <c r="AJ61" i="112"/>
  <c r="AP60" i="112"/>
  <c r="AQ59" i="112"/>
  <c r="AM59" i="112"/>
  <c r="AK59" i="112"/>
  <c r="AI59" i="112"/>
  <c r="AN58" i="112"/>
  <c r="AO57" i="112"/>
  <c r="AL57" i="112"/>
  <c r="AJ57" i="112"/>
  <c r="AP56" i="112"/>
  <c r="AQ55" i="112"/>
  <c r="AM55" i="112"/>
  <c r="AK55" i="112"/>
  <c r="AI55" i="112"/>
  <c r="AN54" i="112"/>
  <c r="AO53" i="112"/>
  <c r="AL53" i="112"/>
  <c r="AJ53" i="112"/>
  <c r="AP52" i="112"/>
  <c r="AQ51" i="112"/>
  <c r="AM51" i="112"/>
  <c r="AK51" i="112"/>
  <c r="AI51" i="112"/>
  <c r="AN50" i="112"/>
  <c r="AO49" i="112"/>
  <c r="AL49" i="112"/>
  <c r="AJ49" i="112"/>
  <c r="AP48" i="112"/>
  <c r="AQ47" i="112"/>
  <c r="AM47" i="112"/>
  <c r="AK47" i="112"/>
  <c r="AI47" i="112"/>
  <c r="AN46" i="112"/>
  <c r="AO45" i="112"/>
  <c r="AL45" i="112"/>
  <c r="AJ45" i="112"/>
  <c r="AP44" i="112"/>
  <c r="AQ43" i="112"/>
  <c r="AM43" i="112"/>
  <c r="AK43" i="112"/>
  <c r="AI43" i="112"/>
  <c r="AN42" i="112"/>
  <c r="AO41" i="112"/>
  <c r="AL41" i="112"/>
  <c r="AJ41" i="112"/>
  <c r="AP40" i="112"/>
  <c r="AQ39" i="112"/>
  <c r="AM39" i="112"/>
  <c r="AK39" i="112"/>
  <c r="AI39" i="112"/>
  <c r="AN38" i="112"/>
  <c r="AO37" i="112"/>
  <c r="AL37" i="112"/>
  <c r="AJ37" i="112"/>
  <c r="AP36" i="112"/>
  <c r="AQ35" i="112"/>
  <c r="AM35" i="112"/>
  <c r="AK35" i="112"/>
  <c r="AI35" i="112"/>
  <c r="AN34" i="112"/>
  <c r="AO33" i="112"/>
  <c r="AL33" i="112"/>
  <c r="AJ33" i="112"/>
  <c r="AP32" i="112"/>
  <c r="AQ31" i="112"/>
  <c r="AM31" i="112"/>
  <c r="AK31" i="112"/>
  <c r="AI31" i="112"/>
  <c r="AN30" i="112"/>
  <c r="AO29" i="112"/>
  <c r="AL29" i="112"/>
  <c r="AJ29" i="112"/>
  <c r="AP28" i="112"/>
  <c r="AQ27" i="112"/>
  <c r="AM27" i="112"/>
  <c r="AK27" i="112"/>
  <c r="AI27" i="112"/>
  <c r="AN26" i="112"/>
  <c r="AO25" i="112"/>
  <c r="AL25" i="112"/>
  <c r="AJ25" i="112"/>
  <c r="AP24" i="112"/>
  <c r="AQ23" i="112"/>
  <c r="AM23" i="112"/>
  <c r="AK23" i="112"/>
  <c r="AI23" i="112"/>
  <c r="AN22" i="112"/>
  <c r="AO21" i="112"/>
  <c r="AL21" i="112"/>
  <c r="AJ21" i="112"/>
  <c r="AP20" i="112"/>
  <c r="AQ19" i="112"/>
  <c r="AM19" i="112"/>
  <c r="AK19" i="112"/>
  <c r="AI19" i="112"/>
  <c r="AN18" i="112"/>
  <c r="AO17" i="112"/>
  <c r="AL17" i="112"/>
  <c r="AJ17" i="112"/>
  <c r="AP16" i="112"/>
  <c r="AQ15" i="112"/>
  <c r="AM15" i="112"/>
  <c r="AK15" i="112"/>
  <c r="AI15" i="112"/>
  <c r="AN14" i="112"/>
  <c r="AO13" i="112"/>
  <c r="AL13" i="112"/>
  <c r="AJ13" i="112"/>
  <c r="AP12" i="112"/>
  <c r="AQ11" i="112"/>
  <c r="AM11" i="112"/>
  <c r="AK11" i="112"/>
  <c r="AI11" i="112"/>
  <c r="AN10" i="112"/>
  <c r="AO9" i="112"/>
  <c r="AL9" i="112"/>
  <c r="AJ9" i="112"/>
  <c r="AP8" i="112"/>
  <c r="AQ7" i="112"/>
  <c r="AM7" i="112"/>
  <c r="AK7" i="112"/>
  <c r="AI7" i="112"/>
  <c r="AN6" i="112"/>
  <c r="AO5" i="112"/>
  <c r="AL5" i="112"/>
  <c r="AJ5" i="112"/>
  <c r="AP4" i="112"/>
  <c r="AQ2" i="112"/>
  <c r="AM2" i="112"/>
  <c r="AI2" i="112"/>
  <c r="AM124" i="112"/>
  <c r="AL123" i="112"/>
  <c r="AK122" i="112"/>
  <c r="AM121" i="112"/>
  <c r="AJ121" i="112"/>
  <c r="AN120" i="112"/>
  <c r="AL120" i="112"/>
  <c r="AI120" i="112"/>
  <c r="AK119" i="112"/>
  <c r="AJ118" i="112"/>
  <c r="AI117" i="112"/>
  <c r="AM116" i="112"/>
  <c r="AL115" i="112"/>
  <c r="AK114" i="112"/>
  <c r="AM113" i="112"/>
  <c r="AJ113" i="112"/>
  <c r="AN112" i="112"/>
  <c r="AL112" i="112"/>
  <c r="AI112" i="112"/>
  <c r="AK111" i="112"/>
  <c r="AJ110" i="112"/>
  <c r="AI109" i="112"/>
  <c r="AM108" i="112"/>
  <c r="AL107" i="112"/>
  <c r="AK106" i="112"/>
  <c r="AM105" i="112"/>
  <c r="AJ105" i="112"/>
  <c r="AN104" i="112"/>
  <c r="AL104" i="112"/>
  <c r="AI104" i="112"/>
  <c r="AJ103" i="112"/>
  <c r="AQ102" i="112"/>
  <c r="AO102" i="112"/>
  <c r="AK102" i="112"/>
  <c r="AN101" i="112"/>
  <c r="AI101" i="112"/>
  <c r="AJ100" i="112"/>
  <c r="AO99" i="112"/>
  <c r="AO98" i="112"/>
  <c r="AL98" i="112"/>
  <c r="AJ98" i="112"/>
  <c r="AP97" i="112"/>
  <c r="AQ96" i="112"/>
  <c r="AM96" i="112"/>
  <c r="AK96" i="112"/>
  <c r="AI96" i="112"/>
  <c r="AN95" i="112"/>
  <c r="AO94" i="112"/>
  <c r="AL94" i="112"/>
  <c r="AJ94" i="112"/>
  <c r="AP93" i="112"/>
  <c r="AQ92" i="112"/>
  <c r="AM92" i="112"/>
  <c r="AK92" i="112"/>
  <c r="AI92" i="112"/>
  <c r="AN91" i="112"/>
  <c r="AO90" i="112"/>
  <c r="AL90" i="112"/>
  <c r="AJ90" i="112"/>
  <c r="AP89" i="112"/>
  <c r="AQ88" i="112"/>
  <c r="AM88" i="112"/>
  <c r="AK88" i="112"/>
  <c r="AI88" i="112"/>
  <c r="AN87" i="112"/>
  <c r="AO86" i="112"/>
  <c r="AL86" i="112"/>
  <c r="AJ86" i="112"/>
  <c r="AP85" i="112"/>
  <c r="AQ84" i="112"/>
  <c r="AM84" i="112"/>
  <c r="AK84" i="112"/>
  <c r="AI84" i="112"/>
  <c r="AN83" i="112"/>
  <c r="AO82" i="112"/>
  <c r="AL82" i="112"/>
  <c r="AJ82" i="112"/>
  <c r="AP81" i="112"/>
  <c r="AQ80" i="112"/>
  <c r="AM80" i="112"/>
  <c r="AK80" i="112"/>
  <c r="AI80" i="112"/>
  <c r="AN79" i="112"/>
  <c r="AO78" i="112"/>
  <c r="AL78" i="112"/>
  <c r="AJ78" i="112"/>
  <c r="AP77" i="112"/>
  <c r="AQ76" i="112"/>
  <c r="AM76" i="112"/>
  <c r="AK76" i="112"/>
  <c r="AI76" i="112"/>
  <c r="AN75" i="112"/>
  <c r="AO74" i="112"/>
  <c r="AL74" i="112"/>
  <c r="AJ74" i="112"/>
  <c r="AP73" i="112"/>
  <c r="AQ72" i="112"/>
  <c r="AM72" i="112"/>
  <c r="AK72" i="112"/>
  <c r="AI72" i="112"/>
  <c r="AN71" i="112"/>
  <c r="AO70" i="112"/>
  <c r="AL70" i="112"/>
  <c r="AJ70" i="112"/>
  <c r="AP69" i="112"/>
  <c r="AQ68" i="112"/>
  <c r="AM68" i="112"/>
  <c r="AK68" i="112"/>
  <c r="AI68" i="112"/>
  <c r="AN67" i="112"/>
  <c r="AO66" i="112"/>
  <c r="AL66" i="112"/>
  <c r="AJ66" i="112"/>
  <c r="AP65" i="112"/>
  <c r="AQ64" i="112"/>
  <c r="AM64" i="112"/>
  <c r="AK64" i="112"/>
  <c r="AI64" i="112"/>
  <c r="AN63" i="112"/>
  <c r="AO62" i="112"/>
  <c r="AL62" i="112"/>
  <c r="AJ62" i="112"/>
  <c r="AP61" i="112"/>
  <c r="AQ60" i="112"/>
  <c r="AM60" i="112"/>
  <c r="AK60" i="112"/>
  <c r="AI60" i="112"/>
  <c r="AN59" i="112"/>
  <c r="AO58" i="112"/>
  <c r="AL58" i="112"/>
  <c r="AJ58" i="112"/>
  <c r="AP57" i="112"/>
  <c r="AQ56" i="112"/>
  <c r="AM56" i="112"/>
  <c r="AK56" i="112"/>
  <c r="AI56" i="112"/>
  <c r="AN55" i="112"/>
  <c r="AO54" i="112"/>
  <c r="AL54" i="112"/>
  <c r="AJ54" i="112"/>
  <c r="AP53" i="112"/>
  <c r="AQ52" i="112"/>
  <c r="AM52" i="112"/>
  <c r="AK52" i="112"/>
  <c r="AI52" i="112"/>
  <c r="AN51" i="112"/>
  <c r="AO50" i="112"/>
  <c r="AL50" i="112"/>
  <c r="AJ50" i="112"/>
  <c r="AP49" i="112"/>
  <c r="AQ48" i="112"/>
  <c r="AM48" i="112"/>
  <c r="AK48" i="112"/>
  <c r="AI48" i="112"/>
  <c r="AN47" i="112"/>
  <c r="AO46" i="112"/>
  <c r="AL46" i="112"/>
  <c r="AJ46" i="112"/>
  <c r="AP45" i="112"/>
  <c r="AQ44" i="112"/>
  <c r="AM44" i="112"/>
  <c r="AK44" i="112"/>
  <c r="AI44" i="112"/>
  <c r="AN43" i="112"/>
  <c r="AO42" i="112"/>
  <c r="AL42" i="112"/>
  <c r="AJ42" i="112"/>
  <c r="AP41" i="112"/>
  <c r="AQ40" i="112"/>
  <c r="AM40" i="112"/>
  <c r="AK40" i="112"/>
  <c r="AI40" i="112"/>
  <c r="AN39" i="112"/>
  <c r="AO38" i="112"/>
  <c r="AL38" i="112"/>
  <c r="AJ38" i="112"/>
  <c r="AP37" i="112"/>
  <c r="AQ36" i="112"/>
  <c r="AM36" i="112"/>
  <c r="AK36" i="112"/>
  <c r="AI36" i="112"/>
  <c r="AN35" i="112"/>
  <c r="AO34" i="112"/>
  <c r="AL34" i="112"/>
  <c r="AJ34" i="112"/>
  <c r="AP33" i="112"/>
  <c r="AQ32" i="112"/>
  <c r="AM32" i="112"/>
  <c r="AK32" i="112"/>
  <c r="AI32" i="112"/>
  <c r="AN31" i="112"/>
  <c r="AO30" i="112"/>
  <c r="AL30" i="112"/>
  <c r="AJ30" i="112"/>
  <c r="AP29" i="112"/>
  <c r="AQ28" i="112"/>
  <c r="AM28" i="112"/>
  <c r="AK28" i="112"/>
  <c r="AI28" i="112"/>
  <c r="AN27" i="112"/>
  <c r="AO26" i="112"/>
  <c r="AL26" i="112"/>
  <c r="AJ26" i="112"/>
  <c r="AP25" i="112"/>
  <c r="AQ24" i="112"/>
  <c r="AM24" i="112"/>
  <c r="AK24" i="112"/>
  <c r="AI24" i="112"/>
  <c r="AN23" i="112"/>
  <c r="AO22" i="112"/>
  <c r="AL22" i="112"/>
  <c r="AJ22" i="112"/>
  <c r="AP21" i="112"/>
  <c r="AQ20" i="112"/>
  <c r="AM20" i="112"/>
  <c r="AK20" i="112"/>
  <c r="AI20" i="112"/>
  <c r="AN19" i="112"/>
  <c r="AO18" i="112"/>
  <c r="AL18" i="112"/>
  <c r="AJ18" i="112"/>
  <c r="AP17" i="112"/>
  <c r="AQ16" i="112"/>
  <c r="AM16" i="112"/>
  <c r="AK16" i="112"/>
  <c r="AI16" i="112"/>
  <c r="AN15" i="112"/>
  <c r="AO14" i="112"/>
  <c r="AL14" i="112"/>
  <c r="AJ14" i="112"/>
  <c r="AP13" i="112"/>
  <c r="AQ12" i="112"/>
  <c r="AM12" i="112"/>
  <c r="AK12" i="112"/>
  <c r="AI12" i="112"/>
  <c r="AN11" i="112"/>
  <c r="AO10" i="112"/>
  <c r="AL10" i="112"/>
  <c r="AJ10" i="112"/>
  <c r="AP9" i="112"/>
  <c r="AQ8" i="112"/>
  <c r="AM8" i="112"/>
  <c r="AK8" i="112"/>
  <c r="AI8" i="112"/>
  <c r="AN7" i="112"/>
  <c r="AO6" i="112"/>
  <c r="AL6" i="112"/>
  <c r="AJ6" i="112"/>
  <c r="AP5" i="112"/>
  <c r="AQ4" i="112"/>
  <c r="AM4" i="112"/>
  <c r="AK4" i="112"/>
  <c r="AI4" i="112"/>
  <c r="AP2" i="112"/>
  <c r="AL2" i="112"/>
  <c r="AL124" i="112"/>
  <c r="AJ122" i="112"/>
  <c r="AM120" i="112"/>
  <c r="AK118" i="112"/>
  <c r="AM117" i="112"/>
  <c r="AN116" i="112"/>
  <c r="AI116" i="112"/>
  <c r="AK115" i="112"/>
  <c r="AI113" i="112"/>
  <c r="AL111" i="112"/>
  <c r="AJ109" i="112"/>
  <c r="AL108" i="112"/>
  <c r="AJ106" i="112"/>
  <c r="AM104" i="112"/>
  <c r="AK100" i="112"/>
  <c r="AP99" i="112"/>
  <c r="AL99" i="112"/>
  <c r="AQ98" i="112"/>
  <c r="AK98" i="112"/>
  <c r="AN97" i="112"/>
  <c r="AJ96" i="112"/>
  <c r="AP95" i="112"/>
  <c r="AM94" i="112"/>
  <c r="AI94" i="112"/>
  <c r="AO92" i="112"/>
  <c r="AL92" i="112"/>
  <c r="AQ90" i="112"/>
  <c r="AK90" i="112"/>
  <c r="AN89" i="112"/>
  <c r="AJ88" i="112"/>
  <c r="AP87" i="112"/>
  <c r="AM86" i="112"/>
  <c r="AI86" i="112"/>
  <c r="AO84" i="112"/>
  <c r="AL84" i="112"/>
  <c r="AQ82" i="112"/>
  <c r="AK82" i="112"/>
  <c r="AN81" i="112"/>
  <c r="AJ80" i="112"/>
  <c r="AP79" i="112"/>
  <c r="AM78" i="112"/>
  <c r="AI78" i="112"/>
  <c r="AO76" i="112"/>
  <c r="AL76" i="112"/>
  <c r="AQ74" i="112"/>
  <c r="AK74" i="112"/>
  <c r="AN73" i="112"/>
  <c r="AJ72" i="112"/>
  <c r="AP71" i="112"/>
  <c r="AM70" i="112"/>
  <c r="AI70" i="112"/>
  <c r="AO68" i="112"/>
  <c r="AL68" i="112"/>
  <c r="AQ66" i="112"/>
  <c r="AK66" i="112"/>
  <c r="AN65" i="112"/>
  <c r="AJ64" i="112"/>
  <c r="AP63" i="112"/>
  <c r="AM62" i="112"/>
  <c r="AI62" i="112"/>
  <c r="AO60" i="112"/>
  <c r="AL60" i="112"/>
  <c r="AQ58" i="112"/>
  <c r="AK58" i="112"/>
  <c r="AN57" i="112"/>
  <c r="AJ56" i="112"/>
  <c r="AP55" i="112"/>
  <c r="AM54" i="112"/>
  <c r="AI54" i="112"/>
  <c r="AO52" i="112"/>
  <c r="AL52" i="112"/>
  <c r="AQ50" i="112"/>
  <c r="AK50" i="112"/>
  <c r="AN49" i="112"/>
  <c r="AJ48" i="112"/>
  <c r="AP47" i="112"/>
  <c r="AM46" i="112"/>
  <c r="AI46" i="112"/>
  <c r="AO44" i="112"/>
  <c r="AL44" i="112"/>
  <c r="AQ42" i="112"/>
  <c r="AK42" i="112"/>
  <c r="AN41" i="112"/>
  <c r="AJ40" i="112"/>
  <c r="AP39" i="112"/>
  <c r="AM38" i="112"/>
  <c r="AI38" i="112"/>
  <c r="AO36" i="112"/>
  <c r="AL36" i="112"/>
  <c r="AQ34" i="112"/>
  <c r="AK34" i="112"/>
  <c r="AN33" i="112"/>
  <c r="AJ32" i="112"/>
  <c r="AP31" i="112"/>
  <c r="AM30" i="112"/>
  <c r="AI30" i="112"/>
  <c r="AO28" i="112"/>
  <c r="AL28" i="112"/>
  <c r="AQ26" i="112"/>
  <c r="AK26" i="112"/>
  <c r="AN25" i="112"/>
  <c r="AJ24" i="112"/>
  <c r="AP23" i="112"/>
  <c r="AM22" i="112"/>
  <c r="AI22" i="112"/>
  <c r="AO20" i="112"/>
  <c r="AL20" i="112"/>
  <c r="AQ18" i="112"/>
  <c r="AK18" i="112"/>
  <c r="AN17" i="112"/>
  <c r="AJ16" i="112"/>
  <c r="AP15" i="112"/>
  <c r="AM14" i="112"/>
  <c r="AI14" i="112"/>
  <c r="AO12" i="112"/>
  <c r="AL12" i="112"/>
  <c r="AQ10" i="112"/>
  <c r="AK10" i="112"/>
  <c r="AN9" i="112"/>
  <c r="AJ8" i="112"/>
  <c r="AP7" i="112"/>
  <c r="AM6" i="112"/>
  <c r="AI6" i="112"/>
  <c r="AO4" i="112"/>
  <c r="AL4" i="112"/>
  <c r="AJ124" i="112"/>
  <c r="AM122" i="112"/>
  <c r="AK120" i="112"/>
  <c r="AM119" i="112"/>
  <c r="AN118" i="112"/>
  <c r="AI118" i="112"/>
  <c r="AK117" i="112"/>
  <c r="AI115" i="112"/>
  <c r="AL113" i="112"/>
  <c r="AJ111" i="112"/>
  <c r="AL110" i="112"/>
  <c r="AJ108" i="112"/>
  <c r="AM106" i="112"/>
  <c r="AK104" i="112"/>
  <c r="AP103" i="112"/>
  <c r="AL103" i="112"/>
  <c r="AM102" i="112"/>
  <c r="AQ101" i="112"/>
  <c r="AN100" i="112"/>
  <c r="AI100" i="112"/>
  <c r="AJ99" i="112"/>
  <c r="AP98" i="112"/>
  <c r="AM97" i="112"/>
  <c r="AI97" i="112"/>
  <c r="AO95" i="112"/>
  <c r="AL95" i="112"/>
  <c r="AQ93" i="112"/>
  <c r="AK93" i="112"/>
  <c r="AN92" i="112"/>
  <c r="AJ91" i="112"/>
  <c r="AP90" i="112"/>
  <c r="AM89" i="112"/>
  <c r="AI89" i="112"/>
  <c r="AO87" i="112"/>
  <c r="AL87" i="112"/>
  <c r="AQ85" i="112"/>
  <c r="AK85" i="112"/>
  <c r="AN84" i="112"/>
  <c r="AJ83" i="112"/>
  <c r="AP82" i="112"/>
  <c r="AM81" i="112"/>
  <c r="AI81" i="112"/>
  <c r="AO79" i="112"/>
  <c r="AL79" i="112"/>
  <c r="AQ77" i="112"/>
  <c r="AK77" i="112"/>
  <c r="AN76" i="112"/>
  <c r="AJ75" i="112"/>
  <c r="AP74" i="112"/>
  <c r="AM73" i="112"/>
  <c r="AI73" i="112"/>
  <c r="AO71" i="112"/>
  <c r="AL71" i="112"/>
  <c r="AQ69" i="112"/>
  <c r="AK69" i="112"/>
  <c r="AN68" i="112"/>
  <c r="AJ67" i="112"/>
  <c r="AP66" i="112"/>
  <c r="AM65" i="112"/>
  <c r="AI65" i="112"/>
  <c r="AO63" i="112"/>
  <c r="AL63" i="112"/>
  <c r="AQ61" i="112"/>
  <c r="AK61" i="112"/>
  <c r="AN60" i="112"/>
  <c r="AJ59" i="112"/>
  <c r="AP58" i="112"/>
  <c r="AM57" i="112"/>
  <c r="AI57" i="112"/>
  <c r="AO55" i="112"/>
  <c r="AL55" i="112"/>
  <c r="AQ53" i="112"/>
  <c r="AK53" i="112"/>
  <c r="AN52" i="112"/>
  <c r="AJ51" i="112"/>
  <c r="AP50" i="112"/>
  <c r="AM49" i="112"/>
  <c r="AI49" i="112"/>
  <c r="AO47" i="112"/>
  <c r="AL47" i="112"/>
  <c r="AQ45" i="112"/>
  <c r="AK45" i="112"/>
  <c r="AN44" i="112"/>
  <c r="AJ43" i="112"/>
  <c r="AP42" i="112"/>
  <c r="AM41" i="112"/>
  <c r="AI41" i="112"/>
  <c r="AO39" i="112"/>
  <c r="AL39" i="112"/>
  <c r="AQ37" i="112"/>
  <c r="AK37" i="112"/>
  <c r="AN36" i="112"/>
  <c r="AJ35" i="112"/>
  <c r="AP34" i="112"/>
  <c r="AN124" i="112"/>
  <c r="AI124" i="112"/>
  <c r="AK123" i="112"/>
  <c r="AI121" i="112"/>
  <c r="AL119" i="112"/>
  <c r="AJ117" i="112"/>
  <c r="AL116" i="112"/>
  <c r="AJ114" i="112"/>
  <c r="AM112" i="112"/>
  <c r="AK110" i="112"/>
  <c r="AM109" i="112"/>
  <c r="AN108" i="112"/>
  <c r="AI108" i="112"/>
  <c r="AK107" i="112"/>
  <c r="AI105" i="112"/>
  <c r="AP102" i="112"/>
  <c r="AL102" i="112"/>
  <c r="AM101" i="112"/>
  <c r="AQ100" i="112"/>
  <c r="AN99" i="112"/>
  <c r="AM98" i="112"/>
  <c r="AI98" i="112"/>
  <c r="AO96" i="112"/>
  <c r="AL96" i="112"/>
  <c r="AQ94" i="112"/>
  <c r="AK94" i="112"/>
  <c r="AN93" i="112"/>
  <c r="AJ92" i="112"/>
  <c r="AP91" i="112"/>
  <c r="AM90" i="112"/>
  <c r="AI90" i="112"/>
  <c r="AO88" i="112"/>
  <c r="AL88" i="112"/>
  <c r="AQ86" i="112"/>
  <c r="AK86" i="112"/>
  <c r="AN85" i="112"/>
  <c r="AJ84" i="112"/>
  <c r="AP83" i="112"/>
  <c r="AM82" i="112"/>
  <c r="AI82" i="112"/>
  <c r="AO80" i="112"/>
  <c r="AL80" i="112"/>
  <c r="AQ78" i="112"/>
  <c r="AK78" i="112"/>
  <c r="AN77" i="112"/>
  <c r="AJ76" i="112"/>
  <c r="AP75" i="112"/>
  <c r="AM74" i="112"/>
  <c r="AI74" i="112"/>
  <c r="AO72" i="112"/>
  <c r="AL72" i="112"/>
  <c r="AQ70" i="112"/>
  <c r="AK70" i="112"/>
  <c r="AN69" i="112"/>
  <c r="AJ68" i="112"/>
  <c r="AP67" i="112"/>
  <c r="AM66" i="112"/>
  <c r="AI66" i="112"/>
  <c r="AO64" i="112"/>
  <c r="AL64" i="112"/>
  <c r="AQ62" i="112"/>
  <c r="AK62" i="112"/>
  <c r="AN61" i="112"/>
  <c r="AJ60" i="112"/>
  <c r="AP59" i="112"/>
  <c r="AM58" i="112"/>
  <c r="AI58" i="112"/>
  <c r="AO56" i="112"/>
  <c r="AL56" i="112"/>
  <c r="AQ54" i="112"/>
  <c r="AK54" i="112"/>
  <c r="AN53" i="112"/>
  <c r="AJ52" i="112"/>
  <c r="AP51" i="112"/>
  <c r="AM50" i="112"/>
  <c r="AI50" i="112"/>
  <c r="AO48" i="112"/>
  <c r="AL48" i="112"/>
  <c r="AQ46" i="112"/>
  <c r="AK46" i="112"/>
  <c r="AN45" i="112"/>
  <c r="AJ44" i="112"/>
  <c r="AP43" i="112"/>
  <c r="AM42" i="112"/>
  <c r="AI42" i="112"/>
  <c r="AO40" i="112"/>
  <c r="AL40" i="112"/>
  <c r="AQ38" i="112"/>
  <c r="AK38" i="112"/>
  <c r="AN37" i="112"/>
  <c r="AJ36" i="112"/>
  <c r="AP35" i="112"/>
  <c r="AM34" i="112"/>
  <c r="AI34" i="112"/>
  <c r="AO32" i="112"/>
  <c r="AL32" i="112"/>
  <c r="AQ30" i="112"/>
  <c r="AK30" i="112"/>
  <c r="AN29" i="112"/>
  <c r="AJ28" i="112"/>
  <c r="AP27" i="112"/>
  <c r="AM26" i="112"/>
  <c r="AI26" i="112"/>
  <c r="AO24" i="112"/>
  <c r="AL24" i="112"/>
  <c r="AQ22" i="112"/>
  <c r="AK22" i="112"/>
  <c r="AN21" i="112"/>
  <c r="AJ20" i="112"/>
  <c r="AP19" i="112"/>
  <c r="AM18" i="112"/>
  <c r="AI18" i="112"/>
  <c r="AO16" i="112"/>
  <c r="AL16" i="112"/>
  <c r="AQ14" i="112"/>
  <c r="AK14" i="112"/>
  <c r="AN13" i="112"/>
  <c r="AJ12" i="112"/>
  <c r="AP11" i="112"/>
  <c r="AM10" i="112"/>
  <c r="AI10" i="112"/>
  <c r="AO8" i="112"/>
  <c r="AL8" i="112"/>
  <c r="AQ6" i="112"/>
  <c r="AK6" i="112"/>
  <c r="AN5" i="112"/>
  <c r="AJ4" i="112"/>
  <c r="AI123" i="112"/>
  <c r="AN110" i="112"/>
  <c r="AP94" i="112"/>
  <c r="AM93" i="112"/>
  <c r="AK89" i="112"/>
  <c r="AI85" i="112"/>
  <c r="AO83" i="112"/>
  <c r="AL75" i="112"/>
  <c r="AQ73" i="112"/>
  <c r="AN72" i="112"/>
  <c r="AJ71" i="112"/>
  <c r="AP62" i="112"/>
  <c r="AM61" i="112"/>
  <c r="AK57" i="112"/>
  <c r="AI53" i="112"/>
  <c r="AO51" i="112"/>
  <c r="AL43" i="112"/>
  <c r="AQ41" i="112"/>
  <c r="AN40" i="112"/>
  <c r="AJ39" i="112"/>
  <c r="AM33" i="112"/>
  <c r="AL31" i="112"/>
  <c r="AQ29" i="112"/>
  <c r="AK29" i="112"/>
  <c r="AN28" i="112"/>
  <c r="AJ27" i="112"/>
  <c r="AI25" i="112"/>
  <c r="AO23" i="112"/>
  <c r="AP18" i="112"/>
  <c r="AM17" i="112"/>
  <c r="AL15" i="112"/>
  <c r="AQ13" i="112"/>
  <c r="AK13" i="112"/>
  <c r="AN12" i="112"/>
  <c r="AJ11" i="112"/>
  <c r="AI9" i="112"/>
  <c r="AO7" i="112"/>
  <c r="AJ2" i="112"/>
  <c r="AJ119" i="112"/>
  <c r="AJ116" i="112"/>
  <c r="AI110" i="112"/>
  <c r="AI107" i="112"/>
  <c r="AJ102" i="112"/>
  <c r="AL100" i="112"/>
  <c r="AK97" i="112"/>
  <c r="AI93" i="112"/>
  <c r="AO91" i="112"/>
  <c r="AL83" i="112"/>
  <c r="AQ81" i="112"/>
  <c r="AN80" i="112"/>
  <c r="AJ79" i="112"/>
  <c r="AP70" i="112"/>
  <c r="AM69" i="112"/>
  <c r="AK65" i="112"/>
  <c r="AI61" i="112"/>
  <c r="AO59" i="112"/>
  <c r="AL51" i="112"/>
  <c r="AQ49" i="112"/>
  <c r="AN48" i="112"/>
  <c r="AJ47" i="112"/>
  <c r="AP38" i="112"/>
  <c r="AM37" i="112"/>
  <c r="AQ33" i="112"/>
  <c r="AK33" i="112"/>
  <c r="AN32" i="112"/>
  <c r="AJ31" i="112"/>
  <c r="AI29" i="112"/>
  <c r="AO27" i="112"/>
  <c r="AP22" i="112"/>
  <c r="AM21" i="112"/>
  <c r="AL19" i="112"/>
  <c r="AQ17" i="112"/>
  <c r="AK17" i="112"/>
  <c r="AN16" i="112"/>
  <c r="AJ15" i="112"/>
  <c r="AI13" i="112"/>
  <c r="AO11" i="112"/>
  <c r="AP6" i="112"/>
  <c r="AM5" i="112"/>
  <c r="AO2" i="112"/>
  <c r="AL121" i="112"/>
  <c r="AL118" i="112"/>
  <c r="AK112" i="112"/>
  <c r="AK109" i="112"/>
  <c r="AN103" i="112"/>
  <c r="AL91" i="112"/>
  <c r="AQ89" i="112"/>
  <c r="AN88" i="112"/>
  <c r="AJ87" i="112"/>
  <c r="AP78" i="112"/>
  <c r="AM77" i="112"/>
  <c r="AK73" i="112"/>
  <c r="AI69" i="112"/>
  <c r="AO67" i="112"/>
  <c r="AL59" i="112"/>
  <c r="AQ57" i="112"/>
  <c r="AN56" i="112"/>
  <c r="AJ55" i="112"/>
  <c r="AP46" i="112"/>
  <c r="AM45" i="112"/>
  <c r="AK41" i="112"/>
  <c r="AI37" i="112"/>
  <c r="AO35" i="112"/>
  <c r="AI33" i="112"/>
  <c r="AO31" i="112"/>
  <c r="AP26" i="112"/>
  <c r="AM25" i="112"/>
  <c r="AL23" i="112"/>
  <c r="AQ21" i="112"/>
  <c r="AK21" i="112"/>
  <c r="AN20" i="112"/>
  <c r="AJ19" i="112"/>
  <c r="AI17" i="112"/>
  <c r="AO15" i="112"/>
  <c r="AP10" i="112"/>
  <c r="AM9" i="112"/>
  <c r="AL7" i="112"/>
  <c r="AQ5" i="112"/>
  <c r="AK5" i="112"/>
  <c r="AN4" i="112"/>
  <c r="AN2" i="112"/>
  <c r="AL105" i="112"/>
  <c r="AQ97" i="112"/>
  <c r="AP86" i="112"/>
  <c r="AK81" i="112"/>
  <c r="AO75" i="112"/>
  <c r="AN64" i="112"/>
  <c r="AM53" i="112"/>
  <c r="AL27" i="112"/>
  <c r="AN24" i="112"/>
  <c r="AM13" i="112"/>
  <c r="AI5" i="112"/>
  <c r="AI77" i="112"/>
  <c r="AK49" i="112"/>
  <c r="AK25" i="112"/>
  <c r="AL11" i="112"/>
  <c r="AM114" i="112"/>
  <c r="AN96" i="112"/>
  <c r="AM85" i="112"/>
  <c r="AJ63" i="112"/>
  <c r="AL35" i="112"/>
  <c r="AM29" i="112"/>
  <c r="AI21" i="112"/>
  <c r="AQ9" i="112"/>
  <c r="AJ7" i="112"/>
  <c r="AK2" i="112"/>
  <c r="AQ65" i="112"/>
  <c r="AP54" i="112"/>
  <c r="AP30" i="112"/>
  <c r="AN8" i="112"/>
  <c r="AM111" i="112"/>
  <c r="AK101" i="112"/>
  <c r="AJ95" i="112"/>
  <c r="AL67" i="112"/>
  <c r="AI45" i="112"/>
  <c r="AQ25" i="112"/>
  <c r="AJ23" i="112"/>
  <c r="AP14" i="112"/>
  <c r="AK9" i="112"/>
  <c r="AO43" i="112"/>
  <c r="AO19" i="112"/>
  <c r="G27" i="47"/>
  <c r="G25" i="47"/>
  <c r="G21" i="47"/>
  <c r="G23" i="47"/>
  <c r="G33" i="47"/>
  <c r="G31" i="47"/>
  <c r="G29" i="47"/>
  <c r="D14" i="109" l="1" a="1"/>
  <c r="D14" i="109" s="1"/>
  <c r="F14" i="109" s="1"/>
  <c r="C15" i="109" s="1"/>
  <c r="D8" i="109" a="1"/>
  <c r="D8" i="109" s="1"/>
  <c r="D14" i="59" a="1"/>
  <c r="D14" i="59" s="1"/>
  <c r="F14" i="59" s="1"/>
  <c r="C15" i="59" s="1"/>
  <c r="C17" i="113"/>
  <c r="C17" i="111"/>
  <c r="C17" i="112"/>
  <c r="C17" i="114"/>
  <c r="C17" i="131"/>
  <c r="H8" i="59" a="1"/>
  <c r="H8" i="59" s="1"/>
  <c r="C8" i="59" s="1" a="1"/>
  <c r="C8" i="59" s="1"/>
  <c r="H14" i="59" a="1"/>
  <c r="H14" i="59" s="1"/>
  <c r="C27" i="111"/>
  <c r="D9" i="111" a="1"/>
  <c r="D9" i="111" s="1"/>
  <c r="C27" i="112"/>
  <c r="D9" i="112" a="1"/>
  <c r="D9" i="112" s="1"/>
  <c r="H8" i="112" a="1"/>
  <c r="H8" i="112" s="1"/>
  <c r="H14" i="112" a="1"/>
  <c r="H14" i="112" s="1"/>
  <c r="H14" i="109" a="1"/>
  <c r="H14" i="109" s="1"/>
  <c r="H8" i="109" a="1"/>
  <c r="H8" i="109" s="1"/>
  <c r="C8" i="109" s="1" a="1"/>
  <c r="C8" i="109" s="1"/>
  <c r="F8" i="109" s="1"/>
  <c r="C9" i="109" s="1"/>
  <c r="C17" i="130"/>
  <c r="C17" i="110"/>
  <c r="H14" i="131" a="1"/>
  <c r="H14" i="131" s="1"/>
  <c r="H8" i="131" a="1"/>
  <c r="H8" i="131" s="1"/>
  <c r="H14" i="111" a="1"/>
  <c r="H14" i="111" s="1"/>
  <c r="H8" i="111" a="1"/>
  <c r="H8" i="111" s="1"/>
  <c r="C27" i="130"/>
  <c r="D9" i="130" a="1"/>
  <c r="D9" i="130" s="1"/>
  <c r="C27" i="110"/>
  <c r="D9" i="110" a="1"/>
  <c r="D9" i="110" s="1"/>
  <c r="C27" i="113"/>
  <c r="D9" i="113" a="1"/>
  <c r="D9" i="113" s="1"/>
  <c r="H8" i="130" a="1"/>
  <c r="H8" i="130" s="1"/>
  <c r="H14" i="130" a="1"/>
  <c r="H14" i="130" s="1"/>
  <c r="H14" i="114" a="1"/>
  <c r="H14" i="114" s="1"/>
  <c r="H8" i="114" a="1"/>
  <c r="H8" i="114" s="1"/>
  <c r="C27" i="131"/>
  <c r="D9" i="131" a="1"/>
  <c r="D9" i="131" s="1"/>
  <c r="D9" i="114" a="1"/>
  <c r="D9" i="114" s="1"/>
  <c r="C27" i="114"/>
  <c r="H8" i="113" a="1"/>
  <c r="H8" i="113" s="1"/>
  <c r="H14" i="113" a="1"/>
  <c r="H14" i="113" s="1"/>
  <c r="H8" i="110" a="1"/>
  <c r="H8" i="110" s="1"/>
  <c r="H14" i="110" a="1"/>
  <c r="H14" i="110" s="1"/>
  <c r="H19" i="47"/>
  <c r="G19" i="47"/>
  <c r="I27" i="47"/>
  <c r="I23" i="47"/>
  <c r="I33" i="47"/>
  <c r="I25" i="47"/>
  <c r="I21" i="47"/>
  <c r="H17" i="47"/>
  <c r="I31" i="47"/>
  <c r="I29" i="47"/>
  <c r="D15" i="109" l="1" a="1"/>
  <c r="D15" i="109" s="1"/>
  <c r="C24" i="109" s="1"/>
  <c r="C25" i="109"/>
  <c r="D9" i="109" a="1"/>
  <c r="D9" i="109" s="1"/>
  <c r="C27" i="109"/>
  <c r="D15" i="59" a="1"/>
  <c r="D15" i="59" s="1"/>
  <c r="D8" i="59" a="1"/>
  <c r="D8" i="59" s="1"/>
  <c r="B33" i="131"/>
  <c r="B31" i="131"/>
  <c r="C18" i="131" s="1"/>
  <c r="B31" i="110"/>
  <c r="B33" i="110"/>
  <c r="C18" i="110" s="1"/>
  <c r="B33" i="112"/>
  <c r="B31" i="112"/>
  <c r="C18" i="112" s="1"/>
  <c r="B31" i="114"/>
  <c r="C18" i="114" s="1"/>
  <c r="B33" i="114"/>
  <c r="B31" i="113"/>
  <c r="B33" i="113"/>
  <c r="C18" i="113" s="1"/>
  <c r="B31" i="130"/>
  <c r="C18" i="130" s="1"/>
  <c r="B33" i="130"/>
  <c r="B31" i="111"/>
  <c r="C18" i="111" s="1"/>
  <c r="B33" i="111"/>
  <c r="M31" i="47"/>
  <c r="M25" i="47"/>
  <c r="M21" i="47"/>
  <c r="M27" i="47"/>
  <c r="M23" i="47"/>
  <c r="M33" i="47"/>
  <c r="M29" i="47"/>
  <c r="C17" i="109" l="1"/>
  <c r="B33" i="109" s="1"/>
  <c r="F8" i="59"/>
  <c r="C9" i="59" s="1"/>
  <c r="D9" i="59" s="1" a="1"/>
  <c r="D9" i="59" s="1"/>
  <c r="C25" i="59"/>
  <c r="C24" i="59"/>
  <c r="F25" i="59"/>
  <c r="P23" i="47"/>
  <c r="O23" i="47"/>
  <c r="Q23" i="47"/>
  <c r="P27" i="47"/>
  <c r="O27" i="47"/>
  <c r="Q27" i="47"/>
  <c r="O25" i="47"/>
  <c r="Q25" i="47"/>
  <c r="P25" i="47"/>
  <c r="O21" i="47"/>
  <c r="Q21" i="47"/>
  <c r="P21" i="47"/>
  <c r="P33" i="47"/>
  <c r="O33" i="47"/>
  <c r="Q33" i="47"/>
  <c r="P31" i="47"/>
  <c r="Q31" i="47"/>
  <c r="O31" i="47"/>
  <c r="P29" i="47"/>
  <c r="Q29" i="47"/>
  <c r="O29" i="47"/>
  <c r="I19" i="47"/>
  <c r="G17" i="47"/>
  <c r="B31" i="109" l="1"/>
  <c r="C18" i="109" s="1"/>
  <c r="C17" i="59"/>
  <c r="C27" i="59"/>
  <c r="P15" i="119"/>
  <c r="N19" i="124"/>
  <c r="L19" i="124"/>
  <c r="N15" i="119"/>
  <c r="O15" i="119"/>
  <c r="M19" i="124"/>
  <c r="N28" i="124"/>
  <c r="P21" i="119"/>
  <c r="M31" i="124"/>
  <c r="O23" i="119"/>
  <c r="P25" i="119"/>
  <c r="N34" i="124"/>
  <c r="P13" i="119"/>
  <c r="N16" i="124"/>
  <c r="N17" i="119"/>
  <c r="L22" i="124"/>
  <c r="O21" i="119"/>
  <c r="M28" i="124"/>
  <c r="N25" i="119"/>
  <c r="L34" i="124"/>
  <c r="N13" i="119"/>
  <c r="L16" i="124"/>
  <c r="P19" i="119"/>
  <c r="N25" i="124"/>
  <c r="N23" i="119"/>
  <c r="L31" i="124"/>
  <c r="O25" i="119"/>
  <c r="M34" i="124"/>
  <c r="O17" i="119"/>
  <c r="M22" i="124"/>
  <c r="L25" i="124"/>
  <c r="N19" i="119"/>
  <c r="N21" i="119"/>
  <c r="L28" i="124"/>
  <c r="P23" i="119"/>
  <c r="N31" i="124"/>
  <c r="O13" i="119"/>
  <c r="M16" i="124"/>
  <c r="N22" i="124"/>
  <c r="P17" i="119"/>
  <c r="O19" i="119"/>
  <c r="M25" i="124"/>
  <c r="M19" i="47"/>
  <c r="I17" i="47"/>
  <c r="Q19" i="47" l="1"/>
  <c r="P19" i="47"/>
  <c r="O19" i="47"/>
  <c r="B33" i="59"/>
  <c r="B31" i="59"/>
  <c r="C18" i="59" s="1"/>
  <c r="M17" i="47"/>
  <c r="N11" i="119" l="1"/>
  <c r="L13" i="124"/>
  <c r="M13" i="124"/>
  <c r="O11" i="119"/>
  <c r="P11" i="119"/>
  <c r="N13" i="124"/>
  <c r="O17" i="47"/>
  <c r="N9" i="119" s="1"/>
  <c r="P17" i="47"/>
  <c r="O9" i="119" s="1"/>
  <c r="Q17" i="47"/>
  <c r="P9" i="119" s="1"/>
  <c r="L10" i="124" l="1"/>
  <c r="N10" i="124"/>
  <c r="M10" i="12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Lisa Avery</author>
  </authors>
  <commentList>
    <comment ref="H1" authorId="0" shapeId="0" xr:uid="{00000000-0006-0000-0500-000001000000}">
      <text>
        <r>
          <rPr>
            <b/>
            <sz val="10"/>
            <color indexed="81"/>
            <rFont val="Calibri"/>
          </rPr>
          <t>Click to change outcome measure</t>
        </r>
      </text>
    </comment>
  </commentList>
</comments>
</file>

<file path=xl/sharedStrings.xml><?xml version="1.0" encoding="utf-8"?>
<sst xmlns="http://schemas.openxmlformats.org/spreadsheetml/2006/main" count="5953" uniqueCount="231">
  <si>
    <t>Level III</t>
  </si>
  <si>
    <t>Instructions:</t>
  </si>
  <si>
    <t xml:space="preserve"> Select a level and outcome (top left) and then enter age and score information into the yellow cells.</t>
  </si>
  <si>
    <t>Spinal Alignment and Range of Motion Measure</t>
  </si>
  <si>
    <t>Enter Information about First Visit</t>
  </si>
  <si>
    <t>Age</t>
  </si>
  <si>
    <t>years</t>
  </si>
  <si>
    <t>mo</t>
  </si>
  <si>
    <t>Score</t>
  </si>
  <si>
    <t>Percentile</t>
  </si>
  <si>
    <t>Information about Second Visit</t>
  </si>
  <si>
    <t>Change</t>
  </si>
  <si>
    <t>Interpretation</t>
  </si>
  <si>
    <t>10%  Centile Change</t>
  </si>
  <si>
    <t>90% Centile Change</t>
  </si>
  <si>
    <t>min change</t>
  </si>
  <si>
    <t>max change</t>
  </si>
  <si>
    <t>Age test</t>
  </si>
  <si>
    <t>SAROMM_Level_I</t>
  </si>
  <si>
    <t>&lt;=5</t>
  </si>
  <si>
    <t>x</t>
  </si>
  <si>
    <t>2 years  0 mo</t>
  </si>
  <si>
    <t>3 mo</t>
  </si>
  <si>
    <t>6 mo</t>
  </si>
  <si>
    <t>9 mo</t>
  </si>
  <si>
    <t>3 years  0 mo</t>
  </si>
  <si>
    <t>4 years  0 mo</t>
  </si>
  <si>
    <t>5 years  0 mo</t>
  </si>
  <si>
    <t>6 years  0 mo</t>
  </si>
  <si>
    <t>7 years  0 mo</t>
  </si>
  <si>
    <t>8 years  0 mo</t>
  </si>
  <si>
    <t>9 years  0 mo</t>
  </si>
  <si>
    <t>10 years  0 mo</t>
  </si>
  <si>
    <t>11 years  0 mo</t>
  </si>
  <si>
    <t>12 years  0 mo</t>
  </si>
  <si>
    <t>Level I</t>
  </si>
  <si>
    <t>Level II</t>
  </si>
  <si>
    <t>Level IV</t>
  </si>
  <si>
    <t>Level V</t>
  </si>
  <si>
    <t>CEDLparScaled</t>
  </si>
  <si>
    <t>CEDLscScaled</t>
  </si>
  <si>
    <t>EASE_avg</t>
  </si>
  <si>
    <t>FSA_score_avg</t>
  </si>
  <si>
    <t>HEALTH_avg</t>
  </si>
  <si>
    <t>RECBG_ECAB_SUMTOTAL</t>
  </si>
  <si>
    <t>recoded6mwt</t>
  </si>
  <si>
    <t>SAROMM_score_avg</t>
  </si>
  <si>
    <t>GMFCS Levels</t>
  </si>
  <si>
    <t>Outcomes</t>
  </si>
  <si>
    <t>Short Name</t>
  </si>
  <si>
    <t>outcome</t>
  </si>
  <si>
    <t>Early Clinical Assessment of Balance</t>
  </si>
  <si>
    <t>ECAB</t>
  </si>
  <si>
    <t>SAROMM</t>
  </si>
  <si>
    <t>Functional Strength Assessment</t>
  </si>
  <si>
    <t>FSA</t>
  </si>
  <si>
    <t>Early Activity Scale for Endurance</t>
  </si>
  <si>
    <t>EASE</t>
  </si>
  <si>
    <t>Child Health Conditions Questionnaire</t>
  </si>
  <si>
    <t>HEALTH</t>
  </si>
  <si>
    <t>Child Engagement in Daily Life Participation</t>
  </si>
  <si>
    <t>CEDLpar</t>
  </si>
  <si>
    <t>Child Engagement in Daily Life Self Care</t>
  </si>
  <si>
    <t>CEDLsc</t>
  </si>
  <si>
    <t>Six Minute Walk Test</t>
  </si>
  <si>
    <t>SMWT</t>
  </si>
  <si>
    <t>ECAB_Level_I</t>
  </si>
  <si>
    <t>ECAB_Level_II</t>
  </si>
  <si>
    <t>ECAB_Level_III</t>
  </si>
  <si>
    <t>ECAB_Level_IV</t>
  </si>
  <si>
    <t>ECAB_Level_V</t>
  </si>
  <si>
    <t>SMWT_Level_I</t>
  </si>
  <si>
    <t>SMWT_Level_II</t>
  </si>
  <si>
    <t>SMWT_Level_III</t>
  </si>
  <si>
    <t>SAROMM_Level_II</t>
  </si>
  <si>
    <t>SAROMM_Level_III</t>
  </si>
  <si>
    <t>SAROMM_Level_IV</t>
  </si>
  <si>
    <t>SAROMM_Level_V</t>
  </si>
  <si>
    <t>CEDLpar_Level_I</t>
  </si>
  <si>
    <t>CEDLpar_Level_II</t>
  </si>
  <si>
    <t>CEDLpar_Level_III</t>
  </si>
  <si>
    <t>CEDLpar_Level_IV</t>
  </si>
  <si>
    <t>CEDLpar_Level_V</t>
  </si>
  <si>
    <t>CEDLsc_Level_I</t>
  </si>
  <si>
    <t>CEDLsc_Level_II</t>
  </si>
  <si>
    <t>CEDLsc_Level_III</t>
  </si>
  <si>
    <t>CEDLsc_Level_IV</t>
  </si>
  <si>
    <t>CEDLsc_Level_V</t>
  </si>
  <si>
    <t>EASE_Level_I</t>
  </si>
  <si>
    <t>EASE_Level_II</t>
  </si>
  <si>
    <t>EASE_Level_III</t>
  </si>
  <si>
    <t>EASE_Level_IV</t>
  </si>
  <si>
    <t>EASE_Level_V</t>
  </si>
  <si>
    <t>FSA_Level_I</t>
  </si>
  <si>
    <t>FSA_Level_II</t>
  </si>
  <si>
    <t>FSA_Level_III</t>
  </si>
  <si>
    <t>FSA_Level_IV</t>
  </si>
  <si>
    <t>FSA_Level_V</t>
  </si>
  <si>
    <t>HEALTH_Level_I</t>
  </si>
  <si>
    <t>HEALTH_Level_II</t>
  </si>
  <si>
    <t>HEALTH_Level_III</t>
  </si>
  <si>
    <t>HEALTH_Level_IV</t>
  </si>
  <si>
    <t>HEALTH_Level_V</t>
  </si>
  <si>
    <t>80% Range:</t>
  </si>
  <si>
    <t>reversed</t>
  </si>
  <si>
    <t>yes</t>
  </si>
  <si>
    <t>Outcomes_L45</t>
  </si>
  <si>
    <t>Interpretation increasing ability</t>
  </si>
  <si>
    <t>Interpretation increasing limitation</t>
  </si>
  <si>
    <t>no</t>
  </si>
  <si>
    <t>These are the bottom end of the 80% range</t>
  </si>
  <si>
    <t>These are the bottom end of the 50% range</t>
  </si>
  <si>
    <t>These are the top of the 80% Range</t>
  </si>
  <si>
    <t>These are the top of the 50% Range</t>
  </si>
  <si>
    <t>25% Centile Change</t>
  </si>
  <si>
    <t>75% Centile Change</t>
  </si>
  <si>
    <t>Name</t>
  </si>
  <si>
    <t>yrs</t>
  </si>
  <si>
    <t>months</t>
  </si>
  <si>
    <t>CFCS:</t>
  </si>
  <si>
    <t>MACS:</t>
  </si>
  <si>
    <t>GMFCS:</t>
  </si>
  <si>
    <t>Date:</t>
  </si>
  <si>
    <t>Percentiles for Graph</t>
  </si>
  <si>
    <t>y</t>
  </si>
  <si>
    <t>Outcome</t>
  </si>
  <si>
    <t>xval</t>
  </si>
  <si>
    <t>NA</t>
  </si>
  <si>
    <t>Completed By:</t>
  </si>
  <si>
    <t>Checking up and Checking in to Keep On Track</t>
  </si>
  <si>
    <t>Your Child’s Score</t>
  </si>
  <si>
    <t>Past</t>
  </si>
  <si>
    <t>BALANCE</t>
  </si>
  <si>
    <t>Early Clinical Assessment of Balance. Scored from 0 to 100 (higher score = better balance).</t>
  </si>
  <si>
    <t>STRENGTH</t>
  </si>
  <si>
    <t>RANGE OF MOTION</t>
  </si>
  <si>
    <t>Spinal Alignment and Range of Motion Measure. Scored from 0 to 4 (lower score = fewer limitations).</t>
  </si>
  <si>
    <t>ENDURANCE</t>
  </si>
  <si>
    <t>6-Minute Walk Test. Scored in feet (higher score = further distance).</t>
  </si>
  <si>
    <t>Early Activity Scale for Endurance. Scored from 1 to 5 (higher score = more endurance).</t>
  </si>
  <si>
    <t>OVERALL HEALTH</t>
  </si>
  <si>
    <t>Child Health Conditions Questionnaire. Scored from 0 to 7 (lower score = better overall health).</t>
  </si>
  <si>
    <t>Child Engagement in Daily Life Measure. Scored from 1 to 5 (higher score = more participation).</t>
  </si>
  <si>
    <t>Child Engagement in Daily Life Measure. Scored from 1 to 5 (higher score = needs less help).</t>
  </si>
  <si>
    <t>These results have been discussed with:</t>
  </si>
  <si>
    <t>parent</t>
  </si>
  <si>
    <t>child</t>
  </si>
  <si>
    <t>Progressing Less than Expected</t>
  </si>
  <si>
    <t>Progressing as Expected</t>
  </si>
  <si>
    <t>Progressing More than Expected</t>
  </si>
  <si>
    <t>Percentiles</t>
  </si>
  <si>
    <t>50% Range:</t>
  </si>
  <si>
    <t>Happy</t>
  </si>
  <si>
    <t>Neutral</t>
  </si>
  <si>
    <t>None</t>
  </si>
  <si>
    <t>Graphs at Bottom</t>
  </si>
  <si>
    <t>I</t>
  </si>
  <si>
    <t>II</t>
  </si>
  <si>
    <t>III</t>
  </si>
  <si>
    <t>IV</t>
  </si>
  <si>
    <t>V</t>
  </si>
  <si>
    <t>RowNum</t>
  </si>
  <si>
    <t>Plot Information</t>
  </si>
  <si>
    <t>short name</t>
  </si>
  <si>
    <t>yMin</t>
  </si>
  <si>
    <t>yMax</t>
  </si>
  <si>
    <t>majorUnit</t>
  </si>
  <si>
    <t>minorUnit</t>
  </si>
  <si>
    <t>long name</t>
  </si>
  <si>
    <t>Page Heading</t>
  </si>
  <si>
    <t>Visible Sheets</t>
  </si>
  <si>
    <t>PERFORMANCE IN SELF-CARE ACTIVITIES</t>
  </si>
  <si>
    <t>PARTICIPATION IN FAMILY AND RECREATIONAL ACTIVITIES</t>
  </si>
  <si>
    <t>Current</t>
  </si>
  <si>
    <t>GMFM_Level_I</t>
  </si>
  <si>
    <t>Centiles above are correct - but we don't have more detailed centile data (yet), nor do we know what growth models we are going to plot (peak &amp; decline??)</t>
  </si>
  <si>
    <t xml:space="preserve"> Functional Strength Assessment. Scored from 1 to 5 (higher score = stronger).</t>
  </si>
  <si>
    <t>min</t>
  </si>
  <si>
    <t>max</t>
  </si>
  <si>
    <t>Notes and Recommendations:</t>
  </si>
  <si>
    <t>(parent)</t>
  </si>
  <si>
    <t>(child)</t>
  </si>
  <si>
    <t>6-Minute Walk Test</t>
  </si>
  <si>
    <t xml:space="preserve">GROSS MOTOR FUNCTION </t>
  </si>
  <si>
    <t>Outcome Specific Notes and Recommendations:</t>
  </si>
  <si>
    <t>Plan for moving forward together</t>
  </si>
  <si>
    <t>Progressing Less Than Expected</t>
  </si>
  <si>
    <t>Progressing More Than Expected</t>
  </si>
  <si>
    <t>Emojis provided free by http://emojione.com     Other images purchased from 123RF.com</t>
  </si>
  <si>
    <t>(DD-MM-YYYY)</t>
  </si>
  <si>
    <t>Your  Score</t>
  </si>
  <si>
    <t>GROSS MOTOR FUNCTION MEASURE</t>
  </si>
  <si>
    <t>Plan For moving forward together:</t>
  </si>
  <si>
    <t>scored from 0 to 100 (higher score=better balance)</t>
  </si>
  <si>
    <t>scored from 1 to 5 (higher score = stronger)</t>
  </si>
  <si>
    <t xml:space="preserve"> Functional Strength Assessment</t>
  </si>
  <si>
    <t>scored from 0 to 4 (lower score = fewer limitations)</t>
  </si>
  <si>
    <t>scored in feet (higher score = further distance)</t>
  </si>
  <si>
    <t>scored from 1 to 5 (higher score = more endurance)</t>
  </si>
  <si>
    <t>scored from 1 to 5 (higher score = needs less help)</t>
  </si>
  <si>
    <t>Child Engagement in Daily Life Measure</t>
  </si>
  <si>
    <t>scored from 1 to 5 (higher score = more participation)</t>
  </si>
  <si>
    <t>scored from 0 to 7 (lower score = better overall health)</t>
  </si>
  <si>
    <t>NOTES AND RECOMMENDATIONS:</t>
  </si>
  <si>
    <t xml:space="preserve">  NOTES AND RECOMMENDATIONS: Plan for moving forward together</t>
  </si>
  <si>
    <t>Reference Percentiles</t>
  </si>
  <si>
    <t>Longitudinal Trajectories</t>
  </si>
  <si>
    <t>✔️</t>
  </si>
  <si>
    <t>✶</t>
  </si>
  <si>
    <t>✷</t>
  </si>
  <si>
    <t>*</t>
  </si>
  <si>
    <t>GMFM</t>
  </si>
  <si>
    <t>GMFM_Level_IV</t>
  </si>
  <si>
    <t>GMFM_Level_V</t>
  </si>
  <si>
    <t>Gross Motor Function Measure</t>
  </si>
  <si>
    <t>GMFM_Level_II</t>
  </si>
  <si>
    <t>GMFM_Level_III</t>
  </si>
  <si>
    <t>Gross Motor Function Measure, Scored from 0 to 100 ( higher score = greater function).</t>
  </si>
  <si>
    <t>scored from 0 to 100 ( higher score = greater function)</t>
  </si>
  <si>
    <t>OTHER</t>
  </si>
  <si>
    <t>Unhappy</t>
  </si>
  <si>
    <t>current score</t>
  </si>
  <si>
    <t>past score</t>
  </si>
  <si>
    <t>Age in Months</t>
  </si>
  <si>
    <t>Difference</t>
  </si>
  <si>
    <t>Assessment Data Entry Row</t>
  </si>
  <si>
    <t>Age:</t>
  </si>
  <si>
    <t>Age at Past Checkup:</t>
  </si>
  <si>
    <t>Age in Years</t>
  </si>
  <si>
    <t>Child Engagement in Daily Life Measure. Scored from 0 to 100 (higher score = more participation).</t>
  </si>
  <si>
    <t>Child Engagement in Daily Life Measure. Scored from 0 to 100 (higher score = needs less help).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</si>
</sst>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lt;100]0.0;[&gt;=100]0"/>
    <numFmt numFmtId="166" formatCode="dd/mmm/yyyy"/>
  </numFmts>
  <fonts count="38">
    <font>
      <sz val="12"/>
      <color theme="1"/>
      <name val="Calibri"/>
      <family val="2"/>
      <scheme val="minor"/>
    </font>
    <font>
      <b/>
      <sz val="11"/>
      <color rgb="FF000000"/>
      <name val="Times New Roman"/>
      <family val="1"/>
    </font>
    <font>
      <b/>
      <sz val="8"/>
      <color rgb="FF000000"/>
      <name val="Arial"/>
      <family val="2"/>
    </font>
    <font>
      <sz val="8"/>
      <color rgb="FF000000"/>
      <name val="Arial"/>
      <family val="2"/>
    </font>
    <font>
      <b/>
      <sz val="8"/>
      <color rgb="FF000000"/>
      <name val="Times New Roman"/>
      <family val="1"/>
    </font>
    <font>
      <b/>
      <sz val="14"/>
      <color theme="1"/>
      <name val="Calibri"/>
      <family val="2"/>
      <scheme val="minor"/>
    </font>
    <font>
      <sz val="12"/>
      <color theme="2" tint="-9.9978637043366805E-2"/>
      <name val="Calibri"/>
      <family val="2"/>
      <scheme val="minor"/>
    </font>
    <font>
      <b/>
      <sz val="12"/>
      <color theme="1"/>
      <name val="Calibri"/>
      <family val="2"/>
      <scheme val="minor"/>
    </font>
    <font>
      <b/>
      <sz val="12"/>
      <color theme="9" tint="-0.249977111117893"/>
      <name val="Calibri"/>
      <family val="2"/>
      <scheme val="minor"/>
    </font>
    <font>
      <sz val="12"/>
      <color theme="2"/>
      <name val="Calibri"/>
      <family val="2"/>
      <scheme val="minor"/>
    </font>
    <font>
      <sz val="12"/>
      <color theme="0" tint="-0.14999847407452621"/>
      <name val="Calibri"/>
      <family val="2"/>
      <scheme val="minor"/>
    </font>
    <font>
      <b/>
      <sz val="12"/>
      <color rgb="FF797BAA"/>
      <name val="Calibri"/>
      <family val="2"/>
      <scheme val="minor"/>
    </font>
    <font>
      <sz val="12"/>
      <color rgb="FF797BAA"/>
      <name val="Calibri"/>
      <family val="2"/>
      <scheme val="minor"/>
    </font>
    <font>
      <sz val="12"/>
      <color rgb="FF0432FF"/>
      <name val="Calibri"/>
      <family val="2"/>
      <scheme val="minor"/>
    </font>
    <font>
      <sz val="12"/>
      <color rgb="FF000000"/>
      <name val="Calibri"/>
      <family val="2"/>
      <scheme val="minor"/>
    </font>
    <font>
      <sz val="14"/>
      <color theme="1"/>
      <name val="Arial Rounded MT Bold"/>
    </font>
    <font>
      <sz val="10"/>
      <color theme="1"/>
      <name val="Calibri"/>
      <scheme val="minor"/>
    </font>
    <font>
      <b/>
      <sz val="11"/>
      <color theme="1"/>
      <name val="Calibri"/>
      <scheme val="minor"/>
    </font>
    <font>
      <b/>
      <sz val="10"/>
      <color theme="1"/>
      <name val="Calibri"/>
      <scheme val="minor"/>
    </font>
    <font>
      <sz val="8"/>
      <name val="Calibri"/>
      <family val="2"/>
      <scheme val="minor"/>
    </font>
    <font>
      <sz val="10"/>
      <color theme="0" tint="-0.14999847407452621"/>
      <name val="Calibri"/>
      <scheme val="minor"/>
    </font>
    <font>
      <b/>
      <sz val="12"/>
      <color rgb="FFFF0000"/>
      <name val="Calibri"/>
      <family val="2"/>
      <scheme val="minor"/>
    </font>
    <font>
      <sz val="12"/>
      <color theme="0"/>
      <name val="Calibri"/>
      <family val="2"/>
      <scheme val="minor"/>
    </font>
    <font>
      <sz val="10"/>
      <color theme="2"/>
      <name val="Calibri"/>
      <scheme val="minor"/>
    </font>
    <font>
      <u/>
      <sz val="12"/>
      <color theme="10"/>
      <name val="Calibri"/>
      <family val="2"/>
      <scheme val="minor"/>
    </font>
    <font>
      <u/>
      <sz val="10"/>
      <color theme="10"/>
      <name val="Calibri"/>
      <family val="2"/>
      <scheme val="minor"/>
    </font>
    <font>
      <b/>
      <sz val="10"/>
      <color indexed="81"/>
      <name val="Calibri"/>
    </font>
    <font>
      <sz val="11"/>
      <color theme="1"/>
      <name val="Calibri"/>
      <family val="2"/>
      <scheme val="minor"/>
    </font>
    <font>
      <b/>
      <sz val="16"/>
      <color theme="1"/>
      <name val="Calibri"/>
      <scheme val="minor"/>
    </font>
    <font>
      <sz val="14"/>
      <color theme="1"/>
      <name val="Calibri"/>
      <scheme val="minor"/>
    </font>
    <font>
      <sz val="16"/>
      <color theme="1"/>
      <name val="Calibri"/>
      <scheme val="minor"/>
    </font>
    <font>
      <sz val="8"/>
      <color theme="1"/>
      <name val="Calibri"/>
      <scheme val="minor"/>
    </font>
    <font>
      <b/>
      <sz val="14"/>
      <color rgb="FF000000"/>
      <name val="Calibri"/>
      <scheme val="minor"/>
    </font>
    <font>
      <sz val="20"/>
      <color theme="1"/>
      <name val="Calibri"/>
      <family val="2"/>
      <scheme val="minor"/>
    </font>
    <font>
      <b/>
      <sz val="16"/>
      <color theme="1"/>
      <name val="Calibri"/>
      <family val="2"/>
      <scheme val="minor"/>
    </font>
    <font>
      <sz val="24"/>
      <color theme="1"/>
      <name val="Calibri"/>
      <scheme val="minor"/>
    </font>
    <font>
      <sz val="12"/>
      <color theme="4"/>
      <name val="Calibri"/>
      <family val="2"/>
      <scheme val="minor"/>
    </font>
    <font>
      <b/>
      <sz val="12"/>
      <color theme="0"/>
      <name val="Calibri"/>
      <family val="2"/>
      <scheme val="minor"/>
    </font>
  </fonts>
  <fills count="12">
    <fill>
      <patternFill patternType="none"/>
    </fill>
    <fill>
      <patternFill patternType="gray125"/>
    </fill>
    <fill>
      <patternFill patternType="solid">
        <fgColor rgb="FFFFFFFF"/>
        <bgColor indexed="64"/>
      </patternFill>
    </fill>
    <fill>
      <patternFill patternType="solid">
        <fgColor rgb="FFE6E6FA"/>
        <bgColor indexed="64"/>
      </patternFill>
    </fill>
    <fill>
      <patternFill patternType="solid">
        <fgColor rgb="FFFFFDA9"/>
        <bgColor indexed="64"/>
      </patternFill>
    </fill>
    <fill>
      <patternFill patternType="solid">
        <fgColor rgb="FFFFFF00"/>
        <bgColor indexed="64"/>
      </patternFill>
    </fill>
    <fill>
      <patternFill patternType="solid">
        <fgColor rgb="FFC6D9F1"/>
        <bgColor indexed="64"/>
      </patternFill>
    </fill>
    <fill>
      <patternFill patternType="solid">
        <fgColor theme="4"/>
        <bgColor indexed="64"/>
      </patternFill>
    </fill>
    <fill>
      <patternFill patternType="solid">
        <fgColor rgb="FFE3E4E4"/>
        <bgColor indexed="64"/>
      </patternFill>
    </fill>
    <fill>
      <patternFill patternType="solid">
        <fgColor theme="0" tint="-4.9989318521683403E-2"/>
        <bgColor indexed="64"/>
      </patternFill>
    </fill>
    <fill>
      <patternFill patternType="solid">
        <fgColor rgb="FFCEE2FE"/>
        <bgColor indexed="64"/>
      </patternFill>
    </fill>
    <fill>
      <patternFill patternType="solid">
        <fgColor theme="4" tint="0.59999389629810485"/>
        <bgColor indexed="64"/>
      </patternFill>
    </fill>
  </fills>
  <borders count="28">
    <border>
      <left/>
      <right/>
      <top/>
      <bottom/>
      <diagonal/>
    </border>
    <border>
      <left style="medium">
        <color rgb="FF000000"/>
      </left>
      <right style="medium">
        <color rgb="FF000000"/>
      </right>
      <top style="medium">
        <color rgb="FF000000"/>
      </top>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bottom/>
      <diagonal/>
    </border>
    <border>
      <left/>
      <right style="medium">
        <color rgb="FF000000"/>
      </right>
      <top/>
      <bottom/>
      <diagonal/>
    </border>
    <border>
      <left/>
      <right style="medium">
        <color rgb="FF000000"/>
      </right>
      <top/>
      <bottom style="medium">
        <color rgb="FF000000"/>
      </bottom>
      <diagonal/>
    </border>
    <border>
      <left style="medium">
        <color rgb="FF000000"/>
      </left>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style="thin">
        <color auto="1"/>
      </left>
      <right/>
      <top/>
      <bottom/>
      <diagonal/>
    </border>
    <border>
      <left/>
      <right style="thin">
        <color auto="1"/>
      </right>
      <top/>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style="thin">
        <color auto="1"/>
      </right>
      <top/>
      <bottom/>
      <diagonal/>
    </border>
    <border>
      <left/>
      <right/>
      <top/>
      <bottom style="thick">
        <color rgb="FF00B0F0"/>
      </bottom>
      <diagonal/>
    </border>
  </borders>
  <cellStyleXfs count="2">
    <xf numFmtId="0" fontId="0" fillId="0" borderId="0"/>
    <xf numFmtId="0" fontId="24" fillId="0" borderId="0" applyNumberFormat="0" applyFill="0" applyBorder="0" applyAlignment="0" applyProtection="0"/>
  </cellStyleXfs>
  <cellXfs count="336">
    <xf numFmtId="0" fontId="0" fillId="0" borderId="0" xfId="0"/>
    <xf numFmtId="0" fontId="1" fillId="2" borderId="1"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3" borderId="5"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2" xfId="0" applyFont="1" applyFill="1" applyBorder="1" applyAlignment="1">
      <alignment horizontal="center" vertical="center" wrapText="1"/>
    </xf>
    <xf numFmtId="0" fontId="3" fillId="2" borderId="6" xfId="0" applyFont="1" applyFill="1" applyBorder="1" applyAlignment="1">
      <alignment horizontal="right" vertical="center" wrapText="1"/>
    </xf>
    <xf numFmtId="0" fontId="3" fillId="3" borderId="0" xfId="0" applyFont="1" applyFill="1" applyAlignment="1">
      <alignment horizontal="right" vertical="center" wrapText="1"/>
    </xf>
    <xf numFmtId="0" fontId="3" fillId="2" borderId="0" xfId="0" applyFont="1" applyFill="1" applyAlignment="1">
      <alignment horizontal="right" vertical="center" wrapText="1"/>
    </xf>
    <xf numFmtId="0" fontId="3" fillId="3" borderId="7" xfId="0" applyFont="1" applyFill="1" applyBorder="1" applyAlignment="1">
      <alignment horizontal="right" vertical="center" wrapText="1"/>
    </xf>
    <xf numFmtId="0" fontId="3" fillId="2" borderId="4" xfId="0" applyFont="1" applyFill="1" applyBorder="1" applyAlignment="1">
      <alignment horizontal="right" vertical="center" wrapText="1"/>
    </xf>
    <xf numFmtId="0" fontId="3" fillId="3" borderId="5" xfId="0" applyFont="1" applyFill="1" applyBorder="1" applyAlignment="1">
      <alignment horizontal="right" vertical="center" wrapText="1"/>
    </xf>
    <xf numFmtId="0" fontId="3" fillId="2" borderId="5" xfId="0" applyFont="1" applyFill="1" applyBorder="1" applyAlignment="1">
      <alignment horizontal="right" vertical="center" wrapText="1"/>
    </xf>
    <xf numFmtId="0" fontId="3" fillId="3" borderId="8" xfId="0" applyFont="1" applyFill="1" applyBorder="1" applyAlignment="1">
      <alignment horizontal="right" vertical="center" wrapText="1"/>
    </xf>
    <xf numFmtId="0" fontId="3" fillId="2" borderId="7" xfId="0" applyFont="1" applyFill="1" applyBorder="1" applyAlignment="1">
      <alignment horizontal="right" vertical="center" wrapText="1"/>
    </xf>
    <xf numFmtId="0" fontId="3" fillId="2" borderId="8" xfId="0" applyFont="1" applyFill="1" applyBorder="1" applyAlignment="1">
      <alignment horizontal="right" vertical="center" wrapText="1"/>
    </xf>
    <xf numFmtId="0" fontId="1" fillId="2" borderId="1" xfId="0" applyFont="1" applyFill="1" applyBorder="1" applyAlignment="1">
      <alignment horizontal="left" vertical="center" wrapText="1" indent="1"/>
    </xf>
    <xf numFmtId="0" fontId="2" fillId="2" borderId="4" xfId="0" applyFont="1" applyFill="1" applyBorder="1" applyAlignment="1">
      <alignment horizontal="left" vertical="center" wrapText="1" indent="1"/>
    </xf>
    <xf numFmtId="0" fontId="2" fillId="3" borderId="5" xfId="0" applyFont="1" applyFill="1" applyBorder="1" applyAlignment="1">
      <alignment horizontal="left" vertical="center" wrapText="1" indent="1"/>
    </xf>
    <xf numFmtId="0" fontId="2" fillId="3" borderId="3" xfId="0" applyFont="1" applyFill="1" applyBorder="1" applyAlignment="1">
      <alignment horizontal="left" vertical="center" wrapText="1" indent="1"/>
    </xf>
    <xf numFmtId="0" fontId="2" fillId="3" borderId="2" xfId="0" applyFont="1" applyFill="1" applyBorder="1" applyAlignment="1">
      <alignment horizontal="left" vertical="center" wrapText="1" indent="1"/>
    </xf>
    <xf numFmtId="0" fontId="3" fillId="2" borderId="6" xfId="0" applyFont="1" applyFill="1" applyBorder="1" applyAlignment="1">
      <alignment horizontal="left" vertical="center" wrapText="1" indent="1"/>
    </xf>
    <xf numFmtId="0" fontId="3" fillId="2" borderId="4" xfId="0" applyFont="1" applyFill="1" applyBorder="1" applyAlignment="1">
      <alignment horizontal="left" vertical="center" wrapText="1" indent="1"/>
    </xf>
    <xf numFmtId="0" fontId="4" fillId="2" borderId="1" xfId="0" applyFont="1" applyFill="1" applyBorder="1" applyAlignment="1">
      <alignment horizontal="center" vertical="center" wrapText="1"/>
    </xf>
    <xf numFmtId="0" fontId="5" fillId="0" borderId="0" xfId="0" applyFont="1"/>
    <xf numFmtId="0" fontId="2" fillId="2" borderId="10" xfId="0" applyFont="1" applyFill="1" applyBorder="1" applyAlignment="1">
      <alignment horizontal="center" vertical="center" wrapText="1"/>
    </xf>
    <xf numFmtId="164" fontId="3" fillId="3" borderId="0" xfId="0" applyNumberFormat="1" applyFont="1" applyFill="1" applyAlignment="1">
      <alignment horizontal="right" vertical="center" wrapText="1"/>
    </xf>
    <xf numFmtId="164" fontId="3" fillId="2" borderId="0" xfId="0" applyNumberFormat="1" applyFont="1" applyFill="1" applyAlignment="1">
      <alignment horizontal="right" vertical="center" wrapText="1"/>
    </xf>
    <xf numFmtId="164" fontId="3" fillId="2" borderId="7" xfId="0" applyNumberFormat="1" applyFont="1" applyFill="1" applyBorder="1" applyAlignment="1">
      <alignment horizontal="right" vertical="center" wrapText="1"/>
    </xf>
    <xf numFmtId="164" fontId="3" fillId="3" borderId="5" xfId="0" applyNumberFormat="1" applyFont="1" applyFill="1" applyBorder="1" applyAlignment="1">
      <alignment horizontal="right" vertical="center" wrapText="1"/>
    </xf>
    <xf numFmtId="164" fontId="3" fillId="2" borderId="5" xfId="0" applyNumberFormat="1" applyFont="1" applyFill="1" applyBorder="1" applyAlignment="1">
      <alignment horizontal="right" vertical="center" wrapText="1"/>
    </xf>
    <xf numFmtId="164" fontId="3" fillId="2" borderId="8" xfId="0" applyNumberFormat="1" applyFont="1" applyFill="1" applyBorder="1" applyAlignment="1">
      <alignment horizontal="right" vertical="center" wrapText="1"/>
    </xf>
    <xf numFmtId="164" fontId="3" fillId="3" borderId="0" xfId="0" applyNumberFormat="1" applyFont="1" applyFill="1" applyAlignment="1">
      <alignment horizontal="left" vertical="center" wrapText="1" indent="1"/>
    </xf>
    <xf numFmtId="164" fontId="3" fillId="2" borderId="0" xfId="0" applyNumberFormat="1" applyFont="1" applyFill="1" applyAlignment="1">
      <alignment horizontal="left" vertical="center" wrapText="1" indent="1"/>
    </xf>
    <xf numFmtId="164" fontId="3" fillId="3" borderId="7" xfId="0" applyNumberFormat="1" applyFont="1" applyFill="1" applyBorder="1" applyAlignment="1">
      <alignment horizontal="left" vertical="center" wrapText="1" indent="1"/>
    </xf>
    <xf numFmtId="164" fontId="3" fillId="3" borderId="5" xfId="0" applyNumberFormat="1" applyFont="1" applyFill="1" applyBorder="1" applyAlignment="1">
      <alignment horizontal="left" vertical="center" wrapText="1" indent="1"/>
    </xf>
    <xf numFmtId="164" fontId="3" fillId="2" borderId="5" xfId="0" applyNumberFormat="1" applyFont="1" applyFill="1" applyBorder="1" applyAlignment="1">
      <alignment horizontal="left" vertical="center" wrapText="1" indent="1"/>
    </xf>
    <xf numFmtId="164" fontId="3" fillId="3" borderId="8" xfId="0" applyNumberFormat="1" applyFont="1" applyFill="1" applyBorder="1" applyAlignment="1">
      <alignment horizontal="left" vertical="center" wrapText="1" indent="1"/>
    </xf>
    <xf numFmtId="164" fontId="3" fillId="3" borderId="7" xfId="0" applyNumberFormat="1" applyFont="1" applyFill="1" applyBorder="1" applyAlignment="1">
      <alignment horizontal="right" vertical="center" wrapText="1"/>
    </xf>
    <xf numFmtId="164" fontId="3" fillId="3" borderId="8" xfId="0" applyNumberFormat="1" applyFont="1" applyFill="1" applyBorder="1" applyAlignment="1">
      <alignment horizontal="right" vertical="center" wrapText="1"/>
    </xf>
    <xf numFmtId="165" fontId="3" fillId="3" borderId="0" xfId="0" applyNumberFormat="1" applyFont="1" applyFill="1" applyAlignment="1">
      <alignment horizontal="right" vertical="center" wrapText="1"/>
    </xf>
    <xf numFmtId="165" fontId="3" fillId="2" borderId="0" xfId="0" applyNumberFormat="1" applyFont="1" applyFill="1" applyAlignment="1">
      <alignment horizontal="right" vertical="center" wrapText="1"/>
    </xf>
    <xf numFmtId="165" fontId="3" fillId="3" borderId="7" xfId="0" applyNumberFormat="1" applyFont="1" applyFill="1" applyBorder="1" applyAlignment="1">
      <alignment horizontal="right" vertical="center" wrapText="1"/>
    </xf>
    <xf numFmtId="165" fontId="3" fillId="3" borderId="5" xfId="0" applyNumberFormat="1" applyFont="1" applyFill="1" applyBorder="1" applyAlignment="1">
      <alignment horizontal="right" vertical="center" wrapText="1"/>
    </xf>
    <xf numFmtId="165" fontId="3" fillId="2" borderId="5" xfId="0" applyNumberFormat="1" applyFont="1" applyFill="1" applyBorder="1" applyAlignment="1">
      <alignment horizontal="right" vertical="center" wrapText="1"/>
    </xf>
    <xf numFmtId="165" fontId="3" fillId="3" borderId="8" xfId="0" applyNumberFormat="1" applyFont="1" applyFill="1" applyBorder="1" applyAlignment="1">
      <alignment horizontal="right" vertical="center" wrapText="1"/>
    </xf>
    <xf numFmtId="164" fontId="0" fillId="0" borderId="0" xfId="0" applyNumberFormat="1"/>
    <xf numFmtId="0" fontId="6" fillId="0" borderId="0" xfId="0" applyFont="1"/>
    <xf numFmtId="0" fontId="0" fillId="0" borderId="0" xfId="0" quotePrefix="1"/>
    <xf numFmtId="0" fontId="0" fillId="4" borderId="11" xfId="0" applyFill="1" applyBorder="1" applyProtection="1">
      <protection locked="0"/>
    </xf>
    <xf numFmtId="0" fontId="7" fillId="0" borderId="0" xfId="0" applyFont="1"/>
    <xf numFmtId="0" fontId="8" fillId="0" borderId="0" xfId="0" applyFont="1"/>
    <xf numFmtId="0" fontId="9" fillId="0" borderId="0" xfId="0" applyFont="1"/>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left" vertical="center" wrapText="1" indent="1"/>
    </xf>
    <xf numFmtId="0" fontId="7" fillId="0" borderId="0" xfId="0" applyFont="1" applyAlignment="1">
      <alignment horizontal="right"/>
    </xf>
    <xf numFmtId="0" fontId="11" fillId="0" borderId="0" xfId="0" applyFont="1"/>
    <xf numFmtId="0" fontId="11" fillId="0" borderId="0" xfId="0" applyNumberFormat="1" applyFont="1" applyAlignment="1">
      <alignment horizontal="right"/>
    </xf>
    <xf numFmtId="0" fontId="10" fillId="0" borderId="0" xfId="0" applyFont="1" applyProtection="1">
      <protection hidden="1"/>
    </xf>
    <xf numFmtId="0" fontId="9" fillId="0" borderId="0" xfId="0" applyFont="1" applyProtection="1">
      <protection hidden="1"/>
    </xf>
    <xf numFmtId="0" fontId="0" fillId="0" borderId="0" xfId="0" applyProtection="1">
      <protection hidden="1"/>
    </xf>
    <xf numFmtId="0" fontId="6" fillId="0" borderId="0" xfId="0" applyFont="1" applyProtection="1">
      <protection hidden="1"/>
    </xf>
    <xf numFmtId="0" fontId="6" fillId="0" borderId="0" xfId="0" applyFont="1" applyAlignment="1" applyProtection="1">
      <alignment horizontal="right"/>
      <protection hidden="1"/>
    </xf>
    <xf numFmtId="0" fontId="6" fillId="0" borderId="0" xfId="0" applyNumberFormat="1" applyFont="1" applyAlignment="1" applyProtection="1">
      <alignment horizontal="right"/>
      <protection hidden="1"/>
    </xf>
    <xf numFmtId="0" fontId="0" fillId="0" borderId="0" xfId="0" applyNumberFormat="1" applyProtection="1">
      <protection hidden="1"/>
    </xf>
    <xf numFmtId="0" fontId="2" fillId="2" borderId="3" xfId="0" applyFont="1" applyFill="1" applyBorder="1" applyAlignment="1">
      <alignment horizontal="center" vertical="center" wrapText="1"/>
    </xf>
    <xf numFmtId="0" fontId="13" fillId="0" borderId="0" xfId="0" applyFont="1"/>
    <xf numFmtId="0" fontId="14" fillId="0" borderId="0" xfId="0" applyFont="1"/>
    <xf numFmtId="0" fontId="0" fillId="5" borderId="0" xfId="0" applyFill="1"/>
    <xf numFmtId="0" fontId="18" fillId="0" borderId="0" xfId="0" applyFont="1" applyBorder="1" applyAlignment="1">
      <alignment vertical="center" wrapText="1"/>
    </xf>
    <xf numFmtId="0" fontId="0" fillId="0" borderId="0" xfId="0" applyBorder="1"/>
    <xf numFmtId="0" fontId="0" fillId="0" borderId="0" xfId="0" applyFont="1" applyAlignment="1"/>
    <xf numFmtId="0" fontId="21" fillId="0" borderId="0" xfId="0" applyFont="1"/>
    <xf numFmtId="0" fontId="0" fillId="0" borderId="0" xfId="0" applyFill="1" applyBorder="1" applyAlignment="1" applyProtection="1">
      <alignment horizontal="center"/>
      <protection locked="0"/>
    </xf>
    <xf numFmtId="0" fontId="0" fillId="0" borderId="22" xfId="0" applyBorder="1"/>
    <xf numFmtId="0" fontId="2" fillId="2" borderId="10" xfId="0" applyFont="1" applyFill="1" applyBorder="1" applyAlignment="1" applyProtection="1">
      <alignment horizontal="center" vertical="center" wrapText="1"/>
      <protection hidden="1"/>
    </xf>
    <xf numFmtId="0" fontId="2" fillId="3" borderId="3" xfId="0" applyFont="1" applyFill="1" applyBorder="1" applyAlignment="1" applyProtection="1">
      <alignment horizontal="center" vertical="center" wrapText="1"/>
      <protection hidden="1"/>
    </xf>
    <xf numFmtId="0" fontId="2" fillId="2" borderId="3" xfId="0" applyFont="1" applyFill="1" applyBorder="1" applyAlignment="1" applyProtection="1">
      <alignment horizontal="center" vertical="center" wrapText="1"/>
      <protection hidden="1"/>
    </xf>
    <xf numFmtId="0" fontId="2" fillId="3" borderId="2" xfId="0" applyFont="1" applyFill="1" applyBorder="1" applyAlignment="1" applyProtection="1">
      <alignment horizontal="center" vertical="center" wrapText="1"/>
      <protection hidden="1"/>
    </xf>
    <xf numFmtId="0" fontId="3" fillId="2" borderId="6" xfId="0" applyFont="1" applyFill="1" applyBorder="1" applyAlignment="1" applyProtection="1">
      <alignment horizontal="right" vertical="center" wrapText="1"/>
      <protection hidden="1"/>
    </xf>
    <xf numFmtId="165" fontId="3" fillId="3" borderId="0" xfId="0" applyNumberFormat="1" applyFont="1" applyFill="1" applyAlignment="1" applyProtection="1">
      <alignment horizontal="right" vertical="center" wrapText="1"/>
      <protection hidden="1"/>
    </xf>
    <xf numFmtId="165" fontId="3" fillId="2" borderId="0" xfId="0" applyNumberFormat="1" applyFont="1" applyFill="1" applyAlignment="1" applyProtection="1">
      <alignment horizontal="right" vertical="center" wrapText="1"/>
      <protection hidden="1"/>
    </xf>
    <xf numFmtId="165" fontId="3" fillId="3" borderId="7" xfId="0" applyNumberFormat="1" applyFont="1" applyFill="1" applyBorder="1" applyAlignment="1" applyProtection="1">
      <alignment horizontal="right" vertical="center" wrapText="1"/>
      <protection hidden="1"/>
    </xf>
    <xf numFmtId="0" fontId="3" fillId="2" borderId="4" xfId="0" applyFont="1" applyFill="1" applyBorder="1" applyAlignment="1" applyProtection="1">
      <alignment horizontal="right" vertical="center" wrapText="1"/>
      <protection hidden="1"/>
    </xf>
    <xf numFmtId="165" fontId="3" fillId="3" borderId="5" xfId="0" applyNumberFormat="1" applyFont="1" applyFill="1" applyBorder="1" applyAlignment="1" applyProtection="1">
      <alignment horizontal="right" vertical="center" wrapText="1"/>
      <protection hidden="1"/>
    </xf>
    <xf numFmtId="165" fontId="3" fillId="2" borderId="5" xfId="0" applyNumberFormat="1" applyFont="1" applyFill="1" applyBorder="1" applyAlignment="1" applyProtection="1">
      <alignment horizontal="right" vertical="center" wrapText="1"/>
      <protection hidden="1"/>
    </xf>
    <xf numFmtId="165" fontId="3" fillId="3" borderId="8" xfId="0" applyNumberFormat="1" applyFont="1" applyFill="1" applyBorder="1" applyAlignment="1" applyProtection="1">
      <alignment horizontal="right" vertical="center" wrapText="1"/>
      <protection hidden="1"/>
    </xf>
    <xf numFmtId="0" fontId="7" fillId="0" borderId="0" xfId="0" applyFont="1" applyProtection="1">
      <protection hidden="1"/>
    </xf>
    <xf numFmtId="0" fontId="2" fillId="2" borderId="3" xfId="0" applyFont="1" applyFill="1" applyBorder="1" applyAlignment="1">
      <alignment horizontal="center" vertical="center" wrapText="1"/>
    </xf>
    <xf numFmtId="0" fontId="0" fillId="8" borderId="19" xfId="0" applyFill="1" applyBorder="1" applyProtection="1">
      <protection locked="0"/>
    </xf>
    <xf numFmtId="0" fontId="16" fillId="8" borderId="19" xfId="0" applyFont="1" applyFill="1" applyBorder="1" applyAlignment="1" applyProtection="1">
      <alignment horizontal="center" vertical="center" wrapText="1"/>
      <protection locked="0"/>
    </xf>
    <xf numFmtId="0" fontId="16" fillId="8" borderId="0" xfId="0" applyFont="1" applyFill="1" applyBorder="1" applyAlignment="1" applyProtection="1">
      <alignment horizontal="center" vertical="center" wrapText="1"/>
      <protection locked="0"/>
    </xf>
    <xf numFmtId="0" fontId="15" fillId="0" borderId="0" xfId="0" applyFont="1" applyBorder="1" applyProtection="1">
      <protection hidden="1"/>
    </xf>
    <xf numFmtId="0" fontId="0" fillId="0" borderId="0" xfId="0" applyBorder="1" applyProtection="1">
      <protection hidden="1"/>
    </xf>
    <xf numFmtId="0" fontId="25" fillId="0" borderId="0" xfId="1" applyFont="1" applyBorder="1" applyProtection="1">
      <protection hidden="1"/>
    </xf>
    <xf numFmtId="0" fontId="0" fillId="6" borderId="0" xfId="0" applyFill="1" applyBorder="1" applyProtection="1">
      <protection hidden="1"/>
    </xf>
    <xf numFmtId="0" fontId="0" fillId="6" borderId="19" xfId="0" applyFill="1" applyBorder="1" applyProtection="1">
      <protection hidden="1"/>
    </xf>
    <xf numFmtId="15" fontId="0" fillId="6" borderId="19" xfId="0" applyNumberFormat="1" applyFill="1" applyBorder="1" applyProtection="1">
      <protection hidden="1"/>
    </xf>
    <xf numFmtId="0" fontId="0" fillId="0" borderId="0" xfId="0" applyBorder="1" applyAlignment="1" applyProtection="1">
      <alignment horizontal="right"/>
      <protection hidden="1"/>
    </xf>
    <xf numFmtId="0" fontId="0" fillId="0" borderId="0" xfId="0" applyFill="1" applyBorder="1" applyProtection="1">
      <protection hidden="1"/>
    </xf>
    <xf numFmtId="0" fontId="0" fillId="6" borderId="0" xfId="0" applyFill="1" applyBorder="1" applyAlignment="1" applyProtection="1">
      <protection hidden="1"/>
    </xf>
    <xf numFmtId="0" fontId="0" fillId="0" borderId="19" xfId="0" applyFill="1" applyBorder="1" applyProtection="1">
      <protection hidden="1"/>
    </xf>
    <xf numFmtId="0" fontId="10" fillId="0" borderId="0" xfId="0" applyFont="1" applyBorder="1" applyProtection="1">
      <protection hidden="1"/>
    </xf>
    <xf numFmtId="0" fontId="16" fillId="6" borderId="19" xfId="0" applyFont="1" applyFill="1" applyBorder="1" applyAlignment="1" applyProtection="1">
      <alignment horizontal="center" vertical="center" wrapText="1"/>
      <protection hidden="1"/>
    </xf>
    <xf numFmtId="0" fontId="0" fillId="0" borderId="16" xfId="0" applyBorder="1" applyProtection="1">
      <protection hidden="1"/>
    </xf>
    <xf numFmtId="0" fontId="25" fillId="0" borderId="16" xfId="1" applyFont="1" applyBorder="1" applyProtection="1">
      <protection hidden="1"/>
    </xf>
    <xf numFmtId="0" fontId="0" fillId="0" borderId="17" xfId="0" applyBorder="1" applyProtection="1">
      <protection hidden="1"/>
    </xf>
    <xf numFmtId="0" fontId="0" fillId="0" borderId="20" xfId="0" applyBorder="1" applyProtection="1">
      <protection hidden="1"/>
    </xf>
    <xf numFmtId="0" fontId="25" fillId="0" borderId="0" xfId="1" applyFont="1" applyFill="1" applyBorder="1" applyProtection="1">
      <protection hidden="1"/>
    </xf>
    <xf numFmtId="0" fontId="0" fillId="0" borderId="21" xfId="0" applyBorder="1" applyProtection="1">
      <protection hidden="1"/>
    </xf>
    <xf numFmtId="0" fontId="7" fillId="0" borderId="20" xfId="0" applyFont="1" applyBorder="1" applyProtection="1">
      <protection hidden="1"/>
    </xf>
    <xf numFmtId="0" fontId="7" fillId="0" borderId="0" xfId="0" applyFont="1" applyFill="1" applyBorder="1" applyProtection="1">
      <protection hidden="1"/>
    </xf>
    <xf numFmtId="0" fontId="7" fillId="0" borderId="0" xfId="0" applyFont="1" applyFill="1" applyBorder="1" applyAlignment="1" applyProtection="1">
      <alignment horizontal="right"/>
      <protection hidden="1"/>
    </xf>
    <xf numFmtId="0" fontId="18" fillId="0" borderId="18" xfId="0" applyFont="1" applyFill="1" applyBorder="1" applyAlignment="1" applyProtection="1">
      <alignment horizontal="center" vertical="center" wrapText="1"/>
      <protection hidden="1"/>
    </xf>
    <xf numFmtId="0" fontId="18" fillId="0" borderId="19" xfId="0" applyFont="1" applyFill="1" applyBorder="1" applyAlignment="1" applyProtection="1">
      <alignment horizontal="center" vertical="center" wrapText="1"/>
      <protection hidden="1"/>
    </xf>
    <xf numFmtId="0" fontId="7" fillId="0" borderId="19" xfId="0" applyFont="1" applyBorder="1" applyProtection="1">
      <protection hidden="1"/>
    </xf>
    <xf numFmtId="15" fontId="0" fillId="8" borderId="19" xfId="0" applyNumberFormat="1" applyFill="1" applyBorder="1" applyProtection="1">
      <protection locked="0"/>
    </xf>
    <xf numFmtId="164" fontId="16" fillId="6" borderId="19" xfId="0" applyNumberFormat="1" applyFont="1" applyFill="1" applyBorder="1" applyAlignment="1" applyProtection="1">
      <alignment horizontal="center" vertical="center" wrapText="1"/>
      <protection hidden="1"/>
    </xf>
    <xf numFmtId="0" fontId="0" fillId="6" borderId="0" xfId="0" applyFont="1" applyFill="1" applyBorder="1" applyProtection="1">
      <protection hidden="1"/>
    </xf>
    <xf numFmtId="0" fontId="0" fillId="6" borderId="19" xfId="0" applyFont="1" applyFill="1" applyBorder="1" applyProtection="1">
      <protection hidden="1"/>
    </xf>
    <xf numFmtId="15" fontId="0" fillId="6" borderId="0" xfId="0" applyNumberFormat="1" applyFont="1" applyFill="1" applyBorder="1" applyAlignment="1" applyProtection="1">
      <alignment horizontal="left"/>
      <protection hidden="1"/>
    </xf>
    <xf numFmtId="0" fontId="0" fillId="6" borderId="0" xfId="0" applyFont="1" applyFill="1" applyBorder="1" applyAlignment="1" applyProtection="1">
      <protection hidden="1"/>
    </xf>
    <xf numFmtId="0" fontId="17" fillId="0" borderId="23" xfId="0" applyFont="1" applyFill="1" applyBorder="1" applyAlignment="1" applyProtection="1">
      <alignment horizontal="center" vertical="center" wrapText="1"/>
      <protection hidden="1"/>
    </xf>
    <xf numFmtId="0" fontId="18" fillId="0" borderId="24" xfId="0" applyFont="1" applyFill="1" applyBorder="1" applyAlignment="1" applyProtection="1">
      <alignment horizontal="center" vertical="center" wrapText="1"/>
      <protection hidden="1"/>
    </xf>
    <xf numFmtId="0" fontId="0" fillId="0" borderId="23" xfId="0" applyFont="1" applyBorder="1" applyAlignment="1" applyProtection="1">
      <protection hidden="1"/>
    </xf>
    <xf numFmtId="0" fontId="16" fillId="0" borderId="24" xfId="0" applyFont="1" applyFill="1" applyBorder="1" applyAlignment="1" applyProtection="1">
      <alignment horizontal="center" vertical="center" wrapText="1"/>
      <protection hidden="1"/>
    </xf>
    <xf numFmtId="0" fontId="0" fillId="0" borderId="26" xfId="0" applyFont="1" applyFill="1" applyBorder="1" applyAlignment="1" applyProtection="1">
      <protection hidden="1"/>
    </xf>
    <xf numFmtId="0" fontId="16" fillId="0" borderId="26" xfId="0" applyFont="1" applyFill="1" applyBorder="1" applyAlignment="1" applyProtection="1">
      <alignment horizontal="center" vertical="center" wrapText="1"/>
      <protection hidden="1"/>
    </xf>
    <xf numFmtId="0" fontId="0" fillId="0" borderId="23" xfId="0" applyFont="1" applyFill="1" applyBorder="1" applyAlignment="1" applyProtection="1">
      <protection hidden="1"/>
    </xf>
    <xf numFmtId="0" fontId="7" fillId="0" borderId="15" xfId="1" applyFont="1" applyBorder="1" applyProtection="1">
      <protection hidden="1"/>
    </xf>
    <xf numFmtId="0" fontId="0" fillId="0" borderId="19" xfId="0" applyBorder="1" applyProtection="1">
      <protection hidden="1"/>
    </xf>
    <xf numFmtId="0" fontId="0" fillId="0" borderId="25" xfId="0" applyBorder="1" applyProtection="1">
      <protection hidden="1"/>
    </xf>
    <xf numFmtId="0" fontId="0" fillId="0" borderId="0" xfId="0" applyBorder="1" applyAlignment="1" applyProtection="1">
      <protection hidden="1"/>
    </xf>
    <xf numFmtId="0" fontId="0" fillId="0" borderId="0" xfId="0" applyFill="1" applyBorder="1" applyAlignment="1" applyProtection="1">
      <protection hidden="1"/>
    </xf>
    <xf numFmtId="0" fontId="0" fillId="0" borderId="23" xfId="0" applyBorder="1" applyAlignment="1" applyProtection="1">
      <protection hidden="1"/>
    </xf>
    <xf numFmtId="0" fontId="0" fillId="0" borderId="26" xfId="0" applyBorder="1" applyAlignment="1" applyProtection="1">
      <protection hidden="1"/>
    </xf>
    <xf numFmtId="0" fontId="0" fillId="0" borderId="26" xfId="0" applyFill="1" applyBorder="1" applyAlignment="1" applyProtection="1">
      <protection hidden="1"/>
    </xf>
    <xf numFmtId="0" fontId="5" fillId="0" borderId="24" xfId="0" applyFont="1" applyBorder="1" applyAlignment="1" applyProtection="1">
      <alignment horizontal="center"/>
      <protection hidden="1"/>
    </xf>
    <xf numFmtId="0" fontId="0" fillId="0" borderId="0" xfId="0" applyFill="1" applyAlignment="1" applyProtection="1">
      <alignment wrapText="1"/>
      <protection hidden="1"/>
    </xf>
    <xf numFmtId="15" fontId="0" fillId="6" borderId="19" xfId="0" applyNumberFormat="1" applyFont="1" applyFill="1" applyBorder="1" applyAlignment="1" applyProtection="1">
      <alignment horizontal="left"/>
      <protection hidden="1"/>
    </xf>
    <xf numFmtId="0" fontId="0" fillId="6" borderId="0" xfId="0" applyFill="1" applyBorder="1" applyAlignment="1" applyProtection="1">
      <alignment horizontal="right"/>
      <protection hidden="1"/>
    </xf>
    <xf numFmtId="0" fontId="17" fillId="10" borderId="19" xfId="0" applyFont="1" applyFill="1" applyBorder="1" applyAlignment="1" applyProtection="1">
      <alignment horizontal="center" vertical="center" wrapText="1"/>
      <protection hidden="1"/>
    </xf>
    <xf numFmtId="0" fontId="16" fillId="0" borderId="0" xfId="0" applyFont="1" applyBorder="1" applyAlignment="1" applyProtection="1">
      <alignment vertical="center" wrapText="1"/>
      <protection hidden="1"/>
    </xf>
    <xf numFmtId="0" fontId="0" fillId="0" borderId="0" xfId="0" applyAlignment="1" applyProtection="1">
      <alignment horizontal="right"/>
      <protection hidden="1"/>
    </xf>
    <xf numFmtId="0" fontId="25" fillId="6" borderId="0" xfId="1" applyFont="1" applyFill="1" applyBorder="1" applyProtection="1">
      <protection hidden="1"/>
    </xf>
    <xf numFmtId="0" fontId="0" fillId="0" borderId="23" xfId="0" applyBorder="1" applyProtection="1">
      <protection hidden="1"/>
    </xf>
    <xf numFmtId="0" fontId="0" fillId="0" borderId="26" xfId="0" applyBorder="1" applyProtection="1">
      <protection hidden="1"/>
    </xf>
    <xf numFmtId="0" fontId="28" fillId="0" borderId="26" xfId="0" applyFont="1" applyBorder="1" applyProtection="1">
      <protection hidden="1"/>
    </xf>
    <xf numFmtId="0" fontId="10" fillId="0" borderId="24" xfId="0" applyFont="1" applyBorder="1" applyProtection="1">
      <protection hidden="1"/>
    </xf>
    <xf numFmtId="0" fontId="0" fillId="6" borderId="17" xfId="0" applyFont="1" applyFill="1" applyBorder="1" applyAlignment="1" applyProtection="1">
      <protection hidden="1"/>
    </xf>
    <xf numFmtId="0" fontId="17" fillId="6" borderId="11" xfId="0" applyFont="1" applyFill="1" applyBorder="1" applyAlignment="1" applyProtection="1">
      <alignment horizontal="center" vertical="center" wrapText="1"/>
      <protection hidden="1"/>
    </xf>
    <xf numFmtId="0" fontId="17" fillId="6" borderId="14" xfId="0" applyFont="1" applyFill="1" applyBorder="1" applyAlignment="1" applyProtection="1">
      <alignment horizontal="center" vertical="center" wrapText="1"/>
      <protection hidden="1"/>
    </xf>
    <xf numFmtId="164" fontId="16" fillId="6" borderId="24" xfId="0" applyNumberFormat="1" applyFont="1" applyFill="1" applyBorder="1" applyAlignment="1" applyProtection="1">
      <alignment horizontal="center" vertical="center" wrapText="1"/>
      <protection hidden="1"/>
    </xf>
    <xf numFmtId="0" fontId="0" fillId="6" borderId="23" xfId="0" applyFont="1" applyFill="1" applyBorder="1" applyAlignment="1" applyProtection="1">
      <protection hidden="1"/>
    </xf>
    <xf numFmtId="0" fontId="16" fillId="6" borderId="24" xfId="0" applyFont="1" applyFill="1" applyBorder="1" applyAlignment="1" applyProtection="1">
      <alignment horizontal="center" vertical="center" wrapText="1"/>
      <protection hidden="1"/>
    </xf>
    <xf numFmtId="164" fontId="16" fillId="0" borderId="0" xfId="0" applyNumberFormat="1" applyFont="1" applyFill="1" applyBorder="1" applyAlignment="1" applyProtection="1">
      <alignment horizontal="center" vertical="center" wrapText="1"/>
      <protection hidden="1"/>
    </xf>
    <xf numFmtId="0" fontId="16" fillId="0" borderId="23" xfId="0" applyFont="1" applyBorder="1" applyAlignment="1" applyProtection="1">
      <alignment horizontal="center" vertical="center" wrapText="1"/>
      <protection hidden="1"/>
    </xf>
    <xf numFmtId="0" fontId="0" fillId="6" borderId="19" xfId="0" applyFont="1" applyFill="1" applyBorder="1" applyAlignment="1" applyProtection="1">
      <protection hidden="1"/>
    </xf>
    <xf numFmtId="0" fontId="16" fillId="0" borderId="11" xfId="0" applyFont="1" applyBorder="1" applyAlignment="1" applyProtection="1">
      <alignment horizontal="center" vertical="center" wrapText="1"/>
      <protection hidden="1"/>
    </xf>
    <xf numFmtId="0" fontId="18" fillId="0" borderId="15" xfId="0" applyFont="1" applyBorder="1" applyAlignment="1" applyProtection="1">
      <alignment vertical="center" wrapText="1"/>
      <protection hidden="1"/>
    </xf>
    <xf numFmtId="0" fontId="16" fillId="0" borderId="16" xfId="0" applyFont="1" applyBorder="1" applyAlignment="1" applyProtection="1">
      <protection hidden="1"/>
    </xf>
    <xf numFmtId="0" fontId="20" fillId="0" borderId="0" xfId="0" applyFont="1" applyBorder="1" applyAlignment="1" applyProtection="1">
      <alignment horizontal="center" vertical="center" wrapText="1"/>
      <protection hidden="1"/>
    </xf>
    <xf numFmtId="0" fontId="16" fillId="0" borderId="0" xfId="0" applyFont="1" applyBorder="1" applyAlignment="1" applyProtection="1">
      <alignment horizontal="center" vertical="center" wrapText="1"/>
      <protection hidden="1"/>
    </xf>
    <xf numFmtId="0" fontId="0" fillId="0" borderId="0" xfId="0" applyFont="1" applyBorder="1" applyAlignment="1" applyProtection="1">
      <protection hidden="1"/>
    </xf>
    <xf numFmtId="0" fontId="16" fillId="0" borderId="18" xfId="0" applyFont="1" applyBorder="1" applyProtection="1">
      <protection hidden="1"/>
    </xf>
    <xf numFmtId="0" fontId="16" fillId="0" borderId="0" xfId="0" applyFont="1" applyBorder="1" applyProtection="1">
      <protection hidden="1"/>
    </xf>
    <xf numFmtId="0" fontId="7" fillId="0" borderId="0" xfId="0" applyFont="1" applyBorder="1" applyProtection="1">
      <protection hidden="1"/>
    </xf>
    <xf numFmtId="0" fontId="0" fillId="0" borderId="0" xfId="0" applyBorder="1" applyAlignment="1" applyProtection="1">
      <alignment horizontal="center" vertical="center" wrapText="1"/>
      <protection hidden="1"/>
    </xf>
    <xf numFmtId="0" fontId="10" fillId="0" borderId="0" xfId="0" applyFont="1" applyBorder="1" applyAlignment="1" applyProtection="1">
      <protection hidden="1"/>
    </xf>
    <xf numFmtId="0" fontId="28" fillId="0" borderId="0" xfId="0" applyFont="1" applyBorder="1" applyAlignment="1" applyProtection="1">
      <alignment vertical="center" wrapText="1"/>
      <protection hidden="1"/>
    </xf>
    <xf numFmtId="0" fontId="30" fillId="0" borderId="13" xfId="0" applyFont="1" applyBorder="1" applyAlignment="1" applyProtection="1">
      <alignment horizontal="left" vertical="center" wrapText="1"/>
      <protection hidden="1"/>
    </xf>
    <xf numFmtId="0" fontId="30" fillId="0" borderId="16" xfId="0" applyFont="1" applyBorder="1" applyAlignment="1" applyProtection="1">
      <alignment horizontal="left" vertical="center" wrapText="1"/>
      <protection hidden="1"/>
    </xf>
    <xf numFmtId="0" fontId="30" fillId="0" borderId="14" xfId="0" applyFont="1" applyBorder="1" applyAlignment="1" applyProtection="1">
      <alignment horizontal="left" vertical="center" wrapText="1"/>
      <protection hidden="1"/>
    </xf>
    <xf numFmtId="0" fontId="7" fillId="6" borderId="0" xfId="0" applyFont="1" applyFill="1" applyBorder="1" applyProtection="1">
      <protection hidden="1"/>
    </xf>
    <xf numFmtId="0" fontId="31" fillId="0" borderId="0" xfId="0" applyFont="1" applyProtection="1">
      <protection hidden="1"/>
    </xf>
    <xf numFmtId="0" fontId="0" fillId="0" borderId="15" xfId="0" applyBorder="1" applyProtection="1">
      <protection hidden="1"/>
    </xf>
    <xf numFmtId="0" fontId="32" fillId="0" borderId="20" xfId="0" applyFont="1" applyBorder="1" applyProtection="1">
      <protection hidden="1"/>
    </xf>
    <xf numFmtId="0" fontId="0" fillId="0" borderId="0" xfId="0" applyBorder="1" applyAlignment="1" applyProtection="1">
      <alignment vertical="center" wrapText="1"/>
      <protection hidden="1"/>
    </xf>
    <xf numFmtId="0" fontId="7" fillId="0" borderId="0" xfId="0" applyFont="1" applyFill="1" applyBorder="1" applyAlignment="1" applyProtection="1">
      <alignment horizontal="left"/>
      <protection locked="0"/>
    </xf>
    <xf numFmtId="0" fontId="30" fillId="0" borderId="0" xfId="0" applyFont="1"/>
    <xf numFmtId="0" fontId="30" fillId="0" borderId="0" xfId="0" applyFont="1" applyAlignment="1"/>
    <xf numFmtId="0" fontId="33" fillId="0" borderId="0" xfId="0" applyFont="1"/>
    <xf numFmtId="0" fontId="2" fillId="2" borderId="3" xfId="0" applyFont="1" applyFill="1" applyBorder="1" applyAlignment="1">
      <alignment horizontal="center" vertical="center" wrapText="1"/>
    </xf>
    <xf numFmtId="0" fontId="34" fillId="6" borderId="0" xfId="0" applyFont="1" applyFill="1" applyBorder="1" applyProtection="1">
      <protection hidden="1"/>
    </xf>
    <xf numFmtId="0" fontId="34" fillId="0" borderId="15" xfId="0" applyFont="1" applyBorder="1" applyProtection="1">
      <protection hidden="1"/>
    </xf>
    <xf numFmtId="0" fontId="16" fillId="0" borderId="11" xfId="0" applyFont="1" applyBorder="1" applyAlignment="1" applyProtection="1">
      <alignment horizontal="center" vertical="center" wrapText="1"/>
      <protection hidden="1"/>
    </xf>
    <xf numFmtId="0" fontId="30" fillId="0" borderId="11" xfId="0" applyFont="1" applyBorder="1" applyAlignment="1" applyProtection="1">
      <alignment horizontal="center" vertical="center" wrapText="1"/>
      <protection hidden="1"/>
    </xf>
    <xf numFmtId="0" fontId="35" fillId="0" borderId="11" xfId="0" applyFont="1" applyBorder="1" applyAlignment="1" applyProtection="1">
      <alignment horizontal="center" vertical="center" wrapText="1"/>
      <protection hidden="1"/>
    </xf>
    <xf numFmtId="0" fontId="18" fillId="0" borderId="15" xfId="0" applyFont="1" applyBorder="1" applyAlignment="1" applyProtection="1">
      <alignment vertical="center" wrapText="1"/>
      <protection hidden="1"/>
    </xf>
    <xf numFmtId="0" fontId="20" fillId="0" borderId="0" xfId="0" applyFont="1" applyBorder="1" applyAlignment="1" applyProtection="1">
      <alignment horizontal="center" vertical="center" wrapText="1"/>
      <protection hidden="1"/>
    </xf>
    <xf numFmtId="0" fontId="16" fillId="9" borderId="20" xfId="0" applyFont="1" applyFill="1" applyBorder="1" applyAlignment="1" applyProtection="1">
      <alignment vertical="center" wrapText="1"/>
      <protection locked="0" hidden="1"/>
    </xf>
    <xf numFmtId="0" fontId="0" fillId="9" borderId="0" xfId="0" applyFont="1" applyFill="1" applyBorder="1" applyAlignment="1" applyProtection="1">
      <alignment wrapText="1"/>
      <protection locked="0" hidden="1"/>
    </xf>
    <xf numFmtId="0" fontId="0" fillId="9" borderId="21" xfId="0" applyFont="1" applyFill="1" applyBorder="1" applyAlignment="1" applyProtection="1">
      <alignment wrapText="1"/>
      <protection locked="0" hidden="1"/>
    </xf>
    <xf numFmtId="0" fontId="0" fillId="9" borderId="20" xfId="0" applyFont="1" applyFill="1" applyBorder="1" applyAlignment="1" applyProtection="1">
      <alignment wrapText="1"/>
      <protection locked="0" hidden="1"/>
    </xf>
    <xf numFmtId="0" fontId="0" fillId="9" borderId="18" xfId="0" applyFont="1" applyFill="1" applyBorder="1" applyAlignment="1" applyProtection="1">
      <alignment wrapText="1"/>
      <protection locked="0" hidden="1"/>
    </xf>
    <xf numFmtId="0" fontId="0" fillId="9" borderId="19" xfId="0" applyFont="1" applyFill="1" applyBorder="1" applyAlignment="1" applyProtection="1">
      <alignment wrapText="1"/>
      <protection locked="0" hidden="1"/>
    </xf>
    <xf numFmtId="0" fontId="0" fillId="9" borderId="25" xfId="0" applyFont="1" applyFill="1" applyBorder="1" applyAlignment="1" applyProtection="1">
      <alignment wrapText="1"/>
      <protection locked="0" hidden="1"/>
    </xf>
    <xf numFmtId="0" fontId="2" fillId="2" borderId="3" xfId="0" applyFont="1" applyFill="1" applyBorder="1" applyAlignment="1">
      <alignment horizontal="center" vertical="center" wrapText="1"/>
    </xf>
    <xf numFmtId="166" fontId="0" fillId="8" borderId="19" xfId="0" applyNumberFormat="1" applyFill="1" applyBorder="1" applyAlignment="1" applyProtection="1">
      <alignment horizontal="left"/>
      <protection locked="0"/>
    </xf>
    <xf numFmtId="0" fontId="9" fillId="0" borderId="0" xfId="0" applyFont="1" applyBorder="1" applyProtection="1">
      <protection hidden="1"/>
    </xf>
    <xf numFmtId="0" fontId="36" fillId="0" borderId="0" xfId="0" applyFont="1" applyFill="1" applyBorder="1" applyProtection="1">
      <protection hidden="1"/>
    </xf>
    <xf numFmtId="164" fontId="16" fillId="8" borderId="19" xfId="0" applyNumberFormat="1" applyFont="1" applyFill="1" applyBorder="1" applyAlignment="1" applyProtection="1">
      <alignment horizontal="center" vertical="center" wrapText="1"/>
      <protection locked="0"/>
    </xf>
    <xf numFmtId="0" fontId="0" fillId="0" borderId="16" xfId="0" applyFont="1" applyBorder="1" applyAlignment="1" applyProtection="1">
      <alignment vertical="center"/>
      <protection hidden="1"/>
    </xf>
    <xf numFmtId="0" fontId="16" fillId="0" borderId="18" xfId="0" applyFont="1" applyBorder="1" applyAlignment="1" applyProtection="1">
      <alignment vertical="center" wrapText="1"/>
      <protection hidden="1"/>
    </xf>
    <xf numFmtId="0" fontId="18" fillId="0" borderId="15" xfId="0" applyFont="1" applyBorder="1" applyAlignment="1" applyProtection="1">
      <alignment vertical="center" wrapText="1"/>
      <protection hidden="1"/>
    </xf>
    <xf numFmtId="0" fontId="5" fillId="0" borderId="15" xfId="0" applyFont="1" applyBorder="1" applyAlignment="1" applyProtection="1">
      <alignment vertical="center" wrapText="1"/>
      <protection hidden="1"/>
    </xf>
    <xf numFmtId="0" fontId="16" fillId="0" borderId="18" xfId="0" applyFont="1" applyFill="1" applyBorder="1" applyAlignment="1" applyProtection="1">
      <alignment vertical="center" wrapText="1"/>
      <protection locked="0" hidden="1"/>
    </xf>
    <xf numFmtId="0" fontId="18" fillId="0" borderId="12" xfId="0" applyFont="1" applyBorder="1" applyAlignment="1" applyProtection="1">
      <alignment vertical="center" wrapText="1"/>
      <protection hidden="1"/>
    </xf>
    <xf numFmtId="0" fontId="37" fillId="7" borderId="12" xfId="0" applyFont="1" applyFill="1" applyBorder="1" applyAlignment="1" applyProtection="1">
      <alignment horizontal="center"/>
      <protection locked="0"/>
    </xf>
    <xf numFmtId="0" fontId="0" fillId="8" borderId="27" xfId="0" applyFill="1" applyBorder="1" applyProtection="1">
      <protection locked="0"/>
    </xf>
    <xf numFmtId="0" fontId="29" fillId="0" borderId="24" xfId="0" applyFont="1" applyBorder="1" applyAlignment="1" applyProtection="1">
      <alignment wrapText="1"/>
      <protection hidden="1"/>
    </xf>
    <xf numFmtId="0" fontId="0" fillId="0" borderId="11" xfId="0" applyBorder="1" applyAlignment="1">
      <alignment wrapText="1"/>
    </xf>
    <xf numFmtId="0" fontId="0" fillId="9" borderId="23" xfId="0" applyFill="1" applyBorder="1" applyAlignment="1" applyProtection="1">
      <protection locked="0" hidden="1"/>
    </xf>
    <xf numFmtId="0" fontId="0" fillId="9" borderId="24" xfId="0" applyFill="1" applyBorder="1" applyAlignment="1" applyProtection="1">
      <protection locked="0"/>
    </xf>
    <xf numFmtId="0" fontId="5" fillId="0" borderId="15" xfId="0" applyFont="1" applyBorder="1" applyAlignment="1" applyProtection="1">
      <alignment vertical="center" wrapText="1"/>
      <protection hidden="1"/>
    </xf>
    <xf numFmtId="0" fontId="29" fillId="0" borderId="16" xfId="0" applyFont="1" applyBorder="1" applyAlignment="1" applyProtection="1">
      <protection hidden="1"/>
    </xf>
    <xf numFmtId="0" fontId="16" fillId="0" borderId="15" xfId="0" applyFont="1" applyBorder="1" applyAlignment="1" applyProtection="1">
      <alignment horizontal="center" vertical="center" wrapText="1"/>
      <protection hidden="1"/>
    </xf>
    <xf numFmtId="0" fontId="16" fillId="0" borderId="20" xfId="0" applyFont="1" applyBorder="1" applyAlignment="1" applyProtection="1">
      <alignment horizontal="center" vertical="center" wrapText="1"/>
      <protection hidden="1"/>
    </xf>
    <xf numFmtId="0" fontId="16" fillId="0" borderId="16" xfId="0" applyFont="1" applyBorder="1" applyAlignment="1" applyProtection="1">
      <alignment horizontal="center" vertical="center" wrapText="1"/>
      <protection hidden="1"/>
    </xf>
    <xf numFmtId="0" fontId="16" fillId="0" borderId="0" xfId="0" applyFont="1" applyBorder="1" applyAlignment="1" applyProtection="1">
      <alignment horizontal="center" vertical="center" wrapText="1"/>
      <protection hidden="1"/>
    </xf>
    <xf numFmtId="0" fontId="16" fillId="0" borderId="17" xfId="0" applyFont="1" applyBorder="1" applyAlignment="1" applyProtection="1">
      <alignment horizontal="center" vertical="center" wrapText="1"/>
      <protection hidden="1"/>
    </xf>
    <xf numFmtId="0" fontId="16" fillId="0" borderId="21" xfId="0" applyFont="1" applyBorder="1" applyAlignment="1" applyProtection="1">
      <alignment horizontal="center" vertical="center" wrapText="1"/>
      <protection hidden="1"/>
    </xf>
    <xf numFmtId="0" fontId="16" fillId="0" borderId="11" xfId="0" applyFont="1" applyBorder="1" applyAlignment="1" applyProtection="1">
      <alignment horizontal="center" vertical="center" wrapText="1"/>
      <protection hidden="1"/>
    </xf>
    <xf numFmtId="0" fontId="16" fillId="0" borderId="23" xfId="0" applyFont="1" applyBorder="1" applyAlignment="1" applyProtection="1">
      <alignment horizontal="center" vertical="center" wrapText="1"/>
      <protection hidden="1"/>
    </xf>
    <xf numFmtId="0" fontId="20" fillId="0" borderId="0" xfId="0" applyFont="1" applyBorder="1" applyAlignment="1" applyProtection="1">
      <alignment horizontal="center" vertical="center" wrapText="1"/>
      <protection hidden="1"/>
    </xf>
    <xf numFmtId="0" fontId="0" fillId="9" borderId="26" xfId="0" applyFill="1" applyBorder="1" applyAlignment="1" applyProtection="1">
      <protection locked="0"/>
    </xf>
    <xf numFmtId="0" fontId="16" fillId="0" borderId="18" xfId="0" applyFont="1" applyBorder="1" applyAlignment="1" applyProtection="1">
      <alignment vertical="center" wrapText="1"/>
      <protection hidden="1"/>
    </xf>
    <xf numFmtId="0" fontId="0" fillId="0" borderId="19" xfId="0" applyFont="1" applyBorder="1" applyAlignment="1" applyProtection="1">
      <protection hidden="1"/>
    </xf>
    <xf numFmtId="0" fontId="16" fillId="0" borderId="19" xfId="0" applyFont="1" applyBorder="1" applyAlignment="1" applyProtection="1">
      <alignment horizontal="center" vertical="center" wrapText="1"/>
      <protection hidden="1"/>
    </xf>
    <xf numFmtId="0" fontId="16" fillId="0" borderId="25" xfId="0" applyFont="1" applyBorder="1" applyAlignment="1" applyProtection="1">
      <alignment horizontal="center" vertical="center" wrapText="1"/>
      <protection hidden="1"/>
    </xf>
    <xf numFmtId="0" fontId="16" fillId="0" borderId="18" xfId="0" applyFont="1" applyBorder="1" applyAlignment="1" applyProtection="1">
      <alignment horizontal="center" vertical="center" wrapText="1"/>
      <protection hidden="1"/>
    </xf>
    <xf numFmtId="0" fontId="16" fillId="0" borderId="20" xfId="0" applyFont="1" applyBorder="1" applyAlignment="1" applyProtection="1">
      <alignment vertical="center" wrapText="1"/>
      <protection hidden="1"/>
    </xf>
    <xf numFmtId="0" fontId="0" fillId="0" borderId="0" xfId="0" applyFont="1" applyBorder="1" applyAlignment="1" applyProtection="1">
      <protection hidden="1"/>
    </xf>
    <xf numFmtId="0" fontId="5" fillId="0" borderId="20" xfId="0" applyFont="1" applyBorder="1" applyAlignment="1" applyProtection="1">
      <alignment vertical="center" wrapText="1"/>
      <protection hidden="1"/>
    </xf>
    <xf numFmtId="0" fontId="29" fillId="0" borderId="0" xfId="0" applyFont="1" applyBorder="1" applyAlignment="1" applyProtection="1">
      <protection hidden="1"/>
    </xf>
    <xf numFmtId="0" fontId="17" fillId="0" borderId="15" xfId="0" applyFont="1" applyFill="1" applyBorder="1" applyAlignment="1" applyProtection="1">
      <alignment horizontal="center" vertical="center" wrapText="1"/>
      <protection hidden="1"/>
    </xf>
    <xf numFmtId="0" fontId="17" fillId="0" borderId="16" xfId="0" applyFont="1" applyFill="1" applyBorder="1" applyAlignment="1" applyProtection="1">
      <alignment horizontal="center" vertical="center" wrapText="1"/>
      <protection hidden="1"/>
    </xf>
    <xf numFmtId="0" fontId="16" fillId="0" borderId="19" xfId="0" applyFont="1" applyBorder="1" applyAlignment="1" applyProtection="1">
      <alignment vertical="center" wrapText="1"/>
      <protection hidden="1"/>
    </xf>
    <xf numFmtId="0" fontId="23" fillId="0" borderId="0" xfId="0" applyFont="1" applyBorder="1" applyAlignment="1" applyProtection="1">
      <alignment horizontal="center" vertical="center" wrapText="1"/>
      <protection hidden="1"/>
    </xf>
    <xf numFmtId="0" fontId="7" fillId="0" borderId="11" xfId="0" applyFont="1" applyBorder="1" applyAlignment="1" applyProtection="1">
      <alignment horizontal="left" vertical="center" textRotation="90" wrapText="1"/>
      <protection hidden="1"/>
    </xf>
    <xf numFmtId="0" fontId="0" fillId="0" borderId="11" xfId="0" applyBorder="1" applyAlignment="1" applyProtection="1">
      <alignment horizontal="left" textRotation="90"/>
      <protection hidden="1"/>
    </xf>
    <xf numFmtId="0" fontId="17" fillId="0" borderId="11" xfId="0" applyFont="1" applyBorder="1" applyAlignment="1" applyProtection="1">
      <alignment horizontal="left" vertical="center" textRotation="90" wrapText="1"/>
      <protection hidden="1"/>
    </xf>
    <xf numFmtId="0" fontId="7" fillId="0" borderId="24" xfId="0" applyFont="1" applyBorder="1" applyAlignment="1" applyProtection="1">
      <alignment horizontal="left" vertical="center" textRotation="90" wrapText="1"/>
      <protection hidden="1"/>
    </xf>
    <xf numFmtId="0" fontId="29" fillId="9" borderId="15" xfId="0" applyFont="1" applyFill="1" applyBorder="1" applyAlignment="1" applyProtection="1">
      <alignment wrapText="1"/>
      <protection hidden="1"/>
    </xf>
    <xf numFmtId="0" fontId="0" fillId="9" borderId="16" xfId="0" applyFill="1" applyBorder="1" applyAlignment="1">
      <alignment wrapText="1"/>
    </xf>
    <xf numFmtId="0" fontId="0" fillId="9" borderId="17" xfId="0" applyFill="1" applyBorder="1" applyAlignment="1">
      <alignment wrapText="1"/>
    </xf>
    <xf numFmtId="0" fontId="0" fillId="9" borderId="18" xfId="0" applyFill="1" applyBorder="1" applyAlignment="1">
      <alignment wrapText="1"/>
    </xf>
    <xf numFmtId="0" fontId="0" fillId="9" borderId="19" xfId="0" applyFill="1" applyBorder="1" applyAlignment="1">
      <alignment wrapText="1"/>
    </xf>
    <xf numFmtId="0" fontId="0" fillId="9" borderId="25" xfId="0" applyFill="1" applyBorder="1" applyAlignment="1">
      <alignment wrapText="1"/>
    </xf>
    <xf numFmtId="0" fontId="36" fillId="0" borderId="0" xfId="0" applyFont="1" applyFill="1" applyBorder="1" applyAlignment="1" applyProtection="1">
      <alignment horizontal="left" vertical="top" wrapText="1"/>
      <protection hidden="1"/>
    </xf>
    <xf numFmtId="0" fontId="0" fillId="0" borderId="0" xfId="0" applyAlignment="1" applyProtection="1">
      <alignment wrapText="1"/>
      <protection hidden="1"/>
    </xf>
    <xf numFmtId="0" fontId="7" fillId="0" borderId="16" xfId="0" applyFont="1" applyBorder="1" applyAlignment="1" applyProtection="1">
      <alignment horizontal="center"/>
      <protection hidden="1"/>
    </xf>
    <xf numFmtId="0" fontId="22" fillId="7" borderId="20" xfId="0" applyFont="1" applyFill="1" applyBorder="1" applyAlignment="1" applyProtection="1">
      <alignment horizontal="center"/>
      <protection locked="0"/>
    </xf>
    <xf numFmtId="0" fontId="22" fillId="7" borderId="0" xfId="0" applyFont="1" applyFill="1" applyBorder="1" applyAlignment="1" applyProtection="1">
      <alignment horizontal="center"/>
      <protection locked="0"/>
    </xf>
    <xf numFmtId="0" fontId="28" fillId="0" borderId="12" xfId="0" applyFont="1" applyBorder="1" applyAlignment="1" applyProtection="1">
      <protection hidden="1"/>
    </xf>
    <xf numFmtId="0" fontId="0" fillId="0" borderId="13" xfId="0" applyBorder="1" applyAlignment="1"/>
    <xf numFmtId="0" fontId="0" fillId="0" borderId="13" xfId="0" applyFill="1" applyBorder="1" applyAlignment="1"/>
    <xf numFmtId="0" fontId="0" fillId="0" borderId="14" xfId="0" applyFill="1" applyBorder="1" applyAlignment="1"/>
    <xf numFmtId="0" fontId="0" fillId="6" borderId="0" xfId="0" applyFill="1" applyBorder="1" applyAlignment="1" applyProtection="1">
      <alignment vertical="center" wrapText="1"/>
      <protection hidden="1"/>
    </xf>
    <xf numFmtId="0" fontId="0" fillId="0" borderId="0" xfId="0" applyAlignment="1" applyProtection="1">
      <alignment vertical="center" wrapText="1"/>
      <protection hidden="1"/>
    </xf>
    <xf numFmtId="15" fontId="0" fillId="6" borderId="19" xfId="0" applyNumberFormat="1" applyFont="1" applyFill="1" applyBorder="1" applyAlignment="1" applyProtection="1">
      <protection hidden="1"/>
    </xf>
    <xf numFmtId="0" fontId="0" fillId="0" borderId="19" xfId="0" applyBorder="1" applyAlignment="1" applyProtection="1">
      <protection hidden="1"/>
    </xf>
    <xf numFmtId="0" fontId="0" fillId="0" borderId="24" xfId="0" applyBorder="1" applyAlignment="1" applyProtection="1">
      <alignment horizontal="center" vertical="center" wrapText="1"/>
      <protection hidden="1"/>
    </xf>
    <xf numFmtId="0" fontId="28" fillId="0" borderId="12" xfId="0" applyFont="1" applyBorder="1" applyAlignment="1" applyProtection="1">
      <alignment horizontal="left" vertical="center" wrapText="1"/>
      <protection hidden="1"/>
    </xf>
    <xf numFmtId="0" fontId="0" fillId="0" borderId="13" xfId="0" applyBorder="1" applyAlignment="1" applyProtection="1">
      <alignment horizontal="left" vertical="center" wrapText="1"/>
      <protection hidden="1"/>
    </xf>
    <xf numFmtId="0" fontId="0" fillId="6" borderId="19" xfId="0" applyFont="1" applyFill="1" applyBorder="1" applyAlignment="1" applyProtection="1">
      <protection hidden="1"/>
    </xf>
    <xf numFmtId="0" fontId="28" fillId="0" borderId="15" xfId="0" applyFont="1" applyBorder="1" applyAlignment="1" applyProtection="1">
      <alignment horizontal="left" vertical="center" wrapText="1"/>
      <protection hidden="1"/>
    </xf>
    <xf numFmtId="0" fontId="30" fillId="0" borderId="16" xfId="0" applyFont="1" applyBorder="1" applyAlignment="1" applyProtection="1">
      <alignment horizontal="left" vertical="center" wrapText="1"/>
      <protection hidden="1"/>
    </xf>
    <xf numFmtId="0" fontId="30" fillId="0" borderId="17" xfId="0" applyFont="1" applyBorder="1" applyAlignment="1" applyProtection="1">
      <alignment horizontal="left" vertical="center" wrapText="1"/>
      <protection hidden="1"/>
    </xf>
    <xf numFmtId="0" fontId="28" fillId="0" borderId="18" xfId="0" applyFont="1" applyBorder="1" applyAlignment="1" applyProtection="1">
      <alignment horizontal="left" vertical="center" wrapText="1"/>
      <protection hidden="1"/>
    </xf>
    <xf numFmtId="0" fontId="30" fillId="0" borderId="19" xfId="0" applyFont="1" applyBorder="1" applyAlignment="1" applyProtection="1">
      <alignment horizontal="left" vertical="center" wrapText="1"/>
      <protection hidden="1"/>
    </xf>
    <xf numFmtId="0" fontId="30" fillId="0" borderId="25" xfId="0" applyFont="1" applyBorder="1" applyAlignment="1" applyProtection="1">
      <alignment horizontal="left" vertical="center" wrapText="1"/>
      <protection hidden="1"/>
    </xf>
    <xf numFmtId="0" fontId="30" fillId="0" borderId="13" xfId="0" applyFont="1" applyBorder="1" applyAlignment="1" applyProtection="1">
      <alignment horizontal="left" vertical="center" wrapText="1"/>
      <protection hidden="1"/>
    </xf>
    <xf numFmtId="0" fontId="16" fillId="0" borderId="24" xfId="0" applyFont="1" applyBorder="1" applyAlignment="1" applyProtection="1">
      <alignment horizontal="center" vertical="center" wrapText="1"/>
      <protection hidden="1"/>
    </xf>
    <xf numFmtId="0" fontId="0" fillId="0" borderId="23" xfId="0" applyBorder="1" applyAlignment="1" applyProtection="1">
      <protection hidden="1"/>
    </xf>
    <xf numFmtId="0" fontId="0" fillId="0" borderId="26" xfId="0" applyBorder="1" applyAlignment="1" applyProtection="1">
      <protection hidden="1"/>
    </xf>
    <xf numFmtId="0" fontId="5" fillId="0" borderId="26" xfId="0" applyFont="1" applyBorder="1" applyAlignment="1" applyProtection="1">
      <alignment horizontal="center" vertical="center" textRotation="90" wrapText="1"/>
      <protection hidden="1"/>
    </xf>
    <xf numFmtId="0" fontId="29" fillId="0" borderId="26" xfId="0" applyFont="1" applyBorder="1" applyAlignment="1" applyProtection="1">
      <alignment horizontal="center" vertical="center" textRotation="90" wrapText="1"/>
      <protection hidden="1"/>
    </xf>
    <xf numFmtId="0" fontId="29" fillId="0" borderId="24" xfId="0" applyFont="1" applyBorder="1" applyAlignment="1" applyProtection="1">
      <alignment horizontal="center" vertical="center" textRotation="90" wrapText="1"/>
      <protection hidden="1"/>
    </xf>
    <xf numFmtId="0" fontId="28" fillId="0" borderId="19" xfId="0" applyFont="1" applyBorder="1" applyAlignment="1" applyProtection="1">
      <alignment horizontal="left" vertical="center" wrapText="1"/>
      <protection hidden="1"/>
    </xf>
    <xf numFmtId="0" fontId="16" fillId="10" borderId="12" xfId="0" applyFont="1" applyFill="1" applyBorder="1" applyAlignment="1" applyProtection="1">
      <protection hidden="1"/>
    </xf>
    <xf numFmtId="0" fontId="0" fillId="10" borderId="13" xfId="0" applyFill="1" applyBorder="1" applyAlignment="1"/>
    <xf numFmtId="0" fontId="0" fillId="10" borderId="14" xfId="0" applyFill="1" applyBorder="1" applyAlignment="1"/>
    <xf numFmtId="0" fontId="0" fillId="0" borderId="11" xfId="0" applyFont="1" applyBorder="1" applyAlignment="1" applyProtection="1">
      <alignment horizontal="center" vertical="center" wrapText="1"/>
      <protection hidden="1"/>
    </xf>
    <xf numFmtId="0" fontId="0" fillId="0" borderId="26" xfId="0" applyFont="1" applyBorder="1" applyAlignment="1" applyProtection="1">
      <alignment horizontal="center" vertical="center" wrapText="1"/>
      <protection hidden="1"/>
    </xf>
    <xf numFmtId="0" fontId="0" fillId="0" borderId="24" xfId="0" applyFont="1" applyBorder="1" applyAlignment="1" applyProtection="1">
      <alignment horizontal="center" vertical="center" wrapText="1"/>
      <protection hidden="1"/>
    </xf>
    <xf numFmtId="0" fontId="0" fillId="0" borderId="0" xfId="0" applyBorder="1" applyAlignment="1" applyProtection="1">
      <alignment vertical="center" wrapText="1"/>
      <protection hidden="1"/>
    </xf>
    <xf numFmtId="164" fontId="16" fillId="10" borderId="16" xfId="0" applyNumberFormat="1" applyFont="1" applyFill="1" applyBorder="1" applyAlignment="1" applyProtection="1">
      <alignment horizontal="center" vertical="center" wrapText="1"/>
      <protection hidden="1"/>
    </xf>
    <xf numFmtId="0" fontId="0" fillId="0" borderId="0" xfId="0" applyAlignment="1" applyProtection="1">
      <alignment horizontal="center" vertical="center"/>
      <protection hidden="1"/>
    </xf>
    <xf numFmtId="0" fontId="0" fillId="0" borderId="19" xfId="0" applyBorder="1" applyAlignment="1" applyProtection="1">
      <alignment horizontal="center" vertical="center"/>
      <protection hidden="1"/>
    </xf>
    <xf numFmtId="164" fontId="16" fillId="10" borderId="17" xfId="0" applyNumberFormat="1" applyFont="1" applyFill="1" applyBorder="1" applyAlignment="1" applyProtection="1">
      <alignment horizontal="center" vertical="center" wrapText="1"/>
      <protection hidden="1"/>
    </xf>
    <xf numFmtId="0" fontId="0" fillId="0" borderId="21" xfId="0" applyBorder="1" applyAlignment="1" applyProtection="1">
      <alignment horizontal="center" vertical="center"/>
      <protection hidden="1"/>
    </xf>
    <xf numFmtId="0" fontId="0" fillId="0" borderId="25" xfId="0" applyBorder="1" applyAlignment="1" applyProtection="1">
      <alignment horizontal="center" vertical="center"/>
      <protection hidden="1"/>
    </xf>
    <xf numFmtId="0" fontId="16" fillId="0" borderId="26" xfId="0" applyFont="1" applyBorder="1" applyAlignment="1" applyProtection="1">
      <alignment horizontal="center" vertical="center" wrapText="1"/>
      <protection hidden="1"/>
    </xf>
    <xf numFmtId="0" fontId="16" fillId="0" borderId="19" xfId="0" applyFont="1" applyBorder="1" applyAlignment="1" applyProtection="1">
      <protection hidden="1"/>
    </xf>
    <xf numFmtId="0" fontId="0" fillId="0" borderId="0" xfId="0" applyFont="1" applyAlignment="1" applyProtection="1">
      <protection hidden="1"/>
    </xf>
    <xf numFmtId="0" fontId="18" fillId="0" borderId="15" xfId="0" applyFont="1" applyBorder="1" applyAlignment="1" applyProtection="1">
      <alignment vertical="center" wrapText="1"/>
      <protection hidden="1"/>
    </xf>
    <xf numFmtId="0" fontId="16" fillId="0" borderId="16" xfId="0" applyFont="1" applyBorder="1" applyAlignment="1" applyProtection="1">
      <protection hidden="1"/>
    </xf>
    <xf numFmtId="0" fontId="0" fillId="0" borderId="0" xfId="0" applyFont="1" applyAlignment="1"/>
    <xf numFmtId="0" fontId="0" fillId="0" borderId="16" xfId="0" applyBorder="1" applyAlignment="1" applyProtection="1">
      <protection hidden="1"/>
    </xf>
    <xf numFmtId="0" fontId="16" fillId="0" borderId="0" xfId="0" applyFont="1" applyBorder="1" applyAlignment="1" applyProtection="1">
      <protection hidden="1"/>
    </xf>
    <xf numFmtId="0" fontId="16" fillId="10" borderId="16" xfId="0" applyFont="1" applyFill="1" applyBorder="1" applyAlignment="1" applyProtection="1">
      <alignment horizontal="center" vertical="center" wrapText="1"/>
      <protection hidden="1"/>
    </xf>
    <xf numFmtId="0" fontId="16" fillId="10" borderId="17" xfId="0" applyFont="1" applyFill="1" applyBorder="1" applyAlignment="1" applyProtection="1">
      <alignment horizontal="center" vertical="center" wrapText="1"/>
      <protection hidden="1"/>
    </xf>
    <xf numFmtId="0" fontId="17" fillId="10" borderId="0" xfId="0" applyFont="1" applyFill="1" applyBorder="1" applyAlignment="1" applyProtection="1">
      <alignment horizontal="center" vertical="center" wrapText="1"/>
      <protection hidden="1"/>
    </xf>
    <xf numFmtId="0" fontId="17" fillId="0" borderId="11" xfId="0" applyFont="1" applyBorder="1" applyAlignment="1" applyProtection="1">
      <alignment horizontal="center" vertical="center" textRotation="90" wrapText="1"/>
      <protection hidden="1"/>
    </xf>
    <xf numFmtId="0" fontId="0" fillId="0" borderId="11" xfId="0" applyBorder="1" applyAlignment="1" applyProtection="1">
      <protection hidden="1"/>
    </xf>
    <xf numFmtId="0" fontId="0" fillId="0" borderId="18" xfId="0" applyFont="1" applyBorder="1" applyAlignment="1" applyProtection="1">
      <alignment vertical="center" wrapText="1"/>
      <protection hidden="1"/>
    </xf>
    <xf numFmtId="0" fontId="0" fillId="0" borderId="19" xfId="0" applyFont="1" applyBorder="1" applyAlignment="1" applyProtection="1">
      <alignment vertical="center" wrapText="1"/>
      <protection hidden="1"/>
    </xf>
    <xf numFmtId="0" fontId="0" fillId="0" borderId="25" xfId="0" applyFont="1" applyBorder="1" applyAlignment="1" applyProtection="1">
      <alignment vertical="center" wrapText="1"/>
      <protection hidden="1"/>
    </xf>
    <xf numFmtId="0" fontId="0" fillId="0" borderId="16" xfId="0" applyBorder="1" applyAlignment="1" applyProtection="1">
      <alignment vertical="center"/>
      <protection hidden="1"/>
    </xf>
    <xf numFmtId="0" fontId="0" fillId="0" borderId="19" xfId="0" applyFont="1" applyBorder="1" applyAlignment="1" applyProtection="1">
      <alignment vertical="center"/>
      <protection hidden="1"/>
    </xf>
    <xf numFmtId="0" fontId="0" fillId="0" borderId="19" xfId="0" applyBorder="1" applyAlignment="1" applyProtection="1">
      <alignment vertical="center"/>
      <protection hidden="1"/>
    </xf>
    <xf numFmtId="0" fontId="16" fillId="11" borderId="15" xfId="0" applyFont="1" applyFill="1" applyBorder="1" applyAlignment="1" applyProtection="1">
      <alignment horizontal="center" vertical="center" wrapText="1"/>
      <protection hidden="1"/>
    </xf>
    <xf numFmtId="0" fontId="0" fillId="11" borderId="16" xfId="0" applyFill="1" applyBorder="1" applyAlignment="1">
      <alignment vertical="center" wrapText="1"/>
    </xf>
    <xf numFmtId="0" fontId="0" fillId="11" borderId="17" xfId="0" applyFill="1" applyBorder="1" applyAlignment="1">
      <alignment vertical="center" wrapText="1"/>
    </xf>
    <xf numFmtId="0" fontId="0" fillId="11" borderId="18" xfId="0" applyFill="1" applyBorder="1" applyAlignment="1">
      <alignment vertical="center" wrapText="1"/>
    </xf>
    <xf numFmtId="0" fontId="0" fillId="11" borderId="19" xfId="0" applyFill="1" applyBorder="1" applyAlignment="1">
      <alignment vertical="center" wrapText="1"/>
    </xf>
    <xf numFmtId="0" fontId="0" fillId="11" borderId="25" xfId="0" applyFill="1" applyBorder="1" applyAlignment="1">
      <alignment vertical="center" wrapText="1"/>
    </xf>
    <xf numFmtId="0" fontId="17" fillId="6" borderId="15" xfId="0" applyFont="1" applyFill="1" applyBorder="1" applyAlignment="1" applyProtection="1">
      <alignment horizontal="center" vertical="center" wrapText="1"/>
      <protection hidden="1"/>
    </xf>
    <xf numFmtId="0" fontId="17" fillId="6" borderId="17" xfId="0" applyFont="1" applyFill="1" applyBorder="1" applyAlignment="1" applyProtection="1">
      <alignment horizontal="center" vertical="center" wrapText="1"/>
      <protection hidden="1"/>
    </xf>
    <xf numFmtId="0" fontId="17" fillId="0" borderId="23" xfId="0" applyFont="1" applyBorder="1" applyAlignment="1" applyProtection="1">
      <alignment horizontal="center" vertical="center" wrapText="1"/>
      <protection hidden="1"/>
    </xf>
    <xf numFmtId="0" fontId="27" fillId="0" borderId="24" xfId="0" applyFont="1" applyBorder="1" applyAlignment="1" applyProtection="1">
      <alignment horizontal="center"/>
      <protection hidden="1"/>
    </xf>
    <xf numFmtId="0" fontId="0" fillId="6" borderId="19" xfId="0" applyFill="1" applyBorder="1" applyAlignment="1" applyProtection="1">
      <protection hidden="1"/>
    </xf>
    <xf numFmtId="15" fontId="0" fillId="6" borderId="19" xfId="0" applyNumberFormat="1" applyFill="1" applyBorder="1" applyAlignment="1" applyProtection="1">
      <protection hidden="1"/>
    </xf>
    <xf numFmtId="0" fontId="0" fillId="4" borderId="12" xfId="0" applyFill="1" applyBorder="1" applyAlignment="1" applyProtection="1">
      <alignment horizontal="center"/>
      <protection locked="0"/>
    </xf>
    <xf numFmtId="0" fontId="0" fillId="4" borderId="13" xfId="0" applyFill="1" applyBorder="1" applyAlignment="1" applyProtection="1">
      <alignment horizontal="center"/>
      <protection locked="0"/>
    </xf>
    <xf numFmtId="0" fontId="0" fillId="4" borderId="14" xfId="0" applyFill="1" applyBorder="1" applyAlignment="1" applyProtection="1">
      <alignment horizontal="center"/>
      <protection locked="0"/>
    </xf>
    <xf numFmtId="0" fontId="11" fillId="0" borderId="0" xfId="0" applyFont="1" applyAlignment="1">
      <alignment horizontal="left" vertical="top" wrapText="1"/>
    </xf>
    <xf numFmtId="0" fontId="12" fillId="0" borderId="0" xfId="0" applyFont="1" applyAlignment="1">
      <alignment horizontal="left" vertical="top" wrapText="1"/>
    </xf>
    <xf numFmtId="0" fontId="2" fillId="2" borderId="9"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9" xfId="0" applyFont="1" applyFill="1" applyBorder="1" applyAlignment="1">
      <alignment horizontal="left" vertical="center" wrapText="1" indent="1"/>
    </xf>
    <xf numFmtId="0" fontId="2" fillId="2" borderId="3" xfId="0" applyFont="1" applyFill="1" applyBorder="1" applyAlignment="1">
      <alignment horizontal="left" vertical="center" wrapText="1" indent="1"/>
    </xf>
    <xf numFmtId="0" fontId="2" fillId="2" borderId="2" xfId="0" applyFont="1" applyFill="1" applyBorder="1" applyAlignment="1">
      <alignment horizontal="left" vertical="center" wrapText="1" indent="1"/>
    </xf>
  </cellXfs>
  <cellStyles count="2">
    <cellStyle name="Hyperlink" xfId="1" builtinId="8"/>
    <cellStyle name="Normal" xfId="0" builtinId="0"/>
  </cellStyles>
  <dxfs count="10">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s>
  <tableStyles count="0" defaultTableStyle="TableStyleMedium9" defaultPivotStyle="PivotStyleMedium7"/>
  <colors>
    <mruColors>
      <color rgb="FF99FF66"/>
      <color rgb="FF00FF00"/>
      <color rgb="FFCEE2FE"/>
      <color rgb="FFCDE0FB"/>
      <color rgb="FFC6D9F1"/>
      <color rgb="FFCBDEF8"/>
      <color rgb="FFE3E4E4"/>
      <color rgb="FF9437FF"/>
      <color rgb="FFFF40FF"/>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ECAB_Centiles!$B$2</c:f>
          <c:strCache>
            <c:ptCount val="1"/>
            <c:pt idx="0">
              <c:v>Early Clinical Assessment of Balance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ECAB_Centiles!$AW$1</c:f>
              <c:strCache>
                <c:ptCount val="1"/>
                <c:pt idx="0">
                  <c:v>Level I</c:v>
                </c:pt>
              </c:strCache>
            </c:strRef>
          </c:tx>
          <c:spPr>
            <a:ln w="19050" cap="rnd">
              <a:solidFill>
                <a:schemeClr val="accent2"/>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ECAB_Centiles!$AW$2:$AW$121</c:f>
              <c:numCache>
                <c:formatCode>General</c:formatCode>
                <c:ptCount val="120"/>
                <c:pt idx="0">
                  <c:v>59.047258974295303</c:v>
                </c:pt>
                <c:pt idx="1">
                  <c:v>61.5757875706202</c:v>
                </c:pt>
                <c:pt idx="2">
                  <c:v>63.941482350958701</c:v>
                </c:pt>
                <c:pt idx="3">
                  <c:v>66.154829592455201</c:v>
                </c:pt>
                <c:pt idx="4">
                  <c:v>68.225640270212807</c:v>
                </c:pt>
                <c:pt idx="5">
                  <c:v>70.163093545829696</c:v>
                </c:pt>
                <c:pt idx="6">
                  <c:v>71.975777455332803</c:v>
                </c:pt>
                <c:pt idx="7">
                  <c:v>73.671726976863894</c:v>
                </c:pt>
                <c:pt idx="8">
                  <c:v>75.258459646858398</c:v>
                </c:pt>
                <c:pt idx="9">
                  <c:v>76.743008882589507</c:v>
                </c:pt>
                <c:pt idx="10">
                  <c:v>78.131955158787093</c:v>
                </c:pt>
                <c:pt idx="11">
                  <c:v>79.431455176523599</c:v>
                </c:pt>
                <c:pt idx="12">
                  <c:v>80.647269153663203</c:v>
                </c:pt>
                <c:pt idx="13">
                  <c:v>81.7847863578437</c:v>
                </c:pt>
                <c:pt idx="14">
                  <c:v>82.849048995168104</c:v>
                </c:pt>
                <c:pt idx="15">
                  <c:v>83.844774560497697</c:v>
                </c:pt>
                <c:pt idx="16">
                  <c:v>84.776376748415899</c:v>
                </c:pt>
                <c:pt idx="17">
                  <c:v>85.647985017554404</c:v>
                </c:pt>
                <c:pt idx="18">
                  <c:v>86.463462895003602</c:v>
                </c:pt>
                <c:pt idx="19">
                  <c:v>87.226425101943803</c:v>
                </c:pt>
                <c:pt idx="20">
                  <c:v>87.940253576408097</c:v>
                </c:pt>
                <c:pt idx="21">
                  <c:v>88.608112464202193</c:v>
                </c:pt>
                <c:pt idx="22">
                  <c:v>89.232962144428697</c:v>
                </c:pt>
                <c:pt idx="23">
                  <c:v>89.817572351786595</c:v>
                </c:pt>
                <c:pt idx="24">
                  <c:v>90.364534453812894</c:v>
                </c:pt>
                <c:pt idx="25">
                  <c:v>90.876272937485595</c:v>
                </c:pt>
                <c:pt idx="26">
                  <c:v>91.3550561561064</c:v>
                </c:pt>
                <c:pt idx="27">
                  <c:v>91.803006384097102</c:v>
                </c:pt>
                <c:pt idx="28">
                  <c:v>92.222109224282207</c:v>
                </c:pt>
                <c:pt idx="29">
                  <c:v>92.614222409354397</c:v>
                </c:pt>
                <c:pt idx="30">
                  <c:v>92.981084036537595</c:v>
                </c:pt>
                <c:pt idx="31">
                  <c:v>93.324320271949503</c:v>
                </c:pt>
                <c:pt idx="32">
                  <c:v>93.645452558812806</c:v>
                </c:pt>
                <c:pt idx="33">
                  <c:v>93.945904361467797</c:v>
                </c:pt>
                <c:pt idx="34">
                  <c:v>94.227007475080001</c:v>
                </c:pt>
                <c:pt idx="35">
                  <c:v>94.490007929010304</c:v>
                </c:pt>
                <c:pt idx="36">
                  <c:v>94.736071510016998</c:v>
                </c:pt>
                <c:pt idx="37">
                  <c:v>94.966288929770499</c:v>
                </c:pt>
                <c:pt idx="38">
                  <c:v>95.181680659587499</c:v>
                </c:pt>
                <c:pt idx="39">
                  <c:v>95.383201453813996</c:v>
                </c:pt>
                <c:pt idx="40">
                  <c:v>95.571744581910096</c:v>
                </c:pt>
                <c:pt idx="41">
                  <c:v>95.748145787992499</c:v>
                </c:pt>
                <c:pt idx="42">
                  <c:v>95.913186995389196</c:v>
                </c:pt>
                <c:pt idx="43">
                  <c:v>96.067599772625201</c:v>
                </c:pt>
                <c:pt idx="44">
                  <c:v>96.212068576203606</c:v>
                </c:pt>
                <c:pt idx="45">
                  <c:v>96.347233784555996</c:v>
                </c:pt>
                <c:pt idx="46">
                  <c:v>96.473694536610395</c:v>
                </c:pt>
                <c:pt idx="47">
                  <c:v>96.592011387560007</c:v>
                </c:pt>
                <c:pt idx="48">
                  <c:v>96.702708793602397</c:v>
                </c:pt>
                <c:pt idx="49">
                  <c:v>96.806277436667202</c:v>
                </c:pt>
                <c:pt idx="50">
                  <c:v>96.903176399431899</c:v>
                </c:pt>
                <c:pt idx="51">
                  <c:v>96.993835200272102</c:v>
                </c:pt>
                <c:pt idx="52">
                  <c:v>97.078655697161494</c:v>
                </c:pt>
                <c:pt idx="53">
                  <c:v>97.158013868964801</c:v>
                </c:pt>
                <c:pt idx="54">
                  <c:v>97.232261482017506</c:v>
                </c:pt>
                <c:pt idx="55">
                  <c:v>97.301727649379202</c:v>
                </c:pt>
                <c:pt idx="56">
                  <c:v>97.366720289674703</c:v>
                </c:pt>
                <c:pt idx="57">
                  <c:v>97.427527491986297</c:v>
                </c:pt>
                <c:pt idx="58">
                  <c:v>97.484418792849894</c:v>
                </c:pt>
                <c:pt idx="59">
                  <c:v>97.537646371013395</c:v>
                </c:pt>
                <c:pt idx="60">
                  <c:v>97.587446165255102</c:v>
                </c:pt>
                <c:pt idx="61">
                  <c:v>97.6340389202159</c:v>
                </c:pt>
                <c:pt idx="62">
                  <c:v>97.677631164880395</c:v>
                </c:pt>
                <c:pt idx="63">
                  <c:v>97.718416128046698</c:v>
                </c:pt>
                <c:pt idx="64">
                  <c:v>97.756574594840004</c:v>
                </c:pt>
                <c:pt idx="65">
                  <c:v>97.792275708068402</c:v>
                </c:pt>
                <c:pt idx="66">
                  <c:v>97.825677717972297</c:v>
                </c:pt>
                <c:pt idx="67">
                  <c:v>97.856928683690896</c:v>
                </c:pt>
                <c:pt idx="68">
                  <c:v>97.886167129555702</c:v>
                </c:pt>
                <c:pt idx="69">
                  <c:v>97.913522659118698</c:v>
                </c:pt>
                <c:pt idx="70">
                  <c:v>97.939116529638696</c:v>
                </c:pt>
                <c:pt idx="71">
                  <c:v>97.963062189571502</c:v>
                </c:pt>
                <c:pt idx="72">
                  <c:v>97.985465781445797</c:v>
                </c:pt>
                <c:pt idx="73">
                  <c:v>98.006426612355497</c:v>
                </c:pt>
                <c:pt idx="74">
                  <c:v>98.0260375941521</c:v>
                </c:pt>
                <c:pt idx="75">
                  <c:v>98.044385655289702</c:v>
                </c:pt>
                <c:pt idx="76">
                  <c:v>98.061552126147802</c:v>
                </c:pt>
                <c:pt idx="77">
                  <c:v>98.077613099539505</c:v>
                </c:pt>
                <c:pt idx="78">
                  <c:v>98.092639768003906</c:v>
                </c:pt>
                <c:pt idx="79">
                  <c:v>98.106698739377194</c:v>
                </c:pt>
                <c:pt idx="80">
                  <c:v>98.119852332040907</c:v>
                </c:pt>
                <c:pt idx="81">
                  <c:v>98.132158851157499</c:v>
                </c:pt>
                <c:pt idx="82">
                  <c:v>98.143672847115596</c:v>
                </c:pt>
                <c:pt idx="83">
                  <c:v>98.154445357333003</c:v>
                </c:pt>
                <c:pt idx="84">
                  <c:v>98.164524132486903</c:v>
                </c:pt>
                <c:pt idx="85">
                  <c:v>98.173953848175501</c:v>
                </c:pt>
                <c:pt idx="86">
                  <c:v>98.182776302948895</c:v>
                </c:pt>
                <c:pt idx="87">
                  <c:v>98.191030603587507</c:v>
                </c:pt>
                <c:pt idx="88">
                  <c:v>98.198753338447801</c:v>
                </c:pt>
                <c:pt idx="89">
                  <c:v>98.205978739645801</c:v>
                </c:pt>
                <c:pt idx="90">
                  <c:v>98.212738834795402</c:v>
                </c:pt>
                <c:pt idx="91">
                  <c:v>98.219063588975999</c:v>
                </c:pt>
                <c:pt idx="92">
                  <c:v>98.224981037556006</c:v>
                </c:pt>
                <c:pt idx="93">
                  <c:v>98.230517410464302</c:v>
                </c:pt>
                <c:pt idx="94">
                  <c:v>98.235697248457896</c:v>
                </c:pt>
                <c:pt idx="95">
                  <c:v>98.240543511902302</c:v>
                </c:pt>
                <c:pt idx="96">
                  <c:v>98.245077682546594</c:v>
                </c:pt>
                <c:pt idx="97">
                  <c:v>98.249319858744201</c:v>
                </c:pt>
                <c:pt idx="98">
                  <c:v>98.253288844541899</c:v>
                </c:pt>
                <c:pt idx="99">
                  <c:v>98.2570022330314</c:v>
                </c:pt>
                <c:pt idx="100">
                  <c:v>98.260476484332997</c:v>
                </c:pt>
                <c:pt idx="101">
                  <c:v>98.263726998557601</c:v>
                </c:pt>
                <c:pt idx="102">
                  <c:v>98.266768184069903</c:v>
                </c:pt>
                <c:pt idx="103">
                  <c:v>98.269613521355396</c:v>
                </c:pt>
                <c:pt idx="104">
                  <c:v>98.2722756227746</c:v>
                </c:pt>
                <c:pt idx="105">
                  <c:v>98.274766288468896</c:v>
                </c:pt>
                <c:pt idx="106">
                  <c:v>98.277096558666798</c:v>
                </c:pt>
                <c:pt idx="107">
                  <c:v>98.279276762620995</c:v>
                </c:pt>
                <c:pt idx="108">
                  <c:v>98.281316564394302</c:v>
                </c:pt>
                <c:pt idx="109">
                  <c:v>98.283225005696806</c:v>
                </c:pt>
                <c:pt idx="110">
                  <c:v>98.285010545964994</c:v>
                </c:pt>
                <c:pt idx="111">
                  <c:v>98.286681099858995</c:v>
                </c:pt>
                <c:pt idx="112">
                  <c:v>98.288244072345407</c:v>
                </c:pt>
                <c:pt idx="113">
                  <c:v>98.289706391521193</c:v>
                </c:pt>
                <c:pt idx="114">
                  <c:v>98.291074539323205</c:v>
                </c:pt>
                <c:pt idx="115">
                  <c:v>98.292354580260394</c:v>
                </c:pt>
                <c:pt idx="116">
                  <c:v>98.293552188295294</c:v>
                </c:pt>
                <c:pt idx="117">
                  <c:v>98.294672671995301</c:v>
                </c:pt>
                <c:pt idx="118">
                  <c:v>98.295720998063004</c:v>
                </c:pt>
                <c:pt idx="119">
                  <c:v>98.2967018133522</c:v>
                </c:pt>
              </c:numCache>
            </c:numRef>
          </c:yVal>
          <c:smooth val="1"/>
          <c:extLst>
            <c:ext xmlns:c16="http://schemas.microsoft.com/office/drawing/2014/chart" uri="{C3380CC4-5D6E-409C-BE32-E72D297353CC}">
              <c16:uniqueId val="{00000000-7821-EA48-80CF-97C37040FF5A}"/>
            </c:ext>
          </c:extLst>
        </c:ser>
        <c:ser>
          <c:idx val="1"/>
          <c:order val="1"/>
          <c:tx>
            <c:strRef>
              <c:f>ECAB_Centiles!$AX$1</c:f>
              <c:strCache>
                <c:ptCount val="1"/>
                <c:pt idx="0">
                  <c:v>Level II</c:v>
                </c:pt>
              </c:strCache>
            </c:strRef>
          </c:tx>
          <c:spPr>
            <a:ln w="19050" cap="rnd">
              <a:solidFill>
                <a:schemeClr val="accent4"/>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ECAB_Centiles!$AX$2:$AX$121</c:f>
              <c:numCache>
                <c:formatCode>General</c:formatCode>
                <c:ptCount val="120"/>
                <c:pt idx="0">
                  <c:v>35.760323960417601</c:v>
                </c:pt>
                <c:pt idx="1">
                  <c:v>37.5088815421907</c:v>
                </c:pt>
                <c:pt idx="2">
                  <c:v>39.2016547718098</c:v>
                </c:pt>
                <c:pt idx="3">
                  <c:v>40.840423341277798</c:v>
                </c:pt>
                <c:pt idx="4">
                  <c:v>42.426910164962202</c:v>
                </c:pt>
                <c:pt idx="5">
                  <c:v>43.962783190975301</c:v>
                </c:pt>
                <c:pt idx="6">
                  <c:v>45.449657154767003</c:v>
                </c:pt>
                <c:pt idx="7">
                  <c:v>46.8890952767714</c:v>
                </c:pt>
                <c:pt idx="8">
                  <c:v>48.282610905894202</c:v>
                </c:pt>
                <c:pt idx="9">
                  <c:v>49.631669110567501</c:v>
                </c:pt>
                <c:pt idx="10">
                  <c:v>50.937688219045</c:v>
                </c:pt>
                <c:pt idx="11">
                  <c:v>52.202041310556901</c:v>
                </c:pt>
                <c:pt idx="12">
                  <c:v>53.4260576588931</c:v>
                </c:pt>
                <c:pt idx="13">
                  <c:v>54.611024129930499</c:v>
                </c:pt>
                <c:pt idx="14">
                  <c:v>55.758186534576197</c:v>
                </c:pt>
                <c:pt idx="15">
                  <c:v>56.868750938546398</c:v>
                </c:pt>
                <c:pt idx="16">
                  <c:v>57.943884930360497</c:v>
                </c:pt>
                <c:pt idx="17">
                  <c:v>58.9847188488814</c:v>
                </c:pt>
                <c:pt idx="18">
                  <c:v>59.992346971693898</c:v>
                </c:pt>
                <c:pt idx="19">
                  <c:v>60.967828665570103</c:v>
                </c:pt>
                <c:pt idx="20">
                  <c:v>61.912189500231698</c:v>
                </c:pt>
                <c:pt idx="21">
                  <c:v>62.826422326579198</c:v>
                </c:pt>
                <c:pt idx="22">
                  <c:v>63.711488320523003</c:v>
                </c:pt>
                <c:pt idx="23">
                  <c:v>64.568317993512593</c:v>
                </c:pt>
                <c:pt idx="24">
                  <c:v>65.397812170827095</c:v>
                </c:pt>
                <c:pt idx="25">
                  <c:v>66.2008429386551</c:v>
                </c:pt>
                <c:pt idx="26">
                  <c:v>66.978254560959996</c:v>
                </c:pt>
                <c:pt idx="27">
                  <c:v>67.730864367093901</c:v>
                </c:pt>
                <c:pt idx="28">
                  <c:v>68.459463611095103</c:v>
                </c:pt>
                <c:pt idx="29">
                  <c:v>69.164818303569703</c:v>
                </c:pt>
                <c:pt idx="30">
                  <c:v>69.847670017035298</c:v>
                </c:pt>
                <c:pt idx="31">
                  <c:v>70.508736665570794</c:v>
                </c:pt>
                <c:pt idx="32">
                  <c:v>71.148713259592995</c:v>
                </c:pt>
                <c:pt idx="33">
                  <c:v>71.768272636553903</c:v>
                </c:pt>
                <c:pt idx="34">
                  <c:v>72.368066168326095</c:v>
                </c:pt>
                <c:pt idx="35">
                  <c:v>72.948724446020904</c:v>
                </c:pt>
                <c:pt idx="36">
                  <c:v>73.510857942958197</c:v>
                </c:pt>
                <c:pt idx="37">
                  <c:v>74.0550576564859</c:v>
                </c:pt>
                <c:pt idx="38">
                  <c:v>74.581895729322994</c:v>
                </c:pt>
                <c:pt idx="39">
                  <c:v>75.091926051080193</c:v>
                </c:pt>
                <c:pt idx="40">
                  <c:v>75.585684840590005</c:v>
                </c:pt>
                <c:pt idx="41">
                  <c:v>76.063691209658899</c:v>
                </c:pt>
                <c:pt idx="42">
                  <c:v>76.526447708833899</c:v>
                </c:pt>
                <c:pt idx="43">
                  <c:v>76.974440855757507</c:v>
                </c:pt>
                <c:pt idx="44">
                  <c:v>77.408141646666607</c:v>
                </c:pt>
                <c:pt idx="45">
                  <c:v>77.8280060515728</c:v>
                </c:pt>
                <c:pt idx="46">
                  <c:v>78.234475493645405</c:v>
                </c:pt>
                <c:pt idx="47">
                  <c:v>78.627977313299994</c:v>
                </c:pt>
                <c:pt idx="48">
                  <c:v>79.008925217481902</c:v>
                </c:pt>
                <c:pt idx="49">
                  <c:v>79.377719714615097</c:v>
                </c:pt>
                <c:pt idx="50">
                  <c:v>79.734748535676204</c:v>
                </c:pt>
                <c:pt idx="51">
                  <c:v>80.080387041833802</c:v>
                </c:pt>
                <c:pt idx="52">
                  <c:v>80.414998619083605</c:v>
                </c:pt>
                <c:pt idx="53">
                  <c:v>80.738935060292803</c:v>
                </c:pt>
                <c:pt idx="54">
                  <c:v>81.052536935056906</c:v>
                </c:pt>
                <c:pt idx="55">
                  <c:v>81.356133947756206</c:v>
                </c:pt>
                <c:pt idx="56">
                  <c:v>81.650045284189503</c:v>
                </c:pt>
                <c:pt idx="57">
                  <c:v>81.934579947149501</c:v>
                </c:pt>
                <c:pt idx="58">
                  <c:v>82.210037081291404</c:v>
                </c:pt>
                <c:pt idx="59">
                  <c:v>82.476706287638095</c:v>
                </c:pt>
                <c:pt idx="60">
                  <c:v>82.734867928051301</c:v>
                </c:pt>
                <c:pt idx="61">
                  <c:v>82.984793419988904</c:v>
                </c:pt>
                <c:pt idx="62">
                  <c:v>83.2267455218593</c:v>
                </c:pt>
                <c:pt idx="63">
                  <c:v>83.460978609271294</c:v>
                </c:pt>
                <c:pt idx="64">
                  <c:v>83.687738942471</c:v>
                </c:pt>
                <c:pt idx="65">
                  <c:v>83.907264925247603</c:v>
                </c:pt>
                <c:pt idx="66">
                  <c:v>84.119787355577301</c:v>
                </c:pt>
                <c:pt idx="67">
                  <c:v>84.325529668273106</c:v>
                </c:pt>
                <c:pt idx="68">
                  <c:v>84.524708169891596</c:v>
                </c:pt>
                <c:pt idx="69">
                  <c:v>84.717532266146804</c:v>
                </c:pt>
                <c:pt idx="70">
                  <c:v>84.904204682067601</c:v>
                </c:pt>
                <c:pt idx="71">
                  <c:v>85.084921675132506</c:v>
                </c:pt>
                <c:pt idx="72">
                  <c:v>85.259873241604495</c:v>
                </c:pt>
                <c:pt idx="73">
                  <c:v>85.429243316282495</c:v>
                </c:pt>
                <c:pt idx="74">
                  <c:v>85.593209965881002</c:v>
                </c:pt>
                <c:pt idx="75">
                  <c:v>85.751945576240004</c:v>
                </c:pt>
                <c:pt idx="76">
                  <c:v>85.905617033562294</c:v>
                </c:pt>
                <c:pt idx="77">
                  <c:v>86.054385899868706</c:v>
                </c:pt>
                <c:pt idx="78">
                  <c:v>86.198408582855606</c:v>
                </c:pt>
                <c:pt idx="79">
                  <c:v>86.337836500334305</c:v>
                </c:pt>
                <c:pt idx="80">
                  <c:v>86.472816239423096</c:v>
                </c:pt>
                <c:pt idx="81">
                  <c:v>86.603489710661407</c:v>
                </c:pt>
                <c:pt idx="82">
                  <c:v>86.729994297207199</c:v>
                </c:pt>
                <c:pt idx="83">
                  <c:v>86.852462999273897</c:v>
                </c:pt>
                <c:pt idx="84">
                  <c:v>86.971024573960193</c:v>
                </c:pt>
                <c:pt idx="85">
                  <c:v>87.085803670618304</c:v>
                </c:pt>
                <c:pt idx="86">
                  <c:v>87.196920961903302</c:v>
                </c:pt>
                <c:pt idx="87">
                  <c:v>87.304493270642794</c:v>
                </c:pt>
                <c:pt idx="88">
                  <c:v>87.408633692657205</c:v>
                </c:pt>
                <c:pt idx="89">
                  <c:v>87.509451715663602</c:v>
                </c:pt>
                <c:pt idx="90">
                  <c:v>87.607053334384801</c:v>
                </c:pt>
                <c:pt idx="91">
                  <c:v>87.701541161986896</c:v>
                </c:pt>
                <c:pt idx="92">
                  <c:v>87.793014537960801</c:v>
                </c:pt>
                <c:pt idx="93">
                  <c:v>87.8815696325631</c:v>
                </c:pt>
                <c:pt idx="94">
                  <c:v>87.9672995479241</c:v>
                </c:pt>
                <c:pt idx="95">
                  <c:v>88.050294415930296</c:v>
                </c:pt>
                <c:pt idx="96">
                  <c:v>88.130641492984694</c:v>
                </c:pt>
                <c:pt idx="97">
                  <c:v>88.208425251742995</c:v>
                </c:pt>
                <c:pt idx="98">
                  <c:v>88.283727469924301</c:v>
                </c:pt>
                <c:pt idx="99">
                  <c:v>88.356627316287401</c:v>
                </c:pt>
                <c:pt idx="100">
                  <c:v>88.427201433864695</c:v>
                </c:pt>
                <c:pt idx="101">
                  <c:v>88.495524020540898</c:v>
                </c:pt>
                <c:pt idx="102">
                  <c:v>88.561666907060101</c:v>
                </c:pt>
                <c:pt idx="103">
                  <c:v>88.625699632545803</c:v>
                </c:pt>
                <c:pt idx="104">
                  <c:v>88.687689517609698</c:v>
                </c:pt>
                <c:pt idx="105">
                  <c:v>88.747701735129496</c:v>
                </c:pt>
                <c:pt idx="106">
                  <c:v>88.805799378768199</c:v>
                </c:pt>
                <c:pt idx="107">
                  <c:v>88.8620435293073</c:v>
                </c:pt>
                <c:pt idx="108">
                  <c:v>88.916493318863999</c:v>
                </c:pt>
                <c:pt idx="109">
                  <c:v>88.969205993059404</c:v>
                </c:pt>
                <c:pt idx="110">
                  <c:v>89.020236971203801</c:v>
                </c:pt>
                <c:pt idx="111">
                  <c:v>89.0696399045612</c:v>
                </c:pt>
                <c:pt idx="112">
                  <c:v>89.117466732756</c:v>
                </c:pt>
                <c:pt idx="113">
                  <c:v>89.163767738378993</c:v>
                </c:pt>
                <c:pt idx="114">
                  <c:v>89.208591599851999</c:v>
                </c:pt>
                <c:pt idx="115">
                  <c:v>89.2519854426059</c:v>
                </c:pt>
                <c:pt idx="116">
                  <c:v>89.293994888625804</c:v>
                </c:pt>
                <c:pt idx="117">
                  <c:v>89.334664104415396</c:v>
                </c:pt>
                <c:pt idx="118">
                  <c:v>89.374035847431301</c:v>
                </c:pt>
                <c:pt idx="119">
                  <c:v>89.412151511036299</c:v>
                </c:pt>
              </c:numCache>
            </c:numRef>
          </c:yVal>
          <c:smooth val="1"/>
          <c:extLst>
            <c:ext xmlns:c16="http://schemas.microsoft.com/office/drawing/2014/chart" uri="{C3380CC4-5D6E-409C-BE32-E72D297353CC}">
              <c16:uniqueId val="{00000001-7821-EA48-80CF-97C37040FF5A}"/>
            </c:ext>
          </c:extLst>
        </c:ser>
        <c:ser>
          <c:idx val="2"/>
          <c:order val="2"/>
          <c:tx>
            <c:strRef>
              <c:f>ECAB_Centiles!$AY$1</c:f>
              <c:strCache>
                <c:ptCount val="1"/>
                <c:pt idx="0">
                  <c:v>Level III</c:v>
                </c:pt>
              </c:strCache>
            </c:strRef>
          </c:tx>
          <c:spPr>
            <a:ln w="19050" cap="rnd">
              <a:solidFill>
                <a:schemeClr val="accent6"/>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ECAB_Centiles!$AY$2:$AY$121</c:f>
              <c:numCache>
                <c:formatCode>General</c:formatCode>
                <c:ptCount val="120"/>
                <c:pt idx="0">
                  <c:v>28.1750723071479</c:v>
                </c:pt>
                <c:pt idx="1">
                  <c:v>28.894101544270899</c:v>
                </c:pt>
                <c:pt idx="2">
                  <c:v>29.590076780768999</c:v>
                </c:pt>
                <c:pt idx="3">
                  <c:v>30.263737189567902</c:v>
                </c:pt>
                <c:pt idx="4">
                  <c:v>30.915798243731999</c:v>
                </c:pt>
                <c:pt idx="5">
                  <c:v>31.546952476345599</c:v>
                </c:pt>
                <c:pt idx="6">
                  <c:v>32.157870216029799</c:v>
                </c:pt>
                <c:pt idx="7">
                  <c:v>32.749200298877099</c:v>
                </c:pt>
                <c:pt idx="8">
                  <c:v>33.321570757559499</c:v>
                </c:pt>
                <c:pt idx="9">
                  <c:v>33.875589488341497</c:v>
                </c:pt>
                <c:pt idx="10">
                  <c:v>34.4118448967074</c:v>
                </c:pt>
                <c:pt idx="11">
                  <c:v>34.9309065222877</c:v>
                </c:pt>
                <c:pt idx="12">
                  <c:v>35.4333256437491</c:v>
                </c:pt>
                <c:pt idx="13">
                  <c:v>35.919635864289397</c:v>
                </c:pt>
                <c:pt idx="14">
                  <c:v>36.390353678360903</c:v>
                </c:pt>
                <c:pt idx="15">
                  <c:v>36.845979020222003</c:v>
                </c:pt>
                <c:pt idx="16">
                  <c:v>37.286995794901699</c:v>
                </c:pt>
                <c:pt idx="17">
                  <c:v>37.713872392139102</c:v>
                </c:pt>
                <c:pt idx="18">
                  <c:v>38.127062183845801</c:v>
                </c:pt>
                <c:pt idx="19">
                  <c:v>38.527004005616803</c:v>
                </c:pt>
                <c:pt idx="20">
                  <c:v>38.914122622804598</c:v>
                </c:pt>
                <c:pt idx="21">
                  <c:v>39.288829181647898</c:v>
                </c:pt>
                <c:pt idx="22">
                  <c:v>39.6515216459375</c:v>
                </c:pt>
                <c:pt idx="23">
                  <c:v>40.002585219680299</c:v>
                </c:pt>
                <c:pt idx="24">
                  <c:v>40.342392756212803</c:v>
                </c:pt>
                <c:pt idx="25">
                  <c:v>40.6713051541958</c:v>
                </c:pt>
                <c:pt idx="26">
                  <c:v>40.989671740913899</c:v>
                </c:pt>
                <c:pt idx="27">
                  <c:v>41.297830643284598</c:v>
                </c:pt>
                <c:pt idx="28">
                  <c:v>41.596109146971898</c:v>
                </c:pt>
                <c:pt idx="29">
                  <c:v>41.884824043986001</c:v>
                </c:pt>
                <c:pt idx="30">
                  <c:v>42.164281969137797</c:v>
                </c:pt>
                <c:pt idx="31">
                  <c:v>42.4347797257061</c:v>
                </c:pt>
                <c:pt idx="32">
                  <c:v>42.696604600662702</c:v>
                </c:pt>
                <c:pt idx="33">
                  <c:v>42.950034669790597</c:v>
                </c:pt>
                <c:pt idx="34">
                  <c:v>43.1953390930192</c:v>
                </c:pt>
                <c:pt idx="35">
                  <c:v>43.4327784002909</c:v>
                </c:pt>
                <c:pt idx="36">
                  <c:v>43.662604768261097</c:v>
                </c:pt>
                <c:pt idx="37">
                  <c:v>43.885062288127202</c:v>
                </c:pt>
                <c:pt idx="38">
                  <c:v>44.100387224869799</c:v>
                </c:pt>
                <c:pt idx="39">
                  <c:v>44.308808268182297</c:v>
                </c:pt>
                <c:pt idx="40">
                  <c:v>44.510546775354896</c:v>
                </c:pt>
                <c:pt idx="41">
                  <c:v>44.7058170063708</c:v>
                </c:pt>
                <c:pt idx="42">
                  <c:v>44.894826351465198</c:v>
                </c:pt>
                <c:pt idx="43">
                  <c:v>45.077775551387496</c:v>
                </c:pt>
                <c:pt idx="44">
                  <c:v>45.254858910601897</c:v>
                </c:pt>
                <c:pt idx="45">
                  <c:v>45.426264503651602</c:v>
                </c:pt>
                <c:pt idx="46">
                  <c:v>45.592174374906797</c:v>
                </c:pt>
                <c:pt idx="47">
                  <c:v>45.752764731908599</c:v>
                </c:pt>
                <c:pt idx="48">
                  <c:v>45.908206132512497</c:v>
                </c:pt>
                <c:pt idx="49">
                  <c:v>46.058663666033397</c:v>
                </c:pt>
                <c:pt idx="50">
                  <c:v>46.204297128580897</c:v>
                </c:pt>
                <c:pt idx="51">
                  <c:v>46.345261192774103</c:v>
                </c:pt>
                <c:pt idx="52">
                  <c:v>46.481705572014</c:v>
                </c:pt>
                <c:pt idx="53">
                  <c:v>46.6137751794896</c:v>
                </c:pt>
                <c:pt idx="54">
                  <c:v>46.741610282085396</c:v>
                </c:pt>
                <c:pt idx="55">
                  <c:v>46.865346649354599</c:v>
                </c:pt>
                <c:pt idx="56">
                  <c:v>46.985115697715102</c:v>
                </c:pt>
                <c:pt idx="57">
                  <c:v>47.101044630022997</c:v>
                </c:pt>
                <c:pt idx="58">
                  <c:v>47.213256570670602</c:v>
                </c:pt>
                <c:pt idx="59">
                  <c:v>47.321870696353002</c:v>
                </c:pt>
                <c:pt idx="60">
                  <c:v>47.427002362641403</c:v>
                </c:pt>
                <c:pt idx="61">
                  <c:v>47.528763226499002</c:v>
                </c:pt>
                <c:pt idx="62">
                  <c:v>47.627261364868097</c:v>
                </c:pt>
                <c:pt idx="63">
                  <c:v>47.722601389455001</c:v>
                </c:pt>
                <c:pt idx="64">
                  <c:v>47.8148845578351</c:v>
                </c:pt>
                <c:pt idx="65">
                  <c:v>47.904208880994901</c:v>
                </c:pt>
                <c:pt idx="66">
                  <c:v>47.9906692274267</c:v>
                </c:pt>
                <c:pt idx="67">
                  <c:v>48.074357423884898</c:v>
                </c:pt>
                <c:pt idx="68">
                  <c:v>48.155362352912697</c:v>
                </c:pt>
                <c:pt idx="69">
                  <c:v>48.2337700472413</c:v>
                </c:pt>
                <c:pt idx="70">
                  <c:v>48.3096637811623</c:v>
                </c:pt>
                <c:pt idx="71">
                  <c:v>48.383124158970801</c:v>
                </c:pt>
                <c:pt idx="72">
                  <c:v>48.454229200572499</c:v>
                </c:pt>
                <c:pt idx="73">
                  <c:v>48.523054424346398</c:v>
                </c:pt>
                <c:pt idx="74">
                  <c:v>48.5896729273502</c:v>
                </c:pt>
                <c:pt idx="75">
                  <c:v>48.6541554629543</c:v>
                </c:pt>
                <c:pt idx="76">
                  <c:v>48.716570515987001</c:v>
                </c:pt>
                <c:pt idx="77">
                  <c:v>48.776984375469702</c:v>
                </c:pt>
                <c:pt idx="78">
                  <c:v>48.835461205020401</c:v>
                </c:pt>
                <c:pt idx="79">
                  <c:v>48.892063110999899</c:v>
                </c:pt>
                <c:pt idx="80">
                  <c:v>48.946850208473201</c:v>
                </c:pt>
                <c:pt idx="81">
                  <c:v>48.999880685055203</c:v>
                </c:pt>
                <c:pt idx="82">
                  <c:v>49.051210862710299</c:v>
                </c:pt>
                <c:pt idx="83">
                  <c:v>49.100895257570201</c:v>
                </c:pt>
                <c:pt idx="84">
                  <c:v>49.148986637833403</c:v>
                </c:pt>
                <c:pt idx="85">
                  <c:v>49.195536079809003</c:v>
                </c:pt>
                <c:pt idx="86">
                  <c:v>49.240593022162997</c:v>
                </c:pt>
                <c:pt idx="87">
                  <c:v>49.284205318425201</c:v>
                </c:pt>
                <c:pt idx="88">
                  <c:v>49.326419287813799</c:v>
                </c:pt>
                <c:pt idx="89">
                  <c:v>49.367279764428403</c:v>
                </c:pt>
                <c:pt idx="90">
                  <c:v>49.406830144867897</c:v>
                </c:pt>
                <c:pt idx="91">
                  <c:v>49.445112434319803</c:v>
                </c:pt>
                <c:pt idx="92">
                  <c:v>49.482167291173198</c:v>
                </c:pt>
                <c:pt idx="93">
                  <c:v>49.518034070200301</c:v>
                </c:pt>
                <c:pt idx="94">
                  <c:v>49.552750864354202</c:v>
                </c:pt>
                <c:pt idx="95">
                  <c:v>49.586354545225902</c:v>
                </c:pt>
                <c:pt idx="96">
                  <c:v>49.6188808022047</c:v>
                </c:pt>
                <c:pt idx="97">
                  <c:v>49.650364180382397</c:v>
                </c:pt>
                <c:pt idx="98">
                  <c:v>49.680838117242999</c:v>
                </c:pt>
                <c:pt idx="99">
                  <c:v>49.710334978175197</c:v>
                </c:pt>
                <c:pt idx="100">
                  <c:v>49.738886090846698</c:v>
                </c:pt>
                <c:pt idx="101">
                  <c:v>49.766521778476601</c:v>
                </c:pt>
                <c:pt idx="102">
                  <c:v>49.793271392040197</c:v>
                </c:pt>
                <c:pt idx="103">
                  <c:v>49.819163341442199</c:v>
                </c:pt>
                <c:pt idx="104">
                  <c:v>49.844225125689697</c:v>
                </c:pt>
                <c:pt idx="105">
                  <c:v>49.868483362098203</c:v>
                </c:pt>
                <c:pt idx="106">
                  <c:v>49.891963814560803</c:v>
                </c:pt>
                <c:pt idx="107">
                  <c:v>49.914691420911097</c:v>
                </c:pt>
                <c:pt idx="108">
                  <c:v>49.936690319409301</c:v>
                </c:pt>
                <c:pt idx="109">
                  <c:v>49.957983874378201</c:v>
                </c:pt>
                <c:pt idx="110">
                  <c:v>49.978594701018203</c:v>
                </c:pt>
                <c:pt idx="111">
                  <c:v>49.9985446894256</c:v>
                </c:pt>
                <c:pt idx="112">
                  <c:v>50.017855027841797</c:v>
                </c:pt>
                <c:pt idx="113">
                  <c:v>50.0365462251564</c:v>
                </c:pt>
                <c:pt idx="114">
                  <c:v>50.054638132689298</c:v>
                </c:pt>
                <c:pt idx="115">
                  <c:v>50.072149965273901</c:v>
                </c:pt>
                <c:pt idx="116">
                  <c:v>50.089100321664603</c:v>
                </c:pt>
                <c:pt idx="117">
                  <c:v>50.105507204289999</c:v>
                </c:pt>
                <c:pt idx="118">
                  <c:v>50.1213880383728</c:v>
                </c:pt>
                <c:pt idx="119">
                  <c:v>50.136759690436399</c:v>
                </c:pt>
              </c:numCache>
            </c:numRef>
          </c:yVal>
          <c:smooth val="1"/>
          <c:extLst>
            <c:ext xmlns:c16="http://schemas.microsoft.com/office/drawing/2014/chart" uri="{C3380CC4-5D6E-409C-BE32-E72D297353CC}">
              <c16:uniqueId val="{00000002-7821-EA48-80CF-97C37040FF5A}"/>
            </c:ext>
          </c:extLst>
        </c:ser>
        <c:ser>
          <c:idx val="3"/>
          <c:order val="3"/>
          <c:tx>
            <c:strRef>
              <c:f>ECAB_Centiles!$AZ$1</c:f>
              <c:strCache>
                <c:ptCount val="1"/>
                <c:pt idx="0">
                  <c:v>Level IV</c:v>
                </c:pt>
              </c:strCache>
            </c:strRef>
          </c:tx>
          <c:spPr>
            <a:ln w="19050" cap="rnd">
              <a:solidFill>
                <a:schemeClr val="accent2">
                  <a:lumMod val="60000"/>
                </a:schemeClr>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ECAB_Centiles!$AZ$2:$AZ$121</c:f>
              <c:numCache>
                <c:formatCode>General</c:formatCode>
                <c:ptCount val="120"/>
                <c:pt idx="0">
                  <c:v>18.249810343612001</c:v>
                </c:pt>
                <c:pt idx="1">
                  <c:v>18.601477374436801</c:v>
                </c:pt>
                <c:pt idx="2">
                  <c:v>18.935601936161099</c:v>
                </c:pt>
                <c:pt idx="3">
                  <c:v>19.2530591128704</c:v>
                </c:pt>
                <c:pt idx="4">
                  <c:v>19.5546803361777</c:v>
                </c:pt>
                <c:pt idx="5">
                  <c:v>19.841255562771799</c:v>
                </c:pt>
                <c:pt idx="6">
                  <c:v>20.113535343341901</c:v>
                </c:pt>
                <c:pt idx="7">
                  <c:v>20.3722327882972</c:v>
                </c:pt>
                <c:pt idx="8">
                  <c:v>20.618025435427398</c:v>
                </c:pt>
                <c:pt idx="9">
                  <c:v>20.8515570243989</c:v>
                </c:pt>
                <c:pt idx="10">
                  <c:v>21.0734391827317</c:v>
                </c:pt>
                <c:pt idx="11">
                  <c:v>21.284253027673198</c:v>
                </c:pt>
                <c:pt idx="12">
                  <c:v>21.484550688165498</c:v>
                </c:pt>
                <c:pt idx="13">
                  <c:v>21.6748567508902</c:v>
                </c:pt>
                <c:pt idx="14">
                  <c:v>21.8556696341799</c:v>
                </c:pt>
                <c:pt idx="15">
                  <c:v>22.027462893393299</c:v>
                </c:pt>
                <c:pt idx="16">
                  <c:v>22.1906864611733</c:v>
                </c:pt>
                <c:pt idx="17">
                  <c:v>22.345767825837001</c:v>
                </c:pt>
                <c:pt idx="18">
                  <c:v>22.493113150982602</c:v>
                </c:pt>
                <c:pt idx="19">
                  <c:v>22.6331083392461</c:v>
                </c:pt>
                <c:pt idx="20">
                  <c:v>22.766120042994199</c:v>
                </c:pt>
                <c:pt idx="21">
                  <c:v>22.892496624599801</c:v>
                </c:pt>
                <c:pt idx="22">
                  <c:v>23.012569068815399</c:v>
                </c:pt>
                <c:pt idx="23">
                  <c:v>23.126651849633902</c:v>
                </c:pt>
                <c:pt idx="24">
                  <c:v>23.235043753907298</c:v>
                </c:pt>
                <c:pt idx="25">
                  <c:v>23.3380286638798</c:v>
                </c:pt>
                <c:pt idx="26">
                  <c:v>23.435876300685798</c:v>
                </c:pt>
                <c:pt idx="27">
                  <c:v>23.528842930758699</c:v>
                </c:pt>
                <c:pt idx="28">
                  <c:v>23.617172037002302</c:v>
                </c:pt>
                <c:pt idx="29">
                  <c:v>23.701094956480802</c:v>
                </c:pt>
                <c:pt idx="30">
                  <c:v>23.780831486298698</c:v>
                </c:pt>
                <c:pt idx="31">
                  <c:v>23.856590459257699</c:v>
                </c:pt>
                <c:pt idx="32">
                  <c:v>23.928570290796799</c:v>
                </c:pt>
                <c:pt idx="33">
                  <c:v>23.996959498649399</c:v>
                </c:pt>
                <c:pt idx="34">
                  <c:v>24.061937196578</c:v>
                </c:pt>
                <c:pt idx="35">
                  <c:v>24.123673563479802</c:v>
                </c:pt>
                <c:pt idx="36">
                  <c:v>24.1823302890907</c:v>
                </c:pt>
                <c:pt idx="37">
                  <c:v>24.238060997457001</c:v>
                </c:pt>
                <c:pt idx="38">
                  <c:v>24.291011649281799</c:v>
                </c:pt>
                <c:pt idx="39">
                  <c:v>24.341320924201501</c:v>
                </c:pt>
                <c:pt idx="40">
                  <c:v>24.389120583992799</c:v>
                </c:pt>
                <c:pt idx="41">
                  <c:v>24.434535817661001</c:v>
                </c:pt>
                <c:pt idx="42">
                  <c:v>24.477685569315</c:v>
                </c:pt>
                <c:pt idx="43">
                  <c:v>24.518682849685799</c:v>
                </c:pt>
                <c:pt idx="44">
                  <c:v>24.5576350321058</c:v>
                </c:pt>
                <c:pt idx="45">
                  <c:v>24.5946441337232</c:v>
                </c:pt>
                <c:pt idx="46">
                  <c:v>24.6298070826886</c:v>
                </c:pt>
                <c:pt idx="47">
                  <c:v>24.663215972013401</c:v>
                </c:pt>
                <c:pt idx="48">
                  <c:v>24.694958300764501</c:v>
                </c:pt>
                <c:pt idx="49">
                  <c:v>24.725117203227299</c:v>
                </c:pt>
                <c:pt idx="50">
                  <c:v>24.753771666637899</c:v>
                </c:pt>
                <c:pt idx="51">
                  <c:v>24.780996738052899</c:v>
                </c:pt>
                <c:pt idx="52">
                  <c:v>24.806863720900601</c:v>
                </c:pt>
                <c:pt idx="53">
                  <c:v>24.8314403617272</c:v>
                </c:pt>
                <c:pt idx="54">
                  <c:v>24.854791027627201</c:v>
                </c:pt>
                <c:pt idx="55">
                  <c:v>24.876976874823299</c:v>
                </c:pt>
                <c:pt idx="56">
                  <c:v>24.8980560088368</c:v>
                </c:pt>
                <c:pt idx="57">
                  <c:v>24.918083636667799</c:v>
                </c:pt>
                <c:pt idx="58">
                  <c:v>24.937112211384299</c:v>
                </c:pt>
                <c:pt idx="59">
                  <c:v>24.955191569499</c:v>
                </c:pt>
                <c:pt idx="60">
                  <c:v>24.972369061492401</c:v>
                </c:pt>
                <c:pt idx="61">
                  <c:v>24.988689675825601</c:v>
                </c:pt>
                <c:pt idx="62">
                  <c:v>25.004196156766898</c:v>
                </c:pt>
                <c:pt idx="63">
                  <c:v>25.0189291163402</c:v>
                </c:pt>
                <c:pt idx="64">
                  <c:v>25.032927140689399</c:v>
                </c:pt>
                <c:pt idx="65">
                  <c:v>25.046226891137302</c:v>
                </c:pt>
                <c:pt idx="66">
                  <c:v>25.058863200202101</c:v>
                </c:pt>
                <c:pt idx="67">
                  <c:v>25.0708691628259</c:v>
                </c:pt>
                <c:pt idx="68">
                  <c:v>25.082276223050901</c:v>
                </c:pt>
                <c:pt idx="69">
                  <c:v>25.093114256372601</c:v>
                </c:pt>
                <c:pt idx="70">
                  <c:v>25.103411647984998</c:v>
                </c:pt>
                <c:pt idx="71">
                  <c:v>25.113195367122199</c:v>
                </c:pt>
                <c:pt idx="72">
                  <c:v>25.122491037691798</c:v>
                </c:pt>
                <c:pt idx="73">
                  <c:v>25.131323005384999</c:v>
                </c:pt>
                <c:pt idx="74">
                  <c:v>25.139714401438599</c:v>
                </c:pt>
                <c:pt idx="75">
                  <c:v>25.147687203216801</c:v>
                </c:pt>
                <c:pt idx="76">
                  <c:v>25.1552622917702</c:v>
                </c:pt>
                <c:pt idx="77">
                  <c:v>25.162459506524801</c:v>
                </c:pt>
                <c:pt idx="78">
                  <c:v>25.169297697241401</c:v>
                </c:pt>
                <c:pt idx="79">
                  <c:v>25.175794773384101</c:v>
                </c:pt>
                <c:pt idx="80">
                  <c:v>25.181967751026001</c:v>
                </c:pt>
                <c:pt idx="81">
                  <c:v>25.1878327974146</c:v>
                </c:pt>
                <c:pt idx="82">
                  <c:v>25.1934052733146</c:v>
                </c:pt>
                <c:pt idx="83">
                  <c:v>25.198699773238101</c:v>
                </c:pt>
                <c:pt idx="84">
                  <c:v>25.2037301636684</c:v>
                </c:pt>
                <c:pt idx="85">
                  <c:v>25.2085096193764</c:v>
                </c:pt>
                <c:pt idx="86">
                  <c:v>25.213050657926399</c:v>
                </c:pt>
                <c:pt idx="87">
                  <c:v>25.217365172459399</c:v>
                </c:pt>
                <c:pt idx="88">
                  <c:v>25.221464462842199</c:v>
                </c:pt>
                <c:pt idx="89">
                  <c:v>25.225359265261702</c:v>
                </c:pt>
                <c:pt idx="90">
                  <c:v>25.2290597803438</c:v>
                </c:pt>
                <c:pt idx="91">
                  <c:v>25.232575699868701</c:v>
                </c:pt>
                <c:pt idx="92">
                  <c:v>25.235916232154501</c:v>
                </c:pt>
                <c:pt idx="93">
                  <c:v>25.239090126173799</c:v>
                </c:pt>
                <c:pt idx="94">
                  <c:v>25.2421056944676</c:v>
                </c:pt>
                <c:pt idx="95">
                  <c:v>25.244970834916501</c:v>
                </c:pt>
                <c:pt idx="96">
                  <c:v>25.2476930514248</c:v>
                </c:pt>
                <c:pt idx="97">
                  <c:v>25.250279473574299</c:v>
                </c:pt>
                <c:pt idx="98">
                  <c:v>25.2527368752963</c:v>
                </c:pt>
                <c:pt idx="99">
                  <c:v>25.2550716926132</c:v>
                </c:pt>
                <c:pt idx="100">
                  <c:v>25.2572900404944</c:v>
                </c:pt>
                <c:pt idx="101">
                  <c:v>25.259397728871701</c:v>
                </c:pt>
                <c:pt idx="102">
                  <c:v>25.261400277855799</c:v>
                </c:pt>
                <c:pt idx="103">
                  <c:v>25.263302932193501</c:v>
                </c:pt>
                <c:pt idx="104">
                  <c:v>25.265110675004198</c:v>
                </c:pt>
                <c:pt idx="105">
                  <c:v>25.2668282408303</c:v>
                </c:pt>
                <c:pt idx="106">
                  <c:v>25.268460128037699</c:v>
                </c:pt>
                <c:pt idx="107">
                  <c:v>25.270010610597001</c:v>
                </c:pt>
                <c:pt idx="108">
                  <c:v>25.271483749276999</c:v>
                </c:pt>
                <c:pt idx="109">
                  <c:v>25.2728834022802</c:v>
                </c:pt>
                <c:pt idx="110">
                  <c:v>25.2742132353474</c:v>
                </c:pt>
                <c:pt idx="111">
                  <c:v>25.2754767313588</c:v>
                </c:pt>
                <c:pt idx="112">
                  <c:v>25.276677199455001</c:v>
                </c:pt>
                <c:pt idx="113">
                  <c:v>25.277817783704901</c:v>
                </c:pt>
                <c:pt idx="114">
                  <c:v>25.278901471338799</c:v>
                </c:pt>
                <c:pt idx="115">
                  <c:v>25.2799311005733</c:v>
                </c:pt>
                <c:pt idx="116">
                  <c:v>25.280909368043801</c:v>
                </c:pt>
                <c:pt idx="117">
                  <c:v>25.2818388358676</c:v>
                </c:pt>
                <c:pt idx="118">
                  <c:v>25.282721938353902</c:v>
                </c:pt>
                <c:pt idx="119">
                  <c:v>25.283560988379399</c:v>
                </c:pt>
              </c:numCache>
            </c:numRef>
          </c:yVal>
          <c:smooth val="1"/>
          <c:extLst>
            <c:ext xmlns:c16="http://schemas.microsoft.com/office/drawing/2014/chart" uri="{C3380CC4-5D6E-409C-BE32-E72D297353CC}">
              <c16:uniqueId val="{00000003-7821-EA48-80CF-97C37040FF5A}"/>
            </c:ext>
          </c:extLst>
        </c:ser>
        <c:ser>
          <c:idx val="4"/>
          <c:order val="4"/>
          <c:tx>
            <c:strRef>
              <c:f>ECAB_Centiles!$BA$1</c:f>
              <c:strCache>
                <c:ptCount val="1"/>
                <c:pt idx="0">
                  <c:v>Level V</c:v>
                </c:pt>
              </c:strCache>
            </c:strRef>
          </c:tx>
          <c:spPr>
            <a:ln w="19050" cap="rnd">
              <a:solidFill>
                <a:schemeClr val="accent4">
                  <a:lumMod val="60000"/>
                </a:schemeClr>
              </a:solidFill>
              <a:round/>
            </a:ln>
            <a:effectLst/>
          </c:spPr>
          <c:marker>
            <c:symbol val="none"/>
          </c:marker>
          <c:xVal>
            <c:numRef>
              <c:f>ECAB_Centiles!$AV$2:$AV$121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ECAB_Centiles!$BA$2:$BA$121</c:f>
              <c:numCache>
                <c:formatCode>General</c:formatCode>
                <c:ptCount val="120"/>
                <c:pt idx="0">
                  <c:v>5.2857526920350004</c:v>
                </c:pt>
                <c:pt idx="1">
                  <c:v>5.3631513636525598</c:v>
                </c:pt>
                <c:pt idx="2">
                  <c:v>5.4354359208885699</c:v>
                </c:pt>
                <c:pt idx="3">
                  <c:v>5.5029442786627598</c:v>
                </c:pt>
                <c:pt idx="4">
                  <c:v>5.56599202417899</c:v>
                </c:pt>
                <c:pt idx="5">
                  <c:v>5.62487389222819</c:v>
                </c:pt>
                <c:pt idx="6">
                  <c:v>5.67986514301084</c:v>
                </c:pt>
                <c:pt idx="7">
                  <c:v>5.7312228489197903</c:v>
                </c:pt>
                <c:pt idx="8">
                  <c:v>5.7791870962989904</c:v>
                </c:pt>
                <c:pt idx="9">
                  <c:v>5.8239821077960201</c:v>
                </c:pt>
                <c:pt idx="10">
                  <c:v>5.8658172905552801</c:v>
                </c:pt>
                <c:pt idx="11">
                  <c:v>5.9048882151518001</c:v>
                </c:pt>
                <c:pt idx="12">
                  <c:v>5.9413775298420601</c:v>
                </c:pt>
                <c:pt idx="13">
                  <c:v>5.9754558144056897</c:v>
                </c:pt>
                <c:pt idx="14">
                  <c:v>6.0072823775696804</c:v>
                </c:pt>
                <c:pt idx="15">
                  <c:v>6.0370060017427098</c:v>
                </c:pt>
                <c:pt idx="16">
                  <c:v>6.06476563854131</c:v>
                </c:pt>
                <c:pt idx="17">
                  <c:v>6.0906910583590204</c:v>
                </c:pt>
                <c:pt idx="18">
                  <c:v>6.1149034570154397</c:v>
                </c:pt>
                <c:pt idx="19">
                  <c:v>6.1375160223208098</c:v>
                </c:pt>
                <c:pt idx="20">
                  <c:v>6.1586344632049697</c:v>
                </c:pt>
                <c:pt idx="21">
                  <c:v>6.1783575038841496</c:v>
                </c:pt>
                <c:pt idx="22">
                  <c:v>6.1967773453755601</c:v>
                </c:pt>
                <c:pt idx="23">
                  <c:v>6.2139800965176404</c:v>
                </c:pt>
                <c:pt idx="24">
                  <c:v>6.23004617651047</c:v>
                </c:pt>
                <c:pt idx="25">
                  <c:v>6.2450506908584504</c:v>
                </c:pt>
                <c:pt idx="26">
                  <c:v>6.2590637824725199</c:v>
                </c:pt>
                <c:pt idx="27">
                  <c:v>6.2721509595734002</c:v>
                </c:pt>
                <c:pt idx="28">
                  <c:v>6.2843734019284803</c:v>
                </c:pt>
                <c:pt idx="29">
                  <c:v>6.2957882468543103</c:v>
                </c:pt>
                <c:pt idx="30">
                  <c:v>6.3064488563213397</c:v>
                </c:pt>
                <c:pt idx="31">
                  <c:v>6.3164050664097697</c:v>
                </c:pt>
                <c:pt idx="32">
                  <c:v>6.3257034202826503</c:v>
                </c:pt>
                <c:pt idx="33">
                  <c:v>6.3343873857652397</c:v>
                </c:pt>
                <c:pt idx="34">
                  <c:v>6.34249755854783</c:v>
                </c:pt>
                <c:pt idx="35">
                  <c:v>6.3500718519619799</c:v>
                </c:pt>
                <c:pt idx="36">
                  <c:v>6.3571456742172598</c:v>
                </c:pt>
                <c:pt idx="37">
                  <c:v>6.3637520939270997</c:v>
                </c:pt>
                <c:pt idx="38">
                  <c:v>6.3699219946975001</c:v>
                </c:pt>
                <c:pt idx="39">
                  <c:v>6.3756842195013297</c:v>
                </c:pt>
                <c:pt idx="40">
                  <c:v>6.3810657055130902</c:v>
                </c:pt>
                <c:pt idx="41">
                  <c:v>6.3860916100344802</c:v>
                </c:pt>
                <c:pt idx="42">
                  <c:v>6.3907854280993996</c:v>
                </c:pt>
                <c:pt idx="43">
                  <c:v>6.3951691023082402</c:v>
                </c:pt>
                <c:pt idx="44">
                  <c:v>6.3992631254049099</c:v>
                </c:pt>
                <c:pt idx="45">
                  <c:v>6.4030866360759804</c:v>
                </c:pt>
                <c:pt idx="46">
                  <c:v>6.4066575084200297</c:v>
                </c:pt>
                <c:pt idx="47">
                  <c:v>6.40999243550523</c:v>
                </c:pt>
                <c:pt idx="48">
                  <c:v>6.4131070074058796</c:v>
                </c:pt>
                <c:pt idx="49">
                  <c:v>6.4160157840827097</c:v>
                </c:pt>
                <c:pt idx="50">
                  <c:v>6.4187323634475604</c:v>
                </c:pt>
                <c:pt idx="51">
                  <c:v>6.4212694449307497</c:v>
                </c:pt>
                <c:pt idx="52">
                  <c:v>6.4236388888482203</c:v>
                </c:pt>
                <c:pt idx="53">
                  <c:v>6.4258517718459496</c:v>
                </c:pt>
                <c:pt idx="54">
                  <c:v>6.42791843868096</c:v>
                </c:pt>
                <c:pt idx="55">
                  <c:v>6.4298485505808296</c:v>
                </c:pt>
                <c:pt idx="56">
                  <c:v>6.4316511304078796</c:v>
                </c:pt>
                <c:pt idx="57">
                  <c:v>6.4333346048391302</c:v>
                </c:pt>
                <c:pt idx="58">
                  <c:v>6.4349068437592303</c:v>
                </c:pt>
                <c:pt idx="59">
                  <c:v>6.4363751970504799</c:v>
                </c:pt>
                <c:pt idx="60">
                  <c:v>6.4377465289520002</c:v>
                </c:pt>
                <c:pt idx="61">
                  <c:v>6.4390272501485502</c:v>
                </c:pt>
                <c:pt idx="62">
                  <c:v>6.4402233477391198</c:v>
                </c:pt>
                <c:pt idx="63">
                  <c:v>6.44134041322536</c:v>
                </c:pt>
                <c:pt idx="64">
                  <c:v>6.4423836686506801</c:v>
                </c:pt>
                <c:pt idx="65">
                  <c:v>6.4433579910121201</c:v>
                </c:pt>
                <c:pt idx="66">
                  <c:v>6.4442679350593499</c:v>
                </c:pt>
                <c:pt idx="67">
                  <c:v>6.4451177545871099</c:v>
                </c:pt>
                <c:pt idx="68">
                  <c:v>6.4459114223208198</c:v>
                </c:pt>
                <c:pt idx="69">
                  <c:v>6.4466526484882003</c:v>
                </c:pt>
                <c:pt idx="70">
                  <c:v>6.4473448981638297</c:v>
                </c:pt>
                <c:pt idx="71">
                  <c:v>6.4479914074675904</c:v>
                </c:pt>
                <c:pt idx="72">
                  <c:v>6.4485951986928702</c:v>
                </c:pt>
                <c:pt idx="73">
                  <c:v>6.4491590944351396</c:v>
                </c:pt>
                <c:pt idx="74">
                  <c:v>6.4496857307869702</c:v>
                </c:pt>
                <c:pt idx="75">
                  <c:v>6.4501775696612196</c:v>
                </c:pt>
                <c:pt idx="76">
                  <c:v>6.4506369102999299</c:v>
                </c:pt>
                <c:pt idx="77">
                  <c:v>6.4510659000228303</c:v>
                </c:pt>
                <c:pt idx="78">
                  <c:v>6.4514665442655597</c:v>
                </c:pt>
                <c:pt idx="79">
                  <c:v>6.4518407159546802</c:v>
                </c:pt>
                <c:pt idx="80">
                  <c:v>6.4521901642631896</c:v>
                </c:pt>
                <c:pt idx="81">
                  <c:v>6.4525165227875796</c:v>
                </c:pt>
                <c:pt idx="82">
                  <c:v>6.4528213171844602</c:v>
                </c:pt>
                <c:pt idx="83">
                  <c:v>6.4531059723027697</c:v>
                </c:pt>
                <c:pt idx="84">
                  <c:v>6.4533718188445999</c:v>
                </c:pt>
                <c:pt idx="85">
                  <c:v>6.4536200995859598</c:v>
                </c:pt>
                <c:pt idx="86">
                  <c:v>6.4538519751864598</c:v>
                </c:pt>
                <c:pt idx="87">
                  <c:v>6.4540685296151796</c:v>
                </c:pt>
                <c:pt idx="88">
                  <c:v>6.4542707752179904</c:v>
                </c:pt>
                <c:pt idx="89">
                  <c:v>6.4544596574500304</c:v>
                </c:pt>
                <c:pt idx="90">
                  <c:v>6.4546360592955301</c:v>
                </c:pt>
                <c:pt idx="91">
                  <c:v>6.4548008053955703</c:v>
                </c:pt>
                <c:pt idx="92">
                  <c:v>6.4549546659031103</c:v>
                </c:pt>
                <c:pt idx="93">
                  <c:v>6.4550983600832703</c:v>
                </c:pt>
                <c:pt idx="94">
                  <c:v>6.4552325596757596</c:v>
                </c:pt>
                <c:pt idx="95">
                  <c:v>6.45535789203511</c:v>
                </c:pt>
                <c:pt idx="96">
                  <c:v>6.45547494306342</c:v>
                </c:pt>
                <c:pt idx="97">
                  <c:v>6.4555842599493403</c:v>
                </c:pt>
                <c:pt idx="98">
                  <c:v>6.4556863537260503</c:v>
                </c:pt>
                <c:pt idx="99">
                  <c:v>6.4557817016602099</c:v>
                </c:pt>
                <c:pt idx="100">
                  <c:v>6.45587074948312</c:v>
                </c:pt>
                <c:pt idx="101">
                  <c:v>6.4559539134744099</c:v>
                </c:pt>
                <c:pt idx="102">
                  <c:v>6.4560315824080403</c:v>
                </c:pt>
                <c:pt idx="103">
                  <c:v>6.4561041193697299</c:v>
                </c:pt>
                <c:pt idx="104">
                  <c:v>6.4561718634543404</c:v>
                </c:pt>
                <c:pt idx="105">
                  <c:v>6.4562351313510602</c:v>
                </c:pt>
                <c:pt idx="106">
                  <c:v>6.4562942188238202</c:v>
                </c:pt>
                <c:pt idx="107">
                  <c:v>6.4563494020939904</c:v>
                </c:pt>
                <c:pt idx="108">
                  <c:v>6.4564009391316199</c:v>
                </c:pt>
                <c:pt idx="109">
                  <c:v>6.45644907086138</c:v>
                </c:pt>
                <c:pt idx="110">
                  <c:v>6.4564940222888598</c:v>
                </c:pt>
                <c:pt idx="111">
                  <c:v>6.4565360035524302</c:v>
                </c:pt>
                <c:pt idx="112">
                  <c:v>6.4565752109055499</c:v>
                </c:pt>
                <c:pt idx="113">
                  <c:v>6.4566118276342603</c:v>
                </c:pt>
                <c:pt idx="114">
                  <c:v>6.4566460249139599</c:v>
                </c:pt>
                <c:pt idx="115">
                  <c:v>6.4566779626096604</c:v>
                </c:pt>
                <c:pt idx="116">
                  <c:v>6.4567077900232901</c:v>
                </c:pt>
                <c:pt idx="117">
                  <c:v>6.4567356465916603</c:v>
                </c:pt>
                <c:pt idx="118">
                  <c:v>6.4567616625383097</c:v>
                </c:pt>
                <c:pt idx="119">
                  <c:v>6.4567859594822297</c:v>
                </c:pt>
              </c:numCache>
            </c:numRef>
          </c:yVal>
          <c:smooth val="1"/>
          <c:extLst>
            <c:ext xmlns:c16="http://schemas.microsoft.com/office/drawing/2014/chart" uri="{C3380CC4-5D6E-409C-BE32-E72D297353CC}">
              <c16:uniqueId val="{00000004-7821-EA48-80CF-97C37040FF5A}"/>
            </c:ext>
          </c:extLst>
        </c:ser>
        <c:ser>
          <c:idx val="5"/>
          <c:order val="5"/>
          <c:tx>
            <c:strRef>
              <c:f>ECAB_Centiles!$C$3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ECAB_Centiles!$AF$8:$AF$9</c:f>
              <c:numCache>
                <c:formatCode>General</c:formatCode>
                <c:ptCount val="2"/>
                <c:pt idx="0">
                  <c:v>3.3333333333333335</c:v>
                </c:pt>
                <c:pt idx="1">
                  <c:v>4.166666666666667</c:v>
                </c:pt>
              </c:numCache>
            </c:numRef>
          </c:xVal>
          <c:yVal>
            <c:numRef>
              <c:f>ECAB_Centiles!$AG$8:$AG$9</c:f>
              <c:numCache>
                <c:formatCode>General</c:formatCode>
                <c:ptCount val="2"/>
                <c:pt idx="0">
                  <c:v>45</c:v>
                </c:pt>
                <c:pt idx="1">
                  <c:v>67</c:v>
                </c:pt>
              </c:numCache>
            </c:numRef>
          </c:yVal>
          <c:smooth val="1"/>
          <c:extLst>
            <c:ext xmlns:c16="http://schemas.microsoft.com/office/drawing/2014/chart" uri="{C3380CC4-5D6E-409C-BE32-E72D297353CC}">
              <c16:uniqueId val="{00000005-7821-EA48-80CF-97C37040FF5A}"/>
            </c:ext>
          </c:extLst>
        </c:ser>
        <c:dLbls>
          <c:showLegendKey val="0"/>
          <c:showVal val="0"/>
          <c:showCatName val="0"/>
          <c:showSerName val="0"/>
          <c:showPercent val="0"/>
          <c:showBubbleSize val="0"/>
        </c:dLbls>
        <c:axId val="884360848"/>
        <c:axId val="884362976"/>
      </c:scatterChart>
      <c:valAx>
        <c:axId val="884360848"/>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62976"/>
        <c:crossesAt val="0"/>
        <c:crossBetween val="midCat"/>
        <c:majorUnit val="1"/>
        <c:minorUnit val="0.5"/>
      </c:valAx>
      <c:valAx>
        <c:axId val="884362976"/>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ECAB_Centiles!$B$2</c:f>
              <c:strCache>
                <c:ptCount val="1"/>
                <c:pt idx="0">
                  <c:v>Early Clinical Assessment of Balance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360848"/>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ECAB_Centiles!$BC$124</c:f>
          <c:strCache>
            <c:ptCount val="1"/>
            <c:pt idx="0">
              <c:v>Early Clinical Assessment of Balance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ECAB_Centiles!$AI$3</c:f>
              <c:strCache>
                <c:ptCount val="1"/>
                <c:pt idx="0">
                  <c:v>3</c:v>
                </c:pt>
              </c:strCache>
            </c:strRef>
          </c:tx>
          <c:spPr>
            <a:ln w="19050" cap="rnd">
              <a:solidFill>
                <a:srgbClr val="92D050"/>
              </a:solidFill>
              <a:prstDash val="sys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ECAB_Centiles!$AI$4:$AI$124</c:f>
              <c:numCache>
                <c:formatCode>General</c:formatCode>
                <c:ptCount val="121"/>
                <c:pt idx="0">
                  <c:v>15.23</c:v>
                </c:pt>
                <c:pt idx="1">
                  <c:v>15.44</c:v>
                </c:pt>
                <c:pt idx="2">
                  <c:v>15.65</c:v>
                </c:pt>
                <c:pt idx="3">
                  <c:v>15.86</c:v>
                </c:pt>
                <c:pt idx="4">
                  <c:v>16.059999999999999</c:v>
                </c:pt>
                <c:pt idx="5">
                  <c:v>16.27</c:v>
                </c:pt>
                <c:pt idx="6">
                  <c:v>16.47</c:v>
                </c:pt>
                <c:pt idx="7">
                  <c:v>16.68</c:v>
                </c:pt>
                <c:pt idx="8">
                  <c:v>16.88</c:v>
                </c:pt>
                <c:pt idx="9">
                  <c:v>17.079999999999998</c:v>
                </c:pt>
                <c:pt idx="10">
                  <c:v>17.27</c:v>
                </c:pt>
                <c:pt idx="11">
                  <c:v>17.47</c:v>
                </c:pt>
                <c:pt idx="12">
                  <c:v>17.66</c:v>
                </c:pt>
                <c:pt idx="13">
                  <c:v>17.86</c:v>
                </c:pt>
                <c:pt idx="14">
                  <c:v>18.05</c:v>
                </c:pt>
                <c:pt idx="15">
                  <c:v>18.239999999999998</c:v>
                </c:pt>
                <c:pt idx="16">
                  <c:v>18.43</c:v>
                </c:pt>
                <c:pt idx="17">
                  <c:v>18.61</c:v>
                </c:pt>
                <c:pt idx="18">
                  <c:v>18.8</c:v>
                </c:pt>
                <c:pt idx="19">
                  <c:v>18.98</c:v>
                </c:pt>
                <c:pt idx="20">
                  <c:v>19.170000000000002</c:v>
                </c:pt>
                <c:pt idx="21">
                  <c:v>19.350000000000001</c:v>
                </c:pt>
                <c:pt idx="22">
                  <c:v>19.53</c:v>
                </c:pt>
                <c:pt idx="23">
                  <c:v>19.71</c:v>
                </c:pt>
                <c:pt idx="24">
                  <c:v>19.88</c:v>
                </c:pt>
                <c:pt idx="25">
                  <c:v>20.059999999999999</c:v>
                </c:pt>
                <c:pt idx="26">
                  <c:v>20.23</c:v>
                </c:pt>
                <c:pt idx="27">
                  <c:v>20.399999999999999</c:v>
                </c:pt>
                <c:pt idx="28">
                  <c:v>20.57</c:v>
                </c:pt>
                <c:pt idx="29">
                  <c:v>20.74</c:v>
                </c:pt>
                <c:pt idx="30">
                  <c:v>20.91</c:v>
                </c:pt>
                <c:pt idx="31">
                  <c:v>21.07</c:v>
                </c:pt>
                <c:pt idx="32">
                  <c:v>21.24</c:v>
                </c:pt>
                <c:pt idx="33">
                  <c:v>21.4</c:v>
                </c:pt>
                <c:pt idx="34">
                  <c:v>21.56</c:v>
                </c:pt>
                <c:pt idx="35">
                  <c:v>21.72</c:v>
                </c:pt>
                <c:pt idx="36">
                  <c:v>21.88</c:v>
                </c:pt>
                <c:pt idx="37">
                  <c:v>22.04</c:v>
                </c:pt>
                <c:pt idx="38">
                  <c:v>22.19</c:v>
                </c:pt>
                <c:pt idx="39">
                  <c:v>22.35</c:v>
                </c:pt>
                <c:pt idx="40">
                  <c:v>22.5</c:v>
                </c:pt>
                <c:pt idx="41">
                  <c:v>22.65</c:v>
                </c:pt>
                <c:pt idx="42">
                  <c:v>22.8</c:v>
                </c:pt>
                <c:pt idx="43">
                  <c:v>22.95</c:v>
                </c:pt>
                <c:pt idx="44">
                  <c:v>23.09</c:v>
                </c:pt>
                <c:pt idx="45">
                  <c:v>23.24</c:v>
                </c:pt>
                <c:pt idx="46">
                  <c:v>23.38</c:v>
                </c:pt>
                <c:pt idx="47">
                  <c:v>23.52</c:v>
                </c:pt>
                <c:pt idx="48">
                  <c:v>23.66</c:v>
                </c:pt>
                <c:pt idx="49">
                  <c:v>23.8</c:v>
                </c:pt>
                <c:pt idx="50">
                  <c:v>23.94</c:v>
                </c:pt>
                <c:pt idx="51">
                  <c:v>24.07</c:v>
                </c:pt>
                <c:pt idx="52">
                  <c:v>24.21</c:v>
                </c:pt>
                <c:pt idx="53">
                  <c:v>24.34</c:v>
                </c:pt>
                <c:pt idx="54">
                  <c:v>24.47</c:v>
                </c:pt>
                <c:pt idx="55">
                  <c:v>24.6</c:v>
                </c:pt>
                <c:pt idx="56">
                  <c:v>24.73</c:v>
                </c:pt>
                <c:pt idx="57">
                  <c:v>24.86</c:v>
                </c:pt>
                <c:pt idx="58">
                  <c:v>24.98</c:v>
                </c:pt>
                <c:pt idx="59">
                  <c:v>25.1</c:v>
                </c:pt>
                <c:pt idx="60">
                  <c:v>25.23</c:v>
                </c:pt>
                <c:pt idx="61">
                  <c:v>25.35</c:v>
                </c:pt>
                <c:pt idx="62">
                  <c:v>25.47</c:v>
                </c:pt>
                <c:pt idx="63">
                  <c:v>25.58</c:v>
                </c:pt>
                <c:pt idx="64">
                  <c:v>25.7</c:v>
                </c:pt>
                <c:pt idx="65">
                  <c:v>25.81</c:v>
                </c:pt>
                <c:pt idx="66">
                  <c:v>25.93</c:v>
                </c:pt>
                <c:pt idx="67">
                  <c:v>26.04</c:v>
                </c:pt>
                <c:pt idx="68">
                  <c:v>26.15</c:v>
                </c:pt>
                <c:pt idx="69">
                  <c:v>26.26</c:v>
                </c:pt>
                <c:pt idx="70">
                  <c:v>26.36</c:v>
                </c:pt>
                <c:pt idx="71">
                  <c:v>26.47</c:v>
                </c:pt>
                <c:pt idx="72">
                  <c:v>26.57</c:v>
                </c:pt>
                <c:pt idx="73">
                  <c:v>26.67</c:v>
                </c:pt>
                <c:pt idx="74">
                  <c:v>26.78</c:v>
                </c:pt>
                <c:pt idx="75">
                  <c:v>26.87</c:v>
                </c:pt>
                <c:pt idx="76">
                  <c:v>26.97</c:v>
                </c:pt>
                <c:pt idx="77">
                  <c:v>27.07</c:v>
                </c:pt>
                <c:pt idx="78">
                  <c:v>27.16</c:v>
                </c:pt>
                <c:pt idx="79">
                  <c:v>27.26</c:v>
                </c:pt>
                <c:pt idx="80">
                  <c:v>27.35</c:v>
                </c:pt>
                <c:pt idx="81">
                  <c:v>27.44</c:v>
                </c:pt>
                <c:pt idx="82">
                  <c:v>27.53</c:v>
                </c:pt>
                <c:pt idx="83">
                  <c:v>27.61</c:v>
                </c:pt>
                <c:pt idx="84">
                  <c:v>27.7</c:v>
                </c:pt>
                <c:pt idx="85">
                  <c:v>27.78</c:v>
                </c:pt>
                <c:pt idx="86">
                  <c:v>27.87</c:v>
                </c:pt>
                <c:pt idx="87">
                  <c:v>27.95</c:v>
                </c:pt>
                <c:pt idx="88">
                  <c:v>28.03</c:v>
                </c:pt>
                <c:pt idx="89">
                  <c:v>28.1</c:v>
                </c:pt>
                <c:pt idx="90">
                  <c:v>28.18</c:v>
                </c:pt>
                <c:pt idx="91">
                  <c:v>28.26</c:v>
                </c:pt>
                <c:pt idx="92">
                  <c:v>28.33</c:v>
                </c:pt>
                <c:pt idx="93">
                  <c:v>28.4</c:v>
                </c:pt>
                <c:pt idx="94">
                  <c:v>28.47</c:v>
                </c:pt>
                <c:pt idx="95">
                  <c:v>28.54</c:v>
                </c:pt>
                <c:pt idx="96">
                  <c:v>28.61</c:v>
                </c:pt>
                <c:pt idx="97">
                  <c:v>28.67</c:v>
                </c:pt>
                <c:pt idx="98">
                  <c:v>28.74</c:v>
                </c:pt>
                <c:pt idx="99">
                  <c:v>28.8</c:v>
                </c:pt>
                <c:pt idx="100">
                  <c:v>28.86</c:v>
                </c:pt>
                <c:pt idx="101">
                  <c:v>28.92</c:v>
                </c:pt>
                <c:pt idx="102">
                  <c:v>28.98</c:v>
                </c:pt>
                <c:pt idx="103">
                  <c:v>29.04</c:v>
                </c:pt>
                <c:pt idx="104">
                  <c:v>29.09</c:v>
                </c:pt>
                <c:pt idx="105">
                  <c:v>29.15</c:v>
                </c:pt>
                <c:pt idx="106">
                  <c:v>29.2</c:v>
                </c:pt>
                <c:pt idx="107">
                  <c:v>29.25</c:v>
                </c:pt>
                <c:pt idx="108">
                  <c:v>29.3</c:v>
                </c:pt>
                <c:pt idx="109">
                  <c:v>29.35</c:v>
                </c:pt>
                <c:pt idx="110">
                  <c:v>29.39</c:v>
                </c:pt>
                <c:pt idx="111">
                  <c:v>29.44</c:v>
                </c:pt>
                <c:pt idx="112">
                  <c:v>29.48</c:v>
                </c:pt>
                <c:pt idx="113">
                  <c:v>29.52</c:v>
                </c:pt>
                <c:pt idx="114">
                  <c:v>29.56</c:v>
                </c:pt>
                <c:pt idx="115">
                  <c:v>29.6</c:v>
                </c:pt>
                <c:pt idx="116">
                  <c:v>29.64</c:v>
                </c:pt>
                <c:pt idx="117">
                  <c:v>29.67</c:v>
                </c:pt>
                <c:pt idx="118">
                  <c:v>29.71</c:v>
                </c:pt>
                <c:pt idx="119">
                  <c:v>29.74</c:v>
                </c:pt>
                <c:pt idx="120">
                  <c:v>29.77</c:v>
                </c:pt>
              </c:numCache>
            </c:numRef>
          </c:yVal>
          <c:smooth val="0"/>
          <c:extLst>
            <c:ext xmlns:c16="http://schemas.microsoft.com/office/drawing/2014/chart" uri="{C3380CC4-5D6E-409C-BE32-E72D297353CC}">
              <c16:uniqueId val="{00000000-295D-024A-8F23-DCF0AF9C132E}"/>
            </c:ext>
          </c:extLst>
        </c:ser>
        <c:ser>
          <c:idx val="1"/>
          <c:order val="1"/>
          <c:tx>
            <c:strRef>
              <c:f>ECAB_Centiles!$AJ$3</c:f>
              <c:strCache>
                <c:ptCount val="1"/>
                <c:pt idx="0">
                  <c:v>5</c:v>
                </c:pt>
              </c:strCache>
            </c:strRef>
          </c:tx>
          <c:spPr>
            <a:ln w="19050" cap="rnd">
              <a:solidFill>
                <a:schemeClr val="accent2"/>
              </a:solidFill>
              <a:prstDash val="solid"/>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ECAB_Centiles!$AJ$4:$AJ$124</c:f>
              <c:numCache>
                <c:formatCode>General</c:formatCode>
                <c:ptCount val="121"/>
                <c:pt idx="0">
                  <c:v>18.27</c:v>
                </c:pt>
                <c:pt idx="1">
                  <c:v>18.43</c:v>
                </c:pt>
                <c:pt idx="2">
                  <c:v>18.600000000000001</c:v>
                </c:pt>
                <c:pt idx="3">
                  <c:v>18.760000000000002</c:v>
                </c:pt>
                <c:pt idx="4">
                  <c:v>18.920000000000002</c:v>
                </c:pt>
                <c:pt idx="5">
                  <c:v>19.09</c:v>
                </c:pt>
                <c:pt idx="6">
                  <c:v>19.25</c:v>
                </c:pt>
                <c:pt idx="7">
                  <c:v>19.41</c:v>
                </c:pt>
                <c:pt idx="8">
                  <c:v>19.57</c:v>
                </c:pt>
                <c:pt idx="9">
                  <c:v>19.739999999999998</c:v>
                </c:pt>
                <c:pt idx="10">
                  <c:v>19.899999999999999</c:v>
                </c:pt>
                <c:pt idx="11">
                  <c:v>20.059999999999999</c:v>
                </c:pt>
                <c:pt idx="12">
                  <c:v>20.22</c:v>
                </c:pt>
                <c:pt idx="13">
                  <c:v>20.38</c:v>
                </c:pt>
                <c:pt idx="14">
                  <c:v>20.54</c:v>
                </c:pt>
                <c:pt idx="15">
                  <c:v>20.7</c:v>
                </c:pt>
                <c:pt idx="16">
                  <c:v>20.85</c:v>
                </c:pt>
                <c:pt idx="17">
                  <c:v>21.01</c:v>
                </c:pt>
                <c:pt idx="18">
                  <c:v>21.17</c:v>
                </c:pt>
                <c:pt idx="19">
                  <c:v>21.33</c:v>
                </c:pt>
                <c:pt idx="20">
                  <c:v>21.48</c:v>
                </c:pt>
                <c:pt idx="21">
                  <c:v>21.64</c:v>
                </c:pt>
                <c:pt idx="22">
                  <c:v>21.79</c:v>
                </c:pt>
                <c:pt idx="23">
                  <c:v>21.95</c:v>
                </c:pt>
                <c:pt idx="24">
                  <c:v>22.1</c:v>
                </c:pt>
                <c:pt idx="25">
                  <c:v>22.26</c:v>
                </c:pt>
                <c:pt idx="26">
                  <c:v>22.41</c:v>
                </c:pt>
                <c:pt idx="27">
                  <c:v>22.56</c:v>
                </c:pt>
                <c:pt idx="28">
                  <c:v>22.72</c:v>
                </c:pt>
                <c:pt idx="29">
                  <c:v>22.87</c:v>
                </c:pt>
                <c:pt idx="30">
                  <c:v>23.02</c:v>
                </c:pt>
                <c:pt idx="31">
                  <c:v>23.17</c:v>
                </c:pt>
                <c:pt idx="32">
                  <c:v>23.32</c:v>
                </c:pt>
                <c:pt idx="33">
                  <c:v>23.47</c:v>
                </c:pt>
                <c:pt idx="34">
                  <c:v>23.62</c:v>
                </c:pt>
                <c:pt idx="35">
                  <c:v>23.77</c:v>
                </c:pt>
                <c:pt idx="36">
                  <c:v>23.92</c:v>
                </c:pt>
                <c:pt idx="37">
                  <c:v>24.07</c:v>
                </c:pt>
                <c:pt idx="38">
                  <c:v>24.22</c:v>
                </c:pt>
                <c:pt idx="39">
                  <c:v>24.37</c:v>
                </c:pt>
                <c:pt idx="40">
                  <c:v>24.51</c:v>
                </c:pt>
                <c:pt idx="41">
                  <c:v>24.66</c:v>
                </c:pt>
                <c:pt idx="42">
                  <c:v>24.81</c:v>
                </c:pt>
                <c:pt idx="43">
                  <c:v>24.95</c:v>
                </c:pt>
                <c:pt idx="44">
                  <c:v>25.1</c:v>
                </c:pt>
                <c:pt idx="45">
                  <c:v>25.24</c:v>
                </c:pt>
                <c:pt idx="46">
                  <c:v>25.39</c:v>
                </c:pt>
                <c:pt idx="47">
                  <c:v>25.53</c:v>
                </c:pt>
                <c:pt idx="48">
                  <c:v>25.67</c:v>
                </c:pt>
                <c:pt idx="49">
                  <c:v>25.82</c:v>
                </c:pt>
                <c:pt idx="50">
                  <c:v>25.96</c:v>
                </c:pt>
                <c:pt idx="51">
                  <c:v>26.1</c:v>
                </c:pt>
                <c:pt idx="52">
                  <c:v>26.24</c:v>
                </c:pt>
                <c:pt idx="53">
                  <c:v>26.39</c:v>
                </c:pt>
                <c:pt idx="54">
                  <c:v>26.53</c:v>
                </c:pt>
                <c:pt idx="55">
                  <c:v>26.67</c:v>
                </c:pt>
                <c:pt idx="56">
                  <c:v>26.81</c:v>
                </c:pt>
                <c:pt idx="57">
                  <c:v>26.95</c:v>
                </c:pt>
                <c:pt idx="58">
                  <c:v>27.09</c:v>
                </c:pt>
                <c:pt idx="59">
                  <c:v>27.22</c:v>
                </c:pt>
                <c:pt idx="60">
                  <c:v>27.36</c:v>
                </c:pt>
                <c:pt idx="61">
                  <c:v>27.5</c:v>
                </c:pt>
                <c:pt idx="62">
                  <c:v>27.64</c:v>
                </c:pt>
                <c:pt idx="63">
                  <c:v>27.77</c:v>
                </c:pt>
                <c:pt idx="64">
                  <c:v>27.91</c:v>
                </c:pt>
                <c:pt idx="65">
                  <c:v>28.05</c:v>
                </c:pt>
                <c:pt idx="66">
                  <c:v>28.18</c:v>
                </c:pt>
                <c:pt idx="67">
                  <c:v>28.32</c:v>
                </c:pt>
                <c:pt idx="68">
                  <c:v>28.45</c:v>
                </c:pt>
                <c:pt idx="69">
                  <c:v>28.58</c:v>
                </c:pt>
                <c:pt idx="70">
                  <c:v>28.72</c:v>
                </c:pt>
                <c:pt idx="71">
                  <c:v>28.85</c:v>
                </c:pt>
                <c:pt idx="72">
                  <c:v>28.98</c:v>
                </c:pt>
                <c:pt idx="73">
                  <c:v>29.12</c:v>
                </c:pt>
                <c:pt idx="74">
                  <c:v>29.25</c:v>
                </c:pt>
                <c:pt idx="75">
                  <c:v>29.38</c:v>
                </c:pt>
                <c:pt idx="76">
                  <c:v>29.51</c:v>
                </c:pt>
                <c:pt idx="77">
                  <c:v>29.64</c:v>
                </c:pt>
                <c:pt idx="78">
                  <c:v>29.77</c:v>
                </c:pt>
                <c:pt idx="79">
                  <c:v>29.9</c:v>
                </c:pt>
                <c:pt idx="80">
                  <c:v>30.03</c:v>
                </c:pt>
                <c:pt idx="81">
                  <c:v>30.16</c:v>
                </c:pt>
                <c:pt idx="82">
                  <c:v>30.28</c:v>
                </c:pt>
                <c:pt idx="83">
                  <c:v>30.41</c:v>
                </c:pt>
                <c:pt idx="84">
                  <c:v>30.54</c:v>
                </c:pt>
                <c:pt idx="85">
                  <c:v>30.66</c:v>
                </c:pt>
                <c:pt idx="86">
                  <c:v>30.79</c:v>
                </c:pt>
                <c:pt idx="87">
                  <c:v>30.92</c:v>
                </c:pt>
                <c:pt idx="88">
                  <c:v>31.04</c:v>
                </c:pt>
                <c:pt idx="89">
                  <c:v>31.17</c:v>
                </c:pt>
                <c:pt idx="90">
                  <c:v>31.29</c:v>
                </c:pt>
                <c:pt idx="91">
                  <c:v>31.42</c:v>
                </c:pt>
                <c:pt idx="92">
                  <c:v>31.54</c:v>
                </c:pt>
                <c:pt idx="93">
                  <c:v>31.66</c:v>
                </c:pt>
                <c:pt idx="94">
                  <c:v>31.78</c:v>
                </c:pt>
                <c:pt idx="95">
                  <c:v>31.91</c:v>
                </c:pt>
                <c:pt idx="96">
                  <c:v>32.03</c:v>
                </c:pt>
                <c:pt idx="97">
                  <c:v>32.15</c:v>
                </c:pt>
                <c:pt idx="98">
                  <c:v>32.270000000000003</c:v>
                </c:pt>
                <c:pt idx="99">
                  <c:v>32.39</c:v>
                </c:pt>
                <c:pt idx="100">
                  <c:v>32.51</c:v>
                </c:pt>
                <c:pt idx="101">
                  <c:v>32.630000000000003</c:v>
                </c:pt>
                <c:pt idx="102">
                  <c:v>32.75</c:v>
                </c:pt>
                <c:pt idx="103">
                  <c:v>32.869999999999997</c:v>
                </c:pt>
                <c:pt idx="104">
                  <c:v>32.979999999999997</c:v>
                </c:pt>
                <c:pt idx="105">
                  <c:v>33.1</c:v>
                </c:pt>
                <c:pt idx="106">
                  <c:v>33.22</c:v>
                </c:pt>
                <c:pt idx="107">
                  <c:v>33.340000000000003</c:v>
                </c:pt>
                <c:pt idx="108">
                  <c:v>33.450000000000003</c:v>
                </c:pt>
                <c:pt idx="109">
                  <c:v>33.57</c:v>
                </c:pt>
                <c:pt idx="110">
                  <c:v>33.68</c:v>
                </c:pt>
                <c:pt idx="111">
                  <c:v>33.799999999999997</c:v>
                </c:pt>
                <c:pt idx="112">
                  <c:v>33.909999999999997</c:v>
                </c:pt>
                <c:pt idx="113">
                  <c:v>34.020000000000003</c:v>
                </c:pt>
                <c:pt idx="114">
                  <c:v>34.14</c:v>
                </c:pt>
                <c:pt idx="115">
                  <c:v>34.25</c:v>
                </c:pt>
                <c:pt idx="116">
                  <c:v>34.36</c:v>
                </c:pt>
                <c:pt idx="117">
                  <c:v>34.479999999999997</c:v>
                </c:pt>
                <c:pt idx="118">
                  <c:v>34.590000000000003</c:v>
                </c:pt>
                <c:pt idx="119">
                  <c:v>34.700000000000003</c:v>
                </c:pt>
                <c:pt idx="120">
                  <c:v>34.81</c:v>
                </c:pt>
              </c:numCache>
            </c:numRef>
          </c:yVal>
          <c:smooth val="0"/>
          <c:extLst>
            <c:ext xmlns:c16="http://schemas.microsoft.com/office/drawing/2014/chart" uri="{C3380CC4-5D6E-409C-BE32-E72D297353CC}">
              <c16:uniqueId val="{00000001-295D-024A-8F23-DCF0AF9C132E}"/>
            </c:ext>
          </c:extLst>
        </c:ser>
        <c:ser>
          <c:idx val="2"/>
          <c:order val="2"/>
          <c:tx>
            <c:strRef>
              <c:f>ECAB_Centiles!$AK$3</c:f>
              <c:strCache>
                <c:ptCount val="1"/>
                <c:pt idx="0">
                  <c:v>10</c:v>
                </c:pt>
              </c:strCache>
            </c:strRef>
          </c:tx>
          <c:spPr>
            <a:ln w="19050" cap="rnd">
              <a:solidFill>
                <a:srgbClr val="7030A0"/>
              </a:solidFill>
              <a:prstDash val="sysDot"/>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ECAB_Centiles!$AK$4:$AK$124</c:f>
              <c:numCache>
                <c:formatCode>General</c:formatCode>
                <c:ptCount val="121"/>
                <c:pt idx="0">
                  <c:v>23.89</c:v>
                </c:pt>
                <c:pt idx="1">
                  <c:v>24.07</c:v>
                </c:pt>
                <c:pt idx="2">
                  <c:v>24.24</c:v>
                </c:pt>
                <c:pt idx="3">
                  <c:v>24.41</c:v>
                </c:pt>
                <c:pt idx="4">
                  <c:v>24.58</c:v>
                </c:pt>
                <c:pt idx="5">
                  <c:v>24.75</c:v>
                </c:pt>
                <c:pt idx="6">
                  <c:v>24.91</c:v>
                </c:pt>
                <c:pt idx="7">
                  <c:v>25.08</c:v>
                </c:pt>
                <c:pt idx="8">
                  <c:v>25.25</c:v>
                </c:pt>
                <c:pt idx="9">
                  <c:v>25.41</c:v>
                </c:pt>
                <c:pt idx="10">
                  <c:v>25.57</c:v>
                </c:pt>
                <c:pt idx="11">
                  <c:v>25.73</c:v>
                </c:pt>
                <c:pt idx="12">
                  <c:v>25.89</c:v>
                </c:pt>
                <c:pt idx="13">
                  <c:v>26.05</c:v>
                </c:pt>
                <c:pt idx="14">
                  <c:v>26.21</c:v>
                </c:pt>
                <c:pt idx="15">
                  <c:v>26.37</c:v>
                </c:pt>
                <c:pt idx="16">
                  <c:v>26.53</c:v>
                </c:pt>
                <c:pt idx="17">
                  <c:v>26.68</c:v>
                </c:pt>
                <c:pt idx="18">
                  <c:v>26.83</c:v>
                </c:pt>
                <c:pt idx="19">
                  <c:v>26.99</c:v>
                </c:pt>
                <c:pt idx="20">
                  <c:v>27.14</c:v>
                </c:pt>
                <c:pt idx="21">
                  <c:v>27.29</c:v>
                </c:pt>
                <c:pt idx="22">
                  <c:v>27.44</c:v>
                </c:pt>
                <c:pt idx="23">
                  <c:v>27.58</c:v>
                </c:pt>
                <c:pt idx="24">
                  <c:v>27.73</c:v>
                </c:pt>
                <c:pt idx="25">
                  <c:v>27.88</c:v>
                </c:pt>
                <c:pt idx="26">
                  <c:v>28.02</c:v>
                </c:pt>
                <c:pt idx="27">
                  <c:v>28.16</c:v>
                </c:pt>
                <c:pt idx="28">
                  <c:v>28.31</c:v>
                </c:pt>
                <c:pt idx="29">
                  <c:v>28.45</c:v>
                </c:pt>
                <c:pt idx="30">
                  <c:v>28.59</c:v>
                </c:pt>
                <c:pt idx="31">
                  <c:v>28.73</c:v>
                </c:pt>
                <c:pt idx="32">
                  <c:v>28.86</c:v>
                </c:pt>
                <c:pt idx="33">
                  <c:v>29</c:v>
                </c:pt>
                <c:pt idx="34">
                  <c:v>29.13</c:v>
                </c:pt>
                <c:pt idx="35">
                  <c:v>29.27</c:v>
                </c:pt>
                <c:pt idx="36">
                  <c:v>29.4</c:v>
                </c:pt>
                <c:pt idx="37">
                  <c:v>29.53</c:v>
                </c:pt>
                <c:pt idx="38">
                  <c:v>29.66</c:v>
                </c:pt>
                <c:pt idx="39">
                  <c:v>29.79</c:v>
                </c:pt>
                <c:pt idx="40">
                  <c:v>29.92</c:v>
                </c:pt>
                <c:pt idx="41">
                  <c:v>30.05</c:v>
                </c:pt>
                <c:pt idx="42">
                  <c:v>30.17</c:v>
                </c:pt>
                <c:pt idx="43">
                  <c:v>30.3</c:v>
                </c:pt>
                <c:pt idx="44">
                  <c:v>30.42</c:v>
                </c:pt>
                <c:pt idx="45">
                  <c:v>30.55</c:v>
                </c:pt>
                <c:pt idx="46">
                  <c:v>30.67</c:v>
                </c:pt>
                <c:pt idx="47">
                  <c:v>30.79</c:v>
                </c:pt>
                <c:pt idx="48">
                  <c:v>30.91</c:v>
                </c:pt>
                <c:pt idx="49">
                  <c:v>31.02</c:v>
                </c:pt>
                <c:pt idx="50">
                  <c:v>31.14</c:v>
                </c:pt>
                <c:pt idx="51">
                  <c:v>31.26</c:v>
                </c:pt>
                <c:pt idx="52">
                  <c:v>31.37</c:v>
                </c:pt>
                <c:pt idx="53">
                  <c:v>31.48</c:v>
                </c:pt>
                <c:pt idx="54">
                  <c:v>31.6</c:v>
                </c:pt>
                <c:pt idx="55">
                  <c:v>31.71</c:v>
                </c:pt>
                <c:pt idx="56">
                  <c:v>31.82</c:v>
                </c:pt>
                <c:pt idx="57">
                  <c:v>31.93</c:v>
                </c:pt>
                <c:pt idx="58">
                  <c:v>32.03</c:v>
                </c:pt>
                <c:pt idx="59">
                  <c:v>32.14</c:v>
                </c:pt>
                <c:pt idx="60">
                  <c:v>32.25</c:v>
                </c:pt>
                <c:pt idx="61">
                  <c:v>32.35</c:v>
                </c:pt>
                <c:pt idx="62">
                  <c:v>32.450000000000003</c:v>
                </c:pt>
                <c:pt idx="63">
                  <c:v>32.549999999999997</c:v>
                </c:pt>
                <c:pt idx="64">
                  <c:v>32.65</c:v>
                </c:pt>
                <c:pt idx="65">
                  <c:v>32.75</c:v>
                </c:pt>
                <c:pt idx="66">
                  <c:v>32.85</c:v>
                </c:pt>
                <c:pt idx="67">
                  <c:v>32.950000000000003</c:v>
                </c:pt>
                <c:pt idx="68">
                  <c:v>33.049999999999997</c:v>
                </c:pt>
                <c:pt idx="69">
                  <c:v>33.14</c:v>
                </c:pt>
                <c:pt idx="70">
                  <c:v>33.229999999999997</c:v>
                </c:pt>
                <c:pt idx="71">
                  <c:v>33.33</c:v>
                </c:pt>
                <c:pt idx="72">
                  <c:v>33.42</c:v>
                </c:pt>
                <c:pt idx="73">
                  <c:v>33.51</c:v>
                </c:pt>
                <c:pt idx="74">
                  <c:v>33.6</c:v>
                </c:pt>
                <c:pt idx="75">
                  <c:v>33.69</c:v>
                </c:pt>
                <c:pt idx="76">
                  <c:v>33.770000000000003</c:v>
                </c:pt>
                <c:pt idx="77">
                  <c:v>33.86</c:v>
                </c:pt>
                <c:pt idx="78">
                  <c:v>33.94</c:v>
                </c:pt>
                <c:pt idx="79">
                  <c:v>34.03</c:v>
                </c:pt>
                <c:pt idx="80">
                  <c:v>34.11</c:v>
                </c:pt>
                <c:pt idx="81">
                  <c:v>34.19</c:v>
                </c:pt>
                <c:pt idx="82">
                  <c:v>34.270000000000003</c:v>
                </c:pt>
                <c:pt idx="83">
                  <c:v>34.35</c:v>
                </c:pt>
                <c:pt idx="84">
                  <c:v>34.43</c:v>
                </c:pt>
                <c:pt idx="85">
                  <c:v>34.5</c:v>
                </c:pt>
                <c:pt idx="86">
                  <c:v>34.58</c:v>
                </c:pt>
                <c:pt idx="87">
                  <c:v>34.65</c:v>
                </c:pt>
                <c:pt idx="88">
                  <c:v>34.729999999999997</c:v>
                </c:pt>
                <c:pt idx="89">
                  <c:v>34.799999999999997</c:v>
                </c:pt>
                <c:pt idx="90">
                  <c:v>34.869999999999997</c:v>
                </c:pt>
                <c:pt idx="91">
                  <c:v>34.94</c:v>
                </c:pt>
                <c:pt idx="92">
                  <c:v>35.01</c:v>
                </c:pt>
                <c:pt idx="93">
                  <c:v>35.07</c:v>
                </c:pt>
                <c:pt idx="94">
                  <c:v>35.14</c:v>
                </c:pt>
                <c:pt idx="95">
                  <c:v>35.21</c:v>
                </c:pt>
                <c:pt idx="96">
                  <c:v>35.270000000000003</c:v>
                </c:pt>
                <c:pt idx="97">
                  <c:v>35.33</c:v>
                </c:pt>
                <c:pt idx="98">
                  <c:v>35.39</c:v>
                </c:pt>
                <c:pt idx="99">
                  <c:v>35.450000000000003</c:v>
                </c:pt>
                <c:pt idx="100">
                  <c:v>35.51</c:v>
                </c:pt>
                <c:pt idx="101">
                  <c:v>35.57</c:v>
                </c:pt>
                <c:pt idx="102">
                  <c:v>35.630000000000003</c:v>
                </c:pt>
                <c:pt idx="103">
                  <c:v>35.68</c:v>
                </c:pt>
                <c:pt idx="104">
                  <c:v>35.74</c:v>
                </c:pt>
                <c:pt idx="105">
                  <c:v>35.79</c:v>
                </c:pt>
                <c:pt idx="106">
                  <c:v>35.840000000000003</c:v>
                </c:pt>
                <c:pt idx="107">
                  <c:v>35.9</c:v>
                </c:pt>
                <c:pt idx="108">
                  <c:v>35.950000000000003</c:v>
                </c:pt>
                <c:pt idx="109">
                  <c:v>35.99</c:v>
                </c:pt>
                <c:pt idx="110">
                  <c:v>36.04</c:v>
                </c:pt>
                <c:pt idx="111">
                  <c:v>36.090000000000003</c:v>
                </c:pt>
                <c:pt idx="112">
                  <c:v>36.130000000000003</c:v>
                </c:pt>
                <c:pt idx="113">
                  <c:v>36.18</c:v>
                </c:pt>
                <c:pt idx="114">
                  <c:v>36.22</c:v>
                </c:pt>
                <c:pt idx="115">
                  <c:v>36.26</c:v>
                </c:pt>
                <c:pt idx="116">
                  <c:v>36.299999999999997</c:v>
                </c:pt>
                <c:pt idx="117">
                  <c:v>36.340000000000003</c:v>
                </c:pt>
                <c:pt idx="118">
                  <c:v>36.380000000000003</c:v>
                </c:pt>
                <c:pt idx="119">
                  <c:v>36.42</c:v>
                </c:pt>
                <c:pt idx="120">
                  <c:v>36.46</c:v>
                </c:pt>
              </c:numCache>
            </c:numRef>
          </c:yVal>
          <c:smooth val="0"/>
          <c:extLst>
            <c:ext xmlns:c16="http://schemas.microsoft.com/office/drawing/2014/chart" uri="{C3380CC4-5D6E-409C-BE32-E72D297353CC}">
              <c16:uniqueId val="{00000002-295D-024A-8F23-DCF0AF9C132E}"/>
            </c:ext>
          </c:extLst>
        </c:ser>
        <c:ser>
          <c:idx val="3"/>
          <c:order val="3"/>
          <c:tx>
            <c:strRef>
              <c:f>ECAB_Centiles!$AL$3</c:f>
              <c:strCache>
                <c:ptCount val="1"/>
                <c:pt idx="0">
                  <c:v>25</c:v>
                </c:pt>
              </c:strCache>
            </c:strRef>
          </c:tx>
          <c:spPr>
            <a:ln w="19050" cap="rnd">
              <a:solidFill>
                <a:schemeClr val="accent4"/>
              </a:solidFill>
              <a:prstDash val="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ECAB_Centiles!$AL$4:$AL$124</c:f>
              <c:numCache>
                <c:formatCode>General</c:formatCode>
                <c:ptCount val="121"/>
                <c:pt idx="0">
                  <c:v>29.2</c:v>
                </c:pt>
                <c:pt idx="1">
                  <c:v>29.4</c:v>
                </c:pt>
                <c:pt idx="2">
                  <c:v>29.59</c:v>
                </c:pt>
                <c:pt idx="3">
                  <c:v>29.79</c:v>
                </c:pt>
                <c:pt idx="4">
                  <c:v>29.98</c:v>
                </c:pt>
                <c:pt idx="5">
                  <c:v>30.17</c:v>
                </c:pt>
                <c:pt idx="6">
                  <c:v>30.36</c:v>
                </c:pt>
                <c:pt idx="7">
                  <c:v>30.54</c:v>
                </c:pt>
                <c:pt idx="8">
                  <c:v>30.72</c:v>
                </c:pt>
                <c:pt idx="9">
                  <c:v>30.91</c:v>
                </c:pt>
                <c:pt idx="10">
                  <c:v>31.09</c:v>
                </c:pt>
                <c:pt idx="11">
                  <c:v>31.27</c:v>
                </c:pt>
                <c:pt idx="12">
                  <c:v>31.44</c:v>
                </c:pt>
                <c:pt idx="13">
                  <c:v>31.62</c:v>
                </c:pt>
                <c:pt idx="14">
                  <c:v>31.79</c:v>
                </c:pt>
                <c:pt idx="15">
                  <c:v>31.96</c:v>
                </c:pt>
                <c:pt idx="16">
                  <c:v>32.130000000000003</c:v>
                </c:pt>
                <c:pt idx="17">
                  <c:v>32.299999999999997</c:v>
                </c:pt>
                <c:pt idx="18">
                  <c:v>32.46</c:v>
                </c:pt>
                <c:pt idx="19">
                  <c:v>32.630000000000003</c:v>
                </c:pt>
                <c:pt idx="20">
                  <c:v>32.79</c:v>
                </c:pt>
                <c:pt idx="21">
                  <c:v>32.950000000000003</c:v>
                </c:pt>
                <c:pt idx="22">
                  <c:v>33.11</c:v>
                </c:pt>
                <c:pt idx="23">
                  <c:v>33.270000000000003</c:v>
                </c:pt>
                <c:pt idx="24">
                  <c:v>33.42</c:v>
                </c:pt>
                <c:pt idx="25">
                  <c:v>33.57</c:v>
                </c:pt>
                <c:pt idx="26">
                  <c:v>33.72</c:v>
                </c:pt>
                <c:pt idx="27">
                  <c:v>33.869999999999997</c:v>
                </c:pt>
                <c:pt idx="28">
                  <c:v>34.020000000000003</c:v>
                </c:pt>
                <c:pt idx="29">
                  <c:v>34.17</c:v>
                </c:pt>
                <c:pt idx="30">
                  <c:v>34.31</c:v>
                </c:pt>
                <c:pt idx="31">
                  <c:v>34.46</c:v>
                </c:pt>
                <c:pt idx="32">
                  <c:v>34.6</c:v>
                </c:pt>
                <c:pt idx="33">
                  <c:v>34.729999999999997</c:v>
                </c:pt>
                <c:pt idx="34">
                  <c:v>34.869999999999997</c:v>
                </c:pt>
                <c:pt idx="35">
                  <c:v>35.01</c:v>
                </c:pt>
                <c:pt idx="36">
                  <c:v>35.14</c:v>
                </c:pt>
                <c:pt idx="37">
                  <c:v>35.270000000000003</c:v>
                </c:pt>
                <c:pt idx="38">
                  <c:v>35.4</c:v>
                </c:pt>
                <c:pt idx="39">
                  <c:v>35.53</c:v>
                </c:pt>
                <c:pt idx="40">
                  <c:v>35.659999999999997</c:v>
                </c:pt>
                <c:pt idx="41">
                  <c:v>35.78</c:v>
                </c:pt>
                <c:pt idx="42">
                  <c:v>35.9</c:v>
                </c:pt>
                <c:pt idx="43">
                  <c:v>36.020000000000003</c:v>
                </c:pt>
                <c:pt idx="44">
                  <c:v>36.14</c:v>
                </c:pt>
                <c:pt idx="45">
                  <c:v>36.26</c:v>
                </c:pt>
                <c:pt idx="46">
                  <c:v>36.380000000000003</c:v>
                </c:pt>
                <c:pt idx="47">
                  <c:v>36.49</c:v>
                </c:pt>
                <c:pt idx="48">
                  <c:v>36.6</c:v>
                </c:pt>
                <c:pt idx="49">
                  <c:v>36.71</c:v>
                </c:pt>
                <c:pt idx="50">
                  <c:v>36.82</c:v>
                </c:pt>
                <c:pt idx="51">
                  <c:v>36.93</c:v>
                </c:pt>
                <c:pt idx="52">
                  <c:v>37.03</c:v>
                </c:pt>
                <c:pt idx="53">
                  <c:v>37.130000000000003</c:v>
                </c:pt>
                <c:pt idx="54">
                  <c:v>37.229999999999997</c:v>
                </c:pt>
                <c:pt idx="55">
                  <c:v>37.33</c:v>
                </c:pt>
                <c:pt idx="56">
                  <c:v>37.43</c:v>
                </c:pt>
                <c:pt idx="57">
                  <c:v>37.53</c:v>
                </c:pt>
                <c:pt idx="58">
                  <c:v>37.619999999999997</c:v>
                </c:pt>
                <c:pt idx="59">
                  <c:v>37.71</c:v>
                </c:pt>
                <c:pt idx="60">
                  <c:v>37.799999999999997</c:v>
                </c:pt>
                <c:pt idx="61">
                  <c:v>37.89</c:v>
                </c:pt>
                <c:pt idx="62">
                  <c:v>37.979999999999997</c:v>
                </c:pt>
                <c:pt idx="63">
                  <c:v>38.06</c:v>
                </c:pt>
                <c:pt idx="64">
                  <c:v>38.15</c:v>
                </c:pt>
                <c:pt idx="65">
                  <c:v>38.229999999999997</c:v>
                </c:pt>
                <c:pt idx="66">
                  <c:v>38.31</c:v>
                </c:pt>
                <c:pt idx="67">
                  <c:v>38.39</c:v>
                </c:pt>
                <c:pt idx="68">
                  <c:v>38.46</c:v>
                </c:pt>
                <c:pt idx="69">
                  <c:v>38.54</c:v>
                </c:pt>
                <c:pt idx="70">
                  <c:v>38.61</c:v>
                </c:pt>
                <c:pt idx="71">
                  <c:v>38.68</c:v>
                </c:pt>
                <c:pt idx="72">
                  <c:v>38.75</c:v>
                </c:pt>
                <c:pt idx="73">
                  <c:v>38.81</c:v>
                </c:pt>
                <c:pt idx="74">
                  <c:v>38.880000000000003</c:v>
                </c:pt>
                <c:pt idx="75">
                  <c:v>38.94</c:v>
                </c:pt>
                <c:pt idx="76">
                  <c:v>39</c:v>
                </c:pt>
                <c:pt idx="77">
                  <c:v>39.06</c:v>
                </c:pt>
                <c:pt idx="78">
                  <c:v>39.119999999999997</c:v>
                </c:pt>
                <c:pt idx="79">
                  <c:v>39.18</c:v>
                </c:pt>
                <c:pt idx="80">
                  <c:v>39.229999999999997</c:v>
                </c:pt>
                <c:pt idx="81">
                  <c:v>39.28</c:v>
                </c:pt>
                <c:pt idx="82">
                  <c:v>39.340000000000003</c:v>
                </c:pt>
                <c:pt idx="83">
                  <c:v>39.380000000000003</c:v>
                </c:pt>
                <c:pt idx="84">
                  <c:v>39.43</c:v>
                </c:pt>
                <c:pt idx="85">
                  <c:v>39.479999999999997</c:v>
                </c:pt>
                <c:pt idx="86">
                  <c:v>39.520000000000003</c:v>
                </c:pt>
                <c:pt idx="87">
                  <c:v>39.56</c:v>
                </c:pt>
                <c:pt idx="88">
                  <c:v>39.6</c:v>
                </c:pt>
                <c:pt idx="89">
                  <c:v>39.64</c:v>
                </c:pt>
                <c:pt idx="90">
                  <c:v>39.68</c:v>
                </c:pt>
                <c:pt idx="91">
                  <c:v>39.71</c:v>
                </c:pt>
                <c:pt idx="92">
                  <c:v>39.74</c:v>
                </c:pt>
                <c:pt idx="93">
                  <c:v>39.770000000000003</c:v>
                </c:pt>
                <c:pt idx="94">
                  <c:v>39.799999999999997</c:v>
                </c:pt>
                <c:pt idx="95">
                  <c:v>39.83</c:v>
                </c:pt>
                <c:pt idx="96">
                  <c:v>39.86</c:v>
                </c:pt>
                <c:pt idx="97">
                  <c:v>39.880000000000003</c:v>
                </c:pt>
                <c:pt idx="98">
                  <c:v>39.9</c:v>
                </c:pt>
                <c:pt idx="99">
                  <c:v>39.92</c:v>
                </c:pt>
                <c:pt idx="100">
                  <c:v>39.94</c:v>
                </c:pt>
                <c:pt idx="101">
                  <c:v>39.96</c:v>
                </c:pt>
                <c:pt idx="102">
                  <c:v>39.97</c:v>
                </c:pt>
                <c:pt idx="103">
                  <c:v>39.99</c:v>
                </c:pt>
                <c:pt idx="104">
                  <c:v>40</c:v>
                </c:pt>
                <c:pt idx="105">
                  <c:v>40.01</c:v>
                </c:pt>
                <c:pt idx="106">
                  <c:v>40.01</c:v>
                </c:pt>
                <c:pt idx="107">
                  <c:v>40.020000000000003</c:v>
                </c:pt>
                <c:pt idx="108">
                  <c:v>40.020000000000003</c:v>
                </c:pt>
                <c:pt idx="109">
                  <c:v>40.03</c:v>
                </c:pt>
                <c:pt idx="110">
                  <c:v>40.03</c:v>
                </c:pt>
                <c:pt idx="111">
                  <c:v>40.020000000000003</c:v>
                </c:pt>
                <c:pt idx="112">
                  <c:v>40.020000000000003</c:v>
                </c:pt>
                <c:pt idx="113">
                  <c:v>40.020000000000003</c:v>
                </c:pt>
                <c:pt idx="114">
                  <c:v>40.01</c:v>
                </c:pt>
                <c:pt idx="115">
                  <c:v>40</c:v>
                </c:pt>
                <c:pt idx="116">
                  <c:v>39.99</c:v>
                </c:pt>
                <c:pt idx="117">
                  <c:v>39.979999999999997</c:v>
                </c:pt>
                <c:pt idx="118">
                  <c:v>39.96</c:v>
                </c:pt>
                <c:pt idx="119">
                  <c:v>39.950000000000003</c:v>
                </c:pt>
                <c:pt idx="120">
                  <c:v>39.93</c:v>
                </c:pt>
              </c:numCache>
            </c:numRef>
          </c:yVal>
          <c:smooth val="0"/>
          <c:extLst>
            <c:ext xmlns:c16="http://schemas.microsoft.com/office/drawing/2014/chart" uri="{C3380CC4-5D6E-409C-BE32-E72D297353CC}">
              <c16:uniqueId val="{00000003-295D-024A-8F23-DCF0AF9C132E}"/>
            </c:ext>
          </c:extLst>
        </c:ser>
        <c:ser>
          <c:idx val="4"/>
          <c:order val="4"/>
          <c:tx>
            <c:strRef>
              <c:f>ECAB_Centiles!$AM$3</c:f>
              <c:strCache>
                <c:ptCount val="1"/>
                <c:pt idx="0">
                  <c:v>50</c:v>
                </c:pt>
              </c:strCache>
            </c:strRef>
          </c:tx>
          <c:spPr>
            <a:ln w="19050" cap="rnd">
              <a:solidFill>
                <a:schemeClr val="tx1"/>
              </a:solidFill>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ECAB_Centiles!$AM$4:$AM$124</c:f>
              <c:numCache>
                <c:formatCode>General</c:formatCode>
                <c:ptCount val="121"/>
                <c:pt idx="0">
                  <c:v>36.57</c:v>
                </c:pt>
                <c:pt idx="1">
                  <c:v>36.67</c:v>
                </c:pt>
                <c:pt idx="2">
                  <c:v>36.770000000000003</c:v>
                </c:pt>
                <c:pt idx="3">
                  <c:v>36.86</c:v>
                </c:pt>
                <c:pt idx="4">
                  <c:v>36.96</c:v>
                </c:pt>
                <c:pt idx="5">
                  <c:v>37.06</c:v>
                </c:pt>
                <c:pt idx="6">
                  <c:v>37.159999999999997</c:v>
                </c:pt>
                <c:pt idx="7">
                  <c:v>37.26</c:v>
                </c:pt>
                <c:pt idx="8">
                  <c:v>37.36</c:v>
                </c:pt>
                <c:pt idx="9">
                  <c:v>37.47</c:v>
                </c:pt>
                <c:pt idx="10">
                  <c:v>37.57</c:v>
                </c:pt>
                <c:pt idx="11">
                  <c:v>37.67</c:v>
                </c:pt>
                <c:pt idx="12">
                  <c:v>37.770000000000003</c:v>
                </c:pt>
                <c:pt idx="13">
                  <c:v>37.869999999999997</c:v>
                </c:pt>
                <c:pt idx="14">
                  <c:v>37.979999999999997</c:v>
                </c:pt>
                <c:pt idx="15">
                  <c:v>38.08</c:v>
                </c:pt>
                <c:pt idx="16">
                  <c:v>38.18</c:v>
                </c:pt>
                <c:pt idx="17">
                  <c:v>38.29</c:v>
                </c:pt>
                <c:pt idx="18">
                  <c:v>38.39</c:v>
                </c:pt>
                <c:pt idx="19">
                  <c:v>38.49</c:v>
                </c:pt>
                <c:pt idx="20">
                  <c:v>38.6</c:v>
                </c:pt>
                <c:pt idx="21">
                  <c:v>38.700000000000003</c:v>
                </c:pt>
                <c:pt idx="22">
                  <c:v>38.81</c:v>
                </c:pt>
                <c:pt idx="23">
                  <c:v>38.909999999999997</c:v>
                </c:pt>
                <c:pt idx="24">
                  <c:v>39.020000000000003</c:v>
                </c:pt>
                <c:pt idx="25">
                  <c:v>39.130000000000003</c:v>
                </c:pt>
                <c:pt idx="26">
                  <c:v>39.229999999999997</c:v>
                </c:pt>
                <c:pt idx="27">
                  <c:v>39.340000000000003</c:v>
                </c:pt>
                <c:pt idx="28">
                  <c:v>39.450000000000003</c:v>
                </c:pt>
                <c:pt idx="29">
                  <c:v>39.56</c:v>
                </c:pt>
                <c:pt idx="30">
                  <c:v>39.659999999999997</c:v>
                </c:pt>
                <c:pt idx="31">
                  <c:v>39.770000000000003</c:v>
                </c:pt>
                <c:pt idx="32">
                  <c:v>39.880000000000003</c:v>
                </c:pt>
                <c:pt idx="33">
                  <c:v>39.99</c:v>
                </c:pt>
                <c:pt idx="34">
                  <c:v>40.1</c:v>
                </c:pt>
                <c:pt idx="35">
                  <c:v>40.21</c:v>
                </c:pt>
                <c:pt idx="36">
                  <c:v>40.32</c:v>
                </c:pt>
                <c:pt idx="37">
                  <c:v>40.43</c:v>
                </c:pt>
                <c:pt idx="38">
                  <c:v>40.54</c:v>
                </c:pt>
                <c:pt idx="39">
                  <c:v>40.65</c:v>
                </c:pt>
                <c:pt idx="40">
                  <c:v>40.76</c:v>
                </c:pt>
                <c:pt idx="41">
                  <c:v>40.869999999999997</c:v>
                </c:pt>
                <c:pt idx="42">
                  <c:v>40.99</c:v>
                </c:pt>
                <c:pt idx="43">
                  <c:v>41.1</c:v>
                </c:pt>
                <c:pt idx="44">
                  <c:v>41.21</c:v>
                </c:pt>
                <c:pt idx="45">
                  <c:v>41.32</c:v>
                </c:pt>
                <c:pt idx="46">
                  <c:v>41.44</c:v>
                </c:pt>
                <c:pt idx="47">
                  <c:v>41.55</c:v>
                </c:pt>
                <c:pt idx="48">
                  <c:v>41.66</c:v>
                </c:pt>
                <c:pt idx="49">
                  <c:v>41.78</c:v>
                </c:pt>
                <c:pt idx="50">
                  <c:v>41.89</c:v>
                </c:pt>
                <c:pt idx="51">
                  <c:v>42.01</c:v>
                </c:pt>
                <c:pt idx="52">
                  <c:v>42.12</c:v>
                </c:pt>
                <c:pt idx="53">
                  <c:v>42.24</c:v>
                </c:pt>
                <c:pt idx="54">
                  <c:v>42.36</c:v>
                </c:pt>
                <c:pt idx="55">
                  <c:v>42.47</c:v>
                </c:pt>
                <c:pt idx="56">
                  <c:v>42.59</c:v>
                </c:pt>
                <c:pt idx="57">
                  <c:v>42.71</c:v>
                </c:pt>
                <c:pt idx="58">
                  <c:v>42.82</c:v>
                </c:pt>
                <c:pt idx="59">
                  <c:v>42.94</c:v>
                </c:pt>
                <c:pt idx="60">
                  <c:v>43.06</c:v>
                </c:pt>
                <c:pt idx="61">
                  <c:v>43.18</c:v>
                </c:pt>
                <c:pt idx="62">
                  <c:v>43.3</c:v>
                </c:pt>
                <c:pt idx="63">
                  <c:v>43.42</c:v>
                </c:pt>
                <c:pt idx="64">
                  <c:v>43.53</c:v>
                </c:pt>
                <c:pt idx="65">
                  <c:v>43.65</c:v>
                </c:pt>
                <c:pt idx="66">
                  <c:v>43.77</c:v>
                </c:pt>
                <c:pt idx="67">
                  <c:v>43.89</c:v>
                </c:pt>
                <c:pt idx="68">
                  <c:v>44.02</c:v>
                </c:pt>
                <c:pt idx="69">
                  <c:v>44.14</c:v>
                </c:pt>
                <c:pt idx="70">
                  <c:v>44.26</c:v>
                </c:pt>
                <c:pt idx="71">
                  <c:v>44.38</c:v>
                </c:pt>
                <c:pt idx="72">
                  <c:v>44.5</c:v>
                </c:pt>
                <c:pt idx="73">
                  <c:v>44.62</c:v>
                </c:pt>
                <c:pt idx="74">
                  <c:v>44.75</c:v>
                </c:pt>
                <c:pt idx="75">
                  <c:v>44.87</c:v>
                </c:pt>
                <c:pt idx="76">
                  <c:v>44.99</c:v>
                </c:pt>
                <c:pt idx="77">
                  <c:v>45.12</c:v>
                </c:pt>
                <c:pt idx="78">
                  <c:v>45.24</c:v>
                </c:pt>
                <c:pt idx="79">
                  <c:v>45.37</c:v>
                </c:pt>
                <c:pt idx="80">
                  <c:v>45.49</c:v>
                </c:pt>
                <c:pt idx="81">
                  <c:v>45.62</c:v>
                </c:pt>
                <c:pt idx="82">
                  <c:v>45.74</c:v>
                </c:pt>
                <c:pt idx="83">
                  <c:v>45.87</c:v>
                </c:pt>
                <c:pt idx="84">
                  <c:v>45.99</c:v>
                </c:pt>
                <c:pt idx="85">
                  <c:v>46.12</c:v>
                </c:pt>
                <c:pt idx="86">
                  <c:v>46.25</c:v>
                </c:pt>
                <c:pt idx="87">
                  <c:v>46.37</c:v>
                </c:pt>
                <c:pt idx="88">
                  <c:v>46.5</c:v>
                </c:pt>
                <c:pt idx="89">
                  <c:v>46.63</c:v>
                </c:pt>
                <c:pt idx="90">
                  <c:v>46.76</c:v>
                </c:pt>
                <c:pt idx="91">
                  <c:v>46.88</c:v>
                </c:pt>
                <c:pt idx="92">
                  <c:v>47.01</c:v>
                </c:pt>
                <c:pt idx="93">
                  <c:v>47.14</c:v>
                </c:pt>
                <c:pt idx="94">
                  <c:v>47.27</c:v>
                </c:pt>
                <c:pt idx="95">
                  <c:v>47.4</c:v>
                </c:pt>
                <c:pt idx="96">
                  <c:v>47.53</c:v>
                </c:pt>
                <c:pt idx="97">
                  <c:v>47.66</c:v>
                </c:pt>
                <c:pt idx="98">
                  <c:v>47.79</c:v>
                </c:pt>
                <c:pt idx="99">
                  <c:v>47.92</c:v>
                </c:pt>
                <c:pt idx="100">
                  <c:v>48.06</c:v>
                </c:pt>
                <c:pt idx="101">
                  <c:v>48.19</c:v>
                </c:pt>
                <c:pt idx="102">
                  <c:v>48.32</c:v>
                </c:pt>
                <c:pt idx="103">
                  <c:v>48.45</c:v>
                </c:pt>
                <c:pt idx="104">
                  <c:v>48.58</c:v>
                </c:pt>
                <c:pt idx="105">
                  <c:v>48.72</c:v>
                </c:pt>
                <c:pt idx="106">
                  <c:v>48.85</c:v>
                </c:pt>
                <c:pt idx="107">
                  <c:v>48.98</c:v>
                </c:pt>
                <c:pt idx="108">
                  <c:v>49.12</c:v>
                </c:pt>
                <c:pt idx="109">
                  <c:v>49.25</c:v>
                </c:pt>
                <c:pt idx="110">
                  <c:v>49.39</c:v>
                </c:pt>
                <c:pt idx="111">
                  <c:v>49.52</c:v>
                </c:pt>
                <c:pt idx="112">
                  <c:v>49.66</c:v>
                </c:pt>
                <c:pt idx="113">
                  <c:v>49.79</c:v>
                </c:pt>
                <c:pt idx="114">
                  <c:v>49.93</c:v>
                </c:pt>
                <c:pt idx="115">
                  <c:v>50.07</c:v>
                </c:pt>
                <c:pt idx="116">
                  <c:v>50.2</c:v>
                </c:pt>
                <c:pt idx="117">
                  <c:v>50.34</c:v>
                </c:pt>
                <c:pt idx="118">
                  <c:v>50.48</c:v>
                </c:pt>
                <c:pt idx="119">
                  <c:v>50.62</c:v>
                </c:pt>
                <c:pt idx="120">
                  <c:v>50.75</c:v>
                </c:pt>
              </c:numCache>
            </c:numRef>
          </c:yVal>
          <c:smooth val="0"/>
          <c:extLst>
            <c:ext xmlns:c16="http://schemas.microsoft.com/office/drawing/2014/chart" uri="{C3380CC4-5D6E-409C-BE32-E72D297353CC}">
              <c16:uniqueId val="{00000004-295D-024A-8F23-DCF0AF9C132E}"/>
            </c:ext>
          </c:extLst>
        </c:ser>
        <c:ser>
          <c:idx val="5"/>
          <c:order val="5"/>
          <c:tx>
            <c:strRef>
              <c:f>ECAB_Centiles!$AN$3</c:f>
              <c:strCache>
                <c:ptCount val="1"/>
                <c:pt idx="0">
                  <c:v>75</c:v>
                </c:pt>
              </c:strCache>
            </c:strRef>
          </c:tx>
          <c:spPr>
            <a:ln w="19050" cap="rnd">
              <a:solidFill>
                <a:schemeClr val="accent6"/>
              </a:solidFill>
              <a:prstDash val="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ECAB_Centiles!$AN$4:$AN$124</c:f>
              <c:numCache>
                <c:formatCode>General</c:formatCode>
                <c:ptCount val="121"/>
                <c:pt idx="0">
                  <c:v>42.74</c:v>
                </c:pt>
                <c:pt idx="1">
                  <c:v>42.74</c:v>
                </c:pt>
                <c:pt idx="2">
                  <c:v>42.75</c:v>
                </c:pt>
                <c:pt idx="3">
                  <c:v>42.76</c:v>
                </c:pt>
                <c:pt idx="4">
                  <c:v>42.78</c:v>
                </c:pt>
                <c:pt idx="5">
                  <c:v>42.8</c:v>
                </c:pt>
                <c:pt idx="6">
                  <c:v>42.83</c:v>
                </c:pt>
                <c:pt idx="7">
                  <c:v>42.87</c:v>
                </c:pt>
                <c:pt idx="8">
                  <c:v>42.91</c:v>
                </c:pt>
                <c:pt idx="9">
                  <c:v>42.96</c:v>
                </c:pt>
                <c:pt idx="10">
                  <c:v>43.01</c:v>
                </c:pt>
                <c:pt idx="11">
                  <c:v>43.07</c:v>
                </c:pt>
                <c:pt idx="12">
                  <c:v>43.14</c:v>
                </c:pt>
                <c:pt idx="13">
                  <c:v>43.21</c:v>
                </c:pt>
                <c:pt idx="14">
                  <c:v>43.28</c:v>
                </c:pt>
                <c:pt idx="15">
                  <c:v>43.36</c:v>
                </c:pt>
                <c:pt idx="16">
                  <c:v>43.45</c:v>
                </c:pt>
                <c:pt idx="17">
                  <c:v>43.55</c:v>
                </c:pt>
                <c:pt idx="18">
                  <c:v>43.65</c:v>
                </c:pt>
                <c:pt idx="19">
                  <c:v>43.75</c:v>
                </c:pt>
                <c:pt idx="20">
                  <c:v>43.86</c:v>
                </c:pt>
                <c:pt idx="21">
                  <c:v>43.98</c:v>
                </c:pt>
                <c:pt idx="22">
                  <c:v>44.1</c:v>
                </c:pt>
                <c:pt idx="23">
                  <c:v>44.23</c:v>
                </c:pt>
                <c:pt idx="24">
                  <c:v>44.36</c:v>
                </c:pt>
                <c:pt idx="25">
                  <c:v>44.5</c:v>
                </c:pt>
                <c:pt idx="26">
                  <c:v>44.65</c:v>
                </c:pt>
                <c:pt idx="27">
                  <c:v>44.8</c:v>
                </c:pt>
                <c:pt idx="28">
                  <c:v>44.95</c:v>
                </c:pt>
                <c:pt idx="29">
                  <c:v>45.12</c:v>
                </c:pt>
                <c:pt idx="30">
                  <c:v>45.28</c:v>
                </c:pt>
                <c:pt idx="31">
                  <c:v>45.46</c:v>
                </c:pt>
                <c:pt idx="32">
                  <c:v>45.64</c:v>
                </c:pt>
                <c:pt idx="33">
                  <c:v>45.82</c:v>
                </c:pt>
                <c:pt idx="34">
                  <c:v>46.01</c:v>
                </c:pt>
                <c:pt idx="35">
                  <c:v>46.21</c:v>
                </c:pt>
                <c:pt idx="36">
                  <c:v>46.41</c:v>
                </c:pt>
                <c:pt idx="37">
                  <c:v>46.62</c:v>
                </c:pt>
                <c:pt idx="38">
                  <c:v>46.83</c:v>
                </c:pt>
                <c:pt idx="39">
                  <c:v>47.05</c:v>
                </c:pt>
                <c:pt idx="40">
                  <c:v>47.28</c:v>
                </c:pt>
                <c:pt idx="41">
                  <c:v>47.51</c:v>
                </c:pt>
                <c:pt idx="42">
                  <c:v>47.75</c:v>
                </c:pt>
                <c:pt idx="43">
                  <c:v>47.99</c:v>
                </c:pt>
                <c:pt idx="44">
                  <c:v>48.24</c:v>
                </c:pt>
                <c:pt idx="45">
                  <c:v>48.49</c:v>
                </c:pt>
                <c:pt idx="46">
                  <c:v>48.75</c:v>
                </c:pt>
                <c:pt idx="47">
                  <c:v>49.02</c:v>
                </c:pt>
                <c:pt idx="48">
                  <c:v>49.29</c:v>
                </c:pt>
                <c:pt idx="49">
                  <c:v>49.57</c:v>
                </c:pt>
                <c:pt idx="50">
                  <c:v>49.85</c:v>
                </c:pt>
                <c:pt idx="51">
                  <c:v>50.14</c:v>
                </c:pt>
                <c:pt idx="52">
                  <c:v>50.44</c:v>
                </c:pt>
                <c:pt idx="53">
                  <c:v>50.74</c:v>
                </c:pt>
                <c:pt idx="54">
                  <c:v>51.04</c:v>
                </c:pt>
                <c:pt idx="55">
                  <c:v>51.35</c:v>
                </c:pt>
                <c:pt idx="56">
                  <c:v>51.67</c:v>
                </c:pt>
                <c:pt idx="57">
                  <c:v>51.99</c:v>
                </c:pt>
                <c:pt idx="58">
                  <c:v>52.32</c:v>
                </c:pt>
                <c:pt idx="59">
                  <c:v>52.66</c:v>
                </c:pt>
                <c:pt idx="60">
                  <c:v>53</c:v>
                </c:pt>
                <c:pt idx="61">
                  <c:v>53.34</c:v>
                </c:pt>
                <c:pt idx="62">
                  <c:v>53.7</c:v>
                </c:pt>
                <c:pt idx="63">
                  <c:v>54.05</c:v>
                </c:pt>
                <c:pt idx="64">
                  <c:v>54.42</c:v>
                </c:pt>
                <c:pt idx="65">
                  <c:v>54.79</c:v>
                </c:pt>
                <c:pt idx="66">
                  <c:v>55.16</c:v>
                </c:pt>
                <c:pt idx="67">
                  <c:v>55.54</c:v>
                </c:pt>
                <c:pt idx="68">
                  <c:v>55.93</c:v>
                </c:pt>
                <c:pt idx="69">
                  <c:v>56.32</c:v>
                </c:pt>
                <c:pt idx="70">
                  <c:v>56.72</c:v>
                </c:pt>
                <c:pt idx="71">
                  <c:v>57.12</c:v>
                </c:pt>
                <c:pt idx="72">
                  <c:v>57.53</c:v>
                </c:pt>
                <c:pt idx="73">
                  <c:v>57.95</c:v>
                </c:pt>
                <c:pt idx="74">
                  <c:v>58.37</c:v>
                </c:pt>
                <c:pt idx="75">
                  <c:v>58.8</c:v>
                </c:pt>
                <c:pt idx="76">
                  <c:v>59.23</c:v>
                </c:pt>
                <c:pt idx="77">
                  <c:v>59.67</c:v>
                </c:pt>
                <c:pt idx="78">
                  <c:v>60.11</c:v>
                </c:pt>
                <c:pt idx="79">
                  <c:v>60.56</c:v>
                </c:pt>
                <c:pt idx="80">
                  <c:v>61.02</c:v>
                </c:pt>
                <c:pt idx="81">
                  <c:v>61.48</c:v>
                </c:pt>
                <c:pt idx="82">
                  <c:v>61.94</c:v>
                </c:pt>
                <c:pt idx="83">
                  <c:v>62.42</c:v>
                </c:pt>
                <c:pt idx="84">
                  <c:v>62.89</c:v>
                </c:pt>
                <c:pt idx="85">
                  <c:v>63.38</c:v>
                </c:pt>
                <c:pt idx="86">
                  <c:v>63.87</c:v>
                </c:pt>
                <c:pt idx="87">
                  <c:v>64.36</c:v>
                </c:pt>
                <c:pt idx="88">
                  <c:v>64.87</c:v>
                </c:pt>
                <c:pt idx="89">
                  <c:v>65.37</c:v>
                </c:pt>
                <c:pt idx="90">
                  <c:v>65.89</c:v>
                </c:pt>
                <c:pt idx="91">
                  <c:v>66.400000000000006</c:v>
                </c:pt>
                <c:pt idx="92">
                  <c:v>66.930000000000007</c:v>
                </c:pt>
                <c:pt idx="93">
                  <c:v>67.459999999999994</c:v>
                </c:pt>
                <c:pt idx="94">
                  <c:v>67.989999999999995</c:v>
                </c:pt>
                <c:pt idx="95">
                  <c:v>68.540000000000006</c:v>
                </c:pt>
                <c:pt idx="96">
                  <c:v>69.08</c:v>
                </c:pt>
                <c:pt idx="97">
                  <c:v>69.64</c:v>
                </c:pt>
                <c:pt idx="98">
                  <c:v>70.2</c:v>
                </c:pt>
                <c:pt idx="99">
                  <c:v>70.760000000000005</c:v>
                </c:pt>
                <c:pt idx="100">
                  <c:v>71.33</c:v>
                </c:pt>
                <c:pt idx="101">
                  <c:v>71.91</c:v>
                </c:pt>
                <c:pt idx="102">
                  <c:v>72.489999999999995</c:v>
                </c:pt>
                <c:pt idx="103">
                  <c:v>73.08</c:v>
                </c:pt>
                <c:pt idx="104">
                  <c:v>73.67</c:v>
                </c:pt>
                <c:pt idx="105">
                  <c:v>74.27</c:v>
                </c:pt>
                <c:pt idx="106">
                  <c:v>74.87</c:v>
                </c:pt>
                <c:pt idx="107">
                  <c:v>75.48</c:v>
                </c:pt>
                <c:pt idx="108">
                  <c:v>76.099999999999994</c:v>
                </c:pt>
                <c:pt idx="109">
                  <c:v>76.72</c:v>
                </c:pt>
                <c:pt idx="110">
                  <c:v>77.349999999999994</c:v>
                </c:pt>
                <c:pt idx="111">
                  <c:v>77.98</c:v>
                </c:pt>
                <c:pt idx="112">
                  <c:v>78.62</c:v>
                </c:pt>
                <c:pt idx="113">
                  <c:v>79.27</c:v>
                </c:pt>
                <c:pt idx="114">
                  <c:v>79.92</c:v>
                </c:pt>
                <c:pt idx="115">
                  <c:v>80.58</c:v>
                </c:pt>
                <c:pt idx="116">
                  <c:v>81.239999999999995</c:v>
                </c:pt>
                <c:pt idx="117">
                  <c:v>81.91</c:v>
                </c:pt>
                <c:pt idx="118">
                  <c:v>82.58</c:v>
                </c:pt>
                <c:pt idx="119">
                  <c:v>83.26</c:v>
                </c:pt>
                <c:pt idx="120">
                  <c:v>83.94</c:v>
                </c:pt>
              </c:numCache>
            </c:numRef>
          </c:yVal>
          <c:smooth val="0"/>
          <c:extLst>
            <c:ext xmlns:c16="http://schemas.microsoft.com/office/drawing/2014/chart" uri="{C3380CC4-5D6E-409C-BE32-E72D297353CC}">
              <c16:uniqueId val="{00000005-295D-024A-8F23-DCF0AF9C132E}"/>
            </c:ext>
          </c:extLst>
        </c:ser>
        <c:ser>
          <c:idx val="6"/>
          <c:order val="6"/>
          <c:tx>
            <c:strRef>
              <c:f>ECAB_Centiles!$AO$3</c:f>
              <c:strCache>
                <c:ptCount val="1"/>
                <c:pt idx="0">
                  <c:v>90</c:v>
                </c:pt>
              </c:strCache>
            </c:strRef>
          </c:tx>
          <c:spPr>
            <a:ln w="19050" cap="rnd">
              <a:solidFill>
                <a:srgbClr val="00B0F0"/>
              </a:solidFill>
              <a:prstDash val="sysDot"/>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ECAB_Centiles!$AO$4:$AO$124</c:f>
              <c:numCache>
                <c:formatCode>General</c:formatCode>
                <c:ptCount val="121"/>
                <c:pt idx="0">
                  <c:v>50.73</c:v>
                </c:pt>
                <c:pt idx="1">
                  <c:v>50.96</c:v>
                </c:pt>
                <c:pt idx="2">
                  <c:v>51.19</c:v>
                </c:pt>
                <c:pt idx="3">
                  <c:v>51.42</c:v>
                </c:pt>
                <c:pt idx="4">
                  <c:v>51.65</c:v>
                </c:pt>
                <c:pt idx="5">
                  <c:v>51.89</c:v>
                </c:pt>
                <c:pt idx="6">
                  <c:v>52.13</c:v>
                </c:pt>
                <c:pt idx="7">
                  <c:v>52.38</c:v>
                </c:pt>
                <c:pt idx="8">
                  <c:v>52.62</c:v>
                </c:pt>
                <c:pt idx="9">
                  <c:v>52.87</c:v>
                </c:pt>
                <c:pt idx="10">
                  <c:v>53.12</c:v>
                </c:pt>
                <c:pt idx="11">
                  <c:v>53.38</c:v>
                </c:pt>
                <c:pt idx="12">
                  <c:v>53.64</c:v>
                </c:pt>
                <c:pt idx="13">
                  <c:v>53.9</c:v>
                </c:pt>
                <c:pt idx="14">
                  <c:v>54.16</c:v>
                </c:pt>
                <c:pt idx="15">
                  <c:v>54.43</c:v>
                </c:pt>
                <c:pt idx="16">
                  <c:v>54.7</c:v>
                </c:pt>
                <c:pt idx="17">
                  <c:v>54.97</c:v>
                </c:pt>
                <c:pt idx="18">
                  <c:v>55.24</c:v>
                </c:pt>
                <c:pt idx="19">
                  <c:v>55.52</c:v>
                </c:pt>
                <c:pt idx="20">
                  <c:v>55.8</c:v>
                </c:pt>
                <c:pt idx="21">
                  <c:v>56.08</c:v>
                </c:pt>
                <c:pt idx="22">
                  <c:v>56.37</c:v>
                </c:pt>
                <c:pt idx="23">
                  <c:v>56.66</c:v>
                </c:pt>
                <c:pt idx="24">
                  <c:v>56.95</c:v>
                </c:pt>
                <c:pt idx="25">
                  <c:v>57.24</c:v>
                </c:pt>
                <c:pt idx="26">
                  <c:v>57.54</c:v>
                </c:pt>
                <c:pt idx="27">
                  <c:v>57.84</c:v>
                </c:pt>
                <c:pt idx="28">
                  <c:v>58.14</c:v>
                </c:pt>
                <c:pt idx="29">
                  <c:v>58.45</c:v>
                </c:pt>
                <c:pt idx="30">
                  <c:v>58.76</c:v>
                </c:pt>
                <c:pt idx="31">
                  <c:v>59.07</c:v>
                </c:pt>
                <c:pt idx="32">
                  <c:v>59.38</c:v>
                </c:pt>
                <c:pt idx="33">
                  <c:v>59.7</c:v>
                </c:pt>
                <c:pt idx="34">
                  <c:v>60.02</c:v>
                </c:pt>
                <c:pt idx="35">
                  <c:v>60.34</c:v>
                </c:pt>
                <c:pt idx="36">
                  <c:v>60.67</c:v>
                </c:pt>
                <c:pt idx="37">
                  <c:v>61</c:v>
                </c:pt>
                <c:pt idx="38">
                  <c:v>61.33</c:v>
                </c:pt>
                <c:pt idx="39">
                  <c:v>61.66</c:v>
                </c:pt>
                <c:pt idx="40">
                  <c:v>62</c:v>
                </c:pt>
                <c:pt idx="41">
                  <c:v>62.34</c:v>
                </c:pt>
                <c:pt idx="42">
                  <c:v>62.68</c:v>
                </c:pt>
                <c:pt idx="43">
                  <c:v>63.03</c:v>
                </c:pt>
                <c:pt idx="44">
                  <c:v>63.37</c:v>
                </c:pt>
                <c:pt idx="45">
                  <c:v>63.72</c:v>
                </c:pt>
                <c:pt idx="46">
                  <c:v>64.08</c:v>
                </c:pt>
                <c:pt idx="47">
                  <c:v>64.430000000000007</c:v>
                </c:pt>
                <c:pt idx="48">
                  <c:v>64.790000000000006</c:v>
                </c:pt>
                <c:pt idx="49">
                  <c:v>65.16</c:v>
                </c:pt>
                <c:pt idx="50">
                  <c:v>65.52</c:v>
                </c:pt>
                <c:pt idx="51">
                  <c:v>65.89</c:v>
                </c:pt>
                <c:pt idx="52">
                  <c:v>66.260000000000005</c:v>
                </c:pt>
                <c:pt idx="53">
                  <c:v>66.63</c:v>
                </c:pt>
                <c:pt idx="54">
                  <c:v>67.010000000000005</c:v>
                </c:pt>
                <c:pt idx="55">
                  <c:v>67.39</c:v>
                </c:pt>
                <c:pt idx="56">
                  <c:v>67.77</c:v>
                </c:pt>
                <c:pt idx="57">
                  <c:v>68.16</c:v>
                </c:pt>
                <c:pt idx="58">
                  <c:v>68.540000000000006</c:v>
                </c:pt>
                <c:pt idx="59">
                  <c:v>68.930000000000007</c:v>
                </c:pt>
                <c:pt idx="60">
                  <c:v>69.33</c:v>
                </c:pt>
                <c:pt idx="61">
                  <c:v>69.72</c:v>
                </c:pt>
                <c:pt idx="62">
                  <c:v>70.12</c:v>
                </c:pt>
                <c:pt idx="63">
                  <c:v>70.52</c:v>
                </c:pt>
                <c:pt idx="64">
                  <c:v>70.930000000000007</c:v>
                </c:pt>
                <c:pt idx="65">
                  <c:v>71.34</c:v>
                </c:pt>
                <c:pt idx="66">
                  <c:v>71.75</c:v>
                </c:pt>
                <c:pt idx="67">
                  <c:v>72.16</c:v>
                </c:pt>
                <c:pt idx="68">
                  <c:v>72.569999999999993</c:v>
                </c:pt>
                <c:pt idx="69">
                  <c:v>72.989999999999995</c:v>
                </c:pt>
                <c:pt idx="70">
                  <c:v>73.41</c:v>
                </c:pt>
                <c:pt idx="71">
                  <c:v>73.84</c:v>
                </c:pt>
                <c:pt idx="72">
                  <c:v>74.27</c:v>
                </c:pt>
                <c:pt idx="73">
                  <c:v>74.7</c:v>
                </c:pt>
                <c:pt idx="74">
                  <c:v>75.13</c:v>
                </c:pt>
                <c:pt idx="75">
                  <c:v>75.56</c:v>
                </c:pt>
                <c:pt idx="76">
                  <c:v>76</c:v>
                </c:pt>
                <c:pt idx="77">
                  <c:v>76.44</c:v>
                </c:pt>
                <c:pt idx="78">
                  <c:v>76.89</c:v>
                </c:pt>
                <c:pt idx="79">
                  <c:v>77.33</c:v>
                </c:pt>
                <c:pt idx="80">
                  <c:v>77.78</c:v>
                </c:pt>
                <c:pt idx="81">
                  <c:v>78.239999999999995</c:v>
                </c:pt>
                <c:pt idx="82">
                  <c:v>78.69</c:v>
                </c:pt>
                <c:pt idx="83">
                  <c:v>79.150000000000006</c:v>
                </c:pt>
                <c:pt idx="84">
                  <c:v>79.61</c:v>
                </c:pt>
                <c:pt idx="85">
                  <c:v>80.08</c:v>
                </c:pt>
                <c:pt idx="86">
                  <c:v>80.540000000000006</c:v>
                </c:pt>
                <c:pt idx="87">
                  <c:v>81.010000000000005</c:v>
                </c:pt>
                <c:pt idx="88">
                  <c:v>81.48</c:v>
                </c:pt>
                <c:pt idx="89">
                  <c:v>81.96</c:v>
                </c:pt>
                <c:pt idx="90">
                  <c:v>82.44</c:v>
                </c:pt>
                <c:pt idx="91">
                  <c:v>82.92</c:v>
                </c:pt>
                <c:pt idx="92">
                  <c:v>83.4</c:v>
                </c:pt>
                <c:pt idx="93">
                  <c:v>83.89</c:v>
                </c:pt>
                <c:pt idx="94">
                  <c:v>84.38</c:v>
                </c:pt>
                <c:pt idx="95">
                  <c:v>84.87</c:v>
                </c:pt>
                <c:pt idx="96">
                  <c:v>85.36</c:v>
                </c:pt>
                <c:pt idx="97">
                  <c:v>85.86</c:v>
                </c:pt>
                <c:pt idx="98">
                  <c:v>86.36</c:v>
                </c:pt>
                <c:pt idx="99">
                  <c:v>86.87</c:v>
                </c:pt>
                <c:pt idx="100">
                  <c:v>87.37</c:v>
                </c:pt>
                <c:pt idx="101">
                  <c:v>87.88</c:v>
                </c:pt>
                <c:pt idx="102">
                  <c:v>88.39</c:v>
                </c:pt>
                <c:pt idx="103">
                  <c:v>88.91</c:v>
                </c:pt>
                <c:pt idx="104">
                  <c:v>89.42</c:v>
                </c:pt>
                <c:pt idx="105">
                  <c:v>89.95</c:v>
                </c:pt>
                <c:pt idx="106">
                  <c:v>90.47</c:v>
                </c:pt>
                <c:pt idx="107">
                  <c:v>90.99</c:v>
                </c:pt>
                <c:pt idx="108">
                  <c:v>91.52</c:v>
                </c:pt>
                <c:pt idx="109">
                  <c:v>92.05</c:v>
                </c:pt>
                <c:pt idx="110">
                  <c:v>92.59</c:v>
                </c:pt>
                <c:pt idx="111">
                  <c:v>93.13</c:v>
                </c:pt>
                <c:pt idx="112">
                  <c:v>93.67</c:v>
                </c:pt>
                <c:pt idx="113">
                  <c:v>94.21</c:v>
                </c:pt>
                <c:pt idx="114">
                  <c:v>94.75</c:v>
                </c:pt>
                <c:pt idx="115">
                  <c:v>95.3</c:v>
                </c:pt>
                <c:pt idx="116">
                  <c:v>95.85</c:v>
                </c:pt>
                <c:pt idx="117">
                  <c:v>96.41</c:v>
                </c:pt>
                <c:pt idx="118">
                  <c:v>96.97</c:v>
                </c:pt>
                <c:pt idx="119">
                  <c:v>97.53</c:v>
                </c:pt>
                <c:pt idx="120">
                  <c:v>98.09</c:v>
                </c:pt>
              </c:numCache>
            </c:numRef>
          </c:yVal>
          <c:smooth val="0"/>
          <c:extLst>
            <c:ext xmlns:c16="http://schemas.microsoft.com/office/drawing/2014/chart" uri="{C3380CC4-5D6E-409C-BE32-E72D297353CC}">
              <c16:uniqueId val="{00000006-295D-024A-8F23-DCF0AF9C132E}"/>
            </c:ext>
          </c:extLst>
        </c:ser>
        <c:ser>
          <c:idx val="7"/>
          <c:order val="7"/>
          <c:tx>
            <c:strRef>
              <c:f>ECAB_Centiles!$AP$3</c:f>
              <c:strCache>
                <c:ptCount val="1"/>
                <c:pt idx="0">
                  <c:v>95</c:v>
                </c:pt>
              </c:strCache>
            </c:strRef>
          </c:tx>
          <c:spPr>
            <a:ln w="19050" cap="rnd">
              <a:solidFill>
                <a:srgbClr val="0070C0"/>
              </a:solidFill>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ECAB_Centiles!$AP$4:$AP$124</c:f>
              <c:numCache>
                <c:formatCode>General</c:formatCode>
                <c:ptCount val="121"/>
                <c:pt idx="0">
                  <c:v>55.7</c:v>
                </c:pt>
                <c:pt idx="1">
                  <c:v>56.08</c:v>
                </c:pt>
                <c:pt idx="2">
                  <c:v>56.45</c:v>
                </c:pt>
                <c:pt idx="3">
                  <c:v>56.83</c:v>
                </c:pt>
                <c:pt idx="4">
                  <c:v>57.2</c:v>
                </c:pt>
                <c:pt idx="5">
                  <c:v>57.58</c:v>
                </c:pt>
                <c:pt idx="6">
                  <c:v>57.96</c:v>
                </c:pt>
                <c:pt idx="7">
                  <c:v>58.34</c:v>
                </c:pt>
                <c:pt idx="8">
                  <c:v>58.72</c:v>
                </c:pt>
                <c:pt idx="9">
                  <c:v>59.1</c:v>
                </c:pt>
                <c:pt idx="10">
                  <c:v>59.49</c:v>
                </c:pt>
                <c:pt idx="11">
                  <c:v>59.87</c:v>
                </c:pt>
                <c:pt idx="12">
                  <c:v>60.26</c:v>
                </c:pt>
                <c:pt idx="13">
                  <c:v>60.65</c:v>
                </c:pt>
                <c:pt idx="14">
                  <c:v>61.04</c:v>
                </c:pt>
                <c:pt idx="15">
                  <c:v>61.43</c:v>
                </c:pt>
                <c:pt idx="16">
                  <c:v>61.82</c:v>
                </c:pt>
                <c:pt idx="17">
                  <c:v>62.22</c:v>
                </c:pt>
                <c:pt idx="18">
                  <c:v>62.61</c:v>
                </c:pt>
                <c:pt idx="19">
                  <c:v>63.01</c:v>
                </c:pt>
                <c:pt idx="20">
                  <c:v>63.41</c:v>
                </c:pt>
                <c:pt idx="21">
                  <c:v>63.81</c:v>
                </c:pt>
                <c:pt idx="22">
                  <c:v>64.209999999999994</c:v>
                </c:pt>
                <c:pt idx="23">
                  <c:v>64.61</c:v>
                </c:pt>
                <c:pt idx="24">
                  <c:v>65.02</c:v>
                </c:pt>
                <c:pt idx="25">
                  <c:v>65.42</c:v>
                </c:pt>
                <c:pt idx="26">
                  <c:v>65.83</c:v>
                </c:pt>
                <c:pt idx="27">
                  <c:v>66.23</c:v>
                </c:pt>
                <c:pt idx="28">
                  <c:v>66.64</c:v>
                </c:pt>
                <c:pt idx="29">
                  <c:v>67.05</c:v>
                </c:pt>
                <c:pt idx="30">
                  <c:v>67.47</c:v>
                </c:pt>
                <c:pt idx="31">
                  <c:v>67.88</c:v>
                </c:pt>
                <c:pt idx="32">
                  <c:v>68.290000000000006</c:v>
                </c:pt>
                <c:pt idx="33">
                  <c:v>68.709999999999994</c:v>
                </c:pt>
                <c:pt idx="34">
                  <c:v>69.13</c:v>
                </c:pt>
                <c:pt idx="35">
                  <c:v>69.55</c:v>
                </c:pt>
                <c:pt idx="36">
                  <c:v>69.97</c:v>
                </c:pt>
                <c:pt idx="37">
                  <c:v>70.39</c:v>
                </c:pt>
                <c:pt idx="38">
                  <c:v>70.81</c:v>
                </c:pt>
                <c:pt idx="39">
                  <c:v>71.23</c:v>
                </c:pt>
                <c:pt idx="40">
                  <c:v>71.66</c:v>
                </c:pt>
                <c:pt idx="41">
                  <c:v>72.09</c:v>
                </c:pt>
                <c:pt idx="42">
                  <c:v>72.52</c:v>
                </c:pt>
                <c:pt idx="43">
                  <c:v>72.94</c:v>
                </c:pt>
                <c:pt idx="44">
                  <c:v>73.38</c:v>
                </c:pt>
                <c:pt idx="45">
                  <c:v>73.81</c:v>
                </c:pt>
                <c:pt idx="46">
                  <c:v>74.239999999999995</c:v>
                </c:pt>
                <c:pt idx="47">
                  <c:v>74.680000000000007</c:v>
                </c:pt>
                <c:pt idx="48">
                  <c:v>75.11</c:v>
                </c:pt>
                <c:pt idx="49">
                  <c:v>75.55</c:v>
                </c:pt>
                <c:pt idx="50">
                  <c:v>75.989999999999995</c:v>
                </c:pt>
                <c:pt idx="51">
                  <c:v>76.430000000000007</c:v>
                </c:pt>
                <c:pt idx="52">
                  <c:v>76.87</c:v>
                </c:pt>
                <c:pt idx="53">
                  <c:v>77.319999999999993</c:v>
                </c:pt>
                <c:pt idx="54">
                  <c:v>77.760000000000005</c:v>
                </c:pt>
                <c:pt idx="55">
                  <c:v>78.209999999999994</c:v>
                </c:pt>
                <c:pt idx="56">
                  <c:v>78.66</c:v>
                </c:pt>
                <c:pt idx="57">
                  <c:v>79.099999999999994</c:v>
                </c:pt>
                <c:pt idx="58">
                  <c:v>79.55</c:v>
                </c:pt>
                <c:pt idx="59">
                  <c:v>80.010000000000005</c:v>
                </c:pt>
                <c:pt idx="60">
                  <c:v>80.459999999999994</c:v>
                </c:pt>
                <c:pt idx="61">
                  <c:v>80.91</c:v>
                </c:pt>
                <c:pt idx="62">
                  <c:v>81.37</c:v>
                </c:pt>
                <c:pt idx="63">
                  <c:v>81.83</c:v>
                </c:pt>
                <c:pt idx="64">
                  <c:v>82.28</c:v>
                </c:pt>
                <c:pt idx="65">
                  <c:v>82.74</c:v>
                </c:pt>
                <c:pt idx="66">
                  <c:v>83.21</c:v>
                </c:pt>
                <c:pt idx="67">
                  <c:v>83.67</c:v>
                </c:pt>
                <c:pt idx="68">
                  <c:v>84.13</c:v>
                </c:pt>
                <c:pt idx="69">
                  <c:v>84.6</c:v>
                </c:pt>
                <c:pt idx="70">
                  <c:v>85.06</c:v>
                </c:pt>
                <c:pt idx="71">
                  <c:v>85.53</c:v>
                </c:pt>
                <c:pt idx="72">
                  <c:v>86</c:v>
                </c:pt>
                <c:pt idx="73">
                  <c:v>86.47</c:v>
                </c:pt>
                <c:pt idx="74">
                  <c:v>86.94</c:v>
                </c:pt>
                <c:pt idx="75">
                  <c:v>87.42</c:v>
                </c:pt>
                <c:pt idx="76">
                  <c:v>87.89</c:v>
                </c:pt>
                <c:pt idx="77">
                  <c:v>88.37</c:v>
                </c:pt>
                <c:pt idx="78">
                  <c:v>88.85</c:v>
                </c:pt>
                <c:pt idx="79">
                  <c:v>89.33</c:v>
                </c:pt>
                <c:pt idx="80">
                  <c:v>89.81</c:v>
                </c:pt>
                <c:pt idx="81">
                  <c:v>90.29</c:v>
                </c:pt>
                <c:pt idx="82">
                  <c:v>90.77</c:v>
                </c:pt>
                <c:pt idx="83">
                  <c:v>91.26</c:v>
                </c:pt>
                <c:pt idx="84">
                  <c:v>91.74</c:v>
                </c:pt>
                <c:pt idx="85">
                  <c:v>92.23</c:v>
                </c:pt>
                <c:pt idx="86">
                  <c:v>92.72</c:v>
                </c:pt>
                <c:pt idx="87">
                  <c:v>93.21</c:v>
                </c:pt>
                <c:pt idx="88">
                  <c:v>93.7</c:v>
                </c:pt>
                <c:pt idx="89">
                  <c:v>94.19</c:v>
                </c:pt>
                <c:pt idx="90">
                  <c:v>94.69</c:v>
                </c:pt>
                <c:pt idx="91">
                  <c:v>95.18</c:v>
                </c:pt>
                <c:pt idx="92">
                  <c:v>95.68</c:v>
                </c:pt>
                <c:pt idx="93">
                  <c:v>96.18</c:v>
                </c:pt>
                <c:pt idx="94">
                  <c:v>96.67</c:v>
                </c:pt>
                <c:pt idx="95">
                  <c:v>97.18</c:v>
                </c:pt>
                <c:pt idx="96">
                  <c:v>97.68</c:v>
                </c:pt>
                <c:pt idx="97">
                  <c:v>98.18</c:v>
                </c:pt>
                <c:pt idx="98">
                  <c:v>98.69</c:v>
                </c:pt>
                <c:pt idx="99">
                  <c:v>99.19</c:v>
                </c:pt>
                <c:pt idx="100">
                  <c:v>99.7</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7-295D-024A-8F23-DCF0AF9C132E}"/>
            </c:ext>
          </c:extLst>
        </c:ser>
        <c:ser>
          <c:idx val="8"/>
          <c:order val="8"/>
          <c:tx>
            <c:strRef>
              <c:f>ECAB_Centiles!$AQ$3</c:f>
              <c:strCache>
                <c:ptCount val="1"/>
                <c:pt idx="0">
                  <c:v>97</c:v>
                </c:pt>
              </c:strCache>
            </c:strRef>
          </c:tx>
          <c:spPr>
            <a:ln w="19050" cap="rnd">
              <a:solidFill>
                <a:srgbClr val="C00000"/>
              </a:solidFill>
              <a:prstDash val="sysDash"/>
              <a:round/>
            </a:ln>
            <a:effectLst/>
          </c:spPr>
          <c:marker>
            <c:symbol val="none"/>
          </c:marker>
          <c:xVal>
            <c:numRef>
              <c:f>ECAB_Centiles!$AH$4:$AH$124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ECAB_Centiles!$AQ$4:$AQ$124</c:f>
              <c:numCache>
                <c:formatCode>General</c:formatCode>
                <c:ptCount val="121"/>
                <c:pt idx="0">
                  <c:v>59.18</c:v>
                </c:pt>
                <c:pt idx="1">
                  <c:v>59.64</c:v>
                </c:pt>
                <c:pt idx="2">
                  <c:v>60.11</c:v>
                </c:pt>
                <c:pt idx="3">
                  <c:v>60.57</c:v>
                </c:pt>
                <c:pt idx="4">
                  <c:v>61.03</c:v>
                </c:pt>
                <c:pt idx="5">
                  <c:v>61.5</c:v>
                </c:pt>
                <c:pt idx="6">
                  <c:v>61.96</c:v>
                </c:pt>
                <c:pt idx="7">
                  <c:v>62.42</c:v>
                </c:pt>
                <c:pt idx="8">
                  <c:v>62.88</c:v>
                </c:pt>
                <c:pt idx="9">
                  <c:v>63.34</c:v>
                </c:pt>
                <c:pt idx="10">
                  <c:v>63.8</c:v>
                </c:pt>
                <c:pt idx="11">
                  <c:v>64.27</c:v>
                </c:pt>
                <c:pt idx="12">
                  <c:v>64.73</c:v>
                </c:pt>
                <c:pt idx="13">
                  <c:v>65.19</c:v>
                </c:pt>
                <c:pt idx="14">
                  <c:v>65.650000000000006</c:v>
                </c:pt>
                <c:pt idx="15">
                  <c:v>66.11</c:v>
                </c:pt>
                <c:pt idx="16">
                  <c:v>66.56</c:v>
                </c:pt>
                <c:pt idx="17">
                  <c:v>67.02</c:v>
                </c:pt>
                <c:pt idx="18">
                  <c:v>67.48</c:v>
                </c:pt>
                <c:pt idx="19">
                  <c:v>67.94</c:v>
                </c:pt>
                <c:pt idx="20">
                  <c:v>68.400000000000006</c:v>
                </c:pt>
                <c:pt idx="21">
                  <c:v>68.86</c:v>
                </c:pt>
                <c:pt idx="22">
                  <c:v>69.31</c:v>
                </c:pt>
                <c:pt idx="23">
                  <c:v>69.77</c:v>
                </c:pt>
                <c:pt idx="24">
                  <c:v>70.23</c:v>
                </c:pt>
                <c:pt idx="25">
                  <c:v>70.680000000000007</c:v>
                </c:pt>
                <c:pt idx="26">
                  <c:v>71.14</c:v>
                </c:pt>
                <c:pt idx="27">
                  <c:v>71.599999999999994</c:v>
                </c:pt>
                <c:pt idx="28">
                  <c:v>72.05</c:v>
                </c:pt>
                <c:pt idx="29">
                  <c:v>72.510000000000005</c:v>
                </c:pt>
                <c:pt idx="30">
                  <c:v>72.959999999999994</c:v>
                </c:pt>
                <c:pt idx="31">
                  <c:v>73.42</c:v>
                </c:pt>
                <c:pt idx="32">
                  <c:v>73.87</c:v>
                </c:pt>
                <c:pt idx="33">
                  <c:v>74.33</c:v>
                </c:pt>
                <c:pt idx="34">
                  <c:v>74.78</c:v>
                </c:pt>
                <c:pt idx="35">
                  <c:v>75.23</c:v>
                </c:pt>
                <c:pt idx="36">
                  <c:v>75.69</c:v>
                </c:pt>
                <c:pt idx="37">
                  <c:v>76.14</c:v>
                </c:pt>
                <c:pt idx="38">
                  <c:v>76.59</c:v>
                </c:pt>
                <c:pt idx="39">
                  <c:v>77.040000000000006</c:v>
                </c:pt>
                <c:pt idx="40">
                  <c:v>77.5</c:v>
                </c:pt>
                <c:pt idx="41">
                  <c:v>77.95</c:v>
                </c:pt>
                <c:pt idx="42">
                  <c:v>78.400000000000006</c:v>
                </c:pt>
                <c:pt idx="43">
                  <c:v>78.849999999999994</c:v>
                </c:pt>
                <c:pt idx="44">
                  <c:v>79.3</c:v>
                </c:pt>
                <c:pt idx="45">
                  <c:v>79.75</c:v>
                </c:pt>
                <c:pt idx="46">
                  <c:v>80.2</c:v>
                </c:pt>
                <c:pt idx="47">
                  <c:v>80.650000000000006</c:v>
                </c:pt>
                <c:pt idx="48">
                  <c:v>81.099999999999994</c:v>
                </c:pt>
                <c:pt idx="49">
                  <c:v>81.55</c:v>
                </c:pt>
                <c:pt idx="50">
                  <c:v>82</c:v>
                </c:pt>
                <c:pt idx="51">
                  <c:v>82.45</c:v>
                </c:pt>
                <c:pt idx="52">
                  <c:v>82.9</c:v>
                </c:pt>
                <c:pt idx="53">
                  <c:v>83.35</c:v>
                </c:pt>
                <c:pt idx="54">
                  <c:v>83.79</c:v>
                </c:pt>
                <c:pt idx="55">
                  <c:v>84.24</c:v>
                </c:pt>
                <c:pt idx="56">
                  <c:v>84.69</c:v>
                </c:pt>
                <c:pt idx="57">
                  <c:v>85.13</c:v>
                </c:pt>
                <c:pt idx="58">
                  <c:v>85.58</c:v>
                </c:pt>
                <c:pt idx="59">
                  <c:v>86.03</c:v>
                </c:pt>
                <c:pt idx="60">
                  <c:v>86.47</c:v>
                </c:pt>
                <c:pt idx="61">
                  <c:v>86.92</c:v>
                </c:pt>
                <c:pt idx="62">
                  <c:v>87.36</c:v>
                </c:pt>
                <c:pt idx="63">
                  <c:v>87.81</c:v>
                </c:pt>
                <c:pt idx="64">
                  <c:v>88.25</c:v>
                </c:pt>
                <c:pt idx="65">
                  <c:v>88.7</c:v>
                </c:pt>
                <c:pt idx="66">
                  <c:v>89.14</c:v>
                </c:pt>
                <c:pt idx="67">
                  <c:v>89.59</c:v>
                </c:pt>
                <c:pt idx="68">
                  <c:v>90.03</c:v>
                </c:pt>
                <c:pt idx="69">
                  <c:v>90.47</c:v>
                </c:pt>
                <c:pt idx="70">
                  <c:v>90.91</c:v>
                </c:pt>
                <c:pt idx="71">
                  <c:v>91.36</c:v>
                </c:pt>
                <c:pt idx="72">
                  <c:v>91.8</c:v>
                </c:pt>
                <c:pt idx="73">
                  <c:v>92.24</c:v>
                </c:pt>
                <c:pt idx="74">
                  <c:v>92.68</c:v>
                </c:pt>
                <c:pt idx="75">
                  <c:v>93.12</c:v>
                </c:pt>
                <c:pt idx="76">
                  <c:v>93.57</c:v>
                </c:pt>
                <c:pt idx="77">
                  <c:v>94.01</c:v>
                </c:pt>
                <c:pt idx="78">
                  <c:v>94.45</c:v>
                </c:pt>
                <c:pt idx="79">
                  <c:v>94.89</c:v>
                </c:pt>
                <c:pt idx="80">
                  <c:v>95.33</c:v>
                </c:pt>
                <c:pt idx="81">
                  <c:v>95.77</c:v>
                </c:pt>
                <c:pt idx="82">
                  <c:v>96.2</c:v>
                </c:pt>
                <c:pt idx="83">
                  <c:v>96.64</c:v>
                </c:pt>
                <c:pt idx="84">
                  <c:v>97.08</c:v>
                </c:pt>
                <c:pt idx="85">
                  <c:v>97.52</c:v>
                </c:pt>
                <c:pt idx="86">
                  <c:v>97.96</c:v>
                </c:pt>
                <c:pt idx="87">
                  <c:v>98.4</c:v>
                </c:pt>
                <c:pt idx="88">
                  <c:v>98.83</c:v>
                </c:pt>
                <c:pt idx="89">
                  <c:v>99.27</c:v>
                </c:pt>
                <c:pt idx="90">
                  <c:v>99.71</c:v>
                </c:pt>
                <c:pt idx="91">
                  <c:v>100</c:v>
                </c:pt>
                <c:pt idx="92">
                  <c:v>100</c:v>
                </c:pt>
                <c:pt idx="93">
                  <c:v>100</c:v>
                </c:pt>
                <c:pt idx="94">
                  <c:v>100</c:v>
                </c:pt>
                <c:pt idx="95">
                  <c:v>100</c:v>
                </c:pt>
                <c:pt idx="96">
                  <c:v>100</c:v>
                </c:pt>
                <c:pt idx="97">
                  <c:v>100</c:v>
                </c:pt>
                <c:pt idx="98">
                  <c:v>100</c:v>
                </c:pt>
                <c:pt idx="99">
                  <c:v>100</c:v>
                </c:pt>
                <c:pt idx="100">
                  <c:v>100</c:v>
                </c:pt>
                <c:pt idx="101">
                  <c:v>100</c:v>
                </c:pt>
                <c:pt idx="102">
                  <c:v>100</c:v>
                </c:pt>
                <c:pt idx="103">
                  <c:v>100</c:v>
                </c:pt>
                <c:pt idx="104">
                  <c:v>100</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8-295D-024A-8F23-DCF0AF9C132E}"/>
            </c:ext>
          </c:extLst>
        </c:ser>
        <c:ser>
          <c:idx val="10"/>
          <c:order val="9"/>
          <c:tx>
            <c:strRef>
              <c:f>ECAB_Centiles!$C$3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ECAB_Centiles!$AF$8:$AF$9</c:f>
              <c:numCache>
                <c:formatCode>General</c:formatCode>
                <c:ptCount val="2"/>
                <c:pt idx="0">
                  <c:v>3.3333333333333335</c:v>
                </c:pt>
                <c:pt idx="1">
                  <c:v>4.166666666666667</c:v>
                </c:pt>
              </c:numCache>
            </c:numRef>
          </c:xVal>
          <c:yVal>
            <c:numRef>
              <c:f>ECAB_Centiles!$AG$8:$AG$9</c:f>
              <c:numCache>
                <c:formatCode>General</c:formatCode>
                <c:ptCount val="2"/>
                <c:pt idx="0">
                  <c:v>45</c:v>
                </c:pt>
                <c:pt idx="1">
                  <c:v>67</c:v>
                </c:pt>
              </c:numCache>
            </c:numRef>
          </c:yVal>
          <c:smooth val="0"/>
          <c:extLst>
            <c:ext xmlns:c16="http://schemas.microsoft.com/office/drawing/2014/chart" uri="{C3380CC4-5D6E-409C-BE32-E72D297353CC}">
              <c16:uniqueId val="{00000009-295D-024A-8F23-DCF0AF9C132E}"/>
            </c:ext>
          </c:extLst>
        </c:ser>
        <c:dLbls>
          <c:showLegendKey val="0"/>
          <c:showVal val="0"/>
          <c:showCatName val="0"/>
          <c:showSerName val="0"/>
          <c:showPercent val="0"/>
          <c:showBubbleSize val="0"/>
        </c:dLbls>
        <c:axId val="884438160"/>
        <c:axId val="884441504"/>
      </c:scatterChart>
      <c:valAx>
        <c:axId val="88443816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41504"/>
        <c:crossesAt val="0"/>
        <c:crossBetween val="midCat"/>
        <c:majorUnit val="1"/>
        <c:minorUnit val="0.5"/>
      </c:valAx>
      <c:valAx>
        <c:axId val="88444150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ECAB_Centiles!$B$2</c:f>
              <c:strCache>
                <c:ptCount val="1"/>
                <c:pt idx="0">
                  <c:v>Early Clinical Assessment of Balance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38160"/>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FSA_Centiles!$B$2</c:f>
          <c:strCache>
            <c:ptCount val="1"/>
            <c:pt idx="0">
              <c:v>Functional Strength Assessment</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FSA_Centiles!$AW$1</c:f>
              <c:strCache>
                <c:ptCount val="1"/>
                <c:pt idx="0">
                  <c:v>Level I</c:v>
                </c:pt>
              </c:strCache>
            </c:strRef>
          </c:tx>
          <c:spPr>
            <a:ln w="19050" cap="rnd">
              <a:solidFill>
                <a:schemeClr val="accent2"/>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FSA_Centiles!$AW$2:$AW$121</c:f>
              <c:numCache>
                <c:formatCode>General</c:formatCode>
                <c:ptCount val="120"/>
                <c:pt idx="0">
                  <c:v>4.1010021355498498</c:v>
                </c:pt>
                <c:pt idx="1">
                  <c:v>4.1370243823649098</c:v>
                </c:pt>
                <c:pt idx="2">
                  <c:v>4.1696713135333701</c:v>
                </c:pt>
                <c:pt idx="3">
                  <c:v>4.1992591990473001</c:v>
                </c:pt>
                <c:pt idx="4">
                  <c:v>4.2260746741272701</c:v>
                </c:pt>
                <c:pt idx="5">
                  <c:v>4.2503775160260604</c:v>
                </c:pt>
                <c:pt idx="6">
                  <c:v>4.2724031606434396</c:v>
                </c:pt>
                <c:pt idx="7">
                  <c:v>4.2923649833319599</c:v>
                </c:pt>
                <c:pt idx="8">
                  <c:v>4.3104563659893298</c:v>
                </c:pt>
                <c:pt idx="9">
                  <c:v>4.3268525704623499</c:v>
                </c:pt>
                <c:pt idx="10">
                  <c:v>4.3417124364113899</c:v>
                </c:pt>
                <c:pt idx="11">
                  <c:v>4.3551799200834003</c:v>
                </c:pt>
                <c:pt idx="12">
                  <c:v>4.3673854889006298</c:v>
                </c:pt>
                <c:pt idx="13">
                  <c:v>4.3784473853751598</c:v>
                </c:pt>
                <c:pt idx="14">
                  <c:v>4.3884727725935297</c:v>
                </c:pt>
                <c:pt idx="15">
                  <c:v>4.3975587723684901</c:v>
                </c:pt>
                <c:pt idx="16">
                  <c:v>4.4057934061150501</c:v>
                </c:pt>
                <c:pt idx="17">
                  <c:v>4.4132564475655496</c:v>
                </c:pt>
                <c:pt idx="18">
                  <c:v>4.4200201955847502</c:v>
                </c:pt>
                <c:pt idx="19">
                  <c:v>4.4261501745712604</c:v>
                </c:pt>
                <c:pt idx="20">
                  <c:v>4.4317057692309803</c:v>
                </c:pt>
                <c:pt idx="21">
                  <c:v>4.4367407998715498</c:v>
                </c:pt>
                <c:pt idx="22">
                  <c:v>4.4413040437912699</c:v>
                </c:pt>
                <c:pt idx="23">
                  <c:v>4.4454397078134802</c:v>
                </c:pt>
                <c:pt idx="24">
                  <c:v>4.4491878565439604</c:v>
                </c:pt>
                <c:pt idx="25">
                  <c:v>4.4525848005003299</c:v>
                </c:pt>
                <c:pt idx="26">
                  <c:v>4.4556634478733299</c:v>
                </c:pt>
                <c:pt idx="27">
                  <c:v>4.4584536233277996</c:v>
                </c:pt>
                <c:pt idx="28">
                  <c:v>4.4609823569317202</c:v>
                </c:pt>
                <c:pt idx="29">
                  <c:v>4.46327414601235</c:v>
                </c:pt>
                <c:pt idx="30">
                  <c:v>4.4653511924762297</c:v>
                </c:pt>
                <c:pt idx="31">
                  <c:v>4.4672336178920604</c:v>
                </c:pt>
                <c:pt idx="32">
                  <c:v>4.4689396584201697</c:v>
                </c:pt>
                <c:pt idx="33">
                  <c:v>4.4704858414769397</c:v>
                </c:pt>
                <c:pt idx="34">
                  <c:v>4.4718871458455203</c:v>
                </c:pt>
                <c:pt idx="35">
                  <c:v>4.4731571467841604</c:v>
                </c:pt>
                <c:pt idx="36">
                  <c:v>4.4743081475376796</c:v>
                </c:pt>
                <c:pt idx="37">
                  <c:v>4.47535129852624</c:v>
                </c:pt>
                <c:pt idx="38">
                  <c:v>4.4762967053659697</c:v>
                </c:pt>
                <c:pt idx="39">
                  <c:v>4.4771535267680802</c:v>
                </c:pt>
                <c:pt idx="40">
                  <c:v>4.4779300632645898</c:v>
                </c:pt>
                <c:pt idx="41">
                  <c:v>4.4786338376205199</c:v>
                </c:pt>
                <c:pt idx="42">
                  <c:v>4.4792716677113003</c:v>
                </c:pt>
                <c:pt idx="43">
                  <c:v>4.4798497325715498</c:v>
                </c:pt>
                <c:pt idx="44">
                  <c:v>4.4803736322549899</c:v>
                </c:pt>
                <c:pt idx="45">
                  <c:v>4.4808484420854997</c:v>
                </c:pt>
                <c:pt idx="46">
                  <c:v>4.4812787618246901</c:v>
                </c:pt>
                <c:pt idx="47">
                  <c:v>4.4816687602325596</c:v>
                </c:pt>
                <c:pt idx="48">
                  <c:v>4.4820222154526901</c:v>
                </c:pt>
                <c:pt idx="49">
                  <c:v>4.4823425516133399</c:v>
                </c:pt>
                <c:pt idx="50">
                  <c:v>4.4826328719989901</c:v>
                </c:pt>
                <c:pt idx="51">
                  <c:v>4.4828959891137004</c:v>
                </c:pt>
                <c:pt idx="52">
                  <c:v>4.4831344519274499</c:v>
                </c:pt>
                <c:pt idx="53">
                  <c:v>4.4833505705695398</c:v>
                </c:pt>
                <c:pt idx="54">
                  <c:v>4.4835464387081601</c:v>
                </c:pt>
                <c:pt idx="55">
                  <c:v>4.4837239538329801</c:v>
                </c:pt>
                <c:pt idx="56">
                  <c:v>4.4838848356372401</c:v>
                </c:pt>
                <c:pt idx="57">
                  <c:v>4.4840306426774603</c:v>
                </c:pt>
                <c:pt idx="58">
                  <c:v>4.4841627874720498</c:v>
                </c:pt>
                <c:pt idx="59">
                  <c:v>4.4842825501852204</c:v>
                </c:pt>
                <c:pt idx="60">
                  <c:v>4.4843910910286997</c:v>
                </c:pt>
                <c:pt idx="61">
                  <c:v>4.4844894615013802</c:v>
                </c:pt>
                <c:pt idx="62">
                  <c:v>4.4845786145757902</c:v>
                </c:pt>
                <c:pt idx="63">
                  <c:v>4.4846594139300997</c:v>
                </c:pt>
                <c:pt idx="64">
                  <c:v>4.4847326423151097</c:v>
                </c:pt>
                <c:pt idx="65">
                  <c:v>4.4847990091371797</c:v>
                </c:pt>
                <c:pt idx="66">
                  <c:v>4.48485915733069</c:v>
                </c:pt>
                <c:pt idx="67">
                  <c:v>4.4849136695865104</c:v>
                </c:pt>
                <c:pt idx="68">
                  <c:v>4.4849630739968598</c:v>
                </c:pt>
                <c:pt idx="69">
                  <c:v>4.4850078491712804</c:v>
                </c:pt>
                <c:pt idx="70">
                  <c:v>4.4850484288731698</c:v>
                </c:pt>
                <c:pt idx="71">
                  <c:v>4.4850852062219397</c:v>
                </c:pt>
                <c:pt idx="72">
                  <c:v>4.4851185375013598</c:v>
                </c:pt>
                <c:pt idx="73">
                  <c:v>4.4851487456110997</c:v>
                </c:pt>
                <c:pt idx="74">
                  <c:v>4.4851761231948704</c:v>
                </c:pt>
                <c:pt idx="75">
                  <c:v>4.4852009354753797</c:v>
                </c:pt>
                <c:pt idx="76">
                  <c:v>4.4852234228237702</c:v>
                </c:pt>
                <c:pt idx="77">
                  <c:v>4.4852438030881903</c:v>
                </c:pt>
                <c:pt idx="78">
                  <c:v>4.4852622737042296</c:v>
                </c:pt>
                <c:pt idx="79">
                  <c:v>4.4852790136075802</c:v>
                </c:pt>
                <c:pt idx="80">
                  <c:v>4.4852941849675396</c:v>
                </c:pt>
                <c:pt idx="81">
                  <c:v>4.4853079347579499</c:v>
                </c:pt>
                <c:pt idx="82">
                  <c:v>4.4853203961811303</c:v>
                </c:pt>
                <c:pt idx="83">
                  <c:v>4.4853316899581896</c:v>
                </c:pt>
                <c:pt idx="84">
                  <c:v>4.48534192549858</c:v>
                </c:pt>
                <c:pt idx="85">
                  <c:v>4.4853512019600004</c:v>
                </c:pt>
                <c:pt idx="86">
                  <c:v>4.4853596092089596</c:v>
                </c:pt>
                <c:pt idx="87">
                  <c:v>4.4853672286914401</c:v>
                </c:pt>
                <c:pt idx="88">
                  <c:v>4.4853741342218196</c:v>
                </c:pt>
                <c:pt idx="89">
                  <c:v>4.4853803926980396</c:v>
                </c:pt>
                <c:pt idx="90">
                  <c:v>4.4853860647496404</c:v>
                </c:pt>
                <c:pt idx="91">
                  <c:v>4.4853912053250902</c:v>
                </c:pt>
                <c:pt idx="92">
                  <c:v>4.4853958642241896</c:v>
                </c:pt>
                <c:pt idx="93">
                  <c:v>4.4854000865804204</c:v>
                </c:pt>
                <c:pt idx="94">
                  <c:v>4.48540391329822</c:v>
                </c:pt>
                <c:pt idx="95">
                  <c:v>4.4854073814492601</c:v>
                </c:pt>
                <c:pt idx="96">
                  <c:v>4.4854105246315399</c:v>
                </c:pt>
                <c:pt idx="97">
                  <c:v>4.4854133732949402</c:v>
                </c:pt>
                <c:pt idx="98">
                  <c:v>4.4854159550361103</c:v>
                </c:pt>
                <c:pt idx="99">
                  <c:v>4.4854182948658998</c:v>
                </c:pt>
                <c:pt idx="100">
                  <c:v>4.4854204154516202</c:v>
                </c:pt>
                <c:pt idx="101">
                  <c:v>4.4854223373366304</c:v>
                </c:pt>
                <c:pt idx="102">
                  <c:v>4.4854240791393503</c:v>
                </c:pt>
                <c:pt idx="103">
                  <c:v>4.48542565773365</c:v>
                </c:pt>
                <c:pt idx="104">
                  <c:v>4.4854270884123002</c:v>
                </c:pt>
                <c:pt idx="105">
                  <c:v>4.4854283850351298</c:v>
                </c:pt>
                <c:pt idx="106">
                  <c:v>4.4854295601632703</c:v>
                </c:pt>
                <c:pt idx="107">
                  <c:v>4.4854306251809</c:v>
                </c:pt>
                <c:pt idx="108">
                  <c:v>4.48543159040545</c:v>
                </c:pt>
                <c:pt idx="109">
                  <c:v>4.4854324651876301</c:v>
                </c:pt>
                <c:pt idx="110">
                  <c:v>4.4854332580019598</c:v>
                </c:pt>
                <c:pt idx="111">
                  <c:v>4.4854339765289097</c:v>
                </c:pt>
                <c:pt idx="112">
                  <c:v>4.4854346277292603</c:v>
                </c:pt>
                <c:pt idx="113">
                  <c:v>4.4854352179115704</c:v>
                </c:pt>
                <c:pt idx="114">
                  <c:v>4.4854357527932898</c:v>
                </c:pt>
                <c:pt idx="115">
                  <c:v>4.4854362375561303</c:v>
                </c:pt>
                <c:pt idx="116">
                  <c:v>4.4854366768962803</c:v>
                </c:pt>
                <c:pt idx="117">
                  <c:v>4.4854370750698704</c:v>
                </c:pt>
                <c:pt idx="118">
                  <c:v>4.4854374359342604</c:v>
                </c:pt>
                <c:pt idx="119">
                  <c:v>4.4854377629853399</c:v>
                </c:pt>
              </c:numCache>
            </c:numRef>
          </c:yVal>
          <c:smooth val="1"/>
          <c:extLst>
            <c:ext xmlns:c16="http://schemas.microsoft.com/office/drawing/2014/chart" uri="{C3380CC4-5D6E-409C-BE32-E72D297353CC}">
              <c16:uniqueId val="{00000000-4C15-A947-A73D-B659532CABE3}"/>
            </c:ext>
          </c:extLst>
        </c:ser>
        <c:ser>
          <c:idx val="1"/>
          <c:order val="1"/>
          <c:tx>
            <c:strRef>
              <c:f>FSA_Centiles!$AX$1</c:f>
              <c:strCache>
                <c:ptCount val="1"/>
                <c:pt idx="0">
                  <c:v>Level II</c:v>
                </c:pt>
              </c:strCache>
            </c:strRef>
          </c:tx>
          <c:spPr>
            <a:ln w="19050" cap="rnd">
              <a:solidFill>
                <a:schemeClr val="accent4"/>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FSA_Centiles!$AX$2:$AX$121</c:f>
              <c:numCache>
                <c:formatCode>General</c:formatCode>
                <c:ptCount val="120"/>
                <c:pt idx="0">
                  <c:v>3.3855784011803198</c:v>
                </c:pt>
                <c:pt idx="1">
                  <c:v>3.41085670633153</c:v>
                </c:pt>
                <c:pt idx="2">
                  <c:v>3.4352763346922401</c:v>
                </c:pt>
                <c:pt idx="3">
                  <c:v>3.45886645458787</c:v>
                </c:pt>
                <c:pt idx="4">
                  <c:v>3.4816552435272401</c:v>
                </c:pt>
                <c:pt idx="5">
                  <c:v>3.5036699218595602</c:v>
                </c:pt>
                <c:pt idx="6">
                  <c:v>3.5249367852881002</c:v>
                </c:pt>
                <c:pt idx="7">
                  <c:v>3.5454812362794299</c:v>
                </c:pt>
                <c:pt idx="8">
                  <c:v>3.5653278144057001</c:v>
                </c:pt>
                <c:pt idx="9">
                  <c:v>3.5845002256562299</c:v>
                </c:pt>
                <c:pt idx="10">
                  <c:v>3.6030213707534302</c:v>
                </c:pt>
                <c:pt idx="11">
                  <c:v>3.6209133725068199</c:v>
                </c:pt>
                <c:pt idx="12">
                  <c:v>3.6381976022379501</c:v>
                </c:pt>
                <c:pt idx="13">
                  <c:v>3.65489470530758</c:v>
                </c:pt>
                <c:pt idx="14">
                  <c:v>3.6710246257758201</c:v>
                </c:pt>
                <c:pt idx="15">
                  <c:v>3.6866066302245399</c:v>
                </c:pt>
                <c:pt idx="16">
                  <c:v>3.7016593307705801</c:v>
                </c:pt>
                <c:pt idx="17">
                  <c:v>3.7162007072972401</c:v>
                </c:pt>
                <c:pt idx="18">
                  <c:v>3.7302481289305298</c:v>
                </c:pt>
                <c:pt idx="19">
                  <c:v>3.7438183747859899</c:v>
                </c:pt>
                <c:pt idx="20">
                  <c:v>3.7569276540106702</c:v>
                </c:pt>
                <c:pt idx="21">
                  <c:v>3.76959162514436</c:v>
                </c:pt>
                <c:pt idx="22">
                  <c:v>3.7818254148231198</c:v>
                </c:pt>
                <c:pt idx="23">
                  <c:v>3.7936436358474901</c:v>
                </c:pt>
                <c:pt idx="24">
                  <c:v>3.8050604046369099</c:v>
                </c:pt>
                <c:pt idx="25">
                  <c:v>3.8160893580912698</c:v>
                </c:pt>
                <c:pt idx="26">
                  <c:v>3.8267436698796602</c:v>
                </c:pt>
                <c:pt idx="27">
                  <c:v>3.83703606617583</c:v>
                </c:pt>
                <c:pt idx="28">
                  <c:v>3.8469788408591099</c:v>
                </c:pt>
                <c:pt idx="29">
                  <c:v>3.8565838701989898</c:v>
                </c:pt>
                <c:pt idx="30">
                  <c:v>3.8658626270409</c:v>
                </c:pt>
                <c:pt idx="31">
                  <c:v>3.8748261945100602</c:v>
                </c:pt>
                <c:pt idx="32">
                  <c:v>3.8834852792498702</c:v>
                </c:pt>
                <c:pt idx="33">
                  <c:v>3.8918502242105801</c:v>
                </c:pt>
                <c:pt idx="34">
                  <c:v>3.8999310210035798</c:v>
                </c:pt>
                <c:pt idx="35">
                  <c:v>3.9077373218359801</c:v>
                </c:pt>
                <c:pt idx="36">
                  <c:v>3.9152784510398102</c:v>
                </c:pt>
                <c:pt idx="37">
                  <c:v>3.9225634162095901</c:v>
                </c:pt>
                <c:pt idx="38">
                  <c:v>3.9296009189615599</c:v>
                </c:pt>
                <c:pt idx="39">
                  <c:v>3.9363993653274298</c:v>
                </c:pt>
                <c:pt idx="40">
                  <c:v>3.94296687579507</c:v>
                </c:pt>
                <c:pt idx="41">
                  <c:v>3.9493112950081302</c:v>
                </c:pt>
                <c:pt idx="42">
                  <c:v>3.95544020113616</c:v>
                </c:pt>
                <c:pt idx="43">
                  <c:v>3.9613609149264599</c:v>
                </c:pt>
                <c:pt idx="44">
                  <c:v>3.96708050844842</c:v>
                </c:pt>
                <c:pt idx="45">
                  <c:v>3.9726058135408899</c:v>
                </c:pt>
                <c:pt idx="46">
                  <c:v>3.9779434299724601</c:v>
                </c:pt>
                <c:pt idx="47">
                  <c:v>3.9830997333247402</c:v>
                </c:pt>
                <c:pt idx="48">
                  <c:v>3.9880808826076799</c:v>
                </c:pt>
                <c:pt idx="49">
                  <c:v>3.9928928276162901</c:v>
                </c:pt>
                <c:pt idx="50">
                  <c:v>3.99754131603747</c:v>
                </c:pt>
                <c:pt idx="51">
                  <c:v>4.0020319003153801</c:v>
                </c:pt>
                <c:pt idx="52">
                  <c:v>4.00636994428364</c:v>
                </c:pt>
                <c:pt idx="53">
                  <c:v>4.01056062957222</c:v>
                </c:pt>
                <c:pt idx="54">
                  <c:v>4.0146089617966902</c:v>
                </c:pt>
                <c:pt idx="55">
                  <c:v>4.0185197765372802</c:v>
                </c:pt>
                <c:pt idx="56">
                  <c:v>4.0222977451147397</c:v>
                </c:pt>
                <c:pt idx="57">
                  <c:v>4.0259473801701002</c:v>
                </c:pt>
                <c:pt idx="58">
                  <c:v>4.0294730410548496</c:v>
                </c:pt>
                <c:pt idx="59">
                  <c:v>4.0328789390379702</c:v>
                </c:pt>
                <c:pt idx="60">
                  <c:v>4.0361691423362096</c:v>
                </c:pt>
                <c:pt idx="61">
                  <c:v>4.0393475809733497</c:v>
                </c:pt>
                <c:pt idx="62">
                  <c:v>4.04241805147453</c:v>
                </c:pt>
                <c:pt idx="63">
                  <c:v>4.0453842214009796</c:v>
                </c:pt>
                <c:pt idx="64">
                  <c:v>4.0482496337308502</c:v>
                </c:pt>
                <c:pt idx="65">
                  <c:v>4.0510177110911503</c:v>
                </c:pt>
                <c:pt idx="66">
                  <c:v>4.0536917598459201</c:v>
                </c:pt>
                <c:pt idx="67">
                  <c:v>4.0562749740455697</c:v>
                </c:pt>
                <c:pt idx="68">
                  <c:v>4.05877043924208</c:v>
                </c:pt>
                <c:pt idx="69">
                  <c:v>4.0611811361745502</c:v>
                </c:pt>
                <c:pt idx="70">
                  <c:v>4.0635099443295601</c:v>
                </c:pt>
                <c:pt idx="71">
                  <c:v>4.0657596453806697</c:v>
                </c:pt>
                <c:pt idx="72">
                  <c:v>4.0679329265109496</c:v>
                </c:pt>
                <c:pt idx="73">
                  <c:v>4.0700323836227899</c:v>
                </c:pt>
                <c:pt idx="74">
                  <c:v>4.0720605244385499</c:v>
                </c:pt>
                <c:pt idx="75">
                  <c:v>4.0740197714959701</c:v>
                </c:pt>
                <c:pt idx="76">
                  <c:v>4.07591246504178</c:v>
                </c:pt>
                <c:pt idx="77">
                  <c:v>4.0777408658270904</c:v>
                </c:pt>
                <c:pt idx="78">
                  <c:v>4.0795071578076803</c:v>
                </c:pt>
                <c:pt idx="79">
                  <c:v>4.08121345075274</c:v>
                </c:pt>
                <c:pt idx="80">
                  <c:v>4.0828617827648603</c:v>
                </c:pt>
                <c:pt idx="81">
                  <c:v>4.0844541227144804</c:v>
                </c:pt>
                <c:pt idx="82">
                  <c:v>4.0859923725916403</c:v>
                </c:pt>
                <c:pt idx="83">
                  <c:v>4.0874783697778199</c:v>
                </c:pt>
                <c:pt idx="84">
                  <c:v>4.08891388924064</c:v>
                </c:pt>
                <c:pt idx="85">
                  <c:v>4.0903006456539801</c:v>
                </c:pt>
                <c:pt idx="86">
                  <c:v>4.0916402954460702</c:v>
                </c:pt>
                <c:pt idx="87">
                  <c:v>4.0929344387781104</c:v>
                </c:pt>
                <c:pt idx="88">
                  <c:v>4.0941846214554998</c:v>
                </c:pt>
                <c:pt idx="89">
                  <c:v>4.0953923367743101</c:v>
                </c:pt>
                <c:pt idx="90">
                  <c:v>4.0965590273049699</c:v>
                </c:pt>
                <c:pt idx="91">
                  <c:v>4.0976860866153197</c:v>
                </c:pt>
                <c:pt idx="92">
                  <c:v>4.0987748609352304</c:v>
                </c:pt>
                <c:pt idx="93">
                  <c:v>4.0998266507645598</c:v>
                </c:pt>
                <c:pt idx="94">
                  <c:v>4.1008427124266102</c:v>
                </c:pt>
                <c:pt idx="95">
                  <c:v>4.1018242595687298</c:v>
                </c:pt>
                <c:pt idx="96">
                  <c:v>4.1027724646119799</c:v>
                </c:pt>
                <c:pt idx="97">
                  <c:v>4.1036884601515302</c:v>
                </c:pt>
                <c:pt idx="98">
                  <c:v>4.1045733403095204</c:v>
                </c:pt>
                <c:pt idx="99">
                  <c:v>4.10542816204193</c:v>
                </c:pt>
                <c:pt idx="100">
                  <c:v>4.1062539464011003</c:v>
                </c:pt>
                <c:pt idx="101">
                  <c:v>4.10705167975531</c:v>
                </c:pt>
                <c:pt idx="102">
                  <c:v>4.1078223149669801</c:v>
                </c:pt>
                <c:pt idx="103">
                  <c:v>4.1085667725308097</c:v>
                </c:pt>
                <c:pt idx="104">
                  <c:v>4.1092859416732903</c:v>
                </c:pt>
                <c:pt idx="105">
                  <c:v>4.1099806814148501</c:v>
                </c:pt>
                <c:pt idx="106">
                  <c:v>4.11065182159592</c:v>
                </c:pt>
                <c:pt idx="107">
                  <c:v>4.1113001638681501</c:v>
                </c:pt>
                <c:pt idx="108">
                  <c:v>4.1119264826519304</c:v>
                </c:pt>
                <c:pt idx="109">
                  <c:v>4.1125315260614297</c:v>
                </c:pt>
                <c:pt idx="110">
                  <c:v>4.1131160167981999</c:v>
                </c:pt>
                <c:pt idx="111">
                  <c:v>4.1136806530143897</c:v>
                </c:pt>
                <c:pt idx="112">
                  <c:v>4.1142261091466699</c:v>
                </c:pt>
                <c:pt idx="113">
                  <c:v>4.1147530367218303</c:v>
                </c:pt>
                <c:pt idx="114">
                  <c:v>4.1152620651349796</c:v>
                </c:pt>
                <c:pt idx="115">
                  <c:v>4.1157538024013798</c:v>
                </c:pt>
                <c:pt idx="116">
                  <c:v>4.11622883588264</c:v>
                </c:pt>
                <c:pt idx="117">
                  <c:v>4.1166877329883604</c:v>
                </c:pt>
                <c:pt idx="118">
                  <c:v>4.1171310418538303</c:v>
                </c:pt>
                <c:pt idx="119">
                  <c:v>4.1175592919947697</c:v>
                </c:pt>
              </c:numCache>
            </c:numRef>
          </c:yVal>
          <c:smooth val="1"/>
          <c:extLst>
            <c:ext xmlns:c16="http://schemas.microsoft.com/office/drawing/2014/chart" uri="{C3380CC4-5D6E-409C-BE32-E72D297353CC}">
              <c16:uniqueId val="{00000001-4C15-A947-A73D-B659532CABE3}"/>
            </c:ext>
          </c:extLst>
        </c:ser>
        <c:ser>
          <c:idx val="2"/>
          <c:order val="2"/>
          <c:tx>
            <c:strRef>
              <c:f>FSA_Centiles!$AY$1</c:f>
              <c:strCache>
                <c:ptCount val="1"/>
                <c:pt idx="0">
                  <c:v>Level III</c:v>
                </c:pt>
              </c:strCache>
            </c:strRef>
          </c:tx>
          <c:spPr>
            <a:ln w="19050" cap="rnd">
              <a:solidFill>
                <a:schemeClr val="accent6"/>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FSA_Centiles!$AY$2:$AY$121</c:f>
              <c:numCache>
                <c:formatCode>General</c:formatCode>
                <c:ptCount val="120"/>
                <c:pt idx="0">
                  <c:v>2.8883917663440899</c:v>
                </c:pt>
                <c:pt idx="1">
                  <c:v>2.89764575685588</c:v>
                </c:pt>
                <c:pt idx="2">
                  <c:v>2.9068997473676599</c:v>
                </c:pt>
                <c:pt idx="3">
                  <c:v>2.91615373787945</c:v>
                </c:pt>
                <c:pt idx="4">
                  <c:v>2.9254077283912401</c:v>
                </c:pt>
                <c:pt idx="5">
                  <c:v>2.93466171890302</c:v>
                </c:pt>
                <c:pt idx="6">
                  <c:v>2.9439157094148101</c:v>
                </c:pt>
                <c:pt idx="7">
                  <c:v>2.95316969992659</c:v>
                </c:pt>
                <c:pt idx="8">
                  <c:v>2.9624236904383801</c:v>
                </c:pt>
                <c:pt idx="9">
                  <c:v>2.9716776809501702</c:v>
                </c:pt>
                <c:pt idx="10">
                  <c:v>2.98093167146195</c:v>
                </c:pt>
                <c:pt idx="11">
                  <c:v>2.9901856619737401</c:v>
                </c:pt>
                <c:pt idx="12">
                  <c:v>2.9994396524855298</c:v>
                </c:pt>
                <c:pt idx="13">
                  <c:v>3.0086936429973101</c:v>
                </c:pt>
                <c:pt idx="14">
                  <c:v>3.0179476335090998</c:v>
                </c:pt>
                <c:pt idx="15">
                  <c:v>3.0272016240208801</c:v>
                </c:pt>
                <c:pt idx="16">
                  <c:v>3.0364556145326702</c:v>
                </c:pt>
                <c:pt idx="17">
                  <c:v>3.0457096050444599</c:v>
                </c:pt>
                <c:pt idx="18">
                  <c:v>3.0549635955562402</c:v>
                </c:pt>
                <c:pt idx="19">
                  <c:v>3.0642175860680299</c:v>
                </c:pt>
                <c:pt idx="20">
                  <c:v>3.0734715765798102</c:v>
                </c:pt>
                <c:pt idx="21">
                  <c:v>3.0827255670915998</c:v>
                </c:pt>
                <c:pt idx="22">
                  <c:v>3.0919795576033899</c:v>
                </c:pt>
                <c:pt idx="23">
                  <c:v>3.1012335481151698</c:v>
                </c:pt>
                <c:pt idx="24">
                  <c:v>3.1104875386269599</c:v>
                </c:pt>
                <c:pt idx="25">
                  <c:v>3.1197415291387398</c:v>
                </c:pt>
                <c:pt idx="26">
                  <c:v>3.1289955196505299</c:v>
                </c:pt>
                <c:pt idx="27">
                  <c:v>3.13824951016232</c:v>
                </c:pt>
                <c:pt idx="28">
                  <c:v>3.1475035006740999</c:v>
                </c:pt>
                <c:pt idx="29">
                  <c:v>3.15675749118589</c:v>
                </c:pt>
                <c:pt idx="30">
                  <c:v>3.1660114816976801</c:v>
                </c:pt>
                <c:pt idx="31">
                  <c:v>3.17526547220946</c:v>
                </c:pt>
                <c:pt idx="32">
                  <c:v>3.1845194627212501</c:v>
                </c:pt>
                <c:pt idx="33">
                  <c:v>3.19377345323303</c:v>
                </c:pt>
                <c:pt idx="34">
                  <c:v>3.2030274437448201</c:v>
                </c:pt>
                <c:pt idx="35">
                  <c:v>3.2122814342566102</c:v>
                </c:pt>
                <c:pt idx="36">
                  <c:v>3.2215354247683901</c:v>
                </c:pt>
                <c:pt idx="37">
                  <c:v>3.2307894152801802</c:v>
                </c:pt>
                <c:pt idx="38">
                  <c:v>3.24004340579196</c:v>
                </c:pt>
                <c:pt idx="39">
                  <c:v>3.2492973963037501</c:v>
                </c:pt>
                <c:pt idx="40">
                  <c:v>3.2585513868155398</c:v>
                </c:pt>
                <c:pt idx="41">
                  <c:v>3.2678053773273201</c:v>
                </c:pt>
                <c:pt idx="42">
                  <c:v>3.2770593678391098</c:v>
                </c:pt>
                <c:pt idx="43">
                  <c:v>3.2863133583508901</c:v>
                </c:pt>
                <c:pt idx="44">
                  <c:v>3.2955673488626802</c:v>
                </c:pt>
                <c:pt idx="45">
                  <c:v>3.3048213393744699</c:v>
                </c:pt>
                <c:pt idx="46">
                  <c:v>3.3140753298862502</c:v>
                </c:pt>
                <c:pt idx="47">
                  <c:v>3.3233293203980399</c:v>
                </c:pt>
                <c:pt idx="48">
                  <c:v>3.33258331090983</c:v>
                </c:pt>
                <c:pt idx="49">
                  <c:v>3.3418373014216098</c:v>
                </c:pt>
                <c:pt idx="50">
                  <c:v>3.3510912919333999</c:v>
                </c:pt>
                <c:pt idx="51">
                  <c:v>3.3603452824451798</c:v>
                </c:pt>
                <c:pt idx="52">
                  <c:v>3.3695992729569699</c:v>
                </c:pt>
                <c:pt idx="53">
                  <c:v>3.37885326346876</c:v>
                </c:pt>
                <c:pt idx="54">
                  <c:v>3.3881072539805399</c:v>
                </c:pt>
                <c:pt idx="55">
                  <c:v>3.39736124449233</c:v>
                </c:pt>
                <c:pt idx="56">
                  <c:v>3.4066152350041099</c:v>
                </c:pt>
                <c:pt idx="57">
                  <c:v>3.4158692255159</c:v>
                </c:pt>
                <c:pt idx="58">
                  <c:v>3.4251232160276901</c:v>
                </c:pt>
                <c:pt idx="59">
                  <c:v>3.43437720653947</c:v>
                </c:pt>
                <c:pt idx="60">
                  <c:v>3.4436311970512601</c:v>
                </c:pt>
                <c:pt idx="61">
                  <c:v>3.45288518756304</c:v>
                </c:pt>
                <c:pt idx="62">
                  <c:v>3.4621391780748301</c:v>
                </c:pt>
                <c:pt idx="63">
                  <c:v>3.4713931685866202</c:v>
                </c:pt>
                <c:pt idx="64">
                  <c:v>3.4806471590984001</c:v>
                </c:pt>
                <c:pt idx="65">
                  <c:v>3.4899011496101902</c:v>
                </c:pt>
                <c:pt idx="66">
                  <c:v>3.4991551401219798</c:v>
                </c:pt>
                <c:pt idx="67">
                  <c:v>3.5084091306337601</c:v>
                </c:pt>
                <c:pt idx="68">
                  <c:v>3.5176631211455498</c:v>
                </c:pt>
                <c:pt idx="69">
                  <c:v>3.5269171116573301</c:v>
                </c:pt>
                <c:pt idx="70">
                  <c:v>3.5361711021691198</c:v>
                </c:pt>
                <c:pt idx="71">
                  <c:v>3.5454250926809099</c:v>
                </c:pt>
                <c:pt idx="72">
                  <c:v>3.5546790831926902</c:v>
                </c:pt>
                <c:pt idx="73">
                  <c:v>3.5639330737044799</c:v>
                </c:pt>
                <c:pt idx="74">
                  <c:v>3.5731870642162602</c:v>
                </c:pt>
                <c:pt idx="75">
                  <c:v>3.5824410547280499</c:v>
                </c:pt>
                <c:pt idx="76">
                  <c:v>3.59169504523984</c:v>
                </c:pt>
                <c:pt idx="77">
                  <c:v>3.6009490357516198</c:v>
                </c:pt>
                <c:pt idx="78">
                  <c:v>3.6102030262634099</c:v>
                </c:pt>
                <c:pt idx="79">
                  <c:v>3.6194570167752</c:v>
                </c:pt>
                <c:pt idx="80">
                  <c:v>3.6287110072869799</c:v>
                </c:pt>
                <c:pt idx="81">
                  <c:v>3.63796499779877</c:v>
                </c:pt>
                <c:pt idx="82">
                  <c:v>3.6472189883105499</c:v>
                </c:pt>
                <c:pt idx="83">
                  <c:v>3.65647297882234</c:v>
                </c:pt>
                <c:pt idx="84">
                  <c:v>3.6657269693341301</c:v>
                </c:pt>
                <c:pt idx="85">
                  <c:v>3.67498095984591</c:v>
                </c:pt>
                <c:pt idx="86">
                  <c:v>3.6842349503577001</c:v>
                </c:pt>
                <c:pt idx="87">
                  <c:v>3.69348894086948</c:v>
                </c:pt>
                <c:pt idx="88">
                  <c:v>3.7027429313812701</c:v>
                </c:pt>
                <c:pt idx="89">
                  <c:v>3.7119969218930602</c:v>
                </c:pt>
                <c:pt idx="90">
                  <c:v>3.7212509124048401</c:v>
                </c:pt>
                <c:pt idx="91">
                  <c:v>3.7305049029166302</c:v>
                </c:pt>
                <c:pt idx="92">
                  <c:v>3.7397588934284101</c:v>
                </c:pt>
                <c:pt idx="93">
                  <c:v>3.7490128839402002</c:v>
                </c:pt>
                <c:pt idx="94">
                  <c:v>3.7582668744519898</c:v>
                </c:pt>
                <c:pt idx="95">
                  <c:v>3.7675208649637701</c:v>
                </c:pt>
                <c:pt idx="96">
                  <c:v>3.7767748554755598</c:v>
                </c:pt>
                <c:pt idx="97">
                  <c:v>3.7860288459873499</c:v>
                </c:pt>
                <c:pt idx="98">
                  <c:v>3.7952828364991298</c:v>
                </c:pt>
                <c:pt idx="99">
                  <c:v>3.8045368270109199</c:v>
                </c:pt>
                <c:pt idx="100">
                  <c:v>3.8137908175227002</c:v>
                </c:pt>
                <c:pt idx="101">
                  <c:v>3.8230448080344899</c:v>
                </c:pt>
                <c:pt idx="102">
                  <c:v>3.83229879854628</c:v>
                </c:pt>
                <c:pt idx="103">
                  <c:v>3.8415527890580599</c:v>
                </c:pt>
                <c:pt idx="104">
                  <c:v>3.85080677956985</c:v>
                </c:pt>
                <c:pt idx="105">
                  <c:v>3.8600607700816298</c:v>
                </c:pt>
                <c:pt idx="106">
                  <c:v>3.8693147605934199</c:v>
                </c:pt>
                <c:pt idx="107">
                  <c:v>3.87856875110521</c:v>
                </c:pt>
                <c:pt idx="108">
                  <c:v>3.8878227416169899</c:v>
                </c:pt>
                <c:pt idx="109">
                  <c:v>3.89707673212878</c:v>
                </c:pt>
                <c:pt idx="110">
                  <c:v>3.9063307226405599</c:v>
                </c:pt>
                <c:pt idx="111">
                  <c:v>3.91558471315235</c:v>
                </c:pt>
                <c:pt idx="112">
                  <c:v>3.9248387036641401</c:v>
                </c:pt>
                <c:pt idx="113">
                  <c:v>3.93409269417592</c:v>
                </c:pt>
                <c:pt idx="114">
                  <c:v>3.9433466846877101</c:v>
                </c:pt>
                <c:pt idx="115">
                  <c:v>3.9526006751995002</c:v>
                </c:pt>
                <c:pt idx="116">
                  <c:v>3.9618546657112801</c:v>
                </c:pt>
                <c:pt idx="117">
                  <c:v>3.9711086562230702</c:v>
                </c:pt>
                <c:pt idx="118">
                  <c:v>3.9803626467348501</c:v>
                </c:pt>
                <c:pt idx="119">
                  <c:v>3.9896166372466402</c:v>
                </c:pt>
              </c:numCache>
            </c:numRef>
          </c:yVal>
          <c:smooth val="1"/>
          <c:extLst>
            <c:ext xmlns:c16="http://schemas.microsoft.com/office/drawing/2014/chart" uri="{C3380CC4-5D6E-409C-BE32-E72D297353CC}">
              <c16:uniqueId val="{00000002-4C15-A947-A73D-B659532CABE3}"/>
            </c:ext>
          </c:extLst>
        </c:ser>
        <c:ser>
          <c:idx val="3"/>
          <c:order val="3"/>
          <c:tx>
            <c:strRef>
              <c:f>FSA_Centiles!$AZ$1</c:f>
              <c:strCache>
                <c:ptCount val="1"/>
                <c:pt idx="0">
                  <c:v>Level IV</c:v>
                </c:pt>
              </c:strCache>
            </c:strRef>
          </c:tx>
          <c:spPr>
            <a:ln w="19050" cap="rnd">
              <a:solidFill>
                <a:schemeClr val="accent2">
                  <a:lumMod val="60000"/>
                </a:schemeClr>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FSA_Centiles!$AZ$2:$AZ$121</c:f>
              <c:numCache>
                <c:formatCode>General</c:formatCode>
                <c:ptCount val="120"/>
                <c:pt idx="0">
                  <c:v>2.5793218161182301</c:v>
                </c:pt>
                <c:pt idx="1">
                  <c:v>2.5824434140043699</c:v>
                </c:pt>
                <c:pt idx="2">
                  <c:v>2.5855650118905098</c:v>
                </c:pt>
                <c:pt idx="3">
                  <c:v>2.5886866097766501</c:v>
                </c:pt>
                <c:pt idx="4">
                  <c:v>2.59180820766279</c:v>
                </c:pt>
                <c:pt idx="5">
                  <c:v>2.5949298055489298</c:v>
                </c:pt>
                <c:pt idx="6">
                  <c:v>2.5980514034350701</c:v>
                </c:pt>
                <c:pt idx="7">
                  <c:v>2.60117300132121</c:v>
                </c:pt>
                <c:pt idx="8">
                  <c:v>2.6042945992073401</c:v>
                </c:pt>
                <c:pt idx="9">
                  <c:v>2.6074161970934799</c:v>
                </c:pt>
                <c:pt idx="10">
                  <c:v>2.6105377949796198</c:v>
                </c:pt>
                <c:pt idx="11">
                  <c:v>2.6136593928657601</c:v>
                </c:pt>
                <c:pt idx="12">
                  <c:v>2.6167809907519</c:v>
                </c:pt>
                <c:pt idx="13">
                  <c:v>2.6199025886380398</c:v>
                </c:pt>
                <c:pt idx="14">
                  <c:v>2.6230241865241801</c:v>
                </c:pt>
                <c:pt idx="15">
                  <c:v>2.62614578441032</c:v>
                </c:pt>
                <c:pt idx="16">
                  <c:v>2.6292673822964598</c:v>
                </c:pt>
                <c:pt idx="17">
                  <c:v>2.6323889801826001</c:v>
                </c:pt>
                <c:pt idx="18">
                  <c:v>2.63551057806874</c:v>
                </c:pt>
                <c:pt idx="19">
                  <c:v>2.6386321759548799</c:v>
                </c:pt>
                <c:pt idx="20">
                  <c:v>2.6417537738410202</c:v>
                </c:pt>
                <c:pt idx="21">
                  <c:v>2.64487537172716</c:v>
                </c:pt>
                <c:pt idx="22">
                  <c:v>2.6479969696132999</c:v>
                </c:pt>
                <c:pt idx="23">
                  <c:v>2.6511185674994402</c:v>
                </c:pt>
                <c:pt idx="24">
                  <c:v>2.6542401653855801</c:v>
                </c:pt>
                <c:pt idx="25">
                  <c:v>2.6573617632717101</c:v>
                </c:pt>
                <c:pt idx="26">
                  <c:v>2.66048336115785</c:v>
                </c:pt>
                <c:pt idx="27">
                  <c:v>2.6636049590439899</c:v>
                </c:pt>
                <c:pt idx="28">
                  <c:v>2.6667265569301302</c:v>
                </c:pt>
                <c:pt idx="29">
                  <c:v>2.66984815481627</c:v>
                </c:pt>
                <c:pt idx="30">
                  <c:v>2.6729697527024099</c:v>
                </c:pt>
                <c:pt idx="31">
                  <c:v>2.6760913505885502</c:v>
                </c:pt>
                <c:pt idx="32">
                  <c:v>2.67921294847469</c:v>
                </c:pt>
                <c:pt idx="33">
                  <c:v>2.6823345463608299</c:v>
                </c:pt>
                <c:pt idx="34">
                  <c:v>2.6854561442469702</c:v>
                </c:pt>
                <c:pt idx="35">
                  <c:v>2.6885777421331101</c:v>
                </c:pt>
                <c:pt idx="36">
                  <c:v>2.6916993400192499</c:v>
                </c:pt>
                <c:pt idx="37">
                  <c:v>2.6948209379053898</c:v>
                </c:pt>
                <c:pt idx="38">
                  <c:v>2.6979425357915301</c:v>
                </c:pt>
                <c:pt idx="39">
                  <c:v>2.70106413367767</c:v>
                </c:pt>
                <c:pt idx="40">
                  <c:v>2.7041857315638098</c:v>
                </c:pt>
                <c:pt idx="41">
                  <c:v>2.7073073294499399</c:v>
                </c:pt>
                <c:pt idx="42">
                  <c:v>2.7104289273360802</c:v>
                </c:pt>
                <c:pt idx="43">
                  <c:v>2.7135505252222201</c:v>
                </c:pt>
                <c:pt idx="44">
                  <c:v>2.7166721231083599</c:v>
                </c:pt>
                <c:pt idx="45">
                  <c:v>2.7197937209944998</c:v>
                </c:pt>
                <c:pt idx="46">
                  <c:v>2.7229153188806401</c:v>
                </c:pt>
                <c:pt idx="47">
                  <c:v>2.7260369167667799</c:v>
                </c:pt>
                <c:pt idx="48">
                  <c:v>2.7291585146529198</c:v>
                </c:pt>
                <c:pt idx="49">
                  <c:v>2.7322801125390601</c:v>
                </c:pt>
                <c:pt idx="50">
                  <c:v>2.7354017104252</c:v>
                </c:pt>
                <c:pt idx="51">
                  <c:v>2.7385233083113398</c:v>
                </c:pt>
                <c:pt idx="52">
                  <c:v>2.7416449061974801</c:v>
                </c:pt>
                <c:pt idx="53">
                  <c:v>2.74476650408362</c:v>
                </c:pt>
                <c:pt idx="54">
                  <c:v>2.7478881019697599</c:v>
                </c:pt>
                <c:pt idx="55">
                  <c:v>2.7510096998559002</c:v>
                </c:pt>
                <c:pt idx="56">
                  <c:v>2.75413129774204</c:v>
                </c:pt>
                <c:pt idx="57">
                  <c:v>2.7572528956281701</c:v>
                </c:pt>
                <c:pt idx="58">
                  <c:v>2.76037449351431</c:v>
                </c:pt>
                <c:pt idx="59">
                  <c:v>2.7634960914004498</c:v>
                </c:pt>
                <c:pt idx="60">
                  <c:v>2.7666176892865901</c:v>
                </c:pt>
                <c:pt idx="61">
                  <c:v>2.76973928717273</c:v>
                </c:pt>
                <c:pt idx="62">
                  <c:v>2.7728608850588699</c:v>
                </c:pt>
                <c:pt idx="63">
                  <c:v>2.7759824829450102</c:v>
                </c:pt>
                <c:pt idx="64">
                  <c:v>2.77910408083115</c:v>
                </c:pt>
                <c:pt idx="65">
                  <c:v>2.7822256787172899</c:v>
                </c:pt>
                <c:pt idx="66">
                  <c:v>2.7853472766034302</c:v>
                </c:pt>
                <c:pt idx="67">
                  <c:v>2.78846887448957</c:v>
                </c:pt>
                <c:pt idx="68">
                  <c:v>2.7915904723757099</c:v>
                </c:pt>
                <c:pt idx="69">
                  <c:v>2.7947120702618502</c:v>
                </c:pt>
                <c:pt idx="70">
                  <c:v>2.7978336681479901</c:v>
                </c:pt>
                <c:pt idx="71">
                  <c:v>2.8009552660341299</c:v>
                </c:pt>
                <c:pt idx="72">
                  <c:v>2.8040768639202698</c:v>
                </c:pt>
                <c:pt idx="73">
                  <c:v>2.8071984618064101</c:v>
                </c:pt>
                <c:pt idx="74">
                  <c:v>2.8103200596925402</c:v>
                </c:pt>
                <c:pt idx="75">
                  <c:v>2.81344165757868</c:v>
                </c:pt>
                <c:pt idx="76">
                  <c:v>2.8165632554648199</c:v>
                </c:pt>
                <c:pt idx="77">
                  <c:v>2.8196848533509602</c:v>
                </c:pt>
                <c:pt idx="78">
                  <c:v>2.8228064512371001</c:v>
                </c:pt>
                <c:pt idx="79">
                  <c:v>2.8259280491232399</c:v>
                </c:pt>
                <c:pt idx="80">
                  <c:v>2.8290496470093802</c:v>
                </c:pt>
                <c:pt idx="81">
                  <c:v>2.8321712448955201</c:v>
                </c:pt>
                <c:pt idx="82">
                  <c:v>2.8352928427816599</c:v>
                </c:pt>
                <c:pt idx="83">
                  <c:v>2.8384144406677998</c:v>
                </c:pt>
                <c:pt idx="84">
                  <c:v>2.8415360385539401</c:v>
                </c:pt>
                <c:pt idx="85">
                  <c:v>2.84465763644008</c:v>
                </c:pt>
                <c:pt idx="86">
                  <c:v>2.8477792343262198</c:v>
                </c:pt>
                <c:pt idx="87">
                  <c:v>2.8509008322123601</c:v>
                </c:pt>
                <c:pt idx="88">
                  <c:v>2.8540224300985</c:v>
                </c:pt>
                <c:pt idx="89">
                  <c:v>2.8571440279846398</c:v>
                </c:pt>
                <c:pt idx="90">
                  <c:v>2.8602656258707699</c:v>
                </c:pt>
                <c:pt idx="91">
                  <c:v>2.8633872237569098</c:v>
                </c:pt>
                <c:pt idx="92">
                  <c:v>2.8665088216430501</c:v>
                </c:pt>
                <c:pt idx="93">
                  <c:v>2.86963041952919</c:v>
                </c:pt>
                <c:pt idx="94">
                  <c:v>2.8727520174153298</c:v>
                </c:pt>
                <c:pt idx="95">
                  <c:v>2.8758736153014701</c:v>
                </c:pt>
                <c:pt idx="96">
                  <c:v>2.87899521318761</c:v>
                </c:pt>
                <c:pt idx="97">
                  <c:v>2.8821168110737498</c:v>
                </c:pt>
                <c:pt idx="98">
                  <c:v>2.8852384089598901</c:v>
                </c:pt>
                <c:pt idx="99">
                  <c:v>2.88836000684603</c:v>
                </c:pt>
                <c:pt idx="100">
                  <c:v>2.8914816047321699</c:v>
                </c:pt>
                <c:pt idx="101">
                  <c:v>2.8946032026183102</c:v>
                </c:pt>
                <c:pt idx="102">
                  <c:v>2.89772480050445</c:v>
                </c:pt>
                <c:pt idx="103">
                  <c:v>2.9008463983905899</c:v>
                </c:pt>
                <c:pt idx="104">
                  <c:v>2.9039679962767302</c:v>
                </c:pt>
                <c:pt idx="105">
                  <c:v>2.90708959416287</c:v>
                </c:pt>
                <c:pt idx="106">
                  <c:v>2.9102111920490099</c:v>
                </c:pt>
                <c:pt idx="107">
                  <c:v>2.91333278993514</c:v>
                </c:pt>
                <c:pt idx="108">
                  <c:v>2.9164543878212799</c:v>
                </c:pt>
                <c:pt idx="109">
                  <c:v>2.9195759857074202</c:v>
                </c:pt>
                <c:pt idx="110">
                  <c:v>2.92269758359356</c:v>
                </c:pt>
                <c:pt idx="111">
                  <c:v>2.9258191814796999</c:v>
                </c:pt>
                <c:pt idx="112">
                  <c:v>2.9289407793658402</c:v>
                </c:pt>
                <c:pt idx="113">
                  <c:v>2.93206237725198</c:v>
                </c:pt>
                <c:pt idx="114">
                  <c:v>2.9351839751381199</c:v>
                </c:pt>
                <c:pt idx="115">
                  <c:v>2.9383055730242602</c:v>
                </c:pt>
                <c:pt idx="116">
                  <c:v>2.9414271709104001</c:v>
                </c:pt>
                <c:pt idx="117">
                  <c:v>2.9445487687965399</c:v>
                </c:pt>
                <c:pt idx="118">
                  <c:v>2.9476703666826798</c:v>
                </c:pt>
                <c:pt idx="119">
                  <c:v>2.9507919645688201</c:v>
                </c:pt>
              </c:numCache>
            </c:numRef>
          </c:yVal>
          <c:smooth val="1"/>
          <c:extLst>
            <c:ext xmlns:c16="http://schemas.microsoft.com/office/drawing/2014/chart" uri="{C3380CC4-5D6E-409C-BE32-E72D297353CC}">
              <c16:uniqueId val="{00000003-4C15-A947-A73D-B659532CABE3}"/>
            </c:ext>
          </c:extLst>
        </c:ser>
        <c:ser>
          <c:idx val="4"/>
          <c:order val="4"/>
          <c:tx>
            <c:strRef>
              <c:f>FSA_Centiles!$BA$1</c:f>
              <c:strCache>
                <c:ptCount val="1"/>
                <c:pt idx="0">
                  <c:v>Level V</c:v>
                </c:pt>
              </c:strCache>
            </c:strRef>
          </c:tx>
          <c:spPr>
            <a:ln w="19050" cap="rnd">
              <a:solidFill>
                <a:schemeClr val="accent4">
                  <a:lumMod val="60000"/>
                </a:schemeClr>
              </a:solidFill>
              <a:round/>
            </a:ln>
            <a:effectLst/>
          </c:spPr>
          <c:marker>
            <c:symbol val="none"/>
          </c:marker>
          <c:xVal>
            <c:numRef>
              <c:f>FSA_Centiles!$AV$2:$AV$121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FSA_Centiles!$BA$2:$BA$121</c:f>
              <c:numCache>
                <c:formatCode>General</c:formatCode>
                <c:ptCount val="120"/>
                <c:pt idx="0">
                  <c:v>1.67866363533387</c:v>
                </c:pt>
                <c:pt idx="1">
                  <c:v>1.6779188565916601</c:v>
                </c:pt>
                <c:pt idx="2">
                  <c:v>1.6771740778494599</c:v>
                </c:pt>
                <c:pt idx="3">
                  <c:v>1.67642929910725</c:v>
                </c:pt>
                <c:pt idx="4">
                  <c:v>1.6756845203650499</c:v>
                </c:pt>
                <c:pt idx="5">
                  <c:v>1.67493974162284</c:v>
                </c:pt>
                <c:pt idx="6">
                  <c:v>1.6741949628806301</c:v>
                </c:pt>
                <c:pt idx="7">
                  <c:v>1.6734501841384299</c:v>
                </c:pt>
                <c:pt idx="8">
                  <c:v>1.67270540539622</c:v>
                </c:pt>
                <c:pt idx="9">
                  <c:v>1.6719606266540199</c:v>
                </c:pt>
                <c:pt idx="10">
                  <c:v>1.67121584791181</c:v>
                </c:pt>
                <c:pt idx="11">
                  <c:v>1.6704710691696101</c:v>
                </c:pt>
                <c:pt idx="12">
                  <c:v>1.6697262904274</c:v>
                </c:pt>
                <c:pt idx="13">
                  <c:v>1.66898151168519</c:v>
                </c:pt>
                <c:pt idx="14">
                  <c:v>1.6682367329429899</c:v>
                </c:pt>
                <c:pt idx="15">
                  <c:v>1.66749195420078</c:v>
                </c:pt>
                <c:pt idx="16">
                  <c:v>1.6667471754585801</c:v>
                </c:pt>
                <c:pt idx="17">
                  <c:v>1.66600239671637</c:v>
                </c:pt>
                <c:pt idx="18">
                  <c:v>1.6652576179741601</c:v>
                </c:pt>
                <c:pt idx="19">
                  <c:v>1.6645128392319599</c:v>
                </c:pt>
                <c:pt idx="20">
                  <c:v>1.66376806048975</c:v>
                </c:pt>
                <c:pt idx="21">
                  <c:v>1.6630232817475501</c:v>
                </c:pt>
                <c:pt idx="22">
                  <c:v>1.66227850300534</c:v>
                </c:pt>
                <c:pt idx="23">
                  <c:v>1.6615337242631301</c:v>
                </c:pt>
                <c:pt idx="24">
                  <c:v>1.6607889455209299</c:v>
                </c:pt>
                <c:pt idx="25">
                  <c:v>1.66004416677872</c:v>
                </c:pt>
                <c:pt idx="26">
                  <c:v>1.6592993880365201</c:v>
                </c:pt>
                <c:pt idx="27">
                  <c:v>1.65855460929431</c:v>
                </c:pt>
                <c:pt idx="28">
                  <c:v>1.6578098305521101</c:v>
                </c:pt>
                <c:pt idx="29">
                  <c:v>1.6570650518098999</c:v>
                </c:pt>
                <c:pt idx="30">
                  <c:v>1.65632027306769</c:v>
                </c:pt>
                <c:pt idx="31">
                  <c:v>1.6555754943254899</c:v>
                </c:pt>
                <c:pt idx="32">
                  <c:v>1.65483071558328</c:v>
                </c:pt>
                <c:pt idx="33">
                  <c:v>1.6540859368410801</c:v>
                </c:pt>
                <c:pt idx="34">
                  <c:v>1.6533411580988699</c:v>
                </c:pt>
                <c:pt idx="35">
                  <c:v>1.65259637935666</c:v>
                </c:pt>
                <c:pt idx="36">
                  <c:v>1.6518516006144599</c:v>
                </c:pt>
                <c:pt idx="37">
                  <c:v>1.65110682187225</c:v>
                </c:pt>
                <c:pt idx="38">
                  <c:v>1.6503620431300501</c:v>
                </c:pt>
                <c:pt idx="39">
                  <c:v>1.64961726438784</c:v>
                </c:pt>
                <c:pt idx="40">
                  <c:v>1.64887248564564</c:v>
                </c:pt>
                <c:pt idx="41">
                  <c:v>1.6481277069034299</c:v>
                </c:pt>
                <c:pt idx="42">
                  <c:v>1.64738292816122</c:v>
                </c:pt>
                <c:pt idx="43">
                  <c:v>1.6466381494190201</c:v>
                </c:pt>
                <c:pt idx="44">
                  <c:v>1.64589337067681</c:v>
                </c:pt>
                <c:pt idx="45">
                  <c:v>1.64514859193461</c:v>
                </c:pt>
                <c:pt idx="46">
                  <c:v>1.6444038131923999</c:v>
                </c:pt>
                <c:pt idx="47">
                  <c:v>1.64365903445019</c:v>
                </c:pt>
                <c:pt idx="48">
                  <c:v>1.6429142557079901</c:v>
                </c:pt>
                <c:pt idx="49">
                  <c:v>1.64216947696578</c:v>
                </c:pt>
                <c:pt idx="50">
                  <c:v>1.6414246982235801</c:v>
                </c:pt>
                <c:pt idx="51">
                  <c:v>1.6406799194813699</c:v>
                </c:pt>
                <c:pt idx="52">
                  <c:v>1.63993514073917</c:v>
                </c:pt>
                <c:pt idx="53">
                  <c:v>1.6391903619969601</c:v>
                </c:pt>
                <c:pt idx="54">
                  <c:v>1.63844558325475</c:v>
                </c:pt>
                <c:pt idx="55">
                  <c:v>1.6377008045125501</c:v>
                </c:pt>
                <c:pt idx="56">
                  <c:v>1.6369560257703399</c:v>
                </c:pt>
                <c:pt idx="57">
                  <c:v>1.63621124702814</c:v>
                </c:pt>
                <c:pt idx="58">
                  <c:v>1.6354664682859299</c:v>
                </c:pt>
                <c:pt idx="59">
                  <c:v>1.63472168954372</c:v>
                </c:pt>
                <c:pt idx="60">
                  <c:v>1.6339769108015201</c:v>
                </c:pt>
                <c:pt idx="61">
                  <c:v>1.6332321320593099</c:v>
                </c:pt>
                <c:pt idx="62">
                  <c:v>1.63248735331711</c:v>
                </c:pt>
                <c:pt idx="63">
                  <c:v>1.6317425745748999</c:v>
                </c:pt>
                <c:pt idx="64">
                  <c:v>1.6309977958327</c:v>
                </c:pt>
                <c:pt idx="65">
                  <c:v>1.6302530170904901</c:v>
                </c:pt>
                <c:pt idx="66">
                  <c:v>1.62950823834828</c:v>
                </c:pt>
                <c:pt idx="67">
                  <c:v>1.62876345960608</c:v>
                </c:pt>
                <c:pt idx="68">
                  <c:v>1.6280186808638699</c:v>
                </c:pt>
                <c:pt idx="69">
                  <c:v>1.62727390212167</c:v>
                </c:pt>
                <c:pt idx="70">
                  <c:v>1.6265291233794601</c:v>
                </c:pt>
                <c:pt idx="71">
                  <c:v>1.62578434463725</c:v>
                </c:pt>
                <c:pt idx="72">
                  <c:v>1.6250395658950501</c:v>
                </c:pt>
                <c:pt idx="73">
                  <c:v>1.6242947871528399</c:v>
                </c:pt>
                <c:pt idx="74">
                  <c:v>1.62355000841064</c:v>
                </c:pt>
                <c:pt idx="75">
                  <c:v>1.6228052296684301</c:v>
                </c:pt>
                <c:pt idx="76">
                  <c:v>1.62206045092623</c:v>
                </c:pt>
                <c:pt idx="77">
                  <c:v>1.6213156721840201</c:v>
                </c:pt>
                <c:pt idx="78">
                  <c:v>1.6205708934418099</c:v>
                </c:pt>
                <c:pt idx="79">
                  <c:v>1.61982611469961</c:v>
                </c:pt>
                <c:pt idx="80">
                  <c:v>1.6190813359573999</c:v>
                </c:pt>
                <c:pt idx="81">
                  <c:v>1.6183365572152</c:v>
                </c:pt>
                <c:pt idx="82">
                  <c:v>1.6175917784729901</c:v>
                </c:pt>
                <c:pt idx="83">
                  <c:v>1.6168469997307799</c:v>
                </c:pt>
                <c:pt idx="84">
                  <c:v>1.61610222098858</c:v>
                </c:pt>
                <c:pt idx="85">
                  <c:v>1.6153574422463699</c:v>
                </c:pt>
                <c:pt idx="86">
                  <c:v>1.61461266350417</c:v>
                </c:pt>
                <c:pt idx="87">
                  <c:v>1.6138678847619601</c:v>
                </c:pt>
                <c:pt idx="88">
                  <c:v>1.6131231060197599</c:v>
                </c:pt>
                <c:pt idx="89">
                  <c:v>1.61237832727755</c:v>
                </c:pt>
                <c:pt idx="90">
                  <c:v>1.6116335485353399</c:v>
                </c:pt>
                <c:pt idx="91">
                  <c:v>1.61088876979314</c:v>
                </c:pt>
                <c:pt idx="92">
                  <c:v>1.6101439910509301</c:v>
                </c:pt>
                <c:pt idx="93">
                  <c:v>1.60939921230873</c:v>
                </c:pt>
                <c:pt idx="94">
                  <c:v>1.60865443356652</c:v>
                </c:pt>
                <c:pt idx="95">
                  <c:v>1.6079096548243099</c:v>
                </c:pt>
                <c:pt idx="96">
                  <c:v>1.60716487608211</c:v>
                </c:pt>
                <c:pt idx="97">
                  <c:v>1.6064200973399001</c:v>
                </c:pt>
                <c:pt idx="98">
                  <c:v>1.6056753185977</c:v>
                </c:pt>
                <c:pt idx="99">
                  <c:v>1.6049305398554901</c:v>
                </c:pt>
                <c:pt idx="100">
                  <c:v>1.6041857611132899</c:v>
                </c:pt>
                <c:pt idx="101">
                  <c:v>1.60344098237108</c:v>
                </c:pt>
                <c:pt idx="102">
                  <c:v>1.6026962036288701</c:v>
                </c:pt>
                <c:pt idx="103">
                  <c:v>1.60195142488667</c:v>
                </c:pt>
                <c:pt idx="104">
                  <c:v>1.6012066461444601</c:v>
                </c:pt>
                <c:pt idx="105">
                  <c:v>1.6004618674022599</c:v>
                </c:pt>
                <c:pt idx="106">
                  <c:v>1.59971708866005</c:v>
                </c:pt>
                <c:pt idx="107">
                  <c:v>1.5989723099178399</c:v>
                </c:pt>
                <c:pt idx="108">
                  <c:v>1.59822753117564</c:v>
                </c:pt>
                <c:pt idx="109">
                  <c:v>1.5974827524334301</c:v>
                </c:pt>
                <c:pt idx="110">
                  <c:v>1.5967379736912299</c:v>
                </c:pt>
                <c:pt idx="111">
                  <c:v>1.59599319494902</c:v>
                </c:pt>
                <c:pt idx="112">
                  <c:v>1.5952484162068099</c:v>
                </c:pt>
                <c:pt idx="113">
                  <c:v>1.59450363746461</c:v>
                </c:pt>
                <c:pt idx="114">
                  <c:v>1.5937588587224001</c:v>
                </c:pt>
                <c:pt idx="115">
                  <c:v>1.5930140799801999</c:v>
                </c:pt>
                <c:pt idx="116">
                  <c:v>1.59226930123799</c:v>
                </c:pt>
                <c:pt idx="117">
                  <c:v>1.5915245224957899</c:v>
                </c:pt>
                <c:pt idx="118">
                  <c:v>1.59077974375358</c:v>
                </c:pt>
                <c:pt idx="119">
                  <c:v>1.5900349650113701</c:v>
                </c:pt>
              </c:numCache>
            </c:numRef>
          </c:yVal>
          <c:smooth val="1"/>
          <c:extLst>
            <c:ext xmlns:c16="http://schemas.microsoft.com/office/drawing/2014/chart" uri="{C3380CC4-5D6E-409C-BE32-E72D297353CC}">
              <c16:uniqueId val="{00000004-4C15-A947-A73D-B659532CABE3}"/>
            </c:ext>
          </c:extLst>
        </c:ser>
        <c:ser>
          <c:idx val="5"/>
          <c:order val="5"/>
          <c:tx>
            <c:strRef>
              <c:f>FSA_Centiles!$C$3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FSA_Centiles!$AF$8:$AF$9</c:f>
              <c:numCache>
                <c:formatCode>General</c:formatCode>
                <c:ptCount val="2"/>
                <c:pt idx="0">
                  <c:v>3.3333333333333335</c:v>
                </c:pt>
                <c:pt idx="1">
                  <c:v>4.166666666666667</c:v>
                </c:pt>
              </c:numCache>
            </c:numRef>
          </c:xVal>
          <c:yVal>
            <c:numRef>
              <c:f>FSA_Centiles!$AG$8:$AG$9</c:f>
              <c:numCache>
                <c:formatCode>General</c:formatCode>
                <c:ptCount val="2"/>
                <c:pt idx="0">
                  <c:v>2.5</c:v>
                </c:pt>
                <c:pt idx="1">
                  <c:v>4.9000000000000004</c:v>
                </c:pt>
              </c:numCache>
            </c:numRef>
          </c:yVal>
          <c:smooth val="1"/>
          <c:extLst>
            <c:ext xmlns:c16="http://schemas.microsoft.com/office/drawing/2014/chart" uri="{C3380CC4-5D6E-409C-BE32-E72D297353CC}">
              <c16:uniqueId val="{00000005-4C15-A947-A73D-B659532CABE3}"/>
            </c:ext>
          </c:extLst>
        </c:ser>
        <c:dLbls>
          <c:showLegendKey val="0"/>
          <c:showVal val="0"/>
          <c:showCatName val="0"/>
          <c:showSerName val="0"/>
          <c:showPercent val="0"/>
          <c:showBubbleSize val="0"/>
        </c:dLbls>
        <c:axId val="884487680"/>
        <c:axId val="919622576"/>
      </c:scatterChart>
      <c:valAx>
        <c:axId val="88448768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22576"/>
        <c:crossesAt val="0"/>
        <c:crossBetween val="midCat"/>
        <c:majorUnit val="1"/>
        <c:minorUnit val="0.5"/>
      </c:valAx>
      <c:valAx>
        <c:axId val="919622576"/>
        <c:scaling>
          <c:orientation val="minMax"/>
          <c:max val="5.0999999999999996"/>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FSA_Centiles!$B$2</c:f>
              <c:strCache>
                <c:ptCount val="1"/>
                <c:pt idx="0">
                  <c:v>Functional Strength Assessment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48768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FSA_Centiles!$BC$124</c:f>
          <c:strCache>
            <c:ptCount val="1"/>
            <c:pt idx="0">
              <c:v>Functional Strength Assessment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FSA_Centiles!$AI$3</c:f>
              <c:strCache>
                <c:ptCount val="1"/>
                <c:pt idx="0">
                  <c:v>3</c:v>
                </c:pt>
              </c:strCache>
            </c:strRef>
          </c:tx>
          <c:spPr>
            <a:ln w="19050" cap="rnd">
              <a:solidFill>
                <a:srgbClr val="92D050"/>
              </a:solidFill>
              <a:prstDash val="sys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FSA_Centiles!$AI$4:$AI$124</c:f>
              <c:numCache>
                <c:formatCode>General</c:formatCode>
                <c:ptCount val="121"/>
                <c:pt idx="0">
                  <c:v>2</c:v>
                </c:pt>
                <c:pt idx="1">
                  <c:v>2</c:v>
                </c:pt>
                <c:pt idx="2">
                  <c:v>2</c:v>
                </c:pt>
                <c:pt idx="3">
                  <c:v>2.0099999999999998</c:v>
                </c:pt>
                <c:pt idx="4">
                  <c:v>2.0099999999999998</c:v>
                </c:pt>
                <c:pt idx="5">
                  <c:v>2.0099999999999998</c:v>
                </c:pt>
                <c:pt idx="6">
                  <c:v>2.0099999999999998</c:v>
                </c:pt>
                <c:pt idx="7">
                  <c:v>2.0099999999999998</c:v>
                </c:pt>
                <c:pt idx="8">
                  <c:v>2.02</c:v>
                </c:pt>
                <c:pt idx="9">
                  <c:v>2.02</c:v>
                </c:pt>
                <c:pt idx="10">
                  <c:v>2.02</c:v>
                </c:pt>
                <c:pt idx="11">
                  <c:v>2.02</c:v>
                </c:pt>
                <c:pt idx="12">
                  <c:v>2.0299999999999998</c:v>
                </c:pt>
                <c:pt idx="13">
                  <c:v>2.0299999999999998</c:v>
                </c:pt>
                <c:pt idx="14">
                  <c:v>2.0299999999999998</c:v>
                </c:pt>
                <c:pt idx="15">
                  <c:v>2.04</c:v>
                </c:pt>
                <c:pt idx="16">
                  <c:v>2.04</c:v>
                </c:pt>
                <c:pt idx="17">
                  <c:v>2.04</c:v>
                </c:pt>
                <c:pt idx="18">
                  <c:v>2.0499999999999998</c:v>
                </c:pt>
                <c:pt idx="19">
                  <c:v>2.0499999999999998</c:v>
                </c:pt>
                <c:pt idx="20">
                  <c:v>2.06</c:v>
                </c:pt>
                <c:pt idx="21">
                  <c:v>2.06</c:v>
                </c:pt>
                <c:pt idx="22">
                  <c:v>2.0699999999999998</c:v>
                </c:pt>
                <c:pt idx="23">
                  <c:v>2.0699999999999998</c:v>
                </c:pt>
                <c:pt idx="24">
                  <c:v>2.0699999999999998</c:v>
                </c:pt>
                <c:pt idx="25">
                  <c:v>2.08</c:v>
                </c:pt>
                <c:pt idx="26">
                  <c:v>2.08</c:v>
                </c:pt>
                <c:pt idx="27">
                  <c:v>2.09</c:v>
                </c:pt>
                <c:pt idx="28">
                  <c:v>2.1</c:v>
                </c:pt>
                <c:pt idx="29">
                  <c:v>2.1</c:v>
                </c:pt>
                <c:pt idx="30">
                  <c:v>2.11</c:v>
                </c:pt>
                <c:pt idx="31">
                  <c:v>2.11</c:v>
                </c:pt>
                <c:pt idx="32">
                  <c:v>2.12</c:v>
                </c:pt>
                <c:pt idx="33">
                  <c:v>2.12</c:v>
                </c:pt>
                <c:pt idx="34">
                  <c:v>2.13</c:v>
                </c:pt>
                <c:pt idx="35">
                  <c:v>2.14</c:v>
                </c:pt>
                <c:pt idx="36">
                  <c:v>2.14</c:v>
                </c:pt>
                <c:pt idx="37">
                  <c:v>2.15</c:v>
                </c:pt>
                <c:pt idx="38">
                  <c:v>2.16</c:v>
                </c:pt>
                <c:pt idx="39">
                  <c:v>2.17</c:v>
                </c:pt>
                <c:pt idx="40">
                  <c:v>2.17</c:v>
                </c:pt>
                <c:pt idx="41">
                  <c:v>2.1800000000000002</c:v>
                </c:pt>
                <c:pt idx="42">
                  <c:v>2.19</c:v>
                </c:pt>
                <c:pt idx="43">
                  <c:v>2.2000000000000002</c:v>
                </c:pt>
                <c:pt idx="44">
                  <c:v>2.2000000000000002</c:v>
                </c:pt>
                <c:pt idx="45">
                  <c:v>2.21</c:v>
                </c:pt>
                <c:pt idx="46">
                  <c:v>2.2200000000000002</c:v>
                </c:pt>
                <c:pt idx="47">
                  <c:v>2.23</c:v>
                </c:pt>
                <c:pt idx="48">
                  <c:v>2.2400000000000002</c:v>
                </c:pt>
                <c:pt idx="49">
                  <c:v>2.25</c:v>
                </c:pt>
                <c:pt idx="50">
                  <c:v>2.25</c:v>
                </c:pt>
                <c:pt idx="51">
                  <c:v>2.2599999999999998</c:v>
                </c:pt>
                <c:pt idx="52">
                  <c:v>2.27</c:v>
                </c:pt>
                <c:pt idx="53">
                  <c:v>2.2799999999999998</c:v>
                </c:pt>
                <c:pt idx="54">
                  <c:v>2.29</c:v>
                </c:pt>
                <c:pt idx="55">
                  <c:v>2.2999999999999998</c:v>
                </c:pt>
                <c:pt idx="56">
                  <c:v>2.31</c:v>
                </c:pt>
                <c:pt idx="57">
                  <c:v>2.3199999999999998</c:v>
                </c:pt>
                <c:pt idx="58">
                  <c:v>2.33</c:v>
                </c:pt>
                <c:pt idx="59">
                  <c:v>2.34</c:v>
                </c:pt>
                <c:pt idx="60">
                  <c:v>2.35</c:v>
                </c:pt>
                <c:pt idx="61">
                  <c:v>2.36</c:v>
                </c:pt>
                <c:pt idx="62">
                  <c:v>2.37</c:v>
                </c:pt>
                <c:pt idx="63">
                  <c:v>2.38</c:v>
                </c:pt>
                <c:pt idx="64">
                  <c:v>2.39</c:v>
                </c:pt>
                <c:pt idx="65">
                  <c:v>2.41</c:v>
                </c:pt>
                <c:pt idx="66">
                  <c:v>2.42</c:v>
                </c:pt>
                <c:pt idx="67">
                  <c:v>2.4300000000000002</c:v>
                </c:pt>
                <c:pt idx="68">
                  <c:v>2.44</c:v>
                </c:pt>
                <c:pt idx="69">
                  <c:v>2.4500000000000002</c:v>
                </c:pt>
                <c:pt idx="70">
                  <c:v>2.46</c:v>
                </c:pt>
                <c:pt idx="71">
                  <c:v>2.48</c:v>
                </c:pt>
                <c:pt idx="72">
                  <c:v>2.4900000000000002</c:v>
                </c:pt>
                <c:pt idx="73">
                  <c:v>2.5</c:v>
                </c:pt>
                <c:pt idx="74">
                  <c:v>2.5099999999999998</c:v>
                </c:pt>
                <c:pt idx="75">
                  <c:v>2.5299999999999998</c:v>
                </c:pt>
                <c:pt idx="76">
                  <c:v>2.54</c:v>
                </c:pt>
                <c:pt idx="77">
                  <c:v>2.5499999999999998</c:v>
                </c:pt>
                <c:pt idx="78">
                  <c:v>2.56</c:v>
                </c:pt>
                <c:pt idx="79">
                  <c:v>2.58</c:v>
                </c:pt>
                <c:pt idx="80">
                  <c:v>2.59</c:v>
                </c:pt>
                <c:pt idx="81">
                  <c:v>2.61</c:v>
                </c:pt>
                <c:pt idx="82">
                  <c:v>2.62</c:v>
                </c:pt>
                <c:pt idx="83">
                  <c:v>2.63</c:v>
                </c:pt>
                <c:pt idx="84">
                  <c:v>2.65</c:v>
                </c:pt>
                <c:pt idx="85">
                  <c:v>2.66</c:v>
                </c:pt>
                <c:pt idx="86">
                  <c:v>2.68</c:v>
                </c:pt>
                <c:pt idx="87">
                  <c:v>2.69</c:v>
                </c:pt>
                <c:pt idx="88">
                  <c:v>2.71</c:v>
                </c:pt>
                <c:pt idx="89">
                  <c:v>2.72</c:v>
                </c:pt>
                <c:pt idx="90">
                  <c:v>2.73</c:v>
                </c:pt>
                <c:pt idx="91">
                  <c:v>2.75</c:v>
                </c:pt>
                <c:pt idx="92">
                  <c:v>2.77</c:v>
                </c:pt>
                <c:pt idx="93">
                  <c:v>2.78</c:v>
                </c:pt>
                <c:pt idx="94">
                  <c:v>2.8</c:v>
                </c:pt>
                <c:pt idx="95">
                  <c:v>2.81</c:v>
                </c:pt>
                <c:pt idx="96">
                  <c:v>2.83</c:v>
                </c:pt>
                <c:pt idx="97">
                  <c:v>2.84</c:v>
                </c:pt>
                <c:pt idx="98">
                  <c:v>2.86</c:v>
                </c:pt>
                <c:pt idx="99">
                  <c:v>2.88</c:v>
                </c:pt>
                <c:pt idx="100">
                  <c:v>2.89</c:v>
                </c:pt>
                <c:pt idx="101">
                  <c:v>2.91</c:v>
                </c:pt>
                <c:pt idx="102">
                  <c:v>2.93</c:v>
                </c:pt>
                <c:pt idx="103">
                  <c:v>2.94</c:v>
                </c:pt>
                <c:pt idx="104">
                  <c:v>2.96</c:v>
                </c:pt>
                <c:pt idx="105">
                  <c:v>2.98</c:v>
                </c:pt>
                <c:pt idx="106">
                  <c:v>3</c:v>
                </c:pt>
                <c:pt idx="107">
                  <c:v>3.01</c:v>
                </c:pt>
                <c:pt idx="108">
                  <c:v>3.03</c:v>
                </c:pt>
                <c:pt idx="109">
                  <c:v>3.05</c:v>
                </c:pt>
                <c:pt idx="110">
                  <c:v>3.07</c:v>
                </c:pt>
                <c:pt idx="111">
                  <c:v>3.09</c:v>
                </c:pt>
                <c:pt idx="112">
                  <c:v>3.1</c:v>
                </c:pt>
                <c:pt idx="113">
                  <c:v>3.12</c:v>
                </c:pt>
                <c:pt idx="114">
                  <c:v>3.14</c:v>
                </c:pt>
                <c:pt idx="115">
                  <c:v>3.16</c:v>
                </c:pt>
                <c:pt idx="116">
                  <c:v>3.18</c:v>
                </c:pt>
                <c:pt idx="117">
                  <c:v>3.2</c:v>
                </c:pt>
                <c:pt idx="118">
                  <c:v>3.22</c:v>
                </c:pt>
                <c:pt idx="119">
                  <c:v>3.24</c:v>
                </c:pt>
                <c:pt idx="120">
                  <c:v>3.26</c:v>
                </c:pt>
              </c:numCache>
            </c:numRef>
          </c:yVal>
          <c:smooth val="0"/>
          <c:extLst>
            <c:ext xmlns:c16="http://schemas.microsoft.com/office/drawing/2014/chart" uri="{C3380CC4-5D6E-409C-BE32-E72D297353CC}">
              <c16:uniqueId val="{00000000-5542-C746-887C-F4454CF49421}"/>
            </c:ext>
          </c:extLst>
        </c:ser>
        <c:ser>
          <c:idx val="1"/>
          <c:order val="1"/>
          <c:tx>
            <c:strRef>
              <c:f>FSA_Centiles!$AJ$3</c:f>
              <c:strCache>
                <c:ptCount val="1"/>
                <c:pt idx="0">
                  <c:v>5</c:v>
                </c:pt>
              </c:strCache>
            </c:strRef>
          </c:tx>
          <c:spPr>
            <a:ln w="19050" cap="rnd">
              <a:solidFill>
                <a:schemeClr val="accent2"/>
              </a:solidFill>
              <a:prstDash val="solid"/>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FSA_Centiles!$AJ$4:$AJ$124</c:f>
              <c:numCache>
                <c:formatCode>General</c:formatCode>
                <c:ptCount val="121"/>
                <c:pt idx="0">
                  <c:v>2.13</c:v>
                </c:pt>
                <c:pt idx="1">
                  <c:v>2.13</c:v>
                </c:pt>
                <c:pt idx="2">
                  <c:v>2.13</c:v>
                </c:pt>
                <c:pt idx="3">
                  <c:v>2.13</c:v>
                </c:pt>
                <c:pt idx="4">
                  <c:v>2.13</c:v>
                </c:pt>
                <c:pt idx="5">
                  <c:v>2.13</c:v>
                </c:pt>
                <c:pt idx="6">
                  <c:v>2.13</c:v>
                </c:pt>
                <c:pt idx="7">
                  <c:v>2.12</c:v>
                </c:pt>
                <c:pt idx="8">
                  <c:v>2.12</c:v>
                </c:pt>
                <c:pt idx="9">
                  <c:v>2.12</c:v>
                </c:pt>
                <c:pt idx="10">
                  <c:v>2.12</c:v>
                </c:pt>
                <c:pt idx="11">
                  <c:v>2.12</c:v>
                </c:pt>
                <c:pt idx="12">
                  <c:v>2.12</c:v>
                </c:pt>
                <c:pt idx="13">
                  <c:v>2.12</c:v>
                </c:pt>
                <c:pt idx="14">
                  <c:v>2.13</c:v>
                </c:pt>
                <c:pt idx="15">
                  <c:v>2.13</c:v>
                </c:pt>
                <c:pt idx="16">
                  <c:v>2.13</c:v>
                </c:pt>
                <c:pt idx="17">
                  <c:v>2.13</c:v>
                </c:pt>
                <c:pt idx="18">
                  <c:v>2.13</c:v>
                </c:pt>
                <c:pt idx="19">
                  <c:v>2.13</c:v>
                </c:pt>
                <c:pt idx="20">
                  <c:v>2.13</c:v>
                </c:pt>
                <c:pt idx="21">
                  <c:v>2.14</c:v>
                </c:pt>
                <c:pt idx="22">
                  <c:v>2.14</c:v>
                </c:pt>
                <c:pt idx="23">
                  <c:v>2.14</c:v>
                </c:pt>
                <c:pt idx="24">
                  <c:v>2.14</c:v>
                </c:pt>
                <c:pt idx="25">
                  <c:v>2.15</c:v>
                </c:pt>
                <c:pt idx="26">
                  <c:v>2.15</c:v>
                </c:pt>
                <c:pt idx="27">
                  <c:v>2.15</c:v>
                </c:pt>
                <c:pt idx="28">
                  <c:v>2.16</c:v>
                </c:pt>
                <c:pt idx="29">
                  <c:v>2.16</c:v>
                </c:pt>
                <c:pt idx="30">
                  <c:v>2.17</c:v>
                </c:pt>
                <c:pt idx="31">
                  <c:v>2.17</c:v>
                </c:pt>
                <c:pt idx="32">
                  <c:v>2.17</c:v>
                </c:pt>
                <c:pt idx="33">
                  <c:v>2.1800000000000002</c:v>
                </c:pt>
                <c:pt idx="34">
                  <c:v>2.1800000000000002</c:v>
                </c:pt>
                <c:pt idx="35">
                  <c:v>2.19</c:v>
                </c:pt>
                <c:pt idx="36">
                  <c:v>2.19</c:v>
                </c:pt>
                <c:pt idx="37">
                  <c:v>2.2000000000000002</c:v>
                </c:pt>
                <c:pt idx="38">
                  <c:v>2.2000000000000002</c:v>
                </c:pt>
                <c:pt idx="39">
                  <c:v>2.21</c:v>
                </c:pt>
                <c:pt idx="40">
                  <c:v>2.2200000000000002</c:v>
                </c:pt>
                <c:pt idx="41">
                  <c:v>2.2200000000000002</c:v>
                </c:pt>
                <c:pt idx="42">
                  <c:v>2.23</c:v>
                </c:pt>
                <c:pt idx="43">
                  <c:v>2.2400000000000002</c:v>
                </c:pt>
                <c:pt idx="44">
                  <c:v>2.2400000000000002</c:v>
                </c:pt>
                <c:pt idx="45">
                  <c:v>2.25</c:v>
                </c:pt>
                <c:pt idx="46">
                  <c:v>2.2599999999999998</c:v>
                </c:pt>
                <c:pt idx="47">
                  <c:v>2.27</c:v>
                </c:pt>
                <c:pt idx="48">
                  <c:v>2.27</c:v>
                </c:pt>
                <c:pt idx="49">
                  <c:v>2.2799999999999998</c:v>
                </c:pt>
                <c:pt idx="50">
                  <c:v>2.29</c:v>
                </c:pt>
                <c:pt idx="51">
                  <c:v>2.2999999999999998</c:v>
                </c:pt>
                <c:pt idx="52">
                  <c:v>2.31</c:v>
                </c:pt>
                <c:pt idx="53">
                  <c:v>2.3199999999999998</c:v>
                </c:pt>
                <c:pt idx="54">
                  <c:v>2.3199999999999998</c:v>
                </c:pt>
                <c:pt idx="55">
                  <c:v>2.33</c:v>
                </c:pt>
                <c:pt idx="56">
                  <c:v>2.34</c:v>
                </c:pt>
                <c:pt idx="57">
                  <c:v>2.35</c:v>
                </c:pt>
                <c:pt idx="58">
                  <c:v>2.36</c:v>
                </c:pt>
                <c:pt idx="59">
                  <c:v>2.37</c:v>
                </c:pt>
                <c:pt idx="60">
                  <c:v>2.38</c:v>
                </c:pt>
                <c:pt idx="61">
                  <c:v>2.39</c:v>
                </c:pt>
                <c:pt idx="62">
                  <c:v>2.4</c:v>
                </c:pt>
                <c:pt idx="63">
                  <c:v>2.41</c:v>
                </c:pt>
                <c:pt idx="64">
                  <c:v>2.4300000000000002</c:v>
                </c:pt>
                <c:pt idx="65">
                  <c:v>2.44</c:v>
                </c:pt>
                <c:pt idx="66">
                  <c:v>2.4500000000000002</c:v>
                </c:pt>
                <c:pt idx="67">
                  <c:v>2.46</c:v>
                </c:pt>
                <c:pt idx="68">
                  <c:v>2.4700000000000002</c:v>
                </c:pt>
                <c:pt idx="69">
                  <c:v>2.48</c:v>
                </c:pt>
                <c:pt idx="70">
                  <c:v>2.5</c:v>
                </c:pt>
                <c:pt idx="71">
                  <c:v>2.5099999999999998</c:v>
                </c:pt>
                <c:pt idx="72">
                  <c:v>2.52</c:v>
                </c:pt>
                <c:pt idx="73">
                  <c:v>2.54</c:v>
                </c:pt>
                <c:pt idx="74">
                  <c:v>2.5499999999999998</c:v>
                </c:pt>
                <c:pt idx="75">
                  <c:v>2.56</c:v>
                </c:pt>
                <c:pt idx="76">
                  <c:v>2.58</c:v>
                </c:pt>
                <c:pt idx="77">
                  <c:v>2.59</c:v>
                </c:pt>
                <c:pt idx="78">
                  <c:v>2.6</c:v>
                </c:pt>
                <c:pt idx="79">
                  <c:v>2.62</c:v>
                </c:pt>
                <c:pt idx="80">
                  <c:v>2.63</c:v>
                </c:pt>
                <c:pt idx="81">
                  <c:v>2.65</c:v>
                </c:pt>
                <c:pt idx="82">
                  <c:v>2.66</c:v>
                </c:pt>
                <c:pt idx="83">
                  <c:v>2.68</c:v>
                </c:pt>
                <c:pt idx="84">
                  <c:v>2.69</c:v>
                </c:pt>
                <c:pt idx="85">
                  <c:v>2.71</c:v>
                </c:pt>
                <c:pt idx="86">
                  <c:v>2.72</c:v>
                </c:pt>
                <c:pt idx="87">
                  <c:v>2.74</c:v>
                </c:pt>
                <c:pt idx="88">
                  <c:v>2.75</c:v>
                </c:pt>
                <c:pt idx="89">
                  <c:v>2.77</c:v>
                </c:pt>
                <c:pt idx="90">
                  <c:v>2.79</c:v>
                </c:pt>
                <c:pt idx="91">
                  <c:v>2.8</c:v>
                </c:pt>
                <c:pt idx="92">
                  <c:v>2.82</c:v>
                </c:pt>
                <c:pt idx="93">
                  <c:v>2.84</c:v>
                </c:pt>
                <c:pt idx="94">
                  <c:v>2.86</c:v>
                </c:pt>
                <c:pt idx="95">
                  <c:v>2.87</c:v>
                </c:pt>
                <c:pt idx="96">
                  <c:v>2.89</c:v>
                </c:pt>
                <c:pt idx="97">
                  <c:v>2.91</c:v>
                </c:pt>
                <c:pt idx="98">
                  <c:v>2.93</c:v>
                </c:pt>
                <c:pt idx="99">
                  <c:v>2.95</c:v>
                </c:pt>
                <c:pt idx="100">
                  <c:v>2.96</c:v>
                </c:pt>
                <c:pt idx="101">
                  <c:v>2.98</c:v>
                </c:pt>
                <c:pt idx="102">
                  <c:v>3</c:v>
                </c:pt>
                <c:pt idx="103">
                  <c:v>3.02</c:v>
                </c:pt>
                <c:pt idx="104">
                  <c:v>3.04</c:v>
                </c:pt>
                <c:pt idx="105">
                  <c:v>3.06</c:v>
                </c:pt>
                <c:pt idx="106">
                  <c:v>3.08</c:v>
                </c:pt>
                <c:pt idx="107">
                  <c:v>3.1</c:v>
                </c:pt>
                <c:pt idx="108">
                  <c:v>3.12</c:v>
                </c:pt>
                <c:pt idx="109">
                  <c:v>3.14</c:v>
                </c:pt>
                <c:pt idx="110">
                  <c:v>3.16</c:v>
                </c:pt>
                <c:pt idx="111">
                  <c:v>3.18</c:v>
                </c:pt>
                <c:pt idx="112">
                  <c:v>3.2</c:v>
                </c:pt>
                <c:pt idx="113">
                  <c:v>3.22</c:v>
                </c:pt>
                <c:pt idx="114">
                  <c:v>3.25</c:v>
                </c:pt>
                <c:pt idx="115">
                  <c:v>3.27</c:v>
                </c:pt>
                <c:pt idx="116">
                  <c:v>3.29</c:v>
                </c:pt>
                <c:pt idx="117">
                  <c:v>3.31</c:v>
                </c:pt>
                <c:pt idx="118">
                  <c:v>3.33</c:v>
                </c:pt>
                <c:pt idx="119">
                  <c:v>3.36</c:v>
                </c:pt>
                <c:pt idx="120">
                  <c:v>3.38</c:v>
                </c:pt>
              </c:numCache>
            </c:numRef>
          </c:yVal>
          <c:smooth val="0"/>
          <c:extLst>
            <c:ext xmlns:c16="http://schemas.microsoft.com/office/drawing/2014/chart" uri="{C3380CC4-5D6E-409C-BE32-E72D297353CC}">
              <c16:uniqueId val="{00000001-5542-C746-887C-F4454CF49421}"/>
            </c:ext>
          </c:extLst>
        </c:ser>
        <c:ser>
          <c:idx val="2"/>
          <c:order val="2"/>
          <c:tx>
            <c:strRef>
              <c:f>FSA_Centiles!$AK$3</c:f>
              <c:strCache>
                <c:ptCount val="1"/>
                <c:pt idx="0">
                  <c:v>10</c:v>
                </c:pt>
              </c:strCache>
            </c:strRef>
          </c:tx>
          <c:spPr>
            <a:ln w="19050" cap="rnd">
              <a:solidFill>
                <a:srgbClr val="7030A0"/>
              </a:solidFill>
              <a:prstDash val="sysDot"/>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FSA_Centiles!$AK$4:$AK$124</c:f>
              <c:numCache>
                <c:formatCode>General</c:formatCode>
                <c:ptCount val="121"/>
                <c:pt idx="0">
                  <c:v>2.4</c:v>
                </c:pt>
                <c:pt idx="1">
                  <c:v>2.4</c:v>
                </c:pt>
                <c:pt idx="2">
                  <c:v>2.4</c:v>
                </c:pt>
                <c:pt idx="3">
                  <c:v>2.39</c:v>
                </c:pt>
                <c:pt idx="4">
                  <c:v>2.39</c:v>
                </c:pt>
                <c:pt idx="5">
                  <c:v>2.39</c:v>
                </c:pt>
                <c:pt idx="6">
                  <c:v>2.39</c:v>
                </c:pt>
                <c:pt idx="7">
                  <c:v>2.38</c:v>
                </c:pt>
                <c:pt idx="8">
                  <c:v>2.38</c:v>
                </c:pt>
                <c:pt idx="9">
                  <c:v>2.38</c:v>
                </c:pt>
                <c:pt idx="10">
                  <c:v>2.38</c:v>
                </c:pt>
                <c:pt idx="11">
                  <c:v>2.38</c:v>
                </c:pt>
                <c:pt idx="12">
                  <c:v>2.38</c:v>
                </c:pt>
                <c:pt idx="13">
                  <c:v>2.37</c:v>
                </c:pt>
                <c:pt idx="14">
                  <c:v>2.37</c:v>
                </c:pt>
                <c:pt idx="15">
                  <c:v>2.37</c:v>
                </c:pt>
                <c:pt idx="16">
                  <c:v>2.37</c:v>
                </c:pt>
                <c:pt idx="17">
                  <c:v>2.37</c:v>
                </c:pt>
                <c:pt idx="18">
                  <c:v>2.37</c:v>
                </c:pt>
                <c:pt idx="19">
                  <c:v>2.38</c:v>
                </c:pt>
                <c:pt idx="20">
                  <c:v>2.38</c:v>
                </c:pt>
                <c:pt idx="21">
                  <c:v>2.38</c:v>
                </c:pt>
                <c:pt idx="22">
                  <c:v>2.38</c:v>
                </c:pt>
                <c:pt idx="23">
                  <c:v>2.38</c:v>
                </c:pt>
                <c:pt idx="24">
                  <c:v>2.38</c:v>
                </c:pt>
                <c:pt idx="25">
                  <c:v>2.39</c:v>
                </c:pt>
                <c:pt idx="26">
                  <c:v>2.39</c:v>
                </c:pt>
                <c:pt idx="27">
                  <c:v>2.39</c:v>
                </c:pt>
                <c:pt idx="28">
                  <c:v>2.39</c:v>
                </c:pt>
                <c:pt idx="29">
                  <c:v>2.4</c:v>
                </c:pt>
                <c:pt idx="30">
                  <c:v>2.4</c:v>
                </c:pt>
                <c:pt idx="31">
                  <c:v>2.4</c:v>
                </c:pt>
                <c:pt idx="32">
                  <c:v>2.41</c:v>
                </c:pt>
                <c:pt idx="33">
                  <c:v>2.41</c:v>
                </c:pt>
                <c:pt idx="34">
                  <c:v>2.42</c:v>
                </c:pt>
                <c:pt idx="35">
                  <c:v>2.42</c:v>
                </c:pt>
                <c:pt idx="36">
                  <c:v>2.4300000000000002</c:v>
                </c:pt>
                <c:pt idx="37">
                  <c:v>2.4300000000000002</c:v>
                </c:pt>
                <c:pt idx="38">
                  <c:v>2.44</c:v>
                </c:pt>
                <c:pt idx="39">
                  <c:v>2.44</c:v>
                </c:pt>
                <c:pt idx="40">
                  <c:v>2.4500000000000002</c:v>
                </c:pt>
                <c:pt idx="41">
                  <c:v>2.4500000000000002</c:v>
                </c:pt>
                <c:pt idx="42">
                  <c:v>2.46</c:v>
                </c:pt>
                <c:pt idx="43">
                  <c:v>2.4700000000000002</c:v>
                </c:pt>
                <c:pt idx="44">
                  <c:v>2.48</c:v>
                </c:pt>
                <c:pt idx="45">
                  <c:v>2.48</c:v>
                </c:pt>
                <c:pt idx="46">
                  <c:v>2.4900000000000002</c:v>
                </c:pt>
                <c:pt idx="47">
                  <c:v>2.5</c:v>
                </c:pt>
                <c:pt idx="48">
                  <c:v>2.5099999999999998</c:v>
                </c:pt>
                <c:pt idx="49">
                  <c:v>2.5099999999999998</c:v>
                </c:pt>
                <c:pt idx="50">
                  <c:v>2.52</c:v>
                </c:pt>
                <c:pt idx="51">
                  <c:v>2.5299999999999998</c:v>
                </c:pt>
                <c:pt idx="52">
                  <c:v>2.54</c:v>
                </c:pt>
                <c:pt idx="53">
                  <c:v>2.5499999999999998</c:v>
                </c:pt>
                <c:pt idx="54">
                  <c:v>2.56</c:v>
                </c:pt>
                <c:pt idx="55">
                  <c:v>2.57</c:v>
                </c:pt>
                <c:pt idx="56">
                  <c:v>2.58</c:v>
                </c:pt>
                <c:pt idx="57">
                  <c:v>2.59</c:v>
                </c:pt>
                <c:pt idx="58">
                  <c:v>2.6</c:v>
                </c:pt>
                <c:pt idx="59">
                  <c:v>2.61</c:v>
                </c:pt>
                <c:pt idx="60">
                  <c:v>2.62</c:v>
                </c:pt>
                <c:pt idx="61">
                  <c:v>2.63</c:v>
                </c:pt>
                <c:pt idx="62">
                  <c:v>2.64</c:v>
                </c:pt>
                <c:pt idx="63">
                  <c:v>2.65</c:v>
                </c:pt>
                <c:pt idx="64">
                  <c:v>2.67</c:v>
                </c:pt>
                <c:pt idx="65">
                  <c:v>2.68</c:v>
                </c:pt>
                <c:pt idx="66">
                  <c:v>2.69</c:v>
                </c:pt>
                <c:pt idx="67">
                  <c:v>2.7</c:v>
                </c:pt>
                <c:pt idx="68">
                  <c:v>2.72</c:v>
                </c:pt>
                <c:pt idx="69">
                  <c:v>2.73</c:v>
                </c:pt>
                <c:pt idx="70">
                  <c:v>2.74</c:v>
                </c:pt>
                <c:pt idx="71">
                  <c:v>2.76</c:v>
                </c:pt>
                <c:pt idx="72">
                  <c:v>2.77</c:v>
                </c:pt>
                <c:pt idx="73">
                  <c:v>2.78</c:v>
                </c:pt>
                <c:pt idx="74">
                  <c:v>2.8</c:v>
                </c:pt>
                <c:pt idx="75">
                  <c:v>2.81</c:v>
                </c:pt>
                <c:pt idx="76">
                  <c:v>2.83</c:v>
                </c:pt>
                <c:pt idx="77">
                  <c:v>2.84</c:v>
                </c:pt>
                <c:pt idx="78">
                  <c:v>2.86</c:v>
                </c:pt>
                <c:pt idx="79">
                  <c:v>2.87</c:v>
                </c:pt>
                <c:pt idx="80">
                  <c:v>2.89</c:v>
                </c:pt>
                <c:pt idx="81">
                  <c:v>2.91</c:v>
                </c:pt>
                <c:pt idx="82">
                  <c:v>2.92</c:v>
                </c:pt>
                <c:pt idx="83">
                  <c:v>2.94</c:v>
                </c:pt>
                <c:pt idx="84">
                  <c:v>2.96</c:v>
                </c:pt>
                <c:pt idx="85">
                  <c:v>2.97</c:v>
                </c:pt>
                <c:pt idx="86">
                  <c:v>2.99</c:v>
                </c:pt>
                <c:pt idx="87">
                  <c:v>3.01</c:v>
                </c:pt>
                <c:pt idx="88">
                  <c:v>3.03</c:v>
                </c:pt>
                <c:pt idx="89">
                  <c:v>3.04</c:v>
                </c:pt>
                <c:pt idx="90">
                  <c:v>3.06</c:v>
                </c:pt>
                <c:pt idx="91">
                  <c:v>3.08</c:v>
                </c:pt>
                <c:pt idx="92">
                  <c:v>3.1</c:v>
                </c:pt>
                <c:pt idx="93">
                  <c:v>3.12</c:v>
                </c:pt>
                <c:pt idx="94">
                  <c:v>3.14</c:v>
                </c:pt>
                <c:pt idx="95">
                  <c:v>3.16</c:v>
                </c:pt>
                <c:pt idx="96">
                  <c:v>3.18</c:v>
                </c:pt>
                <c:pt idx="97">
                  <c:v>3.2</c:v>
                </c:pt>
                <c:pt idx="98">
                  <c:v>3.22</c:v>
                </c:pt>
                <c:pt idx="99">
                  <c:v>3.24</c:v>
                </c:pt>
                <c:pt idx="100">
                  <c:v>3.26</c:v>
                </c:pt>
                <c:pt idx="101">
                  <c:v>3.28</c:v>
                </c:pt>
                <c:pt idx="102">
                  <c:v>3.3</c:v>
                </c:pt>
                <c:pt idx="103">
                  <c:v>3.32</c:v>
                </c:pt>
                <c:pt idx="104">
                  <c:v>3.35</c:v>
                </c:pt>
                <c:pt idx="105">
                  <c:v>3.37</c:v>
                </c:pt>
                <c:pt idx="106">
                  <c:v>3.39</c:v>
                </c:pt>
                <c:pt idx="107">
                  <c:v>3.41</c:v>
                </c:pt>
                <c:pt idx="108">
                  <c:v>3.44</c:v>
                </c:pt>
                <c:pt idx="109">
                  <c:v>3.46</c:v>
                </c:pt>
                <c:pt idx="110">
                  <c:v>3.48</c:v>
                </c:pt>
                <c:pt idx="111">
                  <c:v>3.51</c:v>
                </c:pt>
                <c:pt idx="112">
                  <c:v>3.53</c:v>
                </c:pt>
                <c:pt idx="113">
                  <c:v>3.55</c:v>
                </c:pt>
                <c:pt idx="114">
                  <c:v>3.58</c:v>
                </c:pt>
                <c:pt idx="115">
                  <c:v>3.6</c:v>
                </c:pt>
                <c:pt idx="116">
                  <c:v>3.63</c:v>
                </c:pt>
                <c:pt idx="117">
                  <c:v>3.65</c:v>
                </c:pt>
                <c:pt idx="118">
                  <c:v>3.68</c:v>
                </c:pt>
                <c:pt idx="119">
                  <c:v>3.7</c:v>
                </c:pt>
                <c:pt idx="120">
                  <c:v>3.73</c:v>
                </c:pt>
              </c:numCache>
            </c:numRef>
          </c:yVal>
          <c:smooth val="0"/>
          <c:extLst>
            <c:ext xmlns:c16="http://schemas.microsoft.com/office/drawing/2014/chart" uri="{C3380CC4-5D6E-409C-BE32-E72D297353CC}">
              <c16:uniqueId val="{00000002-5542-C746-887C-F4454CF49421}"/>
            </c:ext>
          </c:extLst>
        </c:ser>
        <c:ser>
          <c:idx val="3"/>
          <c:order val="3"/>
          <c:tx>
            <c:strRef>
              <c:f>FSA_Centiles!$AL$3</c:f>
              <c:strCache>
                <c:ptCount val="1"/>
                <c:pt idx="0">
                  <c:v>25</c:v>
                </c:pt>
              </c:strCache>
            </c:strRef>
          </c:tx>
          <c:spPr>
            <a:ln w="19050" cap="rnd">
              <a:solidFill>
                <a:schemeClr val="accent4"/>
              </a:solidFill>
              <a:prstDash val="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FSA_Centiles!$AL$4:$AL$124</c:f>
              <c:numCache>
                <c:formatCode>General</c:formatCode>
                <c:ptCount val="121"/>
                <c:pt idx="0">
                  <c:v>2.63</c:v>
                </c:pt>
                <c:pt idx="1">
                  <c:v>2.62</c:v>
                </c:pt>
                <c:pt idx="2">
                  <c:v>2.62</c:v>
                </c:pt>
                <c:pt idx="3">
                  <c:v>2.62</c:v>
                </c:pt>
                <c:pt idx="4">
                  <c:v>2.62</c:v>
                </c:pt>
                <c:pt idx="5">
                  <c:v>2.62</c:v>
                </c:pt>
                <c:pt idx="6">
                  <c:v>2.62</c:v>
                </c:pt>
                <c:pt idx="7">
                  <c:v>2.61</c:v>
                </c:pt>
                <c:pt idx="8">
                  <c:v>2.61</c:v>
                </c:pt>
                <c:pt idx="9">
                  <c:v>2.61</c:v>
                </c:pt>
                <c:pt idx="10">
                  <c:v>2.61</c:v>
                </c:pt>
                <c:pt idx="11">
                  <c:v>2.61</c:v>
                </c:pt>
                <c:pt idx="12">
                  <c:v>2.61</c:v>
                </c:pt>
                <c:pt idx="13">
                  <c:v>2.61</c:v>
                </c:pt>
                <c:pt idx="14">
                  <c:v>2.62</c:v>
                </c:pt>
                <c:pt idx="15">
                  <c:v>2.62</c:v>
                </c:pt>
                <c:pt idx="16">
                  <c:v>2.62</c:v>
                </c:pt>
                <c:pt idx="17">
                  <c:v>2.62</c:v>
                </c:pt>
                <c:pt idx="18">
                  <c:v>2.62</c:v>
                </c:pt>
                <c:pt idx="19">
                  <c:v>2.62</c:v>
                </c:pt>
                <c:pt idx="20">
                  <c:v>2.62</c:v>
                </c:pt>
                <c:pt idx="21">
                  <c:v>2.63</c:v>
                </c:pt>
                <c:pt idx="22">
                  <c:v>2.63</c:v>
                </c:pt>
                <c:pt idx="23">
                  <c:v>2.63</c:v>
                </c:pt>
                <c:pt idx="24">
                  <c:v>2.64</c:v>
                </c:pt>
                <c:pt idx="25">
                  <c:v>2.64</c:v>
                </c:pt>
                <c:pt idx="26">
                  <c:v>2.64</c:v>
                </c:pt>
                <c:pt idx="27">
                  <c:v>2.65</c:v>
                </c:pt>
                <c:pt idx="28">
                  <c:v>2.65</c:v>
                </c:pt>
                <c:pt idx="29">
                  <c:v>2.66</c:v>
                </c:pt>
                <c:pt idx="30">
                  <c:v>2.66</c:v>
                </c:pt>
                <c:pt idx="31">
                  <c:v>2.66</c:v>
                </c:pt>
                <c:pt idx="32">
                  <c:v>2.67</c:v>
                </c:pt>
                <c:pt idx="33">
                  <c:v>2.67</c:v>
                </c:pt>
                <c:pt idx="34">
                  <c:v>2.68</c:v>
                </c:pt>
                <c:pt idx="35">
                  <c:v>2.69</c:v>
                </c:pt>
                <c:pt idx="36">
                  <c:v>2.69</c:v>
                </c:pt>
                <c:pt idx="37">
                  <c:v>2.7</c:v>
                </c:pt>
                <c:pt idx="38">
                  <c:v>2.7</c:v>
                </c:pt>
                <c:pt idx="39">
                  <c:v>2.71</c:v>
                </c:pt>
                <c:pt idx="40">
                  <c:v>2.72</c:v>
                </c:pt>
                <c:pt idx="41">
                  <c:v>2.72</c:v>
                </c:pt>
                <c:pt idx="42">
                  <c:v>2.73</c:v>
                </c:pt>
                <c:pt idx="43">
                  <c:v>2.74</c:v>
                </c:pt>
                <c:pt idx="44">
                  <c:v>2.75</c:v>
                </c:pt>
                <c:pt idx="45">
                  <c:v>2.76</c:v>
                </c:pt>
                <c:pt idx="46">
                  <c:v>2.76</c:v>
                </c:pt>
                <c:pt idx="47">
                  <c:v>2.77</c:v>
                </c:pt>
                <c:pt idx="48">
                  <c:v>2.78</c:v>
                </c:pt>
                <c:pt idx="49">
                  <c:v>2.79</c:v>
                </c:pt>
                <c:pt idx="50">
                  <c:v>2.8</c:v>
                </c:pt>
                <c:pt idx="51">
                  <c:v>2.81</c:v>
                </c:pt>
                <c:pt idx="52">
                  <c:v>2.82</c:v>
                </c:pt>
                <c:pt idx="53">
                  <c:v>2.83</c:v>
                </c:pt>
                <c:pt idx="54">
                  <c:v>2.84</c:v>
                </c:pt>
                <c:pt idx="55">
                  <c:v>2.85</c:v>
                </c:pt>
                <c:pt idx="56">
                  <c:v>2.86</c:v>
                </c:pt>
                <c:pt idx="57">
                  <c:v>2.87</c:v>
                </c:pt>
                <c:pt idx="58">
                  <c:v>2.88</c:v>
                </c:pt>
                <c:pt idx="59">
                  <c:v>2.89</c:v>
                </c:pt>
                <c:pt idx="60">
                  <c:v>2.9</c:v>
                </c:pt>
                <c:pt idx="61">
                  <c:v>2.92</c:v>
                </c:pt>
                <c:pt idx="62">
                  <c:v>2.93</c:v>
                </c:pt>
                <c:pt idx="63">
                  <c:v>2.94</c:v>
                </c:pt>
                <c:pt idx="64">
                  <c:v>2.95</c:v>
                </c:pt>
                <c:pt idx="65">
                  <c:v>2.96</c:v>
                </c:pt>
                <c:pt idx="66">
                  <c:v>2.98</c:v>
                </c:pt>
                <c:pt idx="67">
                  <c:v>2.99</c:v>
                </c:pt>
                <c:pt idx="68">
                  <c:v>3</c:v>
                </c:pt>
                <c:pt idx="69">
                  <c:v>3.02</c:v>
                </c:pt>
                <c:pt idx="70">
                  <c:v>3.03</c:v>
                </c:pt>
                <c:pt idx="71">
                  <c:v>3.05</c:v>
                </c:pt>
                <c:pt idx="72">
                  <c:v>3.06</c:v>
                </c:pt>
                <c:pt idx="73">
                  <c:v>3.07</c:v>
                </c:pt>
                <c:pt idx="74">
                  <c:v>3.09</c:v>
                </c:pt>
                <c:pt idx="75">
                  <c:v>3.1</c:v>
                </c:pt>
                <c:pt idx="76">
                  <c:v>3.12</c:v>
                </c:pt>
                <c:pt idx="77">
                  <c:v>3.13</c:v>
                </c:pt>
                <c:pt idx="78">
                  <c:v>3.15</c:v>
                </c:pt>
                <c:pt idx="79">
                  <c:v>3.17</c:v>
                </c:pt>
                <c:pt idx="80">
                  <c:v>3.18</c:v>
                </c:pt>
                <c:pt idx="81">
                  <c:v>3.2</c:v>
                </c:pt>
                <c:pt idx="82">
                  <c:v>3.22</c:v>
                </c:pt>
                <c:pt idx="83">
                  <c:v>3.23</c:v>
                </c:pt>
                <c:pt idx="84">
                  <c:v>3.25</c:v>
                </c:pt>
                <c:pt idx="85">
                  <c:v>3.27</c:v>
                </c:pt>
                <c:pt idx="86">
                  <c:v>3.28</c:v>
                </c:pt>
                <c:pt idx="87">
                  <c:v>3.3</c:v>
                </c:pt>
                <c:pt idx="88">
                  <c:v>3.32</c:v>
                </c:pt>
                <c:pt idx="89">
                  <c:v>3.34</c:v>
                </c:pt>
                <c:pt idx="90">
                  <c:v>3.36</c:v>
                </c:pt>
                <c:pt idx="91">
                  <c:v>3.37</c:v>
                </c:pt>
                <c:pt idx="92">
                  <c:v>3.39</c:v>
                </c:pt>
                <c:pt idx="93">
                  <c:v>3.41</c:v>
                </c:pt>
                <c:pt idx="94">
                  <c:v>3.43</c:v>
                </c:pt>
                <c:pt idx="95">
                  <c:v>3.45</c:v>
                </c:pt>
                <c:pt idx="96">
                  <c:v>3.47</c:v>
                </c:pt>
                <c:pt idx="97">
                  <c:v>3.49</c:v>
                </c:pt>
                <c:pt idx="98">
                  <c:v>3.51</c:v>
                </c:pt>
                <c:pt idx="99">
                  <c:v>3.53</c:v>
                </c:pt>
                <c:pt idx="100">
                  <c:v>3.55</c:v>
                </c:pt>
                <c:pt idx="101">
                  <c:v>3.57</c:v>
                </c:pt>
                <c:pt idx="102">
                  <c:v>3.6</c:v>
                </c:pt>
                <c:pt idx="103">
                  <c:v>3.62</c:v>
                </c:pt>
                <c:pt idx="104">
                  <c:v>3.64</c:v>
                </c:pt>
                <c:pt idx="105">
                  <c:v>3.66</c:v>
                </c:pt>
                <c:pt idx="106">
                  <c:v>3.68</c:v>
                </c:pt>
                <c:pt idx="107">
                  <c:v>3.71</c:v>
                </c:pt>
                <c:pt idx="108">
                  <c:v>3.73</c:v>
                </c:pt>
                <c:pt idx="109">
                  <c:v>3.75</c:v>
                </c:pt>
                <c:pt idx="110">
                  <c:v>3.77</c:v>
                </c:pt>
                <c:pt idx="111">
                  <c:v>3.8</c:v>
                </c:pt>
                <c:pt idx="112">
                  <c:v>3.82</c:v>
                </c:pt>
                <c:pt idx="113">
                  <c:v>3.84</c:v>
                </c:pt>
                <c:pt idx="114">
                  <c:v>3.87</c:v>
                </c:pt>
                <c:pt idx="115">
                  <c:v>3.89</c:v>
                </c:pt>
                <c:pt idx="116">
                  <c:v>3.92</c:v>
                </c:pt>
                <c:pt idx="117">
                  <c:v>3.94</c:v>
                </c:pt>
                <c:pt idx="118">
                  <c:v>3.97</c:v>
                </c:pt>
                <c:pt idx="119">
                  <c:v>3.99</c:v>
                </c:pt>
                <c:pt idx="120">
                  <c:v>4.0199999999999996</c:v>
                </c:pt>
              </c:numCache>
            </c:numRef>
          </c:yVal>
          <c:smooth val="0"/>
          <c:extLst>
            <c:ext xmlns:c16="http://schemas.microsoft.com/office/drawing/2014/chart" uri="{C3380CC4-5D6E-409C-BE32-E72D297353CC}">
              <c16:uniqueId val="{00000003-5542-C746-887C-F4454CF49421}"/>
            </c:ext>
          </c:extLst>
        </c:ser>
        <c:ser>
          <c:idx val="4"/>
          <c:order val="4"/>
          <c:tx>
            <c:strRef>
              <c:f>FSA_Centiles!$AM$3</c:f>
              <c:strCache>
                <c:ptCount val="1"/>
                <c:pt idx="0">
                  <c:v>50</c:v>
                </c:pt>
              </c:strCache>
            </c:strRef>
          </c:tx>
          <c:spPr>
            <a:ln w="19050" cap="rnd">
              <a:solidFill>
                <a:schemeClr val="tx1"/>
              </a:solidFill>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FSA_Centiles!$AM$4:$AM$124</c:f>
              <c:numCache>
                <c:formatCode>General</c:formatCode>
                <c:ptCount val="121"/>
                <c:pt idx="0">
                  <c:v>2.98</c:v>
                </c:pt>
                <c:pt idx="1">
                  <c:v>2.98</c:v>
                </c:pt>
                <c:pt idx="2">
                  <c:v>2.99</c:v>
                </c:pt>
                <c:pt idx="3">
                  <c:v>2.99</c:v>
                </c:pt>
                <c:pt idx="4">
                  <c:v>2.99</c:v>
                </c:pt>
                <c:pt idx="5">
                  <c:v>3</c:v>
                </c:pt>
                <c:pt idx="6">
                  <c:v>3</c:v>
                </c:pt>
                <c:pt idx="7">
                  <c:v>3</c:v>
                </c:pt>
                <c:pt idx="8">
                  <c:v>3.01</c:v>
                </c:pt>
                <c:pt idx="9">
                  <c:v>3.01</c:v>
                </c:pt>
                <c:pt idx="10">
                  <c:v>3.02</c:v>
                </c:pt>
                <c:pt idx="11">
                  <c:v>3.02</c:v>
                </c:pt>
                <c:pt idx="12">
                  <c:v>3.03</c:v>
                </c:pt>
                <c:pt idx="13">
                  <c:v>3.03</c:v>
                </c:pt>
                <c:pt idx="14">
                  <c:v>3.04</c:v>
                </c:pt>
                <c:pt idx="15">
                  <c:v>3.04</c:v>
                </c:pt>
                <c:pt idx="16">
                  <c:v>3.05</c:v>
                </c:pt>
                <c:pt idx="17">
                  <c:v>3.05</c:v>
                </c:pt>
                <c:pt idx="18">
                  <c:v>3.06</c:v>
                </c:pt>
                <c:pt idx="19">
                  <c:v>3.06</c:v>
                </c:pt>
                <c:pt idx="20">
                  <c:v>3.07</c:v>
                </c:pt>
                <c:pt idx="21">
                  <c:v>3.08</c:v>
                </c:pt>
                <c:pt idx="22">
                  <c:v>3.08</c:v>
                </c:pt>
                <c:pt idx="23">
                  <c:v>3.09</c:v>
                </c:pt>
                <c:pt idx="24">
                  <c:v>3.1</c:v>
                </c:pt>
                <c:pt idx="25">
                  <c:v>3.1</c:v>
                </c:pt>
                <c:pt idx="26">
                  <c:v>3.11</c:v>
                </c:pt>
                <c:pt idx="27">
                  <c:v>3.12</c:v>
                </c:pt>
                <c:pt idx="28">
                  <c:v>3.12</c:v>
                </c:pt>
                <c:pt idx="29">
                  <c:v>3.13</c:v>
                </c:pt>
                <c:pt idx="30">
                  <c:v>3.14</c:v>
                </c:pt>
                <c:pt idx="31">
                  <c:v>3.15</c:v>
                </c:pt>
                <c:pt idx="32">
                  <c:v>3.16</c:v>
                </c:pt>
                <c:pt idx="33">
                  <c:v>3.16</c:v>
                </c:pt>
                <c:pt idx="34">
                  <c:v>3.17</c:v>
                </c:pt>
                <c:pt idx="35">
                  <c:v>3.18</c:v>
                </c:pt>
                <c:pt idx="36">
                  <c:v>3.19</c:v>
                </c:pt>
                <c:pt idx="37">
                  <c:v>3.2</c:v>
                </c:pt>
                <c:pt idx="38">
                  <c:v>3.21</c:v>
                </c:pt>
                <c:pt idx="39">
                  <c:v>3.22</c:v>
                </c:pt>
                <c:pt idx="40">
                  <c:v>3.23</c:v>
                </c:pt>
                <c:pt idx="41">
                  <c:v>3.24</c:v>
                </c:pt>
                <c:pt idx="42">
                  <c:v>3.25</c:v>
                </c:pt>
                <c:pt idx="43">
                  <c:v>3.26</c:v>
                </c:pt>
                <c:pt idx="44">
                  <c:v>3.27</c:v>
                </c:pt>
                <c:pt idx="45">
                  <c:v>3.28</c:v>
                </c:pt>
                <c:pt idx="46">
                  <c:v>3.29</c:v>
                </c:pt>
                <c:pt idx="47">
                  <c:v>3.3</c:v>
                </c:pt>
                <c:pt idx="48">
                  <c:v>3.31</c:v>
                </c:pt>
                <c:pt idx="49">
                  <c:v>3.32</c:v>
                </c:pt>
                <c:pt idx="50">
                  <c:v>3.33</c:v>
                </c:pt>
                <c:pt idx="51">
                  <c:v>3.34</c:v>
                </c:pt>
                <c:pt idx="52">
                  <c:v>3.35</c:v>
                </c:pt>
                <c:pt idx="53">
                  <c:v>3.36</c:v>
                </c:pt>
                <c:pt idx="54">
                  <c:v>3.38</c:v>
                </c:pt>
                <c:pt idx="55">
                  <c:v>3.39</c:v>
                </c:pt>
                <c:pt idx="56">
                  <c:v>3.4</c:v>
                </c:pt>
                <c:pt idx="57">
                  <c:v>3.41</c:v>
                </c:pt>
                <c:pt idx="58">
                  <c:v>3.42</c:v>
                </c:pt>
                <c:pt idx="59">
                  <c:v>3.44</c:v>
                </c:pt>
                <c:pt idx="60">
                  <c:v>3.45</c:v>
                </c:pt>
                <c:pt idx="61">
                  <c:v>3.46</c:v>
                </c:pt>
                <c:pt idx="62">
                  <c:v>3.48</c:v>
                </c:pt>
                <c:pt idx="63">
                  <c:v>3.49</c:v>
                </c:pt>
                <c:pt idx="64">
                  <c:v>3.5</c:v>
                </c:pt>
                <c:pt idx="65">
                  <c:v>3.52</c:v>
                </c:pt>
                <c:pt idx="66">
                  <c:v>3.53</c:v>
                </c:pt>
                <c:pt idx="67">
                  <c:v>3.54</c:v>
                </c:pt>
                <c:pt idx="68">
                  <c:v>3.56</c:v>
                </c:pt>
                <c:pt idx="69">
                  <c:v>3.57</c:v>
                </c:pt>
                <c:pt idx="70">
                  <c:v>3.59</c:v>
                </c:pt>
                <c:pt idx="71">
                  <c:v>3.6</c:v>
                </c:pt>
                <c:pt idx="72">
                  <c:v>3.62</c:v>
                </c:pt>
                <c:pt idx="73">
                  <c:v>3.63</c:v>
                </c:pt>
                <c:pt idx="74">
                  <c:v>3.65</c:v>
                </c:pt>
                <c:pt idx="75">
                  <c:v>3.66</c:v>
                </c:pt>
                <c:pt idx="76">
                  <c:v>3.68</c:v>
                </c:pt>
                <c:pt idx="77">
                  <c:v>3.69</c:v>
                </c:pt>
                <c:pt idx="78">
                  <c:v>3.71</c:v>
                </c:pt>
                <c:pt idx="79">
                  <c:v>3.72</c:v>
                </c:pt>
                <c:pt idx="80">
                  <c:v>3.74</c:v>
                </c:pt>
                <c:pt idx="81">
                  <c:v>3.76</c:v>
                </c:pt>
                <c:pt idx="82">
                  <c:v>3.77</c:v>
                </c:pt>
                <c:pt idx="83">
                  <c:v>3.79</c:v>
                </c:pt>
                <c:pt idx="84">
                  <c:v>3.81</c:v>
                </c:pt>
                <c:pt idx="85">
                  <c:v>3.82</c:v>
                </c:pt>
                <c:pt idx="86">
                  <c:v>3.84</c:v>
                </c:pt>
                <c:pt idx="87">
                  <c:v>3.86</c:v>
                </c:pt>
                <c:pt idx="88">
                  <c:v>3.88</c:v>
                </c:pt>
                <c:pt idx="89">
                  <c:v>3.89</c:v>
                </c:pt>
                <c:pt idx="90">
                  <c:v>3.91</c:v>
                </c:pt>
                <c:pt idx="91">
                  <c:v>3.93</c:v>
                </c:pt>
                <c:pt idx="92">
                  <c:v>3.95</c:v>
                </c:pt>
                <c:pt idx="93">
                  <c:v>3.97</c:v>
                </c:pt>
                <c:pt idx="94">
                  <c:v>3.98</c:v>
                </c:pt>
                <c:pt idx="95">
                  <c:v>4</c:v>
                </c:pt>
                <c:pt idx="96">
                  <c:v>4.0199999999999996</c:v>
                </c:pt>
                <c:pt idx="97">
                  <c:v>4.04</c:v>
                </c:pt>
                <c:pt idx="98">
                  <c:v>4.0599999999999996</c:v>
                </c:pt>
                <c:pt idx="99">
                  <c:v>4.08</c:v>
                </c:pt>
                <c:pt idx="100">
                  <c:v>4.0999999999999996</c:v>
                </c:pt>
                <c:pt idx="101">
                  <c:v>4.12</c:v>
                </c:pt>
                <c:pt idx="102">
                  <c:v>4.1399999999999997</c:v>
                </c:pt>
                <c:pt idx="103">
                  <c:v>4.16</c:v>
                </c:pt>
                <c:pt idx="104">
                  <c:v>4.18</c:v>
                </c:pt>
                <c:pt idx="105">
                  <c:v>4.2</c:v>
                </c:pt>
                <c:pt idx="106">
                  <c:v>4.22</c:v>
                </c:pt>
                <c:pt idx="107">
                  <c:v>4.24</c:v>
                </c:pt>
                <c:pt idx="108">
                  <c:v>4.26</c:v>
                </c:pt>
                <c:pt idx="109">
                  <c:v>4.28</c:v>
                </c:pt>
                <c:pt idx="110">
                  <c:v>4.3</c:v>
                </c:pt>
                <c:pt idx="111">
                  <c:v>4.32</c:v>
                </c:pt>
                <c:pt idx="112">
                  <c:v>4.3499999999999996</c:v>
                </c:pt>
                <c:pt idx="113">
                  <c:v>4.37</c:v>
                </c:pt>
                <c:pt idx="114">
                  <c:v>4.3899999999999997</c:v>
                </c:pt>
                <c:pt idx="115">
                  <c:v>4.41</c:v>
                </c:pt>
                <c:pt idx="116">
                  <c:v>4.43</c:v>
                </c:pt>
                <c:pt idx="117">
                  <c:v>4.46</c:v>
                </c:pt>
                <c:pt idx="118">
                  <c:v>4.4800000000000004</c:v>
                </c:pt>
                <c:pt idx="119">
                  <c:v>4.5</c:v>
                </c:pt>
                <c:pt idx="120">
                  <c:v>4.5199999999999996</c:v>
                </c:pt>
              </c:numCache>
            </c:numRef>
          </c:yVal>
          <c:smooth val="0"/>
          <c:extLst>
            <c:ext xmlns:c16="http://schemas.microsoft.com/office/drawing/2014/chart" uri="{C3380CC4-5D6E-409C-BE32-E72D297353CC}">
              <c16:uniqueId val="{00000004-5542-C746-887C-F4454CF49421}"/>
            </c:ext>
          </c:extLst>
        </c:ser>
        <c:ser>
          <c:idx val="5"/>
          <c:order val="5"/>
          <c:tx>
            <c:strRef>
              <c:f>FSA_Centiles!$AN$3</c:f>
              <c:strCache>
                <c:ptCount val="1"/>
                <c:pt idx="0">
                  <c:v>75</c:v>
                </c:pt>
              </c:strCache>
            </c:strRef>
          </c:tx>
          <c:spPr>
            <a:ln w="19050" cap="rnd">
              <a:solidFill>
                <a:schemeClr val="accent6"/>
              </a:solidFill>
              <a:prstDash val="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FSA_Centiles!$AN$4:$AN$124</c:f>
              <c:numCache>
                <c:formatCode>General</c:formatCode>
                <c:ptCount val="121"/>
                <c:pt idx="0">
                  <c:v>3.43</c:v>
                </c:pt>
                <c:pt idx="1">
                  <c:v>3.43</c:v>
                </c:pt>
                <c:pt idx="2">
                  <c:v>3.44</c:v>
                </c:pt>
                <c:pt idx="3">
                  <c:v>3.45</c:v>
                </c:pt>
                <c:pt idx="4">
                  <c:v>3.45</c:v>
                </c:pt>
                <c:pt idx="5">
                  <c:v>3.46</c:v>
                </c:pt>
                <c:pt idx="6">
                  <c:v>3.47</c:v>
                </c:pt>
                <c:pt idx="7">
                  <c:v>3.48</c:v>
                </c:pt>
                <c:pt idx="8">
                  <c:v>3.49</c:v>
                </c:pt>
                <c:pt idx="9">
                  <c:v>3.49</c:v>
                </c:pt>
                <c:pt idx="10">
                  <c:v>3.5</c:v>
                </c:pt>
                <c:pt idx="11">
                  <c:v>3.51</c:v>
                </c:pt>
                <c:pt idx="12">
                  <c:v>3.52</c:v>
                </c:pt>
                <c:pt idx="13">
                  <c:v>3.53</c:v>
                </c:pt>
                <c:pt idx="14">
                  <c:v>3.54</c:v>
                </c:pt>
                <c:pt idx="15">
                  <c:v>3.54</c:v>
                </c:pt>
                <c:pt idx="16">
                  <c:v>3.55</c:v>
                </c:pt>
                <c:pt idx="17">
                  <c:v>3.56</c:v>
                </c:pt>
                <c:pt idx="18">
                  <c:v>3.57</c:v>
                </c:pt>
                <c:pt idx="19">
                  <c:v>3.58</c:v>
                </c:pt>
                <c:pt idx="20">
                  <c:v>3.59</c:v>
                </c:pt>
                <c:pt idx="21">
                  <c:v>3.6</c:v>
                </c:pt>
                <c:pt idx="22">
                  <c:v>3.61</c:v>
                </c:pt>
                <c:pt idx="23">
                  <c:v>3.62</c:v>
                </c:pt>
                <c:pt idx="24">
                  <c:v>3.63</c:v>
                </c:pt>
                <c:pt idx="25">
                  <c:v>3.64</c:v>
                </c:pt>
                <c:pt idx="26">
                  <c:v>3.65</c:v>
                </c:pt>
                <c:pt idx="27">
                  <c:v>3.66</c:v>
                </c:pt>
                <c:pt idx="28">
                  <c:v>3.67</c:v>
                </c:pt>
                <c:pt idx="29">
                  <c:v>3.68</c:v>
                </c:pt>
                <c:pt idx="30">
                  <c:v>3.69</c:v>
                </c:pt>
                <c:pt idx="31">
                  <c:v>3.7</c:v>
                </c:pt>
                <c:pt idx="32">
                  <c:v>3.71</c:v>
                </c:pt>
                <c:pt idx="33">
                  <c:v>3.72</c:v>
                </c:pt>
                <c:pt idx="34">
                  <c:v>3.73</c:v>
                </c:pt>
                <c:pt idx="35">
                  <c:v>3.74</c:v>
                </c:pt>
                <c:pt idx="36">
                  <c:v>3.75</c:v>
                </c:pt>
                <c:pt idx="37">
                  <c:v>3.76</c:v>
                </c:pt>
                <c:pt idx="38">
                  <c:v>3.77</c:v>
                </c:pt>
                <c:pt idx="39">
                  <c:v>3.78</c:v>
                </c:pt>
                <c:pt idx="40">
                  <c:v>3.79</c:v>
                </c:pt>
                <c:pt idx="41">
                  <c:v>3.8</c:v>
                </c:pt>
                <c:pt idx="42">
                  <c:v>3.81</c:v>
                </c:pt>
                <c:pt idx="43">
                  <c:v>3.83</c:v>
                </c:pt>
                <c:pt idx="44">
                  <c:v>3.84</c:v>
                </c:pt>
                <c:pt idx="45">
                  <c:v>3.85</c:v>
                </c:pt>
                <c:pt idx="46">
                  <c:v>3.86</c:v>
                </c:pt>
                <c:pt idx="47">
                  <c:v>3.87</c:v>
                </c:pt>
                <c:pt idx="48">
                  <c:v>3.88</c:v>
                </c:pt>
                <c:pt idx="49">
                  <c:v>3.9</c:v>
                </c:pt>
                <c:pt idx="50">
                  <c:v>3.91</c:v>
                </c:pt>
                <c:pt idx="51">
                  <c:v>3.92</c:v>
                </c:pt>
                <c:pt idx="52">
                  <c:v>3.93</c:v>
                </c:pt>
                <c:pt idx="53">
                  <c:v>3.95</c:v>
                </c:pt>
                <c:pt idx="54">
                  <c:v>3.96</c:v>
                </c:pt>
                <c:pt idx="55">
                  <c:v>3.97</c:v>
                </c:pt>
                <c:pt idx="56">
                  <c:v>3.98</c:v>
                </c:pt>
                <c:pt idx="57">
                  <c:v>4</c:v>
                </c:pt>
                <c:pt idx="58">
                  <c:v>4.01</c:v>
                </c:pt>
                <c:pt idx="59">
                  <c:v>4.0199999999999996</c:v>
                </c:pt>
                <c:pt idx="60">
                  <c:v>4.03</c:v>
                </c:pt>
                <c:pt idx="61">
                  <c:v>4.05</c:v>
                </c:pt>
                <c:pt idx="62">
                  <c:v>4.0599999999999996</c:v>
                </c:pt>
                <c:pt idx="63">
                  <c:v>4.07</c:v>
                </c:pt>
                <c:pt idx="64">
                  <c:v>4.09</c:v>
                </c:pt>
                <c:pt idx="65">
                  <c:v>4.0999999999999996</c:v>
                </c:pt>
                <c:pt idx="66">
                  <c:v>4.1100000000000003</c:v>
                </c:pt>
                <c:pt idx="67">
                  <c:v>4.13</c:v>
                </c:pt>
                <c:pt idx="68">
                  <c:v>4.1399999999999997</c:v>
                </c:pt>
                <c:pt idx="69">
                  <c:v>4.16</c:v>
                </c:pt>
                <c:pt idx="70">
                  <c:v>4.17</c:v>
                </c:pt>
                <c:pt idx="71">
                  <c:v>4.18</c:v>
                </c:pt>
                <c:pt idx="72">
                  <c:v>4.2</c:v>
                </c:pt>
                <c:pt idx="73">
                  <c:v>4.21</c:v>
                </c:pt>
                <c:pt idx="74">
                  <c:v>4.2300000000000004</c:v>
                </c:pt>
                <c:pt idx="75">
                  <c:v>4.24</c:v>
                </c:pt>
                <c:pt idx="76">
                  <c:v>4.26</c:v>
                </c:pt>
                <c:pt idx="77">
                  <c:v>4.2699999999999996</c:v>
                </c:pt>
                <c:pt idx="78">
                  <c:v>4.29</c:v>
                </c:pt>
                <c:pt idx="79">
                  <c:v>4.3</c:v>
                </c:pt>
                <c:pt idx="80">
                  <c:v>4.32</c:v>
                </c:pt>
                <c:pt idx="81">
                  <c:v>4.33</c:v>
                </c:pt>
                <c:pt idx="82">
                  <c:v>4.3499999999999996</c:v>
                </c:pt>
                <c:pt idx="83">
                  <c:v>4.3600000000000003</c:v>
                </c:pt>
                <c:pt idx="84">
                  <c:v>4.38</c:v>
                </c:pt>
                <c:pt idx="85">
                  <c:v>4.3899999999999997</c:v>
                </c:pt>
                <c:pt idx="86">
                  <c:v>4.41</c:v>
                </c:pt>
                <c:pt idx="87">
                  <c:v>4.42</c:v>
                </c:pt>
                <c:pt idx="88">
                  <c:v>4.4400000000000004</c:v>
                </c:pt>
                <c:pt idx="89">
                  <c:v>4.46</c:v>
                </c:pt>
                <c:pt idx="90">
                  <c:v>4.47</c:v>
                </c:pt>
                <c:pt idx="91">
                  <c:v>4.49</c:v>
                </c:pt>
                <c:pt idx="92">
                  <c:v>4.5</c:v>
                </c:pt>
                <c:pt idx="93">
                  <c:v>4.5199999999999996</c:v>
                </c:pt>
                <c:pt idx="94">
                  <c:v>4.54</c:v>
                </c:pt>
                <c:pt idx="95">
                  <c:v>4.55</c:v>
                </c:pt>
                <c:pt idx="96">
                  <c:v>4.57</c:v>
                </c:pt>
                <c:pt idx="97">
                  <c:v>4.59</c:v>
                </c:pt>
                <c:pt idx="98">
                  <c:v>4.5999999999999996</c:v>
                </c:pt>
                <c:pt idx="99">
                  <c:v>4.62</c:v>
                </c:pt>
                <c:pt idx="100">
                  <c:v>4.6399999999999997</c:v>
                </c:pt>
                <c:pt idx="101">
                  <c:v>4.6500000000000004</c:v>
                </c:pt>
                <c:pt idx="102">
                  <c:v>4.67</c:v>
                </c:pt>
                <c:pt idx="103">
                  <c:v>4.6900000000000004</c:v>
                </c:pt>
                <c:pt idx="104">
                  <c:v>4.71</c:v>
                </c:pt>
                <c:pt idx="105">
                  <c:v>4.72</c:v>
                </c:pt>
                <c:pt idx="106">
                  <c:v>4.74</c:v>
                </c:pt>
                <c:pt idx="107">
                  <c:v>4.76</c:v>
                </c:pt>
                <c:pt idx="108">
                  <c:v>4.78</c:v>
                </c:pt>
                <c:pt idx="109">
                  <c:v>4.8</c:v>
                </c:pt>
                <c:pt idx="110">
                  <c:v>4.8099999999999996</c:v>
                </c:pt>
                <c:pt idx="111">
                  <c:v>4.83</c:v>
                </c:pt>
                <c:pt idx="112">
                  <c:v>4.8499999999999996</c:v>
                </c:pt>
                <c:pt idx="113">
                  <c:v>4.87</c:v>
                </c:pt>
                <c:pt idx="114">
                  <c:v>4.8899999999999997</c:v>
                </c:pt>
                <c:pt idx="115">
                  <c:v>4.9000000000000004</c:v>
                </c:pt>
                <c:pt idx="116">
                  <c:v>4.92</c:v>
                </c:pt>
                <c:pt idx="117">
                  <c:v>4.9400000000000004</c:v>
                </c:pt>
                <c:pt idx="118">
                  <c:v>4.96</c:v>
                </c:pt>
                <c:pt idx="119">
                  <c:v>4.9800000000000004</c:v>
                </c:pt>
                <c:pt idx="120">
                  <c:v>5</c:v>
                </c:pt>
              </c:numCache>
            </c:numRef>
          </c:yVal>
          <c:smooth val="0"/>
          <c:extLst>
            <c:ext xmlns:c16="http://schemas.microsoft.com/office/drawing/2014/chart" uri="{C3380CC4-5D6E-409C-BE32-E72D297353CC}">
              <c16:uniqueId val="{00000005-5542-C746-887C-F4454CF49421}"/>
            </c:ext>
          </c:extLst>
        </c:ser>
        <c:ser>
          <c:idx val="6"/>
          <c:order val="6"/>
          <c:tx>
            <c:strRef>
              <c:f>FSA_Centiles!$AO$3</c:f>
              <c:strCache>
                <c:ptCount val="1"/>
                <c:pt idx="0">
                  <c:v>90</c:v>
                </c:pt>
              </c:strCache>
            </c:strRef>
          </c:tx>
          <c:spPr>
            <a:ln w="19050" cap="rnd">
              <a:solidFill>
                <a:srgbClr val="00B0F0"/>
              </a:solidFill>
              <a:prstDash val="sysDot"/>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FSA_Centiles!$AO$4:$AO$124</c:f>
              <c:numCache>
                <c:formatCode>General</c:formatCode>
                <c:ptCount val="121"/>
                <c:pt idx="0">
                  <c:v>3.95</c:v>
                </c:pt>
                <c:pt idx="1">
                  <c:v>3.95</c:v>
                </c:pt>
                <c:pt idx="2">
                  <c:v>3.95</c:v>
                </c:pt>
                <c:pt idx="3">
                  <c:v>3.96</c:v>
                </c:pt>
                <c:pt idx="4">
                  <c:v>3.96</c:v>
                </c:pt>
                <c:pt idx="5">
                  <c:v>3.97</c:v>
                </c:pt>
                <c:pt idx="6">
                  <c:v>3.97</c:v>
                </c:pt>
                <c:pt idx="7">
                  <c:v>3.98</c:v>
                </c:pt>
                <c:pt idx="8">
                  <c:v>3.98</c:v>
                </c:pt>
                <c:pt idx="9">
                  <c:v>3.99</c:v>
                </c:pt>
                <c:pt idx="10">
                  <c:v>3.99</c:v>
                </c:pt>
                <c:pt idx="11">
                  <c:v>4</c:v>
                </c:pt>
                <c:pt idx="12">
                  <c:v>4</c:v>
                </c:pt>
                <c:pt idx="13">
                  <c:v>4.01</c:v>
                </c:pt>
                <c:pt idx="14">
                  <c:v>4.01</c:v>
                </c:pt>
                <c:pt idx="15">
                  <c:v>4.0199999999999996</c:v>
                </c:pt>
                <c:pt idx="16">
                  <c:v>4.03</c:v>
                </c:pt>
                <c:pt idx="17">
                  <c:v>4.03</c:v>
                </c:pt>
                <c:pt idx="18">
                  <c:v>4.04</c:v>
                </c:pt>
                <c:pt idx="19">
                  <c:v>4.04</c:v>
                </c:pt>
                <c:pt idx="20">
                  <c:v>4.05</c:v>
                </c:pt>
                <c:pt idx="21">
                  <c:v>4.0599999999999996</c:v>
                </c:pt>
                <c:pt idx="22">
                  <c:v>4.0599999999999996</c:v>
                </c:pt>
                <c:pt idx="23">
                  <c:v>4.07</c:v>
                </c:pt>
                <c:pt idx="24">
                  <c:v>4.08</c:v>
                </c:pt>
                <c:pt idx="25">
                  <c:v>4.08</c:v>
                </c:pt>
                <c:pt idx="26">
                  <c:v>4.09</c:v>
                </c:pt>
                <c:pt idx="27">
                  <c:v>4.0999999999999996</c:v>
                </c:pt>
                <c:pt idx="28">
                  <c:v>4.1100000000000003</c:v>
                </c:pt>
                <c:pt idx="29">
                  <c:v>4.1100000000000003</c:v>
                </c:pt>
                <c:pt idx="30">
                  <c:v>4.12</c:v>
                </c:pt>
                <c:pt idx="31">
                  <c:v>4.13</c:v>
                </c:pt>
                <c:pt idx="32">
                  <c:v>4.1399999999999997</c:v>
                </c:pt>
                <c:pt idx="33">
                  <c:v>4.1399999999999997</c:v>
                </c:pt>
                <c:pt idx="34">
                  <c:v>4.1500000000000004</c:v>
                </c:pt>
                <c:pt idx="35">
                  <c:v>4.16</c:v>
                </c:pt>
                <c:pt idx="36">
                  <c:v>4.17</c:v>
                </c:pt>
                <c:pt idx="37">
                  <c:v>4.18</c:v>
                </c:pt>
                <c:pt idx="38">
                  <c:v>4.18</c:v>
                </c:pt>
                <c:pt idx="39">
                  <c:v>4.1900000000000004</c:v>
                </c:pt>
                <c:pt idx="40">
                  <c:v>4.2</c:v>
                </c:pt>
                <c:pt idx="41">
                  <c:v>4.21</c:v>
                </c:pt>
                <c:pt idx="42">
                  <c:v>4.22</c:v>
                </c:pt>
                <c:pt idx="43">
                  <c:v>4.2300000000000004</c:v>
                </c:pt>
                <c:pt idx="44">
                  <c:v>4.24</c:v>
                </c:pt>
                <c:pt idx="45">
                  <c:v>4.24</c:v>
                </c:pt>
                <c:pt idx="46">
                  <c:v>4.25</c:v>
                </c:pt>
                <c:pt idx="47">
                  <c:v>4.26</c:v>
                </c:pt>
                <c:pt idx="48">
                  <c:v>4.2699999999999996</c:v>
                </c:pt>
                <c:pt idx="49">
                  <c:v>4.28</c:v>
                </c:pt>
                <c:pt idx="50">
                  <c:v>4.29</c:v>
                </c:pt>
                <c:pt idx="51">
                  <c:v>4.3</c:v>
                </c:pt>
                <c:pt idx="52">
                  <c:v>4.3099999999999996</c:v>
                </c:pt>
                <c:pt idx="53">
                  <c:v>4.32</c:v>
                </c:pt>
                <c:pt idx="54">
                  <c:v>4.33</c:v>
                </c:pt>
                <c:pt idx="55">
                  <c:v>4.34</c:v>
                </c:pt>
                <c:pt idx="56">
                  <c:v>4.3499999999999996</c:v>
                </c:pt>
                <c:pt idx="57">
                  <c:v>4.3600000000000003</c:v>
                </c:pt>
                <c:pt idx="58">
                  <c:v>4.37</c:v>
                </c:pt>
                <c:pt idx="59">
                  <c:v>4.38</c:v>
                </c:pt>
                <c:pt idx="60">
                  <c:v>4.3899999999999997</c:v>
                </c:pt>
                <c:pt idx="61">
                  <c:v>4.41</c:v>
                </c:pt>
                <c:pt idx="62">
                  <c:v>4.42</c:v>
                </c:pt>
                <c:pt idx="63">
                  <c:v>4.43</c:v>
                </c:pt>
                <c:pt idx="64">
                  <c:v>4.4400000000000004</c:v>
                </c:pt>
                <c:pt idx="65">
                  <c:v>4.45</c:v>
                </c:pt>
                <c:pt idx="66">
                  <c:v>4.46</c:v>
                </c:pt>
                <c:pt idx="67">
                  <c:v>4.47</c:v>
                </c:pt>
                <c:pt idx="68">
                  <c:v>4.49</c:v>
                </c:pt>
                <c:pt idx="69">
                  <c:v>4.5</c:v>
                </c:pt>
                <c:pt idx="70">
                  <c:v>4.51</c:v>
                </c:pt>
                <c:pt idx="71">
                  <c:v>4.5199999999999996</c:v>
                </c:pt>
                <c:pt idx="72">
                  <c:v>4.53</c:v>
                </c:pt>
                <c:pt idx="73">
                  <c:v>4.55</c:v>
                </c:pt>
                <c:pt idx="74">
                  <c:v>4.5599999999999996</c:v>
                </c:pt>
                <c:pt idx="75">
                  <c:v>4.57</c:v>
                </c:pt>
                <c:pt idx="76">
                  <c:v>4.58</c:v>
                </c:pt>
                <c:pt idx="77">
                  <c:v>4.5999999999999996</c:v>
                </c:pt>
                <c:pt idx="78">
                  <c:v>4.6100000000000003</c:v>
                </c:pt>
                <c:pt idx="79">
                  <c:v>4.62</c:v>
                </c:pt>
                <c:pt idx="80">
                  <c:v>4.63</c:v>
                </c:pt>
                <c:pt idx="81">
                  <c:v>4.6500000000000004</c:v>
                </c:pt>
                <c:pt idx="82">
                  <c:v>4.66</c:v>
                </c:pt>
                <c:pt idx="83">
                  <c:v>4.67</c:v>
                </c:pt>
                <c:pt idx="84">
                  <c:v>4.6900000000000004</c:v>
                </c:pt>
                <c:pt idx="85">
                  <c:v>4.7</c:v>
                </c:pt>
                <c:pt idx="86">
                  <c:v>4.71</c:v>
                </c:pt>
                <c:pt idx="87">
                  <c:v>4.7300000000000004</c:v>
                </c:pt>
                <c:pt idx="88">
                  <c:v>4.74</c:v>
                </c:pt>
                <c:pt idx="89">
                  <c:v>4.76</c:v>
                </c:pt>
                <c:pt idx="90">
                  <c:v>4.7699999999999996</c:v>
                </c:pt>
                <c:pt idx="91">
                  <c:v>4.78</c:v>
                </c:pt>
                <c:pt idx="92">
                  <c:v>4.8</c:v>
                </c:pt>
                <c:pt idx="93">
                  <c:v>4.8099999999999996</c:v>
                </c:pt>
                <c:pt idx="94">
                  <c:v>4.83</c:v>
                </c:pt>
                <c:pt idx="95">
                  <c:v>4.84</c:v>
                </c:pt>
                <c:pt idx="96">
                  <c:v>4.8600000000000003</c:v>
                </c:pt>
                <c:pt idx="97">
                  <c:v>4.87</c:v>
                </c:pt>
                <c:pt idx="98">
                  <c:v>4.8899999999999997</c:v>
                </c:pt>
                <c:pt idx="99">
                  <c:v>4.9000000000000004</c:v>
                </c:pt>
                <c:pt idx="100">
                  <c:v>4.92</c:v>
                </c:pt>
                <c:pt idx="101">
                  <c:v>4.93</c:v>
                </c:pt>
                <c:pt idx="102">
                  <c:v>4.95</c:v>
                </c:pt>
                <c:pt idx="103">
                  <c:v>4.96</c:v>
                </c:pt>
                <c:pt idx="104">
                  <c:v>4.9800000000000004</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6-5542-C746-887C-F4454CF49421}"/>
            </c:ext>
          </c:extLst>
        </c:ser>
        <c:ser>
          <c:idx val="7"/>
          <c:order val="7"/>
          <c:tx>
            <c:strRef>
              <c:f>FSA_Centiles!$AP$3</c:f>
              <c:strCache>
                <c:ptCount val="1"/>
                <c:pt idx="0">
                  <c:v>95</c:v>
                </c:pt>
              </c:strCache>
            </c:strRef>
          </c:tx>
          <c:spPr>
            <a:ln w="19050" cap="rnd">
              <a:solidFill>
                <a:srgbClr val="0070C0"/>
              </a:solidFill>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FSA_Centiles!$AP$4:$AP$124</c:f>
              <c:numCache>
                <c:formatCode>General</c:formatCode>
                <c:ptCount val="121"/>
                <c:pt idx="0">
                  <c:v>4.1399999999999997</c:v>
                </c:pt>
                <c:pt idx="1">
                  <c:v>4.1399999999999997</c:v>
                </c:pt>
                <c:pt idx="2">
                  <c:v>4.1500000000000004</c:v>
                </c:pt>
                <c:pt idx="3">
                  <c:v>4.1500000000000004</c:v>
                </c:pt>
                <c:pt idx="4">
                  <c:v>4.1500000000000004</c:v>
                </c:pt>
                <c:pt idx="5">
                  <c:v>4.1500000000000004</c:v>
                </c:pt>
                <c:pt idx="6">
                  <c:v>4.1500000000000004</c:v>
                </c:pt>
                <c:pt idx="7">
                  <c:v>4.1500000000000004</c:v>
                </c:pt>
                <c:pt idx="8">
                  <c:v>4.1500000000000004</c:v>
                </c:pt>
                <c:pt idx="9">
                  <c:v>4.1500000000000004</c:v>
                </c:pt>
                <c:pt idx="10">
                  <c:v>4.1500000000000004</c:v>
                </c:pt>
                <c:pt idx="11">
                  <c:v>4.16</c:v>
                </c:pt>
                <c:pt idx="12">
                  <c:v>4.16</c:v>
                </c:pt>
                <c:pt idx="13">
                  <c:v>4.16</c:v>
                </c:pt>
                <c:pt idx="14">
                  <c:v>4.16</c:v>
                </c:pt>
                <c:pt idx="15">
                  <c:v>4.17</c:v>
                </c:pt>
                <c:pt idx="16">
                  <c:v>4.17</c:v>
                </c:pt>
                <c:pt idx="17">
                  <c:v>4.17</c:v>
                </c:pt>
                <c:pt idx="18">
                  <c:v>4.18</c:v>
                </c:pt>
                <c:pt idx="19">
                  <c:v>4.18</c:v>
                </c:pt>
                <c:pt idx="20">
                  <c:v>4.18</c:v>
                </c:pt>
                <c:pt idx="21">
                  <c:v>4.1900000000000004</c:v>
                </c:pt>
                <c:pt idx="22">
                  <c:v>4.1900000000000004</c:v>
                </c:pt>
                <c:pt idx="23">
                  <c:v>4.1900000000000004</c:v>
                </c:pt>
                <c:pt idx="24">
                  <c:v>4.2</c:v>
                </c:pt>
                <c:pt idx="25">
                  <c:v>4.2</c:v>
                </c:pt>
                <c:pt idx="26">
                  <c:v>4.21</c:v>
                </c:pt>
                <c:pt idx="27">
                  <c:v>4.21</c:v>
                </c:pt>
                <c:pt idx="28">
                  <c:v>4.22</c:v>
                </c:pt>
                <c:pt idx="29">
                  <c:v>4.22</c:v>
                </c:pt>
                <c:pt idx="30">
                  <c:v>4.2300000000000004</c:v>
                </c:pt>
                <c:pt idx="31">
                  <c:v>4.2300000000000004</c:v>
                </c:pt>
                <c:pt idx="32">
                  <c:v>4.24</c:v>
                </c:pt>
                <c:pt idx="33">
                  <c:v>4.24</c:v>
                </c:pt>
                <c:pt idx="34">
                  <c:v>4.25</c:v>
                </c:pt>
                <c:pt idx="35">
                  <c:v>4.26</c:v>
                </c:pt>
                <c:pt idx="36">
                  <c:v>4.26</c:v>
                </c:pt>
                <c:pt idx="37">
                  <c:v>4.2699999999999996</c:v>
                </c:pt>
                <c:pt idx="38">
                  <c:v>4.28</c:v>
                </c:pt>
                <c:pt idx="39">
                  <c:v>4.28</c:v>
                </c:pt>
                <c:pt idx="40">
                  <c:v>4.29</c:v>
                </c:pt>
                <c:pt idx="41">
                  <c:v>4.3</c:v>
                </c:pt>
                <c:pt idx="42">
                  <c:v>4.3099999999999996</c:v>
                </c:pt>
                <c:pt idx="43">
                  <c:v>4.3099999999999996</c:v>
                </c:pt>
                <c:pt idx="44">
                  <c:v>4.32</c:v>
                </c:pt>
                <c:pt idx="45">
                  <c:v>4.33</c:v>
                </c:pt>
                <c:pt idx="46">
                  <c:v>4.34</c:v>
                </c:pt>
                <c:pt idx="47">
                  <c:v>4.3499999999999996</c:v>
                </c:pt>
                <c:pt idx="48">
                  <c:v>4.3499999999999996</c:v>
                </c:pt>
                <c:pt idx="49">
                  <c:v>4.3600000000000003</c:v>
                </c:pt>
                <c:pt idx="50">
                  <c:v>4.37</c:v>
                </c:pt>
                <c:pt idx="51">
                  <c:v>4.38</c:v>
                </c:pt>
                <c:pt idx="52">
                  <c:v>4.3899999999999997</c:v>
                </c:pt>
                <c:pt idx="53">
                  <c:v>4.4000000000000004</c:v>
                </c:pt>
                <c:pt idx="54">
                  <c:v>4.41</c:v>
                </c:pt>
                <c:pt idx="55">
                  <c:v>4.42</c:v>
                </c:pt>
                <c:pt idx="56">
                  <c:v>4.43</c:v>
                </c:pt>
                <c:pt idx="57">
                  <c:v>4.4400000000000004</c:v>
                </c:pt>
                <c:pt idx="58">
                  <c:v>4.45</c:v>
                </c:pt>
                <c:pt idx="59">
                  <c:v>4.46</c:v>
                </c:pt>
                <c:pt idx="60">
                  <c:v>4.47</c:v>
                </c:pt>
                <c:pt idx="61">
                  <c:v>4.4800000000000004</c:v>
                </c:pt>
                <c:pt idx="62">
                  <c:v>4.49</c:v>
                </c:pt>
                <c:pt idx="63">
                  <c:v>4.5</c:v>
                </c:pt>
                <c:pt idx="64">
                  <c:v>4.51</c:v>
                </c:pt>
                <c:pt idx="65">
                  <c:v>4.53</c:v>
                </c:pt>
                <c:pt idx="66">
                  <c:v>4.54</c:v>
                </c:pt>
                <c:pt idx="67">
                  <c:v>4.55</c:v>
                </c:pt>
                <c:pt idx="68">
                  <c:v>4.5599999999999996</c:v>
                </c:pt>
                <c:pt idx="69">
                  <c:v>4.57</c:v>
                </c:pt>
                <c:pt idx="70">
                  <c:v>4.59</c:v>
                </c:pt>
                <c:pt idx="71">
                  <c:v>4.5999999999999996</c:v>
                </c:pt>
                <c:pt idx="72">
                  <c:v>4.6100000000000003</c:v>
                </c:pt>
                <c:pt idx="73">
                  <c:v>4.62</c:v>
                </c:pt>
                <c:pt idx="74">
                  <c:v>4.6399999999999997</c:v>
                </c:pt>
                <c:pt idx="75">
                  <c:v>4.6500000000000004</c:v>
                </c:pt>
                <c:pt idx="76">
                  <c:v>4.66</c:v>
                </c:pt>
                <c:pt idx="77">
                  <c:v>4.68</c:v>
                </c:pt>
                <c:pt idx="78">
                  <c:v>4.6900000000000004</c:v>
                </c:pt>
                <c:pt idx="79">
                  <c:v>4.7</c:v>
                </c:pt>
                <c:pt idx="80">
                  <c:v>4.72</c:v>
                </c:pt>
                <c:pt idx="81">
                  <c:v>4.7300000000000004</c:v>
                </c:pt>
                <c:pt idx="82">
                  <c:v>4.75</c:v>
                </c:pt>
                <c:pt idx="83">
                  <c:v>4.76</c:v>
                </c:pt>
                <c:pt idx="84">
                  <c:v>4.78</c:v>
                </c:pt>
                <c:pt idx="85">
                  <c:v>4.79</c:v>
                </c:pt>
                <c:pt idx="86">
                  <c:v>4.8099999999999996</c:v>
                </c:pt>
                <c:pt idx="87">
                  <c:v>4.82</c:v>
                </c:pt>
                <c:pt idx="88">
                  <c:v>4.84</c:v>
                </c:pt>
                <c:pt idx="89">
                  <c:v>4.8499999999999996</c:v>
                </c:pt>
                <c:pt idx="90">
                  <c:v>4.87</c:v>
                </c:pt>
                <c:pt idx="91">
                  <c:v>4.8899999999999997</c:v>
                </c:pt>
                <c:pt idx="92">
                  <c:v>4.9000000000000004</c:v>
                </c:pt>
                <c:pt idx="93">
                  <c:v>4.92</c:v>
                </c:pt>
                <c:pt idx="94">
                  <c:v>4.9400000000000004</c:v>
                </c:pt>
                <c:pt idx="95">
                  <c:v>4.95</c:v>
                </c:pt>
                <c:pt idx="96">
                  <c:v>4.97</c:v>
                </c:pt>
                <c:pt idx="97">
                  <c:v>4.99</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7-5542-C746-887C-F4454CF49421}"/>
            </c:ext>
          </c:extLst>
        </c:ser>
        <c:ser>
          <c:idx val="8"/>
          <c:order val="8"/>
          <c:tx>
            <c:strRef>
              <c:f>FSA_Centiles!$AQ$3</c:f>
              <c:strCache>
                <c:ptCount val="1"/>
                <c:pt idx="0">
                  <c:v>97</c:v>
                </c:pt>
              </c:strCache>
            </c:strRef>
          </c:tx>
          <c:spPr>
            <a:ln w="19050" cap="rnd">
              <a:solidFill>
                <a:srgbClr val="C00000"/>
              </a:solidFill>
              <a:prstDash val="sysDash"/>
              <a:round/>
            </a:ln>
            <a:effectLst/>
          </c:spPr>
          <c:marker>
            <c:symbol val="none"/>
          </c:marker>
          <c:xVal>
            <c:numRef>
              <c:f>FSA_Centiles!$AH$4:$AH$124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FSA_Centiles!$AQ$4:$AQ$124</c:f>
              <c:numCache>
                <c:formatCode>General</c:formatCode>
                <c:ptCount val="121"/>
                <c:pt idx="0">
                  <c:v>4.24</c:v>
                </c:pt>
                <c:pt idx="1">
                  <c:v>4.24</c:v>
                </c:pt>
                <c:pt idx="2">
                  <c:v>4.24</c:v>
                </c:pt>
                <c:pt idx="3">
                  <c:v>4.24</c:v>
                </c:pt>
                <c:pt idx="4">
                  <c:v>4.25</c:v>
                </c:pt>
                <c:pt idx="5">
                  <c:v>4.25</c:v>
                </c:pt>
                <c:pt idx="6">
                  <c:v>4.25</c:v>
                </c:pt>
                <c:pt idx="7">
                  <c:v>4.25</c:v>
                </c:pt>
                <c:pt idx="8">
                  <c:v>4.25</c:v>
                </c:pt>
                <c:pt idx="9">
                  <c:v>4.26</c:v>
                </c:pt>
                <c:pt idx="10">
                  <c:v>4.26</c:v>
                </c:pt>
                <c:pt idx="11">
                  <c:v>4.26</c:v>
                </c:pt>
                <c:pt idx="12">
                  <c:v>4.26</c:v>
                </c:pt>
                <c:pt idx="13">
                  <c:v>4.2699999999999996</c:v>
                </c:pt>
                <c:pt idx="14">
                  <c:v>4.2699999999999996</c:v>
                </c:pt>
                <c:pt idx="15">
                  <c:v>4.2699999999999996</c:v>
                </c:pt>
                <c:pt idx="16">
                  <c:v>4.28</c:v>
                </c:pt>
                <c:pt idx="17">
                  <c:v>4.28</c:v>
                </c:pt>
                <c:pt idx="18">
                  <c:v>4.28</c:v>
                </c:pt>
                <c:pt idx="19">
                  <c:v>4.29</c:v>
                </c:pt>
                <c:pt idx="20">
                  <c:v>4.29</c:v>
                </c:pt>
                <c:pt idx="21">
                  <c:v>4.3</c:v>
                </c:pt>
                <c:pt idx="22">
                  <c:v>4.3</c:v>
                </c:pt>
                <c:pt idx="23">
                  <c:v>4.3</c:v>
                </c:pt>
                <c:pt idx="24">
                  <c:v>4.3099999999999996</c:v>
                </c:pt>
                <c:pt idx="25">
                  <c:v>4.3099999999999996</c:v>
                </c:pt>
                <c:pt idx="26">
                  <c:v>4.32</c:v>
                </c:pt>
                <c:pt idx="27">
                  <c:v>4.33</c:v>
                </c:pt>
                <c:pt idx="28">
                  <c:v>4.33</c:v>
                </c:pt>
                <c:pt idx="29">
                  <c:v>4.34</c:v>
                </c:pt>
                <c:pt idx="30">
                  <c:v>4.34</c:v>
                </c:pt>
                <c:pt idx="31">
                  <c:v>4.3499999999999996</c:v>
                </c:pt>
                <c:pt idx="32">
                  <c:v>4.3499999999999996</c:v>
                </c:pt>
                <c:pt idx="33">
                  <c:v>4.3600000000000003</c:v>
                </c:pt>
                <c:pt idx="34">
                  <c:v>4.37</c:v>
                </c:pt>
                <c:pt idx="35">
                  <c:v>4.37</c:v>
                </c:pt>
                <c:pt idx="36">
                  <c:v>4.38</c:v>
                </c:pt>
                <c:pt idx="37">
                  <c:v>4.3899999999999997</c:v>
                </c:pt>
                <c:pt idx="38">
                  <c:v>4.4000000000000004</c:v>
                </c:pt>
                <c:pt idx="39">
                  <c:v>4.4000000000000004</c:v>
                </c:pt>
                <c:pt idx="40">
                  <c:v>4.41</c:v>
                </c:pt>
                <c:pt idx="41">
                  <c:v>4.42</c:v>
                </c:pt>
                <c:pt idx="42">
                  <c:v>4.43</c:v>
                </c:pt>
                <c:pt idx="43">
                  <c:v>4.43</c:v>
                </c:pt>
                <c:pt idx="44">
                  <c:v>4.4400000000000004</c:v>
                </c:pt>
                <c:pt idx="45">
                  <c:v>4.45</c:v>
                </c:pt>
                <c:pt idx="46">
                  <c:v>4.46</c:v>
                </c:pt>
                <c:pt idx="47">
                  <c:v>4.47</c:v>
                </c:pt>
                <c:pt idx="48">
                  <c:v>4.4800000000000004</c:v>
                </c:pt>
                <c:pt idx="49">
                  <c:v>4.49</c:v>
                </c:pt>
                <c:pt idx="50">
                  <c:v>4.5</c:v>
                </c:pt>
                <c:pt idx="51">
                  <c:v>4.51</c:v>
                </c:pt>
                <c:pt idx="52">
                  <c:v>4.5199999999999996</c:v>
                </c:pt>
                <c:pt idx="53">
                  <c:v>4.53</c:v>
                </c:pt>
                <c:pt idx="54">
                  <c:v>4.54</c:v>
                </c:pt>
                <c:pt idx="55">
                  <c:v>4.55</c:v>
                </c:pt>
                <c:pt idx="56">
                  <c:v>4.5599999999999996</c:v>
                </c:pt>
                <c:pt idx="57">
                  <c:v>4.57</c:v>
                </c:pt>
                <c:pt idx="58">
                  <c:v>4.58</c:v>
                </c:pt>
                <c:pt idx="59">
                  <c:v>4.59</c:v>
                </c:pt>
                <c:pt idx="60">
                  <c:v>4.5999999999999996</c:v>
                </c:pt>
                <c:pt idx="61">
                  <c:v>4.6100000000000003</c:v>
                </c:pt>
                <c:pt idx="62">
                  <c:v>4.62</c:v>
                </c:pt>
                <c:pt idx="63">
                  <c:v>4.63</c:v>
                </c:pt>
                <c:pt idx="64">
                  <c:v>4.6500000000000004</c:v>
                </c:pt>
                <c:pt idx="65">
                  <c:v>4.66</c:v>
                </c:pt>
                <c:pt idx="66">
                  <c:v>4.67</c:v>
                </c:pt>
                <c:pt idx="67">
                  <c:v>4.68</c:v>
                </c:pt>
                <c:pt idx="68">
                  <c:v>4.6900000000000004</c:v>
                </c:pt>
                <c:pt idx="69">
                  <c:v>4.71</c:v>
                </c:pt>
                <c:pt idx="70">
                  <c:v>4.72</c:v>
                </c:pt>
                <c:pt idx="71">
                  <c:v>4.7300000000000004</c:v>
                </c:pt>
                <c:pt idx="72">
                  <c:v>4.75</c:v>
                </c:pt>
                <c:pt idx="73">
                  <c:v>4.76</c:v>
                </c:pt>
                <c:pt idx="74">
                  <c:v>4.7699999999999996</c:v>
                </c:pt>
                <c:pt idx="75">
                  <c:v>4.79</c:v>
                </c:pt>
                <c:pt idx="76">
                  <c:v>4.8</c:v>
                </c:pt>
                <c:pt idx="77">
                  <c:v>4.8099999999999996</c:v>
                </c:pt>
                <c:pt idx="78">
                  <c:v>4.83</c:v>
                </c:pt>
                <c:pt idx="79">
                  <c:v>4.84</c:v>
                </c:pt>
                <c:pt idx="80">
                  <c:v>4.8600000000000003</c:v>
                </c:pt>
                <c:pt idx="81">
                  <c:v>4.87</c:v>
                </c:pt>
                <c:pt idx="82">
                  <c:v>4.8899999999999997</c:v>
                </c:pt>
                <c:pt idx="83">
                  <c:v>4.9000000000000004</c:v>
                </c:pt>
                <c:pt idx="84">
                  <c:v>4.92</c:v>
                </c:pt>
                <c:pt idx="85">
                  <c:v>4.93</c:v>
                </c:pt>
                <c:pt idx="86">
                  <c:v>4.95</c:v>
                </c:pt>
                <c:pt idx="87">
                  <c:v>4.96</c:v>
                </c:pt>
                <c:pt idx="88">
                  <c:v>4.9800000000000004</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8-5542-C746-887C-F4454CF49421}"/>
            </c:ext>
          </c:extLst>
        </c:ser>
        <c:ser>
          <c:idx val="10"/>
          <c:order val="9"/>
          <c:tx>
            <c:strRef>
              <c:f>FSA_Centiles!$C$3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FSA_Centiles!$AF$8:$AF$9</c:f>
              <c:numCache>
                <c:formatCode>General</c:formatCode>
                <c:ptCount val="2"/>
                <c:pt idx="0">
                  <c:v>3.3333333333333335</c:v>
                </c:pt>
                <c:pt idx="1">
                  <c:v>4.166666666666667</c:v>
                </c:pt>
              </c:numCache>
            </c:numRef>
          </c:xVal>
          <c:yVal>
            <c:numRef>
              <c:f>FSA_Centiles!$AG$8:$AG$9</c:f>
              <c:numCache>
                <c:formatCode>General</c:formatCode>
                <c:ptCount val="2"/>
                <c:pt idx="0">
                  <c:v>2.5</c:v>
                </c:pt>
                <c:pt idx="1">
                  <c:v>4.9000000000000004</c:v>
                </c:pt>
              </c:numCache>
            </c:numRef>
          </c:yVal>
          <c:smooth val="0"/>
          <c:extLst>
            <c:ext xmlns:c16="http://schemas.microsoft.com/office/drawing/2014/chart" uri="{C3380CC4-5D6E-409C-BE32-E72D297353CC}">
              <c16:uniqueId val="{00000009-5542-C746-887C-F4454CF49421}"/>
            </c:ext>
          </c:extLst>
        </c:ser>
        <c:dLbls>
          <c:showLegendKey val="0"/>
          <c:showVal val="0"/>
          <c:showCatName val="0"/>
          <c:showSerName val="0"/>
          <c:showPercent val="0"/>
          <c:showBubbleSize val="0"/>
        </c:dLbls>
        <c:axId val="920781392"/>
        <c:axId val="920784464"/>
      </c:scatterChart>
      <c:valAx>
        <c:axId val="92078139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84464"/>
        <c:crossesAt val="0"/>
        <c:crossBetween val="midCat"/>
        <c:majorUnit val="1"/>
        <c:minorUnit val="0.5"/>
      </c:valAx>
      <c:valAx>
        <c:axId val="920784464"/>
        <c:scaling>
          <c:orientation val="minMax"/>
          <c:max val="5.0999999999999996"/>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FSA_Centiles!$B$2</c:f>
              <c:strCache>
                <c:ptCount val="1"/>
                <c:pt idx="0">
                  <c:v>Functional Strength Assessment</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78139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SAROMM_Centiles!$B$2</c:f>
          <c:strCache>
            <c:ptCount val="1"/>
            <c:pt idx="0">
              <c:v>Spinal Alignment and Range of Motion Measure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SAROMM_Centiles!$AW$1</c:f>
              <c:strCache>
                <c:ptCount val="1"/>
                <c:pt idx="0">
                  <c:v>Level I</c:v>
                </c:pt>
              </c:strCache>
            </c:strRef>
          </c:tx>
          <c:spPr>
            <a:ln w="19050" cap="rnd">
              <a:solidFill>
                <a:schemeClr val="accent2"/>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SAROMM_Centiles!$AW$2:$AW$121</c:f>
              <c:numCache>
                <c:formatCode>General</c:formatCode>
                <c:ptCount val="120"/>
                <c:pt idx="0">
                  <c:v>0.27444867098478298</c:v>
                </c:pt>
                <c:pt idx="1">
                  <c:v>0.27580080321768402</c:v>
                </c:pt>
                <c:pt idx="2">
                  <c:v>0.277152935450584</c:v>
                </c:pt>
                <c:pt idx="3">
                  <c:v>0.27850506768348499</c:v>
                </c:pt>
                <c:pt idx="4">
                  <c:v>0.27985719991638502</c:v>
                </c:pt>
                <c:pt idx="5">
                  <c:v>0.28120933214928601</c:v>
                </c:pt>
                <c:pt idx="6">
                  <c:v>0.28256146438218599</c:v>
                </c:pt>
                <c:pt idx="7">
                  <c:v>0.28391359661508703</c:v>
                </c:pt>
                <c:pt idx="8">
                  <c:v>0.28526572884798801</c:v>
                </c:pt>
                <c:pt idx="9">
                  <c:v>0.28661786108088799</c:v>
                </c:pt>
                <c:pt idx="10">
                  <c:v>0.28796999331378897</c:v>
                </c:pt>
                <c:pt idx="11">
                  <c:v>0.28932212554668901</c:v>
                </c:pt>
                <c:pt idx="12">
                  <c:v>0.29067425777959</c:v>
                </c:pt>
                <c:pt idx="13">
                  <c:v>0.29202639001248998</c:v>
                </c:pt>
                <c:pt idx="14">
                  <c:v>0.29337852224539102</c:v>
                </c:pt>
                <c:pt idx="15">
                  <c:v>0.294730654478292</c:v>
                </c:pt>
                <c:pt idx="16">
                  <c:v>0.29608278671119198</c:v>
                </c:pt>
                <c:pt idx="17">
                  <c:v>0.29743491894409302</c:v>
                </c:pt>
                <c:pt idx="18">
                  <c:v>0.298787051176993</c:v>
                </c:pt>
                <c:pt idx="19">
                  <c:v>0.30013918340989398</c:v>
                </c:pt>
                <c:pt idx="20">
                  <c:v>0.30149131564279402</c:v>
                </c:pt>
                <c:pt idx="21">
                  <c:v>0.302843447875695</c:v>
                </c:pt>
                <c:pt idx="22">
                  <c:v>0.30419558010859599</c:v>
                </c:pt>
                <c:pt idx="23">
                  <c:v>0.30554771234149602</c:v>
                </c:pt>
                <c:pt idx="24">
                  <c:v>0.30689984457439701</c:v>
                </c:pt>
                <c:pt idx="25">
                  <c:v>0.30825197680729699</c:v>
                </c:pt>
                <c:pt idx="26">
                  <c:v>0.30960410904019797</c:v>
                </c:pt>
                <c:pt idx="27">
                  <c:v>0.31095624127309801</c:v>
                </c:pt>
                <c:pt idx="28">
                  <c:v>0.31230837350599899</c:v>
                </c:pt>
                <c:pt idx="29">
                  <c:v>0.31366050573889998</c:v>
                </c:pt>
                <c:pt idx="30">
                  <c:v>0.31501263797180001</c:v>
                </c:pt>
                <c:pt idx="31">
                  <c:v>0.316364770204701</c:v>
                </c:pt>
                <c:pt idx="32">
                  <c:v>0.31771690243760098</c:v>
                </c:pt>
                <c:pt idx="33">
                  <c:v>0.31906903467050202</c:v>
                </c:pt>
                <c:pt idx="34">
                  <c:v>0.320421166903402</c:v>
                </c:pt>
                <c:pt idx="35">
                  <c:v>0.32177329913630298</c:v>
                </c:pt>
                <c:pt idx="36">
                  <c:v>0.32312543136920402</c:v>
                </c:pt>
                <c:pt idx="37">
                  <c:v>0.324477563602104</c:v>
                </c:pt>
                <c:pt idx="38">
                  <c:v>0.32582969583500498</c:v>
                </c:pt>
                <c:pt idx="39">
                  <c:v>0.32718182806790502</c:v>
                </c:pt>
                <c:pt idx="40">
                  <c:v>0.328533960300806</c:v>
                </c:pt>
                <c:pt idx="41">
                  <c:v>0.32988609253370599</c:v>
                </c:pt>
                <c:pt idx="42">
                  <c:v>0.33123822476660703</c:v>
                </c:pt>
                <c:pt idx="43">
                  <c:v>0.33259035699950801</c:v>
                </c:pt>
                <c:pt idx="44">
                  <c:v>0.33394248923240799</c:v>
                </c:pt>
                <c:pt idx="45">
                  <c:v>0.33529462146530897</c:v>
                </c:pt>
                <c:pt idx="46">
                  <c:v>0.33664675369820901</c:v>
                </c:pt>
                <c:pt idx="47">
                  <c:v>0.33799888593110999</c:v>
                </c:pt>
                <c:pt idx="48">
                  <c:v>0.33935101816400998</c:v>
                </c:pt>
                <c:pt idx="49">
                  <c:v>0.34070315039691101</c:v>
                </c:pt>
                <c:pt idx="50">
                  <c:v>0.342055282629811</c:v>
                </c:pt>
                <c:pt idx="51">
                  <c:v>0.34340741486271198</c:v>
                </c:pt>
                <c:pt idx="52">
                  <c:v>0.34475954709561302</c:v>
                </c:pt>
                <c:pt idx="53">
                  <c:v>0.346111679328513</c:v>
                </c:pt>
                <c:pt idx="54">
                  <c:v>0.34746381156141398</c:v>
                </c:pt>
                <c:pt idx="55">
                  <c:v>0.34881594379431402</c:v>
                </c:pt>
                <c:pt idx="56">
                  <c:v>0.350168076027215</c:v>
                </c:pt>
                <c:pt idx="57">
                  <c:v>0.35152020826011499</c:v>
                </c:pt>
                <c:pt idx="58">
                  <c:v>0.35287234049301602</c:v>
                </c:pt>
                <c:pt idx="59">
                  <c:v>0.35422447272591701</c:v>
                </c:pt>
                <c:pt idx="60">
                  <c:v>0.35557660495881699</c:v>
                </c:pt>
                <c:pt idx="61">
                  <c:v>0.35692873719171803</c:v>
                </c:pt>
                <c:pt idx="62">
                  <c:v>0.35828086942461801</c:v>
                </c:pt>
                <c:pt idx="63">
                  <c:v>0.35963300165751899</c:v>
                </c:pt>
                <c:pt idx="64">
                  <c:v>0.36098513389041897</c:v>
                </c:pt>
                <c:pt idx="65">
                  <c:v>0.36233726612332001</c:v>
                </c:pt>
                <c:pt idx="66">
                  <c:v>0.36368939835622099</c:v>
                </c:pt>
                <c:pt idx="67">
                  <c:v>0.36504153058912098</c:v>
                </c:pt>
                <c:pt idx="68">
                  <c:v>0.36639366282202201</c:v>
                </c:pt>
                <c:pt idx="69">
                  <c:v>0.367745795054922</c:v>
                </c:pt>
                <c:pt idx="70">
                  <c:v>0.36909792728782298</c:v>
                </c:pt>
                <c:pt idx="71">
                  <c:v>0.37045005952072302</c:v>
                </c:pt>
                <c:pt idx="72">
                  <c:v>0.371802191753624</c:v>
                </c:pt>
                <c:pt idx="73">
                  <c:v>0.37315432398652498</c:v>
                </c:pt>
                <c:pt idx="74">
                  <c:v>0.37450645621942502</c:v>
                </c:pt>
                <c:pt idx="75">
                  <c:v>0.375858588452326</c:v>
                </c:pt>
                <c:pt idx="76">
                  <c:v>0.37721072068522599</c:v>
                </c:pt>
                <c:pt idx="77">
                  <c:v>0.37856285291812702</c:v>
                </c:pt>
                <c:pt idx="78">
                  <c:v>0.37991498515102701</c:v>
                </c:pt>
                <c:pt idx="79">
                  <c:v>0.38126711738392799</c:v>
                </c:pt>
                <c:pt idx="80">
                  <c:v>0.38261924961682803</c:v>
                </c:pt>
                <c:pt idx="81">
                  <c:v>0.38397138184972901</c:v>
                </c:pt>
                <c:pt idx="82">
                  <c:v>0.38532351408262999</c:v>
                </c:pt>
                <c:pt idx="83">
                  <c:v>0.38667564631552998</c:v>
                </c:pt>
                <c:pt idx="84">
                  <c:v>0.38802777854843101</c:v>
                </c:pt>
                <c:pt idx="85">
                  <c:v>0.389379910781331</c:v>
                </c:pt>
                <c:pt idx="86">
                  <c:v>0.39073204301423198</c:v>
                </c:pt>
                <c:pt idx="87">
                  <c:v>0.39208417524713202</c:v>
                </c:pt>
                <c:pt idx="88">
                  <c:v>0.393436307480033</c:v>
                </c:pt>
                <c:pt idx="89">
                  <c:v>0.39478843971293398</c:v>
                </c:pt>
                <c:pt idx="90">
                  <c:v>0.39614057194583402</c:v>
                </c:pt>
                <c:pt idx="91">
                  <c:v>0.397492704178735</c:v>
                </c:pt>
                <c:pt idx="92">
                  <c:v>0.39884483641163498</c:v>
                </c:pt>
                <c:pt idx="93">
                  <c:v>0.40019696864453602</c:v>
                </c:pt>
                <c:pt idx="94">
                  <c:v>0.401549100877436</c:v>
                </c:pt>
                <c:pt idx="95">
                  <c:v>0.40290123311033699</c:v>
                </c:pt>
                <c:pt idx="96">
                  <c:v>0.40425336534323802</c:v>
                </c:pt>
                <c:pt idx="97">
                  <c:v>0.40560549757613801</c:v>
                </c:pt>
                <c:pt idx="98">
                  <c:v>0.40695762980903899</c:v>
                </c:pt>
                <c:pt idx="99">
                  <c:v>0.40830976204193897</c:v>
                </c:pt>
                <c:pt idx="100">
                  <c:v>0.40966189427484001</c:v>
                </c:pt>
                <c:pt idx="101">
                  <c:v>0.41101402650773999</c:v>
                </c:pt>
                <c:pt idx="102">
                  <c:v>0.41236615874064098</c:v>
                </c:pt>
                <c:pt idx="103">
                  <c:v>0.41371829097354201</c:v>
                </c:pt>
                <c:pt idx="104">
                  <c:v>0.415070423206442</c:v>
                </c:pt>
                <c:pt idx="105">
                  <c:v>0.41642255543934298</c:v>
                </c:pt>
                <c:pt idx="106">
                  <c:v>0.41777468767224302</c:v>
                </c:pt>
                <c:pt idx="107">
                  <c:v>0.419126819905144</c:v>
                </c:pt>
                <c:pt idx="108">
                  <c:v>0.42047895213804398</c:v>
                </c:pt>
                <c:pt idx="109">
                  <c:v>0.42183108437094502</c:v>
                </c:pt>
                <c:pt idx="110">
                  <c:v>0.423183216603846</c:v>
                </c:pt>
                <c:pt idx="111">
                  <c:v>0.42453534883674598</c:v>
                </c:pt>
                <c:pt idx="112">
                  <c:v>0.42588748106964702</c:v>
                </c:pt>
                <c:pt idx="113">
                  <c:v>0.42723961330254701</c:v>
                </c:pt>
                <c:pt idx="114">
                  <c:v>0.42859174553544799</c:v>
                </c:pt>
                <c:pt idx="115">
                  <c:v>0.42994387776834803</c:v>
                </c:pt>
                <c:pt idx="116">
                  <c:v>0.43129601000124901</c:v>
                </c:pt>
                <c:pt idx="117">
                  <c:v>0.43264814223414899</c:v>
                </c:pt>
                <c:pt idx="118">
                  <c:v>0.43400027446704997</c:v>
                </c:pt>
                <c:pt idx="119">
                  <c:v>0.43535240669995101</c:v>
                </c:pt>
              </c:numCache>
            </c:numRef>
          </c:yVal>
          <c:smooth val="1"/>
          <c:extLst>
            <c:ext xmlns:c16="http://schemas.microsoft.com/office/drawing/2014/chart" uri="{C3380CC4-5D6E-409C-BE32-E72D297353CC}">
              <c16:uniqueId val="{00000000-85B9-DC42-AEAA-E962365FB93A}"/>
            </c:ext>
          </c:extLst>
        </c:ser>
        <c:ser>
          <c:idx val="1"/>
          <c:order val="1"/>
          <c:tx>
            <c:strRef>
              <c:f>SAROMM_Centiles!$AX$1</c:f>
              <c:strCache>
                <c:ptCount val="1"/>
                <c:pt idx="0">
                  <c:v>Level II</c:v>
                </c:pt>
              </c:strCache>
            </c:strRef>
          </c:tx>
          <c:spPr>
            <a:ln w="19050" cap="rnd">
              <a:solidFill>
                <a:schemeClr val="accent4"/>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SAROMM_Centiles!$AX$2:$AX$121</c:f>
              <c:numCache>
                <c:formatCode>General</c:formatCode>
                <c:ptCount val="120"/>
                <c:pt idx="0">
                  <c:v>0.52672948034598999</c:v>
                </c:pt>
                <c:pt idx="1">
                  <c:v>0.52802385048487099</c:v>
                </c:pt>
                <c:pt idx="2">
                  <c:v>0.529318220623753</c:v>
                </c:pt>
                <c:pt idx="3">
                  <c:v>0.53061259076263501</c:v>
                </c:pt>
                <c:pt idx="4">
                  <c:v>0.53190696090151601</c:v>
                </c:pt>
                <c:pt idx="5">
                  <c:v>0.53320133104039802</c:v>
                </c:pt>
                <c:pt idx="6">
                  <c:v>0.53449570117928002</c:v>
                </c:pt>
                <c:pt idx="7">
                  <c:v>0.53579007131816103</c:v>
                </c:pt>
                <c:pt idx="8">
                  <c:v>0.53708444145704304</c:v>
                </c:pt>
                <c:pt idx="9">
                  <c:v>0.53837881159592504</c:v>
                </c:pt>
                <c:pt idx="10">
                  <c:v>0.53967318173480705</c:v>
                </c:pt>
                <c:pt idx="11">
                  <c:v>0.54096755187368795</c:v>
                </c:pt>
                <c:pt idx="12">
                  <c:v>0.54226192201256995</c:v>
                </c:pt>
                <c:pt idx="13">
                  <c:v>0.54355629215145196</c:v>
                </c:pt>
                <c:pt idx="14">
                  <c:v>0.54485066229033297</c:v>
                </c:pt>
                <c:pt idx="15">
                  <c:v>0.54614503242921497</c:v>
                </c:pt>
                <c:pt idx="16">
                  <c:v>0.54743940256809698</c:v>
                </c:pt>
                <c:pt idx="17">
                  <c:v>0.54873377270697798</c:v>
                </c:pt>
                <c:pt idx="18">
                  <c:v>0.55002814284585999</c:v>
                </c:pt>
                <c:pt idx="19">
                  <c:v>0.551322512984742</c:v>
                </c:pt>
                <c:pt idx="20">
                  <c:v>0.552616883123624</c:v>
                </c:pt>
                <c:pt idx="21">
                  <c:v>0.55391125326250501</c:v>
                </c:pt>
                <c:pt idx="22">
                  <c:v>0.55520562340138702</c:v>
                </c:pt>
                <c:pt idx="23">
                  <c:v>0.55649999354026902</c:v>
                </c:pt>
                <c:pt idx="24">
                  <c:v>0.55779436367915003</c:v>
                </c:pt>
                <c:pt idx="25">
                  <c:v>0.55908873381803204</c:v>
                </c:pt>
                <c:pt idx="26">
                  <c:v>0.56038310395691404</c:v>
                </c:pt>
                <c:pt idx="27">
                  <c:v>0.56167747409579505</c:v>
                </c:pt>
                <c:pt idx="28">
                  <c:v>0.56297184423467705</c:v>
                </c:pt>
                <c:pt idx="29">
                  <c:v>0.56426621437355895</c:v>
                </c:pt>
                <c:pt idx="30">
                  <c:v>0.56556058451243996</c:v>
                </c:pt>
                <c:pt idx="31">
                  <c:v>0.56685495465132196</c:v>
                </c:pt>
                <c:pt idx="32">
                  <c:v>0.56814932479020397</c:v>
                </c:pt>
                <c:pt idx="33">
                  <c:v>0.56944369492908598</c:v>
                </c:pt>
                <c:pt idx="34">
                  <c:v>0.57073806506796698</c:v>
                </c:pt>
                <c:pt idx="35">
                  <c:v>0.57203243520684899</c:v>
                </c:pt>
                <c:pt idx="36">
                  <c:v>0.57332680534573099</c:v>
                </c:pt>
                <c:pt idx="37">
                  <c:v>0.574621175484612</c:v>
                </c:pt>
                <c:pt idx="38">
                  <c:v>0.57591554562349401</c:v>
                </c:pt>
                <c:pt idx="39">
                  <c:v>0.57720991576237601</c:v>
                </c:pt>
                <c:pt idx="40">
                  <c:v>0.57850428590125702</c:v>
                </c:pt>
                <c:pt idx="41">
                  <c:v>0.57979865604013903</c:v>
                </c:pt>
                <c:pt idx="42">
                  <c:v>0.58109302617902103</c:v>
                </c:pt>
                <c:pt idx="43">
                  <c:v>0.58238739631790204</c:v>
                </c:pt>
                <c:pt idx="44">
                  <c:v>0.58368176645678405</c:v>
                </c:pt>
                <c:pt idx="45">
                  <c:v>0.58497613659566605</c:v>
                </c:pt>
                <c:pt idx="46">
                  <c:v>0.58627050673454795</c:v>
                </c:pt>
                <c:pt idx="47">
                  <c:v>0.58756487687342895</c:v>
                </c:pt>
                <c:pt idx="48">
                  <c:v>0.58885924701231096</c:v>
                </c:pt>
                <c:pt idx="49">
                  <c:v>0.59015361715119297</c:v>
                </c:pt>
                <c:pt idx="50">
                  <c:v>0.59144798729007397</c:v>
                </c:pt>
                <c:pt idx="51">
                  <c:v>0.59274235742895598</c:v>
                </c:pt>
                <c:pt idx="52">
                  <c:v>0.59403672756783799</c:v>
                </c:pt>
                <c:pt idx="53">
                  <c:v>0.59533109770671899</c:v>
                </c:pt>
                <c:pt idx="54">
                  <c:v>0.596625467845601</c:v>
                </c:pt>
                <c:pt idx="55">
                  <c:v>0.597919837984483</c:v>
                </c:pt>
                <c:pt idx="56">
                  <c:v>0.59921420812336401</c:v>
                </c:pt>
                <c:pt idx="57">
                  <c:v>0.60050857826224602</c:v>
                </c:pt>
                <c:pt idx="58">
                  <c:v>0.60180294840112802</c:v>
                </c:pt>
                <c:pt idx="59">
                  <c:v>0.60309731854000903</c:v>
                </c:pt>
                <c:pt idx="60">
                  <c:v>0.60439168867889104</c:v>
                </c:pt>
                <c:pt idx="61">
                  <c:v>0.60568605881777304</c:v>
                </c:pt>
                <c:pt idx="62">
                  <c:v>0.60698042895665405</c:v>
                </c:pt>
                <c:pt idx="63">
                  <c:v>0.60827479909553595</c:v>
                </c:pt>
                <c:pt idx="64">
                  <c:v>0.60956916923441795</c:v>
                </c:pt>
                <c:pt idx="65">
                  <c:v>0.61086353937329996</c:v>
                </c:pt>
                <c:pt idx="66">
                  <c:v>0.61215790951218096</c:v>
                </c:pt>
                <c:pt idx="67">
                  <c:v>0.61345227965106297</c:v>
                </c:pt>
                <c:pt idx="68">
                  <c:v>0.61474664978994498</c:v>
                </c:pt>
                <c:pt idx="69">
                  <c:v>0.61604101992882598</c:v>
                </c:pt>
                <c:pt idx="70">
                  <c:v>0.61733539006770799</c:v>
                </c:pt>
                <c:pt idx="71">
                  <c:v>0.61862976020659</c:v>
                </c:pt>
                <c:pt idx="72">
                  <c:v>0.619924130345471</c:v>
                </c:pt>
                <c:pt idx="73">
                  <c:v>0.62121850048435301</c:v>
                </c:pt>
                <c:pt idx="74">
                  <c:v>0.62251287062323502</c:v>
                </c:pt>
                <c:pt idx="75">
                  <c:v>0.62380724076211602</c:v>
                </c:pt>
                <c:pt idx="76">
                  <c:v>0.62510161090099803</c:v>
                </c:pt>
                <c:pt idx="77">
                  <c:v>0.62639598103988003</c:v>
                </c:pt>
                <c:pt idx="78">
                  <c:v>0.62769035117876204</c:v>
                </c:pt>
                <c:pt idx="79">
                  <c:v>0.62898472131764305</c:v>
                </c:pt>
                <c:pt idx="80">
                  <c:v>0.63027909145652505</c:v>
                </c:pt>
                <c:pt idx="81">
                  <c:v>0.63157346159540695</c:v>
                </c:pt>
                <c:pt idx="82">
                  <c:v>0.63286783173428796</c:v>
                </c:pt>
                <c:pt idx="83">
                  <c:v>0.63416220187316996</c:v>
                </c:pt>
                <c:pt idx="84">
                  <c:v>0.63545657201205197</c:v>
                </c:pt>
                <c:pt idx="85">
                  <c:v>0.63675094215093297</c:v>
                </c:pt>
                <c:pt idx="86">
                  <c:v>0.63804531228981498</c:v>
                </c:pt>
                <c:pt idx="87">
                  <c:v>0.63933968242869699</c:v>
                </c:pt>
                <c:pt idx="88">
                  <c:v>0.64063405256757799</c:v>
                </c:pt>
                <c:pt idx="89">
                  <c:v>0.64192842270646</c:v>
                </c:pt>
                <c:pt idx="90">
                  <c:v>0.64322279284534201</c:v>
                </c:pt>
                <c:pt idx="91">
                  <c:v>0.64451716298422401</c:v>
                </c:pt>
                <c:pt idx="92">
                  <c:v>0.64581153312310502</c:v>
                </c:pt>
                <c:pt idx="93">
                  <c:v>0.64710590326198703</c:v>
                </c:pt>
                <c:pt idx="94">
                  <c:v>0.64840027340086903</c:v>
                </c:pt>
                <c:pt idx="95">
                  <c:v>0.64969464353975004</c:v>
                </c:pt>
                <c:pt idx="96">
                  <c:v>0.65098901367863204</c:v>
                </c:pt>
                <c:pt idx="97">
                  <c:v>0.65228338381751405</c:v>
                </c:pt>
                <c:pt idx="98">
                  <c:v>0.65357775395639495</c:v>
                </c:pt>
                <c:pt idx="99">
                  <c:v>0.65487212409527695</c:v>
                </c:pt>
                <c:pt idx="100">
                  <c:v>0.65616649423415896</c:v>
                </c:pt>
                <c:pt idx="101">
                  <c:v>0.65746086437303997</c:v>
                </c:pt>
                <c:pt idx="102">
                  <c:v>0.65875523451192197</c:v>
                </c:pt>
                <c:pt idx="103">
                  <c:v>0.66004960465080398</c:v>
                </c:pt>
                <c:pt idx="104">
                  <c:v>0.66134397478968598</c:v>
                </c:pt>
                <c:pt idx="105">
                  <c:v>0.66263834492856699</c:v>
                </c:pt>
                <c:pt idx="106">
                  <c:v>0.663932715067449</c:v>
                </c:pt>
                <c:pt idx="107">
                  <c:v>0.665227085206331</c:v>
                </c:pt>
                <c:pt idx="108">
                  <c:v>0.66652145534521201</c:v>
                </c:pt>
                <c:pt idx="109">
                  <c:v>0.66781582548409402</c:v>
                </c:pt>
                <c:pt idx="110">
                  <c:v>0.66911019562297602</c:v>
                </c:pt>
                <c:pt idx="111">
                  <c:v>0.67040456576185703</c:v>
                </c:pt>
                <c:pt idx="112">
                  <c:v>0.67169893590073904</c:v>
                </c:pt>
                <c:pt idx="113">
                  <c:v>0.67299330603962104</c:v>
                </c:pt>
                <c:pt idx="114">
                  <c:v>0.67428767617850205</c:v>
                </c:pt>
                <c:pt idx="115">
                  <c:v>0.67558204631738406</c:v>
                </c:pt>
                <c:pt idx="116">
                  <c:v>0.67687641645626595</c:v>
                </c:pt>
                <c:pt idx="117">
                  <c:v>0.67817078659514796</c:v>
                </c:pt>
                <c:pt idx="118">
                  <c:v>0.67946515673402896</c:v>
                </c:pt>
                <c:pt idx="119">
                  <c:v>0.68075952687291097</c:v>
                </c:pt>
              </c:numCache>
            </c:numRef>
          </c:yVal>
          <c:smooth val="1"/>
          <c:extLst>
            <c:ext xmlns:c16="http://schemas.microsoft.com/office/drawing/2014/chart" uri="{C3380CC4-5D6E-409C-BE32-E72D297353CC}">
              <c16:uniqueId val="{00000001-85B9-DC42-AEAA-E962365FB93A}"/>
            </c:ext>
          </c:extLst>
        </c:ser>
        <c:ser>
          <c:idx val="2"/>
          <c:order val="2"/>
          <c:tx>
            <c:strRef>
              <c:f>SAROMM_Centiles!$AY$1</c:f>
              <c:strCache>
                <c:ptCount val="1"/>
                <c:pt idx="0">
                  <c:v>Level III</c:v>
                </c:pt>
              </c:strCache>
            </c:strRef>
          </c:tx>
          <c:spPr>
            <a:ln w="19050" cap="rnd">
              <a:solidFill>
                <a:schemeClr val="accent6"/>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SAROMM_Centiles!$AY$2:$AY$121</c:f>
              <c:numCache>
                <c:formatCode>General</c:formatCode>
                <c:ptCount val="120"/>
                <c:pt idx="0">
                  <c:v>0.84138885656495099</c:v>
                </c:pt>
                <c:pt idx="1">
                  <c:v>0.84212919442169698</c:v>
                </c:pt>
                <c:pt idx="2">
                  <c:v>0.84286953227844397</c:v>
                </c:pt>
                <c:pt idx="3">
                  <c:v>0.84360987013519095</c:v>
                </c:pt>
                <c:pt idx="4">
                  <c:v>0.84435020799193705</c:v>
                </c:pt>
                <c:pt idx="5">
                  <c:v>0.84509054584868404</c:v>
                </c:pt>
                <c:pt idx="6">
                  <c:v>0.84583088370543003</c:v>
                </c:pt>
                <c:pt idx="7">
                  <c:v>0.84657122156217701</c:v>
                </c:pt>
                <c:pt idx="8">
                  <c:v>0.847311559418923</c:v>
                </c:pt>
                <c:pt idx="9">
                  <c:v>0.84805189727566999</c:v>
                </c:pt>
                <c:pt idx="10">
                  <c:v>0.84879223513241697</c:v>
                </c:pt>
                <c:pt idx="11">
                  <c:v>0.84953257298916296</c:v>
                </c:pt>
                <c:pt idx="12">
                  <c:v>0.85027291084590995</c:v>
                </c:pt>
                <c:pt idx="13">
                  <c:v>0.85101324870265604</c:v>
                </c:pt>
                <c:pt idx="14">
                  <c:v>0.85175358655940303</c:v>
                </c:pt>
                <c:pt idx="15">
                  <c:v>0.85249392441614902</c:v>
                </c:pt>
                <c:pt idx="16">
                  <c:v>0.853234262272896</c:v>
                </c:pt>
                <c:pt idx="17">
                  <c:v>0.85397460012964199</c:v>
                </c:pt>
                <c:pt idx="18">
                  <c:v>0.85471493798638898</c:v>
                </c:pt>
                <c:pt idx="19">
                  <c:v>0.85545527584313596</c:v>
                </c:pt>
                <c:pt idx="20">
                  <c:v>0.85619561369988195</c:v>
                </c:pt>
                <c:pt idx="21">
                  <c:v>0.85693595155662905</c:v>
                </c:pt>
                <c:pt idx="22">
                  <c:v>0.85767628941337504</c:v>
                </c:pt>
                <c:pt idx="23">
                  <c:v>0.85841662727012202</c:v>
                </c:pt>
                <c:pt idx="24">
                  <c:v>0.85915696512686801</c:v>
                </c:pt>
                <c:pt idx="25">
                  <c:v>0.859897302983615</c:v>
                </c:pt>
                <c:pt idx="26">
                  <c:v>0.86063764084036198</c:v>
                </c:pt>
                <c:pt idx="27">
                  <c:v>0.86137797869710797</c:v>
                </c:pt>
                <c:pt idx="28">
                  <c:v>0.86211831655385496</c:v>
                </c:pt>
                <c:pt idx="29">
                  <c:v>0.86285865441060094</c:v>
                </c:pt>
                <c:pt idx="30">
                  <c:v>0.86359899226734804</c:v>
                </c:pt>
                <c:pt idx="31">
                  <c:v>0.86433933012409403</c:v>
                </c:pt>
                <c:pt idx="32">
                  <c:v>0.86507966798084102</c:v>
                </c:pt>
                <c:pt idx="33">
                  <c:v>0.865820005837588</c:v>
                </c:pt>
                <c:pt idx="34">
                  <c:v>0.86656034369433399</c:v>
                </c:pt>
                <c:pt idx="35">
                  <c:v>0.86730068155108098</c:v>
                </c:pt>
                <c:pt idx="36">
                  <c:v>0.86804101940782696</c:v>
                </c:pt>
                <c:pt idx="37">
                  <c:v>0.86878135726457395</c:v>
                </c:pt>
                <c:pt idx="38">
                  <c:v>0.86952169512132005</c:v>
                </c:pt>
                <c:pt idx="39">
                  <c:v>0.87026203297806703</c:v>
                </c:pt>
                <c:pt idx="40">
                  <c:v>0.87100237083481302</c:v>
                </c:pt>
                <c:pt idx="41">
                  <c:v>0.87174270869156001</c:v>
                </c:pt>
                <c:pt idx="42">
                  <c:v>0.872483046548307</c:v>
                </c:pt>
                <c:pt idx="43">
                  <c:v>0.87322338440505298</c:v>
                </c:pt>
                <c:pt idx="44">
                  <c:v>0.87396372226179997</c:v>
                </c:pt>
                <c:pt idx="45">
                  <c:v>0.87470406011854596</c:v>
                </c:pt>
                <c:pt idx="46">
                  <c:v>0.87544439797529305</c:v>
                </c:pt>
                <c:pt idx="47">
                  <c:v>0.87618473583203904</c:v>
                </c:pt>
                <c:pt idx="48">
                  <c:v>0.87692507368878603</c:v>
                </c:pt>
                <c:pt idx="49">
                  <c:v>0.87766541154553301</c:v>
                </c:pt>
                <c:pt idx="50">
                  <c:v>0.878405749402279</c:v>
                </c:pt>
                <c:pt idx="51">
                  <c:v>0.87914608725902599</c:v>
                </c:pt>
                <c:pt idx="52">
                  <c:v>0.87988642511577198</c:v>
                </c:pt>
                <c:pt idx="53">
                  <c:v>0.88062676297251896</c:v>
                </c:pt>
                <c:pt idx="54">
                  <c:v>0.88136710082926495</c:v>
                </c:pt>
                <c:pt idx="55">
                  <c:v>0.88210743868601205</c:v>
                </c:pt>
                <c:pt idx="56">
                  <c:v>0.88284777654275803</c:v>
                </c:pt>
                <c:pt idx="57">
                  <c:v>0.88358811439950502</c:v>
                </c:pt>
                <c:pt idx="58">
                  <c:v>0.88432845225625201</c:v>
                </c:pt>
                <c:pt idx="59">
                  <c:v>0.88506879011299799</c:v>
                </c:pt>
                <c:pt idx="60">
                  <c:v>0.88580912796974498</c:v>
                </c:pt>
                <c:pt idx="61">
                  <c:v>0.88654946582649097</c:v>
                </c:pt>
                <c:pt idx="62">
                  <c:v>0.88728980368323795</c:v>
                </c:pt>
                <c:pt idx="63">
                  <c:v>0.88803014153998405</c:v>
                </c:pt>
                <c:pt idx="64">
                  <c:v>0.88877047939673104</c:v>
                </c:pt>
                <c:pt idx="65">
                  <c:v>0.88951081725347803</c:v>
                </c:pt>
                <c:pt idx="66">
                  <c:v>0.89025115511022401</c:v>
                </c:pt>
                <c:pt idx="67">
                  <c:v>0.890991492966971</c:v>
                </c:pt>
                <c:pt idx="68">
                  <c:v>0.89173183082371699</c:v>
                </c:pt>
                <c:pt idx="69">
                  <c:v>0.89247216868046397</c:v>
                </c:pt>
                <c:pt idx="70">
                  <c:v>0.89321250653720996</c:v>
                </c:pt>
                <c:pt idx="71">
                  <c:v>0.89395284439395695</c:v>
                </c:pt>
                <c:pt idx="72">
                  <c:v>0.89469318225070404</c:v>
                </c:pt>
                <c:pt idx="73">
                  <c:v>0.89543352010745003</c:v>
                </c:pt>
                <c:pt idx="74">
                  <c:v>0.89617385796419702</c:v>
                </c:pt>
                <c:pt idx="75">
                  <c:v>0.89691419582094301</c:v>
                </c:pt>
                <c:pt idx="76">
                  <c:v>0.89765453367768999</c:v>
                </c:pt>
                <c:pt idx="77">
                  <c:v>0.89839487153443598</c:v>
                </c:pt>
                <c:pt idx="78">
                  <c:v>0.89913520939118297</c:v>
                </c:pt>
                <c:pt idx="79">
                  <c:v>0.89987554724792995</c:v>
                </c:pt>
                <c:pt idx="80">
                  <c:v>0.90061588510467605</c:v>
                </c:pt>
                <c:pt idx="81">
                  <c:v>0.90135622296142304</c:v>
                </c:pt>
                <c:pt idx="82">
                  <c:v>0.90209656081816902</c:v>
                </c:pt>
                <c:pt idx="83">
                  <c:v>0.90283689867491601</c:v>
                </c:pt>
                <c:pt idx="84">
                  <c:v>0.903577236531662</c:v>
                </c:pt>
                <c:pt idx="85">
                  <c:v>0.90431757438840898</c:v>
                </c:pt>
                <c:pt idx="86">
                  <c:v>0.90505791224515597</c:v>
                </c:pt>
                <c:pt idx="87">
                  <c:v>0.90579825010190196</c:v>
                </c:pt>
                <c:pt idx="88">
                  <c:v>0.90653858795864894</c:v>
                </c:pt>
                <c:pt idx="89">
                  <c:v>0.90727892581539504</c:v>
                </c:pt>
                <c:pt idx="90">
                  <c:v>0.90801926367214203</c:v>
                </c:pt>
                <c:pt idx="91">
                  <c:v>0.90875960152888802</c:v>
                </c:pt>
                <c:pt idx="92">
                  <c:v>0.909499939385635</c:v>
                </c:pt>
                <c:pt idx="93">
                  <c:v>0.91024027724238099</c:v>
                </c:pt>
                <c:pt idx="94">
                  <c:v>0.91098061509912798</c:v>
                </c:pt>
                <c:pt idx="95">
                  <c:v>0.91172095295587496</c:v>
                </c:pt>
                <c:pt idx="96">
                  <c:v>0.91246129081262095</c:v>
                </c:pt>
                <c:pt idx="97">
                  <c:v>0.91320162866936805</c:v>
                </c:pt>
                <c:pt idx="98">
                  <c:v>0.91394196652611404</c:v>
                </c:pt>
                <c:pt idx="99">
                  <c:v>0.91468230438286102</c:v>
                </c:pt>
                <c:pt idx="100">
                  <c:v>0.91542264223960701</c:v>
                </c:pt>
                <c:pt idx="101">
                  <c:v>0.916162980096354</c:v>
                </c:pt>
                <c:pt idx="102">
                  <c:v>0.91690331795310098</c:v>
                </c:pt>
                <c:pt idx="103">
                  <c:v>0.91764365580984697</c:v>
                </c:pt>
                <c:pt idx="104">
                  <c:v>0.91838399366659396</c:v>
                </c:pt>
                <c:pt idx="105">
                  <c:v>0.91912433152334005</c:v>
                </c:pt>
                <c:pt idx="106">
                  <c:v>0.91986466938008704</c:v>
                </c:pt>
                <c:pt idx="107">
                  <c:v>0.92060500723683303</c:v>
                </c:pt>
                <c:pt idx="108">
                  <c:v>0.92134534509358001</c:v>
                </c:pt>
                <c:pt idx="109">
                  <c:v>0.922085682950326</c:v>
                </c:pt>
                <c:pt idx="110">
                  <c:v>0.92282602080707299</c:v>
                </c:pt>
                <c:pt idx="111">
                  <c:v>0.92356635866381998</c:v>
                </c:pt>
                <c:pt idx="112">
                  <c:v>0.92430669652056596</c:v>
                </c:pt>
                <c:pt idx="113">
                  <c:v>0.92504703437731295</c:v>
                </c:pt>
                <c:pt idx="114">
                  <c:v>0.92578737223405905</c:v>
                </c:pt>
                <c:pt idx="115">
                  <c:v>0.92652771009080603</c:v>
                </c:pt>
                <c:pt idx="116">
                  <c:v>0.92726804794755202</c:v>
                </c:pt>
                <c:pt idx="117">
                  <c:v>0.92800838580429901</c:v>
                </c:pt>
                <c:pt idx="118">
                  <c:v>0.92874872366104599</c:v>
                </c:pt>
                <c:pt idx="119">
                  <c:v>0.92948906151779198</c:v>
                </c:pt>
              </c:numCache>
            </c:numRef>
          </c:yVal>
          <c:smooth val="1"/>
          <c:extLst>
            <c:ext xmlns:c16="http://schemas.microsoft.com/office/drawing/2014/chart" uri="{C3380CC4-5D6E-409C-BE32-E72D297353CC}">
              <c16:uniqueId val="{00000002-85B9-DC42-AEAA-E962365FB93A}"/>
            </c:ext>
          </c:extLst>
        </c:ser>
        <c:ser>
          <c:idx val="3"/>
          <c:order val="3"/>
          <c:tx>
            <c:strRef>
              <c:f>SAROMM_Centiles!$AZ$1</c:f>
              <c:strCache>
                <c:ptCount val="1"/>
                <c:pt idx="0">
                  <c:v>Level IV</c:v>
                </c:pt>
              </c:strCache>
            </c:strRef>
          </c:tx>
          <c:spPr>
            <a:ln w="19050" cap="rnd">
              <a:solidFill>
                <a:schemeClr val="accent2">
                  <a:lumMod val="60000"/>
                </a:schemeClr>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SAROMM_Centiles!$AZ$2:$AZ$121</c:f>
              <c:numCache>
                <c:formatCode>General</c:formatCode>
                <c:ptCount val="120"/>
                <c:pt idx="0">
                  <c:v>1.1812125018090101</c:v>
                </c:pt>
                <c:pt idx="1">
                  <c:v>1.18286473886834</c:v>
                </c:pt>
                <c:pt idx="2">
                  <c:v>1.1845169759276699</c:v>
                </c:pt>
                <c:pt idx="3">
                  <c:v>1.1861692129870001</c:v>
                </c:pt>
                <c:pt idx="4">
                  <c:v>1.18782145004633</c:v>
                </c:pt>
                <c:pt idx="5">
                  <c:v>1.1894736871056599</c:v>
                </c:pt>
                <c:pt idx="6">
                  <c:v>1.1911259241649901</c:v>
                </c:pt>
                <c:pt idx="7">
                  <c:v>1.19277816122432</c:v>
                </c:pt>
                <c:pt idx="8">
                  <c:v>1.1944303982836599</c:v>
                </c:pt>
                <c:pt idx="9">
                  <c:v>1.1960826353429901</c:v>
                </c:pt>
                <c:pt idx="10">
                  <c:v>1.19773487240232</c:v>
                </c:pt>
                <c:pt idx="11">
                  <c:v>1.1993871094616499</c:v>
                </c:pt>
                <c:pt idx="12">
                  <c:v>1.2010393465209801</c:v>
                </c:pt>
                <c:pt idx="13">
                  <c:v>1.20269158358031</c:v>
                </c:pt>
                <c:pt idx="14">
                  <c:v>1.20434382063964</c:v>
                </c:pt>
                <c:pt idx="15">
                  <c:v>1.2059960576989699</c:v>
                </c:pt>
                <c:pt idx="16">
                  <c:v>1.2076482947583</c:v>
                </c:pt>
                <c:pt idx="17">
                  <c:v>1.20930053181763</c:v>
                </c:pt>
                <c:pt idx="18">
                  <c:v>1.2109527688769699</c:v>
                </c:pt>
                <c:pt idx="19">
                  <c:v>1.2126050059363001</c:v>
                </c:pt>
                <c:pt idx="20">
                  <c:v>1.21425724299563</c:v>
                </c:pt>
                <c:pt idx="21">
                  <c:v>1.2159094800549599</c:v>
                </c:pt>
                <c:pt idx="22">
                  <c:v>1.2175617171142901</c:v>
                </c:pt>
                <c:pt idx="23">
                  <c:v>1.21921395417362</c:v>
                </c:pt>
                <c:pt idx="24">
                  <c:v>1.2208661912329499</c:v>
                </c:pt>
                <c:pt idx="25">
                  <c:v>1.2225184282922801</c:v>
                </c:pt>
                <c:pt idx="26">
                  <c:v>1.22417066535161</c:v>
                </c:pt>
                <c:pt idx="27">
                  <c:v>1.2258229024109399</c:v>
                </c:pt>
                <c:pt idx="28">
                  <c:v>1.2274751394702701</c:v>
                </c:pt>
                <c:pt idx="29">
                  <c:v>1.22912737652961</c:v>
                </c:pt>
                <c:pt idx="30">
                  <c:v>1.2307796135889399</c:v>
                </c:pt>
                <c:pt idx="31">
                  <c:v>1.2324318506482701</c:v>
                </c:pt>
                <c:pt idx="32">
                  <c:v>1.2340840877076</c:v>
                </c:pt>
                <c:pt idx="33">
                  <c:v>1.23573632476693</c:v>
                </c:pt>
                <c:pt idx="34">
                  <c:v>1.2373885618262599</c:v>
                </c:pt>
                <c:pt idx="35">
                  <c:v>1.23904079888559</c:v>
                </c:pt>
                <c:pt idx="36">
                  <c:v>1.24069303594492</c:v>
                </c:pt>
                <c:pt idx="37">
                  <c:v>1.2423452730042499</c:v>
                </c:pt>
                <c:pt idx="38">
                  <c:v>1.2439975100635801</c:v>
                </c:pt>
                <c:pt idx="39">
                  <c:v>1.24564974712292</c:v>
                </c:pt>
                <c:pt idx="40">
                  <c:v>1.2473019841822499</c:v>
                </c:pt>
                <c:pt idx="41">
                  <c:v>1.2489542212415801</c:v>
                </c:pt>
                <c:pt idx="42">
                  <c:v>1.25060645830091</c:v>
                </c:pt>
                <c:pt idx="43">
                  <c:v>1.2522586953602399</c:v>
                </c:pt>
                <c:pt idx="44">
                  <c:v>1.2539109324195701</c:v>
                </c:pt>
                <c:pt idx="45">
                  <c:v>1.2555631694789</c:v>
                </c:pt>
                <c:pt idx="46">
                  <c:v>1.2572154065382299</c:v>
                </c:pt>
                <c:pt idx="47">
                  <c:v>1.2588676435975601</c:v>
                </c:pt>
                <c:pt idx="48">
                  <c:v>1.26051988065689</c:v>
                </c:pt>
                <c:pt idx="49">
                  <c:v>1.26217211771622</c:v>
                </c:pt>
                <c:pt idx="50">
                  <c:v>1.2638243547755601</c:v>
                </c:pt>
                <c:pt idx="51">
                  <c:v>1.26547659183489</c:v>
                </c:pt>
                <c:pt idx="52">
                  <c:v>1.26712882889422</c:v>
                </c:pt>
                <c:pt idx="53">
                  <c:v>1.2687810659535499</c:v>
                </c:pt>
                <c:pt idx="54">
                  <c:v>1.27043330301288</c:v>
                </c:pt>
                <c:pt idx="55">
                  <c:v>1.27208554007221</c:v>
                </c:pt>
                <c:pt idx="56">
                  <c:v>1.2737377771315399</c:v>
                </c:pt>
                <c:pt idx="57">
                  <c:v>1.2753900141908701</c:v>
                </c:pt>
                <c:pt idx="58">
                  <c:v>1.2770422512502</c:v>
                </c:pt>
                <c:pt idx="59">
                  <c:v>1.2786944883095299</c:v>
                </c:pt>
                <c:pt idx="60">
                  <c:v>1.2803467253688701</c:v>
                </c:pt>
                <c:pt idx="61">
                  <c:v>1.2819989624282</c:v>
                </c:pt>
                <c:pt idx="62">
                  <c:v>1.2836511994875299</c:v>
                </c:pt>
                <c:pt idx="63">
                  <c:v>1.2853034365468601</c:v>
                </c:pt>
                <c:pt idx="64">
                  <c:v>1.28695567360619</c:v>
                </c:pt>
                <c:pt idx="65">
                  <c:v>1.2886079106655199</c:v>
                </c:pt>
                <c:pt idx="66">
                  <c:v>1.2902601477248501</c:v>
                </c:pt>
                <c:pt idx="67">
                  <c:v>1.29191238478418</c:v>
                </c:pt>
                <c:pt idx="68">
                  <c:v>1.29356462184351</c:v>
                </c:pt>
                <c:pt idx="69">
                  <c:v>1.2952168589028401</c:v>
                </c:pt>
                <c:pt idx="70">
                  <c:v>1.29686909596217</c:v>
                </c:pt>
                <c:pt idx="71">
                  <c:v>1.29852133302151</c:v>
                </c:pt>
                <c:pt idx="72">
                  <c:v>1.3001735700808399</c:v>
                </c:pt>
                <c:pt idx="73">
                  <c:v>1.30182580714017</c:v>
                </c:pt>
                <c:pt idx="74">
                  <c:v>1.3034780441995</c:v>
                </c:pt>
                <c:pt idx="75">
                  <c:v>1.3051302812588299</c:v>
                </c:pt>
                <c:pt idx="76">
                  <c:v>1.3067825183181601</c:v>
                </c:pt>
                <c:pt idx="77">
                  <c:v>1.30843475537749</c:v>
                </c:pt>
                <c:pt idx="78">
                  <c:v>1.3100869924368199</c:v>
                </c:pt>
                <c:pt idx="79">
                  <c:v>1.3117392294961501</c:v>
                </c:pt>
                <c:pt idx="80">
                  <c:v>1.31339146655548</c:v>
                </c:pt>
                <c:pt idx="81">
                  <c:v>1.3150437036148199</c:v>
                </c:pt>
                <c:pt idx="82">
                  <c:v>1.3166959406741501</c:v>
                </c:pt>
                <c:pt idx="83">
                  <c:v>1.31834817773348</c:v>
                </c:pt>
                <c:pt idx="84">
                  <c:v>1.3200004147928099</c:v>
                </c:pt>
                <c:pt idx="85">
                  <c:v>1.3216526518521401</c:v>
                </c:pt>
                <c:pt idx="86">
                  <c:v>1.32330488891147</c:v>
                </c:pt>
                <c:pt idx="87">
                  <c:v>1.3249571259708</c:v>
                </c:pt>
                <c:pt idx="88">
                  <c:v>1.3266093630301301</c:v>
                </c:pt>
                <c:pt idx="89">
                  <c:v>1.32826160008946</c:v>
                </c:pt>
                <c:pt idx="90">
                  <c:v>1.32991383714879</c:v>
                </c:pt>
                <c:pt idx="91">
                  <c:v>1.3315660742081199</c:v>
                </c:pt>
                <c:pt idx="92">
                  <c:v>1.33321831126746</c:v>
                </c:pt>
                <c:pt idx="93">
                  <c:v>1.33487054832679</c:v>
                </c:pt>
                <c:pt idx="94">
                  <c:v>1.3365227853861199</c:v>
                </c:pt>
                <c:pt idx="95">
                  <c:v>1.3381750224454501</c:v>
                </c:pt>
                <c:pt idx="96">
                  <c:v>1.33982725950478</c:v>
                </c:pt>
                <c:pt idx="97">
                  <c:v>1.3414794965641099</c:v>
                </c:pt>
                <c:pt idx="98">
                  <c:v>1.3431317336234401</c:v>
                </c:pt>
                <c:pt idx="99">
                  <c:v>1.34478397068277</c:v>
                </c:pt>
                <c:pt idx="100">
                  <c:v>1.3464362077420999</c:v>
                </c:pt>
                <c:pt idx="101">
                  <c:v>1.3480884448014301</c:v>
                </c:pt>
                <c:pt idx="102">
                  <c:v>1.34974068186077</c:v>
                </c:pt>
                <c:pt idx="103">
                  <c:v>1.3513929189200999</c:v>
                </c:pt>
                <c:pt idx="104">
                  <c:v>1.3530451559794301</c:v>
                </c:pt>
                <c:pt idx="105">
                  <c:v>1.35469739303876</c:v>
                </c:pt>
                <c:pt idx="106">
                  <c:v>1.35634963009809</c:v>
                </c:pt>
                <c:pt idx="107">
                  <c:v>1.3580018671574201</c:v>
                </c:pt>
                <c:pt idx="108">
                  <c:v>1.35965410421675</c:v>
                </c:pt>
                <c:pt idx="109">
                  <c:v>1.36130634127608</c:v>
                </c:pt>
                <c:pt idx="110">
                  <c:v>1.3629585783354099</c:v>
                </c:pt>
                <c:pt idx="111">
                  <c:v>1.3646108153947401</c:v>
                </c:pt>
                <c:pt idx="112">
                  <c:v>1.36626305245407</c:v>
                </c:pt>
                <c:pt idx="113">
                  <c:v>1.3679152895134099</c:v>
                </c:pt>
                <c:pt idx="114">
                  <c:v>1.3695675265727401</c:v>
                </c:pt>
                <c:pt idx="115">
                  <c:v>1.37121976363207</c:v>
                </c:pt>
                <c:pt idx="116">
                  <c:v>1.3728720006913999</c:v>
                </c:pt>
                <c:pt idx="117">
                  <c:v>1.3745242377507301</c:v>
                </c:pt>
                <c:pt idx="118">
                  <c:v>1.37617647481006</c:v>
                </c:pt>
                <c:pt idx="119">
                  <c:v>1.3778287118693899</c:v>
                </c:pt>
              </c:numCache>
            </c:numRef>
          </c:yVal>
          <c:smooth val="1"/>
          <c:extLst>
            <c:ext xmlns:c16="http://schemas.microsoft.com/office/drawing/2014/chart" uri="{C3380CC4-5D6E-409C-BE32-E72D297353CC}">
              <c16:uniqueId val="{00000003-85B9-DC42-AEAA-E962365FB93A}"/>
            </c:ext>
          </c:extLst>
        </c:ser>
        <c:ser>
          <c:idx val="4"/>
          <c:order val="4"/>
          <c:tx>
            <c:strRef>
              <c:f>SAROMM_Centiles!$BA$1</c:f>
              <c:strCache>
                <c:ptCount val="1"/>
                <c:pt idx="0">
                  <c:v>Level V</c:v>
                </c:pt>
              </c:strCache>
            </c:strRef>
          </c:tx>
          <c:spPr>
            <a:ln w="19050" cap="rnd">
              <a:solidFill>
                <a:schemeClr val="accent4">
                  <a:lumMod val="60000"/>
                </a:schemeClr>
              </a:solidFill>
              <a:round/>
            </a:ln>
            <a:effectLst/>
          </c:spPr>
          <c:marker>
            <c:symbol val="none"/>
          </c:marker>
          <c:xVal>
            <c:numRef>
              <c:f>SAROMM_Centiles!$AV$2:$AV$121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SAROMM_Centiles!$BA$2:$BA$121</c:f>
              <c:numCache>
                <c:formatCode>General</c:formatCode>
                <c:ptCount val="120"/>
                <c:pt idx="0">
                  <c:v>1.2850560671293301</c:v>
                </c:pt>
                <c:pt idx="1">
                  <c:v>1.29240314240026</c:v>
                </c:pt>
                <c:pt idx="2">
                  <c:v>1.2997502176711899</c:v>
                </c:pt>
                <c:pt idx="3">
                  <c:v>1.3070972929421101</c:v>
                </c:pt>
                <c:pt idx="4">
                  <c:v>1.31444436821304</c:v>
                </c:pt>
                <c:pt idx="5">
                  <c:v>1.3217914434839599</c:v>
                </c:pt>
                <c:pt idx="6">
                  <c:v>1.3291385187548901</c:v>
                </c:pt>
                <c:pt idx="7">
                  <c:v>1.33648559402581</c:v>
                </c:pt>
                <c:pt idx="8">
                  <c:v>1.3438326692967399</c:v>
                </c:pt>
                <c:pt idx="9">
                  <c:v>1.3511797445676701</c:v>
                </c:pt>
                <c:pt idx="10">
                  <c:v>1.35852681983859</c:v>
                </c:pt>
                <c:pt idx="11">
                  <c:v>1.36587389510952</c:v>
                </c:pt>
                <c:pt idx="12">
                  <c:v>1.3732209703804401</c:v>
                </c:pt>
                <c:pt idx="13">
                  <c:v>1.38056804565137</c:v>
                </c:pt>
                <c:pt idx="14">
                  <c:v>1.3879151209223</c:v>
                </c:pt>
                <c:pt idx="15">
                  <c:v>1.3952621961932199</c:v>
                </c:pt>
                <c:pt idx="16">
                  <c:v>1.40260927146415</c:v>
                </c:pt>
                <c:pt idx="17">
                  <c:v>1.40995634673507</c:v>
                </c:pt>
                <c:pt idx="18">
                  <c:v>1.4173034220059999</c:v>
                </c:pt>
                <c:pt idx="19">
                  <c:v>1.4246504972769201</c:v>
                </c:pt>
                <c:pt idx="20">
                  <c:v>1.43199757254785</c:v>
                </c:pt>
                <c:pt idx="21">
                  <c:v>1.4393446478187799</c:v>
                </c:pt>
                <c:pt idx="22">
                  <c:v>1.4466917230897001</c:v>
                </c:pt>
                <c:pt idx="23">
                  <c:v>1.45403879836063</c:v>
                </c:pt>
                <c:pt idx="24">
                  <c:v>1.4613858736315499</c:v>
                </c:pt>
                <c:pt idx="25">
                  <c:v>1.4687329489024801</c:v>
                </c:pt>
                <c:pt idx="26">
                  <c:v>1.4760800241734</c:v>
                </c:pt>
                <c:pt idx="27">
                  <c:v>1.4834270994443299</c:v>
                </c:pt>
                <c:pt idx="28">
                  <c:v>1.4907741747152601</c:v>
                </c:pt>
                <c:pt idx="29">
                  <c:v>1.49812124998618</c:v>
                </c:pt>
                <c:pt idx="30">
                  <c:v>1.5054683252571099</c:v>
                </c:pt>
                <c:pt idx="31">
                  <c:v>1.5128154005280301</c:v>
                </c:pt>
                <c:pt idx="32">
                  <c:v>1.52016247579896</c:v>
                </c:pt>
                <c:pt idx="33">
                  <c:v>1.5275095510698899</c:v>
                </c:pt>
                <c:pt idx="34">
                  <c:v>1.5348566263408101</c:v>
                </c:pt>
                <c:pt idx="35">
                  <c:v>1.54220370161174</c:v>
                </c:pt>
                <c:pt idx="36">
                  <c:v>1.54955077688266</c:v>
                </c:pt>
                <c:pt idx="37">
                  <c:v>1.5568978521535899</c:v>
                </c:pt>
                <c:pt idx="38">
                  <c:v>1.56424492742451</c:v>
                </c:pt>
                <c:pt idx="39">
                  <c:v>1.57159200269544</c:v>
                </c:pt>
                <c:pt idx="40">
                  <c:v>1.5789390779663699</c:v>
                </c:pt>
                <c:pt idx="41">
                  <c:v>1.5862861532372901</c:v>
                </c:pt>
                <c:pt idx="42">
                  <c:v>1.59363322850822</c:v>
                </c:pt>
                <c:pt idx="43">
                  <c:v>1.6009803037791399</c:v>
                </c:pt>
                <c:pt idx="44">
                  <c:v>1.6083273790500701</c:v>
                </c:pt>
                <c:pt idx="45">
                  <c:v>1.615674454321</c:v>
                </c:pt>
                <c:pt idx="46">
                  <c:v>1.6230215295919199</c:v>
                </c:pt>
                <c:pt idx="47">
                  <c:v>1.6303686048628501</c:v>
                </c:pt>
                <c:pt idx="48">
                  <c:v>1.63771568013377</c:v>
                </c:pt>
                <c:pt idx="49">
                  <c:v>1.6450627554046999</c:v>
                </c:pt>
                <c:pt idx="50">
                  <c:v>1.6524098306756201</c:v>
                </c:pt>
                <c:pt idx="51">
                  <c:v>1.65975690594655</c:v>
                </c:pt>
                <c:pt idx="52">
                  <c:v>1.6671039812174799</c:v>
                </c:pt>
                <c:pt idx="53">
                  <c:v>1.6744510564884001</c:v>
                </c:pt>
                <c:pt idx="54">
                  <c:v>1.68179813175933</c:v>
                </c:pt>
                <c:pt idx="55">
                  <c:v>1.68914520703025</c:v>
                </c:pt>
                <c:pt idx="56">
                  <c:v>1.6964922823011801</c:v>
                </c:pt>
                <c:pt idx="57">
                  <c:v>1.70383935757211</c:v>
                </c:pt>
                <c:pt idx="58">
                  <c:v>1.71118643284303</c:v>
                </c:pt>
                <c:pt idx="59">
                  <c:v>1.7185335081139601</c:v>
                </c:pt>
                <c:pt idx="60">
                  <c:v>1.72588058338488</c:v>
                </c:pt>
                <c:pt idx="61">
                  <c:v>1.73322765865581</c:v>
                </c:pt>
                <c:pt idx="62">
                  <c:v>1.7405747339267299</c:v>
                </c:pt>
                <c:pt idx="63">
                  <c:v>1.74792180919766</c:v>
                </c:pt>
                <c:pt idx="64">
                  <c:v>1.75526888446859</c:v>
                </c:pt>
                <c:pt idx="65">
                  <c:v>1.7626159597395099</c:v>
                </c:pt>
                <c:pt idx="66">
                  <c:v>1.7699630350104401</c:v>
                </c:pt>
                <c:pt idx="67">
                  <c:v>1.77731011028136</c:v>
                </c:pt>
                <c:pt idx="68">
                  <c:v>1.7846571855522899</c:v>
                </c:pt>
                <c:pt idx="69">
                  <c:v>1.7920042608232201</c:v>
                </c:pt>
                <c:pt idx="70">
                  <c:v>1.79935133609414</c:v>
                </c:pt>
                <c:pt idx="71">
                  <c:v>1.8066984113650699</c:v>
                </c:pt>
                <c:pt idx="72">
                  <c:v>1.8140454866359901</c:v>
                </c:pt>
                <c:pt idx="73">
                  <c:v>1.82139256190692</c:v>
                </c:pt>
                <c:pt idx="74">
                  <c:v>1.8287396371778399</c:v>
                </c:pt>
                <c:pt idx="75">
                  <c:v>1.8360867124487701</c:v>
                </c:pt>
                <c:pt idx="76">
                  <c:v>1.8434337877197</c:v>
                </c:pt>
                <c:pt idx="77">
                  <c:v>1.8507808629906199</c:v>
                </c:pt>
                <c:pt idx="78">
                  <c:v>1.8581279382615501</c:v>
                </c:pt>
                <c:pt idx="79">
                  <c:v>1.86547501353247</c:v>
                </c:pt>
                <c:pt idx="80">
                  <c:v>1.8728220888034</c:v>
                </c:pt>
                <c:pt idx="81">
                  <c:v>1.8801691640743301</c:v>
                </c:pt>
                <c:pt idx="82">
                  <c:v>1.88751623934525</c:v>
                </c:pt>
                <c:pt idx="83">
                  <c:v>1.89486331461618</c:v>
                </c:pt>
                <c:pt idx="84">
                  <c:v>1.9022103898870999</c:v>
                </c:pt>
                <c:pt idx="85">
                  <c:v>1.90955746515803</c:v>
                </c:pt>
                <c:pt idx="86">
                  <c:v>1.91690454042895</c:v>
                </c:pt>
                <c:pt idx="87">
                  <c:v>1.9242516156998799</c:v>
                </c:pt>
                <c:pt idx="88">
                  <c:v>1.9315986909708101</c:v>
                </c:pt>
                <c:pt idx="89">
                  <c:v>1.93894576624173</c:v>
                </c:pt>
                <c:pt idx="90">
                  <c:v>1.9462928415126599</c:v>
                </c:pt>
                <c:pt idx="91">
                  <c:v>1.9536399167835801</c:v>
                </c:pt>
                <c:pt idx="92">
                  <c:v>1.96098699205451</c:v>
                </c:pt>
                <c:pt idx="93">
                  <c:v>1.9683340673254399</c:v>
                </c:pt>
                <c:pt idx="94">
                  <c:v>1.9756811425963601</c:v>
                </c:pt>
                <c:pt idx="95">
                  <c:v>1.98302821786729</c:v>
                </c:pt>
                <c:pt idx="96">
                  <c:v>1.9903752931382099</c:v>
                </c:pt>
                <c:pt idx="97">
                  <c:v>1.9977223684091401</c:v>
                </c:pt>
                <c:pt idx="98">
                  <c:v>2.00506944368006</c:v>
                </c:pt>
                <c:pt idx="99">
                  <c:v>2.0124165189509902</c:v>
                </c:pt>
                <c:pt idx="100">
                  <c:v>2.0197635942219199</c:v>
                </c:pt>
                <c:pt idx="101">
                  <c:v>2.0271106694928398</c:v>
                </c:pt>
                <c:pt idx="102">
                  <c:v>2.0344577447637699</c:v>
                </c:pt>
                <c:pt idx="103">
                  <c:v>2.0418048200346899</c:v>
                </c:pt>
                <c:pt idx="104">
                  <c:v>2.04915189530562</c:v>
                </c:pt>
                <c:pt idx="105">
                  <c:v>2.05649897057654</c:v>
                </c:pt>
                <c:pt idx="106">
                  <c:v>2.0638460458474701</c:v>
                </c:pt>
                <c:pt idx="107">
                  <c:v>2.0711931211183998</c:v>
                </c:pt>
                <c:pt idx="108">
                  <c:v>2.0785401963893202</c:v>
                </c:pt>
                <c:pt idx="109">
                  <c:v>2.0858872716602499</c:v>
                </c:pt>
                <c:pt idx="110">
                  <c:v>2.0932343469311698</c:v>
                </c:pt>
                <c:pt idx="111">
                  <c:v>2.1005814222021</c:v>
                </c:pt>
                <c:pt idx="112">
                  <c:v>2.1079284974730301</c:v>
                </c:pt>
                <c:pt idx="113">
                  <c:v>2.1152755727439501</c:v>
                </c:pt>
                <c:pt idx="114">
                  <c:v>2.1226226480148802</c:v>
                </c:pt>
                <c:pt idx="115">
                  <c:v>2.1299697232858001</c:v>
                </c:pt>
                <c:pt idx="116">
                  <c:v>2.1373167985567298</c:v>
                </c:pt>
                <c:pt idx="117">
                  <c:v>2.1446638738276498</c:v>
                </c:pt>
                <c:pt idx="118">
                  <c:v>2.1520109490985799</c:v>
                </c:pt>
                <c:pt idx="119">
                  <c:v>2.1593580243695101</c:v>
                </c:pt>
              </c:numCache>
            </c:numRef>
          </c:yVal>
          <c:smooth val="1"/>
          <c:extLst>
            <c:ext xmlns:c16="http://schemas.microsoft.com/office/drawing/2014/chart" uri="{C3380CC4-5D6E-409C-BE32-E72D297353CC}">
              <c16:uniqueId val="{00000004-85B9-DC42-AEAA-E962365FB93A}"/>
            </c:ext>
          </c:extLst>
        </c:ser>
        <c:ser>
          <c:idx val="5"/>
          <c:order val="5"/>
          <c:tx>
            <c:strRef>
              <c:f>SAROMM_Centiles!$C$3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SAROMM_Centiles!$AF$8:$AF$9</c:f>
              <c:numCache>
                <c:formatCode>General</c:formatCode>
                <c:ptCount val="2"/>
                <c:pt idx="0">
                  <c:v>#N/A</c:v>
                </c:pt>
                <c:pt idx="1">
                  <c:v>#N/A</c:v>
                </c:pt>
              </c:numCache>
            </c:numRef>
          </c:xVal>
          <c:yVal>
            <c:numRef>
              <c:f>SAROMM_Centiles!$AG$8:$AG$9</c:f>
              <c:numCache>
                <c:formatCode>General</c:formatCode>
                <c:ptCount val="2"/>
                <c:pt idx="0">
                  <c:v>#N/A</c:v>
                </c:pt>
                <c:pt idx="1">
                  <c:v>#N/A</c:v>
                </c:pt>
              </c:numCache>
            </c:numRef>
          </c:yVal>
          <c:smooth val="1"/>
          <c:extLst>
            <c:ext xmlns:c16="http://schemas.microsoft.com/office/drawing/2014/chart" uri="{C3380CC4-5D6E-409C-BE32-E72D297353CC}">
              <c16:uniqueId val="{00000005-85B9-DC42-AEAA-E962365FB93A}"/>
            </c:ext>
          </c:extLst>
        </c:ser>
        <c:dLbls>
          <c:showLegendKey val="0"/>
          <c:showVal val="0"/>
          <c:showCatName val="0"/>
          <c:showSerName val="0"/>
          <c:showPercent val="0"/>
          <c:showBubbleSize val="0"/>
        </c:dLbls>
        <c:axId val="888507456"/>
        <c:axId val="888509232"/>
      </c:scatterChart>
      <c:valAx>
        <c:axId val="888507456"/>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09232"/>
        <c:crossesAt val="0"/>
        <c:crossBetween val="midCat"/>
        <c:majorUnit val="1"/>
        <c:minorUnit val="0.5"/>
      </c:valAx>
      <c:valAx>
        <c:axId val="888509232"/>
        <c:scaling>
          <c:orientation val="minMax"/>
          <c:max val="4"/>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SAROMM_Centiles!$BC$2</c:f>
              <c:strCache>
                <c:ptCount val="1"/>
                <c:pt idx="0">
                  <c:v>Graphs at Bottom</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507456"/>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SAROMM_Centiles!$BC$124</c:f>
          <c:strCache>
            <c:ptCount val="1"/>
            <c:pt idx="0">
              <c:v>Spinal Alignment and Range of Motion Measure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SAROMM_Centiles!$AI$3</c:f>
              <c:strCache>
                <c:ptCount val="1"/>
                <c:pt idx="0">
                  <c:v>3</c:v>
                </c:pt>
              </c:strCache>
            </c:strRef>
          </c:tx>
          <c:spPr>
            <a:ln w="19050" cap="rnd">
              <a:solidFill>
                <a:srgbClr val="92D050"/>
              </a:solidFill>
              <a:prstDash val="sys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SAROMM_Centiles!$AI$4:$AI$124</c:f>
              <c:numCache>
                <c:formatCode>General</c:formatCode>
                <c:ptCount val="121"/>
                <c:pt idx="0">
                  <c:v>0.15</c:v>
                </c:pt>
                <c:pt idx="1">
                  <c:v>0.15</c:v>
                </c:pt>
                <c:pt idx="2">
                  <c:v>0.15</c:v>
                </c:pt>
                <c:pt idx="3">
                  <c:v>0.15</c:v>
                </c:pt>
                <c:pt idx="4">
                  <c:v>0.15</c:v>
                </c:pt>
                <c:pt idx="5">
                  <c:v>0.15</c:v>
                </c:pt>
                <c:pt idx="6">
                  <c:v>0.15</c:v>
                </c:pt>
                <c:pt idx="7">
                  <c:v>0.15</c:v>
                </c:pt>
                <c:pt idx="8">
                  <c:v>0.15</c:v>
                </c:pt>
                <c:pt idx="9">
                  <c:v>0.15</c:v>
                </c:pt>
                <c:pt idx="10">
                  <c:v>0.15</c:v>
                </c:pt>
                <c:pt idx="11">
                  <c:v>0.15</c:v>
                </c:pt>
                <c:pt idx="12">
                  <c:v>0.15</c:v>
                </c:pt>
                <c:pt idx="13">
                  <c:v>0.15</c:v>
                </c:pt>
                <c:pt idx="14">
                  <c:v>0.15</c:v>
                </c:pt>
                <c:pt idx="15">
                  <c:v>0.15</c:v>
                </c:pt>
                <c:pt idx="16">
                  <c:v>0.15</c:v>
                </c:pt>
                <c:pt idx="17">
                  <c:v>0.15</c:v>
                </c:pt>
                <c:pt idx="18">
                  <c:v>0.15</c:v>
                </c:pt>
                <c:pt idx="19">
                  <c:v>0.15</c:v>
                </c:pt>
                <c:pt idx="20">
                  <c:v>0.15</c:v>
                </c:pt>
                <c:pt idx="21">
                  <c:v>0.15</c:v>
                </c:pt>
                <c:pt idx="22">
                  <c:v>0.15</c:v>
                </c:pt>
                <c:pt idx="23">
                  <c:v>0.15</c:v>
                </c:pt>
                <c:pt idx="24">
                  <c:v>0.15</c:v>
                </c:pt>
                <c:pt idx="25">
                  <c:v>0.15</c:v>
                </c:pt>
                <c:pt idx="26">
                  <c:v>0.15</c:v>
                </c:pt>
                <c:pt idx="27">
                  <c:v>0.15</c:v>
                </c:pt>
                <c:pt idx="28">
                  <c:v>0.15</c:v>
                </c:pt>
                <c:pt idx="29">
                  <c:v>0.15</c:v>
                </c:pt>
                <c:pt idx="30">
                  <c:v>0.15</c:v>
                </c:pt>
                <c:pt idx="31">
                  <c:v>0.15</c:v>
                </c:pt>
                <c:pt idx="32">
                  <c:v>0.15</c:v>
                </c:pt>
                <c:pt idx="33">
                  <c:v>0.15</c:v>
                </c:pt>
                <c:pt idx="34">
                  <c:v>0.15</c:v>
                </c:pt>
                <c:pt idx="35">
                  <c:v>0.15</c:v>
                </c:pt>
                <c:pt idx="36">
                  <c:v>0.15</c:v>
                </c:pt>
                <c:pt idx="37">
                  <c:v>0.15</c:v>
                </c:pt>
                <c:pt idx="38">
                  <c:v>0.15</c:v>
                </c:pt>
                <c:pt idx="39">
                  <c:v>0.15</c:v>
                </c:pt>
                <c:pt idx="40">
                  <c:v>0.15</c:v>
                </c:pt>
                <c:pt idx="41">
                  <c:v>0.15</c:v>
                </c:pt>
                <c:pt idx="42">
                  <c:v>0.15</c:v>
                </c:pt>
                <c:pt idx="43">
                  <c:v>0.15</c:v>
                </c:pt>
                <c:pt idx="44">
                  <c:v>0.15</c:v>
                </c:pt>
                <c:pt idx="45">
                  <c:v>0.15</c:v>
                </c:pt>
                <c:pt idx="46">
                  <c:v>0.15</c:v>
                </c:pt>
                <c:pt idx="47">
                  <c:v>0.15</c:v>
                </c:pt>
                <c:pt idx="48">
                  <c:v>0.15</c:v>
                </c:pt>
                <c:pt idx="49">
                  <c:v>0.15</c:v>
                </c:pt>
                <c:pt idx="50">
                  <c:v>0.15</c:v>
                </c:pt>
                <c:pt idx="51">
                  <c:v>0.15</c:v>
                </c:pt>
                <c:pt idx="52">
                  <c:v>0.15</c:v>
                </c:pt>
                <c:pt idx="53">
                  <c:v>0.15</c:v>
                </c:pt>
                <c:pt idx="54">
                  <c:v>0.15</c:v>
                </c:pt>
                <c:pt idx="55">
                  <c:v>0.15</c:v>
                </c:pt>
                <c:pt idx="56">
                  <c:v>0.15</c:v>
                </c:pt>
                <c:pt idx="57">
                  <c:v>0.15</c:v>
                </c:pt>
                <c:pt idx="58">
                  <c:v>0.15</c:v>
                </c:pt>
                <c:pt idx="59">
                  <c:v>0.15</c:v>
                </c:pt>
                <c:pt idx="60">
                  <c:v>0.15</c:v>
                </c:pt>
                <c:pt idx="61">
                  <c:v>0.15</c:v>
                </c:pt>
                <c:pt idx="62">
                  <c:v>0.15</c:v>
                </c:pt>
                <c:pt idx="63">
                  <c:v>0.15</c:v>
                </c:pt>
                <c:pt idx="64">
                  <c:v>0.15</c:v>
                </c:pt>
                <c:pt idx="65">
                  <c:v>0.15</c:v>
                </c:pt>
                <c:pt idx="66">
                  <c:v>0.15</c:v>
                </c:pt>
                <c:pt idx="67">
                  <c:v>0.15</c:v>
                </c:pt>
                <c:pt idx="68">
                  <c:v>0.15</c:v>
                </c:pt>
                <c:pt idx="69">
                  <c:v>0.15</c:v>
                </c:pt>
                <c:pt idx="70">
                  <c:v>0.15</c:v>
                </c:pt>
                <c:pt idx="71">
                  <c:v>0.15</c:v>
                </c:pt>
                <c:pt idx="72">
                  <c:v>0.15</c:v>
                </c:pt>
                <c:pt idx="73">
                  <c:v>0.15</c:v>
                </c:pt>
                <c:pt idx="74">
                  <c:v>0.15</c:v>
                </c:pt>
                <c:pt idx="75">
                  <c:v>0.15</c:v>
                </c:pt>
                <c:pt idx="76">
                  <c:v>0.15</c:v>
                </c:pt>
                <c:pt idx="77">
                  <c:v>0.15</c:v>
                </c:pt>
                <c:pt idx="78">
                  <c:v>0.15</c:v>
                </c:pt>
                <c:pt idx="79">
                  <c:v>0.15</c:v>
                </c:pt>
                <c:pt idx="80">
                  <c:v>0.15</c:v>
                </c:pt>
                <c:pt idx="81">
                  <c:v>0.15</c:v>
                </c:pt>
                <c:pt idx="82">
                  <c:v>0.15</c:v>
                </c:pt>
                <c:pt idx="83">
                  <c:v>0.15</c:v>
                </c:pt>
                <c:pt idx="84">
                  <c:v>0.15</c:v>
                </c:pt>
                <c:pt idx="85">
                  <c:v>0.15</c:v>
                </c:pt>
                <c:pt idx="86">
                  <c:v>0.15</c:v>
                </c:pt>
                <c:pt idx="87">
                  <c:v>0.15</c:v>
                </c:pt>
                <c:pt idx="88">
                  <c:v>0.15</c:v>
                </c:pt>
                <c:pt idx="89">
                  <c:v>0.15</c:v>
                </c:pt>
                <c:pt idx="90">
                  <c:v>0.15</c:v>
                </c:pt>
                <c:pt idx="91">
                  <c:v>0.15</c:v>
                </c:pt>
                <c:pt idx="92">
                  <c:v>0.15</c:v>
                </c:pt>
                <c:pt idx="93">
                  <c:v>0.15</c:v>
                </c:pt>
                <c:pt idx="94">
                  <c:v>0.15</c:v>
                </c:pt>
                <c:pt idx="95">
                  <c:v>0.15</c:v>
                </c:pt>
                <c:pt idx="96">
                  <c:v>0.15</c:v>
                </c:pt>
                <c:pt idx="97">
                  <c:v>0.15</c:v>
                </c:pt>
                <c:pt idx="98">
                  <c:v>0.15</c:v>
                </c:pt>
                <c:pt idx="99">
                  <c:v>0.15</c:v>
                </c:pt>
                <c:pt idx="100">
                  <c:v>0.15</c:v>
                </c:pt>
                <c:pt idx="101">
                  <c:v>0.15</c:v>
                </c:pt>
                <c:pt idx="102">
                  <c:v>0.15</c:v>
                </c:pt>
                <c:pt idx="103">
                  <c:v>0.15</c:v>
                </c:pt>
                <c:pt idx="104">
                  <c:v>0.15</c:v>
                </c:pt>
                <c:pt idx="105">
                  <c:v>0.15</c:v>
                </c:pt>
                <c:pt idx="106">
                  <c:v>0.15</c:v>
                </c:pt>
                <c:pt idx="107">
                  <c:v>0.15</c:v>
                </c:pt>
                <c:pt idx="108">
                  <c:v>0.15</c:v>
                </c:pt>
                <c:pt idx="109">
                  <c:v>0.15</c:v>
                </c:pt>
                <c:pt idx="110">
                  <c:v>0.15</c:v>
                </c:pt>
                <c:pt idx="111">
                  <c:v>0.15</c:v>
                </c:pt>
                <c:pt idx="112">
                  <c:v>0.15</c:v>
                </c:pt>
                <c:pt idx="113">
                  <c:v>0.15</c:v>
                </c:pt>
                <c:pt idx="114">
                  <c:v>0.15</c:v>
                </c:pt>
                <c:pt idx="115">
                  <c:v>0.15</c:v>
                </c:pt>
                <c:pt idx="116">
                  <c:v>0.15</c:v>
                </c:pt>
                <c:pt idx="117">
                  <c:v>0.15</c:v>
                </c:pt>
                <c:pt idx="118">
                  <c:v>0.15</c:v>
                </c:pt>
                <c:pt idx="119">
                  <c:v>0.15</c:v>
                </c:pt>
                <c:pt idx="120">
                  <c:v>0.15</c:v>
                </c:pt>
              </c:numCache>
            </c:numRef>
          </c:yVal>
          <c:smooth val="0"/>
          <c:extLst>
            <c:ext xmlns:c16="http://schemas.microsoft.com/office/drawing/2014/chart" uri="{C3380CC4-5D6E-409C-BE32-E72D297353CC}">
              <c16:uniqueId val="{00000000-9373-E347-8AFF-EC93E893BDF2}"/>
            </c:ext>
          </c:extLst>
        </c:ser>
        <c:ser>
          <c:idx val="1"/>
          <c:order val="1"/>
          <c:tx>
            <c:strRef>
              <c:f>SAROMM_Centiles!$AJ$3</c:f>
              <c:strCache>
                <c:ptCount val="1"/>
                <c:pt idx="0">
                  <c:v>5</c:v>
                </c:pt>
              </c:strCache>
            </c:strRef>
          </c:tx>
          <c:spPr>
            <a:ln w="19050" cap="rnd">
              <a:solidFill>
                <a:schemeClr val="accent2"/>
              </a:solidFill>
              <a:prstDash val="solid"/>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SAROMM_Centiles!$AJ$4:$AJ$124</c:f>
              <c:numCache>
                <c:formatCode>General</c:formatCode>
                <c:ptCount val="121"/>
                <c:pt idx="0">
                  <c:v>0.23</c:v>
                </c:pt>
                <c:pt idx="1">
                  <c:v>0.23</c:v>
                </c:pt>
                <c:pt idx="2">
                  <c:v>0.23</c:v>
                </c:pt>
                <c:pt idx="3">
                  <c:v>0.23</c:v>
                </c:pt>
                <c:pt idx="4">
                  <c:v>0.23</c:v>
                </c:pt>
                <c:pt idx="5">
                  <c:v>0.23</c:v>
                </c:pt>
                <c:pt idx="6">
                  <c:v>0.23</c:v>
                </c:pt>
                <c:pt idx="7">
                  <c:v>0.23</c:v>
                </c:pt>
                <c:pt idx="8">
                  <c:v>0.23</c:v>
                </c:pt>
                <c:pt idx="9">
                  <c:v>0.23</c:v>
                </c:pt>
                <c:pt idx="10">
                  <c:v>0.23</c:v>
                </c:pt>
                <c:pt idx="11">
                  <c:v>0.23</c:v>
                </c:pt>
                <c:pt idx="12">
                  <c:v>0.23</c:v>
                </c:pt>
                <c:pt idx="13">
                  <c:v>0.23</c:v>
                </c:pt>
                <c:pt idx="14">
                  <c:v>0.23</c:v>
                </c:pt>
                <c:pt idx="15">
                  <c:v>0.23</c:v>
                </c:pt>
                <c:pt idx="16">
                  <c:v>0.23</c:v>
                </c:pt>
                <c:pt idx="17">
                  <c:v>0.23</c:v>
                </c:pt>
                <c:pt idx="18">
                  <c:v>0.23</c:v>
                </c:pt>
                <c:pt idx="19">
                  <c:v>0.23</c:v>
                </c:pt>
                <c:pt idx="20">
                  <c:v>0.22</c:v>
                </c:pt>
                <c:pt idx="21">
                  <c:v>0.22</c:v>
                </c:pt>
                <c:pt idx="22">
                  <c:v>0.22</c:v>
                </c:pt>
                <c:pt idx="23">
                  <c:v>0.22</c:v>
                </c:pt>
                <c:pt idx="24">
                  <c:v>0.22</c:v>
                </c:pt>
                <c:pt idx="25">
                  <c:v>0.22</c:v>
                </c:pt>
                <c:pt idx="26">
                  <c:v>0.22</c:v>
                </c:pt>
                <c:pt idx="27">
                  <c:v>0.22</c:v>
                </c:pt>
                <c:pt idx="28">
                  <c:v>0.22</c:v>
                </c:pt>
                <c:pt idx="29">
                  <c:v>0.22</c:v>
                </c:pt>
                <c:pt idx="30">
                  <c:v>0.22</c:v>
                </c:pt>
                <c:pt idx="31">
                  <c:v>0.22</c:v>
                </c:pt>
                <c:pt idx="32">
                  <c:v>0.22</c:v>
                </c:pt>
                <c:pt idx="33">
                  <c:v>0.22</c:v>
                </c:pt>
                <c:pt idx="34">
                  <c:v>0.22</c:v>
                </c:pt>
                <c:pt idx="35">
                  <c:v>0.22</c:v>
                </c:pt>
                <c:pt idx="36">
                  <c:v>0.22</c:v>
                </c:pt>
                <c:pt idx="37">
                  <c:v>0.22</c:v>
                </c:pt>
                <c:pt idx="38">
                  <c:v>0.22</c:v>
                </c:pt>
                <c:pt idx="39">
                  <c:v>0.22</c:v>
                </c:pt>
                <c:pt idx="40">
                  <c:v>0.22</c:v>
                </c:pt>
                <c:pt idx="41">
                  <c:v>0.22</c:v>
                </c:pt>
                <c:pt idx="42">
                  <c:v>0.22</c:v>
                </c:pt>
                <c:pt idx="43">
                  <c:v>0.22</c:v>
                </c:pt>
                <c:pt idx="44">
                  <c:v>0.22</c:v>
                </c:pt>
                <c:pt idx="45">
                  <c:v>0.22</c:v>
                </c:pt>
                <c:pt idx="46">
                  <c:v>0.22</c:v>
                </c:pt>
                <c:pt idx="47">
                  <c:v>0.22</c:v>
                </c:pt>
                <c:pt idx="48">
                  <c:v>0.22</c:v>
                </c:pt>
                <c:pt idx="49">
                  <c:v>0.22</c:v>
                </c:pt>
                <c:pt idx="50">
                  <c:v>0.22</c:v>
                </c:pt>
                <c:pt idx="51">
                  <c:v>0.22</c:v>
                </c:pt>
                <c:pt idx="52">
                  <c:v>0.22</c:v>
                </c:pt>
                <c:pt idx="53">
                  <c:v>0.22</c:v>
                </c:pt>
                <c:pt idx="54">
                  <c:v>0.21</c:v>
                </c:pt>
                <c:pt idx="55">
                  <c:v>0.21</c:v>
                </c:pt>
                <c:pt idx="56">
                  <c:v>0.21</c:v>
                </c:pt>
                <c:pt idx="57">
                  <c:v>0.21</c:v>
                </c:pt>
                <c:pt idx="58">
                  <c:v>0.21</c:v>
                </c:pt>
                <c:pt idx="59">
                  <c:v>0.21</c:v>
                </c:pt>
                <c:pt idx="60">
                  <c:v>0.21</c:v>
                </c:pt>
                <c:pt idx="61">
                  <c:v>0.21</c:v>
                </c:pt>
                <c:pt idx="62">
                  <c:v>0.21</c:v>
                </c:pt>
                <c:pt idx="63">
                  <c:v>0.21</c:v>
                </c:pt>
                <c:pt idx="64">
                  <c:v>0.21</c:v>
                </c:pt>
                <c:pt idx="65">
                  <c:v>0.21</c:v>
                </c:pt>
                <c:pt idx="66">
                  <c:v>0.21</c:v>
                </c:pt>
                <c:pt idx="67">
                  <c:v>0.21</c:v>
                </c:pt>
                <c:pt idx="68">
                  <c:v>0.21</c:v>
                </c:pt>
                <c:pt idx="69">
                  <c:v>0.21</c:v>
                </c:pt>
                <c:pt idx="70">
                  <c:v>0.21</c:v>
                </c:pt>
                <c:pt idx="71">
                  <c:v>0.21</c:v>
                </c:pt>
                <c:pt idx="72">
                  <c:v>0.21</c:v>
                </c:pt>
                <c:pt idx="73">
                  <c:v>0.21</c:v>
                </c:pt>
                <c:pt idx="74">
                  <c:v>0.21</c:v>
                </c:pt>
                <c:pt idx="75">
                  <c:v>0.21</c:v>
                </c:pt>
                <c:pt idx="76">
                  <c:v>0.21</c:v>
                </c:pt>
                <c:pt idx="77">
                  <c:v>0.2</c:v>
                </c:pt>
                <c:pt idx="78">
                  <c:v>0.2</c:v>
                </c:pt>
                <c:pt idx="79">
                  <c:v>0.2</c:v>
                </c:pt>
                <c:pt idx="80">
                  <c:v>0.2</c:v>
                </c:pt>
                <c:pt idx="81">
                  <c:v>0.2</c:v>
                </c:pt>
                <c:pt idx="82">
                  <c:v>0.2</c:v>
                </c:pt>
                <c:pt idx="83">
                  <c:v>0.2</c:v>
                </c:pt>
                <c:pt idx="84">
                  <c:v>0.2</c:v>
                </c:pt>
                <c:pt idx="85">
                  <c:v>0.2</c:v>
                </c:pt>
                <c:pt idx="86">
                  <c:v>0.2</c:v>
                </c:pt>
                <c:pt idx="87">
                  <c:v>0.2</c:v>
                </c:pt>
                <c:pt idx="88">
                  <c:v>0.2</c:v>
                </c:pt>
                <c:pt idx="89">
                  <c:v>0.2</c:v>
                </c:pt>
                <c:pt idx="90">
                  <c:v>0.2</c:v>
                </c:pt>
                <c:pt idx="91">
                  <c:v>0.2</c:v>
                </c:pt>
                <c:pt idx="92">
                  <c:v>0.2</c:v>
                </c:pt>
                <c:pt idx="93">
                  <c:v>0.2</c:v>
                </c:pt>
                <c:pt idx="94">
                  <c:v>0.2</c:v>
                </c:pt>
                <c:pt idx="95">
                  <c:v>0.2</c:v>
                </c:pt>
                <c:pt idx="96">
                  <c:v>0.19</c:v>
                </c:pt>
                <c:pt idx="97">
                  <c:v>0.19</c:v>
                </c:pt>
                <c:pt idx="98">
                  <c:v>0.19</c:v>
                </c:pt>
                <c:pt idx="99">
                  <c:v>0.19</c:v>
                </c:pt>
                <c:pt idx="100">
                  <c:v>0.19</c:v>
                </c:pt>
                <c:pt idx="101">
                  <c:v>0.19</c:v>
                </c:pt>
                <c:pt idx="102">
                  <c:v>0.19</c:v>
                </c:pt>
                <c:pt idx="103">
                  <c:v>0.19</c:v>
                </c:pt>
                <c:pt idx="104">
                  <c:v>0.19</c:v>
                </c:pt>
                <c:pt idx="105">
                  <c:v>0.19</c:v>
                </c:pt>
                <c:pt idx="106">
                  <c:v>0.19</c:v>
                </c:pt>
                <c:pt idx="107">
                  <c:v>0.19</c:v>
                </c:pt>
                <c:pt idx="108">
                  <c:v>0.19</c:v>
                </c:pt>
                <c:pt idx="109">
                  <c:v>0.19</c:v>
                </c:pt>
                <c:pt idx="110">
                  <c:v>0.19</c:v>
                </c:pt>
                <c:pt idx="111">
                  <c:v>0.18</c:v>
                </c:pt>
                <c:pt idx="112">
                  <c:v>0.18</c:v>
                </c:pt>
                <c:pt idx="113">
                  <c:v>0.18</c:v>
                </c:pt>
                <c:pt idx="114">
                  <c:v>0.18</c:v>
                </c:pt>
                <c:pt idx="115">
                  <c:v>0.18</c:v>
                </c:pt>
                <c:pt idx="116">
                  <c:v>0.18</c:v>
                </c:pt>
                <c:pt idx="117">
                  <c:v>0.18</c:v>
                </c:pt>
                <c:pt idx="118">
                  <c:v>0.18</c:v>
                </c:pt>
                <c:pt idx="119">
                  <c:v>0.18</c:v>
                </c:pt>
                <c:pt idx="120">
                  <c:v>0.18</c:v>
                </c:pt>
              </c:numCache>
            </c:numRef>
          </c:yVal>
          <c:smooth val="0"/>
          <c:extLst>
            <c:ext xmlns:c16="http://schemas.microsoft.com/office/drawing/2014/chart" uri="{C3380CC4-5D6E-409C-BE32-E72D297353CC}">
              <c16:uniqueId val="{00000001-9373-E347-8AFF-EC93E893BDF2}"/>
            </c:ext>
          </c:extLst>
        </c:ser>
        <c:ser>
          <c:idx val="2"/>
          <c:order val="2"/>
          <c:tx>
            <c:strRef>
              <c:f>SAROMM_Centiles!$AK$3</c:f>
              <c:strCache>
                <c:ptCount val="1"/>
                <c:pt idx="0">
                  <c:v>10</c:v>
                </c:pt>
              </c:strCache>
            </c:strRef>
          </c:tx>
          <c:spPr>
            <a:ln w="19050" cap="rnd">
              <a:solidFill>
                <a:srgbClr val="7030A0"/>
              </a:solidFill>
              <a:prstDash val="sysDot"/>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SAROMM_Centiles!$AK$4:$AK$124</c:f>
              <c:numCache>
                <c:formatCode>General</c:formatCode>
                <c:ptCount val="121"/>
                <c:pt idx="0">
                  <c:v>0.31</c:v>
                </c:pt>
                <c:pt idx="1">
                  <c:v>0.31</c:v>
                </c:pt>
                <c:pt idx="2">
                  <c:v>0.31</c:v>
                </c:pt>
                <c:pt idx="3">
                  <c:v>0.31</c:v>
                </c:pt>
                <c:pt idx="4">
                  <c:v>0.31</c:v>
                </c:pt>
                <c:pt idx="5">
                  <c:v>0.31</c:v>
                </c:pt>
                <c:pt idx="6">
                  <c:v>0.31</c:v>
                </c:pt>
                <c:pt idx="7">
                  <c:v>0.31</c:v>
                </c:pt>
                <c:pt idx="8">
                  <c:v>0.31</c:v>
                </c:pt>
                <c:pt idx="9">
                  <c:v>0.31</c:v>
                </c:pt>
                <c:pt idx="10">
                  <c:v>0.31</c:v>
                </c:pt>
                <c:pt idx="11">
                  <c:v>0.31</c:v>
                </c:pt>
                <c:pt idx="12">
                  <c:v>0.31</c:v>
                </c:pt>
                <c:pt idx="13">
                  <c:v>0.31</c:v>
                </c:pt>
                <c:pt idx="14">
                  <c:v>0.31</c:v>
                </c:pt>
                <c:pt idx="15">
                  <c:v>0.31</c:v>
                </c:pt>
                <c:pt idx="16">
                  <c:v>0.31</c:v>
                </c:pt>
                <c:pt idx="17">
                  <c:v>0.31</c:v>
                </c:pt>
                <c:pt idx="18">
                  <c:v>0.31</c:v>
                </c:pt>
                <c:pt idx="19">
                  <c:v>0.31</c:v>
                </c:pt>
                <c:pt idx="20">
                  <c:v>0.31</c:v>
                </c:pt>
                <c:pt idx="21">
                  <c:v>0.31</c:v>
                </c:pt>
                <c:pt idx="22">
                  <c:v>0.31</c:v>
                </c:pt>
                <c:pt idx="23">
                  <c:v>0.31</c:v>
                </c:pt>
                <c:pt idx="24">
                  <c:v>0.31</c:v>
                </c:pt>
                <c:pt idx="25">
                  <c:v>0.31</c:v>
                </c:pt>
                <c:pt idx="26">
                  <c:v>0.31</c:v>
                </c:pt>
                <c:pt idx="27">
                  <c:v>0.31</c:v>
                </c:pt>
                <c:pt idx="28">
                  <c:v>0.31</c:v>
                </c:pt>
                <c:pt idx="29">
                  <c:v>0.31</c:v>
                </c:pt>
                <c:pt idx="30">
                  <c:v>0.31</c:v>
                </c:pt>
                <c:pt idx="31">
                  <c:v>0.31</c:v>
                </c:pt>
                <c:pt idx="32">
                  <c:v>0.31</c:v>
                </c:pt>
                <c:pt idx="33">
                  <c:v>0.31</c:v>
                </c:pt>
                <c:pt idx="34">
                  <c:v>0.31</c:v>
                </c:pt>
                <c:pt idx="35">
                  <c:v>0.31</c:v>
                </c:pt>
                <c:pt idx="36">
                  <c:v>0.31</c:v>
                </c:pt>
                <c:pt idx="37">
                  <c:v>0.31</c:v>
                </c:pt>
                <c:pt idx="38">
                  <c:v>0.31</c:v>
                </c:pt>
                <c:pt idx="39">
                  <c:v>0.31</c:v>
                </c:pt>
                <c:pt idx="40">
                  <c:v>0.31</c:v>
                </c:pt>
                <c:pt idx="41">
                  <c:v>0.31</c:v>
                </c:pt>
                <c:pt idx="42">
                  <c:v>0.31</c:v>
                </c:pt>
                <c:pt idx="43">
                  <c:v>0.31</c:v>
                </c:pt>
                <c:pt idx="44">
                  <c:v>0.31</c:v>
                </c:pt>
                <c:pt idx="45">
                  <c:v>0.31</c:v>
                </c:pt>
                <c:pt idx="46">
                  <c:v>0.31</c:v>
                </c:pt>
                <c:pt idx="47">
                  <c:v>0.31</c:v>
                </c:pt>
                <c:pt idx="48">
                  <c:v>0.31</c:v>
                </c:pt>
                <c:pt idx="49">
                  <c:v>0.31</c:v>
                </c:pt>
                <c:pt idx="50">
                  <c:v>0.31</c:v>
                </c:pt>
                <c:pt idx="51">
                  <c:v>0.3</c:v>
                </c:pt>
                <c:pt idx="52">
                  <c:v>0.3</c:v>
                </c:pt>
                <c:pt idx="53">
                  <c:v>0.3</c:v>
                </c:pt>
                <c:pt idx="54">
                  <c:v>0.3</c:v>
                </c:pt>
                <c:pt idx="55">
                  <c:v>0.3</c:v>
                </c:pt>
                <c:pt idx="56">
                  <c:v>0.3</c:v>
                </c:pt>
                <c:pt idx="57">
                  <c:v>0.3</c:v>
                </c:pt>
                <c:pt idx="58">
                  <c:v>0.3</c:v>
                </c:pt>
                <c:pt idx="59">
                  <c:v>0.3</c:v>
                </c:pt>
                <c:pt idx="60">
                  <c:v>0.3</c:v>
                </c:pt>
                <c:pt idx="61">
                  <c:v>0.3</c:v>
                </c:pt>
                <c:pt idx="62">
                  <c:v>0.3</c:v>
                </c:pt>
                <c:pt idx="63">
                  <c:v>0.3</c:v>
                </c:pt>
                <c:pt idx="64">
                  <c:v>0.3</c:v>
                </c:pt>
                <c:pt idx="65">
                  <c:v>0.3</c:v>
                </c:pt>
                <c:pt idx="66">
                  <c:v>0.3</c:v>
                </c:pt>
                <c:pt idx="67">
                  <c:v>0.3</c:v>
                </c:pt>
                <c:pt idx="68">
                  <c:v>0.3</c:v>
                </c:pt>
                <c:pt idx="69">
                  <c:v>0.3</c:v>
                </c:pt>
                <c:pt idx="70">
                  <c:v>0.3</c:v>
                </c:pt>
                <c:pt idx="71">
                  <c:v>0.3</c:v>
                </c:pt>
                <c:pt idx="72">
                  <c:v>0.3</c:v>
                </c:pt>
                <c:pt idx="73">
                  <c:v>0.28999999999999998</c:v>
                </c:pt>
                <c:pt idx="74">
                  <c:v>0.28999999999999998</c:v>
                </c:pt>
                <c:pt idx="75">
                  <c:v>0.28999999999999998</c:v>
                </c:pt>
                <c:pt idx="76">
                  <c:v>0.28999999999999998</c:v>
                </c:pt>
                <c:pt idx="77">
                  <c:v>0.28999999999999998</c:v>
                </c:pt>
                <c:pt idx="78">
                  <c:v>0.28999999999999998</c:v>
                </c:pt>
                <c:pt idx="79">
                  <c:v>0.28999999999999998</c:v>
                </c:pt>
                <c:pt idx="80">
                  <c:v>0.28999999999999998</c:v>
                </c:pt>
                <c:pt idx="81">
                  <c:v>0.28999999999999998</c:v>
                </c:pt>
                <c:pt idx="82">
                  <c:v>0.28999999999999998</c:v>
                </c:pt>
                <c:pt idx="83">
                  <c:v>0.28999999999999998</c:v>
                </c:pt>
                <c:pt idx="84">
                  <c:v>0.28999999999999998</c:v>
                </c:pt>
                <c:pt idx="85">
                  <c:v>0.28999999999999998</c:v>
                </c:pt>
                <c:pt idx="86">
                  <c:v>0.28999999999999998</c:v>
                </c:pt>
                <c:pt idx="87">
                  <c:v>0.28999999999999998</c:v>
                </c:pt>
                <c:pt idx="88">
                  <c:v>0.28000000000000003</c:v>
                </c:pt>
                <c:pt idx="89">
                  <c:v>0.28000000000000003</c:v>
                </c:pt>
                <c:pt idx="90">
                  <c:v>0.28000000000000003</c:v>
                </c:pt>
                <c:pt idx="91">
                  <c:v>0.28000000000000003</c:v>
                </c:pt>
                <c:pt idx="92">
                  <c:v>0.28000000000000003</c:v>
                </c:pt>
                <c:pt idx="93">
                  <c:v>0.28000000000000003</c:v>
                </c:pt>
                <c:pt idx="94">
                  <c:v>0.28000000000000003</c:v>
                </c:pt>
                <c:pt idx="95">
                  <c:v>0.28000000000000003</c:v>
                </c:pt>
                <c:pt idx="96">
                  <c:v>0.28000000000000003</c:v>
                </c:pt>
                <c:pt idx="97">
                  <c:v>0.28000000000000003</c:v>
                </c:pt>
                <c:pt idx="98">
                  <c:v>0.28000000000000003</c:v>
                </c:pt>
                <c:pt idx="99">
                  <c:v>0.27</c:v>
                </c:pt>
                <c:pt idx="100">
                  <c:v>0.27</c:v>
                </c:pt>
                <c:pt idx="101">
                  <c:v>0.27</c:v>
                </c:pt>
                <c:pt idx="102">
                  <c:v>0.27</c:v>
                </c:pt>
                <c:pt idx="103">
                  <c:v>0.27</c:v>
                </c:pt>
                <c:pt idx="104">
                  <c:v>0.27</c:v>
                </c:pt>
                <c:pt idx="105">
                  <c:v>0.27</c:v>
                </c:pt>
                <c:pt idx="106">
                  <c:v>0.27</c:v>
                </c:pt>
                <c:pt idx="107">
                  <c:v>0.27</c:v>
                </c:pt>
                <c:pt idx="108">
                  <c:v>0.27</c:v>
                </c:pt>
                <c:pt idx="109">
                  <c:v>0.26</c:v>
                </c:pt>
                <c:pt idx="110">
                  <c:v>0.26</c:v>
                </c:pt>
                <c:pt idx="111">
                  <c:v>0.26</c:v>
                </c:pt>
                <c:pt idx="112">
                  <c:v>0.26</c:v>
                </c:pt>
                <c:pt idx="113">
                  <c:v>0.26</c:v>
                </c:pt>
                <c:pt idx="114">
                  <c:v>0.26</c:v>
                </c:pt>
                <c:pt idx="115">
                  <c:v>0.26</c:v>
                </c:pt>
                <c:pt idx="116">
                  <c:v>0.26</c:v>
                </c:pt>
                <c:pt idx="117">
                  <c:v>0.26</c:v>
                </c:pt>
                <c:pt idx="118">
                  <c:v>0.25</c:v>
                </c:pt>
                <c:pt idx="119">
                  <c:v>0.25</c:v>
                </c:pt>
                <c:pt idx="120">
                  <c:v>0.25</c:v>
                </c:pt>
              </c:numCache>
            </c:numRef>
          </c:yVal>
          <c:smooth val="0"/>
          <c:extLst>
            <c:ext xmlns:c16="http://schemas.microsoft.com/office/drawing/2014/chart" uri="{C3380CC4-5D6E-409C-BE32-E72D297353CC}">
              <c16:uniqueId val="{00000002-9373-E347-8AFF-EC93E893BDF2}"/>
            </c:ext>
          </c:extLst>
        </c:ser>
        <c:ser>
          <c:idx val="3"/>
          <c:order val="3"/>
          <c:tx>
            <c:strRef>
              <c:f>SAROMM_Centiles!$AL$3</c:f>
              <c:strCache>
                <c:ptCount val="1"/>
                <c:pt idx="0">
                  <c:v>25</c:v>
                </c:pt>
              </c:strCache>
            </c:strRef>
          </c:tx>
          <c:spPr>
            <a:ln w="19050" cap="rnd">
              <a:solidFill>
                <a:schemeClr val="accent4"/>
              </a:solidFill>
              <a:prstDash val="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SAROMM_Centiles!$AL$4:$AL$124</c:f>
              <c:numCache>
                <c:formatCode>General</c:formatCode>
                <c:ptCount val="121"/>
                <c:pt idx="0">
                  <c:v>0.51</c:v>
                </c:pt>
                <c:pt idx="1">
                  <c:v>0.51</c:v>
                </c:pt>
                <c:pt idx="2">
                  <c:v>0.51</c:v>
                </c:pt>
                <c:pt idx="3">
                  <c:v>0.51</c:v>
                </c:pt>
                <c:pt idx="4">
                  <c:v>0.51</c:v>
                </c:pt>
                <c:pt idx="5">
                  <c:v>0.51</c:v>
                </c:pt>
                <c:pt idx="6">
                  <c:v>0.51</c:v>
                </c:pt>
                <c:pt idx="7">
                  <c:v>0.51</c:v>
                </c:pt>
                <c:pt idx="8">
                  <c:v>0.51</c:v>
                </c:pt>
                <c:pt idx="9">
                  <c:v>0.51</c:v>
                </c:pt>
                <c:pt idx="10">
                  <c:v>0.5</c:v>
                </c:pt>
                <c:pt idx="11">
                  <c:v>0.5</c:v>
                </c:pt>
                <c:pt idx="12">
                  <c:v>0.5</c:v>
                </c:pt>
                <c:pt idx="13">
                  <c:v>0.5</c:v>
                </c:pt>
                <c:pt idx="14">
                  <c:v>0.5</c:v>
                </c:pt>
                <c:pt idx="15">
                  <c:v>0.5</c:v>
                </c:pt>
                <c:pt idx="16">
                  <c:v>0.5</c:v>
                </c:pt>
                <c:pt idx="17">
                  <c:v>0.5</c:v>
                </c:pt>
                <c:pt idx="18">
                  <c:v>0.5</c:v>
                </c:pt>
                <c:pt idx="19">
                  <c:v>0.5</c:v>
                </c:pt>
                <c:pt idx="20">
                  <c:v>0.5</c:v>
                </c:pt>
                <c:pt idx="21">
                  <c:v>0.5</c:v>
                </c:pt>
                <c:pt idx="22">
                  <c:v>0.5</c:v>
                </c:pt>
                <c:pt idx="23">
                  <c:v>0.5</c:v>
                </c:pt>
                <c:pt idx="24">
                  <c:v>0.5</c:v>
                </c:pt>
                <c:pt idx="25">
                  <c:v>0.5</c:v>
                </c:pt>
                <c:pt idx="26">
                  <c:v>0.5</c:v>
                </c:pt>
                <c:pt idx="27">
                  <c:v>0.5</c:v>
                </c:pt>
                <c:pt idx="28">
                  <c:v>0.5</c:v>
                </c:pt>
                <c:pt idx="29">
                  <c:v>0.5</c:v>
                </c:pt>
                <c:pt idx="30">
                  <c:v>0.5</c:v>
                </c:pt>
                <c:pt idx="31">
                  <c:v>0.5</c:v>
                </c:pt>
                <c:pt idx="32">
                  <c:v>0.5</c:v>
                </c:pt>
                <c:pt idx="33">
                  <c:v>0.5</c:v>
                </c:pt>
                <c:pt idx="34">
                  <c:v>0.5</c:v>
                </c:pt>
                <c:pt idx="35">
                  <c:v>0.5</c:v>
                </c:pt>
                <c:pt idx="36">
                  <c:v>0.5</c:v>
                </c:pt>
                <c:pt idx="37">
                  <c:v>0.5</c:v>
                </c:pt>
                <c:pt idx="38">
                  <c:v>0.5</c:v>
                </c:pt>
                <c:pt idx="39">
                  <c:v>0.5</c:v>
                </c:pt>
                <c:pt idx="40">
                  <c:v>0.5</c:v>
                </c:pt>
                <c:pt idx="41">
                  <c:v>0.5</c:v>
                </c:pt>
                <c:pt idx="42">
                  <c:v>0.5</c:v>
                </c:pt>
                <c:pt idx="43">
                  <c:v>0.51</c:v>
                </c:pt>
                <c:pt idx="44">
                  <c:v>0.51</c:v>
                </c:pt>
                <c:pt idx="45">
                  <c:v>0.51</c:v>
                </c:pt>
                <c:pt idx="46">
                  <c:v>0.51</c:v>
                </c:pt>
                <c:pt idx="47">
                  <c:v>0.51</c:v>
                </c:pt>
                <c:pt idx="48">
                  <c:v>0.51</c:v>
                </c:pt>
                <c:pt idx="49">
                  <c:v>0.51</c:v>
                </c:pt>
                <c:pt idx="50">
                  <c:v>0.51</c:v>
                </c:pt>
                <c:pt idx="51">
                  <c:v>0.51</c:v>
                </c:pt>
                <c:pt idx="52">
                  <c:v>0.51</c:v>
                </c:pt>
                <c:pt idx="53">
                  <c:v>0.51</c:v>
                </c:pt>
                <c:pt idx="54">
                  <c:v>0.52</c:v>
                </c:pt>
                <c:pt idx="55">
                  <c:v>0.52</c:v>
                </c:pt>
                <c:pt idx="56">
                  <c:v>0.52</c:v>
                </c:pt>
                <c:pt idx="57">
                  <c:v>0.52</c:v>
                </c:pt>
                <c:pt idx="58">
                  <c:v>0.52</c:v>
                </c:pt>
                <c:pt idx="59">
                  <c:v>0.52</c:v>
                </c:pt>
                <c:pt idx="60">
                  <c:v>0.52</c:v>
                </c:pt>
                <c:pt idx="61">
                  <c:v>0.53</c:v>
                </c:pt>
                <c:pt idx="62">
                  <c:v>0.53</c:v>
                </c:pt>
                <c:pt idx="63">
                  <c:v>0.53</c:v>
                </c:pt>
                <c:pt idx="64">
                  <c:v>0.53</c:v>
                </c:pt>
                <c:pt idx="65">
                  <c:v>0.53</c:v>
                </c:pt>
                <c:pt idx="66">
                  <c:v>0.53</c:v>
                </c:pt>
                <c:pt idx="67">
                  <c:v>0.54</c:v>
                </c:pt>
                <c:pt idx="68">
                  <c:v>0.54</c:v>
                </c:pt>
                <c:pt idx="69">
                  <c:v>0.54</c:v>
                </c:pt>
                <c:pt idx="70">
                  <c:v>0.54</c:v>
                </c:pt>
                <c:pt idx="71">
                  <c:v>0.54</c:v>
                </c:pt>
                <c:pt idx="72">
                  <c:v>0.54</c:v>
                </c:pt>
                <c:pt idx="73">
                  <c:v>0.55000000000000004</c:v>
                </c:pt>
                <c:pt idx="74">
                  <c:v>0.55000000000000004</c:v>
                </c:pt>
                <c:pt idx="75">
                  <c:v>0.55000000000000004</c:v>
                </c:pt>
                <c:pt idx="76">
                  <c:v>0.55000000000000004</c:v>
                </c:pt>
                <c:pt idx="77">
                  <c:v>0.55000000000000004</c:v>
                </c:pt>
                <c:pt idx="78">
                  <c:v>0.56000000000000005</c:v>
                </c:pt>
                <c:pt idx="79">
                  <c:v>0.56000000000000005</c:v>
                </c:pt>
                <c:pt idx="80">
                  <c:v>0.56000000000000005</c:v>
                </c:pt>
                <c:pt idx="81">
                  <c:v>0.56000000000000005</c:v>
                </c:pt>
                <c:pt idx="82">
                  <c:v>0.56999999999999995</c:v>
                </c:pt>
                <c:pt idx="83">
                  <c:v>0.56999999999999995</c:v>
                </c:pt>
                <c:pt idx="84">
                  <c:v>0.56999999999999995</c:v>
                </c:pt>
                <c:pt idx="85">
                  <c:v>0.56999999999999995</c:v>
                </c:pt>
                <c:pt idx="86">
                  <c:v>0.57999999999999996</c:v>
                </c:pt>
                <c:pt idx="87">
                  <c:v>0.57999999999999996</c:v>
                </c:pt>
                <c:pt idx="88">
                  <c:v>0.57999999999999996</c:v>
                </c:pt>
                <c:pt idx="89">
                  <c:v>0.57999999999999996</c:v>
                </c:pt>
                <c:pt idx="90">
                  <c:v>0.59</c:v>
                </c:pt>
                <c:pt idx="91">
                  <c:v>0.59</c:v>
                </c:pt>
                <c:pt idx="92">
                  <c:v>0.59</c:v>
                </c:pt>
                <c:pt idx="93">
                  <c:v>0.6</c:v>
                </c:pt>
                <c:pt idx="94">
                  <c:v>0.6</c:v>
                </c:pt>
                <c:pt idx="95">
                  <c:v>0.6</c:v>
                </c:pt>
                <c:pt idx="96">
                  <c:v>0.6</c:v>
                </c:pt>
                <c:pt idx="97">
                  <c:v>0.61</c:v>
                </c:pt>
                <c:pt idx="98">
                  <c:v>0.61</c:v>
                </c:pt>
                <c:pt idx="99">
                  <c:v>0.61</c:v>
                </c:pt>
                <c:pt idx="100">
                  <c:v>0.62</c:v>
                </c:pt>
                <c:pt idx="101">
                  <c:v>0.62</c:v>
                </c:pt>
                <c:pt idx="102">
                  <c:v>0.62</c:v>
                </c:pt>
                <c:pt idx="103">
                  <c:v>0.63</c:v>
                </c:pt>
                <c:pt idx="104">
                  <c:v>0.63</c:v>
                </c:pt>
                <c:pt idx="105">
                  <c:v>0.63</c:v>
                </c:pt>
                <c:pt idx="106">
                  <c:v>0.64</c:v>
                </c:pt>
                <c:pt idx="107">
                  <c:v>0.64</c:v>
                </c:pt>
                <c:pt idx="108">
                  <c:v>0.64</c:v>
                </c:pt>
                <c:pt idx="109">
                  <c:v>0.65</c:v>
                </c:pt>
                <c:pt idx="110">
                  <c:v>0.65</c:v>
                </c:pt>
                <c:pt idx="111">
                  <c:v>0.65</c:v>
                </c:pt>
                <c:pt idx="112">
                  <c:v>0.66</c:v>
                </c:pt>
                <c:pt idx="113">
                  <c:v>0.66</c:v>
                </c:pt>
                <c:pt idx="114">
                  <c:v>0.67</c:v>
                </c:pt>
                <c:pt idx="115">
                  <c:v>0.67</c:v>
                </c:pt>
                <c:pt idx="116">
                  <c:v>0.67</c:v>
                </c:pt>
                <c:pt idx="117">
                  <c:v>0.68</c:v>
                </c:pt>
                <c:pt idx="118">
                  <c:v>0.68</c:v>
                </c:pt>
                <c:pt idx="119">
                  <c:v>0.68</c:v>
                </c:pt>
                <c:pt idx="120">
                  <c:v>0.69</c:v>
                </c:pt>
              </c:numCache>
            </c:numRef>
          </c:yVal>
          <c:smooth val="0"/>
          <c:extLst>
            <c:ext xmlns:c16="http://schemas.microsoft.com/office/drawing/2014/chart" uri="{C3380CC4-5D6E-409C-BE32-E72D297353CC}">
              <c16:uniqueId val="{00000003-9373-E347-8AFF-EC93E893BDF2}"/>
            </c:ext>
          </c:extLst>
        </c:ser>
        <c:ser>
          <c:idx val="4"/>
          <c:order val="4"/>
          <c:tx>
            <c:strRef>
              <c:f>SAROMM_Centiles!$AM$3</c:f>
              <c:strCache>
                <c:ptCount val="1"/>
                <c:pt idx="0">
                  <c:v>50</c:v>
                </c:pt>
              </c:strCache>
            </c:strRef>
          </c:tx>
          <c:spPr>
            <a:ln w="19050" cap="rnd">
              <a:solidFill>
                <a:schemeClr val="tx1"/>
              </a:solidFill>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SAROMM_Centiles!$AM$4:$AM$124</c:f>
              <c:numCache>
                <c:formatCode>General</c:formatCode>
                <c:ptCount val="121"/>
                <c:pt idx="0">
                  <c:v>0.79</c:v>
                </c:pt>
                <c:pt idx="1">
                  <c:v>0.79</c:v>
                </c:pt>
                <c:pt idx="2">
                  <c:v>0.79</c:v>
                </c:pt>
                <c:pt idx="3">
                  <c:v>0.79</c:v>
                </c:pt>
                <c:pt idx="4">
                  <c:v>0.78</c:v>
                </c:pt>
                <c:pt idx="5">
                  <c:v>0.78</c:v>
                </c:pt>
                <c:pt idx="6">
                  <c:v>0.78</c:v>
                </c:pt>
                <c:pt idx="7">
                  <c:v>0.78</c:v>
                </c:pt>
                <c:pt idx="8">
                  <c:v>0.78</c:v>
                </c:pt>
                <c:pt idx="9">
                  <c:v>0.78</c:v>
                </c:pt>
                <c:pt idx="10">
                  <c:v>0.78</c:v>
                </c:pt>
                <c:pt idx="11">
                  <c:v>0.78</c:v>
                </c:pt>
                <c:pt idx="12">
                  <c:v>0.77</c:v>
                </c:pt>
                <c:pt idx="13">
                  <c:v>0.77</c:v>
                </c:pt>
                <c:pt idx="14">
                  <c:v>0.77</c:v>
                </c:pt>
                <c:pt idx="15">
                  <c:v>0.77</c:v>
                </c:pt>
                <c:pt idx="16">
                  <c:v>0.77</c:v>
                </c:pt>
                <c:pt idx="17">
                  <c:v>0.77</c:v>
                </c:pt>
                <c:pt idx="18">
                  <c:v>0.77</c:v>
                </c:pt>
                <c:pt idx="19">
                  <c:v>0.77</c:v>
                </c:pt>
                <c:pt idx="20">
                  <c:v>0.77</c:v>
                </c:pt>
                <c:pt idx="21">
                  <c:v>0.77</c:v>
                </c:pt>
                <c:pt idx="22">
                  <c:v>0.77</c:v>
                </c:pt>
                <c:pt idx="23">
                  <c:v>0.77</c:v>
                </c:pt>
                <c:pt idx="24">
                  <c:v>0.77</c:v>
                </c:pt>
                <c:pt idx="25">
                  <c:v>0.77</c:v>
                </c:pt>
                <c:pt idx="26">
                  <c:v>0.77</c:v>
                </c:pt>
                <c:pt idx="27">
                  <c:v>0.77</c:v>
                </c:pt>
                <c:pt idx="28">
                  <c:v>0.77</c:v>
                </c:pt>
                <c:pt idx="29">
                  <c:v>0.77</c:v>
                </c:pt>
                <c:pt idx="30">
                  <c:v>0.77</c:v>
                </c:pt>
                <c:pt idx="31">
                  <c:v>0.77</c:v>
                </c:pt>
                <c:pt idx="32">
                  <c:v>0.77</c:v>
                </c:pt>
                <c:pt idx="33">
                  <c:v>0.77</c:v>
                </c:pt>
                <c:pt idx="34">
                  <c:v>0.78</c:v>
                </c:pt>
                <c:pt idx="35">
                  <c:v>0.78</c:v>
                </c:pt>
                <c:pt idx="36">
                  <c:v>0.78</c:v>
                </c:pt>
                <c:pt idx="37">
                  <c:v>0.78</c:v>
                </c:pt>
                <c:pt idx="38">
                  <c:v>0.78</c:v>
                </c:pt>
                <c:pt idx="39">
                  <c:v>0.78</c:v>
                </c:pt>
                <c:pt idx="40">
                  <c:v>0.78</c:v>
                </c:pt>
                <c:pt idx="41">
                  <c:v>0.78</c:v>
                </c:pt>
                <c:pt idx="42">
                  <c:v>0.78</c:v>
                </c:pt>
                <c:pt idx="43">
                  <c:v>0.79</c:v>
                </c:pt>
                <c:pt idx="44">
                  <c:v>0.79</c:v>
                </c:pt>
                <c:pt idx="45">
                  <c:v>0.79</c:v>
                </c:pt>
                <c:pt idx="46">
                  <c:v>0.79</c:v>
                </c:pt>
                <c:pt idx="47">
                  <c:v>0.79</c:v>
                </c:pt>
                <c:pt idx="48">
                  <c:v>0.8</c:v>
                </c:pt>
                <c:pt idx="49">
                  <c:v>0.8</c:v>
                </c:pt>
                <c:pt idx="50">
                  <c:v>0.8</c:v>
                </c:pt>
                <c:pt idx="51">
                  <c:v>0.8</c:v>
                </c:pt>
                <c:pt idx="52">
                  <c:v>0.8</c:v>
                </c:pt>
                <c:pt idx="53">
                  <c:v>0.81</c:v>
                </c:pt>
                <c:pt idx="54">
                  <c:v>0.81</c:v>
                </c:pt>
                <c:pt idx="55">
                  <c:v>0.81</c:v>
                </c:pt>
                <c:pt idx="56">
                  <c:v>0.81</c:v>
                </c:pt>
                <c:pt idx="57">
                  <c:v>0.82</c:v>
                </c:pt>
                <c:pt idx="58">
                  <c:v>0.82</c:v>
                </c:pt>
                <c:pt idx="59">
                  <c:v>0.82</c:v>
                </c:pt>
                <c:pt idx="60">
                  <c:v>0.83</c:v>
                </c:pt>
                <c:pt idx="61">
                  <c:v>0.83</c:v>
                </c:pt>
                <c:pt idx="62">
                  <c:v>0.83</c:v>
                </c:pt>
                <c:pt idx="63">
                  <c:v>0.84</c:v>
                </c:pt>
                <c:pt idx="64">
                  <c:v>0.84</c:v>
                </c:pt>
                <c:pt idx="65">
                  <c:v>0.84</c:v>
                </c:pt>
                <c:pt idx="66">
                  <c:v>0.85</c:v>
                </c:pt>
                <c:pt idx="67">
                  <c:v>0.85</c:v>
                </c:pt>
                <c:pt idx="68">
                  <c:v>0.85</c:v>
                </c:pt>
                <c:pt idx="69">
                  <c:v>0.86</c:v>
                </c:pt>
                <c:pt idx="70">
                  <c:v>0.86</c:v>
                </c:pt>
                <c:pt idx="71">
                  <c:v>0.86</c:v>
                </c:pt>
                <c:pt idx="72">
                  <c:v>0.87</c:v>
                </c:pt>
                <c:pt idx="73">
                  <c:v>0.87</c:v>
                </c:pt>
                <c:pt idx="74">
                  <c:v>0.88</c:v>
                </c:pt>
                <c:pt idx="75">
                  <c:v>0.88</c:v>
                </c:pt>
                <c:pt idx="76">
                  <c:v>0.89</c:v>
                </c:pt>
                <c:pt idx="77">
                  <c:v>0.89</c:v>
                </c:pt>
                <c:pt idx="78">
                  <c:v>0.89</c:v>
                </c:pt>
                <c:pt idx="79">
                  <c:v>0.9</c:v>
                </c:pt>
                <c:pt idx="80">
                  <c:v>0.9</c:v>
                </c:pt>
                <c:pt idx="81">
                  <c:v>0.91</c:v>
                </c:pt>
                <c:pt idx="82">
                  <c:v>0.91</c:v>
                </c:pt>
                <c:pt idx="83">
                  <c:v>0.92</c:v>
                </c:pt>
                <c:pt idx="84">
                  <c:v>0.92</c:v>
                </c:pt>
                <c:pt idx="85">
                  <c:v>0.93</c:v>
                </c:pt>
                <c:pt idx="86">
                  <c:v>0.93</c:v>
                </c:pt>
                <c:pt idx="87">
                  <c:v>0.94</c:v>
                </c:pt>
                <c:pt idx="88">
                  <c:v>0.94</c:v>
                </c:pt>
                <c:pt idx="89">
                  <c:v>0.95</c:v>
                </c:pt>
                <c:pt idx="90">
                  <c:v>0.95</c:v>
                </c:pt>
                <c:pt idx="91">
                  <c:v>0.96</c:v>
                </c:pt>
                <c:pt idx="92">
                  <c:v>0.97</c:v>
                </c:pt>
                <c:pt idx="93">
                  <c:v>0.97</c:v>
                </c:pt>
                <c:pt idx="94">
                  <c:v>0.98</c:v>
                </c:pt>
                <c:pt idx="95">
                  <c:v>0.98</c:v>
                </c:pt>
                <c:pt idx="96">
                  <c:v>0.99</c:v>
                </c:pt>
                <c:pt idx="97">
                  <c:v>1</c:v>
                </c:pt>
                <c:pt idx="98">
                  <c:v>1</c:v>
                </c:pt>
                <c:pt idx="99">
                  <c:v>1.01</c:v>
                </c:pt>
                <c:pt idx="100">
                  <c:v>1.01</c:v>
                </c:pt>
                <c:pt idx="101">
                  <c:v>1.02</c:v>
                </c:pt>
                <c:pt idx="102">
                  <c:v>1.03</c:v>
                </c:pt>
                <c:pt idx="103">
                  <c:v>1.03</c:v>
                </c:pt>
                <c:pt idx="104">
                  <c:v>1.04</c:v>
                </c:pt>
                <c:pt idx="105">
                  <c:v>1.05</c:v>
                </c:pt>
                <c:pt idx="106">
                  <c:v>1.05</c:v>
                </c:pt>
                <c:pt idx="107">
                  <c:v>1.06</c:v>
                </c:pt>
                <c:pt idx="108">
                  <c:v>1.07</c:v>
                </c:pt>
                <c:pt idx="109">
                  <c:v>1.07</c:v>
                </c:pt>
                <c:pt idx="110">
                  <c:v>1.08</c:v>
                </c:pt>
                <c:pt idx="111">
                  <c:v>1.0900000000000001</c:v>
                </c:pt>
                <c:pt idx="112">
                  <c:v>1.1000000000000001</c:v>
                </c:pt>
                <c:pt idx="113">
                  <c:v>1.1000000000000001</c:v>
                </c:pt>
                <c:pt idx="114">
                  <c:v>1.1100000000000001</c:v>
                </c:pt>
                <c:pt idx="115">
                  <c:v>1.1200000000000001</c:v>
                </c:pt>
                <c:pt idx="116">
                  <c:v>1.1299999999999999</c:v>
                </c:pt>
                <c:pt idx="117">
                  <c:v>1.1299999999999999</c:v>
                </c:pt>
                <c:pt idx="118">
                  <c:v>1.1399999999999999</c:v>
                </c:pt>
                <c:pt idx="119">
                  <c:v>1.1499999999999999</c:v>
                </c:pt>
                <c:pt idx="120">
                  <c:v>1.1599999999999999</c:v>
                </c:pt>
              </c:numCache>
            </c:numRef>
          </c:yVal>
          <c:smooth val="0"/>
          <c:extLst>
            <c:ext xmlns:c16="http://schemas.microsoft.com/office/drawing/2014/chart" uri="{C3380CC4-5D6E-409C-BE32-E72D297353CC}">
              <c16:uniqueId val="{00000004-9373-E347-8AFF-EC93E893BDF2}"/>
            </c:ext>
          </c:extLst>
        </c:ser>
        <c:ser>
          <c:idx val="5"/>
          <c:order val="5"/>
          <c:tx>
            <c:strRef>
              <c:f>SAROMM_Centiles!$AN$3</c:f>
              <c:strCache>
                <c:ptCount val="1"/>
                <c:pt idx="0">
                  <c:v>75</c:v>
                </c:pt>
              </c:strCache>
            </c:strRef>
          </c:tx>
          <c:spPr>
            <a:ln w="19050" cap="rnd">
              <a:solidFill>
                <a:schemeClr val="accent6"/>
              </a:solidFill>
              <a:prstDash val="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SAROMM_Centiles!$AN$4:$AN$124</c:f>
              <c:numCache>
                <c:formatCode>General</c:formatCode>
                <c:ptCount val="121"/>
                <c:pt idx="0">
                  <c:v>1.1100000000000001</c:v>
                </c:pt>
                <c:pt idx="1">
                  <c:v>1.1100000000000001</c:v>
                </c:pt>
                <c:pt idx="2">
                  <c:v>1.1100000000000001</c:v>
                </c:pt>
                <c:pt idx="3">
                  <c:v>1.1100000000000001</c:v>
                </c:pt>
                <c:pt idx="4">
                  <c:v>1.1100000000000001</c:v>
                </c:pt>
                <c:pt idx="5">
                  <c:v>1.1200000000000001</c:v>
                </c:pt>
                <c:pt idx="6">
                  <c:v>1.1200000000000001</c:v>
                </c:pt>
                <c:pt idx="7">
                  <c:v>1.1200000000000001</c:v>
                </c:pt>
                <c:pt idx="8">
                  <c:v>1.1200000000000001</c:v>
                </c:pt>
                <c:pt idx="9">
                  <c:v>1.1299999999999999</c:v>
                </c:pt>
                <c:pt idx="10">
                  <c:v>1.1299999999999999</c:v>
                </c:pt>
                <c:pt idx="11">
                  <c:v>1.1299999999999999</c:v>
                </c:pt>
                <c:pt idx="12">
                  <c:v>1.1299999999999999</c:v>
                </c:pt>
                <c:pt idx="13">
                  <c:v>1.1399999999999999</c:v>
                </c:pt>
                <c:pt idx="14">
                  <c:v>1.1399999999999999</c:v>
                </c:pt>
                <c:pt idx="15">
                  <c:v>1.1399999999999999</c:v>
                </c:pt>
                <c:pt idx="16">
                  <c:v>1.1399999999999999</c:v>
                </c:pt>
                <c:pt idx="17">
                  <c:v>1.1499999999999999</c:v>
                </c:pt>
                <c:pt idx="18">
                  <c:v>1.1499999999999999</c:v>
                </c:pt>
                <c:pt idx="19">
                  <c:v>1.1499999999999999</c:v>
                </c:pt>
                <c:pt idx="20">
                  <c:v>1.1499999999999999</c:v>
                </c:pt>
                <c:pt idx="21">
                  <c:v>1.1499999999999999</c:v>
                </c:pt>
                <c:pt idx="22">
                  <c:v>1.1599999999999999</c:v>
                </c:pt>
                <c:pt idx="23">
                  <c:v>1.1599999999999999</c:v>
                </c:pt>
                <c:pt idx="24">
                  <c:v>1.1599999999999999</c:v>
                </c:pt>
                <c:pt idx="25">
                  <c:v>1.1599999999999999</c:v>
                </c:pt>
                <c:pt idx="26">
                  <c:v>1.17</c:v>
                </c:pt>
                <c:pt idx="27">
                  <c:v>1.17</c:v>
                </c:pt>
                <c:pt idx="28">
                  <c:v>1.17</c:v>
                </c:pt>
                <c:pt idx="29">
                  <c:v>1.17</c:v>
                </c:pt>
                <c:pt idx="30">
                  <c:v>1.17</c:v>
                </c:pt>
                <c:pt idx="31">
                  <c:v>1.18</c:v>
                </c:pt>
                <c:pt idx="32">
                  <c:v>1.18</c:v>
                </c:pt>
                <c:pt idx="33">
                  <c:v>1.18</c:v>
                </c:pt>
                <c:pt idx="34">
                  <c:v>1.18</c:v>
                </c:pt>
                <c:pt idx="35">
                  <c:v>1.18</c:v>
                </c:pt>
                <c:pt idx="36">
                  <c:v>1.19</c:v>
                </c:pt>
                <c:pt idx="37">
                  <c:v>1.19</c:v>
                </c:pt>
                <c:pt idx="38">
                  <c:v>1.19</c:v>
                </c:pt>
                <c:pt idx="39">
                  <c:v>1.19</c:v>
                </c:pt>
                <c:pt idx="40">
                  <c:v>1.19</c:v>
                </c:pt>
                <c:pt idx="41">
                  <c:v>1.2</c:v>
                </c:pt>
                <c:pt idx="42">
                  <c:v>1.2</c:v>
                </c:pt>
                <c:pt idx="43">
                  <c:v>1.2</c:v>
                </c:pt>
                <c:pt idx="44">
                  <c:v>1.2</c:v>
                </c:pt>
                <c:pt idx="45">
                  <c:v>1.2</c:v>
                </c:pt>
                <c:pt idx="46">
                  <c:v>1.21</c:v>
                </c:pt>
                <c:pt idx="47">
                  <c:v>1.21</c:v>
                </c:pt>
                <c:pt idx="48">
                  <c:v>1.21</c:v>
                </c:pt>
                <c:pt idx="49">
                  <c:v>1.21</c:v>
                </c:pt>
                <c:pt idx="50">
                  <c:v>1.21</c:v>
                </c:pt>
                <c:pt idx="51">
                  <c:v>1.22</c:v>
                </c:pt>
                <c:pt idx="52">
                  <c:v>1.22</c:v>
                </c:pt>
                <c:pt idx="53">
                  <c:v>1.22</c:v>
                </c:pt>
                <c:pt idx="54">
                  <c:v>1.22</c:v>
                </c:pt>
                <c:pt idx="55">
                  <c:v>1.22</c:v>
                </c:pt>
                <c:pt idx="56">
                  <c:v>1.23</c:v>
                </c:pt>
                <c:pt idx="57">
                  <c:v>1.23</c:v>
                </c:pt>
                <c:pt idx="58">
                  <c:v>1.23</c:v>
                </c:pt>
                <c:pt idx="59">
                  <c:v>1.23</c:v>
                </c:pt>
                <c:pt idx="60">
                  <c:v>1.23</c:v>
                </c:pt>
                <c:pt idx="61">
                  <c:v>1.23</c:v>
                </c:pt>
                <c:pt idx="62">
                  <c:v>1.24</c:v>
                </c:pt>
                <c:pt idx="63">
                  <c:v>1.24</c:v>
                </c:pt>
                <c:pt idx="64">
                  <c:v>1.24</c:v>
                </c:pt>
                <c:pt idx="65">
                  <c:v>1.24</c:v>
                </c:pt>
                <c:pt idx="66">
                  <c:v>1.24</c:v>
                </c:pt>
                <c:pt idx="67">
                  <c:v>1.25</c:v>
                </c:pt>
                <c:pt idx="68">
                  <c:v>1.25</c:v>
                </c:pt>
                <c:pt idx="69">
                  <c:v>1.25</c:v>
                </c:pt>
                <c:pt idx="70">
                  <c:v>1.25</c:v>
                </c:pt>
                <c:pt idx="71">
                  <c:v>1.25</c:v>
                </c:pt>
                <c:pt idx="72">
                  <c:v>1.25</c:v>
                </c:pt>
                <c:pt idx="73">
                  <c:v>1.26</c:v>
                </c:pt>
                <c:pt idx="74">
                  <c:v>1.26</c:v>
                </c:pt>
                <c:pt idx="75">
                  <c:v>1.26</c:v>
                </c:pt>
                <c:pt idx="76">
                  <c:v>1.26</c:v>
                </c:pt>
                <c:pt idx="77">
                  <c:v>1.26</c:v>
                </c:pt>
                <c:pt idx="78">
                  <c:v>1.26</c:v>
                </c:pt>
                <c:pt idx="79">
                  <c:v>1.27</c:v>
                </c:pt>
                <c:pt idx="80">
                  <c:v>1.27</c:v>
                </c:pt>
                <c:pt idx="81">
                  <c:v>1.27</c:v>
                </c:pt>
                <c:pt idx="82">
                  <c:v>1.27</c:v>
                </c:pt>
                <c:pt idx="83">
                  <c:v>1.27</c:v>
                </c:pt>
                <c:pt idx="84">
                  <c:v>1.27</c:v>
                </c:pt>
                <c:pt idx="85">
                  <c:v>1.28</c:v>
                </c:pt>
                <c:pt idx="86">
                  <c:v>1.28</c:v>
                </c:pt>
                <c:pt idx="87">
                  <c:v>1.28</c:v>
                </c:pt>
                <c:pt idx="88">
                  <c:v>1.28</c:v>
                </c:pt>
                <c:pt idx="89">
                  <c:v>1.28</c:v>
                </c:pt>
                <c:pt idx="90">
                  <c:v>1.28</c:v>
                </c:pt>
                <c:pt idx="91">
                  <c:v>1.28</c:v>
                </c:pt>
                <c:pt idx="92">
                  <c:v>1.29</c:v>
                </c:pt>
                <c:pt idx="93">
                  <c:v>1.29</c:v>
                </c:pt>
                <c:pt idx="94">
                  <c:v>1.29</c:v>
                </c:pt>
                <c:pt idx="95">
                  <c:v>1.29</c:v>
                </c:pt>
                <c:pt idx="96">
                  <c:v>1.29</c:v>
                </c:pt>
                <c:pt idx="97">
                  <c:v>1.29</c:v>
                </c:pt>
                <c:pt idx="98">
                  <c:v>1.3</c:v>
                </c:pt>
                <c:pt idx="99">
                  <c:v>1.3</c:v>
                </c:pt>
                <c:pt idx="100">
                  <c:v>1.3</c:v>
                </c:pt>
                <c:pt idx="101">
                  <c:v>1.3</c:v>
                </c:pt>
                <c:pt idx="102">
                  <c:v>1.3</c:v>
                </c:pt>
                <c:pt idx="103">
                  <c:v>1.3</c:v>
                </c:pt>
                <c:pt idx="104">
                  <c:v>1.3</c:v>
                </c:pt>
                <c:pt idx="105">
                  <c:v>1.31</c:v>
                </c:pt>
                <c:pt idx="106">
                  <c:v>1.31</c:v>
                </c:pt>
                <c:pt idx="107">
                  <c:v>1.31</c:v>
                </c:pt>
                <c:pt idx="108">
                  <c:v>1.31</c:v>
                </c:pt>
                <c:pt idx="109">
                  <c:v>1.31</c:v>
                </c:pt>
                <c:pt idx="110">
                  <c:v>1.31</c:v>
                </c:pt>
                <c:pt idx="111">
                  <c:v>1.31</c:v>
                </c:pt>
                <c:pt idx="112">
                  <c:v>1.31</c:v>
                </c:pt>
                <c:pt idx="113">
                  <c:v>1.32</c:v>
                </c:pt>
                <c:pt idx="114">
                  <c:v>1.32</c:v>
                </c:pt>
                <c:pt idx="115">
                  <c:v>1.32</c:v>
                </c:pt>
                <c:pt idx="116">
                  <c:v>1.32</c:v>
                </c:pt>
                <c:pt idx="117">
                  <c:v>1.32</c:v>
                </c:pt>
                <c:pt idx="118">
                  <c:v>1.32</c:v>
                </c:pt>
                <c:pt idx="119">
                  <c:v>1.32</c:v>
                </c:pt>
                <c:pt idx="120">
                  <c:v>1.32</c:v>
                </c:pt>
              </c:numCache>
            </c:numRef>
          </c:yVal>
          <c:smooth val="0"/>
          <c:extLst>
            <c:ext xmlns:c16="http://schemas.microsoft.com/office/drawing/2014/chart" uri="{C3380CC4-5D6E-409C-BE32-E72D297353CC}">
              <c16:uniqueId val="{00000005-9373-E347-8AFF-EC93E893BDF2}"/>
            </c:ext>
          </c:extLst>
        </c:ser>
        <c:ser>
          <c:idx val="6"/>
          <c:order val="6"/>
          <c:tx>
            <c:strRef>
              <c:f>SAROMM_Centiles!$AO$3</c:f>
              <c:strCache>
                <c:ptCount val="1"/>
                <c:pt idx="0">
                  <c:v>90</c:v>
                </c:pt>
              </c:strCache>
            </c:strRef>
          </c:tx>
          <c:spPr>
            <a:ln w="19050" cap="rnd">
              <a:solidFill>
                <a:srgbClr val="00B0F0"/>
              </a:solidFill>
              <a:prstDash val="sysDot"/>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SAROMM_Centiles!$AO$4:$AO$124</c:f>
              <c:numCache>
                <c:formatCode>General</c:formatCode>
                <c:ptCount val="121"/>
                <c:pt idx="0">
                  <c:v>1.34</c:v>
                </c:pt>
                <c:pt idx="1">
                  <c:v>1.35</c:v>
                </c:pt>
                <c:pt idx="2">
                  <c:v>1.35</c:v>
                </c:pt>
                <c:pt idx="3">
                  <c:v>1.35</c:v>
                </c:pt>
                <c:pt idx="4">
                  <c:v>1.35</c:v>
                </c:pt>
                <c:pt idx="5">
                  <c:v>1.35</c:v>
                </c:pt>
                <c:pt idx="6">
                  <c:v>1.36</c:v>
                </c:pt>
                <c:pt idx="7">
                  <c:v>1.36</c:v>
                </c:pt>
                <c:pt idx="8">
                  <c:v>1.36</c:v>
                </c:pt>
                <c:pt idx="9">
                  <c:v>1.36</c:v>
                </c:pt>
                <c:pt idx="10">
                  <c:v>1.37</c:v>
                </c:pt>
                <c:pt idx="11">
                  <c:v>1.37</c:v>
                </c:pt>
                <c:pt idx="12">
                  <c:v>1.37</c:v>
                </c:pt>
                <c:pt idx="13">
                  <c:v>1.37</c:v>
                </c:pt>
                <c:pt idx="14">
                  <c:v>1.38</c:v>
                </c:pt>
                <c:pt idx="15">
                  <c:v>1.38</c:v>
                </c:pt>
                <c:pt idx="16">
                  <c:v>1.38</c:v>
                </c:pt>
                <c:pt idx="17">
                  <c:v>1.38</c:v>
                </c:pt>
                <c:pt idx="18">
                  <c:v>1.39</c:v>
                </c:pt>
                <c:pt idx="19">
                  <c:v>1.39</c:v>
                </c:pt>
                <c:pt idx="20">
                  <c:v>1.39</c:v>
                </c:pt>
                <c:pt idx="21">
                  <c:v>1.39</c:v>
                </c:pt>
                <c:pt idx="22">
                  <c:v>1.4</c:v>
                </c:pt>
                <c:pt idx="23">
                  <c:v>1.4</c:v>
                </c:pt>
                <c:pt idx="24">
                  <c:v>1.4</c:v>
                </c:pt>
                <c:pt idx="25">
                  <c:v>1.4</c:v>
                </c:pt>
                <c:pt idx="26">
                  <c:v>1.41</c:v>
                </c:pt>
                <c:pt idx="27">
                  <c:v>1.41</c:v>
                </c:pt>
                <c:pt idx="28">
                  <c:v>1.41</c:v>
                </c:pt>
                <c:pt idx="29">
                  <c:v>1.41</c:v>
                </c:pt>
                <c:pt idx="30">
                  <c:v>1.42</c:v>
                </c:pt>
                <c:pt idx="31">
                  <c:v>1.42</c:v>
                </c:pt>
                <c:pt idx="32">
                  <c:v>1.42</c:v>
                </c:pt>
                <c:pt idx="33">
                  <c:v>1.42</c:v>
                </c:pt>
                <c:pt idx="34">
                  <c:v>1.43</c:v>
                </c:pt>
                <c:pt idx="35">
                  <c:v>1.43</c:v>
                </c:pt>
                <c:pt idx="36">
                  <c:v>1.43</c:v>
                </c:pt>
                <c:pt idx="37">
                  <c:v>1.43</c:v>
                </c:pt>
                <c:pt idx="38">
                  <c:v>1.44</c:v>
                </c:pt>
                <c:pt idx="39">
                  <c:v>1.44</c:v>
                </c:pt>
                <c:pt idx="40">
                  <c:v>1.44</c:v>
                </c:pt>
                <c:pt idx="41">
                  <c:v>1.44</c:v>
                </c:pt>
                <c:pt idx="42">
                  <c:v>1.45</c:v>
                </c:pt>
                <c:pt idx="43">
                  <c:v>1.45</c:v>
                </c:pt>
                <c:pt idx="44">
                  <c:v>1.45</c:v>
                </c:pt>
                <c:pt idx="45">
                  <c:v>1.45</c:v>
                </c:pt>
                <c:pt idx="46">
                  <c:v>1.46</c:v>
                </c:pt>
                <c:pt idx="47">
                  <c:v>1.46</c:v>
                </c:pt>
                <c:pt idx="48">
                  <c:v>1.46</c:v>
                </c:pt>
                <c:pt idx="49">
                  <c:v>1.47</c:v>
                </c:pt>
                <c:pt idx="50">
                  <c:v>1.47</c:v>
                </c:pt>
                <c:pt idx="51">
                  <c:v>1.47</c:v>
                </c:pt>
                <c:pt idx="52">
                  <c:v>1.47</c:v>
                </c:pt>
                <c:pt idx="53">
                  <c:v>1.48</c:v>
                </c:pt>
                <c:pt idx="54">
                  <c:v>1.48</c:v>
                </c:pt>
                <c:pt idx="55">
                  <c:v>1.48</c:v>
                </c:pt>
                <c:pt idx="56">
                  <c:v>1.48</c:v>
                </c:pt>
                <c:pt idx="57">
                  <c:v>1.49</c:v>
                </c:pt>
                <c:pt idx="58">
                  <c:v>1.49</c:v>
                </c:pt>
                <c:pt idx="59">
                  <c:v>1.49</c:v>
                </c:pt>
                <c:pt idx="60">
                  <c:v>1.49</c:v>
                </c:pt>
                <c:pt idx="61">
                  <c:v>1.5</c:v>
                </c:pt>
                <c:pt idx="62">
                  <c:v>1.5</c:v>
                </c:pt>
                <c:pt idx="63">
                  <c:v>1.5</c:v>
                </c:pt>
                <c:pt idx="64">
                  <c:v>1.51</c:v>
                </c:pt>
                <c:pt idx="65">
                  <c:v>1.51</c:v>
                </c:pt>
                <c:pt idx="66">
                  <c:v>1.51</c:v>
                </c:pt>
                <c:pt idx="67">
                  <c:v>1.51</c:v>
                </c:pt>
                <c:pt idx="68">
                  <c:v>1.52</c:v>
                </c:pt>
                <c:pt idx="69">
                  <c:v>1.52</c:v>
                </c:pt>
                <c:pt idx="70">
                  <c:v>1.52</c:v>
                </c:pt>
                <c:pt idx="71">
                  <c:v>1.53</c:v>
                </c:pt>
                <c:pt idx="72">
                  <c:v>1.53</c:v>
                </c:pt>
                <c:pt idx="73">
                  <c:v>1.53</c:v>
                </c:pt>
                <c:pt idx="74">
                  <c:v>1.53</c:v>
                </c:pt>
                <c:pt idx="75">
                  <c:v>1.54</c:v>
                </c:pt>
                <c:pt idx="76">
                  <c:v>1.54</c:v>
                </c:pt>
                <c:pt idx="77">
                  <c:v>1.54</c:v>
                </c:pt>
                <c:pt idx="78">
                  <c:v>1.55</c:v>
                </c:pt>
                <c:pt idx="79">
                  <c:v>1.55</c:v>
                </c:pt>
                <c:pt idx="80">
                  <c:v>1.55</c:v>
                </c:pt>
                <c:pt idx="81">
                  <c:v>1.55</c:v>
                </c:pt>
                <c:pt idx="82">
                  <c:v>1.56</c:v>
                </c:pt>
                <c:pt idx="83">
                  <c:v>1.56</c:v>
                </c:pt>
                <c:pt idx="84">
                  <c:v>1.56</c:v>
                </c:pt>
                <c:pt idx="85">
                  <c:v>1.57</c:v>
                </c:pt>
                <c:pt idx="86">
                  <c:v>1.57</c:v>
                </c:pt>
                <c:pt idx="87">
                  <c:v>1.57</c:v>
                </c:pt>
                <c:pt idx="88">
                  <c:v>1.57</c:v>
                </c:pt>
                <c:pt idx="89">
                  <c:v>1.58</c:v>
                </c:pt>
                <c:pt idx="90">
                  <c:v>1.58</c:v>
                </c:pt>
                <c:pt idx="91">
                  <c:v>1.58</c:v>
                </c:pt>
                <c:pt idx="92">
                  <c:v>1.59</c:v>
                </c:pt>
                <c:pt idx="93">
                  <c:v>1.59</c:v>
                </c:pt>
                <c:pt idx="94">
                  <c:v>1.59</c:v>
                </c:pt>
                <c:pt idx="95">
                  <c:v>1.6</c:v>
                </c:pt>
                <c:pt idx="96">
                  <c:v>1.6</c:v>
                </c:pt>
                <c:pt idx="97">
                  <c:v>1.6</c:v>
                </c:pt>
                <c:pt idx="98">
                  <c:v>1.6</c:v>
                </c:pt>
                <c:pt idx="99">
                  <c:v>1.61</c:v>
                </c:pt>
                <c:pt idx="100">
                  <c:v>1.61</c:v>
                </c:pt>
                <c:pt idx="101">
                  <c:v>1.61</c:v>
                </c:pt>
                <c:pt idx="102">
                  <c:v>1.62</c:v>
                </c:pt>
                <c:pt idx="103">
                  <c:v>1.62</c:v>
                </c:pt>
                <c:pt idx="104">
                  <c:v>1.62</c:v>
                </c:pt>
                <c:pt idx="105">
                  <c:v>1.63</c:v>
                </c:pt>
                <c:pt idx="106">
                  <c:v>1.63</c:v>
                </c:pt>
                <c:pt idx="107">
                  <c:v>1.63</c:v>
                </c:pt>
                <c:pt idx="108">
                  <c:v>1.63</c:v>
                </c:pt>
                <c:pt idx="109">
                  <c:v>1.64</c:v>
                </c:pt>
                <c:pt idx="110">
                  <c:v>1.64</c:v>
                </c:pt>
                <c:pt idx="111">
                  <c:v>1.64</c:v>
                </c:pt>
                <c:pt idx="112">
                  <c:v>1.65</c:v>
                </c:pt>
                <c:pt idx="113">
                  <c:v>1.65</c:v>
                </c:pt>
                <c:pt idx="114">
                  <c:v>1.65</c:v>
                </c:pt>
                <c:pt idx="115">
                  <c:v>1.66</c:v>
                </c:pt>
                <c:pt idx="116">
                  <c:v>1.66</c:v>
                </c:pt>
                <c:pt idx="117">
                  <c:v>1.66</c:v>
                </c:pt>
                <c:pt idx="118">
                  <c:v>1.67</c:v>
                </c:pt>
                <c:pt idx="119">
                  <c:v>1.67</c:v>
                </c:pt>
                <c:pt idx="120">
                  <c:v>1.67</c:v>
                </c:pt>
              </c:numCache>
            </c:numRef>
          </c:yVal>
          <c:smooth val="0"/>
          <c:extLst>
            <c:ext xmlns:c16="http://schemas.microsoft.com/office/drawing/2014/chart" uri="{C3380CC4-5D6E-409C-BE32-E72D297353CC}">
              <c16:uniqueId val="{00000006-9373-E347-8AFF-EC93E893BDF2}"/>
            </c:ext>
          </c:extLst>
        </c:ser>
        <c:ser>
          <c:idx val="7"/>
          <c:order val="7"/>
          <c:tx>
            <c:strRef>
              <c:f>SAROMM_Centiles!$AP$3</c:f>
              <c:strCache>
                <c:ptCount val="1"/>
                <c:pt idx="0">
                  <c:v>95</c:v>
                </c:pt>
              </c:strCache>
            </c:strRef>
          </c:tx>
          <c:spPr>
            <a:ln w="19050" cap="rnd">
              <a:solidFill>
                <a:srgbClr val="0070C0"/>
              </a:solidFill>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SAROMM_Centiles!$AP$4:$AP$124</c:f>
              <c:numCache>
                <c:formatCode>General</c:formatCode>
                <c:ptCount val="121"/>
                <c:pt idx="0">
                  <c:v>1.43</c:v>
                </c:pt>
                <c:pt idx="1">
                  <c:v>1.43</c:v>
                </c:pt>
                <c:pt idx="2">
                  <c:v>1.43</c:v>
                </c:pt>
                <c:pt idx="3">
                  <c:v>1.44</c:v>
                </c:pt>
                <c:pt idx="4">
                  <c:v>1.44</c:v>
                </c:pt>
                <c:pt idx="5">
                  <c:v>1.45</c:v>
                </c:pt>
                <c:pt idx="6">
                  <c:v>1.45</c:v>
                </c:pt>
                <c:pt idx="7">
                  <c:v>1.45</c:v>
                </c:pt>
                <c:pt idx="8">
                  <c:v>1.46</c:v>
                </c:pt>
                <c:pt idx="9">
                  <c:v>1.46</c:v>
                </c:pt>
                <c:pt idx="10">
                  <c:v>1.46</c:v>
                </c:pt>
                <c:pt idx="11">
                  <c:v>1.47</c:v>
                </c:pt>
                <c:pt idx="12">
                  <c:v>1.47</c:v>
                </c:pt>
                <c:pt idx="13">
                  <c:v>1.48</c:v>
                </c:pt>
                <c:pt idx="14">
                  <c:v>1.48</c:v>
                </c:pt>
                <c:pt idx="15">
                  <c:v>1.48</c:v>
                </c:pt>
                <c:pt idx="16">
                  <c:v>1.49</c:v>
                </c:pt>
                <c:pt idx="17">
                  <c:v>1.49</c:v>
                </c:pt>
                <c:pt idx="18">
                  <c:v>1.5</c:v>
                </c:pt>
                <c:pt idx="19">
                  <c:v>1.5</c:v>
                </c:pt>
                <c:pt idx="20">
                  <c:v>1.5</c:v>
                </c:pt>
                <c:pt idx="21">
                  <c:v>1.51</c:v>
                </c:pt>
                <c:pt idx="22">
                  <c:v>1.51</c:v>
                </c:pt>
                <c:pt idx="23">
                  <c:v>1.51</c:v>
                </c:pt>
                <c:pt idx="24">
                  <c:v>1.52</c:v>
                </c:pt>
                <c:pt idx="25">
                  <c:v>1.52</c:v>
                </c:pt>
                <c:pt idx="26">
                  <c:v>1.53</c:v>
                </c:pt>
                <c:pt idx="27">
                  <c:v>1.53</c:v>
                </c:pt>
                <c:pt idx="28">
                  <c:v>1.53</c:v>
                </c:pt>
                <c:pt idx="29">
                  <c:v>1.54</c:v>
                </c:pt>
                <c:pt idx="30">
                  <c:v>1.54</c:v>
                </c:pt>
                <c:pt idx="31">
                  <c:v>1.54</c:v>
                </c:pt>
                <c:pt idx="32">
                  <c:v>1.55</c:v>
                </c:pt>
                <c:pt idx="33">
                  <c:v>1.55</c:v>
                </c:pt>
                <c:pt idx="34">
                  <c:v>1.56</c:v>
                </c:pt>
                <c:pt idx="35">
                  <c:v>1.56</c:v>
                </c:pt>
                <c:pt idx="36">
                  <c:v>1.56</c:v>
                </c:pt>
                <c:pt idx="37">
                  <c:v>1.57</c:v>
                </c:pt>
                <c:pt idx="38">
                  <c:v>1.57</c:v>
                </c:pt>
                <c:pt idx="39">
                  <c:v>1.57</c:v>
                </c:pt>
                <c:pt idx="40">
                  <c:v>1.58</c:v>
                </c:pt>
                <c:pt idx="41">
                  <c:v>1.58</c:v>
                </c:pt>
                <c:pt idx="42">
                  <c:v>1.58</c:v>
                </c:pt>
                <c:pt idx="43">
                  <c:v>1.59</c:v>
                </c:pt>
                <c:pt idx="44">
                  <c:v>1.59</c:v>
                </c:pt>
                <c:pt idx="45">
                  <c:v>1.6</c:v>
                </c:pt>
                <c:pt idx="46">
                  <c:v>1.6</c:v>
                </c:pt>
                <c:pt idx="47">
                  <c:v>1.6</c:v>
                </c:pt>
                <c:pt idx="48">
                  <c:v>1.61</c:v>
                </c:pt>
                <c:pt idx="49">
                  <c:v>1.61</c:v>
                </c:pt>
                <c:pt idx="50">
                  <c:v>1.61</c:v>
                </c:pt>
                <c:pt idx="51">
                  <c:v>1.62</c:v>
                </c:pt>
                <c:pt idx="52">
                  <c:v>1.62</c:v>
                </c:pt>
                <c:pt idx="53">
                  <c:v>1.62</c:v>
                </c:pt>
                <c:pt idx="54">
                  <c:v>1.63</c:v>
                </c:pt>
                <c:pt idx="55">
                  <c:v>1.63</c:v>
                </c:pt>
                <c:pt idx="56">
                  <c:v>1.64</c:v>
                </c:pt>
                <c:pt idx="57">
                  <c:v>1.64</c:v>
                </c:pt>
                <c:pt idx="58">
                  <c:v>1.64</c:v>
                </c:pt>
                <c:pt idx="59">
                  <c:v>1.65</c:v>
                </c:pt>
                <c:pt idx="60">
                  <c:v>1.65</c:v>
                </c:pt>
                <c:pt idx="61">
                  <c:v>1.65</c:v>
                </c:pt>
                <c:pt idx="62">
                  <c:v>1.66</c:v>
                </c:pt>
                <c:pt idx="63">
                  <c:v>1.66</c:v>
                </c:pt>
                <c:pt idx="64">
                  <c:v>1.66</c:v>
                </c:pt>
                <c:pt idx="65">
                  <c:v>1.67</c:v>
                </c:pt>
                <c:pt idx="66">
                  <c:v>1.67</c:v>
                </c:pt>
                <c:pt idx="67">
                  <c:v>1.67</c:v>
                </c:pt>
                <c:pt idx="68">
                  <c:v>1.68</c:v>
                </c:pt>
                <c:pt idx="69">
                  <c:v>1.68</c:v>
                </c:pt>
                <c:pt idx="70">
                  <c:v>1.68</c:v>
                </c:pt>
                <c:pt idx="71">
                  <c:v>1.69</c:v>
                </c:pt>
                <c:pt idx="72">
                  <c:v>1.69</c:v>
                </c:pt>
                <c:pt idx="73">
                  <c:v>1.7</c:v>
                </c:pt>
                <c:pt idx="74">
                  <c:v>1.7</c:v>
                </c:pt>
                <c:pt idx="75">
                  <c:v>1.7</c:v>
                </c:pt>
                <c:pt idx="76">
                  <c:v>1.71</c:v>
                </c:pt>
                <c:pt idx="77">
                  <c:v>1.71</c:v>
                </c:pt>
                <c:pt idx="78">
                  <c:v>1.71</c:v>
                </c:pt>
                <c:pt idx="79">
                  <c:v>1.72</c:v>
                </c:pt>
                <c:pt idx="80">
                  <c:v>1.72</c:v>
                </c:pt>
                <c:pt idx="81">
                  <c:v>1.72</c:v>
                </c:pt>
                <c:pt idx="82">
                  <c:v>1.73</c:v>
                </c:pt>
                <c:pt idx="83">
                  <c:v>1.73</c:v>
                </c:pt>
                <c:pt idx="84">
                  <c:v>1.73</c:v>
                </c:pt>
                <c:pt idx="85">
                  <c:v>1.74</c:v>
                </c:pt>
                <c:pt idx="86">
                  <c:v>1.74</c:v>
                </c:pt>
                <c:pt idx="87">
                  <c:v>1.74</c:v>
                </c:pt>
                <c:pt idx="88">
                  <c:v>1.75</c:v>
                </c:pt>
                <c:pt idx="89">
                  <c:v>1.75</c:v>
                </c:pt>
                <c:pt idx="90">
                  <c:v>1.75</c:v>
                </c:pt>
                <c:pt idx="91">
                  <c:v>1.76</c:v>
                </c:pt>
                <c:pt idx="92">
                  <c:v>1.76</c:v>
                </c:pt>
                <c:pt idx="93">
                  <c:v>1.76</c:v>
                </c:pt>
                <c:pt idx="94">
                  <c:v>1.77</c:v>
                </c:pt>
                <c:pt idx="95">
                  <c:v>1.77</c:v>
                </c:pt>
                <c:pt idx="96">
                  <c:v>1.77</c:v>
                </c:pt>
                <c:pt idx="97">
                  <c:v>1.78</c:v>
                </c:pt>
                <c:pt idx="98">
                  <c:v>1.78</c:v>
                </c:pt>
                <c:pt idx="99">
                  <c:v>1.78</c:v>
                </c:pt>
                <c:pt idx="100">
                  <c:v>1.79</c:v>
                </c:pt>
                <c:pt idx="101">
                  <c:v>1.79</c:v>
                </c:pt>
                <c:pt idx="102">
                  <c:v>1.79</c:v>
                </c:pt>
                <c:pt idx="103">
                  <c:v>1.8</c:v>
                </c:pt>
                <c:pt idx="104">
                  <c:v>1.8</c:v>
                </c:pt>
                <c:pt idx="105">
                  <c:v>1.8</c:v>
                </c:pt>
                <c:pt idx="106">
                  <c:v>1.81</c:v>
                </c:pt>
                <c:pt idx="107">
                  <c:v>1.81</c:v>
                </c:pt>
                <c:pt idx="108">
                  <c:v>1.81</c:v>
                </c:pt>
                <c:pt idx="109">
                  <c:v>1.82</c:v>
                </c:pt>
                <c:pt idx="110">
                  <c:v>1.82</c:v>
                </c:pt>
                <c:pt idx="111">
                  <c:v>1.82</c:v>
                </c:pt>
                <c:pt idx="112">
                  <c:v>1.83</c:v>
                </c:pt>
                <c:pt idx="113">
                  <c:v>1.83</c:v>
                </c:pt>
                <c:pt idx="114">
                  <c:v>1.83</c:v>
                </c:pt>
                <c:pt idx="115">
                  <c:v>1.84</c:v>
                </c:pt>
                <c:pt idx="116">
                  <c:v>1.84</c:v>
                </c:pt>
                <c:pt idx="117">
                  <c:v>1.84</c:v>
                </c:pt>
                <c:pt idx="118">
                  <c:v>1.85</c:v>
                </c:pt>
                <c:pt idx="119">
                  <c:v>1.85</c:v>
                </c:pt>
                <c:pt idx="120">
                  <c:v>1.85</c:v>
                </c:pt>
              </c:numCache>
            </c:numRef>
          </c:yVal>
          <c:smooth val="0"/>
          <c:extLst>
            <c:ext xmlns:c16="http://schemas.microsoft.com/office/drawing/2014/chart" uri="{C3380CC4-5D6E-409C-BE32-E72D297353CC}">
              <c16:uniqueId val="{00000007-9373-E347-8AFF-EC93E893BDF2}"/>
            </c:ext>
          </c:extLst>
        </c:ser>
        <c:ser>
          <c:idx val="8"/>
          <c:order val="8"/>
          <c:tx>
            <c:strRef>
              <c:f>SAROMM_Centiles!$AQ$3</c:f>
              <c:strCache>
                <c:ptCount val="1"/>
                <c:pt idx="0">
                  <c:v>97</c:v>
                </c:pt>
              </c:strCache>
            </c:strRef>
          </c:tx>
          <c:spPr>
            <a:ln w="19050" cap="rnd">
              <a:solidFill>
                <a:srgbClr val="C00000"/>
              </a:solidFill>
              <a:prstDash val="sysDash"/>
              <a:round/>
            </a:ln>
            <a:effectLst/>
          </c:spPr>
          <c:marker>
            <c:symbol val="none"/>
          </c:marker>
          <c:xVal>
            <c:numRef>
              <c:f>SAROMM_Centiles!$AH$4:$AH$124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SAROMM_Centiles!$AQ$4:$AQ$124</c:f>
              <c:numCache>
                <c:formatCode>General</c:formatCode>
                <c:ptCount val="121"/>
                <c:pt idx="0">
                  <c:v>1.47</c:v>
                </c:pt>
                <c:pt idx="1">
                  <c:v>1.48</c:v>
                </c:pt>
                <c:pt idx="2">
                  <c:v>1.48</c:v>
                </c:pt>
                <c:pt idx="3">
                  <c:v>1.49</c:v>
                </c:pt>
                <c:pt idx="4">
                  <c:v>1.49</c:v>
                </c:pt>
                <c:pt idx="5">
                  <c:v>1.5</c:v>
                </c:pt>
                <c:pt idx="6">
                  <c:v>1.5</c:v>
                </c:pt>
                <c:pt idx="7">
                  <c:v>1.51</c:v>
                </c:pt>
                <c:pt idx="8">
                  <c:v>1.51</c:v>
                </c:pt>
                <c:pt idx="9">
                  <c:v>1.52</c:v>
                </c:pt>
                <c:pt idx="10">
                  <c:v>1.52</c:v>
                </c:pt>
                <c:pt idx="11">
                  <c:v>1.53</c:v>
                </c:pt>
                <c:pt idx="12">
                  <c:v>1.53</c:v>
                </c:pt>
                <c:pt idx="13">
                  <c:v>1.54</c:v>
                </c:pt>
                <c:pt idx="14">
                  <c:v>1.54</c:v>
                </c:pt>
                <c:pt idx="15">
                  <c:v>1.55</c:v>
                </c:pt>
                <c:pt idx="16">
                  <c:v>1.55</c:v>
                </c:pt>
                <c:pt idx="17">
                  <c:v>1.55</c:v>
                </c:pt>
                <c:pt idx="18">
                  <c:v>1.56</c:v>
                </c:pt>
                <c:pt idx="19">
                  <c:v>1.56</c:v>
                </c:pt>
                <c:pt idx="20">
                  <c:v>1.57</c:v>
                </c:pt>
                <c:pt idx="21">
                  <c:v>1.57</c:v>
                </c:pt>
                <c:pt idx="22">
                  <c:v>1.58</c:v>
                </c:pt>
                <c:pt idx="23">
                  <c:v>1.58</c:v>
                </c:pt>
                <c:pt idx="24">
                  <c:v>1.58</c:v>
                </c:pt>
                <c:pt idx="25">
                  <c:v>1.59</c:v>
                </c:pt>
                <c:pt idx="26">
                  <c:v>1.59</c:v>
                </c:pt>
                <c:pt idx="27">
                  <c:v>1.6</c:v>
                </c:pt>
                <c:pt idx="28">
                  <c:v>1.6</c:v>
                </c:pt>
                <c:pt idx="29">
                  <c:v>1.6</c:v>
                </c:pt>
                <c:pt idx="30">
                  <c:v>1.61</c:v>
                </c:pt>
                <c:pt idx="31">
                  <c:v>1.61</c:v>
                </c:pt>
                <c:pt idx="32">
                  <c:v>1.62</c:v>
                </c:pt>
                <c:pt idx="33">
                  <c:v>1.62</c:v>
                </c:pt>
                <c:pt idx="34">
                  <c:v>1.62</c:v>
                </c:pt>
                <c:pt idx="35">
                  <c:v>1.63</c:v>
                </c:pt>
                <c:pt idx="36">
                  <c:v>1.63</c:v>
                </c:pt>
                <c:pt idx="37">
                  <c:v>1.64</c:v>
                </c:pt>
                <c:pt idx="38">
                  <c:v>1.64</c:v>
                </c:pt>
                <c:pt idx="39">
                  <c:v>1.64</c:v>
                </c:pt>
                <c:pt idx="40">
                  <c:v>1.65</c:v>
                </c:pt>
                <c:pt idx="41">
                  <c:v>1.65</c:v>
                </c:pt>
                <c:pt idx="42">
                  <c:v>1.65</c:v>
                </c:pt>
                <c:pt idx="43">
                  <c:v>1.66</c:v>
                </c:pt>
                <c:pt idx="44">
                  <c:v>1.66</c:v>
                </c:pt>
                <c:pt idx="45">
                  <c:v>1.66</c:v>
                </c:pt>
                <c:pt idx="46">
                  <c:v>1.67</c:v>
                </c:pt>
                <c:pt idx="47">
                  <c:v>1.67</c:v>
                </c:pt>
                <c:pt idx="48">
                  <c:v>1.67</c:v>
                </c:pt>
                <c:pt idx="49">
                  <c:v>1.68</c:v>
                </c:pt>
                <c:pt idx="50">
                  <c:v>1.68</c:v>
                </c:pt>
                <c:pt idx="51">
                  <c:v>1.68</c:v>
                </c:pt>
                <c:pt idx="52">
                  <c:v>1.69</c:v>
                </c:pt>
                <c:pt idx="53">
                  <c:v>1.69</c:v>
                </c:pt>
                <c:pt idx="54">
                  <c:v>1.69</c:v>
                </c:pt>
                <c:pt idx="55">
                  <c:v>1.7</c:v>
                </c:pt>
                <c:pt idx="56">
                  <c:v>1.7</c:v>
                </c:pt>
                <c:pt idx="57">
                  <c:v>1.7</c:v>
                </c:pt>
                <c:pt idx="58">
                  <c:v>1.7</c:v>
                </c:pt>
                <c:pt idx="59">
                  <c:v>1.71</c:v>
                </c:pt>
                <c:pt idx="60">
                  <c:v>1.71</c:v>
                </c:pt>
                <c:pt idx="61">
                  <c:v>1.71</c:v>
                </c:pt>
                <c:pt idx="62">
                  <c:v>1.72</c:v>
                </c:pt>
                <c:pt idx="63">
                  <c:v>1.72</c:v>
                </c:pt>
                <c:pt idx="64">
                  <c:v>1.72</c:v>
                </c:pt>
                <c:pt idx="65">
                  <c:v>1.72</c:v>
                </c:pt>
                <c:pt idx="66">
                  <c:v>1.73</c:v>
                </c:pt>
                <c:pt idx="67">
                  <c:v>1.73</c:v>
                </c:pt>
                <c:pt idx="68">
                  <c:v>1.73</c:v>
                </c:pt>
                <c:pt idx="69">
                  <c:v>1.73</c:v>
                </c:pt>
                <c:pt idx="70">
                  <c:v>1.74</c:v>
                </c:pt>
                <c:pt idx="71">
                  <c:v>1.74</c:v>
                </c:pt>
                <c:pt idx="72">
                  <c:v>1.74</c:v>
                </c:pt>
                <c:pt idx="73">
                  <c:v>1.74</c:v>
                </c:pt>
                <c:pt idx="74">
                  <c:v>1.75</c:v>
                </c:pt>
                <c:pt idx="75">
                  <c:v>1.75</c:v>
                </c:pt>
                <c:pt idx="76">
                  <c:v>1.75</c:v>
                </c:pt>
                <c:pt idx="77">
                  <c:v>1.75</c:v>
                </c:pt>
                <c:pt idx="78">
                  <c:v>1.75</c:v>
                </c:pt>
                <c:pt idx="79">
                  <c:v>1.76</c:v>
                </c:pt>
                <c:pt idx="80">
                  <c:v>1.76</c:v>
                </c:pt>
                <c:pt idx="81">
                  <c:v>1.76</c:v>
                </c:pt>
                <c:pt idx="82">
                  <c:v>1.76</c:v>
                </c:pt>
                <c:pt idx="83">
                  <c:v>1.77</c:v>
                </c:pt>
                <c:pt idx="84">
                  <c:v>1.77</c:v>
                </c:pt>
                <c:pt idx="85">
                  <c:v>1.77</c:v>
                </c:pt>
                <c:pt idx="86">
                  <c:v>1.77</c:v>
                </c:pt>
                <c:pt idx="87">
                  <c:v>1.77</c:v>
                </c:pt>
                <c:pt idx="88">
                  <c:v>1.78</c:v>
                </c:pt>
                <c:pt idx="89">
                  <c:v>1.78</c:v>
                </c:pt>
                <c:pt idx="90">
                  <c:v>1.78</c:v>
                </c:pt>
                <c:pt idx="91">
                  <c:v>1.78</c:v>
                </c:pt>
                <c:pt idx="92">
                  <c:v>1.78</c:v>
                </c:pt>
                <c:pt idx="93">
                  <c:v>1.79</c:v>
                </c:pt>
                <c:pt idx="94">
                  <c:v>1.79</c:v>
                </c:pt>
                <c:pt idx="95">
                  <c:v>1.79</c:v>
                </c:pt>
                <c:pt idx="96">
                  <c:v>1.79</c:v>
                </c:pt>
                <c:pt idx="97">
                  <c:v>1.8</c:v>
                </c:pt>
                <c:pt idx="98">
                  <c:v>1.8</c:v>
                </c:pt>
                <c:pt idx="99">
                  <c:v>1.8</c:v>
                </c:pt>
                <c:pt idx="100">
                  <c:v>1.8</c:v>
                </c:pt>
                <c:pt idx="101">
                  <c:v>1.81</c:v>
                </c:pt>
                <c:pt idx="102">
                  <c:v>1.81</c:v>
                </c:pt>
                <c:pt idx="103">
                  <c:v>1.81</c:v>
                </c:pt>
                <c:pt idx="104">
                  <c:v>1.81</c:v>
                </c:pt>
                <c:pt idx="105">
                  <c:v>1.82</c:v>
                </c:pt>
                <c:pt idx="106">
                  <c:v>1.82</c:v>
                </c:pt>
                <c:pt idx="107">
                  <c:v>1.82</c:v>
                </c:pt>
                <c:pt idx="108">
                  <c:v>1.82</c:v>
                </c:pt>
                <c:pt idx="109">
                  <c:v>1.83</c:v>
                </c:pt>
                <c:pt idx="110">
                  <c:v>1.83</c:v>
                </c:pt>
                <c:pt idx="111">
                  <c:v>1.83</c:v>
                </c:pt>
                <c:pt idx="112">
                  <c:v>1.83</c:v>
                </c:pt>
                <c:pt idx="113">
                  <c:v>1.84</c:v>
                </c:pt>
                <c:pt idx="114">
                  <c:v>1.84</c:v>
                </c:pt>
                <c:pt idx="115">
                  <c:v>1.84</c:v>
                </c:pt>
                <c:pt idx="116">
                  <c:v>1.84</c:v>
                </c:pt>
                <c:pt idx="117">
                  <c:v>1.85</c:v>
                </c:pt>
                <c:pt idx="118">
                  <c:v>1.85</c:v>
                </c:pt>
                <c:pt idx="119">
                  <c:v>1.85</c:v>
                </c:pt>
                <c:pt idx="120">
                  <c:v>1.86</c:v>
                </c:pt>
              </c:numCache>
            </c:numRef>
          </c:yVal>
          <c:smooth val="0"/>
          <c:extLst>
            <c:ext xmlns:c16="http://schemas.microsoft.com/office/drawing/2014/chart" uri="{C3380CC4-5D6E-409C-BE32-E72D297353CC}">
              <c16:uniqueId val="{00000008-9373-E347-8AFF-EC93E893BDF2}"/>
            </c:ext>
          </c:extLst>
        </c:ser>
        <c:ser>
          <c:idx val="10"/>
          <c:order val="9"/>
          <c:tx>
            <c:strRef>
              <c:f>SAROMM_Centiles!$C$3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SAROMM_Centiles!$AF$8:$AF$9</c:f>
              <c:numCache>
                <c:formatCode>General</c:formatCode>
                <c:ptCount val="2"/>
                <c:pt idx="0">
                  <c:v>#N/A</c:v>
                </c:pt>
                <c:pt idx="1">
                  <c:v>#N/A</c:v>
                </c:pt>
              </c:numCache>
            </c:numRef>
          </c:xVal>
          <c:yVal>
            <c:numRef>
              <c:f>SAROMM_Centiles!$AG$8:$AG$9</c:f>
              <c:numCache>
                <c:formatCode>General</c:formatCode>
                <c:ptCount val="2"/>
                <c:pt idx="0">
                  <c:v>#N/A</c:v>
                </c:pt>
                <c:pt idx="1">
                  <c:v>#N/A</c:v>
                </c:pt>
              </c:numCache>
            </c:numRef>
          </c:yVal>
          <c:smooth val="0"/>
          <c:extLst>
            <c:ext xmlns:c16="http://schemas.microsoft.com/office/drawing/2014/chart" uri="{C3380CC4-5D6E-409C-BE32-E72D297353CC}">
              <c16:uniqueId val="{00000009-9373-E347-8AFF-EC93E893BDF2}"/>
            </c:ext>
          </c:extLst>
        </c:ser>
        <c:dLbls>
          <c:showLegendKey val="0"/>
          <c:showVal val="0"/>
          <c:showCatName val="0"/>
          <c:showSerName val="0"/>
          <c:showPercent val="0"/>
          <c:showBubbleSize val="0"/>
        </c:dLbls>
        <c:axId val="886843072"/>
        <c:axId val="886844848"/>
      </c:scatterChart>
      <c:valAx>
        <c:axId val="88684307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44848"/>
        <c:crossesAt val="0"/>
        <c:crossBetween val="midCat"/>
        <c:majorUnit val="1"/>
        <c:minorUnit val="0.5"/>
      </c:valAx>
      <c:valAx>
        <c:axId val="886844848"/>
        <c:scaling>
          <c:orientation val="minMax"/>
          <c:max val="4"/>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SAROMM_Centiles!$BC$2</c:f>
              <c:strCache>
                <c:ptCount val="1"/>
                <c:pt idx="0">
                  <c:v>Graphs at Bottom</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84307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SMWT_Centiles!$BC$124</c:f>
          <c:strCache>
            <c:ptCount val="1"/>
            <c:pt idx="0">
              <c:v>Six Minute Walk Test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SMWT_Centiles!$AW$1</c:f>
              <c:strCache>
                <c:ptCount val="1"/>
                <c:pt idx="0">
                  <c:v>Level I</c:v>
                </c:pt>
              </c:strCache>
            </c:strRef>
          </c:tx>
          <c:spPr>
            <a:ln w="19050" cap="rnd">
              <a:solidFill>
                <a:schemeClr val="accent2"/>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SMWT_Centiles!$AW$2:$AW$121</c:f>
              <c:numCache>
                <c:formatCode>General</c:formatCode>
                <c:ptCount val="120"/>
                <c:pt idx="0">
                  <c:v>837.043704982181</c:v>
                </c:pt>
                <c:pt idx="1">
                  <c:v>860.77171949661499</c:v>
                </c:pt>
                <c:pt idx="2">
                  <c:v>883.44031732731298</c:v>
                </c:pt>
                <c:pt idx="3">
                  <c:v>905.09679968057901</c:v>
                </c:pt>
                <c:pt idx="4">
                  <c:v>925.78635584193205</c:v>
                </c:pt>
                <c:pt idx="5">
                  <c:v>945.55215746987801</c:v>
                </c:pt>
                <c:pt idx="6">
                  <c:v>964.43544867962896</c:v>
                </c:pt>
                <c:pt idx="7">
                  <c:v>982.47563210472697</c:v>
                </c:pt>
                <c:pt idx="8">
                  <c:v>999.710351116163</c:v>
                </c:pt>
                <c:pt idx="9">
                  <c:v>1016.17556837055</c:v>
                </c:pt>
                <c:pt idx="10">
                  <c:v>1031.9056408512299</c:v>
                </c:pt>
                <c:pt idx="11">
                  <c:v>1046.93339155895</c:v>
                </c:pt>
                <c:pt idx="12">
                  <c:v>1061.29017800167</c:v>
                </c:pt>
                <c:pt idx="13">
                  <c:v>1075.00595762635</c:v>
                </c:pt>
                <c:pt idx="14">
                  <c:v>1088.1093503294001</c:v>
                </c:pt>
                <c:pt idx="15">
                  <c:v>1100.6276981761</c:v>
                </c:pt>
                <c:pt idx="16">
                  <c:v>1112.5871224536299</c:v>
                </c:pt>
                <c:pt idx="17">
                  <c:v>1124.0125781768299</c:v>
                </c:pt>
                <c:pt idx="18">
                  <c:v>1134.9279061602999</c:v>
                </c:pt>
                <c:pt idx="19">
                  <c:v>1145.35588276563</c:v>
                </c:pt>
                <c:pt idx="20">
                  <c:v>1155.3182674274501</c:v>
                </c:pt>
                <c:pt idx="21">
                  <c:v>1164.83584805757</c:v>
                </c:pt>
                <c:pt idx="22">
                  <c:v>1173.92848442181</c:v>
                </c:pt>
                <c:pt idx="23">
                  <c:v>1182.6151495802601</c:v>
                </c:pt>
                <c:pt idx="24">
                  <c:v>1190.91396947719</c:v>
                </c:pt>
                <c:pt idx="25">
                  <c:v>1198.8422607633499</c:v>
                </c:pt>
                <c:pt idx="26">
                  <c:v>1206.4165669296499</c:v>
                </c:pt>
                <c:pt idx="27">
                  <c:v>1213.65269282741</c:v>
                </c:pt>
                <c:pt idx="28">
                  <c:v>1220.5657376474501</c:v>
                </c:pt>
                <c:pt idx="29">
                  <c:v>1227.1701264266101</c:v>
                </c:pt>
                <c:pt idx="30">
                  <c:v>1233.4796401476699</c:v>
                </c:pt>
                <c:pt idx="31">
                  <c:v>1239.50744449527</c:v>
                </c:pt>
                <c:pt idx="32">
                  <c:v>1245.26611732796</c:v>
                </c:pt>
                <c:pt idx="33">
                  <c:v>1250.76767492366</c:v>
                </c:pt>
                <c:pt idx="34">
                  <c:v>1256.0235970533199</c:v>
                </c:pt>
                <c:pt idx="35">
                  <c:v>1261.0448509350599</c:v>
                </c:pt>
                <c:pt idx="36">
                  <c:v>1265.8419141188299</c:v>
                </c:pt>
                <c:pt idx="37">
                  <c:v>1270.4247963492501</c:v>
                </c:pt>
                <c:pt idx="38">
                  <c:v>1274.8030604523699</c:v>
                </c:pt>
                <c:pt idx="39">
                  <c:v>1278.9858422898401</c:v>
                </c:pt>
                <c:pt idx="40">
                  <c:v>1282.98186982216</c:v>
                </c:pt>
                <c:pt idx="41">
                  <c:v>1286.79948132082</c:v>
                </c:pt>
                <c:pt idx="42">
                  <c:v>1290.4466427672301</c:v>
                </c:pt>
                <c:pt idx="43">
                  <c:v>1293.9309644749001</c:v>
                </c:pt>
                <c:pt idx="44">
                  <c:v>1297.2597169693699</c:v>
                </c:pt>
                <c:pt idx="45">
                  <c:v>1300.43984615924</c:v>
                </c:pt>
                <c:pt idx="46">
                  <c:v>1303.47798782976</c:v>
                </c:pt>
                <c:pt idx="47">
                  <c:v>1306.3804814893001</c:v>
                </c:pt>
                <c:pt idx="48">
                  <c:v>1309.15338359765</c:v>
                </c:pt>
                <c:pt idx="49">
                  <c:v>1311.8024802037</c:v>
                </c:pt>
                <c:pt idx="50">
                  <c:v>1314.33329901875</c:v>
                </c:pt>
                <c:pt idx="51">
                  <c:v>1316.7511209509601</c:v>
                </c:pt>
                <c:pt idx="52">
                  <c:v>1319.0609911246399</c:v>
                </c:pt>
                <c:pt idx="53">
                  <c:v>1321.26772940763</c:v>
                </c:pt>
                <c:pt idx="54">
                  <c:v>1323.37594046862</c:v>
                </c:pt>
                <c:pt idx="55">
                  <c:v>1325.3900233854399</c:v>
                </c:pt>
                <c:pt idx="56">
                  <c:v>1327.31418082439</c:v>
                </c:pt>
                <c:pt idx="57">
                  <c:v>1329.1524278096001</c:v>
                </c:pt>
                <c:pt idx="58">
                  <c:v>1330.9086001010501</c:v>
                </c:pt>
                <c:pt idx="59">
                  <c:v>1332.5863621983401</c:v>
                </c:pt>
                <c:pt idx="60">
                  <c:v>1334.1892149872201</c:v>
                </c:pt>
                <c:pt idx="61">
                  <c:v>1335.7205030446701</c:v>
                </c:pt>
                <c:pt idx="62">
                  <c:v>1337.1834216178299</c:v>
                </c:pt>
                <c:pt idx="63">
                  <c:v>1338.58102329132</c:v>
                </c:pt>
                <c:pt idx="64">
                  <c:v>1339.9162243569001</c:v>
                </c:pt>
                <c:pt idx="65">
                  <c:v>1341.19181089872</c:v>
                </c:pt>
                <c:pt idx="66">
                  <c:v>1342.41044460687</c:v>
                </c:pt>
                <c:pt idx="67">
                  <c:v>1343.5746683313801</c:v>
                </c:pt>
                <c:pt idx="68">
                  <c:v>1344.6869113881901</c:v>
                </c:pt>
                <c:pt idx="69">
                  <c:v>1345.74949462834</c:v>
                </c:pt>
                <c:pt idx="70">
                  <c:v>1346.7646352806601</c:v>
                </c:pt>
                <c:pt idx="71">
                  <c:v>1347.7344515784</c:v>
                </c:pt>
                <c:pt idx="72">
                  <c:v>1348.66096717918</c:v>
                </c:pt>
                <c:pt idx="73">
                  <c:v>1349.5461153876399</c:v>
                </c:pt>
                <c:pt idx="74">
                  <c:v>1350.39174318958</c:v>
                </c:pt>
                <c:pt idx="75">
                  <c:v>1351.19961510592</c:v>
                </c:pt>
                <c:pt idx="76">
                  <c:v>1351.97141687463</c:v>
                </c:pt>
                <c:pt idx="77">
                  <c:v>1352.7087589682601</c:v>
                </c:pt>
                <c:pt idx="78">
                  <c:v>1353.41317995443</c:v>
                </c:pt>
                <c:pt idx="79">
                  <c:v>1354.0861497062599</c:v>
                </c:pt>
                <c:pt idx="80">
                  <c:v>1354.7290724694401</c:v>
                </c:pt>
                <c:pt idx="81">
                  <c:v>1355.3432897924199</c:v>
                </c:pt>
                <c:pt idx="82">
                  <c:v>1355.93008332573</c:v>
                </c:pt>
                <c:pt idx="83">
                  <c:v>1356.4906774963099</c:v>
                </c:pt>
                <c:pt idx="84">
                  <c:v>1357.0262420624599</c:v>
                </c:pt>
                <c:pt idx="85">
                  <c:v>1357.53789455471</c:v>
                </c:pt>
                <c:pt idx="86">
                  <c:v>1358.0267026076899</c:v>
                </c:pt>
                <c:pt idx="87">
                  <c:v>1358.49368618791</c:v>
                </c:pt>
                <c:pt idx="88">
                  <c:v>1358.9398197220501</c:v>
                </c:pt>
                <c:pt idx="89">
                  <c:v>1359.36603413027</c:v>
                </c:pt>
                <c:pt idx="90">
                  <c:v>1359.7732187686399</c:v>
                </c:pt>
                <c:pt idx="91">
                  <c:v>1360.16222328499</c:v>
                </c:pt>
                <c:pt idx="92">
                  <c:v>1360.53385939176</c:v>
                </c:pt>
                <c:pt idx="93">
                  <c:v>1360.88890255976</c:v>
                </c:pt>
                <c:pt idx="94">
                  <c:v>1361.22809363633</c:v>
                </c:pt>
                <c:pt idx="95">
                  <c:v>1361.5521403911901</c:v>
                </c:pt>
                <c:pt idx="96">
                  <c:v>1361.86171899329</c:v>
                </c:pt>
                <c:pt idx="97">
                  <c:v>1362.15747542179</c:v>
                </c:pt>
                <c:pt idx="98">
                  <c:v>1362.44002681392</c:v>
                </c:pt>
                <c:pt idx="99">
                  <c:v>1362.70996275275</c:v>
                </c:pt>
                <c:pt idx="100">
                  <c:v>1362.96784649746</c:v>
                </c:pt>
                <c:pt idx="101">
                  <c:v>1363.21421615862</c:v>
                </c:pt>
                <c:pt idx="102">
                  <c:v>1363.4495858210501</c:v>
                </c:pt>
                <c:pt idx="103">
                  <c:v>1363.6744466165501</c:v>
                </c:pt>
                <c:pt idx="104">
                  <c:v>1363.8892677486699</c:v>
                </c:pt>
                <c:pt idx="105">
                  <c:v>1364.09449747182</c:v>
                </c:pt>
                <c:pt idx="106">
                  <c:v>1364.2905640265701</c:v>
                </c:pt>
                <c:pt idx="107">
                  <c:v>1364.4778765332601</c:v>
                </c:pt>
              </c:numCache>
            </c:numRef>
          </c:yVal>
          <c:smooth val="1"/>
          <c:extLst>
            <c:ext xmlns:c16="http://schemas.microsoft.com/office/drawing/2014/chart" uri="{C3380CC4-5D6E-409C-BE32-E72D297353CC}">
              <c16:uniqueId val="{00000000-5240-0B4C-BC37-BB2F1094AD96}"/>
            </c:ext>
          </c:extLst>
        </c:ser>
        <c:ser>
          <c:idx val="1"/>
          <c:order val="1"/>
          <c:tx>
            <c:strRef>
              <c:f>SMWT_Centiles!$AX$1</c:f>
              <c:strCache>
                <c:ptCount val="1"/>
                <c:pt idx="0">
                  <c:v>Level II</c:v>
                </c:pt>
              </c:strCache>
            </c:strRef>
          </c:tx>
          <c:spPr>
            <a:ln w="19050" cap="rnd">
              <a:solidFill>
                <a:schemeClr val="accent4"/>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SMWT_Centiles!$AX$2:$AX$121</c:f>
              <c:numCache>
                <c:formatCode>General</c:formatCode>
                <c:ptCount val="120"/>
                <c:pt idx="0">
                  <c:v>409.43552201424302</c:v>
                </c:pt>
                <c:pt idx="1">
                  <c:v>432.794411138312</c:v>
                </c:pt>
                <c:pt idx="2">
                  <c:v>455.38745404845997</c:v>
                </c:pt>
                <c:pt idx="3">
                  <c:v>477.23975983357599</c:v>
                </c:pt>
                <c:pt idx="4">
                  <c:v>498.37561435416001</c:v>
                </c:pt>
                <c:pt idx="5">
                  <c:v>518.81850723274999</c:v>
                </c:pt>
                <c:pt idx="6">
                  <c:v>538.59115795943399</c:v>
                </c:pt>
                <c:pt idx="7">
                  <c:v>557.71554114146704</c:v>
                </c:pt>
                <c:pt idx="8">
                  <c:v>576.21291092505703</c:v>
                </c:pt>
                <c:pt idx="9">
                  <c:v>594.10382461644895</c:v>
                </c:pt>
                <c:pt idx="10">
                  <c:v>611.408165528572</c:v>
                </c:pt>
                <c:pt idx="11">
                  <c:v>628.14516507863095</c:v>
                </c:pt>
                <c:pt idx="12">
                  <c:v>644.33342416120695</c:v>
                </c:pt>
                <c:pt idx="13">
                  <c:v>659.99093382061903</c:v>
                </c:pt>
                <c:pt idx="14">
                  <c:v>675.13509524551398</c:v>
                </c:pt>
                <c:pt idx="15">
                  <c:v>689.78273910792302</c:v>
                </c:pt>
                <c:pt idx="16">
                  <c:v>703.95014426825605</c:v>
                </c:pt>
                <c:pt idx="17">
                  <c:v>717.65305586703698</c:v>
                </c:pt>
                <c:pt idx="18">
                  <c:v>730.90670282348401</c:v>
                </c:pt>
                <c:pt idx="19">
                  <c:v>743.72581476037999</c:v>
                </c:pt>
                <c:pt idx="20">
                  <c:v>756.12463837403595</c:v>
                </c:pt>
                <c:pt idx="21">
                  <c:v>768.11695326755603</c:v>
                </c:pt>
                <c:pt idx="22">
                  <c:v>779.71608726499198</c:v>
                </c:pt>
                <c:pt idx="23">
                  <c:v>790.93493122339703</c:v>
                </c:pt>
                <c:pt idx="24">
                  <c:v>801.78595335926195</c:v>
                </c:pt>
                <c:pt idx="25">
                  <c:v>812.28121310523898</c:v>
                </c:pt>
                <c:pt idx="26">
                  <c:v>822.432374512553</c:v>
                </c:pt>
                <c:pt idx="27">
                  <c:v>832.25071921401297</c:v>
                </c:pt>
                <c:pt idx="28">
                  <c:v>841.74715896200303</c:v>
                </c:pt>
                <c:pt idx="29">
                  <c:v>850.93224775541296</c:v>
                </c:pt>
                <c:pt idx="30">
                  <c:v>859.81619356896499</c:v>
                </c:pt>
                <c:pt idx="31">
                  <c:v>868.40886969799396</c:v>
                </c:pt>
                <c:pt idx="32">
                  <c:v>876.71982573126297</c:v>
                </c:pt>
                <c:pt idx="33">
                  <c:v>884.75829816403495</c:v>
                </c:pt>
                <c:pt idx="34">
                  <c:v>892.53322066317605</c:v>
                </c:pt>
                <c:pt idx="35">
                  <c:v>900.05323399570898</c:v>
                </c:pt>
                <c:pt idx="36">
                  <c:v>907.32669563185004</c:v>
                </c:pt>
                <c:pt idx="37">
                  <c:v>914.36168903319901</c:v>
                </c:pt>
                <c:pt idx="38">
                  <c:v>921.16603263640195</c:v>
                </c:pt>
                <c:pt idx="39">
                  <c:v>927.74728854227999</c:v>
                </c:pt>
                <c:pt idx="40">
                  <c:v>934.11277092007697</c:v>
                </c:pt>
                <c:pt idx="41">
                  <c:v>940.26955413615804</c:v>
                </c:pt>
                <c:pt idx="42">
                  <c:v>946.22448061620503</c:v>
                </c:pt>
                <c:pt idx="43">
                  <c:v>951.98416844964004</c:v>
                </c:pt>
                <c:pt idx="44">
                  <c:v>957.55501874473305</c:v>
                </c:pt>
                <c:pt idx="45">
                  <c:v>962.94322274255705</c:v>
                </c:pt>
                <c:pt idx="46">
                  <c:v>968.15476869771305</c:v>
                </c:pt>
                <c:pt idx="47">
                  <c:v>973.19544853345496</c:v>
                </c:pt>
                <c:pt idx="48">
                  <c:v>978.07086427862896</c:v>
                </c:pt>
                <c:pt idx="49">
                  <c:v>982.78643429355805</c:v>
                </c:pt>
                <c:pt idx="50">
                  <c:v>987.34739929181706</c:v>
                </c:pt>
                <c:pt idx="51">
                  <c:v>991.75882816456999</c:v>
                </c:pt>
                <c:pt idx="52">
                  <c:v>996.02562361395098</c:v>
                </c:pt>
                <c:pt idx="53">
                  <c:v>1000.15252760175</c:v>
                </c:pt>
                <c:pt idx="54">
                  <c:v>1004.1441266194601</c:v>
                </c:pt>
                <c:pt idx="55">
                  <c:v>1008.00485678553</c:v>
                </c:pt>
                <c:pt idx="56">
                  <c:v>1011.73900877552</c:v>
                </c:pt>
                <c:pt idx="57">
                  <c:v>1015.35073259058</c:v>
                </c:pt>
                <c:pt idx="58">
                  <c:v>1018.84404216964</c:v>
                </c:pt>
                <c:pt idx="59">
                  <c:v>1022.22281985033</c:v>
                </c:pt>
                <c:pt idx="60">
                  <c:v>1025.4908206836899</c:v>
                </c:pt>
                <c:pt idx="61">
                  <c:v>1028.6516766073701</c:v>
                </c:pt>
                <c:pt idx="62">
                  <c:v>1031.70890048206</c:v>
                </c:pt>
                <c:pt idx="63">
                  <c:v>1034.6658899955701</c:v>
                </c:pt>
                <c:pt idx="64">
                  <c:v>1037.52593143883</c:v>
                </c:pt>
                <c:pt idx="65">
                  <c:v>1040.2922033582299</c:v>
                </c:pt>
                <c:pt idx="66">
                  <c:v>1042.96778008812</c:v>
                </c:pt>
                <c:pt idx="67">
                  <c:v>1045.55563516747</c:v>
                </c:pt>
                <c:pt idx="68">
                  <c:v>1048.0586446446</c:v>
                </c:pt>
                <c:pt idx="69">
                  <c:v>1050.47959027353</c:v>
                </c:pt>
                <c:pt idx="70">
                  <c:v>1052.8211626054599</c:v>
                </c:pt>
                <c:pt idx="71">
                  <c:v>1055.0859639789901</c:v>
                </c:pt>
                <c:pt idx="72">
                  <c:v>1057.2765114122799</c:v>
                </c:pt>
                <c:pt idx="73">
                  <c:v>1059.39523940033</c:v>
                </c:pt>
                <c:pt idx="74">
                  <c:v>1061.4445026206299</c:v>
                </c:pt>
                <c:pt idx="75">
                  <c:v>1063.4265785500399</c:v>
                </c:pt>
                <c:pt idx="76">
                  <c:v>1065.34366999588</c:v>
                </c:pt>
                <c:pt idx="77">
                  <c:v>1067.19790754411</c:v>
                </c:pt>
                <c:pt idx="78">
                  <c:v>1068.9913519271099</c:v>
                </c:pt>
                <c:pt idx="79">
                  <c:v>1070.72599631395</c:v>
                </c:pt>
                <c:pt idx="80">
                  <c:v>1072.40376852554</c:v>
                </c:pt>
                <c:pt idx="81">
                  <c:v>1074.02653317708</c:v>
                </c:pt>
                <c:pt idx="82">
                  <c:v>1075.5960937503901</c:v>
                </c:pt>
                <c:pt idx="83">
                  <c:v>1077.1141945981799</c:v>
                </c:pt>
                <c:pt idx="84">
                  <c:v>1078.58252288271</c:v>
                </c:pt>
                <c:pt idx="85">
                  <c:v>1080.0027104508099</c:v>
                </c:pt>
                <c:pt idx="86">
                  <c:v>1081.3763356474601</c:v>
                </c:pt>
                <c:pt idx="87">
                  <c:v>1082.7049250699099</c:v>
                </c:pt>
                <c:pt idx="88">
                  <c:v>1083.9899552642701</c:v>
                </c:pt>
                <c:pt idx="89">
                  <c:v>1085.2328543665401</c:v>
                </c:pt>
                <c:pt idx="90">
                  <c:v>1086.4350036896999</c:v>
                </c:pt>
                <c:pt idx="91">
                  <c:v>1087.59773925895</c:v>
                </c:pt>
                <c:pt idx="92">
                  <c:v>1088.7223532964499</c:v>
                </c:pt>
                <c:pt idx="93">
                  <c:v>1089.8100956574599</c:v>
                </c:pt>
                <c:pt idx="94">
                  <c:v>1090.8621752194199</c:v>
                </c:pt>
                <c:pt idx="95">
                  <c:v>1091.87976122542</c:v>
                </c:pt>
                <c:pt idx="96">
                  <c:v>1092.8639845836501</c:v>
                </c:pt>
                <c:pt idx="97">
                  <c:v>1093.81593912428</c:v>
                </c:pt>
                <c:pt idx="98">
                  <c:v>1094.73668281507</c:v>
                </c:pt>
                <c:pt idx="99">
                  <c:v>1095.62723893719</c:v>
                </c:pt>
                <c:pt idx="100">
                  <c:v>1096.4885972224299</c:v>
                </c:pt>
                <c:pt idx="101">
                  <c:v>1097.3217149531499</c:v>
                </c:pt>
                <c:pt idx="102">
                  <c:v>1098.1275180262201</c:v>
                </c:pt>
                <c:pt idx="103">
                  <c:v>1098.9069019819401</c:v>
                </c:pt>
                <c:pt idx="104">
                  <c:v>1099.6607329993999</c:v>
                </c:pt>
                <c:pt idx="105">
                  <c:v>1100.3898488590701</c:v>
                </c:pt>
                <c:pt idx="106">
                  <c:v>1101.09505987387</c:v>
                </c:pt>
                <c:pt idx="107">
                  <c:v>1101.77714978977</c:v>
                </c:pt>
              </c:numCache>
            </c:numRef>
          </c:yVal>
          <c:smooth val="1"/>
          <c:extLst>
            <c:ext xmlns:c16="http://schemas.microsoft.com/office/drawing/2014/chart" uri="{C3380CC4-5D6E-409C-BE32-E72D297353CC}">
              <c16:uniqueId val="{00000001-5240-0B4C-BC37-BB2F1094AD96}"/>
            </c:ext>
          </c:extLst>
        </c:ser>
        <c:ser>
          <c:idx val="2"/>
          <c:order val="2"/>
          <c:tx>
            <c:strRef>
              <c:f>SMWT_Centiles!$AY$1</c:f>
              <c:strCache>
                <c:ptCount val="1"/>
                <c:pt idx="0">
                  <c:v>Level III</c:v>
                </c:pt>
              </c:strCache>
            </c:strRef>
          </c:tx>
          <c:spPr>
            <a:ln w="19050" cap="rnd">
              <a:solidFill>
                <a:schemeClr val="accent6"/>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SMWT_Centiles!$AY$2:$AY$121</c:f>
              <c:numCache>
                <c:formatCode>General</c:formatCode>
                <c:ptCount val="120"/>
                <c:pt idx="0">
                  <c:v>0</c:v>
                </c:pt>
                <c:pt idx="1">
                  <c:v>0</c:v>
                </c:pt>
                <c:pt idx="2">
                  <c:v>53.958641816679602</c:v>
                </c:pt>
                <c:pt idx="3">
                  <c:v>111.933643242532</c:v>
                </c:pt>
                <c:pt idx="4">
                  <c:v>163.67959628663101</c:v>
                </c:pt>
                <c:pt idx="5">
                  <c:v>209.86577292461999</c:v>
                </c:pt>
                <c:pt idx="6">
                  <c:v>251.08953607799401</c:v>
                </c:pt>
                <c:pt idx="7">
                  <c:v>287.88406578859298</c:v>
                </c:pt>
                <c:pt idx="8">
                  <c:v>320.72525526436101</c:v>
                </c:pt>
                <c:pt idx="9">
                  <c:v>350.03786598846602</c:v>
                </c:pt>
                <c:pt idx="10">
                  <c:v>376.20102150075098</c:v>
                </c:pt>
                <c:pt idx="11">
                  <c:v>399.553110907004</c:v>
                </c:pt>
                <c:pt idx="12">
                  <c:v>420.396165537076</c:v>
                </c:pt>
                <c:pt idx="13">
                  <c:v>438.999765358677</c:v>
                </c:pt>
                <c:pt idx="14">
                  <c:v>455.60452567163702</c:v>
                </c:pt>
                <c:pt idx="15">
                  <c:v>470.42520917885201</c:v>
                </c:pt>
                <c:pt idx="16">
                  <c:v>483.65350368483303</c:v>
                </c:pt>
                <c:pt idx="17">
                  <c:v>495.46050134804898</c:v>
                </c:pt>
                <c:pt idx="18">
                  <c:v>505.99891155324701</c:v>
                </c:pt>
                <c:pt idx="19">
                  <c:v>515.40503602458602</c:v>
                </c:pt>
                <c:pt idx="20">
                  <c:v>523.80053172532098</c:v>
                </c:pt>
                <c:pt idx="21">
                  <c:v>531.293984345029</c:v>
                </c:pt>
                <c:pt idx="22">
                  <c:v>537.98231272555699</c:v>
                </c:pt>
                <c:pt idx="23">
                  <c:v>543.95202239024604</c:v>
                </c:pt>
                <c:pt idx="24">
                  <c:v>549.28032438935804</c:v>
                </c:pt>
                <c:pt idx="25">
                  <c:v>554.03613393260503</c:v>
                </c:pt>
                <c:pt idx="26">
                  <c:v>558.28096172491303</c:v>
                </c:pt>
                <c:pt idx="27">
                  <c:v>562.06970953377595</c:v>
                </c:pt>
                <c:pt idx="28">
                  <c:v>565.45138027791802</c:v>
                </c:pt>
                <c:pt idx="29">
                  <c:v>568.46971182139805</c:v>
                </c:pt>
                <c:pt idx="30">
                  <c:v>571.163742670543</c:v>
                </c:pt>
                <c:pt idx="31">
                  <c:v>573.56831689030298</c:v>
                </c:pt>
                <c:pt idx="32">
                  <c:v>575.71453477053797</c:v>
                </c:pt>
                <c:pt idx="33">
                  <c:v>577.63015507104001</c:v>
                </c:pt>
                <c:pt idx="34">
                  <c:v>579.339954047878</c:v>
                </c:pt>
                <c:pt idx="35">
                  <c:v>580.86604590461604</c:v>
                </c:pt>
                <c:pt idx="36">
                  <c:v>582.22816881306801</c:v>
                </c:pt>
                <c:pt idx="37">
                  <c:v>583.44394020293498</c:v>
                </c:pt>
                <c:pt idx="38">
                  <c:v>584.52908462216999</c:v>
                </c:pt>
                <c:pt idx="39">
                  <c:v>585.49763711518995</c:v>
                </c:pt>
                <c:pt idx="40">
                  <c:v>586.36212474937497</c:v>
                </c:pt>
                <c:pt idx="41">
                  <c:v>587.13372863769905</c:v>
                </c:pt>
                <c:pt idx="42">
                  <c:v>587.82242855304003</c:v>
                </c:pt>
                <c:pt idx="43">
                  <c:v>588.43713200460002</c:v>
                </c:pt>
                <c:pt idx="44">
                  <c:v>588.98578944587905</c:v>
                </c:pt>
                <c:pt idx="45">
                  <c:v>589.47549710427495</c:v>
                </c:pt>
                <c:pt idx="46">
                  <c:v>589.91258876229097</c:v>
                </c:pt>
                <c:pt idx="47">
                  <c:v>590.30271767743295</c:v>
                </c:pt>
                <c:pt idx="48">
                  <c:v>590.65092970033299</c:v>
                </c:pt>
                <c:pt idx="49">
                  <c:v>590.96172853678297</c:v>
                </c:pt>
                <c:pt idx="50">
                  <c:v>591.23913399778405</c:v>
                </c:pt>
                <c:pt idx="51">
                  <c:v>591.48673399099005</c:v>
                </c:pt>
                <c:pt idx="52">
                  <c:v>591.70773092599802</c:v>
                </c:pt>
                <c:pt idx="53">
                  <c:v>591.904983133683</c:v>
                </c:pt>
                <c:pt idx="54">
                  <c:v>592.08104183528997</c:v>
                </c:pt>
                <c:pt idx="55">
                  <c:v>592.23818413942604</c:v>
                </c:pt>
                <c:pt idx="56">
                  <c:v>592.37844249373597</c:v>
                </c:pt>
                <c:pt idx="57">
                  <c:v>592.50363097217701</c:v>
                </c:pt>
                <c:pt idx="58">
                  <c:v>592.61536873789998</c:v>
                </c:pt>
                <c:pt idx="59">
                  <c:v>592.71510098518104</c:v>
                </c:pt>
                <c:pt idx="60">
                  <c:v>592.80411763128495</c:v>
                </c:pt>
                <c:pt idx="61">
                  <c:v>592.88356999999803</c:v>
                </c:pt>
                <c:pt idx="62">
                  <c:v>592.95448571262602</c:v>
                </c:pt>
                <c:pt idx="63">
                  <c:v>593.01778197904105</c:v>
                </c:pt>
                <c:pt idx="64">
                  <c:v>593.07427746070198</c:v>
                </c:pt>
                <c:pt idx="65">
                  <c:v>593.12470285905101</c:v>
                </c:pt>
                <c:pt idx="66">
                  <c:v>593.16971036627001</c:v>
                </c:pt>
                <c:pt idx="67">
                  <c:v>593.20988210060204</c:v>
                </c:pt>
                <c:pt idx="68">
                  <c:v>593.24573763535602</c:v>
                </c:pt>
                <c:pt idx="69">
                  <c:v>593.27774071896295</c:v>
                </c:pt>
                <c:pt idx="70">
                  <c:v>593.306305273009</c:v>
                </c:pt>
                <c:pt idx="71">
                  <c:v>593.33180074581799</c:v>
                </c:pt>
                <c:pt idx="72">
                  <c:v>593.35455689081698</c:v>
                </c:pt>
                <c:pt idx="73">
                  <c:v>593.37486803150898</c:v>
                </c:pt>
                <c:pt idx="74">
                  <c:v>593.39299686819197</c:v>
                </c:pt>
                <c:pt idx="75">
                  <c:v>593.40917787567196</c:v>
                </c:pt>
                <c:pt idx="76">
                  <c:v>593.42362033591701</c:v>
                </c:pt>
                <c:pt idx="77">
                  <c:v>593.43651104486503</c:v>
                </c:pt>
                <c:pt idx="78">
                  <c:v>593.44801672841004</c:v>
                </c:pt>
                <c:pt idx="79">
                  <c:v>593.45828619880001</c:v>
                </c:pt>
                <c:pt idx="80">
                  <c:v>593.46745227934298</c:v>
                </c:pt>
                <c:pt idx="81">
                  <c:v>593.47563352232305</c:v>
                </c:pt>
                <c:pt idx="82">
                  <c:v>593.48293574232503</c:v>
                </c:pt>
                <c:pt idx="83">
                  <c:v>593.48945338482702</c:v>
                </c:pt>
                <c:pt idx="84">
                  <c:v>593.49527074773505</c:v>
                </c:pt>
                <c:pt idx="85">
                  <c:v>593.50046307167599</c:v>
                </c:pt>
                <c:pt idx="86">
                  <c:v>593.50509751314598</c:v>
                </c:pt>
                <c:pt idx="87">
                  <c:v>593.50923401309899</c:v>
                </c:pt>
                <c:pt idx="88">
                  <c:v>593.51292607221205</c:v>
                </c:pt>
                <c:pt idx="89">
                  <c:v>593.51622144285204</c:v>
                </c:pt>
                <c:pt idx="90">
                  <c:v>593.51916274669202</c:v>
                </c:pt>
                <c:pt idx="91">
                  <c:v>593.52178802597996</c:v>
                </c:pt>
                <c:pt idx="92">
                  <c:v>593.52413123555903</c:v>
                </c:pt>
                <c:pt idx="93">
                  <c:v>593.52622268204402</c:v>
                </c:pt>
                <c:pt idx="94">
                  <c:v>593.52808941578905</c:v>
                </c:pt>
                <c:pt idx="95">
                  <c:v>593.52975558076298</c:v>
                </c:pt>
                <c:pt idx="96">
                  <c:v>593.53124272681498</c:v>
                </c:pt>
                <c:pt idx="97">
                  <c:v>593.53257008840001</c:v>
                </c:pt>
                <c:pt idx="98">
                  <c:v>593.53375483335196</c:v>
                </c:pt>
                <c:pt idx="99">
                  <c:v>593.53481228492797</c:v>
                </c:pt>
                <c:pt idx="100">
                  <c:v>593.53575611999997</c:v>
                </c:pt>
                <c:pt idx="101">
                  <c:v>593.53659854594298</c:v>
                </c:pt>
                <c:pt idx="102">
                  <c:v>593.53735045853</c:v>
                </c:pt>
                <c:pt idx="103">
                  <c:v>593.538021582851</c:v>
                </c:pt>
                <c:pt idx="104">
                  <c:v>593.538620599095</c:v>
                </c:pt>
                <c:pt idx="105">
                  <c:v>593.53915525481898</c:v>
                </c:pt>
                <c:pt idx="106">
                  <c:v>593.53963246515798</c:v>
                </c:pt>
                <c:pt idx="107">
                  <c:v>593.54005840225398</c:v>
                </c:pt>
              </c:numCache>
            </c:numRef>
          </c:yVal>
          <c:smooth val="1"/>
          <c:extLst>
            <c:ext xmlns:c16="http://schemas.microsoft.com/office/drawing/2014/chart" uri="{C3380CC4-5D6E-409C-BE32-E72D297353CC}">
              <c16:uniqueId val="{00000002-5240-0B4C-BC37-BB2F1094AD96}"/>
            </c:ext>
          </c:extLst>
        </c:ser>
        <c:ser>
          <c:idx val="3"/>
          <c:order val="3"/>
          <c:tx>
            <c:strRef>
              <c:f>SMWT_Centiles!$AZ$1</c:f>
              <c:strCache>
                <c:ptCount val="1"/>
              </c:strCache>
            </c:strRef>
          </c:tx>
          <c:spPr>
            <a:ln w="19050" cap="rnd">
              <a:solidFill>
                <a:schemeClr val="accent2">
                  <a:lumMod val="60000"/>
                </a:schemeClr>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SMWT_Centiles!$AZ$2:$AZ$121</c:f>
              <c:numCache>
                <c:formatCode>General</c:formatCode>
                <c:ptCount val="120"/>
              </c:numCache>
            </c:numRef>
          </c:yVal>
          <c:smooth val="1"/>
          <c:extLst>
            <c:ext xmlns:c16="http://schemas.microsoft.com/office/drawing/2014/chart" uri="{C3380CC4-5D6E-409C-BE32-E72D297353CC}">
              <c16:uniqueId val="{00000003-5240-0B4C-BC37-BB2F1094AD96}"/>
            </c:ext>
          </c:extLst>
        </c:ser>
        <c:ser>
          <c:idx val="4"/>
          <c:order val="4"/>
          <c:tx>
            <c:strRef>
              <c:f>SMWT_Centiles!$BA$1</c:f>
              <c:strCache>
                <c:ptCount val="1"/>
              </c:strCache>
            </c:strRef>
          </c:tx>
          <c:spPr>
            <a:ln w="19050" cap="rnd">
              <a:solidFill>
                <a:schemeClr val="accent4">
                  <a:lumMod val="60000"/>
                </a:schemeClr>
              </a:solidFill>
              <a:round/>
            </a:ln>
            <a:effectLst/>
          </c:spPr>
          <c:marker>
            <c:symbol val="none"/>
          </c:marker>
          <c:xVal>
            <c:numRef>
              <c:f>SMWT_Centiles!$AV$2:$AV$121</c:f>
              <c:numCache>
                <c:formatCode>General</c:formatCode>
                <c:ptCount val="120"/>
                <c:pt idx="0">
                  <c:v>3.0278142794568499</c:v>
                </c:pt>
                <c:pt idx="1">
                  <c:v>3.11114761279019</c:v>
                </c:pt>
                <c:pt idx="2">
                  <c:v>3.19448094612352</c:v>
                </c:pt>
                <c:pt idx="3">
                  <c:v>3.2778142794568499</c:v>
                </c:pt>
                <c:pt idx="4">
                  <c:v>3.36114761279019</c:v>
                </c:pt>
                <c:pt idx="5">
                  <c:v>3.44448094612352</c:v>
                </c:pt>
                <c:pt idx="6">
                  <c:v>3.5278142794568499</c:v>
                </c:pt>
                <c:pt idx="7">
                  <c:v>3.61114761279019</c:v>
                </c:pt>
                <c:pt idx="8">
                  <c:v>3.69448094612352</c:v>
                </c:pt>
                <c:pt idx="9">
                  <c:v>3.7778142794568499</c:v>
                </c:pt>
                <c:pt idx="10">
                  <c:v>3.86114761279019</c:v>
                </c:pt>
                <c:pt idx="11">
                  <c:v>3.94448094612352</c:v>
                </c:pt>
                <c:pt idx="12">
                  <c:v>4.0278142794568499</c:v>
                </c:pt>
                <c:pt idx="13">
                  <c:v>4.11114761279019</c:v>
                </c:pt>
                <c:pt idx="14">
                  <c:v>4.1944809461235204</c:v>
                </c:pt>
                <c:pt idx="15">
                  <c:v>4.2778142794568499</c:v>
                </c:pt>
                <c:pt idx="16">
                  <c:v>4.36114761279019</c:v>
                </c:pt>
                <c:pt idx="17">
                  <c:v>4.4444809461235204</c:v>
                </c:pt>
                <c:pt idx="18">
                  <c:v>4.5278142794568499</c:v>
                </c:pt>
                <c:pt idx="19">
                  <c:v>4.61114761279019</c:v>
                </c:pt>
                <c:pt idx="20">
                  <c:v>4.6944809461235204</c:v>
                </c:pt>
                <c:pt idx="21">
                  <c:v>4.7778142794568499</c:v>
                </c:pt>
                <c:pt idx="22">
                  <c:v>4.86114761279019</c:v>
                </c:pt>
                <c:pt idx="23">
                  <c:v>4.9444809461235204</c:v>
                </c:pt>
                <c:pt idx="24">
                  <c:v>5.0278142794568499</c:v>
                </c:pt>
                <c:pt idx="25">
                  <c:v>5.11114761279019</c:v>
                </c:pt>
                <c:pt idx="26">
                  <c:v>5.1944809461235204</c:v>
                </c:pt>
                <c:pt idx="27">
                  <c:v>5.2778142794568499</c:v>
                </c:pt>
                <c:pt idx="28">
                  <c:v>5.36114761279019</c:v>
                </c:pt>
                <c:pt idx="29">
                  <c:v>5.4444809461235204</c:v>
                </c:pt>
                <c:pt idx="30">
                  <c:v>5.5278142794568597</c:v>
                </c:pt>
                <c:pt idx="31">
                  <c:v>5.61114761279019</c:v>
                </c:pt>
                <c:pt idx="32">
                  <c:v>5.6944809461235204</c:v>
                </c:pt>
                <c:pt idx="33">
                  <c:v>5.7778142794568597</c:v>
                </c:pt>
                <c:pt idx="34">
                  <c:v>5.86114761279019</c:v>
                </c:pt>
                <c:pt idx="35">
                  <c:v>5.9444809461235204</c:v>
                </c:pt>
                <c:pt idx="36">
                  <c:v>6.0278142794568597</c:v>
                </c:pt>
                <c:pt idx="37">
                  <c:v>6.11114761279019</c:v>
                </c:pt>
                <c:pt idx="38">
                  <c:v>6.1944809461235204</c:v>
                </c:pt>
                <c:pt idx="39">
                  <c:v>6.2778142794568597</c:v>
                </c:pt>
                <c:pt idx="40">
                  <c:v>6.36114761279019</c:v>
                </c:pt>
                <c:pt idx="41">
                  <c:v>6.4444809461235204</c:v>
                </c:pt>
                <c:pt idx="42">
                  <c:v>6.5278142794568597</c:v>
                </c:pt>
                <c:pt idx="43">
                  <c:v>6.61114761279019</c:v>
                </c:pt>
                <c:pt idx="44">
                  <c:v>6.6944809461235204</c:v>
                </c:pt>
                <c:pt idx="45">
                  <c:v>6.7778142794568597</c:v>
                </c:pt>
                <c:pt idx="46">
                  <c:v>6.86114761279019</c:v>
                </c:pt>
                <c:pt idx="47">
                  <c:v>6.9444809461235204</c:v>
                </c:pt>
                <c:pt idx="48">
                  <c:v>7.0278142794568597</c:v>
                </c:pt>
                <c:pt idx="49">
                  <c:v>7.11114761279019</c:v>
                </c:pt>
                <c:pt idx="50">
                  <c:v>7.1944809461235204</c:v>
                </c:pt>
                <c:pt idx="51">
                  <c:v>7.2778142794568597</c:v>
                </c:pt>
                <c:pt idx="52">
                  <c:v>7.36114761279019</c:v>
                </c:pt>
                <c:pt idx="53">
                  <c:v>7.4444809461235204</c:v>
                </c:pt>
                <c:pt idx="54">
                  <c:v>7.5278142794568597</c:v>
                </c:pt>
                <c:pt idx="55">
                  <c:v>7.61114761279019</c:v>
                </c:pt>
                <c:pt idx="56">
                  <c:v>7.6944809461235204</c:v>
                </c:pt>
                <c:pt idx="57">
                  <c:v>7.7778142794568597</c:v>
                </c:pt>
                <c:pt idx="58">
                  <c:v>7.86114761279019</c:v>
                </c:pt>
                <c:pt idx="59">
                  <c:v>7.9444809461235204</c:v>
                </c:pt>
                <c:pt idx="60">
                  <c:v>8.0278142794568605</c:v>
                </c:pt>
                <c:pt idx="61">
                  <c:v>8.1111476127901891</c:v>
                </c:pt>
                <c:pt idx="62">
                  <c:v>8.1944809461235195</c:v>
                </c:pt>
                <c:pt idx="63">
                  <c:v>8.2778142794568605</c:v>
                </c:pt>
                <c:pt idx="64">
                  <c:v>8.3611476127901891</c:v>
                </c:pt>
                <c:pt idx="65">
                  <c:v>8.4444809461235195</c:v>
                </c:pt>
                <c:pt idx="66">
                  <c:v>8.5278142794568605</c:v>
                </c:pt>
                <c:pt idx="67">
                  <c:v>8.6111476127901891</c:v>
                </c:pt>
                <c:pt idx="68">
                  <c:v>8.6944809461235195</c:v>
                </c:pt>
                <c:pt idx="69">
                  <c:v>8.7778142794568605</c:v>
                </c:pt>
                <c:pt idx="70">
                  <c:v>8.8611476127901891</c:v>
                </c:pt>
                <c:pt idx="71">
                  <c:v>8.9444809461235195</c:v>
                </c:pt>
                <c:pt idx="72">
                  <c:v>9.0278142794568605</c:v>
                </c:pt>
                <c:pt idx="73">
                  <c:v>9.1111476127901891</c:v>
                </c:pt>
                <c:pt idx="74">
                  <c:v>9.1944809461235195</c:v>
                </c:pt>
                <c:pt idx="75">
                  <c:v>9.2778142794568605</c:v>
                </c:pt>
                <c:pt idx="76">
                  <c:v>9.3611476127901891</c:v>
                </c:pt>
                <c:pt idx="77">
                  <c:v>9.4444809461235195</c:v>
                </c:pt>
                <c:pt idx="78">
                  <c:v>9.5278142794568605</c:v>
                </c:pt>
                <c:pt idx="79">
                  <c:v>9.6111476127901891</c:v>
                </c:pt>
                <c:pt idx="80">
                  <c:v>9.6944809461235195</c:v>
                </c:pt>
                <c:pt idx="81">
                  <c:v>9.7778142794568605</c:v>
                </c:pt>
                <c:pt idx="82">
                  <c:v>9.8611476127901891</c:v>
                </c:pt>
                <c:pt idx="83">
                  <c:v>9.9444809461235195</c:v>
                </c:pt>
                <c:pt idx="84">
                  <c:v>10.0278142794569</c:v>
                </c:pt>
                <c:pt idx="85">
                  <c:v>10.1111476127902</c:v>
                </c:pt>
                <c:pt idx="86">
                  <c:v>10.1944809461235</c:v>
                </c:pt>
                <c:pt idx="87">
                  <c:v>10.2778142794569</c:v>
                </c:pt>
                <c:pt idx="88">
                  <c:v>10.3611476127902</c:v>
                </c:pt>
                <c:pt idx="89">
                  <c:v>10.4444809461235</c:v>
                </c:pt>
                <c:pt idx="90">
                  <c:v>10.5278142794569</c:v>
                </c:pt>
                <c:pt idx="91">
                  <c:v>10.6111476127902</c:v>
                </c:pt>
                <c:pt idx="92">
                  <c:v>10.6944809461235</c:v>
                </c:pt>
                <c:pt idx="93">
                  <c:v>10.7778142794569</c:v>
                </c:pt>
                <c:pt idx="94">
                  <c:v>10.8611476127902</c:v>
                </c:pt>
                <c:pt idx="95">
                  <c:v>10.9444809461235</c:v>
                </c:pt>
                <c:pt idx="96">
                  <c:v>11.0278142794569</c:v>
                </c:pt>
                <c:pt idx="97">
                  <c:v>11.1111476127902</c:v>
                </c:pt>
                <c:pt idx="98">
                  <c:v>11.1944809461235</c:v>
                </c:pt>
                <c:pt idx="99">
                  <c:v>11.2778142794569</c:v>
                </c:pt>
                <c:pt idx="100">
                  <c:v>11.3611476127902</c:v>
                </c:pt>
                <c:pt idx="101">
                  <c:v>11.4444809461235</c:v>
                </c:pt>
                <c:pt idx="102">
                  <c:v>11.5278142794569</c:v>
                </c:pt>
                <c:pt idx="103">
                  <c:v>11.6111476127902</c:v>
                </c:pt>
                <c:pt idx="104">
                  <c:v>11.6944809461235</c:v>
                </c:pt>
                <c:pt idx="105">
                  <c:v>11.7778142794569</c:v>
                </c:pt>
                <c:pt idx="106">
                  <c:v>11.8611476127902</c:v>
                </c:pt>
                <c:pt idx="107">
                  <c:v>11.9444809461235</c:v>
                </c:pt>
              </c:numCache>
            </c:numRef>
          </c:xVal>
          <c:yVal>
            <c:numRef>
              <c:f>SMWT_Centiles!$BA$2:$BA$121</c:f>
              <c:numCache>
                <c:formatCode>General</c:formatCode>
                <c:ptCount val="120"/>
              </c:numCache>
            </c:numRef>
          </c:yVal>
          <c:smooth val="1"/>
          <c:extLst>
            <c:ext xmlns:c16="http://schemas.microsoft.com/office/drawing/2014/chart" uri="{C3380CC4-5D6E-409C-BE32-E72D297353CC}">
              <c16:uniqueId val="{00000004-5240-0B4C-BC37-BB2F1094AD96}"/>
            </c:ext>
          </c:extLst>
        </c:ser>
        <c:ser>
          <c:idx val="5"/>
          <c:order val="5"/>
          <c:tx>
            <c:strRef>
              <c:f>SMWT_Centiles!$C$3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SMWT_Centiles!$AF$8:$AF$9</c:f>
              <c:numCache>
                <c:formatCode>General</c:formatCode>
                <c:ptCount val="2"/>
                <c:pt idx="0">
                  <c:v>#N/A</c:v>
                </c:pt>
                <c:pt idx="1">
                  <c:v>#N/A</c:v>
                </c:pt>
              </c:numCache>
            </c:numRef>
          </c:xVal>
          <c:yVal>
            <c:numRef>
              <c:f>SMWT_Centiles!$AG$8:$AG$9</c:f>
              <c:numCache>
                <c:formatCode>General</c:formatCode>
                <c:ptCount val="2"/>
                <c:pt idx="0">
                  <c:v>#N/A</c:v>
                </c:pt>
                <c:pt idx="1">
                  <c:v>#N/A</c:v>
                </c:pt>
              </c:numCache>
            </c:numRef>
          </c:yVal>
          <c:smooth val="1"/>
          <c:extLst>
            <c:ext xmlns:c16="http://schemas.microsoft.com/office/drawing/2014/chart" uri="{C3380CC4-5D6E-409C-BE32-E72D297353CC}">
              <c16:uniqueId val="{00000005-5240-0B4C-BC37-BB2F1094AD96}"/>
            </c:ext>
          </c:extLst>
        </c:ser>
        <c:dLbls>
          <c:showLegendKey val="0"/>
          <c:showVal val="0"/>
          <c:showCatName val="0"/>
          <c:showSerName val="0"/>
          <c:showPercent val="0"/>
          <c:showBubbleSize val="0"/>
        </c:dLbls>
        <c:axId val="920846016"/>
        <c:axId val="920849088"/>
      </c:scatterChart>
      <c:valAx>
        <c:axId val="920846016"/>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SMWT_Centiles!$BC$125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49088"/>
        <c:crossesAt val="0"/>
        <c:crossBetween val="midCat"/>
        <c:majorUnit val="1"/>
        <c:minorUnit val="0.5"/>
      </c:valAx>
      <c:valAx>
        <c:axId val="920849088"/>
        <c:scaling>
          <c:orientation val="minMax"/>
          <c:max val="25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a:t>
                </a:r>
                <a:r>
                  <a:rPr lang="en-US" baseline="0"/>
                  <a:t> in feet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846016"/>
        <c:crossesAt val="-10"/>
        <c:crossBetween val="midCat"/>
        <c:majorUnit val="100"/>
        <c:min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SMWT_Centiles!$BC$124</c:f>
          <c:strCache>
            <c:ptCount val="1"/>
            <c:pt idx="0">
              <c:v>Six Minute Walk Test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SMWT_Centiles!$AI$3</c:f>
              <c:strCache>
                <c:ptCount val="1"/>
                <c:pt idx="0">
                  <c:v>3</c:v>
                </c:pt>
              </c:strCache>
            </c:strRef>
          </c:tx>
          <c:spPr>
            <a:ln w="19050" cap="rnd">
              <a:solidFill>
                <a:srgbClr val="92D050"/>
              </a:solidFill>
              <a:prstDash val="sys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SMWT_Centiles!$AI$4:$AI$124</c:f>
              <c:numCache>
                <c:formatCode>General</c:formatCode>
                <c:ptCount val="121"/>
                <c:pt idx="0">
                  <c:v>33.200000000000003</c:v>
                </c:pt>
                <c:pt idx="1">
                  <c:v>36.700000000000003</c:v>
                </c:pt>
                <c:pt idx="2">
                  <c:v>40.200000000000003</c:v>
                </c:pt>
                <c:pt idx="3">
                  <c:v>43.5</c:v>
                </c:pt>
                <c:pt idx="4">
                  <c:v>46.9</c:v>
                </c:pt>
                <c:pt idx="5">
                  <c:v>50.1</c:v>
                </c:pt>
                <c:pt idx="6">
                  <c:v>53.3</c:v>
                </c:pt>
                <c:pt idx="7">
                  <c:v>56.5</c:v>
                </c:pt>
                <c:pt idx="8">
                  <c:v>59.6</c:v>
                </c:pt>
                <c:pt idx="9">
                  <c:v>62.6</c:v>
                </c:pt>
                <c:pt idx="10">
                  <c:v>65.5</c:v>
                </c:pt>
                <c:pt idx="11">
                  <c:v>68.400000000000006</c:v>
                </c:pt>
                <c:pt idx="12">
                  <c:v>71.3</c:v>
                </c:pt>
                <c:pt idx="13">
                  <c:v>74.099999999999994</c:v>
                </c:pt>
                <c:pt idx="14">
                  <c:v>76.8</c:v>
                </c:pt>
                <c:pt idx="15">
                  <c:v>79.5</c:v>
                </c:pt>
                <c:pt idx="16">
                  <c:v>82.1</c:v>
                </c:pt>
                <c:pt idx="17">
                  <c:v>84.6</c:v>
                </c:pt>
                <c:pt idx="18">
                  <c:v>87.1</c:v>
                </c:pt>
                <c:pt idx="19">
                  <c:v>89.5</c:v>
                </c:pt>
                <c:pt idx="20">
                  <c:v>91.9</c:v>
                </c:pt>
                <c:pt idx="21">
                  <c:v>94.2</c:v>
                </c:pt>
                <c:pt idx="22">
                  <c:v>96.5</c:v>
                </c:pt>
                <c:pt idx="23">
                  <c:v>98.7</c:v>
                </c:pt>
                <c:pt idx="24">
                  <c:v>100.8</c:v>
                </c:pt>
                <c:pt idx="25">
                  <c:v>102.9</c:v>
                </c:pt>
                <c:pt idx="26">
                  <c:v>104.9</c:v>
                </c:pt>
                <c:pt idx="27">
                  <c:v>106.8</c:v>
                </c:pt>
                <c:pt idx="28">
                  <c:v>108.7</c:v>
                </c:pt>
                <c:pt idx="29">
                  <c:v>110.6</c:v>
                </c:pt>
                <c:pt idx="30">
                  <c:v>112.3</c:v>
                </c:pt>
                <c:pt idx="31">
                  <c:v>114.1</c:v>
                </c:pt>
                <c:pt idx="32">
                  <c:v>115.7</c:v>
                </c:pt>
                <c:pt idx="33">
                  <c:v>117.3</c:v>
                </c:pt>
                <c:pt idx="34">
                  <c:v>118.9</c:v>
                </c:pt>
                <c:pt idx="35">
                  <c:v>120.3</c:v>
                </c:pt>
                <c:pt idx="36">
                  <c:v>121.8</c:v>
                </c:pt>
                <c:pt idx="37">
                  <c:v>123.1</c:v>
                </c:pt>
                <c:pt idx="38">
                  <c:v>124.4</c:v>
                </c:pt>
                <c:pt idx="39">
                  <c:v>125.7</c:v>
                </c:pt>
                <c:pt idx="40">
                  <c:v>126.8</c:v>
                </c:pt>
                <c:pt idx="41">
                  <c:v>128</c:v>
                </c:pt>
                <c:pt idx="42">
                  <c:v>129</c:v>
                </c:pt>
                <c:pt idx="43">
                  <c:v>130</c:v>
                </c:pt>
                <c:pt idx="44">
                  <c:v>131</c:v>
                </c:pt>
                <c:pt idx="45">
                  <c:v>131.9</c:v>
                </c:pt>
                <c:pt idx="46">
                  <c:v>132.69999999999999</c:v>
                </c:pt>
                <c:pt idx="47">
                  <c:v>133.4</c:v>
                </c:pt>
                <c:pt idx="48">
                  <c:v>134.1</c:v>
                </c:pt>
                <c:pt idx="49">
                  <c:v>134.80000000000001</c:v>
                </c:pt>
                <c:pt idx="50">
                  <c:v>135.4</c:v>
                </c:pt>
                <c:pt idx="51">
                  <c:v>135.9</c:v>
                </c:pt>
                <c:pt idx="52">
                  <c:v>136.4</c:v>
                </c:pt>
                <c:pt idx="53">
                  <c:v>136.80000000000001</c:v>
                </c:pt>
                <c:pt idx="54">
                  <c:v>137.1</c:v>
                </c:pt>
                <c:pt idx="55">
                  <c:v>137.4</c:v>
                </c:pt>
                <c:pt idx="56">
                  <c:v>137.69999999999999</c:v>
                </c:pt>
                <c:pt idx="57">
                  <c:v>137.80000000000001</c:v>
                </c:pt>
                <c:pt idx="58">
                  <c:v>137.9</c:v>
                </c:pt>
                <c:pt idx="59">
                  <c:v>138</c:v>
                </c:pt>
                <c:pt idx="60">
                  <c:v>138</c:v>
                </c:pt>
                <c:pt idx="61">
                  <c:v>137.9</c:v>
                </c:pt>
                <c:pt idx="62">
                  <c:v>137.80000000000001</c:v>
                </c:pt>
                <c:pt idx="63">
                  <c:v>137.6</c:v>
                </c:pt>
                <c:pt idx="64">
                  <c:v>137.4</c:v>
                </c:pt>
                <c:pt idx="65">
                  <c:v>137.1</c:v>
                </c:pt>
                <c:pt idx="66">
                  <c:v>136.69999999999999</c:v>
                </c:pt>
                <c:pt idx="67">
                  <c:v>136.30000000000001</c:v>
                </c:pt>
                <c:pt idx="68">
                  <c:v>135.80000000000001</c:v>
                </c:pt>
                <c:pt idx="69">
                  <c:v>135.19999999999999</c:v>
                </c:pt>
                <c:pt idx="70">
                  <c:v>134.6</c:v>
                </c:pt>
                <c:pt idx="71">
                  <c:v>134</c:v>
                </c:pt>
                <c:pt idx="72">
                  <c:v>133.30000000000001</c:v>
                </c:pt>
                <c:pt idx="73">
                  <c:v>132.5</c:v>
                </c:pt>
                <c:pt idx="74">
                  <c:v>131.6</c:v>
                </c:pt>
                <c:pt idx="75">
                  <c:v>130.69999999999999</c:v>
                </c:pt>
                <c:pt idx="76">
                  <c:v>129.80000000000001</c:v>
                </c:pt>
                <c:pt idx="77">
                  <c:v>128.80000000000001</c:v>
                </c:pt>
                <c:pt idx="78">
                  <c:v>127.7</c:v>
                </c:pt>
                <c:pt idx="79">
                  <c:v>126.6</c:v>
                </c:pt>
                <c:pt idx="80">
                  <c:v>125.4</c:v>
                </c:pt>
                <c:pt idx="81">
                  <c:v>124.1</c:v>
                </c:pt>
                <c:pt idx="82">
                  <c:v>122.8</c:v>
                </c:pt>
                <c:pt idx="83">
                  <c:v>121.4</c:v>
                </c:pt>
                <c:pt idx="84">
                  <c:v>120</c:v>
                </c:pt>
                <c:pt idx="85">
                  <c:v>118.5</c:v>
                </c:pt>
                <c:pt idx="86">
                  <c:v>116.9</c:v>
                </c:pt>
                <c:pt idx="87">
                  <c:v>115.3</c:v>
                </c:pt>
                <c:pt idx="88">
                  <c:v>113.6</c:v>
                </c:pt>
                <c:pt idx="89">
                  <c:v>111.9</c:v>
                </c:pt>
                <c:pt idx="90">
                  <c:v>110.1</c:v>
                </c:pt>
                <c:pt idx="91">
                  <c:v>108.3</c:v>
                </c:pt>
                <c:pt idx="92">
                  <c:v>106.4</c:v>
                </c:pt>
                <c:pt idx="93">
                  <c:v>104.4</c:v>
                </c:pt>
                <c:pt idx="94">
                  <c:v>102.4</c:v>
                </c:pt>
                <c:pt idx="95">
                  <c:v>100.3</c:v>
                </c:pt>
                <c:pt idx="96">
                  <c:v>98.1</c:v>
                </c:pt>
                <c:pt idx="97">
                  <c:v>95.9</c:v>
                </c:pt>
                <c:pt idx="98">
                  <c:v>93.7</c:v>
                </c:pt>
                <c:pt idx="99">
                  <c:v>91.3</c:v>
                </c:pt>
                <c:pt idx="100">
                  <c:v>89</c:v>
                </c:pt>
                <c:pt idx="101">
                  <c:v>86.5</c:v>
                </c:pt>
                <c:pt idx="102">
                  <c:v>84</c:v>
                </c:pt>
                <c:pt idx="103">
                  <c:v>81.400000000000006</c:v>
                </c:pt>
                <c:pt idx="104">
                  <c:v>78.8</c:v>
                </c:pt>
                <c:pt idx="105">
                  <c:v>76.099999999999994</c:v>
                </c:pt>
                <c:pt idx="106">
                  <c:v>73.400000000000006</c:v>
                </c:pt>
                <c:pt idx="107">
                  <c:v>70.599999999999994</c:v>
                </c:pt>
                <c:pt idx="108">
                  <c:v>67.7</c:v>
                </c:pt>
                <c:pt idx="109">
                  <c:v>64.8</c:v>
                </c:pt>
                <c:pt idx="110">
                  <c:v>61.8</c:v>
                </c:pt>
                <c:pt idx="111">
                  <c:v>58.8</c:v>
                </c:pt>
                <c:pt idx="112">
                  <c:v>55.7</c:v>
                </c:pt>
                <c:pt idx="113">
                  <c:v>52.5</c:v>
                </c:pt>
                <c:pt idx="114">
                  <c:v>49.3</c:v>
                </c:pt>
                <c:pt idx="115">
                  <c:v>46.1</c:v>
                </c:pt>
                <c:pt idx="116">
                  <c:v>42.7</c:v>
                </c:pt>
                <c:pt idx="117">
                  <c:v>39.299999999999997</c:v>
                </c:pt>
                <c:pt idx="118">
                  <c:v>35.9</c:v>
                </c:pt>
                <c:pt idx="119">
                  <c:v>32.4</c:v>
                </c:pt>
                <c:pt idx="120">
                  <c:v>28.8</c:v>
                </c:pt>
              </c:numCache>
            </c:numRef>
          </c:yVal>
          <c:smooth val="0"/>
          <c:extLst>
            <c:ext xmlns:c16="http://schemas.microsoft.com/office/drawing/2014/chart" uri="{C3380CC4-5D6E-409C-BE32-E72D297353CC}">
              <c16:uniqueId val="{00000000-5F69-4F46-985C-081C336831EB}"/>
            </c:ext>
          </c:extLst>
        </c:ser>
        <c:ser>
          <c:idx val="1"/>
          <c:order val="1"/>
          <c:tx>
            <c:strRef>
              <c:f>SMWT_Centiles!$AJ$3</c:f>
              <c:strCache>
                <c:ptCount val="1"/>
                <c:pt idx="0">
                  <c:v>5</c:v>
                </c:pt>
              </c:strCache>
            </c:strRef>
          </c:tx>
          <c:spPr>
            <a:ln w="19050" cap="rnd">
              <a:solidFill>
                <a:schemeClr val="accent2"/>
              </a:solidFill>
              <a:prstDash val="solid"/>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SMWT_Centiles!$AJ$4:$AJ$124</c:f>
              <c:numCache>
                <c:formatCode>General</c:formatCode>
                <c:ptCount val="121"/>
                <c:pt idx="0">
                  <c:v>46.2</c:v>
                </c:pt>
                <c:pt idx="1">
                  <c:v>50.1</c:v>
                </c:pt>
                <c:pt idx="2">
                  <c:v>53.9</c:v>
                </c:pt>
                <c:pt idx="3">
                  <c:v>57.6</c:v>
                </c:pt>
                <c:pt idx="4">
                  <c:v>61.3</c:v>
                </c:pt>
                <c:pt idx="5">
                  <c:v>65</c:v>
                </c:pt>
                <c:pt idx="6">
                  <c:v>68.5</c:v>
                </c:pt>
                <c:pt idx="7">
                  <c:v>72</c:v>
                </c:pt>
                <c:pt idx="8">
                  <c:v>75.400000000000006</c:v>
                </c:pt>
                <c:pt idx="9">
                  <c:v>78.8</c:v>
                </c:pt>
                <c:pt idx="10">
                  <c:v>82.1</c:v>
                </c:pt>
                <c:pt idx="11">
                  <c:v>85.4</c:v>
                </c:pt>
                <c:pt idx="12">
                  <c:v>88.5</c:v>
                </c:pt>
                <c:pt idx="13">
                  <c:v>91.7</c:v>
                </c:pt>
                <c:pt idx="14">
                  <c:v>94.7</c:v>
                </c:pt>
                <c:pt idx="15">
                  <c:v>97.7</c:v>
                </c:pt>
                <c:pt idx="16">
                  <c:v>100.6</c:v>
                </c:pt>
                <c:pt idx="17">
                  <c:v>103.5</c:v>
                </c:pt>
                <c:pt idx="18">
                  <c:v>106.3</c:v>
                </c:pt>
                <c:pt idx="19">
                  <c:v>109</c:v>
                </c:pt>
                <c:pt idx="20">
                  <c:v>111.7</c:v>
                </c:pt>
                <c:pt idx="21">
                  <c:v>114.3</c:v>
                </c:pt>
                <c:pt idx="22">
                  <c:v>116.9</c:v>
                </c:pt>
                <c:pt idx="23">
                  <c:v>119.4</c:v>
                </c:pt>
                <c:pt idx="24">
                  <c:v>121.8</c:v>
                </c:pt>
                <c:pt idx="25">
                  <c:v>124.1</c:v>
                </c:pt>
                <c:pt idx="26">
                  <c:v>126.4</c:v>
                </c:pt>
                <c:pt idx="27">
                  <c:v>128.69999999999999</c:v>
                </c:pt>
                <c:pt idx="28">
                  <c:v>130.80000000000001</c:v>
                </c:pt>
                <c:pt idx="29">
                  <c:v>132.9</c:v>
                </c:pt>
                <c:pt idx="30">
                  <c:v>135</c:v>
                </c:pt>
                <c:pt idx="31">
                  <c:v>136.9</c:v>
                </c:pt>
                <c:pt idx="32">
                  <c:v>138.9</c:v>
                </c:pt>
                <c:pt idx="33">
                  <c:v>140.69999999999999</c:v>
                </c:pt>
                <c:pt idx="34">
                  <c:v>142.5</c:v>
                </c:pt>
                <c:pt idx="35">
                  <c:v>144.19999999999999</c:v>
                </c:pt>
                <c:pt idx="36">
                  <c:v>145.9</c:v>
                </c:pt>
                <c:pt idx="37">
                  <c:v>147.5</c:v>
                </c:pt>
                <c:pt idx="38">
                  <c:v>149</c:v>
                </c:pt>
                <c:pt idx="39">
                  <c:v>150.5</c:v>
                </c:pt>
                <c:pt idx="40">
                  <c:v>151.9</c:v>
                </c:pt>
                <c:pt idx="41">
                  <c:v>153.30000000000001</c:v>
                </c:pt>
                <c:pt idx="42">
                  <c:v>154.5</c:v>
                </c:pt>
                <c:pt idx="43">
                  <c:v>155.80000000000001</c:v>
                </c:pt>
                <c:pt idx="44">
                  <c:v>156.9</c:v>
                </c:pt>
                <c:pt idx="45">
                  <c:v>158</c:v>
                </c:pt>
                <c:pt idx="46">
                  <c:v>159</c:v>
                </c:pt>
                <c:pt idx="47">
                  <c:v>160</c:v>
                </c:pt>
                <c:pt idx="48">
                  <c:v>160.9</c:v>
                </c:pt>
                <c:pt idx="49">
                  <c:v>161.69999999999999</c:v>
                </c:pt>
                <c:pt idx="50">
                  <c:v>162.5</c:v>
                </c:pt>
                <c:pt idx="51">
                  <c:v>163.19999999999999</c:v>
                </c:pt>
                <c:pt idx="52">
                  <c:v>163.9</c:v>
                </c:pt>
                <c:pt idx="53">
                  <c:v>164.5</c:v>
                </c:pt>
                <c:pt idx="54">
                  <c:v>165</c:v>
                </c:pt>
                <c:pt idx="55">
                  <c:v>165.5</c:v>
                </c:pt>
                <c:pt idx="56">
                  <c:v>165.9</c:v>
                </c:pt>
                <c:pt idx="57">
                  <c:v>166.2</c:v>
                </c:pt>
                <c:pt idx="58">
                  <c:v>166.5</c:v>
                </c:pt>
                <c:pt idx="59">
                  <c:v>166.7</c:v>
                </c:pt>
                <c:pt idx="60">
                  <c:v>166.8</c:v>
                </c:pt>
                <c:pt idx="61">
                  <c:v>166.9</c:v>
                </c:pt>
                <c:pt idx="62">
                  <c:v>166.9</c:v>
                </c:pt>
                <c:pt idx="63">
                  <c:v>166.9</c:v>
                </c:pt>
                <c:pt idx="64">
                  <c:v>166.8</c:v>
                </c:pt>
                <c:pt idx="65">
                  <c:v>166.6</c:v>
                </c:pt>
                <c:pt idx="66">
                  <c:v>166.4</c:v>
                </c:pt>
                <c:pt idx="67">
                  <c:v>166.1</c:v>
                </c:pt>
                <c:pt idx="68">
                  <c:v>165.7</c:v>
                </c:pt>
                <c:pt idx="69">
                  <c:v>165.3</c:v>
                </c:pt>
                <c:pt idx="70">
                  <c:v>164.8</c:v>
                </c:pt>
                <c:pt idx="71">
                  <c:v>164.2</c:v>
                </c:pt>
                <c:pt idx="72">
                  <c:v>163.6</c:v>
                </c:pt>
                <c:pt idx="73">
                  <c:v>162.9</c:v>
                </c:pt>
                <c:pt idx="74">
                  <c:v>162.19999999999999</c:v>
                </c:pt>
                <c:pt idx="75">
                  <c:v>161.4</c:v>
                </c:pt>
                <c:pt idx="76">
                  <c:v>160.5</c:v>
                </c:pt>
                <c:pt idx="77">
                  <c:v>159.6</c:v>
                </c:pt>
                <c:pt idx="78">
                  <c:v>158.6</c:v>
                </c:pt>
                <c:pt idx="79">
                  <c:v>157.5</c:v>
                </c:pt>
                <c:pt idx="80">
                  <c:v>156.4</c:v>
                </c:pt>
                <c:pt idx="81">
                  <c:v>155.19999999999999</c:v>
                </c:pt>
                <c:pt idx="82">
                  <c:v>154</c:v>
                </c:pt>
                <c:pt idx="83">
                  <c:v>152.69999999999999</c:v>
                </c:pt>
                <c:pt idx="84">
                  <c:v>151.30000000000001</c:v>
                </c:pt>
                <c:pt idx="85">
                  <c:v>149.9</c:v>
                </c:pt>
                <c:pt idx="86">
                  <c:v>148.4</c:v>
                </c:pt>
                <c:pt idx="87">
                  <c:v>146.80000000000001</c:v>
                </c:pt>
                <c:pt idx="88">
                  <c:v>145.19999999999999</c:v>
                </c:pt>
                <c:pt idx="89">
                  <c:v>143.5</c:v>
                </c:pt>
                <c:pt idx="90">
                  <c:v>141.69999999999999</c:v>
                </c:pt>
                <c:pt idx="91">
                  <c:v>139.9</c:v>
                </c:pt>
                <c:pt idx="92">
                  <c:v>138</c:v>
                </c:pt>
                <c:pt idx="93">
                  <c:v>136.1</c:v>
                </c:pt>
                <c:pt idx="94">
                  <c:v>134.1</c:v>
                </c:pt>
                <c:pt idx="95">
                  <c:v>132</c:v>
                </c:pt>
                <c:pt idx="96">
                  <c:v>129.9</c:v>
                </c:pt>
                <c:pt idx="97">
                  <c:v>127.7</c:v>
                </c:pt>
                <c:pt idx="98">
                  <c:v>125.4</c:v>
                </c:pt>
                <c:pt idx="99">
                  <c:v>123.1</c:v>
                </c:pt>
                <c:pt idx="100">
                  <c:v>120.7</c:v>
                </c:pt>
                <c:pt idx="101">
                  <c:v>118.3</c:v>
                </c:pt>
                <c:pt idx="102">
                  <c:v>115.8</c:v>
                </c:pt>
                <c:pt idx="103">
                  <c:v>113.2</c:v>
                </c:pt>
                <c:pt idx="104">
                  <c:v>110.6</c:v>
                </c:pt>
                <c:pt idx="105">
                  <c:v>107.9</c:v>
                </c:pt>
                <c:pt idx="106">
                  <c:v>105.1</c:v>
                </c:pt>
                <c:pt idx="107">
                  <c:v>102.3</c:v>
                </c:pt>
                <c:pt idx="108">
                  <c:v>99.4</c:v>
                </c:pt>
                <c:pt idx="109">
                  <c:v>96.4</c:v>
                </c:pt>
                <c:pt idx="110">
                  <c:v>93.4</c:v>
                </c:pt>
                <c:pt idx="111">
                  <c:v>90.3</c:v>
                </c:pt>
                <c:pt idx="112">
                  <c:v>87.2</c:v>
                </c:pt>
                <c:pt idx="113">
                  <c:v>84</c:v>
                </c:pt>
                <c:pt idx="114">
                  <c:v>80.7</c:v>
                </c:pt>
                <c:pt idx="115">
                  <c:v>77.400000000000006</c:v>
                </c:pt>
                <c:pt idx="116">
                  <c:v>74</c:v>
                </c:pt>
                <c:pt idx="117">
                  <c:v>70.5</c:v>
                </c:pt>
                <c:pt idx="118">
                  <c:v>67</c:v>
                </c:pt>
                <c:pt idx="119">
                  <c:v>63.4</c:v>
                </c:pt>
                <c:pt idx="120">
                  <c:v>59.8</c:v>
                </c:pt>
              </c:numCache>
            </c:numRef>
          </c:yVal>
          <c:smooth val="0"/>
          <c:extLst>
            <c:ext xmlns:c16="http://schemas.microsoft.com/office/drawing/2014/chart" uri="{C3380CC4-5D6E-409C-BE32-E72D297353CC}">
              <c16:uniqueId val="{00000001-5F69-4F46-985C-081C336831EB}"/>
            </c:ext>
          </c:extLst>
        </c:ser>
        <c:ser>
          <c:idx val="2"/>
          <c:order val="2"/>
          <c:tx>
            <c:strRef>
              <c:f>SMWT_Centiles!$AK$3</c:f>
              <c:strCache>
                <c:ptCount val="1"/>
                <c:pt idx="0">
                  <c:v>10</c:v>
                </c:pt>
              </c:strCache>
            </c:strRef>
          </c:tx>
          <c:spPr>
            <a:ln w="19050" cap="rnd">
              <a:solidFill>
                <a:srgbClr val="7030A0"/>
              </a:solidFill>
              <a:prstDash val="sysDot"/>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SMWT_Centiles!$AK$4:$AK$124</c:f>
              <c:numCache>
                <c:formatCode>General</c:formatCode>
                <c:ptCount val="121"/>
                <c:pt idx="0">
                  <c:v>54.3</c:v>
                </c:pt>
                <c:pt idx="1">
                  <c:v>58.7</c:v>
                </c:pt>
                <c:pt idx="2">
                  <c:v>63.1</c:v>
                </c:pt>
                <c:pt idx="3">
                  <c:v>67.400000000000006</c:v>
                </c:pt>
                <c:pt idx="4">
                  <c:v>71.7</c:v>
                </c:pt>
                <c:pt idx="5">
                  <c:v>76</c:v>
                </c:pt>
                <c:pt idx="6">
                  <c:v>80.2</c:v>
                </c:pt>
                <c:pt idx="7">
                  <c:v>84.4</c:v>
                </c:pt>
                <c:pt idx="8">
                  <c:v>88.5</c:v>
                </c:pt>
                <c:pt idx="9">
                  <c:v>92.6</c:v>
                </c:pt>
                <c:pt idx="10">
                  <c:v>96.7</c:v>
                </c:pt>
                <c:pt idx="11">
                  <c:v>100.8</c:v>
                </c:pt>
                <c:pt idx="12">
                  <c:v>104.8</c:v>
                </c:pt>
                <c:pt idx="13">
                  <c:v>108.7</c:v>
                </c:pt>
                <c:pt idx="14">
                  <c:v>112.6</c:v>
                </c:pt>
                <c:pt idx="15">
                  <c:v>116.5</c:v>
                </c:pt>
                <c:pt idx="16">
                  <c:v>120.4</c:v>
                </c:pt>
                <c:pt idx="17">
                  <c:v>124.2</c:v>
                </c:pt>
                <c:pt idx="18">
                  <c:v>128</c:v>
                </c:pt>
                <c:pt idx="19">
                  <c:v>131.69999999999999</c:v>
                </c:pt>
                <c:pt idx="20">
                  <c:v>135.4</c:v>
                </c:pt>
                <c:pt idx="21">
                  <c:v>139.1</c:v>
                </c:pt>
                <c:pt idx="22">
                  <c:v>142.69999999999999</c:v>
                </c:pt>
                <c:pt idx="23">
                  <c:v>146.30000000000001</c:v>
                </c:pt>
                <c:pt idx="24">
                  <c:v>149.9</c:v>
                </c:pt>
                <c:pt idx="25">
                  <c:v>153.4</c:v>
                </c:pt>
                <c:pt idx="26">
                  <c:v>156.9</c:v>
                </c:pt>
                <c:pt idx="27">
                  <c:v>160.30000000000001</c:v>
                </c:pt>
                <c:pt idx="28">
                  <c:v>163.69999999999999</c:v>
                </c:pt>
                <c:pt idx="29">
                  <c:v>167.1</c:v>
                </c:pt>
                <c:pt idx="30">
                  <c:v>170.4</c:v>
                </c:pt>
                <c:pt idx="31">
                  <c:v>173.7</c:v>
                </c:pt>
                <c:pt idx="32">
                  <c:v>176.9</c:v>
                </c:pt>
                <c:pt idx="33">
                  <c:v>180.2</c:v>
                </c:pt>
                <c:pt idx="34">
                  <c:v>183.3</c:v>
                </c:pt>
                <c:pt idx="35">
                  <c:v>186.5</c:v>
                </c:pt>
                <c:pt idx="36">
                  <c:v>189.6</c:v>
                </c:pt>
                <c:pt idx="37">
                  <c:v>192.7</c:v>
                </c:pt>
                <c:pt idx="38">
                  <c:v>195.7</c:v>
                </c:pt>
                <c:pt idx="39">
                  <c:v>198.7</c:v>
                </c:pt>
                <c:pt idx="40">
                  <c:v>201.7</c:v>
                </c:pt>
                <c:pt idx="41">
                  <c:v>204.6</c:v>
                </c:pt>
                <c:pt idx="42">
                  <c:v>207.5</c:v>
                </c:pt>
                <c:pt idx="43">
                  <c:v>210.3</c:v>
                </c:pt>
                <c:pt idx="44">
                  <c:v>213.1</c:v>
                </c:pt>
                <c:pt idx="45">
                  <c:v>215.9</c:v>
                </c:pt>
                <c:pt idx="46">
                  <c:v>218.6</c:v>
                </c:pt>
                <c:pt idx="47">
                  <c:v>221.3</c:v>
                </c:pt>
                <c:pt idx="48">
                  <c:v>224</c:v>
                </c:pt>
                <c:pt idx="49">
                  <c:v>226.6</c:v>
                </c:pt>
                <c:pt idx="50">
                  <c:v>229.2</c:v>
                </c:pt>
                <c:pt idx="51">
                  <c:v>231.7</c:v>
                </c:pt>
                <c:pt idx="52">
                  <c:v>234.2</c:v>
                </c:pt>
                <c:pt idx="53">
                  <c:v>236.7</c:v>
                </c:pt>
                <c:pt idx="54">
                  <c:v>239.2</c:v>
                </c:pt>
                <c:pt idx="55">
                  <c:v>241.6</c:v>
                </c:pt>
                <c:pt idx="56">
                  <c:v>243.9</c:v>
                </c:pt>
                <c:pt idx="57">
                  <c:v>246.2</c:v>
                </c:pt>
                <c:pt idx="58">
                  <c:v>248.5</c:v>
                </c:pt>
                <c:pt idx="59">
                  <c:v>250.8</c:v>
                </c:pt>
                <c:pt idx="60">
                  <c:v>253</c:v>
                </c:pt>
                <c:pt idx="61">
                  <c:v>255.2</c:v>
                </c:pt>
                <c:pt idx="62">
                  <c:v>257.3</c:v>
                </c:pt>
                <c:pt idx="63">
                  <c:v>259.39999999999998</c:v>
                </c:pt>
                <c:pt idx="64">
                  <c:v>261.5</c:v>
                </c:pt>
                <c:pt idx="65">
                  <c:v>263.5</c:v>
                </c:pt>
                <c:pt idx="66">
                  <c:v>265.5</c:v>
                </c:pt>
                <c:pt idx="67">
                  <c:v>267.5</c:v>
                </c:pt>
                <c:pt idx="68">
                  <c:v>269.39999999999998</c:v>
                </c:pt>
                <c:pt idx="69">
                  <c:v>271.2</c:v>
                </c:pt>
                <c:pt idx="70">
                  <c:v>273.10000000000002</c:v>
                </c:pt>
                <c:pt idx="71">
                  <c:v>274.89999999999998</c:v>
                </c:pt>
                <c:pt idx="72">
                  <c:v>276.7</c:v>
                </c:pt>
                <c:pt idx="73">
                  <c:v>278.39999999999998</c:v>
                </c:pt>
                <c:pt idx="74">
                  <c:v>280.10000000000002</c:v>
                </c:pt>
                <c:pt idx="75">
                  <c:v>281.7</c:v>
                </c:pt>
                <c:pt idx="76">
                  <c:v>283.39999999999998</c:v>
                </c:pt>
                <c:pt idx="77">
                  <c:v>284.89999999999998</c:v>
                </c:pt>
                <c:pt idx="78">
                  <c:v>286.5</c:v>
                </c:pt>
                <c:pt idx="79">
                  <c:v>288</c:v>
                </c:pt>
                <c:pt idx="80">
                  <c:v>289.5</c:v>
                </c:pt>
                <c:pt idx="81">
                  <c:v>290.89999999999998</c:v>
                </c:pt>
                <c:pt idx="82">
                  <c:v>292.3</c:v>
                </c:pt>
                <c:pt idx="83">
                  <c:v>293.60000000000002</c:v>
                </c:pt>
                <c:pt idx="84">
                  <c:v>295</c:v>
                </c:pt>
                <c:pt idx="85">
                  <c:v>296.2</c:v>
                </c:pt>
                <c:pt idx="86">
                  <c:v>297.5</c:v>
                </c:pt>
                <c:pt idx="87">
                  <c:v>298.7</c:v>
                </c:pt>
                <c:pt idx="88">
                  <c:v>299.89999999999998</c:v>
                </c:pt>
                <c:pt idx="89">
                  <c:v>301</c:v>
                </c:pt>
                <c:pt idx="90">
                  <c:v>302.10000000000002</c:v>
                </c:pt>
                <c:pt idx="91">
                  <c:v>303.2</c:v>
                </c:pt>
                <c:pt idx="92">
                  <c:v>304.2</c:v>
                </c:pt>
                <c:pt idx="93">
                  <c:v>305.2</c:v>
                </c:pt>
                <c:pt idx="94">
                  <c:v>306.10000000000002</c:v>
                </c:pt>
                <c:pt idx="95">
                  <c:v>307</c:v>
                </c:pt>
                <c:pt idx="96">
                  <c:v>307.89999999999998</c:v>
                </c:pt>
                <c:pt idx="97">
                  <c:v>308.7</c:v>
                </c:pt>
                <c:pt idx="98">
                  <c:v>309.5</c:v>
                </c:pt>
                <c:pt idx="99">
                  <c:v>310.3</c:v>
                </c:pt>
                <c:pt idx="100">
                  <c:v>311</c:v>
                </c:pt>
                <c:pt idx="101">
                  <c:v>311.7</c:v>
                </c:pt>
                <c:pt idx="102">
                  <c:v>312.39999999999998</c:v>
                </c:pt>
                <c:pt idx="103">
                  <c:v>313</c:v>
                </c:pt>
                <c:pt idx="104">
                  <c:v>313.60000000000002</c:v>
                </c:pt>
                <c:pt idx="105">
                  <c:v>314.10000000000002</c:v>
                </c:pt>
                <c:pt idx="106">
                  <c:v>314.60000000000002</c:v>
                </c:pt>
                <c:pt idx="107">
                  <c:v>315.10000000000002</c:v>
                </c:pt>
                <c:pt idx="108">
                  <c:v>315.5</c:v>
                </c:pt>
                <c:pt idx="109">
                  <c:v>315.89999999999998</c:v>
                </c:pt>
                <c:pt idx="110">
                  <c:v>316.2</c:v>
                </c:pt>
                <c:pt idx="111">
                  <c:v>316.5</c:v>
                </c:pt>
                <c:pt idx="112">
                  <c:v>316.8</c:v>
                </c:pt>
                <c:pt idx="113">
                  <c:v>317.10000000000002</c:v>
                </c:pt>
                <c:pt idx="114">
                  <c:v>317.3</c:v>
                </c:pt>
                <c:pt idx="115">
                  <c:v>317.39999999999998</c:v>
                </c:pt>
                <c:pt idx="116">
                  <c:v>317.60000000000002</c:v>
                </c:pt>
                <c:pt idx="117">
                  <c:v>317.60000000000002</c:v>
                </c:pt>
                <c:pt idx="118">
                  <c:v>317.7</c:v>
                </c:pt>
                <c:pt idx="119">
                  <c:v>317.7</c:v>
                </c:pt>
                <c:pt idx="120">
                  <c:v>317.7</c:v>
                </c:pt>
              </c:numCache>
            </c:numRef>
          </c:yVal>
          <c:smooth val="0"/>
          <c:extLst>
            <c:ext xmlns:c16="http://schemas.microsoft.com/office/drawing/2014/chart" uri="{C3380CC4-5D6E-409C-BE32-E72D297353CC}">
              <c16:uniqueId val="{00000002-5F69-4F46-985C-081C336831EB}"/>
            </c:ext>
          </c:extLst>
        </c:ser>
        <c:ser>
          <c:idx val="3"/>
          <c:order val="3"/>
          <c:tx>
            <c:strRef>
              <c:f>SMWT_Centiles!$AL$3</c:f>
              <c:strCache>
                <c:ptCount val="1"/>
                <c:pt idx="0">
                  <c:v>25</c:v>
                </c:pt>
              </c:strCache>
            </c:strRef>
          </c:tx>
          <c:spPr>
            <a:ln w="19050" cap="rnd">
              <a:solidFill>
                <a:schemeClr val="accent4"/>
              </a:solidFill>
              <a:prstDash val="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SMWT_Centiles!$AL$4:$AL$124</c:f>
              <c:numCache>
                <c:formatCode>General</c:formatCode>
                <c:ptCount val="121"/>
                <c:pt idx="0">
                  <c:v>192.2</c:v>
                </c:pt>
                <c:pt idx="1">
                  <c:v>198.7</c:v>
                </c:pt>
                <c:pt idx="2">
                  <c:v>205.1</c:v>
                </c:pt>
                <c:pt idx="3">
                  <c:v>211.4</c:v>
                </c:pt>
                <c:pt idx="4">
                  <c:v>217.7</c:v>
                </c:pt>
                <c:pt idx="5">
                  <c:v>224</c:v>
                </c:pt>
                <c:pt idx="6">
                  <c:v>230.1</c:v>
                </c:pt>
                <c:pt idx="7">
                  <c:v>236.2</c:v>
                </c:pt>
                <c:pt idx="8">
                  <c:v>242.3</c:v>
                </c:pt>
                <c:pt idx="9">
                  <c:v>248.3</c:v>
                </c:pt>
                <c:pt idx="10">
                  <c:v>254.2</c:v>
                </c:pt>
                <c:pt idx="11">
                  <c:v>260.10000000000002</c:v>
                </c:pt>
                <c:pt idx="12">
                  <c:v>265.89999999999998</c:v>
                </c:pt>
                <c:pt idx="13">
                  <c:v>271.60000000000002</c:v>
                </c:pt>
                <c:pt idx="14">
                  <c:v>277.3</c:v>
                </c:pt>
                <c:pt idx="15">
                  <c:v>283</c:v>
                </c:pt>
                <c:pt idx="16">
                  <c:v>288.5</c:v>
                </c:pt>
                <c:pt idx="17">
                  <c:v>294.10000000000002</c:v>
                </c:pt>
                <c:pt idx="18">
                  <c:v>299.5</c:v>
                </c:pt>
                <c:pt idx="19">
                  <c:v>304.89999999999998</c:v>
                </c:pt>
                <c:pt idx="20">
                  <c:v>310.2</c:v>
                </c:pt>
                <c:pt idx="21">
                  <c:v>315.5</c:v>
                </c:pt>
                <c:pt idx="22">
                  <c:v>320.7</c:v>
                </c:pt>
                <c:pt idx="23">
                  <c:v>325.89999999999998</c:v>
                </c:pt>
                <c:pt idx="24">
                  <c:v>331</c:v>
                </c:pt>
                <c:pt idx="25">
                  <c:v>336</c:v>
                </c:pt>
                <c:pt idx="26">
                  <c:v>341</c:v>
                </c:pt>
                <c:pt idx="27">
                  <c:v>345.9</c:v>
                </c:pt>
                <c:pt idx="28">
                  <c:v>350.8</c:v>
                </c:pt>
                <c:pt idx="29">
                  <c:v>355.6</c:v>
                </c:pt>
                <c:pt idx="30">
                  <c:v>360.3</c:v>
                </c:pt>
                <c:pt idx="31">
                  <c:v>365</c:v>
                </c:pt>
                <c:pt idx="32">
                  <c:v>369.6</c:v>
                </c:pt>
                <c:pt idx="33">
                  <c:v>374.1</c:v>
                </c:pt>
                <c:pt idx="34">
                  <c:v>378.6</c:v>
                </c:pt>
                <c:pt idx="35">
                  <c:v>383.1</c:v>
                </c:pt>
                <c:pt idx="36">
                  <c:v>387.4</c:v>
                </c:pt>
                <c:pt idx="37">
                  <c:v>391.8</c:v>
                </c:pt>
                <c:pt idx="38">
                  <c:v>396</c:v>
                </c:pt>
                <c:pt idx="39">
                  <c:v>400.2</c:v>
                </c:pt>
                <c:pt idx="40">
                  <c:v>404.4</c:v>
                </c:pt>
                <c:pt idx="41">
                  <c:v>408.4</c:v>
                </c:pt>
                <c:pt idx="42">
                  <c:v>412.5</c:v>
                </c:pt>
                <c:pt idx="43">
                  <c:v>416.4</c:v>
                </c:pt>
                <c:pt idx="44">
                  <c:v>420.3</c:v>
                </c:pt>
                <c:pt idx="45">
                  <c:v>424.1</c:v>
                </c:pt>
                <c:pt idx="46">
                  <c:v>427.9</c:v>
                </c:pt>
                <c:pt idx="47">
                  <c:v>431.6</c:v>
                </c:pt>
                <c:pt idx="48">
                  <c:v>435.3</c:v>
                </c:pt>
                <c:pt idx="49">
                  <c:v>438.9</c:v>
                </c:pt>
                <c:pt idx="50">
                  <c:v>442.4</c:v>
                </c:pt>
                <c:pt idx="51">
                  <c:v>445.9</c:v>
                </c:pt>
                <c:pt idx="52">
                  <c:v>449.3</c:v>
                </c:pt>
                <c:pt idx="53">
                  <c:v>452.7</c:v>
                </c:pt>
                <c:pt idx="54">
                  <c:v>456</c:v>
                </c:pt>
                <c:pt idx="55">
                  <c:v>459.2</c:v>
                </c:pt>
                <c:pt idx="56">
                  <c:v>462.4</c:v>
                </c:pt>
                <c:pt idx="57">
                  <c:v>465.5</c:v>
                </c:pt>
                <c:pt idx="58">
                  <c:v>468.6</c:v>
                </c:pt>
                <c:pt idx="59">
                  <c:v>471.6</c:v>
                </c:pt>
                <c:pt idx="60">
                  <c:v>474.5</c:v>
                </c:pt>
                <c:pt idx="61">
                  <c:v>477.4</c:v>
                </c:pt>
                <c:pt idx="62">
                  <c:v>480.2</c:v>
                </c:pt>
                <c:pt idx="63">
                  <c:v>483</c:v>
                </c:pt>
                <c:pt idx="64">
                  <c:v>485.7</c:v>
                </c:pt>
                <c:pt idx="65">
                  <c:v>488.3</c:v>
                </c:pt>
                <c:pt idx="66">
                  <c:v>490.9</c:v>
                </c:pt>
                <c:pt idx="67">
                  <c:v>493.5</c:v>
                </c:pt>
                <c:pt idx="68">
                  <c:v>495.9</c:v>
                </c:pt>
                <c:pt idx="69">
                  <c:v>498.3</c:v>
                </c:pt>
                <c:pt idx="70">
                  <c:v>500.7</c:v>
                </c:pt>
                <c:pt idx="71">
                  <c:v>502.9</c:v>
                </c:pt>
                <c:pt idx="72">
                  <c:v>505.2</c:v>
                </c:pt>
                <c:pt idx="73">
                  <c:v>507.3</c:v>
                </c:pt>
                <c:pt idx="74">
                  <c:v>509.4</c:v>
                </c:pt>
                <c:pt idx="75">
                  <c:v>511.5</c:v>
                </c:pt>
                <c:pt idx="76">
                  <c:v>513.5</c:v>
                </c:pt>
                <c:pt idx="77">
                  <c:v>515.4</c:v>
                </c:pt>
                <c:pt idx="78">
                  <c:v>517.20000000000005</c:v>
                </c:pt>
                <c:pt idx="79">
                  <c:v>519.1</c:v>
                </c:pt>
                <c:pt idx="80">
                  <c:v>520.79999999999995</c:v>
                </c:pt>
                <c:pt idx="81">
                  <c:v>522.5</c:v>
                </c:pt>
                <c:pt idx="82">
                  <c:v>524.1</c:v>
                </c:pt>
                <c:pt idx="83">
                  <c:v>525.70000000000005</c:v>
                </c:pt>
                <c:pt idx="84">
                  <c:v>527.20000000000005</c:v>
                </c:pt>
                <c:pt idx="85">
                  <c:v>528.6</c:v>
                </c:pt>
                <c:pt idx="86">
                  <c:v>530</c:v>
                </c:pt>
                <c:pt idx="87">
                  <c:v>531.29999999999995</c:v>
                </c:pt>
                <c:pt idx="88">
                  <c:v>532.6</c:v>
                </c:pt>
                <c:pt idx="89">
                  <c:v>533.79999999999995</c:v>
                </c:pt>
                <c:pt idx="90">
                  <c:v>534.9</c:v>
                </c:pt>
                <c:pt idx="91">
                  <c:v>536</c:v>
                </c:pt>
                <c:pt idx="92">
                  <c:v>537.1</c:v>
                </c:pt>
                <c:pt idx="93">
                  <c:v>538</c:v>
                </c:pt>
                <c:pt idx="94">
                  <c:v>538.9</c:v>
                </c:pt>
                <c:pt idx="95">
                  <c:v>539.79999999999995</c:v>
                </c:pt>
                <c:pt idx="96">
                  <c:v>540.6</c:v>
                </c:pt>
                <c:pt idx="97">
                  <c:v>541.29999999999995</c:v>
                </c:pt>
                <c:pt idx="98">
                  <c:v>542</c:v>
                </c:pt>
                <c:pt idx="99">
                  <c:v>542.6</c:v>
                </c:pt>
                <c:pt idx="100">
                  <c:v>543.1</c:v>
                </c:pt>
                <c:pt idx="101">
                  <c:v>543.6</c:v>
                </c:pt>
                <c:pt idx="102">
                  <c:v>544</c:v>
                </c:pt>
                <c:pt idx="103">
                  <c:v>544.4</c:v>
                </c:pt>
                <c:pt idx="104">
                  <c:v>544.70000000000005</c:v>
                </c:pt>
                <c:pt idx="105">
                  <c:v>545</c:v>
                </c:pt>
                <c:pt idx="106">
                  <c:v>545.1</c:v>
                </c:pt>
                <c:pt idx="107">
                  <c:v>545.29999999999995</c:v>
                </c:pt>
                <c:pt idx="108">
                  <c:v>545.29999999999995</c:v>
                </c:pt>
                <c:pt idx="109">
                  <c:v>545.4</c:v>
                </c:pt>
                <c:pt idx="110">
                  <c:v>545.29999999999995</c:v>
                </c:pt>
                <c:pt idx="111">
                  <c:v>545.20000000000005</c:v>
                </c:pt>
                <c:pt idx="112">
                  <c:v>545</c:v>
                </c:pt>
                <c:pt idx="113">
                  <c:v>544.79999999999995</c:v>
                </c:pt>
                <c:pt idx="114">
                  <c:v>544.5</c:v>
                </c:pt>
                <c:pt idx="115">
                  <c:v>544.20000000000005</c:v>
                </c:pt>
                <c:pt idx="116">
                  <c:v>543.70000000000005</c:v>
                </c:pt>
                <c:pt idx="117">
                  <c:v>543.29999999999995</c:v>
                </c:pt>
                <c:pt idx="118">
                  <c:v>542.70000000000005</c:v>
                </c:pt>
                <c:pt idx="119">
                  <c:v>542.20000000000005</c:v>
                </c:pt>
                <c:pt idx="120">
                  <c:v>541.5</c:v>
                </c:pt>
              </c:numCache>
            </c:numRef>
          </c:yVal>
          <c:smooth val="0"/>
          <c:extLst>
            <c:ext xmlns:c16="http://schemas.microsoft.com/office/drawing/2014/chart" uri="{C3380CC4-5D6E-409C-BE32-E72D297353CC}">
              <c16:uniqueId val="{00000003-5F69-4F46-985C-081C336831EB}"/>
            </c:ext>
          </c:extLst>
        </c:ser>
        <c:ser>
          <c:idx val="4"/>
          <c:order val="4"/>
          <c:tx>
            <c:strRef>
              <c:f>SMWT_Centiles!$AM$3</c:f>
              <c:strCache>
                <c:ptCount val="1"/>
                <c:pt idx="0">
                  <c:v>50</c:v>
                </c:pt>
              </c:strCache>
            </c:strRef>
          </c:tx>
          <c:spPr>
            <a:ln w="19050" cap="rnd">
              <a:solidFill>
                <a:schemeClr val="tx1"/>
              </a:solidFill>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SMWT_Centiles!$AM$4:$AM$124</c:f>
              <c:numCache>
                <c:formatCode>General</c:formatCode>
                <c:ptCount val="121"/>
                <c:pt idx="0">
                  <c:v>394.4</c:v>
                </c:pt>
                <c:pt idx="1">
                  <c:v>400.1</c:v>
                </c:pt>
                <c:pt idx="2">
                  <c:v>405.7</c:v>
                </c:pt>
                <c:pt idx="3">
                  <c:v>411.3</c:v>
                </c:pt>
                <c:pt idx="4">
                  <c:v>416.8</c:v>
                </c:pt>
                <c:pt idx="5">
                  <c:v>422.3</c:v>
                </c:pt>
                <c:pt idx="6">
                  <c:v>427.8</c:v>
                </c:pt>
                <c:pt idx="7">
                  <c:v>433.2</c:v>
                </c:pt>
                <c:pt idx="8">
                  <c:v>438.5</c:v>
                </c:pt>
                <c:pt idx="9">
                  <c:v>443.8</c:v>
                </c:pt>
                <c:pt idx="10">
                  <c:v>449.1</c:v>
                </c:pt>
                <c:pt idx="11">
                  <c:v>454.3</c:v>
                </c:pt>
                <c:pt idx="12">
                  <c:v>459.5</c:v>
                </c:pt>
                <c:pt idx="13">
                  <c:v>464.6</c:v>
                </c:pt>
                <c:pt idx="14">
                  <c:v>469.7</c:v>
                </c:pt>
                <c:pt idx="15">
                  <c:v>474.7</c:v>
                </c:pt>
                <c:pt idx="16">
                  <c:v>479.7</c:v>
                </c:pt>
                <c:pt idx="17">
                  <c:v>484.6</c:v>
                </c:pt>
                <c:pt idx="18">
                  <c:v>489.5</c:v>
                </c:pt>
                <c:pt idx="19">
                  <c:v>494.4</c:v>
                </c:pt>
                <c:pt idx="20">
                  <c:v>499.2</c:v>
                </c:pt>
                <c:pt idx="21">
                  <c:v>503.9</c:v>
                </c:pt>
                <c:pt idx="22">
                  <c:v>508.6</c:v>
                </c:pt>
                <c:pt idx="23">
                  <c:v>513.29999999999995</c:v>
                </c:pt>
                <c:pt idx="24">
                  <c:v>517.9</c:v>
                </c:pt>
                <c:pt idx="25">
                  <c:v>522.5</c:v>
                </c:pt>
                <c:pt idx="26">
                  <c:v>527</c:v>
                </c:pt>
                <c:pt idx="27">
                  <c:v>531.5</c:v>
                </c:pt>
                <c:pt idx="28">
                  <c:v>535.9</c:v>
                </c:pt>
                <c:pt idx="29">
                  <c:v>540.29999999999995</c:v>
                </c:pt>
                <c:pt idx="30">
                  <c:v>544.70000000000005</c:v>
                </c:pt>
                <c:pt idx="31">
                  <c:v>549</c:v>
                </c:pt>
                <c:pt idx="32">
                  <c:v>553.20000000000005</c:v>
                </c:pt>
                <c:pt idx="33">
                  <c:v>557.4</c:v>
                </c:pt>
                <c:pt idx="34">
                  <c:v>561.6</c:v>
                </c:pt>
                <c:pt idx="35">
                  <c:v>565.70000000000005</c:v>
                </c:pt>
                <c:pt idx="36">
                  <c:v>569.79999999999995</c:v>
                </c:pt>
                <c:pt idx="37">
                  <c:v>573.79999999999995</c:v>
                </c:pt>
                <c:pt idx="38">
                  <c:v>577.79999999999995</c:v>
                </c:pt>
                <c:pt idx="39">
                  <c:v>581.70000000000005</c:v>
                </c:pt>
                <c:pt idx="40">
                  <c:v>585.6</c:v>
                </c:pt>
                <c:pt idx="41">
                  <c:v>589.5</c:v>
                </c:pt>
                <c:pt idx="42">
                  <c:v>593.29999999999995</c:v>
                </c:pt>
                <c:pt idx="43">
                  <c:v>597</c:v>
                </c:pt>
                <c:pt idx="44">
                  <c:v>600.70000000000005</c:v>
                </c:pt>
                <c:pt idx="45">
                  <c:v>604.4</c:v>
                </c:pt>
                <c:pt idx="46">
                  <c:v>608</c:v>
                </c:pt>
                <c:pt idx="47">
                  <c:v>611.6</c:v>
                </c:pt>
                <c:pt idx="48">
                  <c:v>615.1</c:v>
                </c:pt>
                <c:pt idx="49">
                  <c:v>618.6</c:v>
                </c:pt>
                <c:pt idx="50">
                  <c:v>622</c:v>
                </c:pt>
                <c:pt idx="51">
                  <c:v>625.4</c:v>
                </c:pt>
                <c:pt idx="52">
                  <c:v>628.70000000000005</c:v>
                </c:pt>
                <c:pt idx="53">
                  <c:v>632</c:v>
                </c:pt>
                <c:pt idx="54">
                  <c:v>635.29999999999995</c:v>
                </c:pt>
                <c:pt idx="55">
                  <c:v>638.5</c:v>
                </c:pt>
                <c:pt idx="56">
                  <c:v>641.70000000000005</c:v>
                </c:pt>
                <c:pt idx="57">
                  <c:v>644.79999999999995</c:v>
                </c:pt>
                <c:pt idx="58">
                  <c:v>647.79999999999995</c:v>
                </c:pt>
                <c:pt idx="59">
                  <c:v>650.9</c:v>
                </c:pt>
                <c:pt idx="60">
                  <c:v>653.79999999999995</c:v>
                </c:pt>
                <c:pt idx="61">
                  <c:v>656.8</c:v>
                </c:pt>
                <c:pt idx="62">
                  <c:v>659.7</c:v>
                </c:pt>
                <c:pt idx="63">
                  <c:v>662.5</c:v>
                </c:pt>
                <c:pt idx="64">
                  <c:v>665.3</c:v>
                </c:pt>
                <c:pt idx="65">
                  <c:v>668</c:v>
                </c:pt>
                <c:pt idx="66">
                  <c:v>670.7</c:v>
                </c:pt>
                <c:pt idx="67">
                  <c:v>673.4</c:v>
                </c:pt>
                <c:pt idx="68">
                  <c:v>676</c:v>
                </c:pt>
                <c:pt idx="69">
                  <c:v>678.6</c:v>
                </c:pt>
                <c:pt idx="70">
                  <c:v>681.1</c:v>
                </c:pt>
                <c:pt idx="71">
                  <c:v>683.6</c:v>
                </c:pt>
                <c:pt idx="72">
                  <c:v>686</c:v>
                </c:pt>
                <c:pt idx="73">
                  <c:v>688.4</c:v>
                </c:pt>
                <c:pt idx="74">
                  <c:v>690.7</c:v>
                </c:pt>
                <c:pt idx="75">
                  <c:v>693</c:v>
                </c:pt>
                <c:pt idx="76">
                  <c:v>695.2</c:v>
                </c:pt>
                <c:pt idx="77">
                  <c:v>697.4</c:v>
                </c:pt>
                <c:pt idx="78">
                  <c:v>699.6</c:v>
                </c:pt>
                <c:pt idx="79">
                  <c:v>701.7</c:v>
                </c:pt>
                <c:pt idx="80">
                  <c:v>703.8</c:v>
                </c:pt>
                <c:pt idx="81">
                  <c:v>705.8</c:v>
                </c:pt>
                <c:pt idx="82">
                  <c:v>707.8</c:v>
                </c:pt>
                <c:pt idx="83">
                  <c:v>709.7</c:v>
                </c:pt>
                <c:pt idx="84">
                  <c:v>711.6</c:v>
                </c:pt>
                <c:pt idx="85">
                  <c:v>713.4</c:v>
                </c:pt>
                <c:pt idx="86">
                  <c:v>715.2</c:v>
                </c:pt>
                <c:pt idx="87">
                  <c:v>716.9</c:v>
                </c:pt>
                <c:pt idx="88">
                  <c:v>718.6</c:v>
                </c:pt>
                <c:pt idx="89">
                  <c:v>720.3</c:v>
                </c:pt>
                <c:pt idx="90">
                  <c:v>721.9</c:v>
                </c:pt>
                <c:pt idx="91">
                  <c:v>723.5</c:v>
                </c:pt>
                <c:pt idx="92">
                  <c:v>725</c:v>
                </c:pt>
                <c:pt idx="93">
                  <c:v>726.4</c:v>
                </c:pt>
                <c:pt idx="94">
                  <c:v>727.9</c:v>
                </c:pt>
                <c:pt idx="95">
                  <c:v>729.2</c:v>
                </c:pt>
                <c:pt idx="96">
                  <c:v>730.6</c:v>
                </c:pt>
                <c:pt idx="97">
                  <c:v>731.9</c:v>
                </c:pt>
                <c:pt idx="98">
                  <c:v>733.1</c:v>
                </c:pt>
                <c:pt idx="99">
                  <c:v>734.3</c:v>
                </c:pt>
                <c:pt idx="100">
                  <c:v>735.4</c:v>
                </c:pt>
                <c:pt idx="101">
                  <c:v>736.6</c:v>
                </c:pt>
                <c:pt idx="102">
                  <c:v>737.6</c:v>
                </c:pt>
                <c:pt idx="103">
                  <c:v>738.6</c:v>
                </c:pt>
                <c:pt idx="104">
                  <c:v>739.6</c:v>
                </c:pt>
                <c:pt idx="105">
                  <c:v>740.5</c:v>
                </c:pt>
                <c:pt idx="106">
                  <c:v>741.4</c:v>
                </c:pt>
                <c:pt idx="107">
                  <c:v>742.2</c:v>
                </c:pt>
                <c:pt idx="108">
                  <c:v>743</c:v>
                </c:pt>
                <c:pt idx="109">
                  <c:v>743.7</c:v>
                </c:pt>
                <c:pt idx="110">
                  <c:v>744.4</c:v>
                </c:pt>
                <c:pt idx="111">
                  <c:v>745.1</c:v>
                </c:pt>
                <c:pt idx="112">
                  <c:v>745.7</c:v>
                </c:pt>
                <c:pt idx="113">
                  <c:v>746.2</c:v>
                </c:pt>
                <c:pt idx="114">
                  <c:v>746.8</c:v>
                </c:pt>
                <c:pt idx="115">
                  <c:v>747.2</c:v>
                </c:pt>
                <c:pt idx="116">
                  <c:v>747.6</c:v>
                </c:pt>
                <c:pt idx="117">
                  <c:v>748</c:v>
                </c:pt>
                <c:pt idx="118">
                  <c:v>748.3</c:v>
                </c:pt>
                <c:pt idx="119">
                  <c:v>748.6</c:v>
                </c:pt>
                <c:pt idx="120">
                  <c:v>748.9</c:v>
                </c:pt>
              </c:numCache>
            </c:numRef>
          </c:yVal>
          <c:smooth val="0"/>
          <c:extLst>
            <c:ext xmlns:c16="http://schemas.microsoft.com/office/drawing/2014/chart" uri="{C3380CC4-5D6E-409C-BE32-E72D297353CC}">
              <c16:uniqueId val="{00000004-5F69-4F46-985C-081C336831EB}"/>
            </c:ext>
          </c:extLst>
        </c:ser>
        <c:ser>
          <c:idx val="5"/>
          <c:order val="5"/>
          <c:tx>
            <c:strRef>
              <c:f>SMWT_Centiles!$AN$3</c:f>
              <c:strCache>
                <c:ptCount val="1"/>
                <c:pt idx="0">
                  <c:v>75</c:v>
                </c:pt>
              </c:strCache>
            </c:strRef>
          </c:tx>
          <c:spPr>
            <a:ln w="19050" cap="rnd">
              <a:solidFill>
                <a:schemeClr val="accent6"/>
              </a:solidFill>
              <a:prstDash val="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SMWT_Centiles!$AN$4:$AN$124</c:f>
              <c:numCache>
                <c:formatCode>General</c:formatCode>
                <c:ptCount val="121"/>
                <c:pt idx="0">
                  <c:v>573</c:v>
                </c:pt>
                <c:pt idx="1">
                  <c:v>577.6</c:v>
                </c:pt>
                <c:pt idx="2">
                  <c:v>582.20000000000005</c:v>
                </c:pt>
                <c:pt idx="3">
                  <c:v>586.79999999999995</c:v>
                </c:pt>
                <c:pt idx="4">
                  <c:v>591.4</c:v>
                </c:pt>
                <c:pt idx="5">
                  <c:v>596</c:v>
                </c:pt>
                <c:pt idx="6">
                  <c:v>600.5</c:v>
                </c:pt>
                <c:pt idx="7">
                  <c:v>605</c:v>
                </c:pt>
                <c:pt idx="8">
                  <c:v>609.5</c:v>
                </c:pt>
                <c:pt idx="9">
                  <c:v>614</c:v>
                </c:pt>
                <c:pt idx="10">
                  <c:v>618.4</c:v>
                </c:pt>
                <c:pt idx="11">
                  <c:v>622.79999999999995</c:v>
                </c:pt>
                <c:pt idx="12">
                  <c:v>627.20000000000005</c:v>
                </c:pt>
                <c:pt idx="13">
                  <c:v>631.6</c:v>
                </c:pt>
                <c:pt idx="14">
                  <c:v>635.9</c:v>
                </c:pt>
                <c:pt idx="15">
                  <c:v>640.20000000000005</c:v>
                </c:pt>
                <c:pt idx="16">
                  <c:v>644.5</c:v>
                </c:pt>
                <c:pt idx="17">
                  <c:v>648.79999999999995</c:v>
                </c:pt>
                <c:pt idx="18">
                  <c:v>653</c:v>
                </c:pt>
                <c:pt idx="19">
                  <c:v>657.2</c:v>
                </c:pt>
                <c:pt idx="20">
                  <c:v>661.4</c:v>
                </c:pt>
                <c:pt idx="21">
                  <c:v>665.6</c:v>
                </c:pt>
                <c:pt idx="22">
                  <c:v>669.7</c:v>
                </c:pt>
                <c:pt idx="23">
                  <c:v>673.8</c:v>
                </c:pt>
                <c:pt idx="24">
                  <c:v>677.9</c:v>
                </c:pt>
                <c:pt idx="25">
                  <c:v>682</c:v>
                </c:pt>
                <c:pt idx="26">
                  <c:v>686</c:v>
                </c:pt>
                <c:pt idx="27">
                  <c:v>690</c:v>
                </c:pt>
                <c:pt idx="28">
                  <c:v>694</c:v>
                </c:pt>
                <c:pt idx="29">
                  <c:v>698</c:v>
                </c:pt>
                <c:pt idx="30">
                  <c:v>702</c:v>
                </c:pt>
                <c:pt idx="31">
                  <c:v>705.9</c:v>
                </c:pt>
                <c:pt idx="32">
                  <c:v>709.8</c:v>
                </c:pt>
                <c:pt idx="33">
                  <c:v>713.6</c:v>
                </c:pt>
                <c:pt idx="34">
                  <c:v>717.5</c:v>
                </c:pt>
                <c:pt idx="35">
                  <c:v>721.3</c:v>
                </c:pt>
                <c:pt idx="36">
                  <c:v>725.1</c:v>
                </c:pt>
                <c:pt idx="37">
                  <c:v>728.9</c:v>
                </c:pt>
                <c:pt idx="38">
                  <c:v>732.6</c:v>
                </c:pt>
                <c:pt idx="39">
                  <c:v>736.4</c:v>
                </c:pt>
                <c:pt idx="40">
                  <c:v>740.1</c:v>
                </c:pt>
                <c:pt idx="41">
                  <c:v>743.7</c:v>
                </c:pt>
                <c:pt idx="42">
                  <c:v>747.4</c:v>
                </c:pt>
                <c:pt idx="43">
                  <c:v>751</c:v>
                </c:pt>
                <c:pt idx="44">
                  <c:v>754.6</c:v>
                </c:pt>
                <c:pt idx="45">
                  <c:v>758.2</c:v>
                </c:pt>
                <c:pt idx="46">
                  <c:v>761.8</c:v>
                </c:pt>
                <c:pt idx="47">
                  <c:v>765.3</c:v>
                </c:pt>
                <c:pt idx="48">
                  <c:v>768.8</c:v>
                </c:pt>
                <c:pt idx="49">
                  <c:v>772.3</c:v>
                </c:pt>
                <c:pt idx="50">
                  <c:v>775.7</c:v>
                </c:pt>
                <c:pt idx="51">
                  <c:v>779.2</c:v>
                </c:pt>
                <c:pt idx="52">
                  <c:v>782.6</c:v>
                </c:pt>
                <c:pt idx="53">
                  <c:v>786</c:v>
                </c:pt>
                <c:pt idx="54">
                  <c:v>789.3</c:v>
                </c:pt>
                <c:pt idx="55">
                  <c:v>792.6</c:v>
                </c:pt>
                <c:pt idx="56">
                  <c:v>796</c:v>
                </c:pt>
                <c:pt idx="57">
                  <c:v>799.2</c:v>
                </c:pt>
                <c:pt idx="58">
                  <c:v>802.5</c:v>
                </c:pt>
                <c:pt idx="59">
                  <c:v>805.7</c:v>
                </c:pt>
                <c:pt idx="60">
                  <c:v>808.9</c:v>
                </c:pt>
                <c:pt idx="61">
                  <c:v>812.1</c:v>
                </c:pt>
                <c:pt idx="62">
                  <c:v>815.3</c:v>
                </c:pt>
                <c:pt idx="63">
                  <c:v>818.4</c:v>
                </c:pt>
                <c:pt idx="64">
                  <c:v>821.5</c:v>
                </c:pt>
                <c:pt idx="65">
                  <c:v>824.6</c:v>
                </c:pt>
                <c:pt idx="66">
                  <c:v>827.7</c:v>
                </c:pt>
                <c:pt idx="67">
                  <c:v>830.7</c:v>
                </c:pt>
                <c:pt idx="68">
                  <c:v>833.8</c:v>
                </c:pt>
                <c:pt idx="69">
                  <c:v>836.8</c:v>
                </c:pt>
                <c:pt idx="70">
                  <c:v>839.7</c:v>
                </c:pt>
                <c:pt idx="71">
                  <c:v>842.7</c:v>
                </c:pt>
                <c:pt idx="72">
                  <c:v>845.6</c:v>
                </c:pt>
                <c:pt idx="73">
                  <c:v>848.5</c:v>
                </c:pt>
                <c:pt idx="74">
                  <c:v>851.3</c:v>
                </c:pt>
                <c:pt idx="75">
                  <c:v>854.2</c:v>
                </c:pt>
                <c:pt idx="76">
                  <c:v>857</c:v>
                </c:pt>
                <c:pt idx="77">
                  <c:v>859.8</c:v>
                </c:pt>
                <c:pt idx="78">
                  <c:v>862.6</c:v>
                </c:pt>
                <c:pt idx="79">
                  <c:v>865.3</c:v>
                </c:pt>
                <c:pt idx="80">
                  <c:v>868</c:v>
                </c:pt>
                <c:pt idx="81">
                  <c:v>870.7</c:v>
                </c:pt>
                <c:pt idx="82">
                  <c:v>873.4</c:v>
                </c:pt>
                <c:pt idx="83">
                  <c:v>876.1</c:v>
                </c:pt>
                <c:pt idx="84">
                  <c:v>878.7</c:v>
                </c:pt>
                <c:pt idx="85">
                  <c:v>881.3</c:v>
                </c:pt>
                <c:pt idx="86">
                  <c:v>883.9</c:v>
                </c:pt>
                <c:pt idx="87">
                  <c:v>886.4</c:v>
                </c:pt>
                <c:pt idx="88">
                  <c:v>888.9</c:v>
                </c:pt>
                <c:pt idx="89">
                  <c:v>891.4</c:v>
                </c:pt>
                <c:pt idx="90">
                  <c:v>893.9</c:v>
                </c:pt>
                <c:pt idx="91">
                  <c:v>896.4</c:v>
                </c:pt>
                <c:pt idx="92">
                  <c:v>898.8</c:v>
                </c:pt>
                <c:pt idx="93">
                  <c:v>901.2</c:v>
                </c:pt>
                <c:pt idx="94">
                  <c:v>903.6</c:v>
                </c:pt>
                <c:pt idx="95">
                  <c:v>905.9</c:v>
                </c:pt>
                <c:pt idx="96">
                  <c:v>908.3</c:v>
                </c:pt>
                <c:pt idx="97">
                  <c:v>910.6</c:v>
                </c:pt>
                <c:pt idx="98">
                  <c:v>912.9</c:v>
                </c:pt>
                <c:pt idx="99">
                  <c:v>915.1</c:v>
                </c:pt>
                <c:pt idx="100">
                  <c:v>917.4</c:v>
                </c:pt>
                <c:pt idx="101">
                  <c:v>919.6</c:v>
                </c:pt>
                <c:pt idx="102">
                  <c:v>921.7</c:v>
                </c:pt>
                <c:pt idx="103">
                  <c:v>923.9</c:v>
                </c:pt>
                <c:pt idx="104">
                  <c:v>926</c:v>
                </c:pt>
                <c:pt idx="105">
                  <c:v>928.2</c:v>
                </c:pt>
                <c:pt idx="106">
                  <c:v>930.2</c:v>
                </c:pt>
                <c:pt idx="107">
                  <c:v>932.3</c:v>
                </c:pt>
                <c:pt idx="108">
                  <c:v>934.3</c:v>
                </c:pt>
                <c:pt idx="109">
                  <c:v>936.4</c:v>
                </c:pt>
                <c:pt idx="110">
                  <c:v>938.3</c:v>
                </c:pt>
                <c:pt idx="111">
                  <c:v>940.3</c:v>
                </c:pt>
                <c:pt idx="112">
                  <c:v>942.2</c:v>
                </c:pt>
                <c:pt idx="113">
                  <c:v>944.2</c:v>
                </c:pt>
                <c:pt idx="114">
                  <c:v>946.1</c:v>
                </c:pt>
                <c:pt idx="115">
                  <c:v>947.9</c:v>
                </c:pt>
                <c:pt idx="116">
                  <c:v>949.8</c:v>
                </c:pt>
                <c:pt idx="117">
                  <c:v>951.6</c:v>
                </c:pt>
                <c:pt idx="118">
                  <c:v>953.4</c:v>
                </c:pt>
                <c:pt idx="119">
                  <c:v>955.1</c:v>
                </c:pt>
                <c:pt idx="120">
                  <c:v>956.9</c:v>
                </c:pt>
              </c:numCache>
            </c:numRef>
          </c:yVal>
          <c:smooth val="0"/>
          <c:extLst>
            <c:ext xmlns:c16="http://schemas.microsoft.com/office/drawing/2014/chart" uri="{C3380CC4-5D6E-409C-BE32-E72D297353CC}">
              <c16:uniqueId val="{00000005-5F69-4F46-985C-081C336831EB}"/>
            </c:ext>
          </c:extLst>
        </c:ser>
        <c:ser>
          <c:idx val="6"/>
          <c:order val="6"/>
          <c:tx>
            <c:strRef>
              <c:f>SMWT_Centiles!$AO$3</c:f>
              <c:strCache>
                <c:ptCount val="1"/>
                <c:pt idx="0">
                  <c:v>90</c:v>
                </c:pt>
              </c:strCache>
            </c:strRef>
          </c:tx>
          <c:spPr>
            <a:ln w="19050" cap="rnd">
              <a:solidFill>
                <a:srgbClr val="00B0F0"/>
              </a:solidFill>
              <a:prstDash val="sysDot"/>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SMWT_Centiles!$AO$4:$AO$124</c:f>
              <c:numCache>
                <c:formatCode>General</c:formatCode>
                <c:ptCount val="121"/>
                <c:pt idx="0">
                  <c:v>686</c:v>
                </c:pt>
                <c:pt idx="1">
                  <c:v>692.4</c:v>
                </c:pt>
                <c:pt idx="2">
                  <c:v>698.7</c:v>
                </c:pt>
                <c:pt idx="3">
                  <c:v>704.9</c:v>
                </c:pt>
                <c:pt idx="4">
                  <c:v>711.2</c:v>
                </c:pt>
                <c:pt idx="5">
                  <c:v>717.4</c:v>
                </c:pt>
                <c:pt idx="6">
                  <c:v>723.5</c:v>
                </c:pt>
                <c:pt idx="7">
                  <c:v>729.6</c:v>
                </c:pt>
                <c:pt idx="8">
                  <c:v>735.7</c:v>
                </c:pt>
                <c:pt idx="9">
                  <c:v>741.8</c:v>
                </c:pt>
                <c:pt idx="10">
                  <c:v>747.8</c:v>
                </c:pt>
                <c:pt idx="11">
                  <c:v>753.8</c:v>
                </c:pt>
                <c:pt idx="12">
                  <c:v>759.8</c:v>
                </c:pt>
                <c:pt idx="13">
                  <c:v>765.7</c:v>
                </c:pt>
                <c:pt idx="14">
                  <c:v>771.6</c:v>
                </c:pt>
                <c:pt idx="15">
                  <c:v>777.5</c:v>
                </c:pt>
                <c:pt idx="16">
                  <c:v>783.3</c:v>
                </c:pt>
                <c:pt idx="17">
                  <c:v>789.1</c:v>
                </c:pt>
                <c:pt idx="18">
                  <c:v>794.9</c:v>
                </c:pt>
                <c:pt idx="19">
                  <c:v>800.6</c:v>
                </c:pt>
                <c:pt idx="20">
                  <c:v>806.3</c:v>
                </c:pt>
                <c:pt idx="21">
                  <c:v>811.9</c:v>
                </c:pt>
                <c:pt idx="22">
                  <c:v>817.6</c:v>
                </c:pt>
                <c:pt idx="23">
                  <c:v>823.2</c:v>
                </c:pt>
                <c:pt idx="24">
                  <c:v>828.7</c:v>
                </c:pt>
                <c:pt idx="25">
                  <c:v>834.2</c:v>
                </c:pt>
                <c:pt idx="26">
                  <c:v>839.7</c:v>
                </c:pt>
                <c:pt idx="27">
                  <c:v>845.2</c:v>
                </c:pt>
                <c:pt idx="28">
                  <c:v>850.6</c:v>
                </c:pt>
                <c:pt idx="29">
                  <c:v>856</c:v>
                </c:pt>
                <c:pt idx="30">
                  <c:v>861.4</c:v>
                </c:pt>
                <c:pt idx="31">
                  <c:v>866.7</c:v>
                </c:pt>
                <c:pt idx="32">
                  <c:v>872</c:v>
                </c:pt>
                <c:pt idx="33">
                  <c:v>877.2</c:v>
                </c:pt>
                <c:pt idx="34">
                  <c:v>882.5</c:v>
                </c:pt>
                <c:pt idx="35">
                  <c:v>887.6</c:v>
                </c:pt>
                <c:pt idx="36">
                  <c:v>892.8</c:v>
                </c:pt>
                <c:pt idx="37">
                  <c:v>897.9</c:v>
                </c:pt>
                <c:pt idx="38">
                  <c:v>903</c:v>
                </c:pt>
                <c:pt idx="39">
                  <c:v>908.1</c:v>
                </c:pt>
                <c:pt idx="40">
                  <c:v>913.1</c:v>
                </c:pt>
                <c:pt idx="41">
                  <c:v>918.1</c:v>
                </c:pt>
                <c:pt idx="42">
                  <c:v>923</c:v>
                </c:pt>
                <c:pt idx="43">
                  <c:v>928</c:v>
                </c:pt>
                <c:pt idx="44">
                  <c:v>932.8</c:v>
                </c:pt>
                <c:pt idx="45">
                  <c:v>937.7</c:v>
                </c:pt>
                <c:pt idx="46">
                  <c:v>942.5</c:v>
                </c:pt>
                <c:pt idx="47">
                  <c:v>947.3</c:v>
                </c:pt>
                <c:pt idx="48">
                  <c:v>952.1</c:v>
                </c:pt>
                <c:pt idx="49">
                  <c:v>956.8</c:v>
                </c:pt>
                <c:pt idx="50">
                  <c:v>961.5</c:v>
                </c:pt>
                <c:pt idx="51">
                  <c:v>966.1</c:v>
                </c:pt>
                <c:pt idx="52">
                  <c:v>970.7</c:v>
                </c:pt>
                <c:pt idx="53">
                  <c:v>975.3</c:v>
                </c:pt>
                <c:pt idx="54">
                  <c:v>979.9</c:v>
                </c:pt>
                <c:pt idx="55">
                  <c:v>984.4</c:v>
                </c:pt>
                <c:pt idx="56">
                  <c:v>988.9</c:v>
                </c:pt>
                <c:pt idx="57">
                  <c:v>993.3</c:v>
                </c:pt>
                <c:pt idx="58">
                  <c:v>997.8</c:v>
                </c:pt>
                <c:pt idx="59">
                  <c:v>1002.2</c:v>
                </c:pt>
                <c:pt idx="60">
                  <c:v>1006.5</c:v>
                </c:pt>
                <c:pt idx="61">
                  <c:v>1010.8</c:v>
                </c:pt>
                <c:pt idx="62">
                  <c:v>1015.1</c:v>
                </c:pt>
                <c:pt idx="63">
                  <c:v>1019.4</c:v>
                </c:pt>
                <c:pt idx="64">
                  <c:v>1023.6</c:v>
                </c:pt>
                <c:pt idx="65">
                  <c:v>1027.8</c:v>
                </c:pt>
                <c:pt idx="66">
                  <c:v>1031.9000000000001</c:v>
                </c:pt>
                <c:pt idx="67">
                  <c:v>1036</c:v>
                </c:pt>
                <c:pt idx="68">
                  <c:v>1040.0999999999999</c:v>
                </c:pt>
                <c:pt idx="69">
                  <c:v>1044.2</c:v>
                </c:pt>
                <c:pt idx="70">
                  <c:v>1048.2</c:v>
                </c:pt>
                <c:pt idx="71">
                  <c:v>1052.2</c:v>
                </c:pt>
                <c:pt idx="72">
                  <c:v>1056.0999999999999</c:v>
                </c:pt>
                <c:pt idx="73">
                  <c:v>1060</c:v>
                </c:pt>
                <c:pt idx="74">
                  <c:v>1063.9000000000001</c:v>
                </c:pt>
                <c:pt idx="75">
                  <c:v>1067.8</c:v>
                </c:pt>
                <c:pt idx="76">
                  <c:v>1071.5999999999999</c:v>
                </c:pt>
                <c:pt idx="77">
                  <c:v>1075.3</c:v>
                </c:pt>
                <c:pt idx="78">
                  <c:v>1079.0999999999999</c:v>
                </c:pt>
                <c:pt idx="79">
                  <c:v>1082.8</c:v>
                </c:pt>
                <c:pt idx="80">
                  <c:v>1086.5</c:v>
                </c:pt>
                <c:pt idx="81">
                  <c:v>1090.0999999999999</c:v>
                </c:pt>
                <c:pt idx="82">
                  <c:v>1093.8</c:v>
                </c:pt>
                <c:pt idx="83">
                  <c:v>1097.3</c:v>
                </c:pt>
                <c:pt idx="84">
                  <c:v>1100.9000000000001</c:v>
                </c:pt>
                <c:pt idx="85">
                  <c:v>1104.4000000000001</c:v>
                </c:pt>
                <c:pt idx="86">
                  <c:v>1107.9000000000001</c:v>
                </c:pt>
                <c:pt idx="87">
                  <c:v>1111.3</c:v>
                </c:pt>
                <c:pt idx="88">
                  <c:v>1114.7</c:v>
                </c:pt>
                <c:pt idx="89">
                  <c:v>1118.0999999999999</c:v>
                </c:pt>
                <c:pt idx="90">
                  <c:v>1121.5</c:v>
                </c:pt>
                <c:pt idx="91">
                  <c:v>1124.8</c:v>
                </c:pt>
                <c:pt idx="92">
                  <c:v>1128</c:v>
                </c:pt>
                <c:pt idx="93">
                  <c:v>1131.3</c:v>
                </c:pt>
                <c:pt idx="94">
                  <c:v>1134.5</c:v>
                </c:pt>
                <c:pt idx="95">
                  <c:v>1137.7</c:v>
                </c:pt>
                <c:pt idx="96">
                  <c:v>1140.8</c:v>
                </c:pt>
                <c:pt idx="97">
                  <c:v>1143.9000000000001</c:v>
                </c:pt>
                <c:pt idx="98">
                  <c:v>1147</c:v>
                </c:pt>
                <c:pt idx="99">
                  <c:v>1150.0999999999999</c:v>
                </c:pt>
                <c:pt idx="100">
                  <c:v>1153.0999999999999</c:v>
                </c:pt>
                <c:pt idx="101">
                  <c:v>1156</c:v>
                </c:pt>
                <c:pt idx="102">
                  <c:v>1159</c:v>
                </c:pt>
                <c:pt idx="103">
                  <c:v>1161.9000000000001</c:v>
                </c:pt>
                <c:pt idx="104">
                  <c:v>1164.8</c:v>
                </c:pt>
                <c:pt idx="105">
                  <c:v>1167.5999999999999</c:v>
                </c:pt>
                <c:pt idx="106">
                  <c:v>1170.4000000000001</c:v>
                </c:pt>
                <c:pt idx="107">
                  <c:v>1173.2</c:v>
                </c:pt>
                <c:pt idx="108">
                  <c:v>1175.9000000000001</c:v>
                </c:pt>
                <c:pt idx="109">
                  <c:v>1178.7</c:v>
                </c:pt>
                <c:pt idx="110">
                  <c:v>1181.3</c:v>
                </c:pt>
                <c:pt idx="111">
                  <c:v>1184</c:v>
                </c:pt>
                <c:pt idx="112">
                  <c:v>1186.5999999999999</c:v>
                </c:pt>
                <c:pt idx="113">
                  <c:v>1189.0999999999999</c:v>
                </c:pt>
                <c:pt idx="114">
                  <c:v>1191.7</c:v>
                </c:pt>
                <c:pt idx="115">
                  <c:v>1194.2</c:v>
                </c:pt>
                <c:pt idx="116">
                  <c:v>1196.7</c:v>
                </c:pt>
                <c:pt idx="117">
                  <c:v>1199.0999999999999</c:v>
                </c:pt>
                <c:pt idx="118">
                  <c:v>1201.5</c:v>
                </c:pt>
                <c:pt idx="119">
                  <c:v>1203.9000000000001</c:v>
                </c:pt>
                <c:pt idx="120">
                  <c:v>1206.2</c:v>
                </c:pt>
              </c:numCache>
            </c:numRef>
          </c:yVal>
          <c:smooth val="0"/>
          <c:extLst>
            <c:ext xmlns:c16="http://schemas.microsoft.com/office/drawing/2014/chart" uri="{C3380CC4-5D6E-409C-BE32-E72D297353CC}">
              <c16:uniqueId val="{00000006-5F69-4F46-985C-081C336831EB}"/>
            </c:ext>
          </c:extLst>
        </c:ser>
        <c:ser>
          <c:idx val="7"/>
          <c:order val="7"/>
          <c:tx>
            <c:strRef>
              <c:f>SMWT_Centiles!$AP$3</c:f>
              <c:strCache>
                <c:ptCount val="1"/>
                <c:pt idx="0">
                  <c:v>95</c:v>
                </c:pt>
              </c:strCache>
            </c:strRef>
          </c:tx>
          <c:spPr>
            <a:ln w="19050" cap="rnd">
              <a:solidFill>
                <a:srgbClr val="0070C0"/>
              </a:solidFill>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SMWT_Centiles!$AP$4:$AP$124</c:f>
              <c:numCache>
                <c:formatCode>General</c:formatCode>
                <c:ptCount val="121"/>
                <c:pt idx="0">
                  <c:v>734.6</c:v>
                </c:pt>
                <c:pt idx="1">
                  <c:v>742.4</c:v>
                </c:pt>
                <c:pt idx="2">
                  <c:v>750.3</c:v>
                </c:pt>
                <c:pt idx="3">
                  <c:v>758.1</c:v>
                </c:pt>
                <c:pt idx="4">
                  <c:v>765.9</c:v>
                </c:pt>
                <c:pt idx="5">
                  <c:v>773.6</c:v>
                </c:pt>
                <c:pt idx="6">
                  <c:v>781.4</c:v>
                </c:pt>
                <c:pt idx="7">
                  <c:v>789.1</c:v>
                </c:pt>
                <c:pt idx="8">
                  <c:v>796.8</c:v>
                </c:pt>
                <c:pt idx="9">
                  <c:v>804.5</c:v>
                </c:pt>
                <c:pt idx="10">
                  <c:v>812.1</c:v>
                </c:pt>
                <c:pt idx="11">
                  <c:v>819.7</c:v>
                </c:pt>
                <c:pt idx="12">
                  <c:v>827.4</c:v>
                </c:pt>
                <c:pt idx="13">
                  <c:v>834.9</c:v>
                </c:pt>
                <c:pt idx="14">
                  <c:v>842.5</c:v>
                </c:pt>
                <c:pt idx="15">
                  <c:v>850</c:v>
                </c:pt>
                <c:pt idx="16">
                  <c:v>857.6</c:v>
                </c:pt>
                <c:pt idx="17">
                  <c:v>865</c:v>
                </c:pt>
                <c:pt idx="18">
                  <c:v>872.5</c:v>
                </c:pt>
                <c:pt idx="19">
                  <c:v>880</c:v>
                </c:pt>
                <c:pt idx="20">
                  <c:v>887.4</c:v>
                </c:pt>
                <c:pt idx="21">
                  <c:v>894.8</c:v>
                </c:pt>
                <c:pt idx="22">
                  <c:v>902.2</c:v>
                </c:pt>
                <c:pt idx="23">
                  <c:v>909.5</c:v>
                </c:pt>
                <c:pt idx="24">
                  <c:v>916.9</c:v>
                </c:pt>
                <c:pt idx="25">
                  <c:v>924.2</c:v>
                </c:pt>
                <c:pt idx="26">
                  <c:v>931.5</c:v>
                </c:pt>
                <c:pt idx="27">
                  <c:v>938.8</c:v>
                </c:pt>
                <c:pt idx="28">
                  <c:v>946</c:v>
                </c:pt>
                <c:pt idx="29">
                  <c:v>953.2</c:v>
                </c:pt>
                <c:pt idx="30">
                  <c:v>960.4</c:v>
                </c:pt>
                <c:pt idx="31">
                  <c:v>967.6</c:v>
                </c:pt>
                <c:pt idx="32">
                  <c:v>974.8</c:v>
                </c:pt>
                <c:pt idx="33">
                  <c:v>981.9</c:v>
                </c:pt>
                <c:pt idx="34">
                  <c:v>989</c:v>
                </c:pt>
                <c:pt idx="35">
                  <c:v>996.1</c:v>
                </c:pt>
                <c:pt idx="36">
                  <c:v>1003.2</c:v>
                </c:pt>
                <c:pt idx="37">
                  <c:v>1010.2</c:v>
                </c:pt>
                <c:pt idx="38">
                  <c:v>1017.2</c:v>
                </c:pt>
                <c:pt idx="39">
                  <c:v>1024.2</c:v>
                </c:pt>
                <c:pt idx="40">
                  <c:v>1031.2</c:v>
                </c:pt>
                <c:pt idx="41">
                  <c:v>1038.2</c:v>
                </c:pt>
                <c:pt idx="42">
                  <c:v>1045.0999999999999</c:v>
                </c:pt>
                <c:pt idx="43">
                  <c:v>1052</c:v>
                </c:pt>
                <c:pt idx="44">
                  <c:v>1058.9000000000001</c:v>
                </c:pt>
                <c:pt idx="45">
                  <c:v>1065.8</c:v>
                </c:pt>
                <c:pt idx="46">
                  <c:v>1072.5999999999999</c:v>
                </c:pt>
                <c:pt idx="47">
                  <c:v>1079.4000000000001</c:v>
                </c:pt>
                <c:pt idx="48">
                  <c:v>1086.2</c:v>
                </c:pt>
                <c:pt idx="49">
                  <c:v>1093</c:v>
                </c:pt>
                <c:pt idx="50">
                  <c:v>1099.8</c:v>
                </c:pt>
                <c:pt idx="51">
                  <c:v>1106.5</c:v>
                </c:pt>
                <c:pt idx="52">
                  <c:v>1113.2</c:v>
                </c:pt>
                <c:pt idx="53">
                  <c:v>1119.9000000000001</c:v>
                </c:pt>
                <c:pt idx="54">
                  <c:v>1126.5999999999999</c:v>
                </c:pt>
                <c:pt idx="55">
                  <c:v>1133.2</c:v>
                </c:pt>
                <c:pt idx="56">
                  <c:v>1139.8</c:v>
                </c:pt>
                <c:pt idx="57">
                  <c:v>1146.4000000000001</c:v>
                </c:pt>
                <c:pt idx="58">
                  <c:v>1153</c:v>
                </c:pt>
                <c:pt idx="59">
                  <c:v>1159.5999999999999</c:v>
                </c:pt>
                <c:pt idx="60">
                  <c:v>1166.0999999999999</c:v>
                </c:pt>
                <c:pt idx="61">
                  <c:v>1172.5999999999999</c:v>
                </c:pt>
                <c:pt idx="62">
                  <c:v>1179.0999999999999</c:v>
                </c:pt>
                <c:pt idx="63">
                  <c:v>1185.5</c:v>
                </c:pt>
                <c:pt idx="64">
                  <c:v>1192</c:v>
                </c:pt>
                <c:pt idx="65">
                  <c:v>1198.4000000000001</c:v>
                </c:pt>
                <c:pt idx="66">
                  <c:v>1204.8</c:v>
                </c:pt>
                <c:pt idx="67">
                  <c:v>1211.2</c:v>
                </c:pt>
                <c:pt idx="68">
                  <c:v>1217.5</c:v>
                </c:pt>
                <c:pt idx="69">
                  <c:v>1223.8</c:v>
                </c:pt>
                <c:pt idx="70">
                  <c:v>1230.0999999999999</c:v>
                </c:pt>
                <c:pt idx="71">
                  <c:v>1236.4000000000001</c:v>
                </c:pt>
                <c:pt idx="72">
                  <c:v>1242.7</c:v>
                </c:pt>
                <c:pt idx="73">
                  <c:v>1248.9000000000001</c:v>
                </c:pt>
                <c:pt idx="74">
                  <c:v>1255.0999999999999</c:v>
                </c:pt>
                <c:pt idx="75">
                  <c:v>1261.3</c:v>
                </c:pt>
                <c:pt idx="76">
                  <c:v>1267.5</c:v>
                </c:pt>
                <c:pt idx="77">
                  <c:v>1273.7</c:v>
                </c:pt>
                <c:pt idx="78">
                  <c:v>1279.8</c:v>
                </c:pt>
                <c:pt idx="79">
                  <c:v>1285.9000000000001</c:v>
                </c:pt>
                <c:pt idx="80">
                  <c:v>1292</c:v>
                </c:pt>
                <c:pt idx="81">
                  <c:v>1298</c:v>
                </c:pt>
                <c:pt idx="82">
                  <c:v>1304.0999999999999</c:v>
                </c:pt>
                <c:pt idx="83">
                  <c:v>1310.0999999999999</c:v>
                </c:pt>
                <c:pt idx="84">
                  <c:v>1316.1</c:v>
                </c:pt>
                <c:pt idx="85">
                  <c:v>1322</c:v>
                </c:pt>
                <c:pt idx="86">
                  <c:v>1328</c:v>
                </c:pt>
                <c:pt idx="87">
                  <c:v>1333.9</c:v>
                </c:pt>
                <c:pt idx="88">
                  <c:v>1339.8</c:v>
                </c:pt>
                <c:pt idx="89">
                  <c:v>1345.7</c:v>
                </c:pt>
                <c:pt idx="90">
                  <c:v>1351.5</c:v>
                </c:pt>
                <c:pt idx="91">
                  <c:v>1357.4</c:v>
                </c:pt>
                <c:pt idx="92">
                  <c:v>1363.2</c:v>
                </c:pt>
                <c:pt idx="93">
                  <c:v>1369</c:v>
                </c:pt>
                <c:pt idx="94">
                  <c:v>1374.7</c:v>
                </c:pt>
                <c:pt idx="95">
                  <c:v>1380.5</c:v>
                </c:pt>
                <c:pt idx="96">
                  <c:v>1386.2</c:v>
                </c:pt>
                <c:pt idx="97">
                  <c:v>1391.9</c:v>
                </c:pt>
                <c:pt idx="98">
                  <c:v>1397.6</c:v>
                </c:pt>
                <c:pt idx="99">
                  <c:v>1403.2</c:v>
                </c:pt>
                <c:pt idx="100">
                  <c:v>1408.9</c:v>
                </c:pt>
                <c:pt idx="101">
                  <c:v>1414.5</c:v>
                </c:pt>
                <c:pt idx="102">
                  <c:v>1420.1</c:v>
                </c:pt>
                <c:pt idx="103">
                  <c:v>1425.6</c:v>
                </c:pt>
                <c:pt idx="104">
                  <c:v>1431.2</c:v>
                </c:pt>
                <c:pt idx="105">
                  <c:v>1436.7</c:v>
                </c:pt>
                <c:pt idx="106">
                  <c:v>1442.2</c:v>
                </c:pt>
                <c:pt idx="107">
                  <c:v>1447.7</c:v>
                </c:pt>
                <c:pt idx="108">
                  <c:v>1453.1</c:v>
                </c:pt>
                <c:pt idx="109">
                  <c:v>1458.6</c:v>
                </c:pt>
                <c:pt idx="110">
                  <c:v>1464</c:v>
                </c:pt>
                <c:pt idx="111">
                  <c:v>1469.3</c:v>
                </c:pt>
                <c:pt idx="112">
                  <c:v>1474.7</c:v>
                </c:pt>
                <c:pt idx="113">
                  <c:v>1480.1</c:v>
                </c:pt>
                <c:pt idx="114">
                  <c:v>1485.4</c:v>
                </c:pt>
                <c:pt idx="115">
                  <c:v>1490.7</c:v>
                </c:pt>
                <c:pt idx="116">
                  <c:v>1495.9</c:v>
                </c:pt>
                <c:pt idx="117">
                  <c:v>1501.2</c:v>
                </c:pt>
                <c:pt idx="118">
                  <c:v>1506.4</c:v>
                </c:pt>
                <c:pt idx="119">
                  <c:v>1511.6</c:v>
                </c:pt>
                <c:pt idx="120">
                  <c:v>1516.8</c:v>
                </c:pt>
              </c:numCache>
            </c:numRef>
          </c:yVal>
          <c:smooth val="0"/>
          <c:extLst>
            <c:ext xmlns:c16="http://schemas.microsoft.com/office/drawing/2014/chart" uri="{C3380CC4-5D6E-409C-BE32-E72D297353CC}">
              <c16:uniqueId val="{00000007-5F69-4F46-985C-081C336831EB}"/>
            </c:ext>
          </c:extLst>
        </c:ser>
        <c:ser>
          <c:idx val="8"/>
          <c:order val="8"/>
          <c:tx>
            <c:strRef>
              <c:f>SMWT_Centiles!$AQ$3</c:f>
              <c:strCache>
                <c:ptCount val="1"/>
                <c:pt idx="0">
                  <c:v>97</c:v>
                </c:pt>
              </c:strCache>
            </c:strRef>
          </c:tx>
          <c:spPr>
            <a:ln w="19050" cap="rnd">
              <a:solidFill>
                <a:srgbClr val="C00000"/>
              </a:solidFill>
              <a:prstDash val="sysDash"/>
              <a:round/>
            </a:ln>
            <a:effectLst/>
          </c:spPr>
          <c:marker>
            <c:symbol val="none"/>
          </c:marker>
          <c:xVal>
            <c:numRef>
              <c:f>SMWT_Centiles!$AH$4:$AH$124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SMWT_Centiles!$AQ$4:$AQ$124</c:f>
              <c:numCache>
                <c:formatCode>General</c:formatCode>
                <c:ptCount val="121"/>
                <c:pt idx="0">
                  <c:v>796.7</c:v>
                </c:pt>
                <c:pt idx="1">
                  <c:v>805.9</c:v>
                </c:pt>
                <c:pt idx="2">
                  <c:v>815.1</c:v>
                </c:pt>
                <c:pt idx="3">
                  <c:v>824.1</c:v>
                </c:pt>
                <c:pt idx="4">
                  <c:v>833.1</c:v>
                </c:pt>
                <c:pt idx="5">
                  <c:v>842</c:v>
                </c:pt>
                <c:pt idx="6">
                  <c:v>850.9</c:v>
                </c:pt>
                <c:pt idx="7">
                  <c:v>859.7</c:v>
                </c:pt>
                <c:pt idx="8">
                  <c:v>868.4</c:v>
                </c:pt>
                <c:pt idx="9">
                  <c:v>877</c:v>
                </c:pt>
                <c:pt idx="10">
                  <c:v>885.6</c:v>
                </c:pt>
                <c:pt idx="11">
                  <c:v>894</c:v>
                </c:pt>
                <c:pt idx="12">
                  <c:v>902.5</c:v>
                </c:pt>
                <c:pt idx="13">
                  <c:v>910.8</c:v>
                </c:pt>
                <c:pt idx="14">
                  <c:v>919.1</c:v>
                </c:pt>
                <c:pt idx="15">
                  <c:v>927.3</c:v>
                </c:pt>
                <c:pt idx="16">
                  <c:v>935.4</c:v>
                </c:pt>
                <c:pt idx="17">
                  <c:v>943.5</c:v>
                </c:pt>
                <c:pt idx="18">
                  <c:v>951.5</c:v>
                </c:pt>
                <c:pt idx="19">
                  <c:v>959.4</c:v>
                </c:pt>
                <c:pt idx="20">
                  <c:v>967.2</c:v>
                </c:pt>
                <c:pt idx="21">
                  <c:v>975</c:v>
                </c:pt>
                <c:pt idx="22">
                  <c:v>982.7</c:v>
                </c:pt>
                <c:pt idx="23">
                  <c:v>990.4</c:v>
                </c:pt>
                <c:pt idx="24">
                  <c:v>997.9</c:v>
                </c:pt>
                <c:pt idx="25">
                  <c:v>1005.4</c:v>
                </c:pt>
                <c:pt idx="26">
                  <c:v>1012.8</c:v>
                </c:pt>
                <c:pt idx="27">
                  <c:v>1020.2</c:v>
                </c:pt>
                <c:pt idx="28">
                  <c:v>1027.5</c:v>
                </c:pt>
                <c:pt idx="29">
                  <c:v>1034.7</c:v>
                </c:pt>
                <c:pt idx="30">
                  <c:v>1041.8</c:v>
                </c:pt>
                <c:pt idx="31">
                  <c:v>1048.9000000000001</c:v>
                </c:pt>
                <c:pt idx="32">
                  <c:v>1055.9000000000001</c:v>
                </c:pt>
                <c:pt idx="33">
                  <c:v>1062.8</c:v>
                </c:pt>
                <c:pt idx="34">
                  <c:v>1069.5999999999999</c:v>
                </c:pt>
                <c:pt idx="35">
                  <c:v>1076.4000000000001</c:v>
                </c:pt>
                <c:pt idx="36">
                  <c:v>1083.0999999999999</c:v>
                </c:pt>
                <c:pt idx="37">
                  <c:v>1089.7</c:v>
                </c:pt>
                <c:pt idx="38">
                  <c:v>1096.3</c:v>
                </c:pt>
                <c:pt idx="39">
                  <c:v>1102.8</c:v>
                </c:pt>
                <c:pt idx="40">
                  <c:v>1109.2</c:v>
                </c:pt>
                <c:pt idx="41">
                  <c:v>1115.5999999999999</c:v>
                </c:pt>
                <c:pt idx="42">
                  <c:v>1121.8</c:v>
                </c:pt>
                <c:pt idx="43">
                  <c:v>1128</c:v>
                </c:pt>
                <c:pt idx="44">
                  <c:v>1134.2</c:v>
                </c:pt>
                <c:pt idx="45">
                  <c:v>1140.2</c:v>
                </c:pt>
                <c:pt idx="46">
                  <c:v>1146.2</c:v>
                </c:pt>
                <c:pt idx="47">
                  <c:v>1152.0999999999999</c:v>
                </c:pt>
                <c:pt idx="48">
                  <c:v>1158</c:v>
                </c:pt>
                <c:pt idx="49">
                  <c:v>1163.8</c:v>
                </c:pt>
                <c:pt idx="50">
                  <c:v>1169.5</c:v>
                </c:pt>
                <c:pt idx="51">
                  <c:v>1175.2</c:v>
                </c:pt>
                <c:pt idx="52">
                  <c:v>1180.9000000000001</c:v>
                </c:pt>
                <c:pt idx="53">
                  <c:v>1186.5999999999999</c:v>
                </c:pt>
                <c:pt idx="54">
                  <c:v>1192.2</c:v>
                </c:pt>
                <c:pt idx="55">
                  <c:v>1197.9000000000001</c:v>
                </c:pt>
                <c:pt idx="56">
                  <c:v>1203.5</c:v>
                </c:pt>
                <c:pt idx="57">
                  <c:v>1209.0999999999999</c:v>
                </c:pt>
                <c:pt idx="58">
                  <c:v>1214.7</c:v>
                </c:pt>
                <c:pt idx="59">
                  <c:v>1220.3</c:v>
                </c:pt>
                <c:pt idx="60">
                  <c:v>1225.8</c:v>
                </c:pt>
                <c:pt idx="61">
                  <c:v>1231.4000000000001</c:v>
                </c:pt>
                <c:pt idx="62">
                  <c:v>1236.9000000000001</c:v>
                </c:pt>
                <c:pt idx="63">
                  <c:v>1242.4000000000001</c:v>
                </c:pt>
                <c:pt idx="64">
                  <c:v>1247.9000000000001</c:v>
                </c:pt>
                <c:pt idx="65">
                  <c:v>1253.3</c:v>
                </c:pt>
                <c:pt idx="66">
                  <c:v>1258.8</c:v>
                </c:pt>
                <c:pt idx="67">
                  <c:v>1264.2</c:v>
                </c:pt>
                <c:pt idx="68">
                  <c:v>1269.5999999999999</c:v>
                </c:pt>
                <c:pt idx="69">
                  <c:v>1275.0999999999999</c:v>
                </c:pt>
                <c:pt idx="70">
                  <c:v>1280.4000000000001</c:v>
                </c:pt>
                <c:pt idx="71">
                  <c:v>1285.8</c:v>
                </c:pt>
                <c:pt idx="72">
                  <c:v>1291.2</c:v>
                </c:pt>
                <c:pt idx="73">
                  <c:v>1296.5</c:v>
                </c:pt>
                <c:pt idx="74">
                  <c:v>1301.8</c:v>
                </c:pt>
                <c:pt idx="75">
                  <c:v>1307.0999999999999</c:v>
                </c:pt>
                <c:pt idx="76">
                  <c:v>1312.4</c:v>
                </c:pt>
                <c:pt idx="77">
                  <c:v>1317.7</c:v>
                </c:pt>
                <c:pt idx="78">
                  <c:v>1322.9</c:v>
                </c:pt>
                <c:pt idx="79">
                  <c:v>1328.2</c:v>
                </c:pt>
                <c:pt idx="80">
                  <c:v>1333.4</c:v>
                </c:pt>
                <c:pt idx="81">
                  <c:v>1338.6</c:v>
                </c:pt>
                <c:pt idx="82">
                  <c:v>1343.8</c:v>
                </c:pt>
                <c:pt idx="83">
                  <c:v>1348.9</c:v>
                </c:pt>
                <c:pt idx="84">
                  <c:v>1354.1</c:v>
                </c:pt>
                <c:pt idx="85">
                  <c:v>1359.2</c:v>
                </c:pt>
                <c:pt idx="86">
                  <c:v>1364.4</c:v>
                </c:pt>
                <c:pt idx="87">
                  <c:v>1369.5</c:v>
                </c:pt>
                <c:pt idx="88">
                  <c:v>1374.5</c:v>
                </c:pt>
                <c:pt idx="89">
                  <c:v>1379.6</c:v>
                </c:pt>
                <c:pt idx="90">
                  <c:v>1384.7</c:v>
                </c:pt>
                <c:pt idx="91">
                  <c:v>1389.7</c:v>
                </c:pt>
                <c:pt idx="92">
                  <c:v>1394.7</c:v>
                </c:pt>
                <c:pt idx="93">
                  <c:v>1399.7</c:v>
                </c:pt>
                <c:pt idx="94">
                  <c:v>1404.7</c:v>
                </c:pt>
                <c:pt idx="95">
                  <c:v>1409.7</c:v>
                </c:pt>
                <c:pt idx="96">
                  <c:v>1414.6</c:v>
                </c:pt>
                <c:pt idx="97">
                  <c:v>1419.6</c:v>
                </c:pt>
                <c:pt idx="98">
                  <c:v>1424.5</c:v>
                </c:pt>
                <c:pt idx="99">
                  <c:v>1429.4</c:v>
                </c:pt>
                <c:pt idx="100">
                  <c:v>1434.3</c:v>
                </c:pt>
                <c:pt idx="101">
                  <c:v>1439.1</c:v>
                </c:pt>
                <c:pt idx="102">
                  <c:v>1444</c:v>
                </c:pt>
                <c:pt idx="103">
                  <c:v>1448.8</c:v>
                </c:pt>
                <c:pt idx="104">
                  <c:v>1453.6</c:v>
                </c:pt>
                <c:pt idx="105">
                  <c:v>1458.4</c:v>
                </c:pt>
                <c:pt idx="106">
                  <c:v>1463.2</c:v>
                </c:pt>
                <c:pt idx="107">
                  <c:v>1468</c:v>
                </c:pt>
                <c:pt idx="108">
                  <c:v>1472.7</c:v>
                </c:pt>
                <c:pt idx="109">
                  <c:v>1477.5</c:v>
                </c:pt>
                <c:pt idx="110">
                  <c:v>1482.2</c:v>
                </c:pt>
                <c:pt idx="111">
                  <c:v>1486.9</c:v>
                </c:pt>
                <c:pt idx="112">
                  <c:v>1491.6</c:v>
                </c:pt>
                <c:pt idx="113">
                  <c:v>1496.3</c:v>
                </c:pt>
                <c:pt idx="114">
                  <c:v>1500.9</c:v>
                </c:pt>
                <c:pt idx="115">
                  <c:v>1505.5</c:v>
                </c:pt>
                <c:pt idx="116">
                  <c:v>1510.2</c:v>
                </c:pt>
                <c:pt idx="117">
                  <c:v>1514.8</c:v>
                </c:pt>
                <c:pt idx="118">
                  <c:v>1519.3</c:v>
                </c:pt>
                <c:pt idx="119">
                  <c:v>1523.9</c:v>
                </c:pt>
                <c:pt idx="120">
                  <c:v>1528.5</c:v>
                </c:pt>
              </c:numCache>
            </c:numRef>
          </c:yVal>
          <c:smooth val="0"/>
          <c:extLst>
            <c:ext xmlns:c16="http://schemas.microsoft.com/office/drawing/2014/chart" uri="{C3380CC4-5D6E-409C-BE32-E72D297353CC}">
              <c16:uniqueId val="{00000008-5F69-4F46-985C-081C336831EB}"/>
            </c:ext>
          </c:extLst>
        </c:ser>
        <c:ser>
          <c:idx val="10"/>
          <c:order val="9"/>
          <c:tx>
            <c:strRef>
              <c:f>SMWT_Centiles!$C$3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SMWT_Centiles!$AF$8:$AF$9</c:f>
              <c:numCache>
                <c:formatCode>General</c:formatCode>
                <c:ptCount val="2"/>
                <c:pt idx="0">
                  <c:v>#N/A</c:v>
                </c:pt>
                <c:pt idx="1">
                  <c:v>#N/A</c:v>
                </c:pt>
              </c:numCache>
            </c:numRef>
          </c:xVal>
          <c:yVal>
            <c:numRef>
              <c:f>SMWT_Centiles!$AG$8:$AG$9</c:f>
              <c:numCache>
                <c:formatCode>General</c:formatCode>
                <c:ptCount val="2"/>
                <c:pt idx="0">
                  <c:v>#N/A</c:v>
                </c:pt>
                <c:pt idx="1">
                  <c:v>#N/A</c:v>
                </c:pt>
              </c:numCache>
            </c:numRef>
          </c:yVal>
          <c:smooth val="0"/>
          <c:extLst>
            <c:ext xmlns:c16="http://schemas.microsoft.com/office/drawing/2014/chart" uri="{C3380CC4-5D6E-409C-BE32-E72D297353CC}">
              <c16:uniqueId val="{00000009-5F69-4F46-985C-081C336831EB}"/>
            </c:ext>
          </c:extLst>
        </c:ser>
        <c:dLbls>
          <c:showLegendKey val="0"/>
          <c:showVal val="0"/>
          <c:showCatName val="0"/>
          <c:showSerName val="0"/>
          <c:showPercent val="0"/>
          <c:showBubbleSize val="0"/>
        </c:dLbls>
        <c:axId val="920924912"/>
        <c:axId val="920927984"/>
      </c:scatterChart>
      <c:valAx>
        <c:axId val="92092491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SMWT_Centiles!$BC$125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927984"/>
        <c:crossesAt val="0"/>
        <c:crossBetween val="midCat"/>
        <c:majorUnit val="1"/>
        <c:minorUnit val="0.5"/>
      </c:valAx>
      <c:valAx>
        <c:axId val="920927984"/>
        <c:scaling>
          <c:orientation val="minMax"/>
          <c:max val="250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Distance in feet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924912"/>
        <c:crossesAt val="-10"/>
        <c:crossBetween val="midCat"/>
        <c:majorUnit val="100"/>
        <c:minorUnit val="5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EASE_Centiles!$BC$124</c:f>
          <c:strCache>
            <c:ptCount val="1"/>
            <c:pt idx="0">
              <c:v>Early Activity Scale for Endurance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EASE_Centiles!$AW$1</c:f>
              <c:strCache>
                <c:ptCount val="1"/>
                <c:pt idx="0">
                  <c:v>Level I</c:v>
                </c:pt>
              </c:strCache>
            </c:strRef>
          </c:tx>
          <c:spPr>
            <a:ln w="19050" cap="rnd">
              <a:solidFill>
                <a:schemeClr val="accent2"/>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EASE_Centiles!$AW$2:$AW$121</c:f>
              <c:numCache>
                <c:formatCode>General</c:formatCode>
                <c:ptCount val="120"/>
                <c:pt idx="0">
                  <c:v>3.9038285153782102</c:v>
                </c:pt>
                <c:pt idx="1">
                  <c:v>3.9160944011087402</c:v>
                </c:pt>
                <c:pt idx="2">
                  <c:v>3.92661384746452</c:v>
                </c:pt>
                <c:pt idx="3">
                  <c:v>3.9356355156965002</c:v>
                </c:pt>
                <c:pt idx="4">
                  <c:v>3.94337266220926</c:v>
                </c:pt>
                <c:pt idx="5">
                  <c:v>3.95000817956821</c:v>
                </c:pt>
                <c:pt idx="6">
                  <c:v>3.9556989197588401</c:v>
                </c:pt>
                <c:pt idx="7">
                  <c:v>3.9605794018923901</c:v>
                </c:pt>
                <c:pt idx="8">
                  <c:v>3.9647649920015802</c:v>
                </c:pt>
                <c:pt idx="9">
                  <c:v>3.9683546300911798</c:v>
                </c:pt>
                <c:pt idx="10">
                  <c:v>3.9714331689060498</c:v>
                </c:pt>
                <c:pt idx="11">
                  <c:v>3.9740733797011498</c:v>
                </c:pt>
                <c:pt idx="12">
                  <c:v>3.9763376724262902</c:v>
                </c:pt>
                <c:pt idx="13">
                  <c:v>3.97827957098781</c:v>
                </c:pt>
                <c:pt idx="14">
                  <c:v>3.9799449784598102</c:v>
                </c:pt>
                <c:pt idx="15">
                  <c:v>3.9813732621522502</c:v>
                </c:pt>
                <c:pt idx="16">
                  <c:v>3.9825981841850702</c:v>
                </c:pt>
                <c:pt idx="17">
                  <c:v>3.9836486995654798</c:v>
                </c:pt>
                <c:pt idx="18">
                  <c:v>3.9845496406334902</c:v>
                </c:pt>
                <c:pt idx="19">
                  <c:v>3.98532230405486</c:v>
                </c:pt>
                <c:pt idx="20">
                  <c:v>3.9859849542368901</c:v>
                </c:pt>
                <c:pt idx="21">
                  <c:v>3.98655325506699</c:v>
                </c:pt>
                <c:pt idx="22">
                  <c:v>3.9870406401794498</c:v>
                </c:pt>
                <c:pt idx="23">
                  <c:v>3.9874586305030002</c:v>
                </c:pt>
                <c:pt idx="24">
                  <c:v>3.98781710659535</c:v>
                </c:pt>
                <c:pt idx="25">
                  <c:v>3.9881245422022</c:v>
                </c:pt>
                <c:pt idx="26">
                  <c:v>3.9883882045618</c:v>
                </c:pt>
                <c:pt idx="27">
                  <c:v>3.9886143261895999</c:v>
                </c:pt>
                <c:pt idx="28">
                  <c:v>3.98880825220406</c:v>
                </c:pt>
                <c:pt idx="29">
                  <c:v>3.9889745666758301</c:v>
                </c:pt>
                <c:pt idx="30">
                  <c:v>3.9891172009871498</c:v>
                </c:pt>
                <c:pt idx="31">
                  <c:v>3.98923952676284</c:v>
                </c:pt>
                <c:pt idx="32">
                  <c:v>3.98934443556956</c:v>
                </c:pt>
                <c:pt idx="33">
                  <c:v>3.98943440726738</c:v>
                </c:pt>
                <c:pt idx="34">
                  <c:v>3.9895115686293501</c:v>
                </c:pt>
                <c:pt idx="35">
                  <c:v>3.9895777436146602</c:v>
                </c:pt>
                <c:pt idx="36">
                  <c:v>3.9896344964838302</c:v>
                </c:pt>
                <c:pt idx="37">
                  <c:v>3.98968316877508</c:v>
                </c:pt>
                <c:pt idx="38">
                  <c:v>3.9897249110159598</c:v>
                </c:pt>
                <c:pt idx="39">
                  <c:v>3.9897607099197998</c:v>
                </c:pt>
                <c:pt idx="40">
                  <c:v>3.9897914117098501</c:v>
                </c:pt>
                <c:pt idx="41">
                  <c:v>3.9898177421225598</c:v>
                </c:pt>
                <c:pt idx="42">
                  <c:v>3.98984032356267</c:v>
                </c:pt>
                <c:pt idx="43">
                  <c:v>3.9898596898157899</c:v>
                </c:pt>
                <c:pt idx="44">
                  <c:v>3.9898762986661702</c:v>
                </c:pt>
                <c:pt idx="45">
                  <c:v>3.9898905427178799</c:v>
                </c:pt>
                <c:pt idx="46">
                  <c:v>3.9899027586753002</c:v>
                </c:pt>
                <c:pt idx="47">
                  <c:v>3.9899132353022302</c:v>
                </c:pt>
                <c:pt idx="48">
                  <c:v>3.9899222202477498</c:v>
                </c:pt>
                <c:pt idx="49">
                  <c:v>3.9899299259001899</c:v>
                </c:pt>
                <c:pt idx="50">
                  <c:v>3.9899365344076601</c:v>
                </c:pt>
                <c:pt idx="51">
                  <c:v>3.9899422019836899</c:v>
                </c:pt>
                <c:pt idx="52">
                  <c:v>3.9899470625998101</c:v>
                </c:pt>
                <c:pt idx="53">
                  <c:v>3.9899512311524701</c:v>
                </c:pt>
                <c:pt idx="54">
                  <c:v>3.9899548061789298</c:v>
                </c:pt>
                <c:pt idx="55">
                  <c:v>3.9899578721865501</c:v>
                </c:pt>
                <c:pt idx="56">
                  <c:v>3.9899605016503599</c:v>
                </c:pt>
                <c:pt idx="57">
                  <c:v>3.9899627567262801</c:v>
                </c:pt>
                <c:pt idx="58">
                  <c:v>3.9899646907203401</c:v>
                </c:pt>
                <c:pt idx="59">
                  <c:v>3.98996634934876</c:v>
                </c:pt>
                <c:pt idx="60">
                  <c:v>3.9899677718186299</c:v>
                </c:pt>
                <c:pt idx="61">
                  <c:v>3.9899689917546102</c:v>
                </c:pt>
                <c:pt idx="62">
                  <c:v>3.9899700379938698</c:v>
                </c:pt>
                <c:pt idx="63">
                  <c:v>3.98997093526765</c:v>
                </c:pt>
                <c:pt idx="64">
                  <c:v>3.9899717047859502</c:v>
                </c:pt>
                <c:pt idx="65">
                  <c:v>3.9899723647388101</c:v>
                </c:pt>
                <c:pt idx="66">
                  <c:v>3.98997293072637</c:v>
                </c:pt>
                <c:pt idx="67">
                  <c:v>3.9899734161275799</c:v>
                </c:pt>
                <c:pt idx="68">
                  <c:v>3.98997383241647</c:v>
                </c:pt>
                <c:pt idx="69">
                  <c:v>3.98997418943339</c:v>
                </c:pt>
                <c:pt idx="70">
                  <c:v>3.98997449561758</c:v>
                </c:pt>
                <c:pt idx="71">
                  <c:v>3.9899747582066998</c:v>
                </c:pt>
                <c:pt idx="72">
                  <c:v>3.9899749834079001</c:v>
                </c:pt>
                <c:pt idx="73">
                  <c:v>3.9899751765445401</c:v>
                </c:pt>
                <c:pt idx="74">
                  <c:v>3.9899753421820301</c:v>
                </c:pt>
                <c:pt idx="75">
                  <c:v>3.9899754842357402</c:v>
                </c:pt>
                <c:pt idx="76">
                  <c:v>3.9899756060635898</c:v>
                </c:pt>
                <c:pt idx="77">
                  <c:v>3.9899757105453699</c:v>
                </c:pt>
                <c:pt idx="78">
                  <c:v>3.9899758001508401</c:v>
                </c:pt>
                <c:pt idx="79">
                  <c:v>3.98997587699811</c:v>
                </c:pt>
                <c:pt idx="80">
                  <c:v>3.98997594290373</c:v>
                </c:pt>
                <c:pt idx="81">
                  <c:v>3.9899759994255901</c:v>
                </c:pt>
                <c:pt idx="82">
                  <c:v>3.9899760478997601</c:v>
                </c:pt>
                <c:pt idx="83">
                  <c:v>3.9899760894720901</c:v>
                </c:pt>
                <c:pt idx="84">
                  <c:v>3.9899761251252701</c:v>
                </c:pt>
                <c:pt idx="85">
                  <c:v>3.9899761557020899</c:v>
                </c:pt>
                <c:pt idx="86">
                  <c:v>3.9899761819253299</c:v>
                </c:pt>
                <c:pt idx="87">
                  <c:v>3.9899762044148499</c:v>
                </c:pt>
                <c:pt idx="88">
                  <c:v>3.98997622370227</c:v>
                </c:pt>
                <c:pt idx="89">
                  <c:v>3.9899762402435202</c:v>
                </c:pt>
                <c:pt idx="90">
                  <c:v>3.9899762544295898</c:v>
                </c:pt>
                <c:pt idx="91">
                  <c:v>3.9899762665958201</c:v>
                </c:pt>
                <c:pt idx="92">
                  <c:v>3.9899762770298</c:v>
                </c:pt>
                <c:pt idx="93">
                  <c:v>3.98997628597817</c:v>
                </c:pt>
                <c:pt idx="94">
                  <c:v>3.9899762936524601</c:v>
                </c:pt>
                <c:pt idx="95">
                  <c:v>3.98997630023407</c:v>
                </c:pt>
                <c:pt idx="96">
                  <c:v>3.98997630587857</c:v>
                </c:pt>
                <c:pt idx="97">
                  <c:v>3.9899763107194</c:v>
                </c:pt>
                <c:pt idx="98">
                  <c:v>3.9899763148709901</c:v>
                </c:pt>
                <c:pt idx="99">
                  <c:v>3.9899763184314598</c:v>
                </c:pt>
                <c:pt idx="100">
                  <c:v>3.9899763214849902</c:v>
                </c:pt>
                <c:pt idx="101">
                  <c:v>3.98997632410375</c:v>
                </c:pt>
                <c:pt idx="102">
                  <c:v>3.9899763263496499</c:v>
                </c:pt>
                <c:pt idx="103">
                  <c:v>3.9899763282757701</c:v>
                </c:pt>
                <c:pt idx="104">
                  <c:v>3.9899763299276501</c:v>
                </c:pt>
                <c:pt idx="105">
                  <c:v>3.9899763313443302</c:v>
                </c:pt>
                <c:pt idx="106">
                  <c:v>3.9899763325593001</c:v>
                </c:pt>
                <c:pt idx="107">
                  <c:v>3.9899763336012799</c:v>
                </c:pt>
                <c:pt idx="108">
                  <c:v>3.9899763344949002</c:v>
                </c:pt>
                <c:pt idx="109">
                  <c:v>3.98997633526128</c:v>
                </c:pt>
                <c:pt idx="110">
                  <c:v>3.9899763359185498</c:v>
                </c:pt>
                <c:pt idx="111">
                  <c:v>3.98997633648223</c:v>
                </c:pt>
                <c:pt idx="112">
                  <c:v>3.9899763369656598</c:v>
                </c:pt>
                <c:pt idx="113">
                  <c:v>3.9899763373802499</c:v>
                </c:pt>
                <c:pt idx="114">
                  <c:v>3.9899763377358202</c:v>
                </c:pt>
                <c:pt idx="115">
                  <c:v>3.9899763380407598</c:v>
                </c:pt>
                <c:pt idx="116">
                  <c:v>3.9899763383022799</c:v>
                </c:pt>
                <c:pt idx="117">
                  <c:v>3.9899763385265601</c:v>
                </c:pt>
                <c:pt idx="118">
                  <c:v>3.9899763387189102</c:v>
                </c:pt>
                <c:pt idx="119">
                  <c:v>3.9899763388838698</c:v>
                </c:pt>
              </c:numCache>
            </c:numRef>
          </c:yVal>
          <c:smooth val="1"/>
          <c:extLst>
            <c:ext xmlns:c16="http://schemas.microsoft.com/office/drawing/2014/chart" uri="{C3380CC4-5D6E-409C-BE32-E72D297353CC}">
              <c16:uniqueId val="{00000000-EEF9-6E44-8937-1164B974D677}"/>
            </c:ext>
          </c:extLst>
        </c:ser>
        <c:ser>
          <c:idx val="1"/>
          <c:order val="1"/>
          <c:tx>
            <c:strRef>
              <c:f>EASE_Centiles!$AX$1</c:f>
              <c:strCache>
                <c:ptCount val="1"/>
                <c:pt idx="0">
                  <c:v>Level II</c:v>
                </c:pt>
              </c:strCache>
            </c:strRef>
          </c:tx>
          <c:spPr>
            <a:ln w="19050" cap="rnd">
              <a:solidFill>
                <a:schemeClr val="accent4"/>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EASE_Centiles!$AX$2:$AX$121</c:f>
              <c:numCache>
                <c:formatCode>General</c:formatCode>
                <c:ptCount val="120"/>
                <c:pt idx="0">
                  <c:v>3.3792573908187</c:v>
                </c:pt>
                <c:pt idx="1">
                  <c:v>3.3935419477510198</c:v>
                </c:pt>
                <c:pt idx="2">
                  <c:v>3.4059826597101499</c:v>
                </c:pt>
                <c:pt idx="3">
                  <c:v>3.4168175294777798</c:v>
                </c:pt>
                <c:pt idx="4">
                  <c:v>3.42625383853045</c:v>
                </c:pt>
                <c:pt idx="5">
                  <c:v>3.4344721125334701</c:v>
                </c:pt>
                <c:pt idx="6">
                  <c:v>3.4416295749705101</c:v>
                </c:pt>
                <c:pt idx="7">
                  <c:v>3.4478631549799799</c:v>
                </c:pt>
                <c:pt idx="8">
                  <c:v>3.4532921069411402</c:v>
                </c:pt>
                <c:pt idx="9">
                  <c:v>3.45802029192502</c:v>
                </c:pt>
                <c:pt idx="10">
                  <c:v>3.4621381646565701</c:v>
                </c:pt>
                <c:pt idx="11">
                  <c:v>3.46572450400055</c:v>
                </c:pt>
                <c:pt idx="12">
                  <c:v>3.4688479200768998</c:v>
                </c:pt>
                <c:pt idx="13">
                  <c:v>3.4715681668383902</c:v>
                </c:pt>
                <c:pt idx="14">
                  <c:v>3.4739372852211199</c:v>
                </c:pt>
                <c:pt idx="15">
                  <c:v>3.4760005987376901</c:v>
                </c:pt>
                <c:pt idx="16">
                  <c:v>3.4777975805595598</c:v>
                </c:pt>
                <c:pt idx="17">
                  <c:v>3.4793626086768299</c:v>
                </c:pt>
                <c:pt idx="18">
                  <c:v>3.4807256235821602</c:v>
                </c:pt>
                <c:pt idx="19">
                  <c:v>3.4819127010612601</c:v>
                </c:pt>
                <c:pt idx="20">
                  <c:v>3.4829465510476898</c:v>
                </c:pt>
                <c:pt idx="21">
                  <c:v>3.48384695208575</c:v>
                </c:pt>
                <c:pt idx="22">
                  <c:v>3.4846311297130601</c:v>
                </c:pt>
                <c:pt idx="23">
                  <c:v>3.4853140860015999</c:v>
                </c:pt>
                <c:pt idx="24">
                  <c:v>3.4859088865618699</c:v>
                </c:pt>
                <c:pt idx="25">
                  <c:v>3.4864269105004801</c:v>
                </c:pt>
                <c:pt idx="26">
                  <c:v>3.4868780681134699</c:v>
                </c:pt>
                <c:pt idx="27">
                  <c:v>3.4872709904797698</c:v>
                </c:pt>
                <c:pt idx="28">
                  <c:v>3.4876131945820501</c:v>
                </c:pt>
                <c:pt idx="29">
                  <c:v>3.48791122711381</c:v>
                </c:pt>
                <c:pt idx="30">
                  <c:v>3.48817078972395</c:v>
                </c:pt>
                <c:pt idx="31">
                  <c:v>3.48839684809478</c:v>
                </c:pt>
                <c:pt idx="32">
                  <c:v>3.48859372694029</c:v>
                </c:pt>
                <c:pt idx="33">
                  <c:v>3.4887651927421</c:v>
                </c:pt>
                <c:pt idx="34">
                  <c:v>3.4889145258058498</c:v>
                </c:pt>
                <c:pt idx="35">
                  <c:v>3.4890445830166499</c:v>
                </c:pt>
                <c:pt idx="36">
                  <c:v>3.4891578524939999</c:v>
                </c:pt>
                <c:pt idx="37">
                  <c:v>3.4892565011918899</c:v>
                </c:pt>
                <c:pt idx="38">
                  <c:v>3.4893424163547802</c:v>
                </c:pt>
                <c:pt idx="39">
                  <c:v>3.4894172416223399</c:v>
                </c:pt>
                <c:pt idx="40">
                  <c:v>3.48948240847389</c:v>
                </c:pt>
                <c:pt idx="41">
                  <c:v>3.4895391636139399</c:v>
                </c:pt>
                <c:pt idx="42">
                  <c:v>3.4895885928229098</c:v>
                </c:pt>
                <c:pt idx="43">
                  <c:v>3.48963164172909</c:v>
                </c:pt>
                <c:pt idx="44">
                  <c:v>3.4896691338994401</c:v>
                </c:pt>
                <c:pt idx="45">
                  <c:v>3.4897017865952402</c:v>
                </c:pt>
                <c:pt idx="46">
                  <c:v>3.4897302244939401</c:v>
                </c:pt>
                <c:pt idx="47">
                  <c:v>3.4897549916399</c:v>
                </c:pt>
                <c:pt idx="48">
                  <c:v>3.4897765618524299</c:v>
                </c:pt>
                <c:pt idx="49">
                  <c:v>3.4897953477904302</c:v>
                </c:pt>
                <c:pt idx="50">
                  <c:v>3.48981170884697</c:v>
                </c:pt>
                <c:pt idx="51">
                  <c:v>3.4898259580247899</c:v>
                </c:pt>
                <c:pt idx="52">
                  <c:v>3.4898383679243601</c:v>
                </c:pt>
                <c:pt idx="53">
                  <c:v>3.4898491759589798</c:v>
                </c:pt>
                <c:pt idx="54">
                  <c:v>3.4898585888967601</c:v>
                </c:pt>
                <c:pt idx="55">
                  <c:v>3.4898667868162501</c:v>
                </c:pt>
                <c:pt idx="56">
                  <c:v>3.4898739265515202</c:v>
                </c:pt>
                <c:pt idx="57">
                  <c:v>3.48988014469258</c:v>
                </c:pt>
                <c:pt idx="58">
                  <c:v>3.48988556019845</c:v>
                </c:pt>
                <c:pt idx="59">
                  <c:v>3.4898902766729498</c:v>
                </c:pt>
                <c:pt idx="60">
                  <c:v>3.48989438434679</c:v>
                </c:pt>
                <c:pt idx="61">
                  <c:v>3.48989796180371</c:v>
                </c:pt>
                <c:pt idx="62">
                  <c:v>3.4899010774838999</c:v>
                </c:pt>
                <c:pt idx="63">
                  <c:v>3.4899037909933202</c:v>
                </c:pt>
                <c:pt idx="64">
                  <c:v>3.48990615424401</c:v>
                </c:pt>
                <c:pt idx="65">
                  <c:v>3.48990821244724</c:v>
                </c:pt>
                <c:pt idx="66">
                  <c:v>3.4899100049784102</c:v>
                </c:pt>
                <c:pt idx="67">
                  <c:v>3.4899115661303601</c:v>
                </c:pt>
                <c:pt idx="68">
                  <c:v>3.4899129257694299</c:v>
                </c:pt>
                <c:pt idx="69">
                  <c:v>3.48991410990683</c:v>
                </c:pt>
                <c:pt idx="70">
                  <c:v>3.4899151411962399</c:v>
                </c:pt>
                <c:pt idx="71">
                  <c:v>3.4899160393672202</c:v>
                </c:pt>
                <c:pt idx="72">
                  <c:v>3.4899168216026499</c:v>
                </c:pt>
                <c:pt idx="73">
                  <c:v>3.4899175028674301</c:v>
                </c:pt>
                <c:pt idx="74">
                  <c:v>3.48991809619482</c:v>
                </c:pt>
                <c:pt idx="75">
                  <c:v>3.48991861293575</c:v>
                </c:pt>
                <c:pt idx="76">
                  <c:v>3.4899190629759702</c:v>
                </c:pt>
                <c:pt idx="77">
                  <c:v>3.48991945492517</c:v>
                </c:pt>
                <c:pt idx="78">
                  <c:v>3.4899197962817201</c:v>
                </c:pt>
                <c:pt idx="79">
                  <c:v>3.4899200935760999</c:v>
                </c:pt>
                <c:pt idx="80">
                  <c:v>3.4899203524958402</c:v>
                </c:pt>
                <c:pt idx="81">
                  <c:v>3.4899205779943299</c:v>
                </c:pt>
                <c:pt idx="82">
                  <c:v>3.48992077438555</c:v>
                </c:pt>
                <c:pt idx="83">
                  <c:v>3.4899209454266802</c:v>
                </c:pt>
                <c:pt idx="84">
                  <c:v>3.4899210943898802</c:v>
                </c:pt>
                <c:pt idx="85">
                  <c:v>3.4899212241249802</c:v>
                </c:pt>
                <c:pt idx="86">
                  <c:v>3.4899213371139202</c:v>
                </c:pt>
                <c:pt idx="87">
                  <c:v>3.4899214355182901</c:v>
                </c:pt>
                <c:pt idx="88">
                  <c:v>3.4899215212206598</c:v>
                </c:pt>
                <c:pt idx="89">
                  <c:v>3.48992159586061</c:v>
                </c:pt>
                <c:pt idx="90">
                  <c:v>3.4899216608660599</c:v>
                </c:pt>
                <c:pt idx="91">
                  <c:v>3.4899217174806298</c:v>
                </c:pt>
                <c:pt idx="92">
                  <c:v>3.4899217667874098</c:v>
                </c:pt>
                <c:pt idx="93">
                  <c:v>3.4899218097297</c:v>
                </c:pt>
                <c:pt idx="94">
                  <c:v>3.4899218471290099</c:v>
                </c:pt>
                <c:pt idx="95">
                  <c:v>3.4899218797008298</c:v>
                </c:pt>
                <c:pt idx="96">
                  <c:v>3.4899219080682999</c:v>
                </c:pt>
                <c:pt idx="97">
                  <c:v>3.4899219327741</c:v>
                </c:pt>
                <c:pt idx="98">
                  <c:v>3.4899219542908901</c:v>
                </c:pt>
                <c:pt idx="99">
                  <c:v>3.4899219730303002</c:v>
                </c:pt>
                <c:pt idx="100">
                  <c:v>3.4899219893508402</c:v>
                </c:pt>
                <c:pt idx="101">
                  <c:v>3.48992200356472</c:v>
                </c:pt>
                <c:pt idx="102">
                  <c:v>3.4899220159438902</c:v>
                </c:pt>
                <c:pt idx="103">
                  <c:v>3.4899220267251501</c:v>
                </c:pt>
                <c:pt idx="104">
                  <c:v>3.48992203611478</c:v>
                </c:pt>
                <c:pt idx="105">
                  <c:v>3.4899220442923902</c:v>
                </c:pt>
                <c:pt idx="106">
                  <c:v>3.48992205141445</c:v>
                </c:pt>
                <c:pt idx="107">
                  <c:v>3.4899220576171901</c:v>
                </c:pt>
                <c:pt idx="108">
                  <c:v>3.48992206301928</c:v>
                </c:pt>
                <c:pt idx="109">
                  <c:v>3.4899220677240699</c:v>
                </c:pt>
                <c:pt idx="110">
                  <c:v>3.48992207182157</c:v>
                </c:pt>
                <c:pt idx="111">
                  <c:v>3.4899220753901701</c:v>
                </c:pt>
                <c:pt idx="112">
                  <c:v>3.4899220784981302</c:v>
                </c:pt>
                <c:pt idx="113">
                  <c:v>3.4899220812049201</c:v>
                </c:pt>
                <c:pt idx="114">
                  <c:v>3.4899220835623201</c:v>
                </c:pt>
                <c:pt idx="115">
                  <c:v>3.4899220856154201</c:v>
                </c:pt>
                <c:pt idx="116">
                  <c:v>3.4899220874035199</c:v>
                </c:pt>
                <c:pt idx="117">
                  <c:v>3.4899220889608</c:v>
                </c:pt>
                <c:pt idx="118">
                  <c:v>3.4899220903170698</c:v>
                </c:pt>
                <c:pt idx="119">
                  <c:v>3.48992209149828</c:v>
                </c:pt>
              </c:numCache>
            </c:numRef>
          </c:yVal>
          <c:smooth val="1"/>
          <c:extLst>
            <c:ext xmlns:c16="http://schemas.microsoft.com/office/drawing/2014/chart" uri="{C3380CC4-5D6E-409C-BE32-E72D297353CC}">
              <c16:uniqueId val="{00000001-EEF9-6E44-8937-1164B974D677}"/>
            </c:ext>
          </c:extLst>
        </c:ser>
        <c:ser>
          <c:idx val="2"/>
          <c:order val="2"/>
          <c:tx>
            <c:strRef>
              <c:f>EASE_Centiles!$AY$1</c:f>
              <c:strCache>
                <c:ptCount val="1"/>
                <c:pt idx="0">
                  <c:v>Level III</c:v>
                </c:pt>
              </c:strCache>
            </c:strRef>
          </c:tx>
          <c:spPr>
            <a:ln w="19050" cap="rnd">
              <a:solidFill>
                <a:schemeClr val="accent6"/>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EASE_Centiles!$AY$2:$AY$121</c:f>
              <c:numCache>
                <c:formatCode>General</c:formatCode>
                <c:ptCount val="120"/>
                <c:pt idx="0">
                  <c:v>3.1432071615965</c:v>
                </c:pt>
                <c:pt idx="1">
                  <c:v>3.1544213342590899</c:v>
                </c:pt>
                <c:pt idx="2">
                  <c:v>3.1641019974723599</c:v>
                </c:pt>
                <c:pt idx="3">
                  <c:v>3.1724588547339998</c:v>
                </c:pt>
                <c:pt idx="4">
                  <c:v>3.1796729331243898</c:v>
                </c:pt>
                <c:pt idx="5">
                  <c:v>3.1859005047333402</c:v>
                </c:pt>
                <c:pt idx="6">
                  <c:v>3.1912764718418001</c:v>
                </c:pt>
                <c:pt idx="7">
                  <c:v>3.1959172891886101</c:v>
                </c:pt>
                <c:pt idx="8">
                  <c:v>3.1999234866247002</c:v>
                </c:pt>
                <c:pt idx="9">
                  <c:v>3.2033818468008302</c:v>
                </c:pt>
                <c:pt idx="10">
                  <c:v>3.2063672850620901</c:v>
                </c:pt>
                <c:pt idx="11">
                  <c:v>3.2089444722716101</c:v>
                </c:pt>
                <c:pt idx="12">
                  <c:v>3.2111692357172501</c:v>
                </c:pt>
                <c:pt idx="13">
                  <c:v>3.21308976844796</c:v>
                </c:pt>
                <c:pt idx="14">
                  <c:v>3.21474767323644</c:v>
                </c:pt>
                <c:pt idx="15">
                  <c:v>3.2161788637825302</c:v>
                </c:pt>
                <c:pt idx="16">
                  <c:v>3.2174143426794202</c:v>
                </c:pt>
                <c:pt idx="17">
                  <c:v>3.2184808729949101</c:v>
                </c:pt>
                <c:pt idx="18">
                  <c:v>3.21940155801571</c:v>
                </c:pt>
                <c:pt idx="19">
                  <c:v>3.2201963417130899</c:v>
                </c:pt>
                <c:pt idx="20">
                  <c:v>3.22088244077124</c:v>
                </c:pt>
                <c:pt idx="21">
                  <c:v>3.2214747175367799</c:v>
                </c:pt>
                <c:pt idx="22">
                  <c:v>3.2219860019684399</c:v>
                </c:pt>
                <c:pt idx="23">
                  <c:v>3.2224273695608598</c:v>
                </c:pt>
                <c:pt idx="24">
                  <c:v>3.2228083812630999</c:v>
                </c:pt>
                <c:pt idx="25">
                  <c:v>3.2231372905888902</c:v>
                </c:pt>
                <c:pt idx="26">
                  <c:v>3.2234212224050398</c:v>
                </c:pt>
                <c:pt idx="27">
                  <c:v>3.22366632727103</c:v>
                </c:pt>
                <c:pt idx="28">
                  <c:v>3.2238779146730598</c:v>
                </c:pt>
                <c:pt idx="29">
                  <c:v>3.2240605680386598</c:v>
                </c:pt>
                <c:pt idx="30">
                  <c:v>3.22421824402335</c:v>
                </c:pt>
                <c:pt idx="31">
                  <c:v>3.2243543582201499</c:v>
                </c:pt>
                <c:pt idx="32">
                  <c:v>3.2244718591484198</c:v>
                </c:pt>
                <c:pt idx="33">
                  <c:v>3.2245732921250698</c:v>
                </c:pt>
                <c:pt idx="34">
                  <c:v>3.2246608544014199</c:v>
                </c:pt>
                <c:pt idx="35">
                  <c:v>3.22473644276028</c:v>
                </c:pt>
                <c:pt idx="36">
                  <c:v>3.2248016946042601</c:v>
                </c:pt>
                <c:pt idx="37">
                  <c:v>3.2248580234253499</c:v>
                </c:pt>
                <c:pt idx="38">
                  <c:v>3.2249066494241299</c:v>
                </c:pt>
                <c:pt idx="39">
                  <c:v>3.22494862594186</c:v>
                </c:pt>
                <c:pt idx="40">
                  <c:v>3.2249848622780801</c:v>
                </c:pt>
                <c:pt idx="41">
                  <c:v>3.2250161433879398</c:v>
                </c:pt>
                <c:pt idx="42">
                  <c:v>3.2250431468859699</c:v>
                </c:pt>
                <c:pt idx="43">
                  <c:v>3.2250664577246702</c:v>
                </c:pt>
                <c:pt idx="44">
                  <c:v>3.2250865808657498</c:v>
                </c:pt>
                <c:pt idx="45">
                  <c:v>3.2251039522187299</c:v>
                </c:pt>
                <c:pt idx="46">
                  <c:v>3.2251189480835798</c:v>
                </c:pt>
                <c:pt idx="47">
                  <c:v>3.2251318933022399</c:v>
                </c:pt>
                <c:pt idx="48">
                  <c:v>3.2251430682953401</c:v>
                </c:pt>
                <c:pt idx="49">
                  <c:v>3.2251527151367001</c:v>
                </c:pt>
                <c:pt idx="50">
                  <c:v>3.2251610427971502</c:v>
                </c:pt>
                <c:pt idx="51">
                  <c:v>3.2251682316713199</c:v>
                </c:pt>
                <c:pt idx="52">
                  <c:v>3.2251744374853302</c:v>
                </c:pt>
                <c:pt idx="53">
                  <c:v>3.2251797946701299</c:v>
                </c:pt>
                <c:pt idx="54">
                  <c:v>3.2251844192735999</c:v>
                </c:pt>
                <c:pt idx="55">
                  <c:v>3.2251884114743699</c:v>
                </c:pt>
                <c:pt idx="56">
                  <c:v>3.2251918577518799</c:v>
                </c:pt>
                <c:pt idx="57">
                  <c:v>3.2251948327597502</c:v>
                </c:pt>
                <c:pt idx="58">
                  <c:v>3.2251974009428999</c:v>
                </c:pt>
                <c:pt idx="59">
                  <c:v>3.22519961793357</c:v>
                </c:pt>
                <c:pt idx="60">
                  <c:v>3.2252015317564302</c:v>
                </c:pt>
                <c:pt idx="61">
                  <c:v>3.2252031838689099</c:v>
                </c:pt>
                <c:pt idx="62">
                  <c:v>3.22520461005923</c:v>
                </c:pt>
                <c:pt idx="63">
                  <c:v>3.22520584122167</c:v>
                </c:pt>
                <c:pt idx="64">
                  <c:v>3.2252069040257898</c:v>
                </c:pt>
                <c:pt idx="65">
                  <c:v>3.22520782149416</c:v>
                </c:pt>
                <c:pt idx="66">
                  <c:v>3.22520861350108</c:v>
                </c:pt>
                <c:pt idx="67">
                  <c:v>3.2252092972030701</c:v>
                </c:pt>
                <c:pt idx="68">
                  <c:v>3.2252098874105699</c:v>
                </c:pt>
                <c:pt idx="69">
                  <c:v>3.2252103969086998</c:v>
                </c:pt>
                <c:pt idx="70">
                  <c:v>3.2252108367342598</c:v>
                </c:pt>
                <c:pt idx="71">
                  <c:v>3.2252112164148001</c:v>
                </c:pt>
                <c:pt idx="72">
                  <c:v>3.225211544175</c:v>
                </c:pt>
                <c:pt idx="73">
                  <c:v>3.2252118271148298</c:v>
                </c:pt>
                <c:pt idx="74">
                  <c:v>3.2252120713633601</c:v>
                </c:pt>
                <c:pt idx="75">
                  <c:v>3.2252122822115301</c:v>
                </c:pt>
                <c:pt idx="76">
                  <c:v>3.2252124642267499</c:v>
                </c:pt>
                <c:pt idx="77">
                  <c:v>3.2252126213518499</c:v>
                </c:pt>
                <c:pt idx="78">
                  <c:v>3.2252127569905</c:v>
                </c:pt>
                <c:pt idx="79">
                  <c:v>3.2252128740809098</c:v>
                </c:pt>
                <c:pt idx="80">
                  <c:v>3.2252129751594998</c:v>
                </c:pt>
                <c:pt idx="81">
                  <c:v>3.2252130624158601</c:v>
                </c:pt>
                <c:pt idx="82">
                  <c:v>3.2252131377401301</c:v>
                </c:pt>
                <c:pt idx="83">
                  <c:v>3.2252132027639999</c:v>
                </c:pt>
                <c:pt idx="84">
                  <c:v>3.2252132588960198</c:v>
                </c:pt>
                <c:pt idx="85">
                  <c:v>3.2252133073521301</c:v>
                </c:pt>
                <c:pt idx="86">
                  <c:v>3.2252133491819901</c:v>
                </c:pt>
                <c:pt idx="87">
                  <c:v>3.2252133852917302</c:v>
                </c:pt>
                <c:pt idx="88">
                  <c:v>3.22521341646355</c:v>
                </c:pt>
                <c:pt idx="89">
                  <c:v>3.2252134433727</c:v>
                </c:pt>
                <c:pt idx="90">
                  <c:v>3.2252134666021002</c:v>
                </c:pt>
                <c:pt idx="91">
                  <c:v>3.22521348665494</c:v>
                </c:pt>
                <c:pt idx="92">
                  <c:v>3.2252135039656</c:v>
                </c:pt>
                <c:pt idx="93">
                  <c:v>3.22521351890907</c:v>
                </c:pt>
                <c:pt idx="94">
                  <c:v>3.22521353180906</c:v>
                </c:pt>
                <c:pt idx="95">
                  <c:v>3.2252135429450099</c:v>
                </c:pt>
                <c:pt idx="96">
                  <c:v>3.22521355255815</c:v>
                </c:pt>
                <c:pt idx="97">
                  <c:v>3.2252135608567198</c:v>
                </c:pt>
                <c:pt idx="98">
                  <c:v>3.2252135680204699</c:v>
                </c:pt>
                <c:pt idx="99">
                  <c:v>3.2252135742046102</c:v>
                </c:pt>
                <c:pt idx="100">
                  <c:v>3.2252135795430701</c:v>
                </c:pt>
                <c:pt idx="101">
                  <c:v>3.2252135841515202</c:v>
                </c:pt>
                <c:pt idx="102">
                  <c:v>3.2252135881297699</c:v>
                </c:pt>
                <c:pt idx="103">
                  <c:v>3.2252135915640099</c:v>
                </c:pt>
                <c:pt idx="104">
                  <c:v>3.22521359452863</c:v>
                </c:pt>
                <c:pt idx="105">
                  <c:v>3.2252135970878402</c:v>
                </c:pt>
                <c:pt idx="106">
                  <c:v>3.2252135992970801</c:v>
                </c:pt>
                <c:pt idx="107">
                  <c:v>3.2252136012042198</c:v>
                </c:pt>
                <c:pt idx="108">
                  <c:v>3.2252136028505598</c:v>
                </c:pt>
                <c:pt idx="109">
                  <c:v>3.2252136042717701</c:v>
                </c:pt>
                <c:pt idx="110">
                  <c:v>3.22521360549863</c:v>
                </c:pt>
                <c:pt idx="111">
                  <c:v>3.2252136065577202</c:v>
                </c:pt>
                <c:pt idx="112">
                  <c:v>3.2252136074719799</c:v>
                </c:pt>
                <c:pt idx="113">
                  <c:v>3.2252136082612202</c:v>
                </c:pt>
                <c:pt idx="114">
                  <c:v>3.2252136089425298</c:v>
                </c:pt>
                <c:pt idx="115">
                  <c:v>3.2252136095306798</c:v>
                </c:pt>
                <c:pt idx="116">
                  <c:v>3.2252136100383999</c:v>
                </c:pt>
                <c:pt idx="117">
                  <c:v>3.2252136104766902</c:v>
                </c:pt>
                <c:pt idx="118">
                  <c:v>3.22521361085504</c:v>
                </c:pt>
                <c:pt idx="119">
                  <c:v>3.2252136111816498</c:v>
                </c:pt>
              </c:numCache>
            </c:numRef>
          </c:yVal>
          <c:smooth val="1"/>
          <c:extLst>
            <c:ext xmlns:c16="http://schemas.microsoft.com/office/drawing/2014/chart" uri="{C3380CC4-5D6E-409C-BE32-E72D297353CC}">
              <c16:uniqueId val="{00000002-EEF9-6E44-8937-1164B974D677}"/>
            </c:ext>
          </c:extLst>
        </c:ser>
        <c:ser>
          <c:idx val="3"/>
          <c:order val="3"/>
          <c:tx>
            <c:strRef>
              <c:f>EASE_Centiles!$AZ$1</c:f>
              <c:strCache>
                <c:ptCount val="1"/>
                <c:pt idx="0">
                  <c:v>Level IV</c:v>
                </c:pt>
              </c:strCache>
            </c:strRef>
          </c:tx>
          <c:spPr>
            <a:ln w="19050" cap="rnd">
              <a:solidFill>
                <a:schemeClr val="accent2">
                  <a:lumMod val="60000"/>
                </a:schemeClr>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EASE_Centiles!$AZ$2:$AZ$121</c:f>
              <c:numCache>
                <c:formatCode>General</c:formatCode>
                <c:ptCount val="120"/>
                <c:pt idx="0">
                  <c:v>2.5161989268564202</c:v>
                </c:pt>
                <c:pt idx="1">
                  <c:v>2.5408094383663098</c:v>
                </c:pt>
                <c:pt idx="2">
                  <c:v>2.5632512420733802</c:v>
                </c:pt>
                <c:pt idx="3">
                  <c:v>2.58371544711129</c:v>
                </c:pt>
                <c:pt idx="4">
                  <c:v>2.6023763218475802</c:v>
                </c:pt>
                <c:pt idx="5">
                  <c:v>2.61939277791212</c:v>
                </c:pt>
                <c:pt idx="6">
                  <c:v>2.6349097234512899</c:v>
                </c:pt>
                <c:pt idx="7">
                  <c:v>2.6490592971317599</c:v>
                </c:pt>
                <c:pt idx="8">
                  <c:v>2.66196199340235</c:v>
                </c:pt>
                <c:pt idx="9">
                  <c:v>2.67372768859645</c:v>
                </c:pt>
                <c:pt idx="10">
                  <c:v>2.6844565766131399</c:v>
                </c:pt>
                <c:pt idx="11">
                  <c:v>2.6942400221448999</c:v>
                </c:pt>
                <c:pt idx="12">
                  <c:v>2.7031613387178699</c:v>
                </c:pt>
                <c:pt idx="13">
                  <c:v>2.71129649817032</c:v>
                </c:pt>
                <c:pt idx="14">
                  <c:v>2.7187147776109502</c:v>
                </c:pt>
                <c:pt idx="15">
                  <c:v>2.7254793493665699</c:v>
                </c:pt>
                <c:pt idx="16">
                  <c:v>2.7316478189427</c:v>
                </c:pt>
                <c:pt idx="17">
                  <c:v>2.7372727155786301</c:v>
                </c:pt>
                <c:pt idx="18">
                  <c:v>2.7424019395740502</c:v>
                </c:pt>
                <c:pt idx="19">
                  <c:v>2.7470791701967601</c:v>
                </c:pt>
                <c:pt idx="20">
                  <c:v>2.7513442376450898</c:v>
                </c:pt>
                <c:pt idx="21">
                  <c:v>2.7552334622324999</c:v>
                </c:pt>
                <c:pt idx="22">
                  <c:v>2.7587799636828301</c:v>
                </c:pt>
                <c:pt idx="23">
                  <c:v>2.7620139431701398</c:v>
                </c:pt>
                <c:pt idx="24">
                  <c:v>2.76496294050478</c:v>
                </c:pt>
                <c:pt idx="25">
                  <c:v>2.76765206865598</c:v>
                </c:pt>
                <c:pt idx="26">
                  <c:v>2.7701042276079799</c:v>
                </c:pt>
                <c:pt idx="27">
                  <c:v>2.7723402993709501</c:v>
                </c:pt>
                <c:pt idx="28">
                  <c:v>2.77437932580724</c:v>
                </c:pt>
                <c:pt idx="29">
                  <c:v>2.7762386707874702</c:v>
                </c:pt>
                <c:pt idx="30">
                  <c:v>2.7779341680571399</c:v>
                </c:pt>
                <c:pt idx="31">
                  <c:v>2.77948025607308</c:v>
                </c:pt>
                <c:pt idx="32">
                  <c:v>2.780890100958</c:v>
                </c:pt>
                <c:pt idx="33">
                  <c:v>2.7821757086200898</c:v>
                </c:pt>
                <c:pt idx="34">
                  <c:v>2.7833480269924702</c:v>
                </c:pt>
                <c:pt idx="35">
                  <c:v>2.7844170392632899</c:v>
                </c:pt>
                <c:pt idx="36">
                  <c:v>2.7853918488901601</c:v>
                </c:pt>
                <c:pt idx="37">
                  <c:v>2.7862807571230999</c:v>
                </c:pt>
                <c:pt idx="38">
                  <c:v>2.7870913336960199</c:v>
                </c:pt>
                <c:pt idx="39">
                  <c:v>2.78783048128876</c:v>
                </c:pt>
                <c:pt idx="40">
                  <c:v>2.7885044943087798</c:v>
                </c:pt>
                <c:pt idx="41">
                  <c:v>2.7891191124927701</c:v>
                </c:pt>
                <c:pt idx="42">
                  <c:v>2.7896795697849499</c:v>
                </c:pt>
                <c:pt idx="43">
                  <c:v>2.7901906389080802</c:v>
                </c:pt>
                <c:pt idx="44">
                  <c:v>2.7906566720068802</c:v>
                </c:pt>
                <c:pt idx="45">
                  <c:v>2.7910816377098602</c:v>
                </c:pt>
                <c:pt idx="46">
                  <c:v>2.7914691549252</c:v>
                </c:pt>
                <c:pt idx="47">
                  <c:v>2.7918225236585599</c:v>
                </c:pt>
                <c:pt idx="48">
                  <c:v>2.79214475311516</c:v>
                </c:pt>
                <c:pt idx="49">
                  <c:v>2.7924385873254201</c:v>
                </c:pt>
                <c:pt idx="50">
                  <c:v>2.7927065285125101</c:v>
                </c:pt>
                <c:pt idx="51">
                  <c:v>2.7929508584007201</c:v>
                </c:pt>
                <c:pt idx="52">
                  <c:v>2.7931736576460202</c:v>
                </c:pt>
                <c:pt idx="53">
                  <c:v>2.7933768235545</c:v>
                </c:pt>
                <c:pt idx="54">
                  <c:v>2.79356208623937</c:v>
                </c:pt>
                <c:pt idx="55">
                  <c:v>2.7937310233541499</c:v>
                </c:pt>
                <c:pt idx="56">
                  <c:v>2.7938850735276901</c:v>
                </c:pt>
                <c:pt idx="57">
                  <c:v>2.7940255486150898</c:v>
                </c:pt>
                <c:pt idx="58">
                  <c:v>2.7941536448692501</c:v>
                </c:pt>
                <c:pt idx="59">
                  <c:v>2.7942704531278002</c:v>
                </c:pt>
                <c:pt idx="60">
                  <c:v>2.79437696810245</c:v>
                </c:pt>
                <c:pt idx="61">
                  <c:v>2.7944740968497399</c:v>
                </c:pt>
                <c:pt idx="62">
                  <c:v>2.7945626664952798</c:v>
                </c:pt>
                <c:pt idx="63">
                  <c:v>2.7946434312773798</c:v>
                </c:pt>
                <c:pt idx="64">
                  <c:v>2.7947170789699798</c:v>
                </c:pt>
                <c:pt idx="65">
                  <c:v>2.7947842367395399</c:v>
                </c:pt>
                <c:pt idx="66">
                  <c:v>2.7948454764858801</c:v>
                </c:pt>
                <c:pt idx="67">
                  <c:v>2.7949013197122801</c:v>
                </c:pt>
                <c:pt idx="68">
                  <c:v>2.7949522419665702</c:v>
                </c:pt>
                <c:pt idx="69">
                  <c:v>2.79499867689072</c:v>
                </c:pt>
                <c:pt idx="70">
                  <c:v>2.79504101991364</c:v>
                </c:pt>
                <c:pt idx="71">
                  <c:v>2.7950796316185702</c:v>
                </c:pt>
                <c:pt idx="72">
                  <c:v>2.7951148408137301</c:v>
                </c:pt>
                <c:pt idx="73">
                  <c:v>2.79514694733238</c:v>
                </c:pt>
                <c:pt idx="74">
                  <c:v>2.7951762245860698</c:v>
                </c:pt>
                <c:pt idx="75">
                  <c:v>2.7952029218930501</c:v>
                </c:pt>
                <c:pt idx="76">
                  <c:v>2.7952272666012998</c:v>
                </c:pt>
                <c:pt idx="77">
                  <c:v>2.7952494660246501</c:v>
                </c:pt>
                <c:pt idx="78">
                  <c:v>2.79526970920818</c:v>
                </c:pt>
                <c:pt idx="79">
                  <c:v>2.7952881685380802</c:v>
                </c:pt>
                <c:pt idx="80">
                  <c:v>2.7953050012096901</c:v>
                </c:pt>
                <c:pt idx="81">
                  <c:v>2.79532035056608</c:v>
                </c:pt>
                <c:pt idx="82">
                  <c:v>2.7953343473187702</c:v>
                </c:pt>
                <c:pt idx="83">
                  <c:v>2.7953471106608201</c:v>
                </c:pt>
                <c:pt idx="84">
                  <c:v>2.7953587492818501</c:v>
                </c:pt>
                <c:pt idx="85">
                  <c:v>2.7953693622936302</c:v>
                </c:pt>
                <c:pt idx="86">
                  <c:v>2.7953790400740801</c:v>
                </c:pt>
                <c:pt idx="87">
                  <c:v>2.7953878650369099</c:v>
                </c:pt>
                <c:pt idx="88">
                  <c:v>2.79539591233342</c:v>
                </c:pt>
                <c:pt idx="89">
                  <c:v>2.7954032504925101</c:v>
                </c:pt>
                <c:pt idx="90">
                  <c:v>2.79540994200421</c:v>
                </c:pt>
                <c:pt idx="91">
                  <c:v>2.7954160438518798</c:v>
                </c:pt>
                <c:pt idx="92">
                  <c:v>2.7954216079974001</c:v>
                </c:pt>
                <c:pt idx="93">
                  <c:v>2.7954266818237499</c:v>
                </c:pt>
                <c:pt idx="94">
                  <c:v>2.7954313085384301</c:v>
                </c:pt>
                <c:pt idx="95">
                  <c:v>2.79543552754147</c:v>
                </c:pt>
                <c:pt idx="96">
                  <c:v>2.7954393747608899</c:v>
                </c:pt>
                <c:pt idx="97">
                  <c:v>2.7954428829587199</c:v>
                </c:pt>
                <c:pt idx="98">
                  <c:v>2.79544608200995</c:v>
                </c:pt>
                <c:pt idx="99">
                  <c:v>2.79544899915695</c:v>
                </c:pt>
                <c:pt idx="100">
                  <c:v>2.7954516592414498</c:v>
                </c:pt>
                <c:pt idx="101">
                  <c:v>2.7954540849161198</c:v>
                </c:pt>
                <c:pt idx="102">
                  <c:v>2.7954562968374201</c:v>
                </c:pt>
                <c:pt idx="103">
                  <c:v>2.7954583138415598</c:v>
                </c:pt>
                <c:pt idx="104">
                  <c:v>2.7954601531048802</c:v>
                </c:pt>
                <c:pt idx="105">
                  <c:v>2.79546183029011</c:v>
                </c:pt>
                <c:pt idx="106">
                  <c:v>2.79546335967976</c:v>
                </c:pt>
                <c:pt idx="107">
                  <c:v>2.79546475429777</c:v>
                </c:pt>
                <c:pt idx="108">
                  <c:v>2.7954660260203599</c:v>
                </c:pt>
                <c:pt idx="109">
                  <c:v>2.79546718567723</c:v>
                </c:pt>
                <c:pt idx="110">
                  <c:v>2.7954682431437399</c:v>
                </c:pt>
                <c:pt idx="111">
                  <c:v>2.79546920742504</c:v>
                </c:pt>
                <c:pt idx="112">
                  <c:v>2.7954700867327098</c:v>
                </c:pt>
                <c:pt idx="113">
                  <c:v>2.7954708885547399</c:v>
                </c:pt>
                <c:pt idx="114">
                  <c:v>2.79547161971924</c:v>
                </c:pt>
                <c:pt idx="115">
                  <c:v>2.79547228645266</c:v>
                </c:pt>
                <c:pt idx="116">
                  <c:v>2.7954728944327201</c:v>
                </c:pt>
                <c:pt idx="117">
                  <c:v>2.7954734488368498</c:v>
                </c:pt>
                <c:pt idx="118">
                  <c:v>2.7954739543862299</c:v>
                </c:pt>
                <c:pt idx="119">
                  <c:v>2.7954744153859901</c:v>
                </c:pt>
              </c:numCache>
            </c:numRef>
          </c:yVal>
          <c:smooth val="1"/>
          <c:extLst>
            <c:ext xmlns:c16="http://schemas.microsoft.com/office/drawing/2014/chart" uri="{C3380CC4-5D6E-409C-BE32-E72D297353CC}">
              <c16:uniqueId val="{00000003-EEF9-6E44-8937-1164B974D677}"/>
            </c:ext>
          </c:extLst>
        </c:ser>
        <c:ser>
          <c:idx val="4"/>
          <c:order val="4"/>
          <c:tx>
            <c:strRef>
              <c:f>EASE_Centiles!$BA$1</c:f>
              <c:strCache>
                <c:ptCount val="1"/>
                <c:pt idx="0">
                  <c:v>Level V</c:v>
                </c:pt>
              </c:strCache>
            </c:strRef>
          </c:tx>
          <c:spPr>
            <a:ln w="19050" cap="rnd">
              <a:solidFill>
                <a:schemeClr val="accent4">
                  <a:lumMod val="60000"/>
                </a:schemeClr>
              </a:solidFill>
              <a:round/>
            </a:ln>
            <a:effectLst/>
          </c:spPr>
          <c:marker>
            <c:symbol val="none"/>
          </c:marker>
          <c:xVal>
            <c:numRef>
              <c:f>EASE_Centiles!$AV$2:$AV$121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EASE_Centiles!$BA$2:$BA$121</c:f>
              <c:numCache>
                <c:formatCode>General</c:formatCode>
                <c:ptCount val="120"/>
                <c:pt idx="0">
                  <c:v>1.70690264112493</c:v>
                </c:pt>
                <c:pt idx="1">
                  <c:v>1.7162547753658299</c:v>
                </c:pt>
                <c:pt idx="2">
                  <c:v>1.7245127778261</c:v>
                </c:pt>
                <c:pt idx="3">
                  <c:v>1.73180465397727</c:v>
                </c:pt>
                <c:pt idx="4">
                  <c:v>1.73824343358043</c:v>
                </c:pt>
                <c:pt idx="5">
                  <c:v>1.7439289227355701</c:v>
                </c:pt>
                <c:pt idx="6">
                  <c:v>1.74894925095387</c:v>
                </c:pt>
                <c:pt idx="7">
                  <c:v>1.7533822372338099</c:v>
                </c:pt>
                <c:pt idx="8">
                  <c:v>1.7572965963162499</c:v>
                </c:pt>
                <c:pt idx="9">
                  <c:v>1.7607530038164501</c:v>
                </c:pt>
                <c:pt idx="10">
                  <c:v>1.76380503674338</c:v>
                </c:pt>
                <c:pt idx="11">
                  <c:v>1.76650000398511</c:v>
                </c:pt>
                <c:pt idx="12">
                  <c:v>1.7688796796333901</c:v>
                </c:pt>
                <c:pt idx="13">
                  <c:v>1.7709809505146601</c:v>
                </c:pt>
                <c:pt idx="14">
                  <c:v>1.7728363879645701</c:v>
                </c:pt>
                <c:pt idx="15">
                  <c:v>1.7744747527090901</c:v>
                </c:pt>
                <c:pt idx="16">
                  <c:v>1.7759214406781101</c:v>
                </c:pt>
                <c:pt idx="17">
                  <c:v>1.77719887666221</c:v>
                </c:pt>
                <c:pt idx="18">
                  <c:v>1.77832686191432</c:v>
                </c:pt>
                <c:pt idx="19">
                  <c:v>1.77932288108462</c:v>
                </c:pt>
                <c:pt idx="20">
                  <c:v>1.78020237324618</c:v>
                </c:pt>
                <c:pt idx="21">
                  <c:v>1.78097897121268</c:v>
                </c:pt>
                <c:pt idx="22">
                  <c:v>1.78166471285762</c:v>
                </c:pt>
                <c:pt idx="23">
                  <c:v>1.7822702277107201</c:v>
                </c:pt>
                <c:pt idx="24">
                  <c:v>1.78280490172392</c:v>
                </c:pt>
                <c:pt idx="25">
                  <c:v>1.78327702276097</c:v>
                </c:pt>
                <c:pt idx="26">
                  <c:v>1.78369390906575</c:v>
                </c:pt>
                <c:pt idx="27">
                  <c:v>1.78406202270077</c:v>
                </c:pt>
                <c:pt idx="28">
                  <c:v>1.78438706971413</c:v>
                </c:pt>
                <c:pt idx="29">
                  <c:v>1.7846740885877801</c:v>
                </c:pt>
                <c:pt idx="30">
                  <c:v>1.7849275283378701</c:v>
                </c:pt>
                <c:pt idx="31">
                  <c:v>1.7851513174779501</c:v>
                </c:pt>
                <c:pt idx="32">
                  <c:v>1.78534892491405</c:v>
                </c:pt>
                <c:pt idx="33">
                  <c:v>1.7855234137153699</c:v>
                </c:pt>
                <c:pt idx="34">
                  <c:v>1.7856774885942699</c:v>
                </c:pt>
                <c:pt idx="35">
                  <c:v>1.78581353783139</c:v>
                </c:pt>
                <c:pt idx="36">
                  <c:v>1.7859336702959201</c:v>
                </c:pt>
                <c:pt idx="37">
                  <c:v>1.78603974813462</c:v>
                </c:pt>
                <c:pt idx="38">
                  <c:v>1.7861334156366599</c:v>
                </c:pt>
                <c:pt idx="39">
                  <c:v>1.78621612472127</c:v>
                </c:pt>
                <c:pt idx="40">
                  <c:v>1.7862891574437101</c:v>
                </c:pt>
                <c:pt idx="41">
                  <c:v>1.78635364586807</c:v>
                </c:pt>
                <c:pt idx="42">
                  <c:v>1.7864105896151601</c:v>
                </c:pt>
                <c:pt idx="43">
                  <c:v>1.7864608713574399</c:v>
                </c:pt>
                <c:pt idx="44">
                  <c:v>1.78650527050107</c:v>
                </c:pt>
                <c:pt idx="45">
                  <c:v>1.78654447526737</c:v>
                </c:pt>
                <c:pt idx="46">
                  <c:v>1.7865790933607599</c:v>
                </c:pt>
                <c:pt idx="47">
                  <c:v>1.78660966138866</c:v>
                </c:pt>
                <c:pt idx="48">
                  <c:v>1.7866366531793101</c:v>
                </c:pt>
                <c:pt idx="49">
                  <c:v>1.7866604871264999</c:v>
                </c:pt>
                <c:pt idx="50">
                  <c:v>1.7866815326749801</c:v>
                </c:pt>
                <c:pt idx="51">
                  <c:v>1.7867001160471401</c:v>
                </c:pt>
                <c:pt idx="52">
                  <c:v>1.7867165252997399</c:v>
                </c:pt>
                <c:pt idx="53">
                  <c:v>1.7867310147889599</c:v>
                </c:pt>
                <c:pt idx="54">
                  <c:v>1.78674380911318</c:v>
                </c:pt>
                <c:pt idx="55">
                  <c:v>1.7867551065943901</c:v>
                </c:pt>
                <c:pt idx="56">
                  <c:v>1.78676508235236</c:v>
                </c:pt>
                <c:pt idx="57">
                  <c:v>1.7867738910191</c:v>
                </c:pt>
                <c:pt idx="58">
                  <c:v>1.78678166913581</c:v>
                </c:pt>
                <c:pt idx="59">
                  <c:v>1.7867885372693599</c:v>
                </c:pt>
                <c:pt idx="60">
                  <c:v>1.78679460188116</c:v>
                </c:pt>
                <c:pt idx="61">
                  <c:v>1.78679995697744</c:v>
                </c:pt>
                <c:pt idx="62">
                  <c:v>1.78680468556634</c:v>
                </c:pt>
                <c:pt idx="63">
                  <c:v>1.7868088609446899</c:v>
                </c:pt>
                <c:pt idx="64">
                  <c:v>1.7868125478340899</c:v>
                </c:pt>
                <c:pt idx="65">
                  <c:v>1.7868158033842201</c:v>
                </c:pt>
                <c:pt idx="66">
                  <c:v>1.7868186780586199</c:v>
                </c:pt>
                <c:pt idx="67">
                  <c:v>1.7868212164170001</c:v>
                </c:pt>
                <c:pt idx="68">
                  <c:v>1.7868234578058799</c:v>
                </c:pt>
                <c:pt idx="69">
                  <c:v>1.7868254369685499</c:v>
                </c:pt>
                <c:pt idx="70">
                  <c:v>1.7868271845835599</c:v>
                </c:pt>
                <c:pt idx="71">
                  <c:v>1.7868287277403001</c:v>
                </c:pt>
                <c:pt idx="72">
                  <c:v>1.7868300903589101</c:v>
                </c:pt>
                <c:pt idx="73">
                  <c:v>1.78683129356105</c:v>
                </c:pt>
                <c:pt idx="74">
                  <c:v>1.7868323559972701</c:v>
                </c:pt>
                <c:pt idx="75">
                  <c:v>1.78683329413617</c:v>
                </c:pt>
                <c:pt idx="76">
                  <c:v>1.78683412251963</c:v>
                </c:pt>
                <c:pt idx="77">
                  <c:v>1.7868348539882499</c:v>
                </c:pt>
                <c:pt idx="78">
                  <c:v>1.78683549988035</c:v>
                </c:pt>
                <c:pt idx="79">
                  <c:v>1.7868360702077599</c:v>
                </c:pt>
                <c:pt idx="80">
                  <c:v>1.7868365738110099</c:v>
                </c:pt>
                <c:pt idx="81">
                  <c:v>1.78683701849634</c:v>
                </c:pt>
                <c:pt idx="82">
                  <c:v>1.78683741115671</c:v>
                </c:pt>
                <c:pt idx="83">
                  <c:v>1.78683775787868</c:v>
                </c:pt>
                <c:pt idx="84">
                  <c:v>1.7868380640366901</c:v>
                </c:pt>
                <c:pt idx="85">
                  <c:v>1.78683833437643</c:v>
                </c:pt>
                <c:pt idx="86">
                  <c:v>1.78683857308839</c:v>
                </c:pt>
                <c:pt idx="87">
                  <c:v>1.7868387838727899</c:v>
                </c:pt>
                <c:pt idx="88">
                  <c:v>1.78683896999694</c:v>
                </c:pt>
                <c:pt idx="89">
                  <c:v>1.78683913434592</c:v>
                </c:pt>
                <c:pt idx="90">
                  <c:v>1.7868392794672601</c:v>
                </c:pt>
                <c:pt idx="91">
                  <c:v>1.7868394076104599</c:v>
                </c:pt>
                <c:pt idx="92">
                  <c:v>1.7868395207618299</c:v>
                </c:pt>
                <c:pt idx="93">
                  <c:v>1.7868396206753201</c:v>
                </c:pt>
                <c:pt idx="94">
                  <c:v>1.7868397088996499</c:v>
                </c:pt>
                <c:pt idx="95">
                  <c:v>1.78683978680238</c:v>
                </c:pt>
                <c:pt idx="96">
                  <c:v>1.7868398555910501</c:v>
                </c:pt>
                <c:pt idx="97">
                  <c:v>1.7868399163319499</c:v>
                </c:pt>
                <c:pt idx="98">
                  <c:v>1.78683996996661</c:v>
                </c:pt>
                <c:pt idx="99">
                  <c:v>1.7868400173263901</c:v>
                </c:pt>
                <c:pt idx="100">
                  <c:v>1.7868400591454301</c:v>
                </c:pt>
                <c:pt idx="101">
                  <c:v>1.7868400960719499</c:v>
                </c:pt>
                <c:pt idx="102">
                  <c:v>1.78684012867833</c:v>
                </c:pt>
                <c:pt idx="103">
                  <c:v>1.7868401574699999</c:v>
                </c:pt>
                <c:pt idx="104">
                  <c:v>1.7868401828932501</c:v>
                </c:pt>
                <c:pt idx="105">
                  <c:v>1.7868402053421699</c:v>
                </c:pt>
                <c:pt idx="106">
                  <c:v>1.78684022516473</c:v>
                </c:pt>
                <c:pt idx="107">
                  <c:v>1.78684024266819</c:v>
                </c:pt>
                <c:pt idx="108">
                  <c:v>1.78684025812388</c:v>
                </c:pt>
                <c:pt idx="109">
                  <c:v>1.7868402717713601</c:v>
                </c:pt>
                <c:pt idx="110">
                  <c:v>1.78684028382218</c:v>
                </c:pt>
                <c:pt idx="111">
                  <c:v>1.7868402944631501</c:v>
                </c:pt>
                <c:pt idx="112">
                  <c:v>1.7868403038592</c:v>
                </c:pt>
                <c:pt idx="113">
                  <c:v>1.7868403121559799</c:v>
                </c:pt>
                <c:pt idx="114">
                  <c:v>1.7868403194821001</c:v>
                </c:pt>
                <c:pt idx="115">
                  <c:v>1.7868403259511201</c:v>
                </c:pt>
                <c:pt idx="116">
                  <c:v>1.7868403316632999</c:v>
                </c:pt>
                <c:pt idx="117">
                  <c:v>1.7868403367072101</c:v>
                </c:pt>
                <c:pt idx="118">
                  <c:v>1.7868403411610101</c:v>
                </c:pt>
                <c:pt idx="119">
                  <c:v>1.78684034509375</c:v>
                </c:pt>
              </c:numCache>
            </c:numRef>
          </c:yVal>
          <c:smooth val="1"/>
          <c:extLst>
            <c:ext xmlns:c16="http://schemas.microsoft.com/office/drawing/2014/chart" uri="{C3380CC4-5D6E-409C-BE32-E72D297353CC}">
              <c16:uniqueId val="{00000004-EEF9-6E44-8937-1164B974D677}"/>
            </c:ext>
          </c:extLst>
        </c:ser>
        <c:ser>
          <c:idx val="5"/>
          <c:order val="5"/>
          <c:tx>
            <c:strRef>
              <c:f>EASE_Centiles!$C$3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EASE_Centiles!$AF$8:$AF$9</c:f>
              <c:numCache>
                <c:formatCode>General</c:formatCode>
                <c:ptCount val="2"/>
                <c:pt idx="0">
                  <c:v>#N/A</c:v>
                </c:pt>
                <c:pt idx="1">
                  <c:v>#N/A</c:v>
                </c:pt>
              </c:numCache>
            </c:numRef>
          </c:xVal>
          <c:yVal>
            <c:numRef>
              <c:f>EASE_Centiles!$AG$8:$AG$9</c:f>
              <c:numCache>
                <c:formatCode>General</c:formatCode>
                <c:ptCount val="2"/>
                <c:pt idx="0">
                  <c:v>#N/A</c:v>
                </c:pt>
                <c:pt idx="1">
                  <c:v>#N/A</c:v>
                </c:pt>
              </c:numCache>
            </c:numRef>
          </c:yVal>
          <c:smooth val="1"/>
          <c:extLst>
            <c:ext xmlns:c16="http://schemas.microsoft.com/office/drawing/2014/chart" uri="{C3380CC4-5D6E-409C-BE32-E72D297353CC}">
              <c16:uniqueId val="{00000005-EEF9-6E44-8937-1164B974D677}"/>
            </c:ext>
          </c:extLst>
        </c:ser>
        <c:dLbls>
          <c:showLegendKey val="0"/>
          <c:showVal val="0"/>
          <c:showCatName val="0"/>
          <c:showSerName val="0"/>
          <c:showPercent val="0"/>
          <c:showBubbleSize val="0"/>
        </c:dLbls>
        <c:axId val="915249712"/>
        <c:axId val="915251424"/>
      </c:scatterChart>
      <c:valAx>
        <c:axId val="91524971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51424"/>
        <c:crossesAt val="0"/>
        <c:crossBetween val="midCat"/>
        <c:majorUnit val="1"/>
        <c:minorUnit val="0.5"/>
      </c:valAx>
      <c:valAx>
        <c:axId val="915251424"/>
        <c:scaling>
          <c:orientation val="minMax"/>
          <c:max val="5"/>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EASE_Centiles!$B$2</c:f>
              <c:strCache>
                <c:ptCount val="1"/>
                <c:pt idx="0">
                  <c:v>Early Activity Scale for Endurance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49712"/>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EASE_Centiles!$BC$124</c:f>
          <c:strCache>
            <c:ptCount val="1"/>
            <c:pt idx="0">
              <c:v>Early Activity Scale for Endurance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EASE_Centiles!$AI$3</c:f>
              <c:strCache>
                <c:ptCount val="1"/>
                <c:pt idx="0">
                  <c:v>3</c:v>
                </c:pt>
              </c:strCache>
            </c:strRef>
          </c:tx>
          <c:spPr>
            <a:ln w="19050" cap="rnd">
              <a:solidFill>
                <a:srgbClr val="92D050"/>
              </a:solidFill>
              <a:prstDash val="sys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EASE_Centiles!$AI$4:$AI$124</c:f>
              <c:numCache>
                <c:formatCode>General</c:formatCode>
                <c:ptCount val="121"/>
                <c:pt idx="0">
                  <c:v>1.95</c:v>
                </c:pt>
                <c:pt idx="1">
                  <c:v>1.95</c:v>
                </c:pt>
                <c:pt idx="2">
                  <c:v>1.94</c:v>
                </c:pt>
                <c:pt idx="3">
                  <c:v>1.93</c:v>
                </c:pt>
                <c:pt idx="4">
                  <c:v>1.92</c:v>
                </c:pt>
                <c:pt idx="5">
                  <c:v>1.92</c:v>
                </c:pt>
                <c:pt idx="6">
                  <c:v>1.91</c:v>
                </c:pt>
                <c:pt idx="7">
                  <c:v>1.9</c:v>
                </c:pt>
                <c:pt idx="8">
                  <c:v>1.89</c:v>
                </c:pt>
                <c:pt idx="9">
                  <c:v>1.89</c:v>
                </c:pt>
                <c:pt idx="10">
                  <c:v>1.88</c:v>
                </c:pt>
                <c:pt idx="11">
                  <c:v>1.87</c:v>
                </c:pt>
                <c:pt idx="12">
                  <c:v>1.86</c:v>
                </c:pt>
                <c:pt idx="13">
                  <c:v>1.86</c:v>
                </c:pt>
                <c:pt idx="14">
                  <c:v>1.85</c:v>
                </c:pt>
                <c:pt idx="15">
                  <c:v>1.84</c:v>
                </c:pt>
                <c:pt idx="16">
                  <c:v>1.84</c:v>
                </c:pt>
                <c:pt idx="17">
                  <c:v>1.83</c:v>
                </c:pt>
                <c:pt idx="18">
                  <c:v>1.82</c:v>
                </c:pt>
                <c:pt idx="19">
                  <c:v>1.81</c:v>
                </c:pt>
                <c:pt idx="20">
                  <c:v>1.81</c:v>
                </c:pt>
                <c:pt idx="21">
                  <c:v>1.8</c:v>
                </c:pt>
                <c:pt idx="22">
                  <c:v>1.79</c:v>
                </c:pt>
                <c:pt idx="23">
                  <c:v>1.79</c:v>
                </c:pt>
                <c:pt idx="24">
                  <c:v>1.78</c:v>
                </c:pt>
                <c:pt idx="25">
                  <c:v>1.77</c:v>
                </c:pt>
                <c:pt idx="26">
                  <c:v>1.77</c:v>
                </c:pt>
                <c:pt idx="27">
                  <c:v>1.76</c:v>
                </c:pt>
                <c:pt idx="28">
                  <c:v>1.75</c:v>
                </c:pt>
                <c:pt idx="29">
                  <c:v>1.75</c:v>
                </c:pt>
                <c:pt idx="30">
                  <c:v>1.74</c:v>
                </c:pt>
                <c:pt idx="31">
                  <c:v>1.73</c:v>
                </c:pt>
                <c:pt idx="32">
                  <c:v>1.73</c:v>
                </c:pt>
                <c:pt idx="33">
                  <c:v>1.72</c:v>
                </c:pt>
                <c:pt idx="34">
                  <c:v>1.71</c:v>
                </c:pt>
                <c:pt idx="35">
                  <c:v>1.71</c:v>
                </c:pt>
                <c:pt idx="36">
                  <c:v>1.7</c:v>
                </c:pt>
                <c:pt idx="37">
                  <c:v>1.69</c:v>
                </c:pt>
                <c:pt idx="38">
                  <c:v>1.69</c:v>
                </c:pt>
                <c:pt idx="39">
                  <c:v>1.68</c:v>
                </c:pt>
                <c:pt idx="40">
                  <c:v>1.68</c:v>
                </c:pt>
                <c:pt idx="41">
                  <c:v>1.67</c:v>
                </c:pt>
                <c:pt idx="42">
                  <c:v>1.66</c:v>
                </c:pt>
                <c:pt idx="43">
                  <c:v>1.66</c:v>
                </c:pt>
                <c:pt idx="44">
                  <c:v>1.65</c:v>
                </c:pt>
                <c:pt idx="45">
                  <c:v>1.65</c:v>
                </c:pt>
                <c:pt idx="46">
                  <c:v>1.64</c:v>
                </c:pt>
                <c:pt idx="47">
                  <c:v>1.63</c:v>
                </c:pt>
                <c:pt idx="48">
                  <c:v>1.63</c:v>
                </c:pt>
                <c:pt idx="49">
                  <c:v>1.62</c:v>
                </c:pt>
                <c:pt idx="50">
                  <c:v>1.62</c:v>
                </c:pt>
                <c:pt idx="51">
                  <c:v>1.61</c:v>
                </c:pt>
                <c:pt idx="52">
                  <c:v>1.6</c:v>
                </c:pt>
                <c:pt idx="53">
                  <c:v>1.6</c:v>
                </c:pt>
                <c:pt idx="54">
                  <c:v>1.59</c:v>
                </c:pt>
                <c:pt idx="55">
                  <c:v>1.59</c:v>
                </c:pt>
                <c:pt idx="56">
                  <c:v>1.58</c:v>
                </c:pt>
                <c:pt idx="57">
                  <c:v>1.58</c:v>
                </c:pt>
                <c:pt idx="58">
                  <c:v>1.57</c:v>
                </c:pt>
                <c:pt idx="59">
                  <c:v>1.57</c:v>
                </c:pt>
                <c:pt idx="60">
                  <c:v>1.56</c:v>
                </c:pt>
                <c:pt idx="61">
                  <c:v>1.56</c:v>
                </c:pt>
                <c:pt idx="62">
                  <c:v>1.55</c:v>
                </c:pt>
                <c:pt idx="63">
                  <c:v>1.54</c:v>
                </c:pt>
                <c:pt idx="64">
                  <c:v>1.54</c:v>
                </c:pt>
                <c:pt idx="65">
                  <c:v>1.53</c:v>
                </c:pt>
                <c:pt idx="66">
                  <c:v>1.53</c:v>
                </c:pt>
                <c:pt idx="67">
                  <c:v>1.52</c:v>
                </c:pt>
                <c:pt idx="68">
                  <c:v>1.52</c:v>
                </c:pt>
                <c:pt idx="69">
                  <c:v>1.51</c:v>
                </c:pt>
                <c:pt idx="70">
                  <c:v>1.51</c:v>
                </c:pt>
                <c:pt idx="71">
                  <c:v>1.5</c:v>
                </c:pt>
                <c:pt idx="72">
                  <c:v>1.5</c:v>
                </c:pt>
                <c:pt idx="73">
                  <c:v>1.49</c:v>
                </c:pt>
                <c:pt idx="74">
                  <c:v>1.49</c:v>
                </c:pt>
                <c:pt idx="75">
                  <c:v>1.48</c:v>
                </c:pt>
                <c:pt idx="76">
                  <c:v>1.48</c:v>
                </c:pt>
                <c:pt idx="77">
                  <c:v>1.47</c:v>
                </c:pt>
                <c:pt idx="78">
                  <c:v>1.47</c:v>
                </c:pt>
                <c:pt idx="79">
                  <c:v>1.47</c:v>
                </c:pt>
                <c:pt idx="80">
                  <c:v>1.46</c:v>
                </c:pt>
                <c:pt idx="81">
                  <c:v>1.46</c:v>
                </c:pt>
                <c:pt idx="82">
                  <c:v>1.45</c:v>
                </c:pt>
                <c:pt idx="83">
                  <c:v>1.45</c:v>
                </c:pt>
                <c:pt idx="84">
                  <c:v>1.44</c:v>
                </c:pt>
                <c:pt idx="85">
                  <c:v>1.44</c:v>
                </c:pt>
                <c:pt idx="86">
                  <c:v>1.43</c:v>
                </c:pt>
                <c:pt idx="87">
                  <c:v>1.43</c:v>
                </c:pt>
                <c:pt idx="88">
                  <c:v>1.42</c:v>
                </c:pt>
                <c:pt idx="89">
                  <c:v>1.42</c:v>
                </c:pt>
                <c:pt idx="90">
                  <c:v>1.41</c:v>
                </c:pt>
                <c:pt idx="91">
                  <c:v>1.4</c:v>
                </c:pt>
                <c:pt idx="92">
                  <c:v>1.4</c:v>
                </c:pt>
                <c:pt idx="93">
                  <c:v>1.39</c:v>
                </c:pt>
                <c:pt idx="94">
                  <c:v>1.38</c:v>
                </c:pt>
                <c:pt idx="95">
                  <c:v>1.38</c:v>
                </c:pt>
                <c:pt idx="96">
                  <c:v>1.37</c:v>
                </c:pt>
                <c:pt idx="97">
                  <c:v>1.36</c:v>
                </c:pt>
                <c:pt idx="98">
                  <c:v>1.36</c:v>
                </c:pt>
                <c:pt idx="99">
                  <c:v>1.35</c:v>
                </c:pt>
                <c:pt idx="100">
                  <c:v>1.34</c:v>
                </c:pt>
                <c:pt idx="101">
                  <c:v>1.33</c:v>
                </c:pt>
                <c:pt idx="102">
                  <c:v>1.32</c:v>
                </c:pt>
                <c:pt idx="103">
                  <c:v>1.32</c:v>
                </c:pt>
                <c:pt idx="104">
                  <c:v>1.31</c:v>
                </c:pt>
                <c:pt idx="105">
                  <c:v>1.3</c:v>
                </c:pt>
                <c:pt idx="106">
                  <c:v>1.29</c:v>
                </c:pt>
                <c:pt idx="107">
                  <c:v>1.28</c:v>
                </c:pt>
                <c:pt idx="108">
                  <c:v>1.27</c:v>
                </c:pt>
                <c:pt idx="109">
                  <c:v>1.26</c:v>
                </c:pt>
                <c:pt idx="110">
                  <c:v>1.25</c:v>
                </c:pt>
                <c:pt idx="111">
                  <c:v>1.24</c:v>
                </c:pt>
                <c:pt idx="112">
                  <c:v>1.23</c:v>
                </c:pt>
                <c:pt idx="113">
                  <c:v>1.22</c:v>
                </c:pt>
                <c:pt idx="114">
                  <c:v>1.21</c:v>
                </c:pt>
                <c:pt idx="115">
                  <c:v>1.2</c:v>
                </c:pt>
                <c:pt idx="116">
                  <c:v>1.19</c:v>
                </c:pt>
                <c:pt idx="117">
                  <c:v>1.18</c:v>
                </c:pt>
                <c:pt idx="118">
                  <c:v>1.17</c:v>
                </c:pt>
                <c:pt idx="119">
                  <c:v>1.1599999999999999</c:v>
                </c:pt>
                <c:pt idx="120">
                  <c:v>1.1499999999999999</c:v>
                </c:pt>
              </c:numCache>
            </c:numRef>
          </c:yVal>
          <c:smooth val="0"/>
          <c:extLst>
            <c:ext xmlns:c16="http://schemas.microsoft.com/office/drawing/2014/chart" uri="{C3380CC4-5D6E-409C-BE32-E72D297353CC}">
              <c16:uniqueId val="{00000000-F14E-B248-BB5B-6268363D9653}"/>
            </c:ext>
          </c:extLst>
        </c:ser>
        <c:ser>
          <c:idx val="1"/>
          <c:order val="1"/>
          <c:tx>
            <c:strRef>
              <c:f>EASE_Centiles!$AJ$3</c:f>
              <c:strCache>
                <c:ptCount val="1"/>
                <c:pt idx="0">
                  <c:v>5</c:v>
                </c:pt>
              </c:strCache>
            </c:strRef>
          </c:tx>
          <c:spPr>
            <a:ln w="19050" cap="rnd">
              <a:solidFill>
                <a:schemeClr val="accent2"/>
              </a:solidFill>
              <a:prstDash val="solid"/>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EASE_Centiles!$AJ$4:$AJ$124</c:f>
              <c:numCache>
                <c:formatCode>General</c:formatCode>
                <c:ptCount val="121"/>
                <c:pt idx="0">
                  <c:v>2.2400000000000002</c:v>
                </c:pt>
                <c:pt idx="1">
                  <c:v>2.2400000000000002</c:v>
                </c:pt>
                <c:pt idx="2">
                  <c:v>2.2400000000000002</c:v>
                </c:pt>
                <c:pt idx="3">
                  <c:v>2.2400000000000002</c:v>
                </c:pt>
                <c:pt idx="4">
                  <c:v>2.23</c:v>
                </c:pt>
                <c:pt idx="5">
                  <c:v>2.23</c:v>
                </c:pt>
                <c:pt idx="6">
                  <c:v>2.23</c:v>
                </c:pt>
                <c:pt idx="7">
                  <c:v>2.23</c:v>
                </c:pt>
                <c:pt idx="8">
                  <c:v>2.23</c:v>
                </c:pt>
                <c:pt idx="9">
                  <c:v>2.23</c:v>
                </c:pt>
                <c:pt idx="10">
                  <c:v>2.2200000000000002</c:v>
                </c:pt>
                <c:pt idx="11">
                  <c:v>2.2200000000000002</c:v>
                </c:pt>
                <c:pt idx="12">
                  <c:v>2.2200000000000002</c:v>
                </c:pt>
                <c:pt idx="13">
                  <c:v>2.2200000000000002</c:v>
                </c:pt>
                <c:pt idx="14">
                  <c:v>2.2200000000000002</c:v>
                </c:pt>
                <c:pt idx="15">
                  <c:v>2.21</c:v>
                </c:pt>
                <c:pt idx="16">
                  <c:v>2.21</c:v>
                </c:pt>
                <c:pt idx="17">
                  <c:v>2.21</c:v>
                </c:pt>
                <c:pt idx="18">
                  <c:v>2.2000000000000002</c:v>
                </c:pt>
                <c:pt idx="19">
                  <c:v>2.2000000000000002</c:v>
                </c:pt>
                <c:pt idx="20">
                  <c:v>2.2000000000000002</c:v>
                </c:pt>
                <c:pt idx="21">
                  <c:v>2.19</c:v>
                </c:pt>
                <c:pt idx="22">
                  <c:v>2.19</c:v>
                </c:pt>
                <c:pt idx="23">
                  <c:v>2.19</c:v>
                </c:pt>
                <c:pt idx="24">
                  <c:v>2.1800000000000002</c:v>
                </c:pt>
                <c:pt idx="25">
                  <c:v>2.1800000000000002</c:v>
                </c:pt>
                <c:pt idx="26">
                  <c:v>2.1800000000000002</c:v>
                </c:pt>
                <c:pt idx="27">
                  <c:v>2.17</c:v>
                </c:pt>
                <c:pt idx="28">
                  <c:v>2.17</c:v>
                </c:pt>
                <c:pt idx="29">
                  <c:v>2.16</c:v>
                </c:pt>
                <c:pt idx="30">
                  <c:v>2.16</c:v>
                </c:pt>
                <c:pt idx="31">
                  <c:v>2.15</c:v>
                </c:pt>
                <c:pt idx="32">
                  <c:v>2.15</c:v>
                </c:pt>
                <c:pt idx="33">
                  <c:v>2.14</c:v>
                </c:pt>
                <c:pt idx="34">
                  <c:v>2.14</c:v>
                </c:pt>
                <c:pt idx="35">
                  <c:v>2.13</c:v>
                </c:pt>
                <c:pt idx="36">
                  <c:v>2.13</c:v>
                </c:pt>
                <c:pt idx="37">
                  <c:v>2.12</c:v>
                </c:pt>
                <c:pt idx="38">
                  <c:v>2.12</c:v>
                </c:pt>
                <c:pt idx="39">
                  <c:v>2.11</c:v>
                </c:pt>
                <c:pt idx="40">
                  <c:v>2.11</c:v>
                </c:pt>
                <c:pt idx="41">
                  <c:v>2.1</c:v>
                </c:pt>
                <c:pt idx="42">
                  <c:v>2.09</c:v>
                </c:pt>
                <c:pt idx="43">
                  <c:v>2.09</c:v>
                </c:pt>
                <c:pt idx="44">
                  <c:v>2.08</c:v>
                </c:pt>
                <c:pt idx="45">
                  <c:v>2.08</c:v>
                </c:pt>
                <c:pt idx="46">
                  <c:v>2.0699999999999998</c:v>
                </c:pt>
                <c:pt idx="47">
                  <c:v>2.06</c:v>
                </c:pt>
                <c:pt idx="48">
                  <c:v>2.06</c:v>
                </c:pt>
                <c:pt idx="49">
                  <c:v>2.0499999999999998</c:v>
                </c:pt>
                <c:pt idx="50">
                  <c:v>2.04</c:v>
                </c:pt>
                <c:pt idx="51">
                  <c:v>2.0299999999999998</c:v>
                </c:pt>
                <c:pt idx="52">
                  <c:v>2.0299999999999998</c:v>
                </c:pt>
                <c:pt idx="53">
                  <c:v>2.02</c:v>
                </c:pt>
                <c:pt idx="54">
                  <c:v>2.0099999999999998</c:v>
                </c:pt>
                <c:pt idx="55">
                  <c:v>2</c:v>
                </c:pt>
                <c:pt idx="56">
                  <c:v>2</c:v>
                </c:pt>
                <c:pt idx="57">
                  <c:v>1.99</c:v>
                </c:pt>
                <c:pt idx="58">
                  <c:v>1.98</c:v>
                </c:pt>
                <c:pt idx="59">
                  <c:v>1.97</c:v>
                </c:pt>
                <c:pt idx="60">
                  <c:v>1.96</c:v>
                </c:pt>
                <c:pt idx="61">
                  <c:v>1.96</c:v>
                </c:pt>
                <c:pt idx="62">
                  <c:v>1.95</c:v>
                </c:pt>
                <c:pt idx="63">
                  <c:v>1.94</c:v>
                </c:pt>
                <c:pt idx="64">
                  <c:v>1.93</c:v>
                </c:pt>
                <c:pt idx="65">
                  <c:v>1.92</c:v>
                </c:pt>
                <c:pt idx="66">
                  <c:v>1.91</c:v>
                </c:pt>
                <c:pt idx="67">
                  <c:v>1.9</c:v>
                </c:pt>
                <c:pt idx="68">
                  <c:v>1.89</c:v>
                </c:pt>
                <c:pt idx="69">
                  <c:v>1.88</c:v>
                </c:pt>
                <c:pt idx="70">
                  <c:v>1.87</c:v>
                </c:pt>
                <c:pt idx="71">
                  <c:v>1.86</c:v>
                </c:pt>
                <c:pt idx="72">
                  <c:v>1.85</c:v>
                </c:pt>
                <c:pt idx="73">
                  <c:v>1.84</c:v>
                </c:pt>
                <c:pt idx="74">
                  <c:v>1.83</c:v>
                </c:pt>
                <c:pt idx="75">
                  <c:v>1.82</c:v>
                </c:pt>
                <c:pt idx="76">
                  <c:v>1.81</c:v>
                </c:pt>
                <c:pt idx="77">
                  <c:v>1.8</c:v>
                </c:pt>
                <c:pt idx="78">
                  <c:v>1.79</c:v>
                </c:pt>
                <c:pt idx="79">
                  <c:v>1.78</c:v>
                </c:pt>
                <c:pt idx="80">
                  <c:v>1.77</c:v>
                </c:pt>
                <c:pt idx="81">
                  <c:v>1.76</c:v>
                </c:pt>
                <c:pt idx="82">
                  <c:v>1.75</c:v>
                </c:pt>
                <c:pt idx="83">
                  <c:v>1.74</c:v>
                </c:pt>
                <c:pt idx="84">
                  <c:v>1.72</c:v>
                </c:pt>
                <c:pt idx="85">
                  <c:v>1.71</c:v>
                </c:pt>
                <c:pt idx="86">
                  <c:v>1.7</c:v>
                </c:pt>
                <c:pt idx="87">
                  <c:v>1.69</c:v>
                </c:pt>
                <c:pt idx="88">
                  <c:v>1.68</c:v>
                </c:pt>
                <c:pt idx="89">
                  <c:v>1.67</c:v>
                </c:pt>
                <c:pt idx="90">
                  <c:v>1.65</c:v>
                </c:pt>
                <c:pt idx="91">
                  <c:v>1.64</c:v>
                </c:pt>
                <c:pt idx="92">
                  <c:v>1.63</c:v>
                </c:pt>
                <c:pt idx="93">
                  <c:v>1.62</c:v>
                </c:pt>
                <c:pt idx="94">
                  <c:v>1.6</c:v>
                </c:pt>
                <c:pt idx="95">
                  <c:v>1.59</c:v>
                </c:pt>
                <c:pt idx="96">
                  <c:v>1.58</c:v>
                </c:pt>
                <c:pt idx="97">
                  <c:v>1.56</c:v>
                </c:pt>
                <c:pt idx="98">
                  <c:v>1.55</c:v>
                </c:pt>
                <c:pt idx="99">
                  <c:v>1.54</c:v>
                </c:pt>
                <c:pt idx="100">
                  <c:v>1.52</c:v>
                </c:pt>
                <c:pt idx="101">
                  <c:v>1.51</c:v>
                </c:pt>
                <c:pt idx="102">
                  <c:v>1.5</c:v>
                </c:pt>
                <c:pt idx="103">
                  <c:v>1.48</c:v>
                </c:pt>
                <c:pt idx="104">
                  <c:v>1.47</c:v>
                </c:pt>
                <c:pt idx="105">
                  <c:v>1.45</c:v>
                </c:pt>
                <c:pt idx="106">
                  <c:v>1.44</c:v>
                </c:pt>
                <c:pt idx="107">
                  <c:v>1.43</c:v>
                </c:pt>
                <c:pt idx="108">
                  <c:v>1.41</c:v>
                </c:pt>
                <c:pt idx="109">
                  <c:v>1.4</c:v>
                </c:pt>
                <c:pt idx="110">
                  <c:v>1.38</c:v>
                </c:pt>
                <c:pt idx="111">
                  <c:v>1.37</c:v>
                </c:pt>
                <c:pt idx="112">
                  <c:v>1.35</c:v>
                </c:pt>
                <c:pt idx="113">
                  <c:v>1.34</c:v>
                </c:pt>
                <c:pt idx="114">
                  <c:v>1.32</c:v>
                </c:pt>
                <c:pt idx="115">
                  <c:v>1.31</c:v>
                </c:pt>
                <c:pt idx="116">
                  <c:v>1.29</c:v>
                </c:pt>
                <c:pt idx="117">
                  <c:v>1.27</c:v>
                </c:pt>
                <c:pt idx="118">
                  <c:v>1.26</c:v>
                </c:pt>
                <c:pt idx="119">
                  <c:v>1.24</c:v>
                </c:pt>
                <c:pt idx="120">
                  <c:v>1.23</c:v>
                </c:pt>
              </c:numCache>
            </c:numRef>
          </c:yVal>
          <c:smooth val="0"/>
          <c:extLst>
            <c:ext xmlns:c16="http://schemas.microsoft.com/office/drawing/2014/chart" uri="{C3380CC4-5D6E-409C-BE32-E72D297353CC}">
              <c16:uniqueId val="{00000001-F14E-B248-BB5B-6268363D9653}"/>
            </c:ext>
          </c:extLst>
        </c:ser>
        <c:ser>
          <c:idx val="2"/>
          <c:order val="2"/>
          <c:tx>
            <c:strRef>
              <c:f>EASE_Centiles!$AK$3</c:f>
              <c:strCache>
                <c:ptCount val="1"/>
                <c:pt idx="0">
                  <c:v>10</c:v>
                </c:pt>
              </c:strCache>
            </c:strRef>
          </c:tx>
          <c:spPr>
            <a:ln w="19050" cap="rnd">
              <a:solidFill>
                <a:srgbClr val="7030A0"/>
              </a:solidFill>
              <a:prstDash val="sysDot"/>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EASE_Centiles!$AK$4:$AK$124</c:f>
              <c:numCache>
                <c:formatCode>General</c:formatCode>
                <c:ptCount val="121"/>
                <c:pt idx="0">
                  <c:v>2.2999999999999998</c:v>
                </c:pt>
                <c:pt idx="1">
                  <c:v>2.2999999999999998</c:v>
                </c:pt>
                <c:pt idx="2">
                  <c:v>2.2999999999999998</c:v>
                </c:pt>
                <c:pt idx="3">
                  <c:v>2.2999999999999998</c:v>
                </c:pt>
                <c:pt idx="4">
                  <c:v>2.2999999999999998</c:v>
                </c:pt>
                <c:pt idx="5">
                  <c:v>2.2999999999999998</c:v>
                </c:pt>
                <c:pt idx="6">
                  <c:v>2.2999999999999998</c:v>
                </c:pt>
                <c:pt idx="7">
                  <c:v>2.2999999999999998</c:v>
                </c:pt>
                <c:pt idx="8">
                  <c:v>2.2999999999999998</c:v>
                </c:pt>
                <c:pt idx="9">
                  <c:v>2.2999999999999998</c:v>
                </c:pt>
                <c:pt idx="10">
                  <c:v>2.2999999999999998</c:v>
                </c:pt>
                <c:pt idx="11">
                  <c:v>2.2999999999999998</c:v>
                </c:pt>
                <c:pt idx="12">
                  <c:v>2.2999999999999998</c:v>
                </c:pt>
                <c:pt idx="13">
                  <c:v>2.2999999999999998</c:v>
                </c:pt>
                <c:pt idx="14">
                  <c:v>2.2999999999999998</c:v>
                </c:pt>
                <c:pt idx="15">
                  <c:v>2.2999999999999998</c:v>
                </c:pt>
                <c:pt idx="16">
                  <c:v>2.2999999999999998</c:v>
                </c:pt>
                <c:pt idx="17">
                  <c:v>2.29</c:v>
                </c:pt>
                <c:pt idx="18">
                  <c:v>2.29</c:v>
                </c:pt>
                <c:pt idx="19">
                  <c:v>2.29</c:v>
                </c:pt>
                <c:pt idx="20">
                  <c:v>2.29</c:v>
                </c:pt>
                <c:pt idx="21">
                  <c:v>2.29</c:v>
                </c:pt>
                <c:pt idx="22">
                  <c:v>2.29</c:v>
                </c:pt>
                <c:pt idx="23">
                  <c:v>2.2799999999999998</c:v>
                </c:pt>
                <c:pt idx="24">
                  <c:v>2.2799999999999998</c:v>
                </c:pt>
                <c:pt idx="25">
                  <c:v>2.2799999999999998</c:v>
                </c:pt>
                <c:pt idx="26">
                  <c:v>2.2799999999999998</c:v>
                </c:pt>
                <c:pt idx="27">
                  <c:v>2.27</c:v>
                </c:pt>
                <c:pt idx="28">
                  <c:v>2.27</c:v>
                </c:pt>
                <c:pt idx="29">
                  <c:v>2.27</c:v>
                </c:pt>
                <c:pt idx="30">
                  <c:v>2.27</c:v>
                </c:pt>
                <c:pt idx="31">
                  <c:v>2.2599999999999998</c:v>
                </c:pt>
                <c:pt idx="32">
                  <c:v>2.2599999999999998</c:v>
                </c:pt>
                <c:pt idx="33">
                  <c:v>2.2599999999999998</c:v>
                </c:pt>
                <c:pt idx="34">
                  <c:v>2.25</c:v>
                </c:pt>
                <c:pt idx="35">
                  <c:v>2.25</c:v>
                </c:pt>
                <c:pt idx="36">
                  <c:v>2.25</c:v>
                </c:pt>
                <c:pt idx="37">
                  <c:v>2.2400000000000002</c:v>
                </c:pt>
                <c:pt idx="38">
                  <c:v>2.2400000000000002</c:v>
                </c:pt>
                <c:pt idx="39">
                  <c:v>2.23</c:v>
                </c:pt>
                <c:pt idx="40">
                  <c:v>2.23</c:v>
                </c:pt>
                <c:pt idx="41">
                  <c:v>2.2200000000000002</c:v>
                </c:pt>
                <c:pt idx="42">
                  <c:v>2.2200000000000002</c:v>
                </c:pt>
                <c:pt idx="43">
                  <c:v>2.2200000000000002</c:v>
                </c:pt>
                <c:pt idx="44">
                  <c:v>2.21</c:v>
                </c:pt>
                <c:pt idx="45">
                  <c:v>2.21</c:v>
                </c:pt>
                <c:pt idx="46">
                  <c:v>2.2000000000000002</c:v>
                </c:pt>
                <c:pt idx="47">
                  <c:v>2.19</c:v>
                </c:pt>
                <c:pt idx="48">
                  <c:v>2.19</c:v>
                </c:pt>
                <c:pt idx="49">
                  <c:v>2.1800000000000002</c:v>
                </c:pt>
                <c:pt idx="50">
                  <c:v>2.1800000000000002</c:v>
                </c:pt>
                <c:pt idx="51">
                  <c:v>2.17</c:v>
                </c:pt>
                <c:pt idx="52">
                  <c:v>2.17</c:v>
                </c:pt>
                <c:pt idx="53">
                  <c:v>2.16</c:v>
                </c:pt>
                <c:pt idx="54">
                  <c:v>2.15</c:v>
                </c:pt>
                <c:pt idx="55">
                  <c:v>2.15</c:v>
                </c:pt>
                <c:pt idx="56">
                  <c:v>2.14</c:v>
                </c:pt>
                <c:pt idx="57">
                  <c:v>2.13</c:v>
                </c:pt>
                <c:pt idx="58">
                  <c:v>2.13</c:v>
                </c:pt>
                <c:pt idx="59">
                  <c:v>2.12</c:v>
                </c:pt>
                <c:pt idx="60">
                  <c:v>2.11</c:v>
                </c:pt>
                <c:pt idx="61">
                  <c:v>2.11</c:v>
                </c:pt>
                <c:pt idx="62">
                  <c:v>2.1</c:v>
                </c:pt>
                <c:pt idx="63">
                  <c:v>2.09</c:v>
                </c:pt>
                <c:pt idx="64">
                  <c:v>2.08</c:v>
                </c:pt>
                <c:pt idx="65">
                  <c:v>2.08</c:v>
                </c:pt>
                <c:pt idx="66">
                  <c:v>2.0699999999999998</c:v>
                </c:pt>
                <c:pt idx="67">
                  <c:v>2.06</c:v>
                </c:pt>
                <c:pt idx="68">
                  <c:v>2.0499999999999998</c:v>
                </c:pt>
                <c:pt idx="69">
                  <c:v>2.04</c:v>
                </c:pt>
                <c:pt idx="70">
                  <c:v>2.04</c:v>
                </c:pt>
                <c:pt idx="71">
                  <c:v>2.0299999999999998</c:v>
                </c:pt>
                <c:pt idx="72">
                  <c:v>2.02</c:v>
                </c:pt>
                <c:pt idx="73">
                  <c:v>2.0099999999999998</c:v>
                </c:pt>
                <c:pt idx="74">
                  <c:v>2</c:v>
                </c:pt>
                <c:pt idx="75">
                  <c:v>1.99</c:v>
                </c:pt>
                <c:pt idx="76">
                  <c:v>1.98</c:v>
                </c:pt>
                <c:pt idx="77">
                  <c:v>1.97</c:v>
                </c:pt>
                <c:pt idx="78">
                  <c:v>1.96</c:v>
                </c:pt>
                <c:pt idx="79">
                  <c:v>1.95</c:v>
                </c:pt>
                <c:pt idx="80">
                  <c:v>1.94</c:v>
                </c:pt>
                <c:pt idx="81">
                  <c:v>1.93</c:v>
                </c:pt>
                <c:pt idx="82">
                  <c:v>1.92</c:v>
                </c:pt>
                <c:pt idx="83">
                  <c:v>1.91</c:v>
                </c:pt>
                <c:pt idx="84">
                  <c:v>1.9</c:v>
                </c:pt>
                <c:pt idx="85">
                  <c:v>1.89</c:v>
                </c:pt>
                <c:pt idx="86">
                  <c:v>1.88</c:v>
                </c:pt>
                <c:pt idx="87">
                  <c:v>1.87</c:v>
                </c:pt>
                <c:pt idx="88">
                  <c:v>1.86</c:v>
                </c:pt>
                <c:pt idx="89">
                  <c:v>1.85</c:v>
                </c:pt>
                <c:pt idx="90">
                  <c:v>1.84</c:v>
                </c:pt>
                <c:pt idx="91">
                  <c:v>1.83</c:v>
                </c:pt>
                <c:pt idx="92">
                  <c:v>1.82</c:v>
                </c:pt>
                <c:pt idx="93">
                  <c:v>1.8</c:v>
                </c:pt>
                <c:pt idx="94">
                  <c:v>1.79</c:v>
                </c:pt>
                <c:pt idx="95">
                  <c:v>1.78</c:v>
                </c:pt>
                <c:pt idx="96">
                  <c:v>1.77</c:v>
                </c:pt>
                <c:pt idx="97">
                  <c:v>1.76</c:v>
                </c:pt>
                <c:pt idx="98">
                  <c:v>1.74</c:v>
                </c:pt>
                <c:pt idx="99">
                  <c:v>1.73</c:v>
                </c:pt>
                <c:pt idx="100">
                  <c:v>1.72</c:v>
                </c:pt>
                <c:pt idx="101">
                  <c:v>1.71</c:v>
                </c:pt>
                <c:pt idx="102">
                  <c:v>1.69</c:v>
                </c:pt>
                <c:pt idx="103">
                  <c:v>1.68</c:v>
                </c:pt>
                <c:pt idx="104">
                  <c:v>1.67</c:v>
                </c:pt>
                <c:pt idx="105">
                  <c:v>1.65</c:v>
                </c:pt>
                <c:pt idx="106">
                  <c:v>1.64</c:v>
                </c:pt>
                <c:pt idx="107">
                  <c:v>1.63</c:v>
                </c:pt>
                <c:pt idx="108">
                  <c:v>1.61</c:v>
                </c:pt>
                <c:pt idx="109">
                  <c:v>1.6</c:v>
                </c:pt>
                <c:pt idx="110">
                  <c:v>1.59</c:v>
                </c:pt>
                <c:pt idx="111">
                  <c:v>1.57</c:v>
                </c:pt>
                <c:pt idx="112">
                  <c:v>1.56</c:v>
                </c:pt>
                <c:pt idx="113">
                  <c:v>1.54</c:v>
                </c:pt>
                <c:pt idx="114">
                  <c:v>1.53</c:v>
                </c:pt>
                <c:pt idx="115">
                  <c:v>1.51</c:v>
                </c:pt>
                <c:pt idx="116">
                  <c:v>1.5</c:v>
                </c:pt>
                <c:pt idx="117">
                  <c:v>1.49</c:v>
                </c:pt>
                <c:pt idx="118">
                  <c:v>1.47</c:v>
                </c:pt>
                <c:pt idx="119">
                  <c:v>1.45</c:v>
                </c:pt>
                <c:pt idx="120">
                  <c:v>1.44</c:v>
                </c:pt>
              </c:numCache>
            </c:numRef>
          </c:yVal>
          <c:smooth val="0"/>
          <c:extLst>
            <c:ext xmlns:c16="http://schemas.microsoft.com/office/drawing/2014/chart" uri="{C3380CC4-5D6E-409C-BE32-E72D297353CC}">
              <c16:uniqueId val="{00000002-F14E-B248-BB5B-6268363D9653}"/>
            </c:ext>
          </c:extLst>
        </c:ser>
        <c:ser>
          <c:idx val="3"/>
          <c:order val="3"/>
          <c:tx>
            <c:strRef>
              <c:f>EASE_Centiles!$AL$3</c:f>
              <c:strCache>
                <c:ptCount val="1"/>
                <c:pt idx="0">
                  <c:v>25</c:v>
                </c:pt>
              </c:strCache>
            </c:strRef>
          </c:tx>
          <c:spPr>
            <a:ln w="19050" cap="rnd">
              <a:solidFill>
                <a:schemeClr val="accent4"/>
              </a:solidFill>
              <a:prstDash val="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EASE_Centiles!$AL$4:$AL$124</c:f>
              <c:numCache>
                <c:formatCode>General</c:formatCode>
                <c:ptCount val="121"/>
                <c:pt idx="0">
                  <c:v>2.77</c:v>
                </c:pt>
                <c:pt idx="1">
                  <c:v>2.77</c:v>
                </c:pt>
                <c:pt idx="2">
                  <c:v>2.77</c:v>
                </c:pt>
                <c:pt idx="3">
                  <c:v>2.77</c:v>
                </c:pt>
                <c:pt idx="4">
                  <c:v>2.78</c:v>
                </c:pt>
                <c:pt idx="5">
                  <c:v>2.78</c:v>
                </c:pt>
                <c:pt idx="6">
                  <c:v>2.78</c:v>
                </c:pt>
                <c:pt idx="7">
                  <c:v>2.78</c:v>
                </c:pt>
                <c:pt idx="8">
                  <c:v>2.78</c:v>
                </c:pt>
                <c:pt idx="9">
                  <c:v>2.78</c:v>
                </c:pt>
                <c:pt idx="10">
                  <c:v>2.78</c:v>
                </c:pt>
                <c:pt idx="11">
                  <c:v>2.78</c:v>
                </c:pt>
                <c:pt idx="12">
                  <c:v>2.78</c:v>
                </c:pt>
                <c:pt idx="13">
                  <c:v>2.78</c:v>
                </c:pt>
                <c:pt idx="14">
                  <c:v>2.78</c:v>
                </c:pt>
                <c:pt idx="15">
                  <c:v>2.77</c:v>
                </c:pt>
                <c:pt idx="16">
                  <c:v>2.77</c:v>
                </c:pt>
                <c:pt idx="17">
                  <c:v>2.77</c:v>
                </c:pt>
                <c:pt idx="18">
                  <c:v>2.77</c:v>
                </c:pt>
                <c:pt idx="19">
                  <c:v>2.77</c:v>
                </c:pt>
                <c:pt idx="20">
                  <c:v>2.77</c:v>
                </c:pt>
                <c:pt idx="21">
                  <c:v>2.77</c:v>
                </c:pt>
                <c:pt idx="22">
                  <c:v>2.77</c:v>
                </c:pt>
                <c:pt idx="23">
                  <c:v>2.76</c:v>
                </c:pt>
                <c:pt idx="24">
                  <c:v>2.76</c:v>
                </c:pt>
                <c:pt idx="25">
                  <c:v>2.76</c:v>
                </c:pt>
                <c:pt idx="26">
                  <c:v>2.76</c:v>
                </c:pt>
                <c:pt idx="27">
                  <c:v>2.76</c:v>
                </c:pt>
                <c:pt idx="28">
                  <c:v>2.75</c:v>
                </c:pt>
                <c:pt idx="29">
                  <c:v>2.75</c:v>
                </c:pt>
                <c:pt idx="30">
                  <c:v>2.75</c:v>
                </c:pt>
                <c:pt idx="31">
                  <c:v>2.75</c:v>
                </c:pt>
                <c:pt idx="32">
                  <c:v>2.74</c:v>
                </c:pt>
                <c:pt idx="33">
                  <c:v>2.74</c:v>
                </c:pt>
                <c:pt idx="34">
                  <c:v>2.74</c:v>
                </c:pt>
                <c:pt idx="35">
                  <c:v>2.73</c:v>
                </c:pt>
                <c:pt idx="36">
                  <c:v>2.73</c:v>
                </c:pt>
                <c:pt idx="37">
                  <c:v>2.73</c:v>
                </c:pt>
                <c:pt idx="38">
                  <c:v>2.72</c:v>
                </c:pt>
                <c:pt idx="39">
                  <c:v>2.72</c:v>
                </c:pt>
                <c:pt idx="40">
                  <c:v>2.71</c:v>
                </c:pt>
                <c:pt idx="41">
                  <c:v>2.71</c:v>
                </c:pt>
                <c:pt idx="42">
                  <c:v>2.71</c:v>
                </c:pt>
                <c:pt idx="43">
                  <c:v>2.7</c:v>
                </c:pt>
                <c:pt idx="44">
                  <c:v>2.7</c:v>
                </c:pt>
                <c:pt idx="45">
                  <c:v>2.69</c:v>
                </c:pt>
                <c:pt idx="46">
                  <c:v>2.69</c:v>
                </c:pt>
                <c:pt idx="47">
                  <c:v>2.68</c:v>
                </c:pt>
                <c:pt idx="48">
                  <c:v>2.68</c:v>
                </c:pt>
                <c:pt idx="49">
                  <c:v>2.67</c:v>
                </c:pt>
                <c:pt idx="50">
                  <c:v>2.67</c:v>
                </c:pt>
                <c:pt idx="51">
                  <c:v>2.66</c:v>
                </c:pt>
                <c:pt idx="52">
                  <c:v>2.66</c:v>
                </c:pt>
                <c:pt idx="53">
                  <c:v>2.65</c:v>
                </c:pt>
                <c:pt idx="54">
                  <c:v>2.65</c:v>
                </c:pt>
                <c:pt idx="55">
                  <c:v>2.64</c:v>
                </c:pt>
                <c:pt idx="56">
                  <c:v>2.63</c:v>
                </c:pt>
                <c:pt idx="57">
                  <c:v>2.63</c:v>
                </c:pt>
                <c:pt idx="58">
                  <c:v>2.62</c:v>
                </c:pt>
                <c:pt idx="59">
                  <c:v>2.62</c:v>
                </c:pt>
                <c:pt idx="60">
                  <c:v>2.61</c:v>
                </c:pt>
                <c:pt idx="61">
                  <c:v>2.6</c:v>
                </c:pt>
                <c:pt idx="62">
                  <c:v>2.6</c:v>
                </c:pt>
                <c:pt idx="63">
                  <c:v>2.59</c:v>
                </c:pt>
                <c:pt idx="64">
                  <c:v>2.58</c:v>
                </c:pt>
                <c:pt idx="65">
                  <c:v>2.58</c:v>
                </c:pt>
                <c:pt idx="66">
                  <c:v>2.57</c:v>
                </c:pt>
                <c:pt idx="67">
                  <c:v>2.56</c:v>
                </c:pt>
                <c:pt idx="68">
                  <c:v>2.5499999999999998</c:v>
                </c:pt>
                <c:pt idx="69">
                  <c:v>2.5499999999999998</c:v>
                </c:pt>
                <c:pt idx="70">
                  <c:v>2.54</c:v>
                </c:pt>
                <c:pt idx="71">
                  <c:v>2.5299999999999998</c:v>
                </c:pt>
                <c:pt idx="72">
                  <c:v>2.52</c:v>
                </c:pt>
                <c:pt idx="73">
                  <c:v>2.5099999999999998</c:v>
                </c:pt>
                <c:pt idx="74">
                  <c:v>2.5099999999999998</c:v>
                </c:pt>
                <c:pt idx="75">
                  <c:v>2.5</c:v>
                </c:pt>
                <c:pt idx="76">
                  <c:v>2.4900000000000002</c:v>
                </c:pt>
                <c:pt idx="77">
                  <c:v>2.48</c:v>
                </c:pt>
                <c:pt idx="78">
                  <c:v>2.4700000000000002</c:v>
                </c:pt>
                <c:pt idx="79">
                  <c:v>2.46</c:v>
                </c:pt>
                <c:pt idx="80">
                  <c:v>2.4500000000000002</c:v>
                </c:pt>
                <c:pt idx="81">
                  <c:v>2.44</c:v>
                </c:pt>
                <c:pt idx="82">
                  <c:v>2.4300000000000002</c:v>
                </c:pt>
                <c:pt idx="83">
                  <c:v>2.42</c:v>
                </c:pt>
                <c:pt idx="84">
                  <c:v>2.42</c:v>
                </c:pt>
                <c:pt idx="85">
                  <c:v>2.41</c:v>
                </c:pt>
                <c:pt idx="86">
                  <c:v>2.4</c:v>
                </c:pt>
                <c:pt idx="87">
                  <c:v>2.39</c:v>
                </c:pt>
                <c:pt idx="88">
                  <c:v>2.38</c:v>
                </c:pt>
                <c:pt idx="89">
                  <c:v>2.37</c:v>
                </c:pt>
                <c:pt idx="90">
                  <c:v>2.36</c:v>
                </c:pt>
                <c:pt idx="91">
                  <c:v>2.34</c:v>
                </c:pt>
                <c:pt idx="92">
                  <c:v>2.33</c:v>
                </c:pt>
                <c:pt idx="93">
                  <c:v>2.3199999999999998</c:v>
                </c:pt>
                <c:pt idx="94">
                  <c:v>2.31</c:v>
                </c:pt>
                <c:pt idx="95">
                  <c:v>2.2999999999999998</c:v>
                </c:pt>
                <c:pt idx="96">
                  <c:v>2.29</c:v>
                </c:pt>
                <c:pt idx="97">
                  <c:v>2.2799999999999998</c:v>
                </c:pt>
                <c:pt idx="98">
                  <c:v>2.27</c:v>
                </c:pt>
                <c:pt idx="99">
                  <c:v>2.2599999999999998</c:v>
                </c:pt>
                <c:pt idx="100">
                  <c:v>2.25</c:v>
                </c:pt>
                <c:pt idx="101">
                  <c:v>2.23</c:v>
                </c:pt>
                <c:pt idx="102">
                  <c:v>2.2200000000000002</c:v>
                </c:pt>
                <c:pt idx="103">
                  <c:v>2.21</c:v>
                </c:pt>
                <c:pt idx="104">
                  <c:v>2.2000000000000002</c:v>
                </c:pt>
                <c:pt idx="105">
                  <c:v>2.19</c:v>
                </c:pt>
                <c:pt idx="106">
                  <c:v>2.17</c:v>
                </c:pt>
                <c:pt idx="107">
                  <c:v>2.16</c:v>
                </c:pt>
                <c:pt idx="108">
                  <c:v>2.15</c:v>
                </c:pt>
                <c:pt idx="109">
                  <c:v>2.14</c:v>
                </c:pt>
                <c:pt idx="110">
                  <c:v>2.12</c:v>
                </c:pt>
                <c:pt idx="111">
                  <c:v>2.11</c:v>
                </c:pt>
                <c:pt idx="112">
                  <c:v>2.1</c:v>
                </c:pt>
                <c:pt idx="113">
                  <c:v>2.08</c:v>
                </c:pt>
                <c:pt idx="114">
                  <c:v>2.0699999999999998</c:v>
                </c:pt>
                <c:pt idx="115">
                  <c:v>2.06</c:v>
                </c:pt>
                <c:pt idx="116">
                  <c:v>2.04</c:v>
                </c:pt>
                <c:pt idx="117">
                  <c:v>2.0299999999999998</c:v>
                </c:pt>
                <c:pt idx="118">
                  <c:v>2.0099999999999998</c:v>
                </c:pt>
                <c:pt idx="119">
                  <c:v>2</c:v>
                </c:pt>
                <c:pt idx="120">
                  <c:v>1.99</c:v>
                </c:pt>
              </c:numCache>
            </c:numRef>
          </c:yVal>
          <c:smooth val="0"/>
          <c:extLst>
            <c:ext xmlns:c16="http://schemas.microsoft.com/office/drawing/2014/chart" uri="{C3380CC4-5D6E-409C-BE32-E72D297353CC}">
              <c16:uniqueId val="{00000003-F14E-B248-BB5B-6268363D9653}"/>
            </c:ext>
          </c:extLst>
        </c:ser>
        <c:ser>
          <c:idx val="4"/>
          <c:order val="4"/>
          <c:tx>
            <c:strRef>
              <c:f>EASE_Centiles!$AM$3</c:f>
              <c:strCache>
                <c:ptCount val="1"/>
                <c:pt idx="0">
                  <c:v>50</c:v>
                </c:pt>
              </c:strCache>
            </c:strRef>
          </c:tx>
          <c:spPr>
            <a:ln w="19050" cap="rnd">
              <a:solidFill>
                <a:schemeClr val="tx1"/>
              </a:solidFill>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EASE_Centiles!$AM$4:$AM$124</c:f>
              <c:numCache>
                <c:formatCode>General</c:formatCode>
                <c:ptCount val="121"/>
                <c:pt idx="0">
                  <c:v>3.27</c:v>
                </c:pt>
                <c:pt idx="1">
                  <c:v>3.27</c:v>
                </c:pt>
                <c:pt idx="2">
                  <c:v>3.27</c:v>
                </c:pt>
                <c:pt idx="3">
                  <c:v>3.27</c:v>
                </c:pt>
                <c:pt idx="4">
                  <c:v>3.27</c:v>
                </c:pt>
                <c:pt idx="5">
                  <c:v>3.27</c:v>
                </c:pt>
                <c:pt idx="6">
                  <c:v>3.27</c:v>
                </c:pt>
                <c:pt idx="7">
                  <c:v>3.27</c:v>
                </c:pt>
                <c:pt idx="8">
                  <c:v>3.27</c:v>
                </c:pt>
                <c:pt idx="9">
                  <c:v>3.27</c:v>
                </c:pt>
                <c:pt idx="10">
                  <c:v>3.27</c:v>
                </c:pt>
                <c:pt idx="11">
                  <c:v>3.27</c:v>
                </c:pt>
                <c:pt idx="12">
                  <c:v>3.27</c:v>
                </c:pt>
                <c:pt idx="13">
                  <c:v>3.27</c:v>
                </c:pt>
                <c:pt idx="14">
                  <c:v>3.27</c:v>
                </c:pt>
                <c:pt idx="15">
                  <c:v>3.27</c:v>
                </c:pt>
                <c:pt idx="16">
                  <c:v>3.27</c:v>
                </c:pt>
                <c:pt idx="17">
                  <c:v>3.27</c:v>
                </c:pt>
                <c:pt idx="18">
                  <c:v>3.27</c:v>
                </c:pt>
                <c:pt idx="19">
                  <c:v>3.27</c:v>
                </c:pt>
                <c:pt idx="20">
                  <c:v>3.27</c:v>
                </c:pt>
                <c:pt idx="21">
                  <c:v>3.27</c:v>
                </c:pt>
                <c:pt idx="22">
                  <c:v>3.27</c:v>
                </c:pt>
                <c:pt idx="23">
                  <c:v>3.27</c:v>
                </c:pt>
                <c:pt idx="24">
                  <c:v>3.27</c:v>
                </c:pt>
                <c:pt idx="25">
                  <c:v>3.27</c:v>
                </c:pt>
                <c:pt idx="26">
                  <c:v>3.27</c:v>
                </c:pt>
                <c:pt idx="27">
                  <c:v>3.27</c:v>
                </c:pt>
                <c:pt idx="28">
                  <c:v>3.27</c:v>
                </c:pt>
                <c:pt idx="29">
                  <c:v>3.27</c:v>
                </c:pt>
                <c:pt idx="30">
                  <c:v>3.27</c:v>
                </c:pt>
                <c:pt idx="31">
                  <c:v>3.26</c:v>
                </c:pt>
                <c:pt idx="32">
                  <c:v>3.26</c:v>
                </c:pt>
                <c:pt idx="33">
                  <c:v>3.26</c:v>
                </c:pt>
                <c:pt idx="34">
                  <c:v>3.26</c:v>
                </c:pt>
                <c:pt idx="35">
                  <c:v>3.26</c:v>
                </c:pt>
                <c:pt idx="36">
                  <c:v>3.26</c:v>
                </c:pt>
                <c:pt idx="37">
                  <c:v>3.25</c:v>
                </c:pt>
                <c:pt idx="38">
                  <c:v>3.25</c:v>
                </c:pt>
                <c:pt idx="39">
                  <c:v>3.25</c:v>
                </c:pt>
                <c:pt idx="40">
                  <c:v>3.25</c:v>
                </c:pt>
                <c:pt idx="41">
                  <c:v>3.25</c:v>
                </c:pt>
                <c:pt idx="42">
                  <c:v>3.25</c:v>
                </c:pt>
                <c:pt idx="43">
                  <c:v>3.24</c:v>
                </c:pt>
                <c:pt idx="44">
                  <c:v>3.24</c:v>
                </c:pt>
                <c:pt idx="45">
                  <c:v>3.24</c:v>
                </c:pt>
                <c:pt idx="46">
                  <c:v>3.24</c:v>
                </c:pt>
                <c:pt idx="47">
                  <c:v>3.23</c:v>
                </c:pt>
                <c:pt idx="48">
                  <c:v>3.23</c:v>
                </c:pt>
                <c:pt idx="49">
                  <c:v>3.23</c:v>
                </c:pt>
                <c:pt idx="50">
                  <c:v>3.23</c:v>
                </c:pt>
                <c:pt idx="51">
                  <c:v>3.22</c:v>
                </c:pt>
                <c:pt idx="52">
                  <c:v>3.22</c:v>
                </c:pt>
                <c:pt idx="53">
                  <c:v>3.22</c:v>
                </c:pt>
                <c:pt idx="54">
                  <c:v>3.21</c:v>
                </c:pt>
                <c:pt idx="55">
                  <c:v>3.21</c:v>
                </c:pt>
                <c:pt idx="56">
                  <c:v>3.21</c:v>
                </c:pt>
                <c:pt idx="57">
                  <c:v>3.2</c:v>
                </c:pt>
                <c:pt idx="58">
                  <c:v>3.2</c:v>
                </c:pt>
                <c:pt idx="59">
                  <c:v>3.2</c:v>
                </c:pt>
                <c:pt idx="60">
                  <c:v>3.19</c:v>
                </c:pt>
                <c:pt idx="61">
                  <c:v>3.19</c:v>
                </c:pt>
                <c:pt idx="62">
                  <c:v>3.19</c:v>
                </c:pt>
                <c:pt idx="63">
                  <c:v>3.18</c:v>
                </c:pt>
                <c:pt idx="64">
                  <c:v>3.18</c:v>
                </c:pt>
                <c:pt idx="65">
                  <c:v>3.18</c:v>
                </c:pt>
                <c:pt idx="66">
                  <c:v>3.17</c:v>
                </c:pt>
                <c:pt idx="67">
                  <c:v>3.17</c:v>
                </c:pt>
                <c:pt idx="68">
                  <c:v>3.16</c:v>
                </c:pt>
                <c:pt idx="69">
                  <c:v>3.16</c:v>
                </c:pt>
                <c:pt idx="70">
                  <c:v>3.16</c:v>
                </c:pt>
                <c:pt idx="71">
                  <c:v>3.15</c:v>
                </c:pt>
                <c:pt idx="72">
                  <c:v>3.15</c:v>
                </c:pt>
                <c:pt idx="73">
                  <c:v>3.14</c:v>
                </c:pt>
                <c:pt idx="74">
                  <c:v>3.14</c:v>
                </c:pt>
                <c:pt idx="75">
                  <c:v>3.13</c:v>
                </c:pt>
                <c:pt idx="76">
                  <c:v>3.13</c:v>
                </c:pt>
                <c:pt idx="77">
                  <c:v>3.12</c:v>
                </c:pt>
                <c:pt idx="78">
                  <c:v>3.12</c:v>
                </c:pt>
                <c:pt idx="79">
                  <c:v>3.11</c:v>
                </c:pt>
                <c:pt idx="80">
                  <c:v>3.11</c:v>
                </c:pt>
                <c:pt idx="81">
                  <c:v>3.1</c:v>
                </c:pt>
                <c:pt idx="82">
                  <c:v>3.1</c:v>
                </c:pt>
                <c:pt idx="83">
                  <c:v>3.09</c:v>
                </c:pt>
                <c:pt idx="84">
                  <c:v>3.09</c:v>
                </c:pt>
                <c:pt idx="85">
                  <c:v>3.08</c:v>
                </c:pt>
                <c:pt idx="86">
                  <c:v>3.08</c:v>
                </c:pt>
                <c:pt idx="87">
                  <c:v>3.07</c:v>
                </c:pt>
                <c:pt idx="88">
                  <c:v>3.07</c:v>
                </c:pt>
                <c:pt idx="89">
                  <c:v>3.06</c:v>
                </c:pt>
                <c:pt idx="90">
                  <c:v>3.05</c:v>
                </c:pt>
                <c:pt idx="91">
                  <c:v>3.05</c:v>
                </c:pt>
                <c:pt idx="92">
                  <c:v>3.04</c:v>
                </c:pt>
                <c:pt idx="93">
                  <c:v>3.04</c:v>
                </c:pt>
                <c:pt idx="94">
                  <c:v>3.03</c:v>
                </c:pt>
                <c:pt idx="95">
                  <c:v>3.02</c:v>
                </c:pt>
                <c:pt idx="96">
                  <c:v>3.02</c:v>
                </c:pt>
                <c:pt idx="97">
                  <c:v>3.01</c:v>
                </c:pt>
                <c:pt idx="98">
                  <c:v>3.01</c:v>
                </c:pt>
                <c:pt idx="99">
                  <c:v>3</c:v>
                </c:pt>
                <c:pt idx="100">
                  <c:v>2.99</c:v>
                </c:pt>
                <c:pt idx="101">
                  <c:v>2.99</c:v>
                </c:pt>
                <c:pt idx="102">
                  <c:v>2.98</c:v>
                </c:pt>
                <c:pt idx="103">
                  <c:v>2.97</c:v>
                </c:pt>
                <c:pt idx="104">
                  <c:v>2.96</c:v>
                </c:pt>
                <c:pt idx="105">
                  <c:v>2.96</c:v>
                </c:pt>
                <c:pt idx="106">
                  <c:v>2.95</c:v>
                </c:pt>
                <c:pt idx="107">
                  <c:v>2.94</c:v>
                </c:pt>
                <c:pt idx="108">
                  <c:v>2.94</c:v>
                </c:pt>
                <c:pt idx="109">
                  <c:v>2.93</c:v>
                </c:pt>
                <c:pt idx="110">
                  <c:v>2.92</c:v>
                </c:pt>
                <c:pt idx="111">
                  <c:v>2.91</c:v>
                </c:pt>
                <c:pt idx="112">
                  <c:v>2.91</c:v>
                </c:pt>
                <c:pt idx="113">
                  <c:v>2.9</c:v>
                </c:pt>
                <c:pt idx="114">
                  <c:v>2.89</c:v>
                </c:pt>
                <c:pt idx="115">
                  <c:v>2.88</c:v>
                </c:pt>
                <c:pt idx="116">
                  <c:v>2.88</c:v>
                </c:pt>
                <c:pt idx="117">
                  <c:v>2.87</c:v>
                </c:pt>
                <c:pt idx="118">
                  <c:v>2.86</c:v>
                </c:pt>
                <c:pt idx="119">
                  <c:v>2.85</c:v>
                </c:pt>
                <c:pt idx="120">
                  <c:v>2.84</c:v>
                </c:pt>
              </c:numCache>
            </c:numRef>
          </c:yVal>
          <c:smooth val="0"/>
          <c:extLst>
            <c:ext xmlns:c16="http://schemas.microsoft.com/office/drawing/2014/chart" uri="{C3380CC4-5D6E-409C-BE32-E72D297353CC}">
              <c16:uniqueId val="{00000004-F14E-B248-BB5B-6268363D9653}"/>
            </c:ext>
          </c:extLst>
        </c:ser>
        <c:ser>
          <c:idx val="5"/>
          <c:order val="5"/>
          <c:tx>
            <c:strRef>
              <c:f>EASE_Centiles!$AN$3</c:f>
              <c:strCache>
                <c:ptCount val="1"/>
                <c:pt idx="0">
                  <c:v>75</c:v>
                </c:pt>
              </c:strCache>
            </c:strRef>
          </c:tx>
          <c:spPr>
            <a:ln w="19050" cap="rnd">
              <a:solidFill>
                <a:schemeClr val="accent6"/>
              </a:solidFill>
              <a:prstDash val="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EASE_Centiles!$AN$4:$AN$124</c:f>
              <c:numCache>
                <c:formatCode>General</c:formatCode>
                <c:ptCount val="121"/>
                <c:pt idx="0">
                  <c:v>3.9</c:v>
                </c:pt>
                <c:pt idx="1">
                  <c:v>3.89</c:v>
                </c:pt>
                <c:pt idx="2">
                  <c:v>3.89</c:v>
                </c:pt>
                <c:pt idx="3">
                  <c:v>3.88</c:v>
                </c:pt>
                <c:pt idx="4">
                  <c:v>3.88</c:v>
                </c:pt>
                <c:pt idx="5">
                  <c:v>3.87</c:v>
                </c:pt>
                <c:pt idx="6">
                  <c:v>3.87</c:v>
                </c:pt>
                <c:pt idx="7">
                  <c:v>3.87</c:v>
                </c:pt>
                <c:pt idx="8">
                  <c:v>3.86</c:v>
                </c:pt>
                <c:pt idx="9">
                  <c:v>3.86</c:v>
                </c:pt>
                <c:pt idx="10">
                  <c:v>3.86</c:v>
                </c:pt>
                <c:pt idx="11">
                  <c:v>3.85</c:v>
                </c:pt>
                <c:pt idx="12">
                  <c:v>3.85</c:v>
                </c:pt>
                <c:pt idx="13">
                  <c:v>3.84</c:v>
                </c:pt>
                <c:pt idx="14">
                  <c:v>3.84</c:v>
                </c:pt>
                <c:pt idx="15">
                  <c:v>3.84</c:v>
                </c:pt>
                <c:pt idx="16">
                  <c:v>3.83</c:v>
                </c:pt>
                <c:pt idx="17">
                  <c:v>3.83</c:v>
                </c:pt>
                <c:pt idx="18">
                  <c:v>3.83</c:v>
                </c:pt>
                <c:pt idx="19">
                  <c:v>3.82</c:v>
                </c:pt>
                <c:pt idx="20">
                  <c:v>3.82</c:v>
                </c:pt>
                <c:pt idx="21">
                  <c:v>3.82</c:v>
                </c:pt>
                <c:pt idx="22">
                  <c:v>3.82</c:v>
                </c:pt>
                <c:pt idx="23">
                  <c:v>3.81</c:v>
                </c:pt>
                <c:pt idx="24">
                  <c:v>3.81</c:v>
                </c:pt>
                <c:pt idx="25">
                  <c:v>3.81</c:v>
                </c:pt>
                <c:pt idx="26">
                  <c:v>3.8</c:v>
                </c:pt>
                <c:pt idx="27">
                  <c:v>3.8</c:v>
                </c:pt>
                <c:pt idx="28">
                  <c:v>3.8</c:v>
                </c:pt>
                <c:pt idx="29">
                  <c:v>3.8</c:v>
                </c:pt>
                <c:pt idx="30">
                  <c:v>3.79</c:v>
                </c:pt>
                <c:pt idx="31">
                  <c:v>3.79</c:v>
                </c:pt>
                <c:pt idx="32">
                  <c:v>3.79</c:v>
                </c:pt>
                <c:pt idx="33">
                  <c:v>3.79</c:v>
                </c:pt>
                <c:pt idx="34">
                  <c:v>3.78</c:v>
                </c:pt>
                <c:pt idx="35">
                  <c:v>3.78</c:v>
                </c:pt>
                <c:pt idx="36">
                  <c:v>3.78</c:v>
                </c:pt>
                <c:pt idx="37">
                  <c:v>3.78</c:v>
                </c:pt>
                <c:pt idx="38">
                  <c:v>3.77</c:v>
                </c:pt>
                <c:pt idx="39">
                  <c:v>3.77</c:v>
                </c:pt>
                <c:pt idx="40">
                  <c:v>3.77</c:v>
                </c:pt>
                <c:pt idx="41">
                  <c:v>3.77</c:v>
                </c:pt>
                <c:pt idx="42">
                  <c:v>3.77</c:v>
                </c:pt>
                <c:pt idx="43">
                  <c:v>3.76</c:v>
                </c:pt>
                <c:pt idx="44">
                  <c:v>3.76</c:v>
                </c:pt>
                <c:pt idx="45">
                  <c:v>3.76</c:v>
                </c:pt>
                <c:pt idx="46">
                  <c:v>3.76</c:v>
                </c:pt>
                <c:pt idx="47">
                  <c:v>3.76</c:v>
                </c:pt>
                <c:pt idx="48">
                  <c:v>3.76</c:v>
                </c:pt>
                <c:pt idx="49">
                  <c:v>3.76</c:v>
                </c:pt>
                <c:pt idx="50">
                  <c:v>3.75</c:v>
                </c:pt>
                <c:pt idx="51">
                  <c:v>3.75</c:v>
                </c:pt>
                <c:pt idx="52">
                  <c:v>3.75</c:v>
                </c:pt>
                <c:pt idx="53">
                  <c:v>3.75</c:v>
                </c:pt>
                <c:pt idx="54">
                  <c:v>3.75</c:v>
                </c:pt>
                <c:pt idx="55">
                  <c:v>3.75</c:v>
                </c:pt>
                <c:pt idx="56">
                  <c:v>3.75</c:v>
                </c:pt>
                <c:pt idx="57">
                  <c:v>3.75</c:v>
                </c:pt>
                <c:pt idx="58">
                  <c:v>3.74</c:v>
                </c:pt>
                <c:pt idx="59">
                  <c:v>3.74</c:v>
                </c:pt>
                <c:pt idx="60">
                  <c:v>3.74</c:v>
                </c:pt>
                <c:pt idx="61">
                  <c:v>3.74</c:v>
                </c:pt>
                <c:pt idx="62">
                  <c:v>3.74</c:v>
                </c:pt>
                <c:pt idx="63">
                  <c:v>3.74</c:v>
                </c:pt>
                <c:pt idx="64">
                  <c:v>3.74</c:v>
                </c:pt>
                <c:pt idx="65">
                  <c:v>3.74</c:v>
                </c:pt>
                <c:pt idx="66">
                  <c:v>3.74</c:v>
                </c:pt>
                <c:pt idx="67">
                  <c:v>3.74</c:v>
                </c:pt>
                <c:pt idx="68">
                  <c:v>3.74</c:v>
                </c:pt>
                <c:pt idx="69">
                  <c:v>3.74</c:v>
                </c:pt>
                <c:pt idx="70">
                  <c:v>3.74</c:v>
                </c:pt>
                <c:pt idx="71">
                  <c:v>3.74</c:v>
                </c:pt>
                <c:pt idx="72">
                  <c:v>3.74</c:v>
                </c:pt>
                <c:pt idx="73">
                  <c:v>3.74</c:v>
                </c:pt>
                <c:pt idx="74">
                  <c:v>3.74</c:v>
                </c:pt>
                <c:pt idx="75">
                  <c:v>3.74</c:v>
                </c:pt>
                <c:pt idx="76">
                  <c:v>3.74</c:v>
                </c:pt>
                <c:pt idx="77">
                  <c:v>3.74</c:v>
                </c:pt>
                <c:pt idx="78">
                  <c:v>3.74</c:v>
                </c:pt>
                <c:pt idx="79">
                  <c:v>3.74</c:v>
                </c:pt>
                <c:pt idx="80">
                  <c:v>3.74</c:v>
                </c:pt>
                <c:pt idx="81">
                  <c:v>3.74</c:v>
                </c:pt>
                <c:pt idx="82">
                  <c:v>3.74</c:v>
                </c:pt>
                <c:pt idx="83">
                  <c:v>3.74</c:v>
                </c:pt>
                <c:pt idx="84">
                  <c:v>3.74</c:v>
                </c:pt>
                <c:pt idx="85">
                  <c:v>3.74</c:v>
                </c:pt>
                <c:pt idx="86">
                  <c:v>3.74</c:v>
                </c:pt>
                <c:pt idx="87">
                  <c:v>3.74</c:v>
                </c:pt>
                <c:pt idx="88">
                  <c:v>3.74</c:v>
                </c:pt>
                <c:pt idx="89">
                  <c:v>3.74</c:v>
                </c:pt>
                <c:pt idx="90">
                  <c:v>3.74</c:v>
                </c:pt>
                <c:pt idx="91">
                  <c:v>3.74</c:v>
                </c:pt>
                <c:pt idx="92">
                  <c:v>3.75</c:v>
                </c:pt>
                <c:pt idx="93">
                  <c:v>3.75</c:v>
                </c:pt>
                <c:pt idx="94">
                  <c:v>3.75</c:v>
                </c:pt>
                <c:pt idx="95">
                  <c:v>3.75</c:v>
                </c:pt>
                <c:pt idx="96">
                  <c:v>3.75</c:v>
                </c:pt>
                <c:pt idx="97">
                  <c:v>3.75</c:v>
                </c:pt>
                <c:pt idx="98">
                  <c:v>3.75</c:v>
                </c:pt>
                <c:pt idx="99">
                  <c:v>3.75</c:v>
                </c:pt>
                <c:pt idx="100">
                  <c:v>3.76</c:v>
                </c:pt>
                <c:pt idx="101">
                  <c:v>3.76</c:v>
                </c:pt>
                <c:pt idx="102">
                  <c:v>3.76</c:v>
                </c:pt>
                <c:pt idx="103">
                  <c:v>3.76</c:v>
                </c:pt>
                <c:pt idx="104">
                  <c:v>3.76</c:v>
                </c:pt>
                <c:pt idx="105">
                  <c:v>3.76</c:v>
                </c:pt>
                <c:pt idx="106">
                  <c:v>3.77</c:v>
                </c:pt>
                <c:pt idx="107">
                  <c:v>3.77</c:v>
                </c:pt>
                <c:pt idx="108">
                  <c:v>3.77</c:v>
                </c:pt>
                <c:pt idx="109">
                  <c:v>3.77</c:v>
                </c:pt>
                <c:pt idx="110">
                  <c:v>3.77</c:v>
                </c:pt>
                <c:pt idx="111">
                  <c:v>3.77</c:v>
                </c:pt>
                <c:pt idx="112">
                  <c:v>3.78</c:v>
                </c:pt>
                <c:pt idx="113">
                  <c:v>3.78</c:v>
                </c:pt>
                <c:pt idx="114">
                  <c:v>3.78</c:v>
                </c:pt>
                <c:pt idx="115">
                  <c:v>3.78</c:v>
                </c:pt>
                <c:pt idx="116">
                  <c:v>3.79</c:v>
                </c:pt>
                <c:pt idx="117">
                  <c:v>3.79</c:v>
                </c:pt>
                <c:pt idx="118">
                  <c:v>3.79</c:v>
                </c:pt>
                <c:pt idx="119">
                  <c:v>3.79</c:v>
                </c:pt>
                <c:pt idx="120">
                  <c:v>3.8</c:v>
                </c:pt>
              </c:numCache>
            </c:numRef>
          </c:yVal>
          <c:smooth val="0"/>
          <c:extLst>
            <c:ext xmlns:c16="http://schemas.microsoft.com/office/drawing/2014/chart" uri="{C3380CC4-5D6E-409C-BE32-E72D297353CC}">
              <c16:uniqueId val="{00000005-F14E-B248-BB5B-6268363D9653}"/>
            </c:ext>
          </c:extLst>
        </c:ser>
        <c:ser>
          <c:idx val="6"/>
          <c:order val="6"/>
          <c:tx>
            <c:strRef>
              <c:f>EASE_Centiles!$AO$3</c:f>
              <c:strCache>
                <c:ptCount val="1"/>
                <c:pt idx="0">
                  <c:v>90</c:v>
                </c:pt>
              </c:strCache>
            </c:strRef>
          </c:tx>
          <c:spPr>
            <a:ln w="19050" cap="rnd">
              <a:solidFill>
                <a:srgbClr val="00B0F0"/>
              </a:solidFill>
              <a:prstDash val="sysDot"/>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EASE_Centiles!$AO$4:$AO$124</c:f>
              <c:numCache>
                <c:formatCode>General</c:formatCode>
                <c:ptCount val="121"/>
                <c:pt idx="0">
                  <c:v>4.58</c:v>
                </c:pt>
                <c:pt idx="1">
                  <c:v>4.5599999999999996</c:v>
                </c:pt>
                <c:pt idx="2">
                  <c:v>4.54</c:v>
                </c:pt>
                <c:pt idx="3">
                  <c:v>4.5199999999999996</c:v>
                </c:pt>
                <c:pt idx="4">
                  <c:v>4.5</c:v>
                </c:pt>
                <c:pt idx="5">
                  <c:v>4.4800000000000004</c:v>
                </c:pt>
                <c:pt idx="6">
                  <c:v>4.46</c:v>
                </c:pt>
                <c:pt idx="7">
                  <c:v>4.4400000000000004</c:v>
                </c:pt>
                <c:pt idx="8">
                  <c:v>4.42</c:v>
                </c:pt>
                <c:pt idx="9">
                  <c:v>4.4000000000000004</c:v>
                </c:pt>
                <c:pt idx="10">
                  <c:v>4.3899999999999997</c:v>
                </c:pt>
                <c:pt idx="11">
                  <c:v>4.37</c:v>
                </c:pt>
                <c:pt idx="12">
                  <c:v>4.3499999999999996</c:v>
                </c:pt>
                <c:pt idx="13">
                  <c:v>4.33</c:v>
                </c:pt>
                <c:pt idx="14">
                  <c:v>4.32</c:v>
                </c:pt>
                <c:pt idx="15">
                  <c:v>4.3</c:v>
                </c:pt>
                <c:pt idx="16">
                  <c:v>4.29</c:v>
                </c:pt>
                <c:pt idx="17">
                  <c:v>4.2699999999999996</c:v>
                </c:pt>
                <c:pt idx="18">
                  <c:v>4.26</c:v>
                </c:pt>
                <c:pt idx="19">
                  <c:v>4.24</c:v>
                </c:pt>
                <c:pt idx="20">
                  <c:v>4.2300000000000004</c:v>
                </c:pt>
                <c:pt idx="21">
                  <c:v>4.22</c:v>
                </c:pt>
                <c:pt idx="22">
                  <c:v>4.21</c:v>
                </c:pt>
                <c:pt idx="23">
                  <c:v>4.1900000000000004</c:v>
                </c:pt>
                <c:pt idx="24">
                  <c:v>4.18</c:v>
                </c:pt>
                <c:pt idx="25">
                  <c:v>4.17</c:v>
                </c:pt>
                <c:pt idx="26">
                  <c:v>4.16</c:v>
                </c:pt>
                <c:pt idx="27">
                  <c:v>4.1500000000000004</c:v>
                </c:pt>
                <c:pt idx="28">
                  <c:v>4.1399999999999997</c:v>
                </c:pt>
                <c:pt idx="29">
                  <c:v>4.13</c:v>
                </c:pt>
                <c:pt idx="30">
                  <c:v>4.12</c:v>
                </c:pt>
                <c:pt idx="31">
                  <c:v>4.1100000000000003</c:v>
                </c:pt>
                <c:pt idx="32">
                  <c:v>4.0999999999999996</c:v>
                </c:pt>
                <c:pt idx="33">
                  <c:v>4.09</c:v>
                </c:pt>
                <c:pt idx="34">
                  <c:v>4.09</c:v>
                </c:pt>
                <c:pt idx="35">
                  <c:v>4.08</c:v>
                </c:pt>
                <c:pt idx="36">
                  <c:v>4.07</c:v>
                </c:pt>
                <c:pt idx="37">
                  <c:v>4.0599999999999996</c:v>
                </c:pt>
                <c:pt idx="38">
                  <c:v>4.0599999999999996</c:v>
                </c:pt>
                <c:pt idx="39">
                  <c:v>4.05</c:v>
                </c:pt>
                <c:pt idx="40">
                  <c:v>4.05</c:v>
                </c:pt>
                <c:pt idx="41">
                  <c:v>4.04</c:v>
                </c:pt>
                <c:pt idx="42">
                  <c:v>4.04</c:v>
                </c:pt>
                <c:pt idx="43">
                  <c:v>4.03</c:v>
                </c:pt>
                <c:pt idx="44">
                  <c:v>4.03</c:v>
                </c:pt>
                <c:pt idx="45">
                  <c:v>4.03</c:v>
                </c:pt>
                <c:pt idx="46">
                  <c:v>4.0199999999999996</c:v>
                </c:pt>
                <c:pt idx="47">
                  <c:v>4.0199999999999996</c:v>
                </c:pt>
                <c:pt idx="48">
                  <c:v>4.0199999999999996</c:v>
                </c:pt>
                <c:pt idx="49">
                  <c:v>4.0199999999999996</c:v>
                </c:pt>
                <c:pt idx="50">
                  <c:v>4.0199999999999996</c:v>
                </c:pt>
                <c:pt idx="51">
                  <c:v>4.0199999999999996</c:v>
                </c:pt>
                <c:pt idx="52">
                  <c:v>4.0199999999999996</c:v>
                </c:pt>
                <c:pt idx="53">
                  <c:v>4.0199999999999996</c:v>
                </c:pt>
                <c:pt idx="54">
                  <c:v>4.0199999999999996</c:v>
                </c:pt>
                <c:pt idx="55">
                  <c:v>4.0199999999999996</c:v>
                </c:pt>
                <c:pt idx="56">
                  <c:v>4.0199999999999996</c:v>
                </c:pt>
                <c:pt idx="57">
                  <c:v>4.0199999999999996</c:v>
                </c:pt>
                <c:pt idx="58">
                  <c:v>4.0199999999999996</c:v>
                </c:pt>
                <c:pt idx="59">
                  <c:v>4.0199999999999996</c:v>
                </c:pt>
                <c:pt idx="60">
                  <c:v>4.03</c:v>
                </c:pt>
                <c:pt idx="61">
                  <c:v>4.03</c:v>
                </c:pt>
                <c:pt idx="62">
                  <c:v>4.03</c:v>
                </c:pt>
                <c:pt idx="63">
                  <c:v>4.04</c:v>
                </c:pt>
                <c:pt idx="64">
                  <c:v>4.04</c:v>
                </c:pt>
                <c:pt idx="65">
                  <c:v>4.05</c:v>
                </c:pt>
                <c:pt idx="66">
                  <c:v>4.05</c:v>
                </c:pt>
                <c:pt idx="67">
                  <c:v>4.0599999999999996</c:v>
                </c:pt>
                <c:pt idx="68">
                  <c:v>4.0599999999999996</c:v>
                </c:pt>
                <c:pt idx="69">
                  <c:v>4.07</c:v>
                </c:pt>
                <c:pt idx="70">
                  <c:v>4.08</c:v>
                </c:pt>
                <c:pt idx="71">
                  <c:v>4.09</c:v>
                </c:pt>
                <c:pt idx="72">
                  <c:v>4.09</c:v>
                </c:pt>
                <c:pt idx="73">
                  <c:v>4.0999999999999996</c:v>
                </c:pt>
                <c:pt idx="74">
                  <c:v>4.1100000000000003</c:v>
                </c:pt>
                <c:pt idx="75">
                  <c:v>4.12</c:v>
                </c:pt>
                <c:pt idx="76">
                  <c:v>4.13</c:v>
                </c:pt>
                <c:pt idx="77">
                  <c:v>4.1399999999999997</c:v>
                </c:pt>
                <c:pt idx="78">
                  <c:v>4.1500000000000004</c:v>
                </c:pt>
                <c:pt idx="79">
                  <c:v>4.16</c:v>
                </c:pt>
                <c:pt idx="80">
                  <c:v>4.17</c:v>
                </c:pt>
                <c:pt idx="81">
                  <c:v>4.18</c:v>
                </c:pt>
                <c:pt idx="82">
                  <c:v>4.1900000000000004</c:v>
                </c:pt>
                <c:pt idx="83">
                  <c:v>4.21</c:v>
                </c:pt>
                <c:pt idx="84">
                  <c:v>4.22</c:v>
                </c:pt>
                <c:pt idx="85">
                  <c:v>4.2300000000000004</c:v>
                </c:pt>
                <c:pt idx="86">
                  <c:v>4.25</c:v>
                </c:pt>
                <c:pt idx="87">
                  <c:v>4.26</c:v>
                </c:pt>
                <c:pt idx="88">
                  <c:v>4.2699999999999996</c:v>
                </c:pt>
                <c:pt idx="89">
                  <c:v>4.29</c:v>
                </c:pt>
                <c:pt idx="90">
                  <c:v>4.3</c:v>
                </c:pt>
                <c:pt idx="91">
                  <c:v>4.32</c:v>
                </c:pt>
                <c:pt idx="92">
                  <c:v>4.34</c:v>
                </c:pt>
                <c:pt idx="93">
                  <c:v>4.3499999999999996</c:v>
                </c:pt>
                <c:pt idx="94">
                  <c:v>4.37</c:v>
                </c:pt>
                <c:pt idx="95">
                  <c:v>4.3899999999999997</c:v>
                </c:pt>
                <c:pt idx="96">
                  <c:v>4.4000000000000004</c:v>
                </c:pt>
                <c:pt idx="97">
                  <c:v>4.42</c:v>
                </c:pt>
                <c:pt idx="98">
                  <c:v>4.4400000000000004</c:v>
                </c:pt>
                <c:pt idx="99">
                  <c:v>4.46</c:v>
                </c:pt>
                <c:pt idx="100">
                  <c:v>4.4800000000000004</c:v>
                </c:pt>
                <c:pt idx="101">
                  <c:v>4.5</c:v>
                </c:pt>
                <c:pt idx="102">
                  <c:v>4.5199999999999996</c:v>
                </c:pt>
                <c:pt idx="103">
                  <c:v>4.54</c:v>
                </c:pt>
                <c:pt idx="104">
                  <c:v>4.5599999999999996</c:v>
                </c:pt>
                <c:pt idx="105">
                  <c:v>4.58</c:v>
                </c:pt>
                <c:pt idx="106">
                  <c:v>4.5999999999999996</c:v>
                </c:pt>
                <c:pt idx="107">
                  <c:v>4.63</c:v>
                </c:pt>
                <c:pt idx="108">
                  <c:v>4.6500000000000004</c:v>
                </c:pt>
                <c:pt idx="109">
                  <c:v>4.67</c:v>
                </c:pt>
                <c:pt idx="110">
                  <c:v>4.6900000000000004</c:v>
                </c:pt>
                <c:pt idx="111">
                  <c:v>4.72</c:v>
                </c:pt>
                <c:pt idx="112">
                  <c:v>4.74</c:v>
                </c:pt>
                <c:pt idx="113">
                  <c:v>4.7699999999999996</c:v>
                </c:pt>
                <c:pt idx="114">
                  <c:v>4.79</c:v>
                </c:pt>
                <c:pt idx="115">
                  <c:v>4.82</c:v>
                </c:pt>
                <c:pt idx="116">
                  <c:v>4.84</c:v>
                </c:pt>
                <c:pt idx="117">
                  <c:v>4.87</c:v>
                </c:pt>
                <c:pt idx="118">
                  <c:v>4.9000000000000004</c:v>
                </c:pt>
                <c:pt idx="119">
                  <c:v>4.92</c:v>
                </c:pt>
                <c:pt idx="120">
                  <c:v>4.95</c:v>
                </c:pt>
              </c:numCache>
            </c:numRef>
          </c:yVal>
          <c:smooth val="0"/>
          <c:extLst>
            <c:ext xmlns:c16="http://schemas.microsoft.com/office/drawing/2014/chart" uri="{C3380CC4-5D6E-409C-BE32-E72D297353CC}">
              <c16:uniqueId val="{00000006-F14E-B248-BB5B-6268363D9653}"/>
            </c:ext>
          </c:extLst>
        </c:ser>
        <c:ser>
          <c:idx val="7"/>
          <c:order val="7"/>
          <c:tx>
            <c:strRef>
              <c:f>EASE_Centiles!$AP$3</c:f>
              <c:strCache>
                <c:ptCount val="1"/>
                <c:pt idx="0">
                  <c:v>95</c:v>
                </c:pt>
              </c:strCache>
            </c:strRef>
          </c:tx>
          <c:spPr>
            <a:ln w="19050" cap="rnd">
              <a:solidFill>
                <a:srgbClr val="0070C0"/>
              </a:solidFill>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EASE_Centiles!$AP$4:$AP$124</c:f>
              <c:numCache>
                <c:formatCode>General</c:formatCode>
                <c:ptCount val="121"/>
                <c:pt idx="0">
                  <c:v>4.82</c:v>
                </c:pt>
                <c:pt idx="1">
                  <c:v>4.8</c:v>
                </c:pt>
                <c:pt idx="2">
                  <c:v>4.78</c:v>
                </c:pt>
                <c:pt idx="3">
                  <c:v>4.75</c:v>
                </c:pt>
                <c:pt idx="4">
                  <c:v>4.7300000000000004</c:v>
                </c:pt>
                <c:pt idx="5">
                  <c:v>4.71</c:v>
                </c:pt>
                <c:pt idx="6">
                  <c:v>4.6900000000000004</c:v>
                </c:pt>
                <c:pt idx="7">
                  <c:v>4.67</c:v>
                </c:pt>
                <c:pt idx="8">
                  <c:v>4.6500000000000004</c:v>
                </c:pt>
                <c:pt idx="9">
                  <c:v>4.63</c:v>
                </c:pt>
                <c:pt idx="10">
                  <c:v>4.6100000000000003</c:v>
                </c:pt>
                <c:pt idx="11">
                  <c:v>4.59</c:v>
                </c:pt>
                <c:pt idx="12">
                  <c:v>4.57</c:v>
                </c:pt>
                <c:pt idx="13">
                  <c:v>4.55</c:v>
                </c:pt>
                <c:pt idx="14">
                  <c:v>4.54</c:v>
                </c:pt>
                <c:pt idx="15">
                  <c:v>4.5199999999999996</c:v>
                </c:pt>
                <c:pt idx="16">
                  <c:v>4.5</c:v>
                </c:pt>
                <c:pt idx="17">
                  <c:v>4.49</c:v>
                </c:pt>
                <c:pt idx="18">
                  <c:v>4.47</c:v>
                </c:pt>
                <c:pt idx="19">
                  <c:v>4.46</c:v>
                </c:pt>
                <c:pt idx="20">
                  <c:v>4.4400000000000004</c:v>
                </c:pt>
                <c:pt idx="21">
                  <c:v>4.43</c:v>
                </c:pt>
                <c:pt idx="22">
                  <c:v>4.42</c:v>
                </c:pt>
                <c:pt idx="23">
                  <c:v>4.4000000000000004</c:v>
                </c:pt>
                <c:pt idx="24">
                  <c:v>4.3899999999999997</c:v>
                </c:pt>
                <c:pt idx="25">
                  <c:v>4.38</c:v>
                </c:pt>
                <c:pt idx="26">
                  <c:v>4.37</c:v>
                </c:pt>
                <c:pt idx="27">
                  <c:v>4.3600000000000003</c:v>
                </c:pt>
                <c:pt idx="28">
                  <c:v>4.3499999999999996</c:v>
                </c:pt>
                <c:pt idx="29">
                  <c:v>4.34</c:v>
                </c:pt>
                <c:pt idx="30">
                  <c:v>4.33</c:v>
                </c:pt>
                <c:pt idx="31">
                  <c:v>4.32</c:v>
                </c:pt>
                <c:pt idx="32">
                  <c:v>4.3099999999999996</c:v>
                </c:pt>
                <c:pt idx="33">
                  <c:v>4.3</c:v>
                </c:pt>
                <c:pt idx="34">
                  <c:v>4.29</c:v>
                </c:pt>
                <c:pt idx="35">
                  <c:v>4.29</c:v>
                </c:pt>
                <c:pt idx="36">
                  <c:v>4.28</c:v>
                </c:pt>
                <c:pt idx="37">
                  <c:v>4.28</c:v>
                </c:pt>
                <c:pt idx="38">
                  <c:v>4.2699999999999996</c:v>
                </c:pt>
                <c:pt idx="39">
                  <c:v>4.2699999999999996</c:v>
                </c:pt>
                <c:pt idx="40">
                  <c:v>4.26</c:v>
                </c:pt>
                <c:pt idx="41">
                  <c:v>4.26</c:v>
                </c:pt>
                <c:pt idx="42">
                  <c:v>4.25</c:v>
                </c:pt>
                <c:pt idx="43">
                  <c:v>4.25</c:v>
                </c:pt>
                <c:pt idx="44">
                  <c:v>4.25</c:v>
                </c:pt>
                <c:pt idx="45">
                  <c:v>4.25</c:v>
                </c:pt>
                <c:pt idx="46">
                  <c:v>4.24</c:v>
                </c:pt>
                <c:pt idx="47">
                  <c:v>4.24</c:v>
                </c:pt>
                <c:pt idx="48">
                  <c:v>4.24</c:v>
                </c:pt>
                <c:pt idx="49">
                  <c:v>4.24</c:v>
                </c:pt>
                <c:pt idx="50">
                  <c:v>4.24</c:v>
                </c:pt>
                <c:pt idx="51">
                  <c:v>4.24</c:v>
                </c:pt>
                <c:pt idx="52">
                  <c:v>4.25</c:v>
                </c:pt>
                <c:pt idx="53">
                  <c:v>4.25</c:v>
                </c:pt>
                <c:pt idx="54">
                  <c:v>4.25</c:v>
                </c:pt>
                <c:pt idx="55">
                  <c:v>4.25</c:v>
                </c:pt>
                <c:pt idx="56">
                  <c:v>4.26</c:v>
                </c:pt>
                <c:pt idx="57">
                  <c:v>4.26</c:v>
                </c:pt>
                <c:pt idx="58">
                  <c:v>4.26</c:v>
                </c:pt>
                <c:pt idx="59">
                  <c:v>4.2699999999999996</c:v>
                </c:pt>
                <c:pt idx="60">
                  <c:v>4.2699999999999996</c:v>
                </c:pt>
                <c:pt idx="61">
                  <c:v>4.28</c:v>
                </c:pt>
                <c:pt idx="62">
                  <c:v>4.29</c:v>
                </c:pt>
                <c:pt idx="63">
                  <c:v>4.29</c:v>
                </c:pt>
                <c:pt idx="64">
                  <c:v>4.3</c:v>
                </c:pt>
                <c:pt idx="65">
                  <c:v>4.3099999999999996</c:v>
                </c:pt>
                <c:pt idx="66">
                  <c:v>4.32</c:v>
                </c:pt>
                <c:pt idx="67">
                  <c:v>4.33</c:v>
                </c:pt>
                <c:pt idx="68">
                  <c:v>4.33</c:v>
                </c:pt>
                <c:pt idx="69">
                  <c:v>4.34</c:v>
                </c:pt>
                <c:pt idx="70">
                  <c:v>4.3499999999999996</c:v>
                </c:pt>
                <c:pt idx="71">
                  <c:v>4.37</c:v>
                </c:pt>
                <c:pt idx="72">
                  <c:v>4.38</c:v>
                </c:pt>
                <c:pt idx="73">
                  <c:v>4.3899999999999997</c:v>
                </c:pt>
                <c:pt idx="74">
                  <c:v>4.4000000000000004</c:v>
                </c:pt>
                <c:pt idx="75">
                  <c:v>4.41</c:v>
                </c:pt>
                <c:pt idx="76">
                  <c:v>4.43</c:v>
                </c:pt>
                <c:pt idx="77">
                  <c:v>4.4400000000000004</c:v>
                </c:pt>
                <c:pt idx="78">
                  <c:v>4.45</c:v>
                </c:pt>
                <c:pt idx="79">
                  <c:v>4.47</c:v>
                </c:pt>
                <c:pt idx="80">
                  <c:v>4.4800000000000004</c:v>
                </c:pt>
                <c:pt idx="81">
                  <c:v>4.5</c:v>
                </c:pt>
                <c:pt idx="82">
                  <c:v>4.5199999999999996</c:v>
                </c:pt>
                <c:pt idx="83">
                  <c:v>4.53</c:v>
                </c:pt>
                <c:pt idx="84">
                  <c:v>4.55</c:v>
                </c:pt>
                <c:pt idx="85">
                  <c:v>4.57</c:v>
                </c:pt>
                <c:pt idx="86">
                  <c:v>4.58</c:v>
                </c:pt>
                <c:pt idx="87">
                  <c:v>4.5999999999999996</c:v>
                </c:pt>
                <c:pt idx="88">
                  <c:v>4.62</c:v>
                </c:pt>
                <c:pt idx="89">
                  <c:v>4.6399999999999997</c:v>
                </c:pt>
                <c:pt idx="90">
                  <c:v>4.66</c:v>
                </c:pt>
                <c:pt idx="91">
                  <c:v>4.68</c:v>
                </c:pt>
                <c:pt idx="92">
                  <c:v>4.7</c:v>
                </c:pt>
                <c:pt idx="93">
                  <c:v>4.7300000000000004</c:v>
                </c:pt>
                <c:pt idx="94">
                  <c:v>4.75</c:v>
                </c:pt>
                <c:pt idx="95">
                  <c:v>4.7699999999999996</c:v>
                </c:pt>
                <c:pt idx="96">
                  <c:v>4.79</c:v>
                </c:pt>
                <c:pt idx="97">
                  <c:v>4.82</c:v>
                </c:pt>
                <c:pt idx="98">
                  <c:v>4.84</c:v>
                </c:pt>
                <c:pt idx="99">
                  <c:v>4.8600000000000003</c:v>
                </c:pt>
                <c:pt idx="100">
                  <c:v>4.8899999999999997</c:v>
                </c:pt>
                <c:pt idx="101">
                  <c:v>4.91</c:v>
                </c:pt>
                <c:pt idx="102">
                  <c:v>4.9400000000000004</c:v>
                </c:pt>
                <c:pt idx="103">
                  <c:v>4.97</c:v>
                </c:pt>
                <c:pt idx="104">
                  <c:v>4.99</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7-F14E-B248-BB5B-6268363D9653}"/>
            </c:ext>
          </c:extLst>
        </c:ser>
        <c:ser>
          <c:idx val="8"/>
          <c:order val="8"/>
          <c:tx>
            <c:strRef>
              <c:f>EASE_Centiles!$AQ$3</c:f>
              <c:strCache>
                <c:ptCount val="1"/>
                <c:pt idx="0">
                  <c:v>97</c:v>
                </c:pt>
              </c:strCache>
            </c:strRef>
          </c:tx>
          <c:spPr>
            <a:ln w="19050" cap="rnd">
              <a:solidFill>
                <a:srgbClr val="C00000"/>
              </a:solidFill>
              <a:prstDash val="sysDash"/>
              <a:round/>
            </a:ln>
            <a:effectLst/>
          </c:spPr>
          <c:marker>
            <c:symbol val="none"/>
          </c:marker>
          <c:xVal>
            <c:numRef>
              <c:f>EASE_Centiles!$AH$4:$AH$124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EASE_Centiles!$AQ$4:$AQ$124</c:f>
              <c:numCache>
                <c:formatCode>General</c:formatCode>
                <c:ptCount val="121"/>
                <c:pt idx="0">
                  <c:v>4.92</c:v>
                </c:pt>
                <c:pt idx="1">
                  <c:v>4.9000000000000004</c:v>
                </c:pt>
                <c:pt idx="2">
                  <c:v>4.88</c:v>
                </c:pt>
                <c:pt idx="3">
                  <c:v>4.8600000000000003</c:v>
                </c:pt>
                <c:pt idx="4">
                  <c:v>4.84</c:v>
                </c:pt>
                <c:pt idx="5">
                  <c:v>4.82</c:v>
                </c:pt>
                <c:pt idx="6">
                  <c:v>4.8</c:v>
                </c:pt>
                <c:pt idx="7">
                  <c:v>4.78</c:v>
                </c:pt>
                <c:pt idx="8">
                  <c:v>4.76</c:v>
                </c:pt>
                <c:pt idx="9">
                  <c:v>4.75</c:v>
                </c:pt>
                <c:pt idx="10">
                  <c:v>4.7300000000000004</c:v>
                </c:pt>
                <c:pt idx="11">
                  <c:v>4.71</c:v>
                </c:pt>
                <c:pt idx="12">
                  <c:v>4.7</c:v>
                </c:pt>
                <c:pt idx="13">
                  <c:v>4.68</c:v>
                </c:pt>
                <c:pt idx="14">
                  <c:v>4.67</c:v>
                </c:pt>
                <c:pt idx="15">
                  <c:v>4.6500000000000004</c:v>
                </c:pt>
                <c:pt idx="16">
                  <c:v>4.6399999999999997</c:v>
                </c:pt>
                <c:pt idx="17">
                  <c:v>4.62</c:v>
                </c:pt>
                <c:pt idx="18">
                  <c:v>4.6100000000000003</c:v>
                </c:pt>
                <c:pt idx="19">
                  <c:v>4.5999999999999996</c:v>
                </c:pt>
                <c:pt idx="20">
                  <c:v>4.58</c:v>
                </c:pt>
                <c:pt idx="21">
                  <c:v>4.57</c:v>
                </c:pt>
                <c:pt idx="22">
                  <c:v>4.5599999999999996</c:v>
                </c:pt>
                <c:pt idx="23">
                  <c:v>4.55</c:v>
                </c:pt>
                <c:pt idx="24">
                  <c:v>4.54</c:v>
                </c:pt>
                <c:pt idx="25">
                  <c:v>4.53</c:v>
                </c:pt>
                <c:pt idx="26">
                  <c:v>4.5199999999999996</c:v>
                </c:pt>
                <c:pt idx="27">
                  <c:v>4.51</c:v>
                </c:pt>
                <c:pt idx="28">
                  <c:v>4.5</c:v>
                </c:pt>
                <c:pt idx="29">
                  <c:v>4.49</c:v>
                </c:pt>
                <c:pt idx="30">
                  <c:v>4.4800000000000004</c:v>
                </c:pt>
                <c:pt idx="31">
                  <c:v>4.47</c:v>
                </c:pt>
                <c:pt idx="32">
                  <c:v>4.47</c:v>
                </c:pt>
                <c:pt idx="33">
                  <c:v>4.46</c:v>
                </c:pt>
                <c:pt idx="34">
                  <c:v>4.45</c:v>
                </c:pt>
                <c:pt idx="35">
                  <c:v>4.45</c:v>
                </c:pt>
                <c:pt idx="36">
                  <c:v>4.4400000000000004</c:v>
                </c:pt>
                <c:pt idx="37">
                  <c:v>4.4400000000000004</c:v>
                </c:pt>
                <c:pt idx="38">
                  <c:v>4.43</c:v>
                </c:pt>
                <c:pt idx="39">
                  <c:v>4.43</c:v>
                </c:pt>
                <c:pt idx="40">
                  <c:v>4.42</c:v>
                </c:pt>
                <c:pt idx="41">
                  <c:v>4.42</c:v>
                </c:pt>
                <c:pt idx="42">
                  <c:v>4.42</c:v>
                </c:pt>
                <c:pt idx="43">
                  <c:v>4.42</c:v>
                </c:pt>
                <c:pt idx="44">
                  <c:v>4.41</c:v>
                </c:pt>
                <c:pt idx="45">
                  <c:v>4.41</c:v>
                </c:pt>
                <c:pt idx="46">
                  <c:v>4.41</c:v>
                </c:pt>
                <c:pt idx="47">
                  <c:v>4.41</c:v>
                </c:pt>
                <c:pt idx="48">
                  <c:v>4.41</c:v>
                </c:pt>
                <c:pt idx="49">
                  <c:v>4.41</c:v>
                </c:pt>
                <c:pt idx="50">
                  <c:v>4.41</c:v>
                </c:pt>
                <c:pt idx="51">
                  <c:v>4.41</c:v>
                </c:pt>
                <c:pt idx="52">
                  <c:v>4.41</c:v>
                </c:pt>
                <c:pt idx="53">
                  <c:v>4.42</c:v>
                </c:pt>
                <c:pt idx="54">
                  <c:v>4.42</c:v>
                </c:pt>
                <c:pt idx="55">
                  <c:v>4.42</c:v>
                </c:pt>
                <c:pt idx="56">
                  <c:v>4.43</c:v>
                </c:pt>
                <c:pt idx="57">
                  <c:v>4.43</c:v>
                </c:pt>
                <c:pt idx="58">
                  <c:v>4.43</c:v>
                </c:pt>
                <c:pt idx="59">
                  <c:v>4.4400000000000004</c:v>
                </c:pt>
                <c:pt idx="60">
                  <c:v>4.4400000000000004</c:v>
                </c:pt>
                <c:pt idx="61">
                  <c:v>4.45</c:v>
                </c:pt>
                <c:pt idx="62">
                  <c:v>4.45</c:v>
                </c:pt>
                <c:pt idx="63">
                  <c:v>4.46</c:v>
                </c:pt>
                <c:pt idx="64">
                  <c:v>4.47</c:v>
                </c:pt>
                <c:pt idx="65">
                  <c:v>4.4800000000000004</c:v>
                </c:pt>
                <c:pt idx="66">
                  <c:v>4.4800000000000004</c:v>
                </c:pt>
                <c:pt idx="67">
                  <c:v>4.49</c:v>
                </c:pt>
                <c:pt idx="68">
                  <c:v>4.5</c:v>
                </c:pt>
                <c:pt idx="69">
                  <c:v>4.51</c:v>
                </c:pt>
                <c:pt idx="70">
                  <c:v>4.5199999999999996</c:v>
                </c:pt>
                <c:pt idx="71">
                  <c:v>4.53</c:v>
                </c:pt>
                <c:pt idx="72">
                  <c:v>4.54</c:v>
                </c:pt>
                <c:pt idx="73">
                  <c:v>4.55</c:v>
                </c:pt>
                <c:pt idx="74">
                  <c:v>4.5599999999999996</c:v>
                </c:pt>
                <c:pt idx="75">
                  <c:v>4.57</c:v>
                </c:pt>
                <c:pt idx="76">
                  <c:v>4.59</c:v>
                </c:pt>
                <c:pt idx="77">
                  <c:v>4.5999999999999996</c:v>
                </c:pt>
                <c:pt idx="78">
                  <c:v>4.6100000000000003</c:v>
                </c:pt>
                <c:pt idx="79">
                  <c:v>4.62</c:v>
                </c:pt>
                <c:pt idx="80">
                  <c:v>4.6399999999999997</c:v>
                </c:pt>
                <c:pt idx="81">
                  <c:v>4.6500000000000004</c:v>
                </c:pt>
                <c:pt idx="82">
                  <c:v>4.67</c:v>
                </c:pt>
                <c:pt idx="83">
                  <c:v>4.68</c:v>
                </c:pt>
                <c:pt idx="84">
                  <c:v>4.7</c:v>
                </c:pt>
                <c:pt idx="85">
                  <c:v>4.72</c:v>
                </c:pt>
                <c:pt idx="86">
                  <c:v>4.7300000000000004</c:v>
                </c:pt>
                <c:pt idx="87">
                  <c:v>4.75</c:v>
                </c:pt>
                <c:pt idx="88">
                  <c:v>4.7699999999999996</c:v>
                </c:pt>
                <c:pt idx="89">
                  <c:v>4.78</c:v>
                </c:pt>
                <c:pt idx="90">
                  <c:v>4.8</c:v>
                </c:pt>
                <c:pt idx="91">
                  <c:v>4.82</c:v>
                </c:pt>
                <c:pt idx="92">
                  <c:v>4.84</c:v>
                </c:pt>
                <c:pt idx="93">
                  <c:v>4.8600000000000003</c:v>
                </c:pt>
                <c:pt idx="94">
                  <c:v>4.88</c:v>
                </c:pt>
                <c:pt idx="95">
                  <c:v>4.9000000000000004</c:v>
                </c:pt>
                <c:pt idx="96">
                  <c:v>4.92</c:v>
                </c:pt>
                <c:pt idx="97">
                  <c:v>4.9400000000000004</c:v>
                </c:pt>
                <c:pt idx="98">
                  <c:v>4.97</c:v>
                </c:pt>
                <c:pt idx="99">
                  <c:v>4.99</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5</c:v>
                </c:pt>
              </c:numCache>
            </c:numRef>
          </c:yVal>
          <c:smooth val="0"/>
          <c:extLst>
            <c:ext xmlns:c16="http://schemas.microsoft.com/office/drawing/2014/chart" uri="{C3380CC4-5D6E-409C-BE32-E72D297353CC}">
              <c16:uniqueId val="{00000008-F14E-B248-BB5B-6268363D9653}"/>
            </c:ext>
          </c:extLst>
        </c:ser>
        <c:ser>
          <c:idx val="10"/>
          <c:order val="9"/>
          <c:tx>
            <c:strRef>
              <c:f>EASE_Centiles!$C$3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EASE_Centiles!$AF$8:$AF$9</c:f>
              <c:numCache>
                <c:formatCode>General</c:formatCode>
                <c:ptCount val="2"/>
                <c:pt idx="0">
                  <c:v>#N/A</c:v>
                </c:pt>
                <c:pt idx="1">
                  <c:v>#N/A</c:v>
                </c:pt>
              </c:numCache>
            </c:numRef>
          </c:xVal>
          <c:yVal>
            <c:numRef>
              <c:f>EASE_Centiles!$AG$8:$AG$9</c:f>
              <c:numCache>
                <c:formatCode>General</c:formatCode>
                <c:ptCount val="2"/>
                <c:pt idx="0">
                  <c:v>#N/A</c:v>
                </c:pt>
                <c:pt idx="1">
                  <c:v>#N/A</c:v>
                </c:pt>
              </c:numCache>
            </c:numRef>
          </c:yVal>
          <c:smooth val="0"/>
          <c:extLst>
            <c:ext xmlns:c16="http://schemas.microsoft.com/office/drawing/2014/chart" uri="{C3380CC4-5D6E-409C-BE32-E72D297353CC}">
              <c16:uniqueId val="{00000009-F14E-B248-BB5B-6268363D9653}"/>
            </c:ext>
          </c:extLst>
        </c:ser>
        <c:dLbls>
          <c:showLegendKey val="0"/>
          <c:showVal val="0"/>
          <c:showCatName val="0"/>
          <c:showSerName val="0"/>
          <c:showPercent val="0"/>
          <c:showBubbleSize val="0"/>
        </c:dLbls>
        <c:axId val="921023040"/>
        <c:axId val="919640448"/>
      </c:scatterChart>
      <c:valAx>
        <c:axId val="92102304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40448"/>
        <c:crossesAt val="0"/>
        <c:crossBetween val="midCat"/>
        <c:majorUnit val="1"/>
        <c:minorUnit val="0.5"/>
      </c:valAx>
      <c:valAx>
        <c:axId val="919640448"/>
        <c:scaling>
          <c:orientation val="minMax"/>
          <c:max val="5"/>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EASE_Centiles!$B$2</c:f>
              <c:strCache>
                <c:ptCount val="1"/>
                <c:pt idx="0">
                  <c:v>Early Activity Scale for Endurance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2304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HEALTH_Centiles!$B$2</c:f>
          <c:strCache>
            <c:ptCount val="1"/>
            <c:pt idx="0">
              <c:v>Child Health Conditions Questionnaire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HEALTH_Centiles!$AW$1</c:f>
              <c:strCache>
                <c:ptCount val="1"/>
                <c:pt idx="0">
                  <c:v>Level I</c:v>
                </c:pt>
              </c:strCache>
            </c:strRef>
          </c:tx>
          <c:spPr>
            <a:ln w="19050" cap="rnd">
              <a:solidFill>
                <a:schemeClr val="accent2"/>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HEALTH_Centiles!$AW$2:$AW$121</c:f>
              <c:numCache>
                <c:formatCode>General</c:formatCode>
                <c:ptCount val="120"/>
                <c:pt idx="0">
                  <c:v>0.56126963796346896</c:v>
                </c:pt>
                <c:pt idx="1">
                  <c:v>0.56151720625470503</c:v>
                </c:pt>
                <c:pt idx="2">
                  <c:v>0.56176477454593998</c:v>
                </c:pt>
                <c:pt idx="3">
                  <c:v>0.56201234283717505</c:v>
                </c:pt>
                <c:pt idx="4">
                  <c:v>0.56225991112841001</c:v>
                </c:pt>
                <c:pt idx="5">
                  <c:v>0.56250747941964496</c:v>
                </c:pt>
                <c:pt idx="6">
                  <c:v>0.56275504771088003</c:v>
                </c:pt>
                <c:pt idx="7">
                  <c:v>0.56300261600211499</c:v>
                </c:pt>
                <c:pt idx="8">
                  <c:v>0.56325018429335005</c:v>
                </c:pt>
                <c:pt idx="9">
                  <c:v>0.56349775258458501</c:v>
                </c:pt>
                <c:pt idx="10">
                  <c:v>0.56374532087581997</c:v>
                </c:pt>
                <c:pt idx="11">
                  <c:v>0.56399288916705503</c:v>
                </c:pt>
                <c:pt idx="12">
                  <c:v>0.56424045745829099</c:v>
                </c:pt>
                <c:pt idx="13">
                  <c:v>0.56448802574952595</c:v>
                </c:pt>
                <c:pt idx="14">
                  <c:v>0.56473559404076101</c:v>
                </c:pt>
                <c:pt idx="15">
                  <c:v>0.56498316233199597</c:v>
                </c:pt>
                <c:pt idx="16">
                  <c:v>0.56523073062323104</c:v>
                </c:pt>
                <c:pt idx="17">
                  <c:v>0.56547829891446599</c:v>
                </c:pt>
                <c:pt idx="18">
                  <c:v>0.56572586720570095</c:v>
                </c:pt>
                <c:pt idx="19">
                  <c:v>0.56597343549693602</c:v>
                </c:pt>
                <c:pt idx="20">
                  <c:v>0.56622100378817097</c:v>
                </c:pt>
                <c:pt idx="21">
                  <c:v>0.56646857207940604</c:v>
                </c:pt>
                <c:pt idx="22">
                  <c:v>0.566716140370641</c:v>
                </c:pt>
                <c:pt idx="23">
                  <c:v>0.56696370866187695</c:v>
                </c:pt>
                <c:pt idx="24">
                  <c:v>0.56721127695311202</c:v>
                </c:pt>
                <c:pt idx="25">
                  <c:v>0.56745884524434698</c:v>
                </c:pt>
                <c:pt idx="26">
                  <c:v>0.56770641353558204</c:v>
                </c:pt>
                <c:pt idx="27">
                  <c:v>0.567953981826817</c:v>
                </c:pt>
                <c:pt idx="28">
                  <c:v>0.56820155011805196</c:v>
                </c:pt>
                <c:pt idx="29">
                  <c:v>0.56844911840928702</c:v>
                </c:pt>
                <c:pt idx="30">
                  <c:v>0.56869668670052198</c:v>
                </c:pt>
                <c:pt idx="31">
                  <c:v>0.56894425499175705</c:v>
                </c:pt>
                <c:pt idx="32">
                  <c:v>0.569191823282992</c:v>
                </c:pt>
                <c:pt idx="33">
                  <c:v>0.56943939157422696</c:v>
                </c:pt>
                <c:pt idx="34">
                  <c:v>0.56968695986546203</c:v>
                </c:pt>
                <c:pt idx="35">
                  <c:v>0.56993452815669798</c:v>
                </c:pt>
                <c:pt idx="36">
                  <c:v>0.57018209644793305</c:v>
                </c:pt>
                <c:pt idx="37">
                  <c:v>0.57042966473916801</c:v>
                </c:pt>
                <c:pt idx="38">
                  <c:v>0.57067723303040296</c:v>
                </c:pt>
                <c:pt idx="39">
                  <c:v>0.57092480132163803</c:v>
                </c:pt>
                <c:pt idx="40">
                  <c:v>0.57117236961287299</c:v>
                </c:pt>
                <c:pt idx="41">
                  <c:v>0.57141993790410806</c:v>
                </c:pt>
                <c:pt idx="42">
                  <c:v>0.57166750619534301</c:v>
                </c:pt>
                <c:pt idx="43">
                  <c:v>0.57191507448657797</c:v>
                </c:pt>
                <c:pt idx="44">
                  <c:v>0.57216264277781304</c:v>
                </c:pt>
                <c:pt idx="45">
                  <c:v>0.57241021106904799</c:v>
                </c:pt>
                <c:pt idx="46">
                  <c:v>0.57265777936028395</c:v>
                </c:pt>
                <c:pt idx="47">
                  <c:v>0.57290534765151901</c:v>
                </c:pt>
                <c:pt idx="48">
                  <c:v>0.57315291594275397</c:v>
                </c:pt>
                <c:pt idx="49">
                  <c:v>0.57340048423398904</c:v>
                </c:pt>
                <c:pt idx="50">
                  <c:v>0.57364805252522399</c:v>
                </c:pt>
                <c:pt idx="51">
                  <c:v>0.57389562081645895</c:v>
                </c:pt>
                <c:pt idx="52">
                  <c:v>0.57414318910769402</c:v>
                </c:pt>
                <c:pt idx="53">
                  <c:v>0.57439075739892897</c:v>
                </c:pt>
                <c:pt idx="54">
                  <c:v>0.57463832569016404</c:v>
                </c:pt>
                <c:pt idx="55">
                  <c:v>0.574885893981399</c:v>
                </c:pt>
                <c:pt idx="56">
                  <c:v>0.57513346227263396</c:v>
                </c:pt>
                <c:pt idx="57">
                  <c:v>0.57538103056386902</c:v>
                </c:pt>
                <c:pt idx="58">
                  <c:v>0.57562859885510498</c:v>
                </c:pt>
                <c:pt idx="59">
                  <c:v>0.57587616714634005</c:v>
                </c:pt>
                <c:pt idx="60">
                  <c:v>0.576123735437575</c:v>
                </c:pt>
                <c:pt idx="61">
                  <c:v>0.57637130372880996</c:v>
                </c:pt>
                <c:pt idx="62">
                  <c:v>0.57661887202004503</c:v>
                </c:pt>
                <c:pt idx="63">
                  <c:v>0.57686644031127998</c:v>
                </c:pt>
                <c:pt idx="64">
                  <c:v>0.57711400860251505</c:v>
                </c:pt>
                <c:pt idx="65">
                  <c:v>0.57736157689375001</c:v>
                </c:pt>
                <c:pt idx="66">
                  <c:v>0.57760914518498496</c:v>
                </c:pt>
                <c:pt idx="67">
                  <c:v>0.57785671347622003</c:v>
                </c:pt>
                <c:pt idx="68">
                  <c:v>0.57810428176745499</c:v>
                </c:pt>
                <c:pt idx="69">
                  <c:v>0.57835185005869005</c:v>
                </c:pt>
                <c:pt idx="70">
                  <c:v>0.57859941834992601</c:v>
                </c:pt>
                <c:pt idx="71">
                  <c:v>0.57884698664116097</c:v>
                </c:pt>
                <c:pt idx="72">
                  <c:v>0.57909455493239603</c:v>
                </c:pt>
                <c:pt idx="73">
                  <c:v>0.57934212322363099</c:v>
                </c:pt>
                <c:pt idx="74">
                  <c:v>0.57958969151486595</c:v>
                </c:pt>
                <c:pt idx="75">
                  <c:v>0.57983725980610101</c:v>
                </c:pt>
                <c:pt idx="76">
                  <c:v>0.58008482809733597</c:v>
                </c:pt>
                <c:pt idx="77">
                  <c:v>0.58033239638857104</c:v>
                </c:pt>
                <c:pt idx="78">
                  <c:v>0.58057996467980599</c:v>
                </c:pt>
                <c:pt idx="79">
                  <c:v>0.58082753297104095</c:v>
                </c:pt>
                <c:pt idx="80">
                  <c:v>0.58107510126227602</c:v>
                </c:pt>
                <c:pt idx="81">
                  <c:v>0.58132266955351197</c:v>
                </c:pt>
                <c:pt idx="82">
                  <c:v>0.58157023784474704</c:v>
                </c:pt>
                <c:pt idx="83">
                  <c:v>0.581817806135982</c:v>
                </c:pt>
                <c:pt idx="84">
                  <c:v>0.58206537442721695</c:v>
                </c:pt>
                <c:pt idx="85">
                  <c:v>0.58231294271845202</c:v>
                </c:pt>
                <c:pt idx="86">
                  <c:v>0.58256051100968698</c:v>
                </c:pt>
                <c:pt idx="87">
                  <c:v>0.58280807930092204</c:v>
                </c:pt>
                <c:pt idx="88">
                  <c:v>0.583055647592157</c:v>
                </c:pt>
                <c:pt idx="89">
                  <c:v>0.58330321588339196</c:v>
                </c:pt>
                <c:pt idx="90">
                  <c:v>0.58355078417462702</c:v>
                </c:pt>
                <c:pt idx="91">
                  <c:v>0.58379835246586198</c:v>
                </c:pt>
                <c:pt idx="92">
                  <c:v>0.58404592075709805</c:v>
                </c:pt>
                <c:pt idx="93">
                  <c:v>0.584293489048333</c:v>
                </c:pt>
                <c:pt idx="94">
                  <c:v>0.58454105733956796</c:v>
                </c:pt>
                <c:pt idx="95">
                  <c:v>0.58478862563080303</c:v>
                </c:pt>
                <c:pt idx="96">
                  <c:v>0.58503619392203798</c:v>
                </c:pt>
                <c:pt idx="97">
                  <c:v>0.58528376221327305</c:v>
                </c:pt>
                <c:pt idx="98">
                  <c:v>0.58553133050450801</c:v>
                </c:pt>
                <c:pt idx="99">
                  <c:v>0.58577889879574296</c:v>
                </c:pt>
                <c:pt idx="100">
                  <c:v>0.58602646708697803</c:v>
                </c:pt>
                <c:pt idx="101">
                  <c:v>0.58627403537821299</c:v>
                </c:pt>
                <c:pt idx="102">
                  <c:v>0.58652160366944806</c:v>
                </c:pt>
                <c:pt idx="103">
                  <c:v>0.58676917196068401</c:v>
                </c:pt>
                <c:pt idx="104">
                  <c:v>0.58701674025191897</c:v>
                </c:pt>
                <c:pt idx="105">
                  <c:v>0.58726430854315403</c:v>
                </c:pt>
                <c:pt idx="106">
                  <c:v>0.58751187683438899</c:v>
                </c:pt>
                <c:pt idx="107">
                  <c:v>0.58775944512562395</c:v>
                </c:pt>
                <c:pt idx="108">
                  <c:v>0.58800701341685901</c:v>
                </c:pt>
                <c:pt idx="109">
                  <c:v>0.58825458170809397</c:v>
                </c:pt>
                <c:pt idx="110">
                  <c:v>0.58850214999932904</c:v>
                </c:pt>
                <c:pt idx="111">
                  <c:v>0.58874971829056399</c:v>
                </c:pt>
                <c:pt idx="112">
                  <c:v>0.58899728658179895</c:v>
                </c:pt>
                <c:pt idx="113">
                  <c:v>0.58924485487303402</c:v>
                </c:pt>
                <c:pt idx="114">
                  <c:v>0.58949242316426997</c:v>
                </c:pt>
                <c:pt idx="115">
                  <c:v>0.58973999145550504</c:v>
                </c:pt>
                <c:pt idx="116">
                  <c:v>0.58998755974674</c:v>
                </c:pt>
                <c:pt idx="117">
                  <c:v>0.59023512803797495</c:v>
                </c:pt>
                <c:pt idx="118">
                  <c:v>0.59048269632921002</c:v>
                </c:pt>
                <c:pt idx="119">
                  <c:v>0.59073026462044498</c:v>
                </c:pt>
              </c:numCache>
            </c:numRef>
          </c:yVal>
          <c:smooth val="1"/>
          <c:extLst>
            <c:ext xmlns:c16="http://schemas.microsoft.com/office/drawing/2014/chart" uri="{C3380CC4-5D6E-409C-BE32-E72D297353CC}">
              <c16:uniqueId val="{00000000-1485-CC45-9368-C2A5EBB00DAD}"/>
            </c:ext>
          </c:extLst>
        </c:ser>
        <c:ser>
          <c:idx val="1"/>
          <c:order val="1"/>
          <c:tx>
            <c:strRef>
              <c:f>HEALTH_Centiles!$AX$1</c:f>
              <c:strCache>
                <c:ptCount val="1"/>
                <c:pt idx="0">
                  <c:v>Level II</c:v>
                </c:pt>
              </c:strCache>
            </c:strRef>
          </c:tx>
          <c:spPr>
            <a:ln w="19050" cap="rnd">
              <a:solidFill>
                <a:schemeClr val="accent4"/>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HEALTH_Centiles!$AX$2:$AX$121</c:f>
              <c:numCache>
                <c:formatCode>General</c:formatCode>
                <c:ptCount val="120"/>
                <c:pt idx="0">
                  <c:v>0.84436979337401297</c:v>
                </c:pt>
                <c:pt idx="1">
                  <c:v>0.84650624006773001</c:v>
                </c:pt>
                <c:pt idx="2">
                  <c:v>0.84864268676144805</c:v>
                </c:pt>
                <c:pt idx="3">
                  <c:v>0.85077913345516498</c:v>
                </c:pt>
                <c:pt idx="4">
                  <c:v>0.85291558014888302</c:v>
                </c:pt>
                <c:pt idx="5">
                  <c:v>0.85505202684260095</c:v>
                </c:pt>
                <c:pt idx="6">
                  <c:v>0.857188473536318</c:v>
                </c:pt>
                <c:pt idx="7">
                  <c:v>0.85932492023003604</c:v>
                </c:pt>
                <c:pt idx="8">
                  <c:v>0.86146136692375297</c:v>
                </c:pt>
                <c:pt idx="9">
                  <c:v>0.86359781361747101</c:v>
                </c:pt>
                <c:pt idx="10">
                  <c:v>0.86573426031118805</c:v>
                </c:pt>
                <c:pt idx="11">
                  <c:v>0.86787070700490598</c:v>
                </c:pt>
                <c:pt idx="12">
                  <c:v>0.87000715369862403</c:v>
                </c:pt>
                <c:pt idx="13">
                  <c:v>0.87214360039234096</c:v>
                </c:pt>
                <c:pt idx="14">
                  <c:v>0.874280047086059</c:v>
                </c:pt>
                <c:pt idx="15">
                  <c:v>0.87641649377977604</c:v>
                </c:pt>
                <c:pt idx="16">
                  <c:v>0.87855294047349397</c:v>
                </c:pt>
                <c:pt idx="17">
                  <c:v>0.88068938716721201</c:v>
                </c:pt>
                <c:pt idx="18">
                  <c:v>0.88282583386092905</c:v>
                </c:pt>
                <c:pt idx="19">
                  <c:v>0.88496228055464699</c:v>
                </c:pt>
                <c:pt idx="20">
                  <c:v>0.88709872724836403</c:v>
                </c:pt>
                <c:pt idx="21">
                  <c:v>0.88923517394208196</c:v>
                </c:pt>
                <c:pt idx="22">
                  <c:v>0.8913716206358</c:v>
                </c:pt>
                <c:pt idx="23">
                  <c:v>0.89350806732951704</c:v>
                </c:pt>
                <c:pt idx="24">
                  <c:v>0.89564451402323497</c:v>
                </c:pt>
                <c:pt idx="25">
                  <c:v>0.89778096071695201</c:v>
                </c:pt>
                <c:pt idx="26">
                  <c:v>0.89991740741066995</c:v>
                </c:pt>
                <c:pt idx="27">
                  <c:v>0.90205385410438699</c:v>
                </c:pt>
                <c:pt idx="28">
                  <c:v>0.90419030079810503</c:v>
                </c:pt>
                <c:pt idx="29">
                  <c:v>0.90632674749182296</c:v>
                </c:pt>
                <c:pt idx="30">
                  <c:v>0.90846319418554</c:v>
                </c:pt>
                <c:pt idx="31">
                  <c:v>0.91059964087925804</c:v>
                </c:pt>
                <c:pt idx="32">
                  <c:v>0.91273608757297497</c:v>
                </c:pt>
                <c:pt idx="33">
                  <c:v>0.91487253426669302</c:v>
                </c:pt>
                <c:pt idx="34">
                  <c:v>0.91700898096041095</c:v>
                </c:pt>
                <c:pt idx="35">
                  <c:v>0.91914542765412799</c:v>
                </c:pt>
                <c:pt idx="36">
                  <c:v>0.92128187434784603</c:v>
                </c:pt>
                <c:pt idx="37">
                  <c:v>0.92341832104156296</c:v>
                </c:pt>
                <c:pt idx="38">
                  <c:v>0.925554767735281</c:v>
                </c:pt>
                <c:pt idx="39">
                  <c:v>0.92769121442899805</c:v>
                </c:pt>
                <c:pt idx="40">
                  <c:v>0.92982766112271598</c:v>
                </c:pt>
                <c:pt idx="41">
                  <c:v>0.93196410781643402</c:v>
                </c:pt>
                <c:pt idx="42">
                  <c:v>0.93410055451015095</c:v>
                </c:pt>
                <c:pt idx="43">
                  <c:v>0.93623700120386899</c:v>
                </c:pt>
                <c:pt idx="44">
                  <c:v>0.93837344789758603</c:v>
                </c:pt>
                <c:pt idx="45">
                  <c:v>0.94050989459130396</c:v>
                </c:pt>
                <c:pt idx="46">
                  <c:v>0.942646341285022</c:v>
                </c:pt>
                <c:pt idx="47">
                  <c:v>0.94478278797873905</c:v>
                </c:pt>
                <c:pt idx="48">
                  <c:v>0.94691923467245698</c:v>
                </c:pt>
                <c:pt idx="49">
                  <c:v>0.94905568136617402</c:v>
                </c:pt>
                <c:pt idx="50">
                  <c:v>0.95119212805989195</c:v>
                </c:pt>
                <c:pt idx="51">
                  <c:v>0.95332857475360999</c:v>
                </c:pt>
                <c:pt idx="52">
                  <c:v>0.95546502144732703</c:v>
                </c:pt>
                <c:pt idx="53">
                  <c:v>0.95760146814104496</c:v>
                </c:pt>
                <c:pt idx="54">
                  <c:v>0.95973791483476201</c:v>
                </c:pt>
                <c:pt idx="55">
                  <c:v>0.96187436152848005</c:v>
                </c:pt>
                <c:pt idx="56">
                  <c:v>0.96401080822219798</c:v>
                </c:pt>
                <c:pt idx="57">
                  <c:v>0.96614725491591502</c:v>
                </c:pt>
                <c:pt idx="58">
                  <c:v>0.96828370160963295</c:v>
                </c:pt>
                <c:pt idx="59">
                  <c:v>0.97042014830334999</c:v>
                </c:pt>
                <c:pt idx="60">
                  <c:v>0.97255659499706804</c:v>
                </c:pt>
                <c:pt idx="61">
                  <c:v>0.97469304169078597</c:v>
                </c:pt>
                <c:pt idx="62">
                  <c:v>0.97682948838450301</c:v>
                </c:pt>
                <c:pt idx="63">
                  <c:v>0.97896593507822105</c:v>
                </c:pt>
                <c:pt idx="64">
                  <c:v>0.98110238177193798</c:v>
                </c:pt>
                <c:pt idx="65">
                  <c:v>0.98323882846565602</c:v>
                </c:pt>
                <c:pt idx="66">
                  <c:v>0.98537527515937295</c:v>
                </c:pt>
                <c:pt idx="67">
                  <c:v>0.987511721853091</c:v>
                </c:pt>
                <c:pt idx="68">
                  <c:v>0.98964816854680904</c:v>
                </c:pt>
                <c:pt idx="69">
                  <c:v>0.99178461524052597</c:v>
                </c:pt>
                <c:pt idx="70">
                  <c:v>0.99392106193424401</c:v>
                </c:pt>
                <c:pt idx="71">
                  <c:v>0.99605750862796105</c:v>
                </c:pt>
                <c:pt idx="72">
                  <c:v>0.99819395532167898</c:v>
                </c:pt>
                <c:pt idx="73">
                  <c:v>1.0003304020154</c:v>
                </c:pt>
                <c:pt idx="74">
                  <c:v>1.00246684870911</c:v>
                </c:pt>
                <c:pt idx="75">
                  <c:v>1.0046032954028301</c:v>
                </c:pt>
                <c:pt idx="76">
                  <c:v>1.00673974209655</c:v>
                </c:pt>
                <c:pt idx="77">
                  <c:v>1.00887618879027</c:v>
                </c:pt>
                <c:pt idx="78">
                  <c:v>1.0110126354839799</c:v>
                </c:pt>
                <c:pt idx="79">
                  <c:v>1.0131490821777001</c:v>
                </c:pt>
                <c:pt idx="80">
                  <c:v>1.01528552887142</c:v>
                </c:pt>
                <c:pt idx="81">
                  <c:v>1.0174219755651399</c:v>
                </c:pt>
                <c:pt idx="82">
                  <c:v>1.0195584222588501</c:v>
                </c:pt>
                <c:pt idx="83">
                  <c:v>1.02169486895257</c:v>
                </c:pt>
                <c:pt idx="84">
                  <c:v>1.0238313156462899</c:v>
                </c:pt>
                <c:pt idx="85">
                  <c:v>1.0259677623400101</c:v>
                </c:pt>
                <c:pt idx="86">
                  <c:v>1.02810420903373</c:v>
                </c:pt>
                <c:pt idx="87">
                  <c:v>1.0302406557274399</c:v>
                </c:pt>
                <c:pt idx="88">
                  <c:v>1.0323771024211601</c:v>
                </c:pt>
                <c:pt idx="89">
                  <c:v>1.03451354911488</c:v>
                </c:pt>
                <c:pt idx="90">
                  <c:v>1.0366499958086</c:v>
                </c:pt>
                <c:pt idx="91">
                  <c:v>1.0387864425023099</c:v>
                </c:pt>
                <c:pt idx="92">
                  <c:v>1.04092288919603</c:v>
                </c:pt>
                <c:pt idx="93">
                  <c:v>1.04305933588975</c:v>
                </c:pt>
                <c:pt idx="94">
                  <c:v>1.0451957825834699</c:v>
                </c:pt>
                <c:pt idx="95">
                  <c:v>1.0473322292771801</c:v>
                </c:pt>
                <c:pt idx="96">
                  <c:v>1.0494686759709</c:v>
                </c:pt>
                <c:pt idx="97">
                  <c:v>1.0516051226646199</c:v>
                </c:pt>
                <c:pt idx="98">
                  <c:v>1.0537415693583401</c:v>
                </c:pt>
                <c:pt idx="99">
                  <c:v>1.05587801605205</c:v>
                </c:pt>
                <c:pt idx="100">
                  <c:v>1.0580144627457699</c:v>
                </c:pt>
                <c:pt idx="101">
                  <c:v>1.0601509094394901</c:v>
                </c:pt>
                <c:pt idx="102">
                  <c:v>1.06228735613321</c:v>
                </c:pt>
                <c:pt idx="103">
                  <c:v>1.06442380282692</c:v>
                </c:pt>
                <c:pt idx="104">
                  <c:v>1.0665602495206401</c:v>
                </c:pt>
                <c:pt idx="105">
                  <c:v>1.06869669621436</c:v>
                </c:pt>
                <c:pt idx="106">
                  <c:v>1.07083314290808</c:v>
                </c:pt>
                <c:pt idx="107">
                  <c:v>1.0729695896017899</c:v>
                </c:pt>
                <c:pt idx="108">
                  <c:v>1.07510603629551</c:v>
                </c:pt>
                <c:pt idx="109">
                  <c:v>1.07724248298923</c:v>
                </c:pt>
                <c:pt idx="110">
                  <c:v>1.0793789296829499</c:v>
                </c:pt>
                <c:pt idx="111">
                  <c:v>1.0815153763766601</c:v>
                </c:pt>
                <c:pt idx="112">
                  <c:v>1.08365182307038</c:v>
                </c:pt>
                <c:pt idx="113">
                  <c:v>1.0857882697640999</c:v>
                </c:pt>
                <c:pt idx="114">
                  <c:v>1.0879247164578201</c:v>
                </c:pt>
                <c:pt idx="115">
                  <c:v>1.09006116315154</c:v>
                </c:pt>
                <c:pt idx="116">
                  <c:v>1.0921976098452499</c:v>
                </c:pt>
                <c:pt idx="117">
                  <c:v>1.0943340565389701</c:v>
                </c:pt>
                <c:pt idx="118">
                  <c:v>1.09647050323269</c:v>
                </c:pt>
                <c:pt idx="119">
                  <c:v>1.0986069499264099</c:v>
                </c:pt>
              </c:numCache>
            </c:numRef>
          </c:yVal>
          <c:smooth val="1"/>
          <c:extLst>
            <c:ext xmlns:c16="http://schemas.microsoft.com/office/drawing/2014/chart" uri="{C3380CC4-5D6E-409C-BE32-E72D297353CC}">
              <c16:uniqueId val="{00000001-1485-CC45-9368-C2A5EBB00DAD}"/>
            </c:ext>
          </c:extLst>
        </c:ser>
        <c:ser>
          <c:idx val="2"/>
          <c:order val="2"/>
          <c:tx>
            <c:strRef>
              <c:f>HEALTH_Centiles!$AY$1</c:f>
              <c:strCache>
                <c:ptCount val="1"/>
                <c:pt idx="0">
                  <c:v>Level III</c:v>
                </c:pt>
              </c:strCache>
            </c:strRef>
          </c:tx>
          <c:spPr>
            <a:ln w="19050" cap="rnd">
              <a:solidFill>
                <a:schemeClr val="accent6"/>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HEALTH_Centiles!$AY$2:$AY$121</c:f>
              <c:numCache>
                <c:formatCode>General</c:formatCode>
                <c:ptCount val="120"/>
                <c:pt idx="0">
                  <c:v>1.0156710723384501</c:v>
                </c:pt>
                <c:pt idx="1">
                  <c:v>1.0128481588420499</c:v>
                </c:pt>
                <c:pt idx="2">
                  <c:v>1.01002524534566</c:v>
                </c:pt>
                <c:pt idx="3">
                  <c:v>1.00720233184926</c:v>
                </c:pt>
                <c:pt idx="4">
                  <c:v>1.00437941835287</c:v>
                </c:pt>
                <c:pt idx="5">
                  <c:v>1.0015565048564801</c:v>
                </c:pt>
                <c:pt idx="6">
                  <c:v>0.998733591360082</c:v>
                </c:pt>
                <c:pt idx="7">
                  <c:v>0.99591067786368803</c:v>
                </c:pt>
                <c:pt idx="8">
                  <c:v>0.99308776436729396</c:v>
                </c:pt>
                <c:pt idx="9">
                  <c:v>0.99026485087089999</c:v>
                </c:pt>
                <c:pt idx="10">
                  <c:v>0.98744193737450603</c:v>
                </c:pt>
                <c:pt idx="11">
                  <c:v>0.98461902387811295</c:v>
                </c:pt>
                <c:pt idx="12">
                  <c:v>0.98179611038171899</c:v>
                </c:pt>
                <c:pt idx="13">
                  <c:v>0.97897319688532503</c:v>
                </c:pt>
                <c:pt idx="14">
                  <c:v>0.97615028338893095</c:v>
                </c:pt>
                <c:pt idx="15">
                  <c:v>0.97332736989253699</c:v>
                </c:pt>
                <c:pt idx="16">
                  <c:v>0.97050445639614302</c:v>
                </c:pt>
                <c:pt idx="17">
                  <c:v>0.96768154289974895</c:v>
                </c:pt>
                <c:pt idx="18">
                  <c:v>0.96485862940335498</c:v>
                </c:pt>
                <c:pt idx="19">
                  <c:v>0.96203571590696202</c:v>
                </c:pt>
                <c:pt idx="20">
                  <c:v>0.95921280241056806</c:v>
                </c:pt>
                <c:pt idx="21">
                  <c:v>0.95638988891417398</c:v>
                </c:pt>
                <c:pt idx="22">
                  <c:v>0.95356697541778002</c:v>
                </c:pt>
                <c:pt idx="23">
                  <c:v>0.95074406192138605</c:v>
                </c:pt>
                <c:pt idx="24">
                  <c:v>0.94792114842499198</c:v>
                </c:pt>
                <c:pt idx="25">
                  <c:v>0.94509823492859801</c:v>
                </c:pt>
                <c:pt idx="26">
                  <c:v>0.94227532143220505</c:v>
                </c:pt>
                <c:pt idx="27">
                  <c:v>0.93945240793581097</c:v>
                </c:pt>
                <c:pt idx="28">
                  <c:v>0.93662949443941701</c:v>
                </c:pt>
                <c:pt idx="29">
                  <c:v>0.93380658094302305</c:v>
                </c:pt>
                <c:pt idx="30">
                  <c:v>0.93098366744662897</c:v>
                </c:pt>
                <c:pt idx="31">
                  <c:v>0.92816075395023501</c:v>
                </c:pt>
                <c:pt idx="32">
                  <c:v>0.92533784045384104</c:v>
                </c:pt>
                <c:pt idx="33">
                  <c:v>0.92251492695744797</c:v>
                </c:pt>
                <c:pt idx="34">
                  <c:v>0.919692013461054</c:v>
                </c:pt>
                <c:pt idx="35">
                  <c:v>0.91686909996466004</c:v>
                </c:pt>
                <c:pt idx="36">
                  <c:v>0.91404618646826596</c:v>
                </c:pt>
                <c:pt idx="37">
                  <c:v>0.911223272971872</c:v>
                </c:pt>
                <c:pt idx="38">
                  <c:v>0.90840035947547804</c:v>
                </c:pt>
                <c:pt idx="39">
                  <c:v>0.90557744597908396</c:v>
                </c:pt>
                <c:pt idx="40">
                  <c:v>0.902754532482691</c:v>
                </c:pt>
                <c:pt idx="41">
                  <c:v>0.89993161898629703</c:v>
                </c:pt>
                <c:pt idx="42">
                  <c:v>0.89710870548990296</c:v>
                </c:pt>
                <c:pt idx="43">
                  <c:v>0.89428579199350899</c:v>
                </c:pt>
                <c:pt idx="44">
                  <c:v>0.89146287849711503</c:v>
                </c:pt>
                <c:pt idx="45">
                  <c:v>0.88863996500072095</c:v>
                </c:pt>
                <c:pt idx="46">
                  <c:v>0.88581705150432699</c:v>
                </c:pt>
                <c:pt idx="47">
                  <c:v>0.88299413800793303</c:v>
                </c:pt>
                <c:pt idx="48">
                  <c:v>0.88017122451153995</c:v>
                </c:pt>
                <c:pt idx="49">
                  <c:v>0.87734831101514599</c:v>
                </c:pt>
                <c:pt idx="50">
                  <c:v>0.87452539751875202</c:v>
                </c:pt>
                <c:pt idx="51">
                  <c:v>0.87170248402235795</c:v>
                </c:pt>
                <c:pt idx="52">
                  <c:v>0.86887957052596398</c:v>
                </c:pt>
                <c:pt idx="53">
                  <c:v>0.86605665702957002</c:v>
                </c:pt>
                <c:pt idx="54">
                  <c:v>0.86323374353317694</c:v>
                </c:pt>
                <c:pt idx="55">
                  <c:v>0.86041083003678298</c:v>
                </c:pt>
                <c:pt idx="56">
                  <c:v>0.85758791654038902</c:v>
                </c:pt>
                <c:pt idx="57">
                  <c:v>0.85476500304399505</c:v>
                </c:pt>
                <c:pt idx="58">
                  <c:v>0.85194208954760098</c:v>
                </c:pt>
                <c:pt idx="59">
                  <c:v>0.84911917605120701</c:v>
                </c:pt>
                <c:pt idx="60">
                  <c:v>0.84629626255481305</c:v>
                </c:pt>
                <c:pt idx="61">
                  <c:v>0.84347334905841898</c:v>
                </c:pt>
                <c:pt idx="62">
                  <c:v>0.84065043556202601</c:v>
                </c:pt>
                <c:pt idx="63">
                  <c:v>0.83782752206563205</c:v>
                </c:pt>
                <c:pt idx="64">
                  <c:v>0.83500460856923797</c:v>
                </c:pt>
                <c:pt idx="65">
                  <c:v>0.83218169507284401</c:v>
                </c:pt>
                <c:pt idx="66">
                  <c:v>0.82935878157645004</c:v>
                </c:pt>
                <c:pt idx="67">
                  <c:v>0.82653586808005597</c:v>
                </c:pt>
                <c:pt idx="68">
                  <c:v>0.823712954583662</c:v>
                </c:pt>
                <c:pt idx="69">
                  <c:v>0.82089004108726904</c:v>
                </c:pt>
                <c:pt idx="70">
                  <c:v>0.81806712759087497</c:v>
                </c:pt>
                <c:pt idx="71">
                  <c:v>0.815244214094481</c:v>
                </c:pt>
                <c:pt idx="72">
                  <c:v>0.81242130059808704</c:v>
                </c:pt>
                <c:pt idx="73">
                  <c:v>0.80959838710169296</c:v>
                </c:pt>
                <c:pt idx="74">
                  <c:v>0.806775473605299</c:v>
                </c:pt>
                <c:pt idx="75">
                  <c:v>0.80395256010890503</c:v>
                </c:pt>
                <c:pt idx="76">
                  <c:v>0.80112964661251196</c:v>
                </c:pt>
                <c:pt idx="77">
                  <c:v>0.79830673311611799</c:v>
                </c:pt>
                <c:pt idx="78">
                  <c:v>0.79548381961972403</c:v>
                </c:pt>
                <c:pt idx="79">
                  <c:v>0.79266090612332996</c:v>
                </c:pt>
                <c:pt idx="80">
                  <c:v>0.78983799262693599</c:v>
                </c:pt>
                <c:pt idx="81">
                  <c:v>0.78701507913054203</c:v>
                </c:pt>
                <c:pt idx="82">
                  <c:v>0.78419216563414795</c:v>
                </c:pt>
                <c:pt idx="83">
                  <c:v>0.78136925213775399</c:v>
                </c:pt>
                <c:pt idx="84">
                  <c:v>0.77854633864136102</c:v>
                </c:pt>
                <c:pt idx="85">
                  <c:v>0.77572342514496695</c:v>
                </c:pt>
                <c:pt idx="86">
                  <c:v>0.77290051164857299</c:v>
                </c:pt>
                <c:pt idx="87">
                  <c:v>0.77007759815217902</c:v>
                </c:pt>
                <c:pt idx="88">
                  <c:v>0.76725468465578495</c:v>
                </c:pt>
                <c:pt idx="89">
                  <c:v>0.76443177115939098</c:v>
                </c:pt>
                <c:pt idx="90">
                  <c:v>0.76160885766299702</c:v>
                </c:pt>
                <c:pt idx="91">
                  <c:v>0.75878594416660405</c:v>
                </c:pt>
                <c:pt idx="92">
                  <c:v>0.75596303067020998</c:v>
                </c:pt>
                <c:pt idx="93">
                  <c:v>0.75314011717381601</c:v>
                </c:pt>
                <c:pt idx="94">
                  <c:v>0.75031720367742205</c:v>
                </c:pt>
                <c:pt idx="95">
                  <c:v>0.74749429018102798</c:v>
                </c:pt>
                <c:pt idx="96">
                  <c:v>0.74467137668463401</c:v>
                </c:pt>
                <c:pt idx="97">
                  <c:v>0.74184846318824005</c:v>
                </c:pt>
                <c:pt idx="98">
                  <c:v>0.73902554969184697</c:v>
                </c:pt>
                <c:pt idx="99">
                  <c:v>0.73620263619545301</c:v>
                </c:pt>
                <c:pt idx="100">
                  <c:v>0.73337972269905904</c:v>
                </c:pt>
                <c:pt idx="101">
                  <c:v>0.73055680920266497</c:v>
                </c:pt>
                <c:pt idx="102">
                  <c:v>0.72773389570627101</c:v>
                </c:pt>
                <c:pt idx="103">
                  <c:v>0.72491098220987704</c:v>
                </c:pt>
                <c:pt idx="104">
                  <c:v>0.72208806871348297</c:v>
                </c:pt>
                <c:pt idx="105">
                  <c:v>0.71926515521709</c:v>
                </c:pt>
                <c:pt idx="106">
                  <c:v>0.71644224172069604</c:v>
                </c:pt>
                <c:pt idx="107">
                  <c:v>0.71361932822430196</c:v>
                </c:pt>
                <c:pt idx="108">
                  <c:v>0.710796414727908</c:v>
                </c:pt>
                <c:pt idx="109">
                  <c:v>0.70797350123151404</c:v>
                </c:pt>
                <c:pt idx="110">
                  <c:v>0.70515058773511996</c:v>
                </c:pt>
                <c:pt idx="111">
                  <c:v>0.702327674238726</c:v>
                </c:pt>
                <c:pt idx="112">
                  <c:v>0.69950476074233303</c:v>
                </c:pt>
                <c:pt idx="113">
                  <c:v>0.69668184724593896</c:v>
                </c:pt>
                <c:pt idx="114">
                  <c:v>0.69385893374954499</c:v>
                </c:pt>
                <c:pt idx="115">
                  <c:v>0.69103602025315103</c:v>
                </c:pt>
                <c:pt idx="116">
                  <c:v>0.68821310675675695</c:v>
                </c:pt>
                <c:pt idx="117">
                  <c:v>0.68539019326036299</c:v>
                </c:pt>
                <c:pt idx="118">
                  <c:v>0.68256727976396903</c:v>
                </c:pt>
                <c:pt idx="119">
                  <c:v>0.67974436626757595</c:v>
                </c:pt>
              </c:numCache>
            </c:numRef>
          </c:yVal>
          <c:smooth val="1"/>
          <c:extLst>
            <c:ext xmlns:c16="http://schemas.microsoft.com/office/drawing/2014/chart" uri="{C3380CC4-5D6E-409C-BE32-E72D297353CC}">
              <c16:uniqueId val="{00000002-1485-CC45-9368-C2A5EBB00DAD}"/>
            </c:ext>
          </c:extLst>
        </c:ser>
        <c:ser>
          <c:idx val="3"/>
          <c:order val="3"/>
          <c:tx>
            <c:strRef>
              <c:f>HEALTH_Centiles!$AZ$1</c:f>
              <c:strCache>
                <c:ptCount val="1"/>
                <c:pt idx="0">
                  <c:v>Level IV</c:v>
                </c:pt>
              </c:strCache>
            </c:strRef>
          </c:tx>
          <c:spPr>
            <a:ln w="19050" cap="rnd">
              <a:solidFill>
                <a:schemeClr val="accent2">
                  <a:lumMod val="60000"/>
                </a:schemeClr>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HEALTH_Centiles!$AZ$2:$AZ$121</c:f>
              <c:numCache>
                <c:formatCode>General</c:formatCode>
                <c:ptCount val="120"/>
                <c:pt idx="0">
                  <c:v>1.4169462906958801</c:v>
                </c:pt>
                <c:pt idx="1">
                  <c:v>1.4165909190780399</c:v>
                </c:pt>
                <c:pt idx="2">
                  <c:v>1.4162355474602</c:v>
                </c:pt>
                <c:pt idx="3">
                  <c:v>1.41588017584237</c:v>
                </c:pt>
                <c:pt idx="4">
                  <c:v>1.4155248042245301</c:v>
                </c:pt>
                <c:pt idx="5">
                  <c:v>1.4151694326066999</c:v>
                </c:pt>
                <c:pt idx="6">
                  <c:v>1.41481406098886</c:v>
                </c:pt>
                <c:pt idx="7">
                  <c:v>1.41445868937102</c:v>
                </c:pt>
                <c:pt idx="8">
                  <c:v>1.4141033177531901</c:v>
                </c:pt>
                <c:pt idx="9">
                  <c:v>1.4137479461353499</c:v>
                </c:pt>
                <c:pt idx="10">
                  <c:v>1.41339257451752</c:v>
                </c:pt>
                <c:pt idx="11">
                  <c:v>1.41303720289968</c:v>
                </c:pt>
                <c:pt idx="12">
                  <c:v>1.4126818312818401</c:v>
                </c:pt>
                <c:pt idx="13">
                  <c:v>1.4123264596640099</c:v>
                </c:pt>
                <c:pt idx="14">
                  <c:v>1.41197108804617</c:v>
                </c:pt>
                <c:pt idx="15">
                  <c:v>1.4116157164283301</c:v>
                </c:pt>
                <c:pt idx="16">
                  <c:v>1.4112603448104999</c:v>
                </c:pt>
                <c:pt idx="17">
                  <c:v>1.41090497319266</c:v>
                </c:pt>
                <c:pt idx="18">
                  <c:v>1.41054960157483</c:v>
                </c:pt>
                <c:pt idx="19">
                  <c:v>1.4101942299569901</c:v>
                </c:pt>
                <c:pt idx="20">
                  <c:v>1.4098388583391499</c:v>
                </c:pt>
                <c:pt idx="21">
                  <c:v>1.40948348672132</c:v>
                </c:pt>
                <c:pt idx="22">
                  <c:v>1.40912811510348</c:v>
                </c:pt>
                <c:pt idx="23">
                  <c:v>1.4087727434856401</c:v>
                </c:pt>
                <c:pt idx="24">
                  <c:v>1.4084173718678099</c:v>
                </c:pt>
                <c:pt idx="25">
                  <c:v>1.40806200024997</c:v>
                </c:pt>
                <c:pt idx="26">
                  <c:v>1.40770662863214</c:v>
                </c:pt>
                <c:pt idx="27">
                  <c:v>1.4073512570143001</c:v>
                </c:pt>
                <c:pt idx="28">
                  <c:v>1.4069958853964599</c:v>
                </c:pt>
                <c:pt idx="29">
                  <c:v>1.40664051377863</c:v>
                </c:pt>
                <c:pt idx="30">
                  <c:v>1.40628514216079</c:v>
                </c:pt>
                <c:pt idx="31">
                  <c:v>1.4059297705429601</c:v>
                </c:pt>
                <c:pt idx="32">
                  <c:v>1.4055743989251199</c:v>
                </c:pt>
                <c:pt idx="33">
                  <c:v>1.40521902730728</c:v>
                </c:pt>
                <c:pt idx="34">
                  <c:v>1.40486365568945</c:v>
                </c:pt>
                <c:pt idx="35">
                  <c:v>1.4045082840716101</c:v>
                </c:pt>
                <c:pt idx="36">
                  <c:v>1.4041529124537699</c:v>
                </c:pt>
                <c:pt idx="37">
                  <c:v>1.40379754083594</c:v>
                </c:pt>
                <c:pt idx="38">
                  <c:v>1.4034421692181001</c:v>
                </c:pt>
                <c:pt idx="39">
                  <c:v>1.4030867976002701</c:v>
                </c:pt>
                <c:pt idx="40">
                  <c:v>1.4027314259824299</c:v>
                </c:pt>
                <c:pt idx="41">
                  <c:v>1.40237605436459</c:v>
                </c:pt>
                <c:pt idx="42">
                  <c:v>1.4020206827467601</c:v>
                </c:pt>
                <c:pt idx="43">
                  <c:v>1.4016653111289199</c:v>
                </c:pt>
                <c:pt idx="44">
                  <c:v>1.40130993951109</c:v>
                </c:pt>
                <c:pt idx="45">
                  <c:v>1.40095456789325</c:v>
                </c:pt>
                <c:pt idx="46">
                  <c:v>1.4005991962754101</c:v>
                </c:pt>
                <c:pt idx="47">
                  <c:v>1.4002438246575799</c:v>
                </c:pt>
                <c:pt idx="48">
                  <c:v>1.39988845303974</c:v>
                </c:pt>
                <c:pt idx="49">
                  <c:v>1.3995330814219</c:v>
                </c:pt>
                <c:pt idx="50">
                  <c:v>1.3991777098040701</c:v>
                </c:pt>
                <c:pt idx="51">
                  <c:v>1.3988223381862299</c:v>
                </c:pt>
                <c:pt idx="52">
                  <c:v>1.3984669665684</c:v>
                </c:pt>
                <c:pt idx="53">
                  <c:v>1.39811159495056</c:v>
                </c:pt>
                <c:pt idx="54">
                  <c:v>1.3977562233327201</c:v>
                </c:pt>
                <c:pt idx="55">
                  <c:v>1.3974008517148899</c:v>
                </c:pt>
                <c:pt idx="56">
                  <c:v>1.39704548009705</c:v>
                </c:pt>
                <c:pt idx="57">
                  <c:v>1.39669010847921</c:v>
                </c:pt>
                <c:pt idx="58">
                  <c:v>1.3963347368613801</c:v>
                </c:pt>
                <c:pt idx="59">
                  <c:v>1.3959793652435399</c:v>
                </c:pt>
                <c:pt idx="60">
                  <c:v>1.39562399362571</c:v>
                </c:pt>
                <c:pt idx="61">
                  <c:v>1.3952686220078701</c:v>
                </c:pt>
                <c:pt idx="62">
                  <c:v>1.3949132503900299</c:v>
                </c:pt>
                <c:pt idx="63">
                  <c:v>1.3945578787721999</c:v>
                </c:pt>
                <c:pt idx="64">
                  <c:v>1.39420250715436</c:v>
                </c:pt>
                <c:pt idx="65">
                  <c:v>1.3938471355365301</c:v>
                </c:pt>
                <c:pt idx="66">
                  <c:v>1.3934917639186899</c:v>
                </c:pt>
                <c:pt idx="67">
                  <c:v>1.39313639230085</c:v>
                </c:pt>
                <c:pt idx="68">
                  <c:v>1.39278102068302</c:v>
                </c:pt>
                <c:pt idx="69">
                  <c:v>1.3924256490651801</c:v>
                </c:pt>
                <c:pt idx="70">
                  <c:v>1.3920702774473399</c:v>
                </c:pt>
                <c:pt idx="71">
                  <c:v>1.39171490582951</c:v>
                </c:pt>
                <c:pt idx="72">
                  <c:v>1.39135953421167</c:v>
                </c:pt>
                <c:pt idx="73">
                  <c:v>1.3910041625938401</c:v>
                </c:pt>
                <c:pt idx="74">
                  <c:v>1.3906487909759999</c:v>
                </c:pt>
                <c:pt idx="75">
                  <c:v>1.39029341935816</c:v>
                </c:pt>
                <c:pt idx="76">
                  <c:v>1.38993804774033</c:v>
                </c:pt>
                <c:pt idx="77">
                  <c:v>1.3895826761224901</c:v>
                </c:pt>
                <c:pt idx="78">
                  <c:v>1.3892273045046599</c:v>
                </c:pt>
                <c:pt idx="79">
                  <c:v>1.38887193288682</c:v>
                </c:pt>
                <c:pt idx="80">
                  <c:v>1.38851656126898</c:v>
                </c:pt>
                <c:pt idx="81">
                  <c:v>1.3881611896511501</c:v>
                </c:pt>
                <c:pt idx="82">
                  <c:v>1.3878058180333099</c:v>
                </c:pt>
                <c:pt idx="83">
                  <c:v>1.38745044641547</c:v>
                </c:pt>
                <c:pt idx="84">
                  <c:v>1.38709507479764</c:v>
                </c:pt>
                <c:pt idx="85">
                  <c:v>1.3867397031798001</c:v>
                </c:pt>
                <c:pt idx="86">
                  <c:v>1.3863843315619699</c:v>
                </c:pt>
                <c:pt idx="87">
                  <c:v>1.38602895994413</c:v>
                </c:pt>
                <c:pt idx="88">
                  <c:v>1.3856735883262901</c:v>
                </c:pt>
                <c:pt idx="89">
                  <c:v>1.3853182167084599</c:v>
                </c:pt>
                <c:pt idx="90">
                  <c:v>1.38496284509062</c:v>
                </c:pt>
                <c:pt idx="91">
                  <c:v>1.38460747347278</c:v>
                </c:pt>
                <c:pt idx="92">
                  <c:v>1.3842521018549501</c:v>
                </c:pt>
                <c:pt idx="93">
                  <c:v>1.3838967302371099</c:v>
                </c:pt>
                <c:pt idx="94">
                  <c:v>1.38354135861928</c:v>
                </c:pt>
                <c:pt idx="95">
                  <c:v>1.38318598700144</c:v>
                </c:pt>
                <c:pt idx="96">
                  <c:v>1.3828306153836001</c:v>
                </c:pt>
                <c:pt idx="97">
                  <c:v>1.3824752437657699</c:v>
                </c:pt>
                <c:pt idx="98">
                  <c:v>1.38211987214793</c:v>
                </c:pt>
                <c:pt idx="99">
                  <c:v>1.3817645005301</c:v>
                </c:pt>
                <c:pt idx="100">
                  <c:v>1.3814091289122601</c:v>
                </c:pt>
                <c:pt idx="101">
                  <c:v>1.3810537572944199</c:v>
                </c:pt>
                <c:pt idx="102">
                  <c:v>1.38069838567659</c:v>
                </c:pt>
                <c:pt idx="103">
                  <c:v>1.38034301405875</c:v>
                </c:pt>
                <c:pt idx="104">
                  <c:v>1.3799876424409101</c:v>
                </c:pt>
                <c:pt idx="105">
                  <c:v>1.3796322708230799</c:v>
                </c:pt>
                <c:pt idx="106">
                  <c:v>1.37927689920524</c:v>
                </c:pt>
                <c:pt idx="107">
                  <c:v>1.37892152758741</c:v>
                </c:pt>
                <c:pt idx="108">
                  <c:v>1.3785661559695701</c:v>
                </c:pt>
                <c:pt idx="109">
                  <c:v>1.3782107843517299</c:v>
                </c:pt>
                <c:pt idx="110">
                  <c:v>1.3778554127339</c:v>
                </c:pt>
                <c:pt idx="111">
                  <c:v>1.3775000411160601</c:v>
                </c:pt>
                <c:pt idx="112">
                  <c:v>1.3771446694982299</c:v>
                </c:pt>
                <c:pt idx="113">
                  <c:v>1.37678929788039</c:v>
                </c:pt>
                <c:pt idx="114">
                  <c:v>1.37643392626255</c:v>
                </c:pt>
                <c:pt idx="115">
                  <c:v>1.3760785546447201</c:v>
                </c:pt>
                <c:pt idx="116">
                  <c:v>1.3757231830268799</c:v>
                </c:pt>
                <c:pt idx="117">
                  <c:v>1.37536781140904</c:v>
                </c:pt>
                <c:pt idx="118">
                  <c:v>1.37501243979121</c:v>
                </c:pt>
                <c:pt idx="119">
                  <c:v>1.3746570681733701</c:v>
                </c:pt>
              </c:numCache>
            </c:numRef>
          </c:yVal>
          <c:smooth val="1"/>
          <c:extLst>
            <c:ext xmlns:c16="http://schemas.microsoft.com/office/drawing/2014/chart" uri="{C3380CC4-5D6E-409C-BE32-E72D297353CC}">
              <c16:uniqueId val="{00000003-1485-CC45-9368-C2A5EBB00DAD}"/>
            </c:ext>
          </c:extLst>
        </c:ser>
        <c:ser>
          <c:idx val="4"/>
          <c:order val="4"/>
          <c:tx>
            <c:strRef>
              <c:f>HEALTH_Centiles!$BA$1</c:f>
              <c:strCache>
                <c:ptCount val="1"/>
                <c:pt idx="0">
                  <c:v>Level V</c:v>
                </c:pt>
              </c:strCache>
            </c:strRef>
          </c:tx>
          <c:spPr>
            <a:ln w="19050" cap="rnd">
              <a:solidFill>
                <a:schemeClr val="accent4">
                  <a:lumMod val="60000"/>
                </a:schemeClr>
              </a:solidFill>
              <a:round/>
            </a:ln>
            <a:effectLst/>
          </c:spPr>
          <c:marker>
            <c:symbol val="none"/>
          </c:marker>
          <c:xVal>
            <c:numRef>
              <c:f>HEALTH_Centiles!$AV$2:$AV$121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HEALTH_Centiles!$BA$2:$BA$121</c:f>
              <c:numCache>
                <c:formatCode>General</c:formatCode>
                <c:ptCount val="120"/>
                <c:pt idx="0">
                  <c:v>2.16298856849239</c:v>
                </c:pt>
                <c:pt idx="1">
                  <c:v>2.1644059251588001</c:v>
                </c:pt>
                <c:pt idx="2">
                  <c:v>2.1658232818252201</c:v>
                </c:pt>
                <c:pt idx="3">
                  <c:v>2.1672406384916298</c:v>
                </c:pt>
                <c:pt idx="4">
                  <c:v>2.1686579951580498</c:v>
                </c:pt>
                <c:pt idx="5">
                  <c:v>2.17007535182446</c:v>
                </c:pt>
                <c:pt idx="6">
                  <c:v>2.1714927084908799</c:v>
                </c:pt>
                <c:pt idx="7">
                  <c:v>2.1729100651572901</c:v>
                </c:pt>
                <c:pt idx="8">
                  <c:v>2.1743274218237101</c:v>
                </c:pt>
                <c:pt idx="9">
                  <c:v>2.1757447784901198</c:v>
                </c:pt>
                <c:pt idx="10">
                  <c:v>2.1771621351565398</c:v>
                </c:pt>
                <c:pt idx="11">
                  <c:v>2.1785794918229602</c:v>
                </c:pt>
                <c:pt idx="12">
                  <c:v>2.1799968484893699</c:v>
                </c:pt>
                <c:pt idx="13">
                  <c:v>2.1814142051557899</c:v>
                </c:pt>
                <c:pt idx="14">
                  <c:v>2.1828315618222001</c:v>
                </c:pt>
                <c:pt idx="15">
                  <c:v>2.18424891848862</c:v>
                </c:pt>
                <c:pt idx="16">
                  <c:v>2.1856662751550302</c:v>
                </c:pt>
                <c:pt idx="17">
                  <c:v>2.1870836318214502</c:v>
                </c:pt>
                <c:pt idx="18">
                  <c:v>2.1885009884878599</c:v>
                </c:pt>
                <c:pt idx="19">
                  <c:v>2.1899183451542799</c:v>
                </c:pt>
                <c:pt idx="20">
                  <c:v>2.19133570182069</c:v>
                </c:pt>
                <c:pt idx="21">
                  <c:v>2.19275305848711</c:v>
                </c:pt>
                <c:pt idx="22">
                  <c:v>2.19417041515353</c:v>
                </c:pt>
                <c:pt idx="23">
                  <c:v>2.1955877718199401</c:v>
                </c:pt>
                <c:pt idx="24">
                  <c:v>2.1970051284863601</c:v>
                </c:pt>
                <c:pt idx="25">
                  <c:v>2.1984224851527698</c:v>
                </c:pt>
                <c:pt idx="26">
                  <c:v>2.1998398418191898</c:v>
                </c:pt>
                <c:pt idx="27">
                  <c:v>2.2012571984856</c:v>
                </c:pt>
                <c:pt idx="28">
                  <c:v>2.2026745551520199</c:v>
                </c:pt>
                <c:pt idx="29">
                  <c:v>2.2040919118184301</c:v>
                </c:pt>
                <c:pt idx="30">
                  <c:v>2.2055092684848501</c:v>
                </c:pt>
                <c:pt idx="31">
                  <c:v>2.20692662515127</c:v>
                </c:pt>
                <c:pt idx="32">
                  <c:v>2.2083439818176802</c:v>
                </c:pt>
                <c:pt idx="33">
                  <c:v>2.2097613384841002</c:v>
                </c:pt>
                <c:pt idx="34">
                  <c:v>2.2111786951505099</c:v>
                </c:pt>
                <c:pt idx="35">
                  <c:v>2.2125960518169299</c:v>
                </c:pt>
                <c:pt idx="36">
                  <c:v>2.2140134084833401</c:v>
                </c:pt>
                <c:pt idx="37">
                  <c:v>2.21543076514976</c:v>
                </c:pt>
                <c:pt idx="38">
                  <c:v>2.2168481218161702</c:v>
                </c:pt>
                <c:pt idx="39">
                  <c:v>2.2182654784825901</c:v>
                </c:pt>
                <c:pt idx="40">
                  <c:v>2.2196828351490101</c:v>
                </c:pt>
                <c:pt idx="41">
                  <c:v>2.2211001918154198</c:v>
                </c:pt>
                <c:pt idx="42">
                  <c:v>2.2225175484818398</c:v>
                </c:pt>
                <c:pt idx="43">
                  <c:v>2.22393490514825</c:v>
                </c:pt>
                <c:pt idx="44">
                  <c:v>2.2253522618146699</c:v>
                </c:pt>
                <c:pt idx="45">
                  <c:v>2.2267696184810801</c:v>
                </c:pt>
                <c:pt idx="46">
                  <c:v>2.2281869751475001</c:v>
                </c:pt>
                <c:pt idx="47">
                  <c:v>2.2296043318139098</c:v>
                </c:pt>
                <c:pt idx="48">
                  <c:v>2.2310216884803298</c:v>
                </c:pt>
                <c:pt idx="49">
                  <c:v>2.23243904514674</c:v>
                </c:pt>
                <c:pt idx="50">
                  <c:v>2.2338564018131599</c:v>
                </c:pt>
                <c:pt idx="51">
                  <c:v>2.2352737584795799</c:v>
                </c:pt>
                <c:pt idx="52">
                  <c:v>2.2366911151459901</c:v>
                </c:pt>
                <c:pt idx="53">
                  <c:v>2.23810847181241</c:v>
                </c:pt>
                <c:pt idx="54">
                  <c:v>2.2395258284788202</c:v>
                </c:pt>
                <c:pt idx="55">
                  <c:v>2.2409431851452402</c:v>
                </c:pt>
                <c:pt idx="56">
                  <c:v>2.2423605418116499</c:v>
                </c:pt>
                <c:pt idx="57">
                  <c:v>2.2437778984780699</c:v>
                </c:pt>
                <c:pt idx="58">
                  <c:v>2.24519525514448</c:v>
                </c:pt>
                <c:pt idx="59">
                  <c:v>2.2466126118109</c:v>
                </c:pt>
                <c:pt idx="60">
                  <c:v>2.24802996847732</c:v>
                </c:pt>
                <c:pt idx="61">
                  <c:v>2.2494473251437301</c:v>
                </c:pt>
                <c:pt idx="62">
                  <c:v>2.2508646818101501</c:v>
                </c:pt>
                <c:pt idx="63">
                  <c:v>2.2522820384765598</c:v>
                </c:pt>
                <c:pt idx="64">
                  <c:v>2.2536993951429798</c:v>
                </c:pt>
                <c:pt idx="65">
                  <c:v>2.25511675180939</c:v>
                </c:pt>
                <c:pt idx="66">
                  <c:v>2.2565341084758099</c:v>
                </c:pt>
                <c:pt idx="67">
                  <c:v>2.2579514651422201</c:v>
                </c:pt>
                <c:pt idx="68">
                  <c:v>2.2593688218086401</c:v>
                </c:pt>
                <c:pt idx="69">
                  <c:v>2.2607861784750498</c:v>
                </c:pt>
                <c:pt idx="70">
                  <c:v>2.2622035351414702</c:v>
                </c:pt>
                <c:pt idx="71">
                  <c:v>2.2636208918078902</c:v>
                </c:pt>
                <c:pt idx="72">
                  <c:v>2.2650382484742999</c:v>
                </c:pt>
                <c:pt idx="73">
                  <c:v>2.2664556051407199</c:v>
                </c:pt>
                <c:pt idx="74">
                  <c:v>2.2678729618071301</c:v>
                </c:pt>
                <c:pt idx="75">
                  <c:v>2.26929031847355</c:v>
                </c:pt>
                <c:pt idx="76">
                  <c:v>2.2707076751399602</c:v>
                </c:pt>
                <c:pt idx="77">
                  <c:v>2.2721250318063801</c:v>
                </c:pt>
                <c:pt idx="78">
                  <c:v>2.2735423884727899</c:v>
                </c:pt>
                <c:pt idx="79">
                  <c:v>2.2749597451392098</c:v>
                </c:pt>
                <c:pt idx="80">
                  <c:v>2.2763771018056298</c:v>
                </c:pt>
                <c:pt idx="81">
                  <c:v>2.27779445847204</c:v>
                </c:pt>
                <c:pt idx="82">
                  <c:v>2.2792118151384599</c:v>
                </c:pt>
                <c:pt idx="83">
                  <c:v>2.2806291718048701</c:v>
                </c:pt>
                <c:pt idx="84">
                  <c:v>2.2820465284712901</c:v>
                </c:pt>
                <c:pt idx="85">
                  <c:v>2.2834638851376998</c:v>
                </c:pt>
                <c:pt idx="86">
                  <c:v>2.2848812418041198</c:v>
                </c:pt>
                <c:pt idx="87">
                  <c:v>2.28629859847053</c:v>
                </c:pt>
                <c:pt idx="88">
                  <c:v>2.2877159551369499</c:v>
                </c:pt>
                <c:pt idx="89">
                  <c:v>2.2891333118033601</c:v>
                </c:pt>
                <c:pt idx="90">
                  <c:v>2.2905506684697801</c:v>
                </c:pt>
                <c:pt idx="91">
                  <c:v>2.2919680251362</c:v>
                </c:pt>
                <c:pt idx="92">
                  <c:v>2.2933853818026102</c:v>
                </c:pt>
                <c:pt idx="93">
                  <c:v>2.2948027384690302</c:v>
                </c:pt>
                <c:pt idx="94">
                  <c:v>2.2962200951354399</c:v>
                </c:pt>
                <c:pt idx="95">
                  <c:v>2.2976374518018599</c:v>
                </c:pt>
                <c:pt idx="96">
                  <c:v>2.29905480846827</c:v>
                </c:pt>
                <c:pt idx="97">
                  <c:v>2.30047216513469</c:v>
                </c:pt>
                <c:pt idx="98">
                  <c:v>2.3018895218011002</c:v>
                </c:pt>
                <c:pt idx="99">
                  <c:v>2.3033068784675201</c:v>
                </c:pt>
                <c:pt idx="100">
                  <c:v>2.3047242351339401</c:v>
                </c:pt>
                <c:pt idx="101">
                  <c:v>2.3061415918003498</c:v>
                </c:pt>
                <c:pt idx="102">
                  <c:v>2.3075589484667698</c:v>
                </c:pt>
                <c:pt idx="103">
                  <c:v>2.30897630513318</c:v>
                </c:pt>
                <c:pt idx="104">
                  <c:v>2.3103936617995999</c:v>
                </c:pt>
                <c:pt idx="105">
                  <c:v>2.3118110184660101</c:v>
                </c:pt>
                <c:pt idx="106">
                  <c:v>2.3132283751324301</c:v>
                </c:pt>
                <c:pt idx="107">
                  <c:v>2.3146457317988398</c:v>
                </c:pt>
                <c:pt idx="108">
                  <c:v>2.3160630884652602</c:v>
                </c:pt>
                <c:pt idx="109">
                  <c:v>2.31748044513167</c:v>
                </c:pt>
                <c:pt idx="110">
                  <c:v>2.3188978017980899</c:v>
                </c:pt>
                <c:pt idx="111">
                  <c:v>2.3203151584645099</c:v>
                </c:pt>
                <c:pt idx="112">
                  <c:v>2.32173251513092</c:v>
                </c:pt>
                <c:pt idx="113">
                  <c:v>2.32314987179734</c:v>
                </c:pt>
                <c:pt idx="114">
                  <c:v>2.3245672284637502</c:v>
                </c:pt>
                <c:pt idx="115">
                  <c:v>2.3259845851301701</c:v>
                </c:pt>
                <c:pt idx="116">
                  <c:v>2.3274019417965799</c:v>
                </c:pt>
                <c:pt idx="117">
                  <c:v>2.3288192984629998</c:v>
                </c:pt>
                <c:pt idx="118">
                  <c:v>2.33023665512941</c:v>
                </c:pt>
                <c:pt idx="119">
                  <c:v>2.33165401179583</c:v>
                </c:pt>
              </c:numCache>
            </c:numRef>
          </c:yVal>
          <c:smooth val="1"/>
          <c:extLst>
            <c:ext xmlns:c16="http://schemas.microsoft.com/office/drawing/2014/chart" uri="{C3380CC4-5D6E-409C-BE32-E72D297353CC}">
              <c16:uniqueId val="{00000004-1485-CC45-9368-C2A5EBB00DAD}"/>
            </c:ext>
          </c:extLst>
        </c:ser>
        <c:ser>
          <c:idx val="5"/>
          <c:order val="5"/>
          <c:tx>
            <c:strRef>
              <c:f>HEALTH_Centiles!$C$3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HEALTH_Centiles!$AF$8:$AF$9</c:f>
              <c:numCache>
                <c:formatCode>General</c:formatCode>
                <c:ptCount val="2"/>
                <c:pt idx="0">
                  <c:v>#N/A</c:v>
                </c:pt>
                <c:pt idx="1">
                  <c:v>#N/A</c:v>
                </c:pt>
              </c:numCache>
            </c:numRef>
          </c:xVal>
          <c:yVal>
            <c:numRef>
              <c:f>HEALTH_Centiles!$AG$8:$AG$9</c:f>
              <c:numCache>
                <c:formatCode>General</c:formatCode>
                <c:ptCount val="2"/>
                <c:pt idx="0">
                  <c:v>#N/A</c:v>
                </c:pt>
                <c:pt idx="1">
                  <c:v>#N/A</c:v>
                </c:pt>
              </c:numCache>
            </c:numRef>
          </c:yVal>
          <c:smooth val="1"/>
          <c:extLst>
            <c:ext xmlns:c16="http://schemas.microsoft.com/office/drawing/2014/chart" uri="{C3380CC4-5D6E-409C-BE32-E72D297353CC}">
              <c16:uniqueId val="{00000005-1485-CC45-9368-C2A5EBB00DAD}"/>
            </c:ext>
          </c:extLst>
        </c:ser>
        <c:dLbls>
          <c:showLegendKey val="0"/>
          <c:showVal val="0"/>
          <c:showCatName val="0"/>
          <c:showSerName val="0"/>
          <c:showPercent val="0"/>
          <c:showBubbleSize val="0"/>
        </c:dLbls>
        <c:axId val="914769360"/>
        <c:axId val="919665840"/>
      </c:scatterChart>
      <c:valAx>
        <c:axId val="914769360"/>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665840"/>
        <c:crossesAt val="0"/>
        <c:crossBetween val="midCat"/>
        <c:majorUnit val="1"/>
        <c:minorUnit val="0.5"/>
      </c:valAx>
      <c:valAx>
        <c:axId val="919665840"/>
        <c:scaling>
          <c:orientation val="minMax"/>
          <c:max val="7"/>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HEALTH_Centiles!$B$2</c:f>
              <c:strCache>
                <c:ptCount val="1"/>
                <c:pt idx="0">
                  <c:v>Child Health Conditions Questionnaire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4769360"/>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HEALTH_Centiles!$BC$124</c:f>
          <c:strCache>
            <c:ptCount val="1"/>
            <c:pt idx="0">
              <c:v>Child Health Conditions Questionnaire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HEALTH_Centiles!$AI$3</c:f>
              <c:strCache>
                <c:ptCount val="1"/>
                <c:pt idx="0">
                  <c:v>3</c:v>
                </c:pt>
              </c:strCache>
            </c:strRef>
          </c:tx>
          <c:spPr>
            <a:ln w="19050" cap="rnd">
              <a:solidFill>
                <a:srgbClr val="92D050"/>
              </a:solidFill>
              <a:prstDash val="sys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HEALTH_Centiles!$AI$4:$AI$124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0-CEDC-2840-9A82-A48A8A501148}"/>
            </c:ext>
          </c:extLst>
        </c:ser>
        <c:ser>
          <c:idx val="1"/>
          <c:order val="1"/>
          <c:tx>
            <c:strRef>
              <c:f>HEALTH_Centiles!$AJ$3</c:f>
              <c:strCache>
                <c:ptCount val="1"/>
                <c:pt idx="0">
                  <c:v>5</c:v>
                </c:pt>
              </c:strCache>
            </c:strRef>
          </c:tx>
          <c:spPr>
            <a:ln w="19050" cap="rnd">
              <a:solidFill>
                <a:schemeClr val="accent2"/>
              </a:solidFill>
              <a:prstDash val="solid"/>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HEALTH_Centiles!$AJ$4:$AJ$124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1-CEDC-2840-9A82-A48A8A501148}"/>
            </c:ext>
          </c:extLst>
        </c:ser>
        <c:ser>
          <c:idx val="2"/>
          <c:order val="2"/>
          <c:tx>
            <c:strRef>
              <c:f>HEALTH_Centiles!$AK$3</c:f>
              <c:strCache>
                <c:ptCount val="1"/>
                <c:pt idx="0">
                  <c:v>10</c:v>
                </c:pt>
              </c:strCache>
            </c:strRef>
          </c:tx>
          <c:spPr>
            <a:ln w="19050" cap="rnd">
              <a:solidFill>
                <a:srgbClr val="7030A0"/>
              </a:solidFill>
              <a:prstDash val="sysDot"/>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HEALTH_Centiles!$AK$4:$AK$124</c:f>
              <c:numCache>
                <c:formatCode>General</c:formatCode>
                <c:ptCount val="121"/>
                <c:pt idx="0">
                  <c:v>0.11</c:v>
                </c:pt>
                <c:pt idx="1">
                  <c:v>0.11</c:v>
                </c:pt>
                <c:pt idx="2">
                  <c:v>0.12</c:v>
                </c:pt>
                <c:pt idx="3">
                  <c:v>0.12</c:v>
                </c:pt>
                <c:pt idx="4">
                  <c:v>0.13</c:v>
                </c:pt>
                <c:pt idx="5">
                  <c:v>0.13</c:v>
                </c:pt>
                <c:pt idx="6">
                  <c:v>0.13</c:v>
                </c:pt>
                <c:pt idx="7">
                  <c:v>0.14000000000000001</c:v>
                </c:pt>
                <c:pt idx="8">
                  <c:v>0.14000000000000001</c:v>
                </c:pt>
                <c:pt idx="9">
                  <c:v>0.14000000000000001</c:v>
                </c:pt>
                <c:pt idx="10">
                  <c:v>0.15</c:v>
                </c:pt>
                <c:pt idx="11">
                  <c:v>0.15</c:v>
                </c:pt>
                <c:pt idx="12">
                  <c:v>0.15</c:v>
                </c:pt>
                <c:pt idx="13">
                  <c:v>0.16</c:v>
                </c:pt>
                <c:pt idx="14">
                  <c:v>0.16</c:v>
                </c:pt>
                <c:pt idx="15">
                  <c:v>0.16</c:v>
                </c:pt>
                <c:pt idx="16">
                  <c:v>0.16</c:v>
                </c:pt>
                <c:pt idx="17">
                  <c:v>0.17</c:v>
                </c:pt>
                <c:pt idx="18">
                  <c:v>0.17</c:v>
                </c:pt>
                <c:pt idx="19">
                  <c:v>0.17</c:v>
                </c:pt>
                <c:pt idx="20">
                  <c:v>0.17</c:v>
                </c:pt>
                <c:pt idx="21">
                  <c:v>0.17</c:v>
                </c:pt>
                <c:pt idx="22">
                  <c:v>0.18</c:v>
                </c:pt>
                <c:pt idx="23">
                  <c:v>0.18</c:v>
                </c:pt>
                <c:pt idx="24">
                  <c:v>0.18</c:v>
                </c:pt>
                <c:pt idx="25">
                  <c:v>0.18</c:v>
                </c:pt>
                <c:pt idx="26">
                  <c:v>0.18</c:v>
                </c:pt>
                <c:pt idx="27">
                  <c:v>0.18</c:v>
                </c:pt>
                <c:pt idx="28">
                  <c:v>0.18</c:v>
                </c:pt>
                <c:pt idx="29">
                  <c:v>0.19</c:v>
                </c:pt>
                <c:pt idx="30">
                  <c:v>0.19</c:v>
                </c:pt>
                <c:pt idx="31">
                  <c:v>0.19</c:v>
                </c:pt>
                <c:pt idx="32">
                  <c:v>0.19</c:v>
                </c:pt>
                <c:pt idx="33">
                  <c:v>0.19</c:v>
                </c:pt>
                <c:pt idx="34">
                  <c:v>0.19</c:v>
                </c:pt>
                <c:pt idx="35">
                  <c:v>0.19</c:v>
                </c:pt>
                <c:pt idx="36">
                  <c:v>0.19</c:v>
                </c:pt>
                <c:pt idx="37">
                  <c:v>0.19</c:v>
                </c:pt>
                <c:pt idx="38">
                  <c:v>0.19</c:v>
                </c:pt>
                <c:pt idx="39">
                  <c:v>0.19</c:v>
                </c:pt>
                <c:pt idx="40">
                  <c:v>0.19</c:v>
                </c:pt>
                <c:pt idx="41">
                  <c:v>0.19</c:v>
                </c:pt>
                <c:pt idx="42">
                  <c:v>0.19</c:v>
                </c:pt>
                <c:pt idx="43">
                  <c:v>0.19</c:v>
                </c:pt>
                <c:pt idx="44">
                  <c:v>0.19</c:v>
                </c:pt>
                <c:pt idx="45">
                  <c:v>0.18</c:v>
                </c:pt>
                <c:pt idx="46">
                  <c:v>0.18</c:v>
                </c:pt>
                <c:pt idx="47">
                  <c:v>0.18</c:v>
                </c:pt>
                <c:pt idx="48">
                  <c:v>0.18</c:v>
                </c:pt>
                <c:pt idx="49">
                  <c:v>0.18</c:v>
                </c:pt>
                <c:pt idx="50">
                  <c:v>0.18</c:v>
                </c:pt>
                <c:pt idx="51">
                  <c:v>0.18</c:v>
                </c:pt>
                <c:pt idx="52">
                  <c:v>0.17</c:v>
                </c:pt>
                <c:pt idx="53">
                  <c:v>0.17</c:v>
                </c:pt>
                <c:pt idx="54">
                  <c:v>0.17</c:v>
                </c:pt>
                <c:pt idx="55">
                  <c:v>0.17</c:v>
                </c:pt>
                <c:pt idx="56">
                  <c:v>0.17</c:v>
                </c:pt>
                <c:pt idx="57">
                  <c:v>0.16</c:v>
                </c:pt>
                <c:pt idx="58">
                  <c:v>0.16</c:v>
                </c:pt>
                <c:pt idx="59">
                  <c:v>0.16</c:v>
                </c:pt>
                <c:pt idx="60">
                  <c:v>0.16</c:v>
                </c:pt>
                <c:pt idx="61">
                  <c:v>0.15</c:v>
                </c:pt>
                <c:pt idx="62">
                  <c:v>0.15</c:v>
                </c:pt>
                <c:pt idx="63">
                  <c:v>0.15</c:v>
                </c:pt>
                <c:pt idx="64">
                  <c:v>0.14000000000000001</c:v>
                </c:pt>
                <c:pt idx="65">
                  <c:v>0.14000000000000001</c:v>
                </c:pt>
                <c:pt idx="66">
                  <c:v>0.14000000000000001</c:v>
                </c:pt>
                <c:pt idx="67">
                  <c:v>0.13</c:v>
                </c:pt>
                <c:pt idx="68">
                  <c:v>0.13</c:v>
                </c:pt>
                <c:pt idx="69">
                  <c:v>0.13</c:v>
                </c:pt>
                <c:pt idx="70">
                  <c:v>0.12</c:v>
                </c:pt>
                <c:pt idx="71">
                  <c:v>0.12</c:v>
                </c:pt>
                <c:pt idx="72">
                  <c:v>0.11</c:v>
                </c:pt>
                <c:pt idx="73">
                  <c:v>0.11</c:v>
                </c:pt>
                <c:pt idx="74">
                  <c:v>0.11</c:v>
                </c:pt>
                <c:pt idx="75">
                  <c:v>0.1</c:v>
                </c:pt>
                <c:pt idx="76">
                  <c:v>0.1</c:v>
                </c:pt>
                <c:pt idx="77">
                  <c:v>0.09</c:v>
                </c:pt>
                <c:pt idx="78">
                  <c:v>0.09</c:v>
                </c:pt>
                <c:pt idx="79">
                  <c:v>0.08</c:v>
                </c:pt>
                <c:pt idx="80">
                  <c:v>0.08</c:v>
                </c:pt>
                <c:pt idx="81">
                  <c:v>7.0000000000000007E-2</c:v>
                </c:pt>
                <c:pt idx="82">
                  <c:v>7.0000000000000007E-2</c:v>
                </c:pt>
                <c:pt idx="83">
                  <c:v>0.06</c:v>
                </c:pt>
                <c:pt idx="84">
                  <c:v>0.06</c:v>
                </c:pt>
                <c:pt idx="85">
                  <c:v>0.05</c:v>
                </c:pt>
                <c:pt idx="86">
                  <c:v>0.04</c:v>
                </c:pt>
                <c:pt idx="87">
                  <c:v>0.04</c:v>
                </c:pt>
                <c:pt idx="88">
                  <c:v>0.03</c:v>
                </c:pt>
                <c:pt idx="89">
                  <c:v>0.03</c:v>
                </c:pt>
                <c:pt idx="90">
                  <c:v>0.02</c:v>
                </c:pt>
                <c:pt idx="91">
                  <c:v>0.01</c:v>
                </c:pt>
                <c:pt idx="92">
                  <c:v>0.01</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numCache>
            </c:numRef>
          </c:yVal>
          <c:smooth val="0"/>
          <c:extLst>
            <c:ext xmlns:c16="http://schemas.microsoft.com/office/drawing/2014/chart" uri="{C3380CC4-5D6E-409C-BE32-E72D297353CC}">
              <c16:uniqueId val="{00000002-CEDC-2840-9A82-A48A8A501148}"/>
            </c:ext>
          </c:extLst>
        </c:ser>
        <c:ser>
          <c:idx val="3"/>
          <c:order val="3"/>
          <c:tx>
            <c:strRef>
              <c:f>HEALTH_Centiles!$AL$3</c:f>
              <c:strCache>
                <c:ptCount val="1"/>
                <c:pt idx="0">
                  <c:v>25</c:v>
                </c:pt>
              </c:strCache>
            </c:strRef>
          </c:tx>
          <c:spPr>
            <a:ln w="19050" cap="rnd">
              <a:solidFill>
                <a:schemeClr val="accent4"/>
              </a:solidFill>
              <a:prstDash val="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HEALTH_Centiles!$AL$4:$AL$124</c:f>
              <c:numCache>
                <c:formatCode>General</c:formatCode>
                <c:ptCount val="121"/>
                <c:pt idx="0">
                  <c:v>0.41</c:v>
                </c:pt>
                <c:pt idx="1">
                  <c:v>0.41</c:v>
                </c:pt>
                <c:pt idx="2">
                  <c:v>0.42</c:v>
                </c:pt>
                <c:pt idx="3">
                  <c:v>0.42</c:v>
                </c:pt>
                <c:pt idx="4">
                  <c:v>0.43</c:v>
                </c:pt>
                <c:pt idx="5">
                  <c:v>0.44</c:v>
                </c:pt>
                <c:pt idx="6">
                  <c:v>0.44</c:v>
                </c:pt>
                <c:pt idx="7">
                  <c:v>0.45</c:v>
                </c:pt>
                <c:pt idx="8">
                  <c:v>0.45</c:v>
                </c:pt>
                <c:pt idx="9">
                  <c:v>0.46</c:v>
                </c:pt>
                <c:pt idx="10">
                  <c:v>0.46</c:v>
                </c:pt>
                <c:pt idx="11">
                  <c:v>0.47</c:v>
                </c:pt>
                <c:pt idx="12">
                  <c:v>0.47</c:v>
                </c:pt>
                <c:pt idx="13">
                  <c:v>0.48</c:v>
                </c:pt>
                <c:pt idx="14">
                  <c:v>0.48</c:v>
                </c:pt>
                <c:pt idx="15">
                  <c:v>0.49</c:v>
                </c:pt>
                <c:pt idx="16">
                  <c:v>0.49</c:v>
                </c:pt>
                <c:pt idx="17">
                  <c:v>0.49</c:v>
                </c:pt>
                <c:pt idx="18">
                  <c:v>0.5</c:v>
                </c:pt>
                <c:pt idx="19">
                  <c:v>0.5</c:v>
                </c:pt>
                <c:pt idx="20">
                  <c:v>0.5</c:v>
                </c:pt>
                <c:pt idx="21">
                  <c:v>0.51</c:v>
                </c:pt>
                <c:pt idx="22">
                  <c:v>0.51</c:v>
                </c:pt>
                <c:pt idx="23">
                  <c:v>0.51</c:v>
                </c:pt>
                <c:pt idx="24">
                  <c:v>0.51</c:v>
                </c:pt>
                <c:pt idx="25">
                  <c:v>0.52</c:v>
                </c:pt>
                <c:pt idx="26">
                  <c:v>0.52</c:v>
                </c:pt>
                <c:pt idx="27">
                  <c:v>0.52</c:v>
                </c:pt>
                <c:pt idx="28">
                  <c:v>0.52</c:v>
                </c:pt>
                <c:pt idx="29">
                  <c:v>0.52</c:v>
                </c:pt>
                <c:pt idx="30">
                  <c:v>0.53</c:v>
                </c:pt>
                <c:pt idx="31">
                  <c:v>0.53</c:v>
                </c:pt>
                <c:pt idx="32">
                  <c:v>0.53</c:v>
                </c:pt>
                <c:pt idx="33">
                  <c:v>0.53</c:v>
                </c:pt>
                <c:pt idx="34">
                  <c:v>0.53</c:v>
                </c:pt>
                <c:pt idx="35">
                  <c:v>0.53</c:v>
                </c:pt>
                <c:pt idx="36">
                  <c:v>0.53</c:v>
                </c:pt>
                <c:pt idx="37">
                  <c:v>0.53</c:v>
                </c:pt>
                <c:pt idx="38">
                  <c:v>0.53</c:v>
                </c:pt>
                <c:pt idx="39">
                  <c:v>0.53</c:v>
                </c:pt>
                <c:pt idx="40">
                  <c:v>0.53</c:v>
                </c:pt>
                <c:pt idx="41">
                  <c:v>0.53</c:v>
                </c:pt>
                <c:pt idx="42">
                  <c:v>0.53</c:v>
                </c:pt>
                <c:pt idx="43">
                  <c:v>0.53</c:v>
                </c:pt>
                <c:pt idx="44">
                  <c:v>0.53</c:v>
                </c:pt>
                <c:pt idx="45">
                  <c:v>0.53</c:v>
                </c:pt>
                <c:pt idx="46">
                  <c:v>0.53</c:v>
                </c:pt>
                <c:pt idx="47">
                  <c:v>0.53</c:v>
                </c:pt>
                <c:pt idx="48">
                  <c:v>0.52</c:v>
                </c:pt>
                <c:pt idx="49">
                  <c:v>0.52</c:v>
                </c:pt>
                <c:pt idx="50">
                  <c:v>0.52</c:v>
                </c:pt>
                <c:pt idx="51">
                  <c:v>0.52</c:v>
                </c:pt>
                <c:pt idx="52">
                  <c:v>0.52</c:v>
                </c:pt>
                <c:pt idx="53">
                  <c:v>0.51</c:v>
                </c:pt>
                <c:pt idx="54">
                  <c:v>0.51</c:v>
                </c:pt>
                <c:pt idx="55">
                  <c:v>0.51</c:v>
                </c:pt>
                <c:pt idx="56">
                  <c:v>0.51</c:v>
                </c:pt>
                <c:pt idx="57">
                  <c:v>0.5</c:v>
                </c:pt>
                <c:pt idx="58">
                  <c:v>0.5</c:v>
                </c:pt>
                <c:pt idx="59">
                  <c:v>0.5</c:v>
                </c:pt>
                <c:pt idx="60">
                  <c:v>0.49</c:v>
                </c:pt>
                <c:pt idx="61">
                  <c:v>0.49</c:v>
                </c:pt>
                <c:pt idx="62">
                  <c:v>0.48</c:v>
                </c:pt>
                <c:pt idx="63">
                  <c:v>0.48</c:v>
                </c:pt>
                <c:pt idx="64">
                  <c:v>0.48</c:v>
                </c:pt>
                <c:pt idx="65">
                  <c:v>0.47</c:v>
                </c:pt>
                <c:pt idx="66">
                  <c:v>0.47</c:v>
                </c:pt>
                <c:pt idx="67">
                  <c:v>0.46</c:v>
                </c:pt>
                <c:pt idx="68">
                  <c:v>0.46</c:v>
                </c:pt>
                <c:pt idx="69">
                  <c:v>0.45</c:v>
                </c:pt>
                <c:pt idx="70">
                  <c:v>0.45</c:v>
                </c:pt>
                <c:pt idx="71">
                  <c:v>0.44</c:v>
                </c:pt>
                <c:pt idx="72">
                  <c:v>0.43</c:v>
                </c:pt>
                <c:pt idx="73">
                  <c:v>0.43</c:v>
                </c:pt>
                <c:pt idx="74">
                  <c:v>0.42</c:v>
                </c:pt>
                <c:pt idx="75">
                  <c:v>0.42</c:v>
                </c:pt>
                <c:pt idx="76">
                  <c:v>0.41</c:v>
                </c:pt>
                <c:pt idx="77">
                  <c:v>0.4</c:v>
                </c:pt>
                <c:pt idx="78">
                  <c:v>0.4</c:v>
                </c:pt>
                <c:pt idx="79">
                  <c:v>0.39</c:v>
                </c:pt>
                <c:pt idx="80">
                  <c:v>0.38</c:v>
                </c:pt>
                <c:pt idx="81">
                  <c:v>0.38</c:v>
                </c:pt>
                <c:pt idx="82">
                  <c:v>0.37</c:v>
                </c:pt>
                <c:pt idx="83">
                  <c:v>0.36</c:v>
                </c:pt>
                <c:pt idx="84">
                  <c:v>0.35</c:v>
                </c:pt>
                <c:pt idx="85">
                  <c:v>0.34</c:v>
                </c:pt>
                <c:pt idx="86">
                  <c:v>0.34</c:v>
                </c:pt>
                <c:pt idx="87">
                  <c:v>0.33</c:v>
                </c:pt>
                <c:pt idx="88">
                  <c:v>0.32</c:v>
                </c:pt>
                <c:pt idx="89">
                  <c:v>0.31</c:v>
                </c:pt>
                <c:pt idx="90">
                  <c:v>0.3</c:v>
                </c:pt>
                <c:pt idx="91">
                  <c:v>0.28999999999999998</c:v>
                </c:pt>
                <c:pt idx="92">
                  <c:v>0.28000000000000003</c:v>
                </c:pt>
                <c:pt idx="93">
                  <c:v>0.27</c:v>
                </c:pt>
                <c:pt idx="94">
                  <c:v>0.27</c:v>
                </c:pt>
                <c:pt idx="95">
                  <c:v>0.26</c:v>
                </c:pt>
                <c:pt idx="96">
                  <c:v>0.25</c:v>
                </c:pt>
                <c:pt idx="97">
                  <c:v>0.24</c:v>
                </c:pt>
                <c:pt idx="98">
                  <c:v>0.23</c:v>
                </c:pt>
                <c:pt idx="99">
                  <c:v>0.22</c:v>
                </c:pt>
                <c:pt idx="100">
                  <c:v>0.2</c:v>
                </c:pt>
                <c:pt idx="101">
                  <c:v>0.19</c:v>
                </c:pt>
                <c:pt idx="102">
                  <c:v>0.18</c:v>
                </c:pt>
                <c:pt idx="103">
                  <c:v>0.17</c:v>
                </c:pt>
                <c:pt idx="104">
                  <c:v>0.16</c:v>
                </c:pt>
                <c:pt idx="105">
                  <c:v>0.15</c:v>
                </c:pt>
                <c:pt idx="106">
                  <c:v>0.14000000000000001</c:v>
                </c:pt>
                <c:pt idx="107">
                  <c:v>0.13</c:v>
                </c:pt>
                <c:pt idx="108">
                  <c:v>0.11</c:v>
                </c:pt>
                <c:pt idx="109">
                  <c:v>0.1</c:v>
                </c:pt>
                <c:pt idx="110">
                  <c:v>0.09</c:v>
                </c:pt>
                <c:pt idx="111">
                  <c:v>0.08</c:v>
                </c:pt>
                <c:pt idx="112">
                  <c:v>0.06</c:v>
                </c:pt>
                <c:pt idx="113">
                  <c:v>0.05</c:v>
                </c:pt>
                <c:pt idx="114">
                  <c:v>0.04</c:v>
                </c:pt>
                <c:pt idx="115">
                  <c:v>0.03</c:v>
                </c:pt>
                <c:pt idx="116">
                  <c:v>0.01</c:v>
                </c:pt>
                <c:pt idx="117">
                  <c:v>0</c:v>
                </c:pt>
                <c:pt idx="118">
                  <c:v>0</c:v>
                </c:pt>
                <c:pt idx="119">
                  <c:v>0</c:v>
                </c:pt>
                <c:pt idx="120">
                  <c:v>0</c:v>
                </c:pt>
              </c:numCache>
            </c:numRef>
          </c:yVal>
          <c:smooth val="0"/>
          <c:extLst>
            <c:ext xmlns:c16="http://schemas.microsoft.com/office/drawing/2014/chart" uri="{C3380CC4-5D6E-409C-BE32-E72D297353CC}">
              <c16:uniqueId val="{00000003-CEDC-2840-9A82-A48A8A501148}"/>
            </c:ext>
          </c:extLst>
        </c:ser>
        <c:ser>
          <c:idx val="4"/>
          <c:order val="4"/>
          <c:tx>
            <c:strRef>
              <c:f>HEALTH_Centiles!$AM$3</c:f>
              <c:strCache>
                <c:ptCount val="1"/>
                <c:pt idx="0">
                  <c:v>50</c:v>
                </c:pt>
              </c:strCache>
            </c:strRef>
          </c:tx>
          <c:spPr>
            <a:ln w="19050" cap="rnd">
              <a:solidFill>
                <a:schemeClr val="tx1"/>
              </a:solidFill>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HEALTH_Centiles!$AM$4:$AM$124</c:f>
              <c:numCache>
                <c:formatCode>General</c:formatCode>
                <c:ptCount val="121"/>
                <c:pt idx="0">
                  <c:v>0.73</c:v>
                </c:pt>
                <c:pt idx="1">
                  <c:v>0.73</c:v>
                </c:pt>
                <c:pt idx="2">
                  <c:v>0.74</c:v>
                </c:pt>
                <c:pt idx="3">
                  <c:v>0.74</c:v>
                </c:pt>
                <c:pt idx="4">
                  <c:v>0.74</c:v>
                </c:pt>
                <c:pt idx="5">
                  <c:v>0.75</c:v>
                </c:pt>
                <c:pt idx="6">
                  <c:v>0.75</c:v>
                </c:pt>
                <c:pt idx="7">
                  <c:v>0.76</c:v>
                </c:pt>
                <c:pt idx="8">
                  <c:v>0.76</c:v>
                </c:pt>
                <c:pt idx="9">
                  <c:v>0.77</c:v>
                </c:pt>
                <c:pt idx="10">
                  <c:v>0.77</c:v>
                </c:pt>
                <c:pt idx="11">
                  <c:v>0.77</c:v>
                </c:pt>
                <c:pt idx="12">
                  <c:v>0.78</c:v>
                </c:pt>
                <c:pt idx="13">
                  <c:v>0.78</c:v>
                </c:pt>
                <c:pt idx="14">
                  <c:v>0.78</c:v>
                </c:pt>
                <c:pt idx="15">
                  <c:v>0.79</c:v>
                </c:pt>
                <c:pt idx="16">
                  <c:v>0.79</c:v>
                </c:pt>
                <c:pt idx="17">
                  <c:v>0.79</c:v>
                </c:pt>
                <c:pt idx="18">
                  <c:v>0.79</c:v>
                </c:pt>
                <c:pt idx="19">
                  <c:v>0.8</c:v>
                </c:pt>
                <c:pt idx="20">
                  <c:v>0.8</c:v>
                </c:pt>
                <c:pt idx="21">
                  <c:v>0.8</c:v>
                </c:pt>
                <c:pt idx="22">
                  <c:v>0.8</c:v>
                </c:pt>
                <c:pt idx="23">
                  <c:v>0.81</c:v>
                </c:pt>
                <c:pt idx="24">
                  <c:v>0.81</c:v>
                </c:pt>
                <c:pt idx="25">
                  <c:v>0.81</c:v>
                </c:pt>
                <c:pt idx="26">
                  <c:v>0.81</c:v>
                </c:pt>
                <c:pt idx="27">
                  <c:v>0.81</c:v>
                </c:pt>
                <c:pt idx="28">
                  <c:v>0.82</c:v>
                </c:pt>
                <c:pt idx="29">
                  <c:v>0.82</c:v>
                </c:pt>
                <c:pt idx="30">
                  <c:v>0.82</c:v>
                </c:pt>
                <c:pt idx="31">
                  <c:v>0.82</c:v>
                </c:pt>
                <c:pt idx="32">
                  <c:v>0.82</c:v>
                </c:pt>
                <c:pt idx="33">
                  <c:v>0.82</c:v>
                </c:pt>
                <c:pt idx="34">
                  <c:v>0.82</c:v>
                </c:pt>
                <c:pt idx="35">
                  <c:v>0.82</c:v>
                </c:pt>
                <c:pt idx="36">
                  <c:v>0.83</c:v>
                </c:pt>
                <c:pt idx="37">
                  <c:v>0.83</c:v>
                </c:pt>
                <c:pt idx="38">
                  <c:v>0.83</c:v>
                </c:pt>
                <c:pt idx="39">
                  <c:v>0.83</c:v>
                </c:pt>
                <c:pt idx="40">
                  <c:v>0.83</c:v>
                </c:pt>
                <c:pt idx="41">
                  <c:v>0.83</c:v>
                </c:pt>
                <c:pt idx="42">
                  <c:v>0.83</c:v>
                </c:pt>
                <c:pt idx="43">
                  <c:v>0.83</c:v>
                </c:pt>
                <c:pt idx="44">
                  <c:v>0.83</c:v>
                </c:pt>
                <c:pt idx="45">
                  <c:v>0.83</c:v>
                </c:pt>
                <c:pt idx="46">
                  <c:v>0.83</c:v>
                </c:pt>
                <c:pt idx="47">
                  <c:v>0.83</c:v>
                </c:pt>
                <c:pt idx="48">
                  <c:v>0.83</c:v>
                </c:pt>
                <c:pt idx="49">
                  <c:v>0.82</c:v>
                </c:pt>
                <c:pt idx="50">
                  <c:v>0.82</c:v>
                </c:pt>
                <c:pt idx="51">
                  <c:v>0.82</c:v>
                </c:pt>
                <c:pt idx="52">
                  <c:v>0.82</c:v>
                </c:pt>
                <c:pt idx="53">
                  <c:v>0.82</c:v>
                </c:pt>
                <c:pt idx="54">
                  <c:v>0.82</c:v>
                </c:pt>
                <c:pt idx="55">
                  <c:v>0.82</c:v>
                </c:pt>
                <c:pt idx="56">
                  <c:v>0.82</c:v>
                </c:pt>
                <c:pt idx="57">
                  <c:v>0.81</c:v>
                </c:pt>
                <c:pt idx="58">
                  <c:v>0.81</c:v>
                </c:pt>
                <c:pt idx="59">
                  <c:v>0.81</c:v>
                </c:pt>
                <c:pt idx="60">
                  <c:v>0.81</c:v>
                </c:pt>
                <c:pt idx="61">
                  <c:v>0.81</c:v>
                </c:pt>
                <c:pt idx="62">
                  <c:v>0.8</c:v>
                </c:pt>
                <c:pt idx="63">
                  <c:v>0.8</c:v>
                </c:pt>
                <c:pt idx="64">
                  <c:v>0.8</c:v>
                </c:pt>
                <c:pt idx="65">
                  <c:v>0.8</c:v>
                </c:pt>
                <c:pt idx="66">
                  <c:v>0.79</c:v>
                </c:pt>
                <c:pt idx="67">
                  <c:v>0.79</c:v>
                </c:pt>
                <c:pt idx="68">
                  <c:v>0.79</c:v>
                </c:pt>
                <c:pt idx="69">
                  <c:v>0.79</c:v>
                </c:pt>
                <c:pt idx="70">
                  <c:v>0.78</c:v>
                </c:pt>
                <c:pt idx="71">
                  <c:v>0.78</c:v>
                </c:pt>
                <c:pt idx="72">
                  <c:v>0.78</c:v>
                </c:pt>
                <c:pt idx="73">
                  <c:v>0.77</c:v>
                </c:pt>
                <c:pt idx="74">
                  <c:v>0.77</c:v>
                </c:pt>
                <c:pt idx="75">
                  <c:v>0.77</c:v>
                </c:pt>
                <c:pt idx="76">
                  <c:v>0.76</c:v>
                </c:pt>
                <c:pt idx="77">
                  <c:v>0.76</c:v>
                </c:pt>
                <c:pt idx="78">
                  <c:v>0.75</c:v>
                </c:pt>
                <c:pt idx="79">
                  <c:v>0.75</c:v>
                </c:pt>
                <c:pt idx="80">
                  <c:v>0.75</c:v>
                </c:pt>
                <c:pt idx="81">
                  <c:v>0.74</c:v>
                </c:pt>
                <c:pt idx="82">
                  <c:v>0.74</c:v>
                </c:pt>
                <c:pt idx="83">
                  <c:v>0.73</c:v>
                </c:pt>
                <c:pt idx="84">
                  <c:v>0.73</c:v>
                </c:pt>
                <c:pt idx="85">
                  <c:v>0.72</c:v>
                </c:pt>
                <c:pt idx="86">
                  <c:v>0.72</c:v>
                </c:pt>
                <c:pt idx="87">
                  <c:v>0.71</c:v>
                </c:pt>
                <c:pt idx="88">
                  <c:v>0.71</c:v>
                </c:pt>
                <c:pt idx="89">
                  <c:v>0.7</c:v>
                </c:pt>
                <c:pt idx="90">
                  <c:v>0.7</c:v>
                </c:pt>
                <c:pt idx="91">
                  <c:v>0.69</c:v>
                </c:pt>
                <c:pt idx="92">
                  <c:v>0.69</c:v>
                </c:pt>
                <c:pt idx="93">
                  <c:v>0.68</c:v>
                </c:pt>
                <c:pt idx="94">
                  <c:v>0.67</c:v>
                </c:pt>
                <c:pt idx="95">
                  <c:v>0.67</c:v>
                </c:pt>
                <c:pt idx="96">
                  <c:v>0.66</c:v>
                </c:pt>
                <c:pt idx="97">
                  <c:v>0.66</c:v>
                </c:pt>
                <c:pt idx="98">
                  <c:v>0.65</c:v>
                </c:pt>
                <c:pt idx="99">
                  <c:v>0.64</c:v>
                </c:pt>
                <c:pt idx="100">
                  <c:v>0.64</c:v>
                </c:pt>
                <c:pt idx="101">
                  <c:v>0.63</c:v>
                </c:pt>
                <c:pt idx="102">
                  <c:v>0.62</c:v>
                </c:pt>
                <c:pt idx="103">
                  <c:v>0.62</c:v>
                </c:pt>
                <c:pt idx="104">
                  <c:v>0.61</c:v>
                </c:pt>
                <c:pt idx="105">
                  <c:v>0.6</c:v>
                </c:pt>
                <c:pt idx="106">
                  <c:v>0.59</c:v>
                </c:pt>
                <c:pt idx="107">
                  <c:v>0.59</c:v>
                </c:pt>
                <c:pt idx="108">
                  <c:v>0.57999999999999996</c:v>
                </c:pt>
                <c:pt idx="109">
                  <c:v>0.56999999999999995</c:v>
                </c:pt>
                <c:pt idx="110">
                  <c:v>0.56000000000000005</c:v>
                </c:pt>
                <c:pt idx="111">
                  <c:v>0.56000000000000005</c:v>
                </c:pt>
                <c:pt idx="112">
                  <c:v>0.55000000000000004</c:v>
                </c:pt>
                <c:pt idx="113">
                  <c:v>0.54</c:v>
                </c:pt>
                <c:pt idx="114">
                  <c:v>0.53</c:v>
                </c:pt>
                <c:pt idx="115">
                  <c:v>0.52</c:v>
                </c:pt>
                <c:pt idx="116">
                  <c:v>0.52</c:v>
                </c:pt>
                <c:pt idx="117">
                  <c:v>0.51</c:v>
                </c:pt>
                <c:pt idx="118">
                  <c:v>0.5</c:v>
                </c:pt>
                <c:pt idx="119">
                  <c:v>0.49</c:v>
                </c:pt>
                <c:pt idx="120">
                  <c:v>0.48</c:v>
                </c:pt>
              </c:numCache>
            </c:numRef>
          </c:yVal>
          <c:smooth val="0"/>
          <c:extLst>
            <c:ext xmlns:c16="http://schemas.microsoft.com/office/drawing/2014/chart" uri="{C3380CC4-5D6E-409C-BE32-E72D297353CC}">
              <c16:uniqueId val="{00000004-CEDC-2840-9A82-A48A8A501148}"/>
            </c:ext>
          </c:extLst>
        </c:ser>
        <c:ser>
          <c:idx val="5"/>
          <c:order val="5"/>
          <c:tx>
            <c:strRef>
              <c:f>HEALTH_Centiles!$AN$3</c:f>
              <c:strCache>
                <c:ptCount val="1"/>
                <c:pt idx="0">
                  <c:v>75</c:v>
                </c:pt>
              </c:strCache>
            </c:strRef>
          </c:tx>
          <c:spPr>
            <a:ln w="19050" cap="rnd">
              <a:solidFill>
                <a:schemeClr val="accent6"/>
              </a:solidFill>
              <a:prstDash val="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HEALTH_Centiles!$AN$4:$AN$124</c:f>
              <c:numCache>
                <c:formatCode>General</c:formatCode>
                <c:ptCount val="121"/>
                <c:pt idx="0">
                  <c:v>1.19</c:v>
                </c:pt>
                <c:pt idx="1">
                  <c:v>1.19</c:v>
                </c:pt>
                <c:pt idx="2">
                  <c:v>1.2</c:v>
                </c:pt>
                <c:pt idx="3">
                  <c:v>1.2</c:v>
                </c:pt>
                <c:pt idx="4">
                  <c:v>1.21</c:v>
                </c:pt>
                <c:pt idx="5">
                  <c:v>1.21</c:v>
                </c:pt>
                <c:pt idx="6">
                  <c:v>1.22</c:v>
                </c:pt>
                <c:pt idx="7">
                  <c:v>1.22</c:v>
                </c:pt>
                <c:pt idx="8">
                  <c:v>1.22</c:v>
                </c:pt>
                <c:pt idx="9">
                  <c:v>1.23</c:v>
                </c:pt>
                <c:pt idx="10">
                  <c:v>1.23</c:v>
                </c:pt>
                <c:pt idx="11">
                  <c:v>1.24</c:v>
                </c:pt>
                <c:pt idx="12">
                  <c:v>1.24</c:v>
                </c:pt>
                <c:pt idx="13">
                  <c:v>1.24</c:v>
                </c:pt>
                <c:pt idx="14">
                  <c:v>1.25</c:v>
                </c:pt>
                <c:pt idx="15">
                  <c:v>1.25</c:v>
                </c:pt>
                <c:pt idx="16">
                  <c:v>1.25</c:v>
                </c:pt>
                <c:pt idx="17">
                  <c:v>1.25</c:v>
                </c:pt>
                <c:pt idx="18">
                  <c:v>1.26</c:v>
                </c:pt>
                <c:pt idx="19">
                  <c:v>1.26</c:v>
                </c:pt>
                <c:pt idx="20">
                  <c:v>1.26</c:v>
                </c:pt>
                <c:pt idx="21">
                  <c:v>1.26</c:v>
                </c:pt>
                <c:pt idx="22">
                  <c:v>1.27</c:v>
                </c:pt>
                <c:pt idx="23">
                  <c:v>1.27</c:v>
                </c:pt>
                <c:pt idx="24">
                  <c:v>1.27</c:v>
                </c:pt>
                <c:pt idx="25">
                  <c:v>1.27</c:v>
                </c:pt>
                <c:pt idx="26">
                  <c:v>1.27</c:v>
                </c:pt>
                <c:pt idx="27">
                  <c:v>1.27</c:v>
                </c:pt>
                <c:pt idx="28">
                  <c:v>1.27</c:v>
                </c:pt>
                <c:pt idx="29">
                  <c:v>1.27</c:v>
                </c:pt>
                <c:pt idx="30">
                  <c:v>1.28</c:v>
                </c:pt>
                <c:pt idx="31">
                  <c:v>1.28</c:v>
                </c:pt>
                <c:pt idx="32">
                  <c:v>1.28</c:v>
                </c:pt>
                <c:pt idx="33">
                  <c:v>1.28</c:v>
                </c:pt>
                <c:pt idx="34">
                  <c:v>1.28</c:v>
                </c:pt>
                <c:pt idx="35">
                  <c:v>1.28</c:v>
                </c:pt>
                <c:pt idx="36">
                  <c:v>1.28</c:v>
                </c:pt>
                <c:pt idx="37">
                  <c:v>1.28</c:v>
                </c:pt>
                <c:pt idx="38">
                  <c:v>1.28</c:v>
                </c:pt>
                <c:pt idx="39">
                  <c:v>1.28</c:v>
                </c:pt>
                <c:pt idx="40">
                  <c:v>1.28</c:v>
                </c:pt>
                <c:pt idx="41">
                  <c:v>1.27</c:v>
                </c:pt>
                <c:pt idx="42">
                  <c:v>1.27</c:v>
                </c:pt>
                <c:pt idx="43">
                  <c:v>1.27</c:v>
                </c:pt>
                <c:pt idx="44">
                  <c:v>1.27</c:v>
                </c:pt>
                <c:pt idx="45">
                  <c:v>1.27</c:v>
                </c:pt>
                <c:pt idx="46">
                  <c:v>1.27</c:v>
                </c:pt>
                <c:pt idx="47">
                  <c:v>1.27</c:v>
                </c:pt>
                <c:pt idx="48">
                  <c:v>1.26</c:v>
                </c:pt>
                <c:pt idx="49">
                  <c:v>1.26</c:v>
                </c:pt>
                <c:pt idx="50">
                  <c:v>1.26</c:v>
                </c:pt>
                <c:pt idx="51">
                  <c:v>1.26</c:v>
                </c:pt>
                <c:pt idx="52">
                  <c:v>1.25</c:v>
                </c:pt>
                <c:pt idx="53">
                  <c:v>1.25</c:v>
                </c:pt>
                <c:pt idx="54">
                  <c:v>1.25</c:v>
                </c:pt>
                <c:pt idx="55">
                  <c:v>1.25</c:v>
                </c:pt>
                <c:pt idx="56">
                  <c:v>1.24</c:v>
                </c:pt>
                <c:pt idx="57">
                  <c:v>1.24</c:v>
                </c:pt>
                <c:pt idx="58">
                  <c:v>1.24</c:v>
                </c:pt>
                <c:pt idx="59">
                  <c:v>1.23</c:v>
                </c:pt>
                <c:pt idx="60">
                  <c:v>1.23</c:v>
                </c:pt>
                <c:pt idx="61">
                  <c:v>1.23</c:v>
                </c:pt>
                <c:pt idx="62">
                  <c:v>1.22</c:v>
                </c:pt>
                <c:pt idx="63">
                  <c:v>1.22</c:v>
                </c:pt>
                <c:pt idx="64">
                  <c:v>1.21</c:v>
                </c:pt>
                <c:pt idx="65">
                  <c:v>1.21</c:v>
                </c:pt>
                <c:pt idx="66">
                  <c:v>1.2</c:v>
                </c:pt>
                <c:pt idx="67">
                  <c:v>1.2</c:v>
                </c:pt>
                <c:pt idx="68">
                  <c:v>1.19</c:v>
                </c:pt>
                <c:pt idx="69">
                  <c:v>1.19</c:v>
                </c:pt>
                <c:pt idx="70">
                  <c:v>1.18</c:v>
                </c:pt>
                <c:pt idx="71">
                  <c:v>1.18</c:v>
                </c:pt>
                <c:pt idx="72">
                  <c:v>1.17</c:v>
                </c:pt>
                <c:pt idx="73">
                  <c:v>1.17</c:v>
                </c:pt>
                <c:pt idx="74">
                  <c:v>1.1599999999999999</c:v>
                </c:pt>
                <c:pt idx="75">
                  <c:v>1.1599999999999999</c:v>
                </c:pt>
                <c:pt idx="76">
                  <c:v>1.1499999999999999</c:v>
                </c:pt>
                <c:pt idx="77">
                  <c:v>1.1399999999999999</c:v>
                </c:pt>
                <c:pt idx="78">
                  <c:v>1.1399999999999999</c:v>
                </c:pt>
                <c:pt idx="79">
                  <c:v>1.1299999999999999</c:v>
                </c:pt>
                <c:pt idx="80">
                  <c:v>1.1200000000000001</c:v>
                </c:pt>
                <c:pt idx="81">
                  <c:v>1.1200000000000001</c:v>
                </c:pt>
                <c:pt idx="82">
                  <c:v>1.1100000000000001</c:v>
                </c:pt>
                <c:pt idx="83">
                  <c:v>1.1000000000000001</c:v>
                </c:pt>
                <c:pt idx="84">
                  <c:v>1.1000000000000001</c:v>
                </c:pt>
                <c:pt idx="85">
                  <c:v>1.0900000000000001</c:v>
                </c:pt>
                <c:pt idx="86">
                  <c:v>1.08</c:v>
                </c:pt>
                <c:pt idx="87">
                  <c:v>1.07</c:v>
                </c:pt>
                <c:pt idx="88">
                  <c:v>1.07</c:v>
                </c:pt>
                <c:pt idx="89">
                  <c:v>1.06</c:v>
                </c:pt>
                <c:pt idx="90">
                  <c:v>1.05</c:v>
                </c:pt>
                <c:pt idx="91">
                  <c:v>1.04</c:v>
                </c:pt>
                <c:pt idx="92">
                  <c:v>1.03</c:v>
                </c:pt>
                <c:pt idx="93">
                  <c:v>1.02</c:v>
                </c:pt>
                <c:pt idx="94">
                  <c:v>1.02</c:v>
                </c:pt>
                <c:pt idx="95">
                  <c:v>1.01</c:v>
                </c:pt>
                <c:pt idx="96">
                  <c:v>1</c:v>
                </c:pt>
                <c:pt idx="97">
                  <c:v>0.99</c:v>
                </c:pt>
                <c:pt idx="98">
                  <c:v>0.98</c:v>
                </c:pt>
                <c:pt idx="99">
                  <c:v>0.97</c:v>
                </c:pt>
                <c:pt idx="100">
                  <c:v>0.96</c:v>
                </c:pt>
                <c:pt idx="101">
                  <c:v>0.95</c:v>
                </c:pt>
                <c:pt idx="102">
                  <c:v>0.94</c:v>
                </c:pt>
                <c:pt idx="103">
                  <c:v>0.93</c:v>
                </c:pt>
                <c:pt idx="104">
                  <c:v>0.92</c:v>
                </c:pt>
                <c:pt idx="105">
                  <c:v>0.91</c:v>
                </c:pt>
                <c:pt idx="106">
                  <c:v>0.9</c:v>
                </c:pt>
                <c:pt idx="107">
                  <c:v>0.89</c:v>
                </c:pt>
                <c:pt idx="108">
                  <c:v>0.88</c:v>
                </c:pt>
                <c:pt idx="109">
                  <c:v>0.87</c:v>
                </c:pt>
                <c:pt idx="110">
                  <c:v>0.86</c:v>
                </c:pt>
                <c:pt idx="111">
                  <c:v>0.84</c:v>
                </c:pt>
                <c:pt idx="112">
                  <c:v>0.83</c:v>
                </c:pt>
                <c:pt idx="113">
                  <c:v>0.82</c:v>
                </c:pt>
                <c:pt idx="114">
                  <c:v>0.81</c:v>
                </c:pt>
                <c:pt idx="115">
                  <c:v>0.8</c:v>
                </c:pt>
                <c:pt idx="116">
                  <c:v>0.79</c:v>
                </c:pt>
                <c:pt idx="117">
                  <c:v>0.77</c:v>
                </c:pt>
                <c:pt idx="118">
                  <c:v>0.76</c:v>
                </c:pt>
                <c:pt idx="119">
                  <c:v>0.75</c:v>
                </c:pt>
                <c:pt idx="120">
                  <c:v>0.74</c:v>
                </c:pt>
              </c:numCache>
            </c:numRef>
          </c:yVal>
          <c:smooth val="0"/>
          <c:extLst>
            <c:ext xmlns:c16="http://schemas.microsoft.com/office/drawing/2014/chart" uri="{C3380CC4-5D6E-409C-BE32-E72D297353CC}">
              <c16:uniqueId val="{00000005-CEDC-2840-9A82-A48A8A501148}"/>
            </c:ext>
          </c:extLst>
        </c:ser>
        <c:ser>
          <c:idx val="6"/>
          <c:order val="6"/>
          <c:tx>
            <c:strRef>
              <c:f>HEALTH_Centiles!$AO$3</c:f>
              <c:strCache>
                <c:ptCount val="1"/>
                <c:pt idx="0">
                  <c:v>90</c:v>
                </c:pt>
              </c:strCache>
            </c:strRef>
          </c:tx>
          <c:spPr>
            <a:ln w="19050" cap="rnd">
              <a:solidFill>
                <a:srgbClr val="00B0F0"/>
              </a:solidFill>
              <a:prstDash val="sysDot"/>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HEALTH_Centiles!$AO$4:$AO$124</c:f>
              <c:numCache>
                <c:formatCode>General</c:formatCode>
                <c:ptCount val="121"/>
                <c:pt idx="0">
                  <c:v>1.74</c:v>
                </c:pt>
                <c:pt idx="1">
                  <c:v>1.75</c:v>
                </c:pt>
                <c:pt idx="2">
                  <c:v>1.77</c:v>
                </c:pt>
                <c:pt idx="3">
                  <c:v>1.78</c:v>
                </c:pt>
                <c:pt idx="4">
                  <c:v>1.8</c:v>
                </c:pt>
                <c:pt idx="5">
                  <c:v>1.81</c:v>
                </c:pt>
                <c:pt idx="6">
                  <c:v>1.82</c:v>
                </c:pt>
                <c:pt idx="7">
                  <c:v>1.84</c:v>
                </c:pt>
                <c:pt idx="8">
                  <c:v>1.85</c:v>
                </c:pt>
                <c:pt idx="9">
                  <c:v>1.86</c:v>
                </c:pt>
                <c:pt idx="10">
                  <c:v>1.87</c:v>
                </c:pt>
                <c:pt idx="11">
                  <c:v>1.88</c:v>
                </c:pt>
                <c:pt idx="12">
                  <c:v>1.89</c:v>
                </c:pt>
                <c:pt idx="13">
                  <c:v>1.91</c:v>
                </c:pt>
                <c:pt idx="14">
                  <c:v>1.92</c:v>
                </c:pt>
                <c:pt idx="15">
                  <c:v>1.93</c:v>
                </c:pt>
                <c:pt idx="16">
                  <c:v>1.94</c:v>
                </c:pt>
                <c:pt idx="17">
                  <c:v>1.94</c:v>
                </c:pt>
                <c:pt idx="18">
                  <c:v>1.95</c:v>
                </c:pt>
                <c:pt idx="19">
                  <c:v>1.96</c:v>
                </c:pt>
                <c:pt idx="20">
                  <c:v>1.97</c:v>
                </c:pt>
                <c:pt idx="21">
                  <c:v>1.98</c:v>
                </c:pt>
                <c:pt idx="22">
                  <c:v>1.99</c:v>
                </c:pt>
                <c:pt idx="23">
                  <c:v>1.99</c:v>
                </c:pt>
                <c:pt idx="24">
                  <c:v>2</c:v>
                </c:pt>
                <c:pt idx="25">
                  <c:v>2.0099999999999998</c:v>
                </c:pt>
                <c:pt idx="26">
                  <c:v>2.0099999999999998</c:v>
                </c:pt>
                <c:pt idx="27">
                  <c:v>2.02</c:v>
                </c:pt>
                <c:pt idx="28">
                  <c:v>2.02</c:v>
                </c:pt>
                <c:pt idx="29">
                  <c:v>2.0299999999999998</c:v>
                </c:pt>
                <c:pt idx="30">
                  <c:v>2.0299999999999998</c:v>
                </c:pt>
                <c:pt idx="31">
                  <c:v>2.04</c:v>
                </c:pt>
                <c:pt idx="32">
                  <c:v>2.04</c:v>
                </c:pt>
                <c:pt idx="33">
                  <c:v>2.0499999999999998</c:v>
                </c:pt>
                <c:pt idx="34">
                  <c:v>2.0499999999999998</c:v>
                </c:pt>
                <c:pt idx="35">
                  <c:v>2.0499999999999998</c:v>
                </c:pt>
                <c:pt idx="36">
                  <c:v>2.06</c:v>
                </c:pt>
                <c:pt idx="37">
                  <c:v>2.06</c:v>
                </c:pt>
                <c:pt idx="38">
                  <c:v>2.06</c:v>
                </c:pt>
                <c:pt idx="39">
                  <c:v>2.06</c:v>
                </c:pt>
                <c:pt idx="40">
                  <c:v>2.06</c:v>
                </c:pt>
                <c:pt idx="41">
                  <c:v>2.06</c:v>
                </c:pt>
                <c:pt idx="42">
                  <c:v>2.06</c:v>
                </c:pt>
                <c:pt idx="43">
                  <c:v>2.0699999999999998</c:v>
                </c:pt>
                <c:pt idx="44">
                  <c:v>2.0699999999999998</c:v>
                </c:pt>
                <c:pt idx="45">
                  <c:v>2.06</c:v>
                </c:pt>
                <c:pt idx="46">
                  <c:v>2.06</c:v>
                </c:pt>
                <c:pt idx="47">
                  <c:v>2.06</c:v>
                </c:pt>
                <c:pt idx="48">
                  <c:v>2.06</c:v>
                </c:pt>
                <c:pt idx="49">
                  <c:v>2.06</c:v>
                </c:pt>
                <c:pt idx="50">
                  <c:v>2.06</c:v>
                </c:pt>
                <c:pt idx="51">
                  <c:v>2.06</c:v>
                </c:pt>
                <c:pt idx="52">
                  <c:v>2.0499999999999998</c:v>
                </c:pt>
                <c:pt idx="53">
                  <c:v>2.0499999999999998</c:v>
                </c:pt>
                <c:pt idx="54">
                  <c:v>2.0499999999999998</c:v>
                </c:pt>
                <c:pt idx="55">
                  <c:v>2.04</c:v>
                </c:pt>
                <c:pt idx="56">
                  <c:v>2.04</c:v>
                </c:pt>
                <c:pt idx="57">
                  <c:v>2.0299999999999998</c:v>
                </c:pt>
                <c:pt idx="58">
                  <c:v>2.0299999999999998</c:v>
                </c:pt>
                <c:pt idx="59">
                  <c:v>2.02</c:v>
                </c:pt>
                <c:pt idx="60">
                  <c:v>2.02</c:v>
                </c:pt>
                <c:pt idx="61">
                  <c:v>2.0099999999999998</c:v>
                </c:pt>
                <c:pt idx="62">
                  <c:v>2.0099999999999998</c:v>
                </c:pt>
                <c:pt idx="63">
                  <c:v>2</c:v>
                </c:pt>
                <c:pt idx="64">
                  <c:v>1.99</c:v>
                </c:pt>
                <c:pt idx="65">
                  <c:v>1.98</c:v>
                </c:pt>
                <c:pt idx="66">
                  <c:v>1.98</c:v>
                </c:pt>
                <c:pt idx="67">
                  <c:v>1.97</c:v>
                </c:pt>
                <c:pt idx="68">
                  <c:v>1.96</c:v>
                </c:pt>
                <c:pt idx="69">
                  <c:v>1.95</c:v>
                </c:pt>
                <c:pt idx="70">
                  <c:v>1.94</c:v>
                </c:pt>
                <c:pt idx="71">
                  <c:v>1.93</c:v>
                </c:pt>
                <c:pt idx="72">
                  <c:v>1.92</c:v>
                </c:pt>
                <c:pt idx="73">
                  <c:v>1.91</c:v>
                </c:pt>
                <c:pt idx="74">
                  <c:v>1.9</c:v>
                </c:pt>
                <c:pt idx="75">
                  <c:v>1.89</c:v>
                </c:pt>
                <c:pt idx="76">
                  <c:v>1.88</c:v>
                </c:pt>
                <c:pt idx="77">
                  <c:v>1.87</c:v>
                </c:pt>
                <c:pt idx="78">
                  <c:v>1.86</c:v>
                </c:pt>
                <c:pt idx="79">
                  <c:v>1.85</c:v>
                </c:pt>
                <c:pt idx="80">
                  <c:v>1.83</c:v>
                </c:pt>
                <c:pt idx="81">
                  <c:v>1.82</c:v>
                </c:pt>
                <c:pt idx="82">
                  <c:v>1.81</c:v>
                </c:pt>
                <c:pt idx="83">
                  <c:v>1.8</c:v>
                </c:pt>
                <c:pt idx="84">
                  <c:v>1.78</c:v>
                </c:pt>
                <c:pt idx="85">
                  <c:v>1.77</c:v>
                </c:pt>
                <c:pt idx="86">
                  <c:v>1.75</c:v>
                </c:pt>
                <c:pt idx="87">
                  <c:v>1.74</c:v>
                </c:pt>
                <c:pt idx="88">
                  <c:v>1.72</c:v>
                </c:pt>
                <c:pt idx="89">
                  <c:v>1.71</c:v>
                </c:pt>
                <c:pt idx="90">
                  <c:v>1.69</c:v>
                </c:pt>
                <c:pt idx="91">
                  <c:v>1.68</c:v>
                </c:pt>
                <c:pt idx="92">
                  <c:v>1.66</c:v>
                </c:pt>
                <c:pt idx="93">
                  <c:v>1.64</c:v>
                </c:pt>
                <c:pt idx="94">
                  <c:v>1.62</c:v>
                </c:pt>
                <c:pt idx="95">
                  <c:v>1.61</c:v>
                </c:pt>
                <c:pt idx="96">
                  <c:v>1.59</c:v>
                </c:pt>
                <c:pt idx="97">
                  <c:v>1.57</c:v>
                </c:pt>
                <c:pt idx="98">
                  <c:v>1.55</c:v>
                </c:pt>
                <c:pt idx="99">
                  <c:v>1.53</c:v>
                </c:pt>
                <c:pt idx="100">
                  <c:v>1.51</c:v>
                </c:pt>
                <c:pt idx="101">
                  <c:v>1.49</c:v>
                </c:pt>
                <c:pt idx="102">
                  <c:v>1.47</c:v>
                </c:pt>
                <c:pt idx="103">
                  <c:v>1.45</c:v>
                </c:pt>
                <c:pt idx="104">
                  <c:v>1.43</c:v>
                </c:pt>
                <c:pt idx="105">
                  <c:v>1.41</c:v>
                </c:pt>
                <c:pt idx="106">
                  <c:v>1.39</c:v>
                </c:pt>
                <c:pt idx="107">
                  <c:v>1.37</c:v>
                </c:pt>
                <c:pt idx="108">
                  <c:v>1.35</c:v>
                </c:pt>
                <c:pt idx="109">
                  <c:v>1.32</c:v>
                </c:pt>
                <c:pt idx="110">
                  <c:v>1.3</c:v>
                </c:pt>
                <c:pt idx="111">
                  <c:v>1.28</c:v>
                </c:pt>
                <c:pt idx="112">
                  <c:v>1.26</c:v>
                </c:pt>
                <c:pt idx="113">
                  <c:v>1.23</c:v>
                </c:pt>
                <c:pt idx="114">
                  <c:v>1.21</c:v>
                </c:pt>
                <c:pt idx="115">
                  <c:v>1.18</c:v>
                </c:pt>
                <c:pt idx="116">
                  <c:v>1.1599999999999999</c:v>
                </c:pt>
                <c:pt idx="117">
                  <c:v>1.1299999999999999</c:v>
                </c:pt>
                <c:pt idx="118">
                  <c:v>1.1100000000000001</c:v>
                </c:pt>
                <c:pt idx="119">
                  <c:v>1.08</c:v>
                </c:pt>
                <c:pt idx="120">
                  <c:v>1.06</c:v>
                </c:pt>
              </c:numCache>
            </c:numRef>
          </c:yVal>
          <c:smooth val="0"/>
          <c:extLst>
            <c:ext xmlns:c16="http://schemas.microsoft.com/office/drawing/2014/chart" uri="{C3380CC4-5D6E-409C-BE32-E72D297353CC}">
              <c16:uniqueId val="{00000006-CEDC-2840-9A82-A48A8A501148}"/>
            </c:ext>
          </c:extLst>
        </c:ser>
        <c:ser>
          <c:idx val="7"/>
          <c:order val="7"/>
          <c:tx>
            <c:strRef>
              <c:f>HEALTH_Centiles!$AP$3</c:f>
              <c:strCache>
                <c:ptCount val="1"/>
                <c:pt idx="0">
                  <c:v>95</c:v>
                </c:pt>
              </c:strCache>
            </c:strRef>
          </c:tx>
          <c:spPr>
            <a:ln w="19050" cap="rnd">
              <a:solidFill>
                <a:srgbClr val="0070C0"/>
              </a:solidFill>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HEALTH_Centiles!$AP$4:$AP$124</c:f>
              <c:numCache>
                <c:formatCode>General</c:formatCode>
                <c:ptCount val="121"/>
                <c:pt idx="0">
                  <c:v>2.23</c:v>
                </c:pt>
                <c:pt idx="1">
                  <c:v>2.2400000000000002</c:v>
                </c:pt>
                <c:pt idx="2">
                  <c:v>2.25</c:v>
                </c:pt>
                <c:pt idx="3">
                  <c:v>2.25</c:v>
                </c:pt>
                <c:pt idx="4">
                  <c:v>2.2599999999999998</c:v>
                </c:pt>
                <c:pt idx="5">
                  <c:v>2.27</c:v>
                </c:pt>
                <c:pt idx="6">
                  <c:v>2.27</c:v>
                </c:pt>
                <c:pt idx="7">
                  <c:v>2.2799999999999998</c:v>
                </c:pt>
                <c:pt idx="8">
                  <c:v>2.2799999999999998</c:v>
                </c:pt>
                <c:pt idx="9">
                  <c:v>2.29</c:v>
                </c:pt>
                <c:pt idx="10">
                  <c:v>2.29</c:v>
                </c:pt>
                <c:pt idx="11">
                  <c:v>2.2999999999999998</c:v>
                </c:pt>
                <c:pt idx="12">
                  <c:v>2.2999999999999998</c:v>
                </c:pt>
                <c:pt idx="13">
                  <c:v>2.31</c:v>
                </c:pt>
                <c:pt idx="14">
                  <c:v>2.31</c:v>
                </c:pt>
                <c:pt idx="15">
                  <c:v>2.3199999999999998</c:v>
                </c:pt>
                <c:pt idx="16">
                  <c:v>2.3199999999999998</c:v>
                </c:pt>
                <c:pt idx="17">
                  <c:v>2.33</c:v>
                </c:pt>
                <c:pt idx="18">
                  <c:v>2.33</c:v>
                </c:pt>
                <c:pt idx="19">
                  <c:v>2.33</c:v>
                </c:pt>
                <c:pt idx="20">
                  <c:v>2.34</c:v>
                </c:pt>
                <c:pt idx="21">
                  <c:v>2.34</c:v>
                </c:pt>
                <c:pt idx="22">
                  <c:v>2.35</c:v>
                </c:pt>
                <c:pt idx="23">
                  <c:v>2.35</c:v>
                </c:pt>
                <c:pt idx="24">
                  <c:v>2.35</c:v>
                </c:pt>
                <c:pt idx="25">
                  <c:v>2.36</c:v>
                </c:pt>
                <c:pt idx="26">
                  <c:v>2.36</c:v>
                </c:pt>
                <c:pt idx="27">
                  <c:v>2.36</c:v>
                </c:pt>
                <c:pt idx="28">
                  <c:v>2.36</c:v>
                </c:pt>
                <c:pt idx="29">
                  <c:v>2.37</c:v>
                </c:pt>
                <c:pt idx="30">
                  <c:v>2.37</c:v>
                </c:pt>
                <c:pt idx="31">
                  <c:v>2.37</c:v>
                </c:pt>
                <c:pt idx="32">
                  <c:v>2.37</c:v>
                </c:pt>
                <c:pt idx="33">
                  <c:v>2.37</c:v>
                </c:pt>
                <c:pt idx="34">
                  <c:v>2.38</c:v>
                </c:pt>
                <c:pt idx="35">
                  <c:v>2.38</c:v>
                </c:pt>
                <c:pt idx="36">
                  <c:v>2.38</c:v>
                </c:pt>
                <c:pt idx="37">
                  <c:v>2.38</c:v>
                </c:pt>
                <c:pt idx="38">
                  <c:v>2.38</c:v>
                </c:pt>
                <c:pt idx="39">
                  <c:v>2.38</c:v>
                </c:pt>
                <c:pt idx="40">
                  <c:v>2.38</c:v>
                </c:pt>
                <c:pt idx="41">
                  <c:v>2.39</c:v>
                </c:pt>
                <c:pt idx="42">
                  <c:v>2.39</c:v>
                </c:pt>
                <c:pt idx="43">
                  <c:v>2.39</c:v>
                </c:pt>
                <c:pt idx="44">
                  <c:v>2.39</c:v>
                </c:pt>
                <c:pt idx="45">
                  <c:v>2.39</c:v>
                </c:pt>
                <c:pt idx="46">
                  <c:v>2.39</c:v>
                </c:pt>
                <c:pt idx="47">
                  <c:v>2.39</c:v>
                </c:pt>
                <c:pt idx="48">
                  <c:v>2.39</c:v>
                </c:pt>
                <c:pt idx="49">
                  <c:v>2.39</c:v>
                </c:pt>
                <c:pt idx="50">
                  <c:v>2.39</c:v>
                </c:pt>
                <c:pt idx="51">
                  <c:v>2.39</c:v>
                </c:pt>
                <c:pt idx="52">
                  <c:v>2.38</c:v>
                </c:pt>
                <c:pt idx="53">
                  <c:v>2.38</c:v>
                </c:pt>
                <c:pt idx="54">
                  <c:v>2.38</c:v>
                </c:pt>
                <c:pt idx="55">
                  <c:v>2.38</c:v>
                </c:pt>
                <c:pt idx="56">
                  <c:v>2.38</c:v>
                </c:pt>
                <c:pt idx="57">
                  <c:v>2.38</c:v>
                </c:pt>
                <c:pt idx="58">
                  <c:v>2.38</c:v>
                </c:pt>
                <c:pt idx="59">
                  <c:v>2.37</c:v>
                </c:pt>
                <c:pt idx="60">
                  <c:v>2.37</c:v>
                </c:pt>
                <c:pt idx="61">
                  <c:v>2.37</c:v>
                </c:pt>
                <c:pt idx="62">
                  <c:v>2.37</c:v>
                </c:pt>
                <c:pt idx="63">
                  <c:v>2.37</c:v>
                </c:pt>
                <c:pt idx="64">
                  <c:v>2.36</c:v>
                </c:pt>
                <c:pt idx="65">
                  <c:v>2.36</c:v>
                </c:pt>
                <c:pt idx="66">
                  <c:v>2.36</c:v>
                </c:pt>
                <c:pt idx="67">
                  <c:v>2.36</c:v>
                </c:pt>
                <c:pt idx="68">
                  <c:v>2.35</c:v>
                </c:pt>
                <c:pt idx="69">
                  <c:v>2.35</c:v>
                </c:pt>
                <c:pt idx="70">
                  <c:v>2.35</c:v>
                </c:pt>
                <c:pt idx="71">
                  <c:v>2.34</c:v>
                </c:pt>
                <c:pt idx="72">
                  <c:v>2.34</c:v>
                </c:pt>
                <c:pt idx="73">
                  <c:v>2.33</c:v>
                </c:pt>
                <c:pt idx="74">
                  <c:v>2.33</c:v>
                </c:pt>
                <c:pt idx="75">
                  <c:v>2.33</c:v>
                </c:pt>
                <c:pt idx="76">
                  <c:v>2.3199999999999998</c:v>
                </c:pt>
                <c:pt idx="77">
                  <c:v>2.3199999999999998</c:v>
                </c:pt>
                <c:pt idx="78">
                  <c:v>2.31</c:v>
                </c:pt>
                <c:pt idx="79">
                  <c:v>2.31</c:v>
                </c:pt>
                <c:pt idx="80">
                  <c:v>2.2999999999999998</c:v>
                </c:pt>
                <c:pt idx="81">
                  <c:v>2.2999999999999998</c:v>
                </c:pt>
                <c:pt idx="82">
                  <c:v>2.29</c:v>
                </c:pt>
                <c:pt idx="83">
                  <c:v>2.29</c:v>
                </c:pt>
                <c:pt idx="84">
                  <c:v>2.2799999999999998</c:v>
                </c:pt>
                <c:pt idx="85">
                  <c:v>2.2799999999999998</c:v>
                </c:pt>
                <c:pt idx="86">
                  <c:v>2.27</c:v>
                </c:pt>
                <c:pt idx="87">
                  <c:v>2.27</c:v>
                </c:pt>
                <c:pt idx="88">
                  <c:v>2.2599999999999998</c:v>
                </c:pt>
                <c:pt idx="89">
                  <c:v>2.25</c:v>
                </c:pt>
                <c:pt idx="90">
                  <c:v>2.25</c:v>
                </c:pt>
                <c:pt idx="91">
                  <c:v>2.2400000000000002</c:v>
                </c:pt>
                <c:pt idx="92">
                  <c:v>2.23</c:v>
                </c:pt>
                <c:pt idx="93">
                  <c:v>2.23</c:v>
                </c:pt>
                <c:pt idx="94">
                  <c:v>2.2200000000000002</c:v>
                </c:pt>
                <c:pt idx="95">
                  <c:v>2.21</c:v>
                </c:pt>
                <c:pt idx="96">
                  <c:v>2.21</c:v>
                </c:pt>
                <c:pt idx="97">
                  <c:v>2.2000000000000002</c:v>
                </c:pt>
                <c:pt idx="98">
                  <c:v>2.19</c:v>
                </c:pt>
                <c:pt idx="99">
                  <c:v>2.1800000000000002</c:v>
                </c:pt>
                <c:pt idx="100">
                  <c:v>2.1800000000000002</c:v>
                </c:pt>
                <c:pt idx="101">
                  <c:v>2.17</c:v>
                </c:pt>
                <c:pt idx="102">
                  <c:v>2.16</c:v>
                </c:pt>
                <c:pt idx="103">
                  <c:v>2.15</c:v>
                </c:pt>
                <c:pt idx="104">
                  <c:v>2.14</c:v>
                </c:pt>
                <c:pt idx="105">
                  <c:v>2.14</c:v>
                </c:pt>
                <c:pt idx="106">
                  <c:v>2.13</c:v>
                </c:pt>
                <c:pt idx="107">
                  <c:v>2.12</c:v>
                </c:pt>
                <c:pt idx="108">
                  <c:v>2.11</c:v>
                </c:pt>
                <c:pt idx="109">
                  <c:v>2.1</c:v>
                </c:pt>
                <c:pt idx="110">
                  <c:v>2.09</c:v>
                </c:pt>
                <c:pt idx="111">
                  <c:v>2.08</c:v>
                </c:pt>
                <c:pt idx="112">
                  <c:v>2.0699999999999998</c:v>
                </c:pt>
                <c:pt idx="113">
                  <c:v>2.06</c:v>
                </c:pt>
                <c:pt idx="114">
                  <c:v>2.0499999999999998</c:v>
                </c:pt>
                <c:pt idx="115">
                  <c:v>2.04</c:v>
                </c:pt>
                <c:pt idx="116">
                  <c:v>2.0299999999999998</c:v>
                </c:pt>
                <c:pt idx="117">
                  <c:v>2.02</c:v>
                </c:pt>
                <c:pt idx="118">
                  <c:v>2.0099999999999998</c:v>
                </c:pt>
                <c:pt idx="119">
                  <c:v>2</c:v>
                </c:pt>
                <c:pt idx="120">
                  <c:v>1.99</c:v>
                </c:pt>
              </c:numCache>
            </c:numRef>
          </c:yVal>
          <c:smooth val="0"/>
          <c:extLst>
            <c:ext xmlns:c16="http://schemas.microsoft.com/office/drawing/2014/chart" uri="{C3380CC4-5D6E-409C-BE32-E72D297353CC}">
              <c16:uniqueId val="{00000007-CEDC-2840-9A82-A48A8A501148}"/>
            </c:ext>
          </c:extLst>
        </c:ser>
        <c:ser>
          <c:idx val="8"/>
          <c:order val="8"/>
          <c:tx>
            <c:strRef>
              <c:f>HEALTH_Centiles!$AQ$3</c:f>
              <c:strCache>
                <c:ptCount val="1"/>
                <c:pt idx="0">
                  <c:v>97</c:v>
                </c:pt>
              </c:strCache>
            </c:strRef>
          </c:tx>
          <c:spPr>
            <a:ln w="19050" cap="rnd">
              <a:solidFill>
                <a:srgbClr val="C00000"/>
              </a:solidFill>
              <a:prstDash val="sysDash"/>
              <a:round/>
            </a:ln>
            <a:effectLst/>
          </c:spPr>
          <c:marker>
            <c:symbol val="none"/>
          </c:marker>
          <c:xVal>
            <c:numRef>
              <c:f>HEALTH_Centiles!$AH$4:$AH$124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HEALTH_Centiles!$AQ$4:$AQ$124</c:f>
              <c:numCache>
                <c:formatCode>General</c:formatCode>
                <c:ptCount val="121"/>
                <c:pt idx="0">
                  <c:v>2.4900000000000002</c:v>
                </c:pt>
                <c:pt idx="1">
                  <c:v>2.4900000000000002</c:v>
                </c:pt>
                <c:pt idx="2">
                  <c:v>2.4900000000000002</c:v>
                </c:pt>
                <c:pt idx="3">
                  <c:v>2.48</c:v>
                </c:pt>
                <c:pt idx="4">
                  <c:v>2.48</c:v>
                </c:pt>
                <c:pt idx="5">
                  <c:v>2.48</c:v>
                </c:pt>
                <c:pt idx="6">
                  <c:v>2.48</c:v>
                </c:pt>
                <c:pt idx="7">
                  <c:v>2.48</c:v>
                </c:pt>
                <c:pt idx="8">
                  <c:v>2.4700000000000002</c:v>
                </c:pt>
                <c:pt idx="9">
                  <c:v>2.4700000000000002</c:v>
                </c:pt>
                <c:pt idx="10">
                  <c:v>2.4700000000000002</c:v>
                </c:pt>
                <c:pt idx="11">
                  <c:v>2.4700000000000002</c:v>
                </c:pt>
                <c:pt idx="12">
                  <c:v>2.4700000000000002</c:v>
                </c:pt>
                <c:pt idx="13">
                  <c:v>2.46</c:v>
                </c:pt>
                <c:pt idx="14">
                  <c:v>2.46</c:v>
                </c:pt>
                <c:pt idx="15">
                  <c:v>2.46</c:v>
                </c:pt>
                <c:pt idx="16">
                  <c:v>2.46</c:v>
                </c:pt>
                <c:pt idx="17">
                  <c:v>2.46</c:v>
                </c:pt>
                <c:pt idx="18">
                  <c:v>2.4500000000000002</c:v>
                </c:pt>
                <c:pt idx="19">
                  <c:v>2.4500000000000002</c:v>
                </c:pt>
                <c:pt idx="20">
                  <c:v>2.4500000000000002</c:v>
                </c:pt>
                <c:pt idx="21">
                  <c:v>2.4500000000000002</c:v>
                </c:pt>
                <c:pt idx="22">
                  <c:v>2.4500000000000002</c:v>
                </c:pt>
                <c:pt idx="23">
                  <c:v>2.44</c:v>
                </c:pt>
                <c:pt idx="24">
                  <c:v>2.44</c:v>
                </c:pt>
                <c:pt idx="25">
                  <c:v>2.44</c:v>
                </c:pt>
                <c:pt idx="26">
                  <c:v>2.44</c:v>
                </c:pt>
                <c:pt idx="27">
                  <c:v>2.44</c:v>
                </c:pt>
                <c:pt idx="28">
                  <c:v>2.4300000000000002</c:v>
                </c:pt>
                <c:pt idx="29">
                  <c:v>2.4300000000000002</c:v>
                </c:pt>
                <c:pt idx="30">
                  <c:v>2.4300000000000002</c:v>
                </c:pt>
                <c:pt idx="31">
                  <c:v>2.4300000000000002</c:v>
                </c:pt>
                <c:pt idx="32">
                  <c:v>2.4300000000000002</c:v>
                </c:pt>
                <c:pt idx="33">
                  <c:v>2.42</c:v>
                </c:pt>
                <c:pt idx="34">
                  <c:v>2.42</c:v>
                </c:pt>
                <c:pt idx="35">
                  <c:v>2.42</c:v>
                </c:pt>
                <c:pt idx="36">
                  <c:v>2.42</c:v>
                </c:pt>
                <c:pt idx="37">
                  <c:v>2.42</c:v>
                </c:pt>
                <c:pt idx="38">
                  <c:v>2.41</c:v>
                </c:pt>
                <c:pt idx="39">
                  <c:v>2.41</c:v>
                </c:pt>
                <c:pt idx="40">
                  <c:v>2.41</c:v>
                </c:pt>
                <c:pt idx="41">
                  <c:v>2.41</c:v>
                </c:pt>
                <c:pt idx="42">
                  <c:v>2.41</c:v>
                </c:pt>
                <c:pt idx="43">
                  <c:v>2.4</c:v>
                </c:pt>
                <c:pt idx="44">
                  <c:v>2.4</c:v>
                </c:pt>
                <c:pt idx="45">
                  <c:v>2.4</c:v>
                </c:pt>
                <c:pt idx="46">
                  <c:v>2.4</c:v>
                </c:pt>
                <c:pt idx="47">
                  <c:v>2.4</c:v>
                </c:pt>
                <c:pt idx="48">
                  <c:v>2.4</c:v>
                </c:pt>
                <c:pt idx="49">
                  <c:v>2.39</c:v>
                </c:pt>
                <c:pt idx="50">
                  <c:v>2.39</c:v>
                </c:pt>
                <c:pt idx="51">
                  <c:v>2.39</c:v>
                </c:pt>
                <c:pt idx="52">
                  <c:v>2.39</c:v>
                </c:pt>
                <c:pt idx="53">
                  <c:v>2.39</c:v>
                </c:pt>
                <c:pt idx="54">
                  <c:v>2.38</c:v>
                </c:pt>
                <c:pt idx="55">
                  <c:v>2.38</c:v>
                </c:pt>
                <c:pt idx="56">
                  <c:v>2.38</c:v>
                </c:pt>
                <c:pt idx="57">
                  <c:v>2.38</c:v>
                </c:pt>
                <c:pt idx="58">
                  <c:v>2.38</c:v>
                </c:pt>
                <c:pt idx="59">
                  <c:v>2.38</c:v>
                </c:pt>
                <c:pt idx="60">
                  <c:v>2.37</c:v>
                </c:pt>
                <c:pt idx="61">
                  <c:v>2.37</c:v>
                </c:pt>
                <c:pt idx="62">
                  <c:v>2.37</c:v>
                </c:pt>
                <c:pt idx="63">
                  <c:v>2.37</c:v>
                </c:pt>
                <c:pt idx="64">
                  <c:v>2.37</c:v>
                </c:pt>
                <c:pt idx="65">
                  <c:v>2.36</c:v>
                </c:pt>
                <c:pt idx="66">
                  <c:v>2.36</c:v>
                </c:pt>
                <c:pt idx="67">
                  <c:v>2.36</c:v>
                </c:pt>
                <c:pt idx="68">
                  <c:v>2.36</c:v>
                </c:pt>
                <c:pt idx="69">
                  <c:v>2.36</c:v>
                </c:pt>
                <c:pt idx="70">
                  <c:v>2.36</c:v>
                </c:pt>
                <c:pt idx="71">
                  <c:v>2.35</c:v>
                </c:pt>
                <c:pt idx="72">
                  <c:v>2.35</c:v>
                </c:pt>
                <c:pt idx="73">
                  <c:v>2.35</c:v>
                </c:pt>
                <c:pt idx="74">
                  <c:v>2.35</c:v>
                </c:pt>
                <c:pt idx="75">
                  <c:v>2.35</c:v>
                </c:pt>
                <c:pt idx="76">
                  <c:v>2.35</c:v>
                </c:pt>
                <c:pt idx="77">
                  <c:v>2.34</c:v>
                </c:pt>
                <c:pt idx="78">
                  <c:v>2.34</c:v>
                </c:pt>
                <c:pt idx="79">
                  <c:v>2.34</c:v>
                </c:pt>
                <c:pt idx="80">
                  <c:v>2.34</c:v>
                </c:pt>
                <c:pt idx="81">
                  <c:v>2.34</c:v>
                </c:pt>
                <c:pt idx="82">
                  <c:v>2.34</c:v>
                </c:pt>
                <c:pt idx="83">
                  <c:v>2.33</c:v>
                </c:pt>
                <c:pt idx="84">
                  <c:v>2.33</c:v>
                </c:pt>
                <c:pt idx="85">
                  <c:v>2.33</c:v>
                </c:pt>
                <c:pt idx="86">
                  <c:v>2.33</c:v>
                </c:pt>
                <c:pt idx="87">
                  <c:v>2.33</c:v>
                </c:pt>
                <c:pt idx="88">
                  <c:v>2.33</c:v>
                </c:pt>
                <c:pt idx="89">
                  <c:v>2.3199999999999998</c:v>
                </c:pt>
                <c:pt idx="90">
                  <c:v>2.3199999999999998</c:v>
                </c:pt>
                <c:pt idx="91">
                  <c:v>2.3199999999999998</c:v>
                </c:pt>
                <c:pt idx="92">
                  <c:v>2.3199999999999998</c:v>
                </c:pt>
                <c:pt idx="93">
                  <c:v>2.3199999999999998</c:v>
                </c:pt>
                <c:pt idx="94">
                  <c:v>2.3199999999999998</c:v>
                </c:pt>
                <c:pt idx="95">
                  <c:v>2.31</c:v>
                </c:pt>
                <c:pt idx="96">
                  <c:v>2.31</c:v>
                </c:pt>
                <c:pt idx="97">
                  <c:v>2.31</c:v>
                </c:pt>
                <c:pt idx="98">
                  <c:v>2.31</c:v>
                </c:pt>
                <c:pt idx="99">
                  <c:v>2.31</c:v>
                </c:pt>
                <c:pt idx="100">
                  <c:v>2.31</c:v>
                </c:pt>
                <c:pt idx="101">
                  <c:v>2.2999999999999998</c:v>
                </c:pt>
                <c:pt idx="102">
                  <c:v>2.2999999999999998</c:v>
                </c:pt>
                <c:pt idx="103">
                  <c:v>2.2999999999999998</c:v>
                </c:pt>
                <c:pt idx="104">
                  <c:v>2.2999999999999998</c:v>
                </c:pt>
                <c:pt idx="105">
                  <c:v>2.2999999999999998</c:v>
                </c:pt>
                <c:pt idx="106">
                  <c:v>2.2999999999999998</c:v>
                </c:pt>
                <c:pt idx="107">
                  <c:v>2.29</c:v>
                </c:pt>
                <c:pt idx="108">
                  <c:v>2.29</c:v>
                </c:pt>
                <c:pt idx="109">
                  <c:v>2.29</c:v>
                </c:pt>
                <c:pt idx="110">
                  <c:v>2.29</c:v>
                </c:pt>
                <c:pt idx="111">
                  <c:v>2.29</c:v>
                </c:pt>
                <c:pt idx="112">
                  <c:v>2.29</c:v>
                </c:pt>
                <c:pt idx="113">
                  <c:v>2.29</c:v>
                </c:pt>
                <c:pt idx="114">
                  <c:v>2.2799999999999998</c:v>
                </c:pt>
                <c:pt idx="115">
                  <c:v>2.2799999999999998</c:v>
                </c:pt>
                <c:pt idx="116">
                  <c:v>2.2799999999999998</c:v>
                </c:pt>
                <c:pt idx="117">
                  <c:v>2.2799999999999998</c:v>
                </c:pt>
                <c:pt idx="118">
                  <c:v>2.2799999999999998</c:v>
                </c:pt>
                <c:pt idx="119">
                  <c:v>2.2799999999999998</c:v>
                </c:pt>
                <c:pt idx="120">
                  <c:v>2.27</c:v>
                </c:pt>
              </c:numCache>
            </c:numRef>
          </c:yVal>
          <c:smooth val="0"/>
          <c:extLst>
            <c:ext xmlns:c16="http://schemas.microsoft.com/office/drawing/2014/chart" uri="{C3380CC4-5D6E-409C-BE32-E72D297353CC}">
              <c16:uniqueId val="{00000008-CEDC-2840-9A82-A48A8A501148}"/>
            </c:ext>
          </c:extLst>
        </c:ser>
        <c:ser>
          <c:idx val="10"/>
          <c:order val="9"/>
          <c:tx>
            <c:strRef>
              <c:f>HEALTH_Centiles!$C$3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HEALTH_Centiles!$AF$8:$AF$9</c:f>
              <c:numCache>
                <c:formatCode>General</c:formatCode>
                <c:ptCount val="2"/>
                <c:pt idx="0">
                  <c:v>#N/A</c:v>
                </c:pt>
                <c:pt idx="1">
                  <c:v>#N/A</c:v>
                </c:pt>
              </c:numCache>
            </c:numRef>
          </c:xVal>
          <c:yVal>
            <c:numRef>
              <c:f>HEALTH_Centiles!$AG$8:$AG$9</c:f>
              <c:numCache>
                <c:formatCode>General</c:formatCode>
                <c:ptCount val="2"/>
                <c:pt idx="0">
                  <c:v>#N/A</c:v>
                </c:pt>
                <c:pt idx="1">
                  <c:v>#N/A</c:v>
                </c:pt>
              </c:numCache>
            </c:numRef>
          </c:yVal>
          <c:smooth val="0"/>
          <c:extLst>
            <c:ext xmlns:c16="http://schemas.microsoft.com/office/drawing/2014/chart" uri="{C3380CC4-5D6E-409C-BE32-E72D297353CC}">
              <c16:uniqueId val="{00000009-CEDC-2840-9A82-A48A8A501148}"/>
            </c:ext>
          </c:extLst>
        </c:ser>
        <c:dLbls>
          <c:showLegendKey val="0"/>
          <c:showVal val="0"/>
          <c:showCatName val="0"/>
          <c:showSerName val="0"/>
          <c:showPercent val="0"/>
          <c:showBubbleSize val="0"/>
        </c:dLbls>
        <c:axId val="884534848"/>
        <c:axId val="884538608"/>
      </c:scatterChart>
      <c:valAx>
        <c:axId val="884534848"/>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38608"/>
        <c:crossesAt val="0"/>
        <c:crossBetween val="midCat"/>
        <c:majorUnit val="1"/>
        <c:minorUnit val="0.5"/>
      </c:valAx>
      <c:valAx>
        <c:axId val="884538608"/>
        <c:scaling>
          <c:orientation val="minMax"/>
          <c:max val="7"/>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HEALTH_Centiles!$B$2</c:f>
              <c:strCache>
                <c:ptCount val="1"/>
                <c:pt idx="0">
                  <c:v>Child Health Conditions Questionnaire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534848"/>
        <c:crossesAt val="-10"/>
        <c:crossBetween val="midCat"/>
        <c:majorUnit val="1"/>
        <c:min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CEDLsc_Centiles!$BC$124</c:f>
          <c:strCache>
            <c:ptCount val="1"/>
            <c:pt idx="0">
              <c:v>Child Engagement in Daily Life Self Care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CEDLsc_Centiles!$AW$1</c:f>
              <c:strCache>
                <c:ptCount val="1"/>
                <c:pt idx="0">
                  <c:v>Level I</c:v>
                </c:pt>
              </c:strCache>
            </c:strRef>
          </c:tx>
          <c:spPr>
            <a:ln w="19050" cap="rnd">
              <a:solidFill>
                <a:schemeClr val="accent2"/>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CEDLsc_Centiles!$AW$2:$AW$121</c:f>
              <c:numCache>
                <c:formatCode>General</c:formatCode>
                <c:ptCount val="120"/>
                <c:pt idx="0">
                  <c:v>42.2301990468169</c:v>
                </c:pt>
                <c:pt idx="1">
                  <c:v>43.286892979583399</c:v>
                </c:pt>
                <c:pt idx="2">
                  <c:v>44.313724401659101</c:v>
                </c:pt>
                <c:pt idx="3">
                  <c:v>45.311537237209102</c:v>
                </c:pt>
                <c:pt idx="4">
                  <c:v>46.281151560829599</c:v>
                </c:pt>
                <c:pt idx="5">
                  <c:v>47.223364271545002</c:v>
                </c:pt>
                <c:pt idx="6">
                  <c:v>48.138949747756399</c:v>
                </c:pt>
                <c:pt idx="7">
                  <c:v>49.028660483682401</c:v>
                </c:pt>
                <c:pt idx="8">
                  <c:v>49.8932277078124</c:v>
                </c:pt>
                <c:pt idx="9">
                  <c:v>50.733361983883597</c:v>
                </c:pt>
                <c:pt idx="10">
                  <c:v>51.549753794872998</c:v>
                </c:pt>
                <c:pt idx="11">
                  <c:v>52.343074110486697</c:v>
                </c:pt>
                <c:pt idx="12">
                  <c:v>53.113974938610603</c:v>
                </c:pt>
                <c:pt idx="13">
                  <c:v>53.863089861178203</c:v>
                </c:pt>
                <c:pt idx="14">
                  <c:v>54.591034554893199</c:v>
                </c:pt>
                <c:pt idx="15">
                  <c:v>55.298407297237802</c:v>
                </c:pt>
                <c:pt idx="16">
                  <c:v>55.985789458179902</c:v>
                </c:pt>
                <c:pt idx="17">
                  <c:v>56.653745977984798</c:v>
                </c:pt>
                <c:pt idx="18">
                  <c:v>57.302825831524203</c:v>
                </c:pt>
                <c:pt idx="19">
                  <c:v>57.933562479463298</c:v>
                </c:pt>
                <c:pt idx="20">
                  <c:v>58.546474306696901</c:v>
                </c:pt>
                <c:pt idx="21">
                  <c:v>59.142065048396098</c:v>
                </c:pt>
                <c:pt idx="22">
                  <c:v>59.720824204013702</c:v>
                </c:pt>
                <c:pt idx="23">
                  <c:v>60.283227439590497</c:v>
                </c:pt>
                <c:pt idx="24">
                  <c:v>60.829736978691699</c:v>
                </c:pt>
                <c:pt idx="25">
                  <c:v>61.360801982296103</c:v>
                </c:pt>
                <c:pt idx="26">
                  <c:v>61.876858917948397</c:v>
                </c:pt>
                <c:pt idx="27">
                  <c:v>62.378331918479901</c:v>
                </c:pt>
                <c:pt idx="28">
                  <c:v>62.865633130591803</c:v>
                </c:pt>
                <c:pt idx="29">
                  <c:v>63.339163053586802</c:v>
                </c:pt>
                <c:pt idx="30">
                  <c:v>63.799310868528202</c:v>
                </c:pt>
                <c:pt idx="31">
                  <c:v>64.2464547580974</c:v>
                </c:pt>
                <c:pt idx="32">
                  <c:v>64.680962217411405</c:v>
                </c:pt>
                <c:pt idx="33">
                  <c:v>65.103190356056899</c:v>
                </c:pt>
                <c:pt idx="34">
                  <c:v>65.513486191588598</c:v>
                </c:pt>
                <c:pt idx="35">
                  <c:v>65.912186934733597</c:v>
                </c:pt>
                <c:pt idx="36">
                  <c:v>66.2996202665352</c:v>
                </c:pt>
                <c:pt idx="37">
                  <c:v>66.676104607664996</c:v>
                </c:pt>
                <c:pt idx="38">
                  <c:v>67.041949380123796</c:v>
                </c:pt>
                <c:pt idx="39">
                  <c:v>67.397455261547194</c:v>
                </c:pt>
                <c:pt idx="40">
                  <c:v>67.7429144323239</c:v>
                </c:pt>
                <c:pt idx="41">
                  <c:v>68.078610815730897</c:v>
                </c:pt>
                <c:pt idx="42">
                  <c:v>68.404820311281796</c:v>
                </c:pt>
                <c:pt idx="43">
                  <c:v>68.7218110214814</c:v>
                </c:pt>
                <c:pt idx="44">
                  <c:v>69.029843472171095</c:v>
                </c:pt>
                <c:pt idx="45">
                  <c:v>69.329170826648394</c:v>
                </c:pt>
                <c:pt idx="46">
                  <c:v>69.620039093734405</c:v>
                </c:pt>
                <c:pt idx="47">
                  <c:v>69.902687329961907</c:v>
                </c:pt>
                <c:pt idx="48">
                  <c:v>70.177347836048895</c:v>
                </c:pt>
                <c:pt idx="49">
                  <c:v>70.444246347820396</c:v>
                </c:pt>
                <c:pt idx="50">
                  <c:v>70.7036022217343</c:v>
                </c:pt>
                <c:pt idx="51">
                  <c:v>70.955628615164599</c:v>
                </c:pt>
                <c:pt idx="52">
                  <c:v>71.200532661588994</c:v>
                </c:pt>
                <c:pt idx="53">
                  <c:v>71.438515640826694</c:v>
                </c:pt>
                <c:pt idx="54">
                  <c:v>71.669773144464102</c:v>
                </c:pt>
                <c:pt idx="55">
                  <c:v>71.894495236606801</c:v>
                </c:pt>
                <c:pt idx="56">
                  <c:v>72.112866610087295</c:v>
                </c:pt>
                <c:pt idx="57">
                  <c:v>72.325066738259295</c:v>
                </c:pt>
                <c:pt idx="58">
                  <c:v>72.531270022501801</c:v>
                </c:pt>
                <c:pt idx="59">
                  <c:v>72.731645935554496</c:v>
                </c:pt>
                <c:pt idx="60">
                  <c:v>72.926359160803202</c:v>
                </c:pt>
                <c:pt idx="61">
                  <c:v>73.115569727627999</c:v>
                </c:pt>
                <c:pt idx="62">
                  <c:v>73.299433142927299</c:v>
                </c:pt>
                <c:pt idx="63">
                  <c:v>73.478100518924506</c:v>
                </c:pt>
                <c:pt idx="64">
                  <c:v>73.651718697362796</c:v>
                </c:pt>
                <c:pt idx="65">
                  <c:v>73.820430370190607</c:v>
                </c:pt>
                <c:pt idx="66">
                  <c:v>73.984374196835802</c:v>
                </c:pt>
                <c:pt idx="67">
                  <c:v>74.1436849181664</c:v>
                </c:pt>
                <c:pt idx="68">
                  <c:v>74.298493467229903</c:v>
                </c:pt>
                <c:pt idx="69">
                  <c:v>74.448927076863896</c:v>
                </c:pt>
                <c:pt idx="70">
                  <c:v>74.595109384264902</c:v>
                </c:pt>
                <c:pt idx="71">
                  <c:v>74.737160532602601</c:v>
                </c:pt>
                <c:pt idx="72">
                  <c:v>74.875197269761799</c:v>
                </c:pt>
                <c:pt idx="73">
                  <c:v>75.009333044294806</c:v>
                </c:pt>
                <c:pt idx="74">
                  <c:v>75.139678098661093</c:v>
                </c:pt>
                <c:pt idx="75">
                  <c:v>75.266339559832801</c:v>
                </c:pt>
                <c:pt idx="76">
                  <c:v>75.389421527339294</c:v>
                </c:pt>
                <c:pt idx="77">
                  <c:v>75.509025158823903</c:v>
                </c:pt>
                <c:pt idx="78">
                  <c:v>75.625248753182305</c:v>
                </c:pt>
                <c:pt idx="79">
                  <c:v>75.738187831351595</c:v>
                </c:pt>
                <c:pt idx="80">
                  <c:v>75.847935214816602</c:v>
                </c:pt>
                <c:pt idx="81">
                  <c:v>75.954581101897205</c:v>
                </c:pt>
                <c:pt idx="82">
                  <c:v>76.058213141879406</c:v>
                </c:pt>
                <c:pt idx="83">
                  <c:v>76.158916507052496</c:v>
                </c:pt>
                <c:pt idx="84">
                  <c:v>76.256773962709303</c:v>
                </c:pt>
                <c:pt idx="85">
                  <c:v>76.351865935168902</c:v>
                </c:pt>
                <c:pt idx="86">
                  <c:v>76.444270577876594</c:v>
                </c:pt>
                <c:pt idx="87">
                  <c:v>76.534063835636204</c:v>
                </c:pt>
                <c:pt idx="88">
                  <c:v>76.621319507026996</c:v>
                </c:pt>
                <c:pt idx="89">
                  <c:v>76.7061093050566</c:v>
                </c:pt>
                <c:pt idx="90">
                  <c:v>76.788502916100001</c:v>
                </c:pt>
                <c:pt idx="91">
                  <c:v>76.868568057172695</c:v>
                </c:pt>
                <c:pt idx="92">
                  <c:v>76.9463705315857</c:v>
                </c:pt>
                <c:pt idx="93">
                  <c:v>77.021974283027106</c:v>
                </c:pt>
                <c:pt idx="94">
                  <c:v>77.095441448115807</c:v>
                </c:pt>
                <c:pt idx="95">
                  <c:v>77.166832407469997</c:v>
                </c:pt>
                <c:pt idx="96">
                  <c:v>77.236205835332001</c:v>
                </c:pt>
                <c:pt idx="97">
                  <c:v>77.303618747791305</c:v>
                </c:pt>
                <c:pt idx="98">
                  <c:v>77.369126549644193</c:v>
                </c:pt>
                <c:pt idx="99">
                  <c:v>77.432783079929706</c:v>
                </c:pt>
                <c:pt idx="100">
                  <c:v>77.494640656178305</c:v>
                </c:pt>
                <c:pt idx="101">
                  <c:v>77.554750117410094</c:v>
                </c:pt>
                <c:pt idx="102">
                  <c:v>77.613160865918204</c:v>
                </c:pt>
                <c:pt idx="103">
                  <c:v>77.669920907870903</c:v>
                </c:pt>
                <c:pt idx="104">
                  <c:v>77.725076892767007</c:v>
                </c:pt>
                <c:pt idx="105">
                  <c:v>77.778674151775107</c:v>
                </c:pt>
                <c:pt idx="106">
                  <c:v>77.8307567349907</c:v>
                </c:pt>
                <c:pt idx="107">
                  <c:v>77.881367447639207</c:v>
                </c:pt>
                <c:pt idx="108">
                  <c:v>77.930547885256601</c:v>
                </c:pt>
                <c:pt idx="109">
                  <c:v>77.978338467875702</c:v>
                </c:pt>
                <c:pt idx="110">
                  <c:v>78.024778473246201</c:v>
                </c:pt>
                <c:pt idx="111">
                  <c:v>78.069906069115802</c:v>
                </c:pt>
                <c:pt idx="112">
                  <c:v>78.113758344599503</c:v>
                </c:pt>
                <c:pt idx="113">
                  <c:v>78.156371340662005</c:v>
                </c:pt>
                <c:pt idx="114">
                  <c:v>78.197780079738607</c:v>
                </c:pt>
                <c:pt idx="115">
                  <c:v>78.238018594519403</c:v>
                </c:pt>
                <c:pt idx="116">
                  <c:v>78.277119955919602</c:v>
                </c:pt>
                <c:pt idx="117">
                  <c:v>78.315116300259902</c:v>
                </c:pt>
                <c:pt idx="118">
                  <c:v>78.352038855678103</c:v>
                </c:pt>
                <c:pt idx="119">
                  <c:v>78.387917967794806</c:v>
                </c:pt>
              </c:numCache>
            </c:numRef>
          </c:yVal>
          <c:smooth val="1"/>
          <c:extLst>
            <c:ext xmlns:c16="http://schemas.microsoft.com/office/drawing/2014/chart" uri="{C3380CC4-5D6E-409C-BE32-E72D297353CC}">
              <c16:uniqueId val="{00000000-20C4-FE40-B37E-0B1C788F979F}"/>
            </c:ext>
          </c:extLst>
        </c:ser>
        <c:ser>
          <c:idx val="1"/>
          <c:order val="1"/>
          <c:tx>
            <c:strRef>
              <c:f>CEDLsc_Centiles!$AX$1</c:f>
              <c:strCache>
                <c:ptCount val="1"/>
                <c:pt idx="0">
                  <c:v>Level II</c:v>
                </c:pt>
              </c:strCache>
            </c:strRef>
          </c:tx>
          <c:spPr>
            <a:ln w="19050" cap="rnd">
              <a:solidFill>
                <a:schemeClr val="accent4"/>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CEDLsc_Centiles!$AX$2:$AX$121</c:f>
              <c:numCache>
                <c:formatCode>General</c:formatCode>
                <c:ptCount val="120"/>
                <c:pt idx="0">
                  <c:v>40.0467311570074</c:v>
                </c:pt>
                <c:pt idx="1">
                  <c:v>40.743487063385402</c:v>
                </c:pt>
                <c:pt idx="2">
                  <c:v>41.422671282995601</c:v>
                </c:pt>
                <c:pt idx="3">
                  <c:v>42.084726961239703</c:v>
                </c:pt>
                <c:pt idx="4">
                  <c:v>42.730086067708299</c:v>
                </c:pt>
                <c:pt idx="5">
                  <c:v>43.3591696780272</c:v>
                </c:pt>
                <c:pt idx="6">
                  <c:v>43.9723882485955</c:v>
                </c:pt>
                <c:pt idx="7">
                  <c:v>44.570141884394602</c:v>
                </c:pt>
                <c:pt idx="8">
                  <c:v>45.152820600044002</c:v>
                </c:pt>
                <c:pt idx="9">
                  <c:v>45.720804574272698</c:v>
                </c:pt>
                <c:pt idx="10">
                  <c:v>46.274464397973397</c:v>
                </c:pt>
                <c:pt idx="11">
                  <c:v>46.814161316001098</c:v>
                </c:pt>
                <c:pt idx="12">
                  <c:v>47.340247462873201</c:v>
                </c:pt>
                <c:pt idx="13">
                  <c:v>47.853066092525701</c:v>
                </c:pt>
                <c:pt idx="14">
                  <c:v>48.352951802275697</c:v>
                </c:pt>
                <c:pt idx="15">
                  <c:v>48.8402307511342</c:v>
                </c:pt>
                <c:pt idx="16">
                  <c:v>49.3152208726152</c:v>
                </c:pt>
                <c:pt idx="17">
                  <c:v>49.778232082175897</c:v>
                </c:pt>
                <c:pt idx="18">
                  <c:v>50.229566479427199</c:v>
                </c:pt>
                <c:pt idx="19">
                  <c:v>50.669518545243001</c:v>
                </c:pt>
                <c:pt idx="20">
                  <c:v>51.098375333900002</c:v>
                </c:pt>
                <c:pt idx="21">
                  <c:v>51.516416660370801</c:v>
                </c:pt>
                <c:pt idx="22">
                  <c:v>51.923915282893901</c:v>
                </c:pt>
                <c:pt idx="23">
                  <c:v>52.321137080939998</c:v>
                </c:pt>
                <c:pt idx="24">
                  <c:v>52.708341228689001</c:v>
                </c:pt>
                <c:pt idx="25">
                  <c:v>53.085780364132901</c:v>
                </c:pt>
                <c:pt idx="26">
                  <c:v>53.453700753913999</c:v>
                </c:pt>
                <c:pt idx="27">
                  <c:v>53.812342454005602</c:v>
                </c:pt>
                <c:pt idx="28">
                  <c:v>54.161939466340399</c:v>
                </c:pt>
                <c:pt idx="29">
                  <c:v>54.502719891489598</c:v>
                </c:pt>
                <c:pt idx="30">
                  <c:v>54.8349060774907</c:v>
                </c:pt>
                <c:pt idx="31">
                  <c:v>55.158714764922401</c:v>
                </c:pt>
                <c:pt idx="32">
                  <c:v>55.4743572283205</c:v>
                </c:pt>
                <c:pt idx="33">
                  <c:v>55.7820394140278</c:v>
                </c:pt>
                <c:pt idx="34">
                  <c:v>56.081962074567599</c:v>
                </c:pt>
                <c:pt idx="35">
                  <c:v>56.374320899627399</c:v>
                </c:pt>
                <c:pt idx="36">
                  <c:v>56.659306643740599</c:v>
                </c:pt>
                <c:pt idx="37">
                  <c:v>56.9371052507475</c:v>
                </c:pt>
                <c:pt idx="38">
                  <c:v>57.207897975117199</c:v>
                </c:pt>
                <c:pt idx="39">
                  <c:v>57.4718615002107</c:v>
                </c:pt>
                <c:pt idx="40">
                  <c:v>57.7291680535604</c:v>
                </c:pt>
                <c:pt idx="41">
                  <c:v>57.979985519243598</c:v>
                </c:pt>
                <c:pt idx="42">
                  <c:v>58.224477547420499</c:v>
                </c:pt>
                <c:pt idx="43">
                  <c:v>58.462803661111501</c:v>
                </c:pt>
                <c:pt idx="44">
                  <c:v>58.695119360280003</c:v>
                </c:pt>
                <c:pt idx="45">
                  <c:v>58.921576223291297</c:v>
                </c:pt>
                <c:pt idx="46">
                  <c:v>59.142322005812602</c:v>
                </c:pt>
                <c:pt idx="47">
                  <c:v>59.357500737218601</c:v>
                </c:pt>
                <c:pt idx="48">
                  <c:v>59.567252814565698</c:v>
                </c:pt>
                <c:pt idx="49">
                  <c:v>59.771715094197098</c:v>
                </c:pt>
                <c:pt idx="50">
                  <c:v>59.971020981036403</c:v>
                </c:pt>
                <c:pt idx="51">
                  <c:v>60.1653005156303</c:v>
                </c:pt>
                <c:pt idx="52">
                  <c:v>60.354680458995801</c:v>
                </c:pt>
                <c:pt idx="53">
                  <c:v>60.539284375327398</c:v>
                </c:pt>
                <c:pt idx="54">
                  <c:v>60.719232712618897</c:v>
                </c:pt>
                <c:pt idx="55">
                  <c:v>60.894642881251301</c:v>
                </c:pt>
                <c:pt idx="56">
                  <c:v>61.065629330600103</c:v>
                </c:pt>
                <c:pt idx="57">
                  <c:v>61.232303623708901</c:v>
                </c:pt>
                <c:pt idx="58">
                  <c:v>61.3947745100809</c:v>
                </c:pt>
                <c:pt idx="59">
                  <c:v>61.5531479966346</c:v>
                </c:pt>
                <c:pt idx="60">
                  <c:v>61.707527416869702</c:v>
                </c:pt>
                <c:pt idx="61">
                  <c:v>61.8580134982884</c:v>
                </c:pt>
                <c:pt idx="62">
                  <c:v>62.004704428117698</c:v>
                </c:pt>
                <c:pt idx="63">
                  <c:v>62.147695917372403</c:v>
                </c:pt>
                <c:pt idx="64">
                  <c:v>62.287081263304003</c:v>
                </c:pt>
                <c:pt idx="65">
                  <c:v>62.422951410273903</c:v>
                </c:pt>
                <c:pt idx="66">
                  <c:v>62.555395009091399</c:v>
                </c:pt>
                <c:pt idx="67">
                  <c:v>62.684498474855801</c:v>
                </c:pt>
                <c:pt idx="68">
                  <c:v>62.810346043339401</c:v>
                </c:pt>
                <c:pt idx="69">
                  <c:v>62.933019825948101</c:v>
                </c:pt>
                <c:pt idx="70">
                  <c:v>63.052599863296997</c:v>
                </c:pt>
                <c:pt idx="71">
                  <c:v>63.169164177433899</c:v>
                </c:pt>
                <c:pt idx="72">
                  <c:v>63.282788822746198</c:v>
                </c:pt>
                <c:pt idx="73">
                  <c:v>63.393547935584103</c:v>
                </c:pt>
                <c:pt idx="74">
                  <c:v>63.501513782631697</c:v>
                </c:pt>
                <c:pt idx="75">
                  <c:v>63.606756808058996</c:v>
                </c:pt>
                <c:pt idx="76">
                  <c:v>63.7093456794844</c:v>
                </c:pt>
                <c:pt idx="77">
                  <c:v>63.809347332777897</c:v>
                </c:pt>
                <c:pt idx="78">
                  <c:v>63.9068270157344</c:v>
                </c:pt>
                <c:pt idx="79">
                  <c:v>64.001848330646396</c:v>
                </c:pt>
                <c:pt idx="80">
                  <c:v>64.094473275801604</c:v>
                </c:pt>
                <c:pt idx="81">
                  <c:v>64.184762285935406</c:v>
                </c:pt>
                <c:pt idx="82">
                  <c:v>64.272774271662001</c:v>
                </c:pt>
                <c:pt idx="83">
                  <c:v>64.358566657912206</c:v>
                </c:pt>
                <c:pt idx="84">
                  <c:v>64.442195421400896</c:v>
                </c:pt>
                <c:pt idx="85">
                  <c:v>64.523715127150197</c:v>
                </c:pt>
                <c:pt idx="86">
                  <c:v>64.603178964091398</c:v>
                </c:pt>
                <c:pt idx="87">
                  <c:v>64.680638779768799</c:v>
                </c:pt>
                <c:pt idx="88">
                  <c:v>64.756145114168504</c:v>
                </c:pt>
                <c:pt idx="89">
                  <c:v>64.829747232694601</c:v>
                </c:pt>
                <c:pt idx="90">
                  <c:v>64.901493158312405</c:v>
                </c:pt>
                <c:pt idx="91">
                  <c:v>64.971429702882602</c:v>
                </c:pt>
                <c:pt idx="92">
                  <c:v>65.039602497703996</c:v>
                </c:pt>
                <c:pt idx="93">
                  <c:v>65.106056023286897</c:v>
                </c:pt>
                <c:pt idx="94">
                  <c:v>65.170833638374404</c:v>
                </c:pt>
                <c:pt idx="95">
                  <c:v>65.233977608233403</c:v>
                </c:pt>
                <c:pt idx="96">
                  <c:v>65.295529132230897</c:v>
                </c:pt>
                <c:pt idx="97">
                  <c:v>65.355528370715206</c:v>
                </c:pt>
                <c:pt idx="98">
                  <c:v>65.414014471219105</c:v>
                </c:pt>
                <c:pt idx="99">
                  <c:v>65.471025594002796</c:v>
                </c:pt>
                <c:pt idx="100">
                  <c:v>65.526598936951899</c:v>
                </c:pt>
                <c:pt idx="101">
                  <c:v>65.580770759847894</c:v>
                </c:pt>
                <c:pt idx="102">
                  <c:v>65.6335764080264</c:v>
                </c:pt>
                <c:pt idx="103">
                  <c:v>65.685050335438902</c:v>
                </c:pt>
                <c:pt idx="104">
                  <c:v>65.735226127132805</c:v>
                </c:pt>
                <c:pt idx="105">
                  <c:v>65.784136521164697</c:v>
                </c:pt>
                <c:pt idx="106">
                  <c:v>65.831813429960505</c:v>
                </c:pt>
                <c:pt idx="107">
                  <c:v>65.8782879611379</c:v>
                </c:pt>
                <c:pt idx="108">
                  <c:v>65.923590437802204</c:v>
                </c:pt>
                <c:pt idx="109">
                  <c:v>65.967750418332002</c:v>
                </c:pt>
                <c:pt idx="110">
                  <c:v>66.010796715664497</c:v>
                </c:pt>
                <c:pt idx="111">
                  <c:v>66.052757416095304</c:v>
                </c:pt>
                <c:pt idx="112">
                  <c:v>66.093659897603601</c:v>
                </c:pt>
                <c:pt idx="113">
                  <c:v>66.133530847715406</c:v>
                </c:pt>
                <c:pt idx="114">
                  <c:v>66.172396280916502</c:v>
                </c:pt>
                <c:pt idx="115">
                  <c:v>66.210281555625897</c:v>
                </c:pt>
                <c:pt idx="116">
                  <c:v>66.247211390741299</c:v>
                </c:pt>
                <c:pt idx="117">
                  <c:v>66.283209881767405</c:v>
                </c:pt>
                <c:pt idx="118">
                  <c:v>66.318300516537704</c:v>
                </c:pt>
                <c:pt idx="119">
                  <c:v>66.352506190539103</c:v>
                </c:pt>
              </c:numCache>
            </c:numRef>
          </c:yVal>
          <c:smooth val="1"/>
          <c:extLst>
            <c:ext xmlns:c16="http://schemas.microsoft.com/office/drawing/2014/chart" uri="{C3380CC4-5D6E-409C-BE32-E72D297353CC}">
              <c16:uniqueId val="{00000001-20C4-FE40-B37E-0B1C788F979F}"/>
            </c:ext>
          </c:extLst>
        </c:ser>
        <c:ser>
          <c:idx val="2"/>
          <c:order val="2"/>
          <c:tx>
            <c:strRef>
              <c:f>CEDLsc_Centiles!$AY$1</c:f>
              <c:strCache>
                <c:ptCount val="1"/>
                <c:pt idx="0">
                  <c:v>Level III</c:v>
                </c:pt>
              </c:strCache>
            </c:strRef>
          </c:tx>
          <c:spPr>
            <a:ln w="19050" cap="rnd">
              <a:solidFill>
                <a:schemeClr val="accent6"/>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CEDLsc_Centiles!$AY$2:$AY$121</c:f>
              <c:numCache>
                <c:formatCode>General</c:formatCode>
                <c:ptCount val="120"/>
                <c:pt idx="0">
                  <c:v>38.007277879252698</c:v>
                </c:pt>
                <c:pt idx="1">
                  <c:v>38.536076939102799</c:v>
                </c:pt>
                <c:pt idx="2">
                  <c:v>39.053601817306003</c:v>
                </c:pt>
                <c:pt idx="3">
                  <c:v>39.560092883374097</c:v>
                </c:pt>
                <c:pt idx="4">
                  <c:v>40.055785382056499</c:v>
                </c:pt>
                <c:pt idx="5">
                  <c:v>40.540909542601597</c:v>
                </c:pt>
                <c:pt idx="6">
                  <c:v>41.015690685689798</c:v>
                </c:pt>
                <c:pt idx="7">
                  <c:v>41.480349328085303</c:v>
                </c:pt>
                <c:pt idx="8">
                  <c:v>41.935101285057399</c:v>
                </c:pt>
                <c:pt idx="9">
                  <c:v>42.380157770617998</c:v>
                </c:pt>
                <c:pt idx="10">
                  <c:v>42.815725495622402</c:v>
                </c:pt>
                <c:pt idx="11">
                  <c:v>43.242006763777603</c:v>
                </c:pt>
                <c:pt idx="12">
                  <c:v>43.659199565604602</c:v>
                </c:pt>
                <c:pt idx="13">
                  <c:v>44.067497670397003</c:v>
                </c:pt>
                <c:pt idx="14">
                  <c:v>44.467090716218998</c:v>
                </c:pt>
                <c:pt idx="15">
                  <c:v>44.8581642979848</c:v>
                </c:pt>
                <c:pt idx="16">
                  <c:v>45.240900053659502</c:v>
                </c:pt>
                <c:pt idx="17">
                  <c:v>45.615475748623403</c:v>
                </c:pt>
                <c:pt idx="18">
                  <c:v>45.982065358236298</c:v>
                </c:pt>
                <c:pt idx="19">
                  <c:v>46.340839148642203</c:v>
                </c:pt>
                <c:pt idx="20">
                  <c:v>46.691963755851198</c:v>
                </c:pt>
                <c:pt idx="21">
                  <c:v>47.035602263135097</c:v>
                </c:pt>
                <c:pt idx="22">
                  <c:v>47.371914276772998</c:v>
                </c:pt>
                <c:pt idx="23">
                  <c:v>47.701056000182298</c:v>
                </c:pt>
                <c:pt idx="24">
                  <c:v>48.023180306468603</c:v>
                </c:pt>
                <c:pt idx="25">
                  <c:v>48.338436809428998</c:v>
                </c:pt>
                <c:pt idx="26">
                  <c:v>48.646971933042103</c:v>
                </c:pt>
                <c:pt idx="27">
                  <c:v>48.948928979476001</c:v>
                </c:pt>
                <c:pt idx="28">
                  <c:v>49.244448195646001</c:v>
                </c:pt>
                <c:pt idx="29">
                  <c:v>49.533666838353902</c:v>
                </c:pt>
                <c:pt idx="30">
                  <c:v>49.816719238038502</c:v>
                </c:pt>
                <c:pt idx="31">
                  <c:v>50.093736861166398</c:v>
                </c:pt>
                <c:pt idx="32">
                  <c:v>50.364848371292901</c:v>
                </c:pt>
                <c:pt idx="33">
                  <c:v>50.630179688821102</c:v>
                </c:pt>
                <c:pt idx="34">
                  <c:v>50.889854049486999</c:v>
                </c:pt>
                <c:pt idx="35">
                  <c:v>51.143992061597402</c:v>
                </c:pt>
                <c:pt idx="36">
                  <c:v>51.392711762047597</c:v>
                </c:pt>
                <c:pt idx="37">
                  <c:v>51.636128671144803</c:v>
                </c:pt>
                <c:pt idx="38">
                  <c:v>51.874355846262802</c:v>
                </c:pt>
                <c:pt idx="39">
                  <c:v>52.107503934352501</c:v>
                </c:pt>
                <c:pt idx="40">
                  <c:v>52.335681223332799</c:v>
                </c:pt>
                <c:pt idx="41">
                  <c:v>52.558993692386402</c:v>
                </c:pt>
                <c:pt idx="42">
                  <c:v>52.777545061182202</c:v>
                </c:pt>
                <c:pt idx="43">
                  <c:v>52.991436838049701</c:v>
                </c:pt>
                <c:pt idx="44">
                  <c:v>53.2007683671251</c:v>
                </c:pt>
                <c:pt idx="45">
                  <c:v>53.4056368744927</c:v>
                </c:pt>
                <c:pt idx="46">
                  <c:v>53.606137513342397</c:v>
                </c:pt>
                <c:pt idx="47">
                  <c:v>53.802363408165</c:v>
                </c:pt>
                <c:pt idx="48">
                  <c:v>53.994405698004002</c:v>
                </c:pt>
                <c:pt idx="49">
                  <c:v>54.182353578786902</c:v>
                </c:pt>
                <c:pt idx="50">
                  <c:v>54.366294344752603</c:v>
                </c:pt>
                <c:pt idx="51">
                  <c:v>54.546313428996001</c:v>
                </c:pt>
                <c:pt idx="52">
                  <c:v>54.722494443148697</c:v>
                </c:pt>
                <c:pt idx="53">
                  <c:v>54.8949192162126</c:v>
                </c:pt>
                <c:pt idx="54">
                  <c:v>55.0636678325668</c:v>
                </c:pt>
                <c:pt idx="55">
                  <c:v>55.228818669163402</c:v>
                </c:pt>
                <c:pt idx="56">
                  <c:v>55.390448431929997</c:v>
                </c:pt>
                <c:pt idx="57">
                  <c:v>55.548632191397303</c:v>
                </c:pt>
                <c:pt idx="58">
                  <c:v>55.703443417565502</c:v>
                </c:pt>
                <c:pt idx="59">
                  <c:v>55.854954014028998</c:v>
                </c:pt>
                <c:pt idx="60">
                  <c:v>56.0032343513722</c:v>
                </c:pt>
                <c:pt idx="61">
                  <c:v>56.148353299853603</c:v>
                </c:pt>
                <c:pt idx="62">
                  <c:v>56.290378261394103</c:v>
                </c:pt>
                <c:pt idx="63">
                  <c:v>56.429375200881701</c:v>
                </c:pt>
                <c:pt idx="64">
                  <c:v>56.565408676809803</c:v>
                </c:pt>
                <c:pt idx="65">
                  <c:v>56.698541871262201</c:v>
                </c:pt>
                <c:pt idx="66">
                  <c:v>56.828836619258396</c:v>
                </c:pt>
                <c:pt idx="67">
                  <c:v>56.956353437473503</c:v>
                </c:pt>
                <c:pt idx="68">
                  <c:v>57.0811515523461</c:v>
                </c:pt>
                <c:pt idx="69">
                  <c:v>57.203288927586001</c:v>
                </c:pt>
                <c:pt idx="70">
                  <c:v>57.3228222910965</c:v>
                </c:pt>
                <c:pt idx="71">
                  <c:v>57.4398071613222</c:v>
                </c:pt>
                <c:pt idx="72">
                  <c:v>57.554297873034798</c:v>
                </c:pt>
                <c:pt idx="73">
                  <c:v>57.666347602569601</c:v>
                </c:pt>
                <c:pt idx="74">
                  <c:v>57.776008392523799</c:v>
                </c:pt>
                <c:pt idx="75">
                  <c:v>57.883331175928099</c:v>
                </c:pt>
                <c:pt idx="76">
                  <c:v>57.988365799903299</c:v>
                </c:pt>
                <c:pt idx="77">
                  <c:v>58.091161048811799</c:v>
                </c:pt>
                <c:pt idx="78">
                  <c:v>58.191764666916498</c:v>
                </c:pt>
                <c:pt idx="79">
                  <c:v>58.290223380555602</c:v>
                </c:pt>
                <c:pt idx="80">
                  <c:v>58.386582919845601</c:v>
                </c:pt>
                <c:pt idx="81">
                  <c:v>58.4808880399207</c:v>
                </c:pt>
                <c:pt idx="82">
                  <c:v>58.573182541720001</c:v>
                </c:pt>
                <c:pt idx="83">
                  <c:v>58.663509292331298</c:v>
                </c:pt>
                <c:pt idx="84">
                  <c:v>58.751910244900699</c:v>
                </c:pt>
                <c:pt idx="85">
                  <c:v>58.838426458118903</c:v>
                </c:pt>
                <c:pt idx="86">
                  <c:v>58.9230981152906</c:v>
                </c:pt>
                <c:pt idx="87">
                  <c:v>59.005964542998399</c:v>
                </c:pt>
                <c:pt idx="88">
                  <c:v>59.0870642293686</c:v>
                </c:pt>
                <c:pt idx="89">
                  <c:v>59.166434841946597</c:v>
                </c:pt>
                <c:pt idx="90">
                  <c:v>59.244113245193098</c:v>
                </c:pt>
                <c:pt idx="91">
                  <c:v>59.320135517605102</c:v>
                </c:pt>
                <c:pt idx="92">
                  <c:v>59.394536968473702</c:v>
                </c:pt>
                <c:pt idx="93">
                  <c:v>59.467352154283198</c:v>
                </c:pt>
                <c:pt idx="94">
                  <c:v>59.538614894761899</c:v>
                </c:pt>
                <c:pt idx="95">
                  <c:v>59.608358288589201</c:v>
                </c:pt>
                <c:pt idx="96">
                  <c:v>59.676614728769302</c:v>
                </c:pt>
                <c:pt idx="97">
                  <c:v>59.743415917676103</c:v>
                </c:pt>
                <c:pt idx="98">
                  <c:v>59.808792881777798</c:v>
                </c:pt>
                <c:pt idx="99">
                  <c:v>59.872775986047401</c:v>
                </c:pt>
                <c:pt idx="100">
                  <c:v>59.935394948065898</c:v>
                </c:pt>
                <c:pt idx="101">
                  <c:v>59.996678851825202</c:v>
                </c:pt>
                <c:pt idx="102">
                  <c:v>60.056656161236099</c:v>
                </c:pt>
                <c:pt idx="103">
                  <c:v>60.115354733349001</c:v>
                </c:pt>
                <c:pt idx="104">
                  <c:v>60.172801831292098</c:v>
                </c:pt>
                <c:pt idx="105">
                  <c:v>60.2290241369342</c:v>
                </c:pt>
                <c:pt idx="106">
                  <c:v>60.284047763277201</c:v>
                </c:pt>
                <c:pt idx="107">
                  <c:v>60.337898266584801</c:v>
                </c:pt>
                <c:pt idx="108">
                  <c:v>60.390600658251898</c:v>
                </c:pt>
                <c:pt idx="109">
                  <c:v>60.442179416421901</c:v>
                </c:pt>
                <c:pt idx="110">
                  <c:v>60.492658497355499</c:v>
                </c:pt>
                <c:pt idx="111">
                  <c:v>60.542061346557702</c:v>
                </c:pt>
                <c:pt idx="112">
                  <c:v>60.590410909666701</c:v>
                </c:pt>
                <c:pt idx="113">
                  <c:v>60.637729643112102</c:v>
                </c:pt>
                <c:pt idx="114">
                  <c:v>60.684039524544097</c:v>
                </c:pt>
                <c:pt idx="115">
                  <c:v>60.729362063041997</c:v>
                </c:pt>
                <c:pt idx="116">
                  <c:v>60.773718309103899</c:v>
                </c:pt>
                <c:pt idx="117">
                  <c:v>60.8171288644238</c:v>
                </c:pt>
                <c:pt idx="118">
                  <c:v>60.859613891460398</c:v>
                </c:pt>
                <c:pt idx="119">
                  <c:v>60.9011931228018</c:v>
                </c:pt>
              </c:numCache>
            </c:numRef>
          </c:yVal>
          <c:smooth val="1"/>
          <c:extLst>
            <c:ext xmlns:c16="http://schemas.microsoft.com/office/drawing/2014/chart" uri="{C3380CC4-5D6E-409C-BE32-E72D297353CC}">
              <c16:uniqueId val="{00000002-20C4-FE40-B37E-0B1C788F979F}"/>
            </c:ext>
          </c:extLst>
        </c:ser>
        <c:ser>
          <c:idx val="3"/>
          <c:order val="3"/>
          <c:tx>
            <c:strRef>
              <c:f>CEDLsc_Centiles!$AZ$1</c:f>
              <c:strCache>
                <c:ptCount val="1"/>
                <c:pt idx="0">
                  <c:v>Level IV</c:v>
                </c:pt>
              </c:strCache>
            </c:strRef>
          </c:tx>
          <c:spPr>
            <a:ln w="19050" cap="rnd">
              <a:solidFill>
                <a:schemeClr val="accent2">
                  <a:lumMod val="60000"/>
                </a:schemeClr>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CEDLsc_Centiles!$AZ$2:$AZ$121</c:f>
              <c:numCache>
                <c:formatCode>General</c:formatCode>
                <c:ptCount val="120"/>
                <c:pt idx="0">
                  <c:v>28.864588253455999</c:v>
                </c:pt>
                <c:pt idx="1">
                  <c:v>29.3695746378209</c:v>
                </c:pt>
                <c:pt idx="2">
                  <c:v>29.846430084880499</c:v>
                </c:pt>
                <c:pt idx="3">
                  <c:v>30.296721665863199</c:v>
                </c:pt>
                <c:pt idx="4">
                  <c:v>30.7219291562131</c:v>
                </c:pt>
                <c:pt idx="5">
                  <c:v>31.123449898517599</c:v>
                </c:pt>
                <c:pt idx="6">
                  <c:v>31.5026033945392</c:v>
                </c:pt>
                <c:pt idx="7">
                  <c:v>31.8606356414423</c:v>
                </c:pt>
                <c:pt idx="8">
                  <c:v>32.198723226463898</c:v>
                </c:pt>
                <c:pt idx="9">
                  <c:v>32.517977193486203</c:v>
                </c:pt>
                <c:pt idx="10">
                  <c:v>32.819446694216197</c:v>
                </c:pt>
                <c:pt idx="11">
                  <c:v>33.104122435971597</c:v>
                </c:pt>
                <c:pt idx="12">
                  <c:v>33.372939937402897</c:v>
                </c:pt>
                <c:pt idx="13">
                  <c:v>33.626782602851499</c:v>
                </c:pt>
                <c:pt idx="14">
                  <c:v>33.866484625446702</c:v>
                </c:pt>
                <c:pt idx="15">
                  <c:v>34.092833728481303</c:v>
                </c:pt>
                <c:pt idx="16">
                  <c:v>34.306573754075998</c:v>
                </c:pt>
                <c:pt idx="17">
                  <c:v>34.5084071076379</c:v>
                </c:pt>
                <c:pt idx="18">
                  <c:v>34.698997066148102</c:v>
                </c:pt>
                <c:pt idx="19">
                  <c:v>34.878969957862203</c:v>
                </c:pt>
                <c:pt idx="20">
                  <c:v>35.048917220588699</c:v>
                </c:pt>
                <c:pt idx="21">
                  <c:v>35.209397345307103</c:v>
                </c:pt>
                <c:pt idx="22">
                  <c:v>35.360937711515199</c:v>
                </c:pt>
                <c:pt idx="23">
                  <c:v>35.504036320335402</c:v>
                </c:pt>
                <c:pt idx="24">
                  <c:v>35.6391634310759</c:v>
                </c:pt>
                <c:pt idx="25">
                  <c:v>35.766763106625802</c:v>
                </c:pt>
                <c:pt idx="26">
                  <c:v>35.887254672760797</c:v>
                </c:pt>
                <c:pt idx="27">
                  <c:v>36.001034096157497</c:v>
                </c:pt>
                <c:pt idx="28">
                  <c:v>36.108475285642697</c:v>
                </c:pt>
                <c:pt idx="29">
                  <c:v>36.209931320955398</c:v>
                </c:pt>
                <c:pt idx="30">
                  <c:v>36.3057356130589</c:v>
                </c:pt>
                <c:pt idx="31">
                  <c:v>36.3962029998156</c:v>
                </c:pt>
                <c:pt idx="32">
                  <c:v>36.481630780626801</c:v>
                </c:pt>
                <c:pt idx="33">
                  <c:v>36.562299693435797</c:v>
                </c:pt>
                <c:pt idx="34">
                  <c:v>36.638474837305601</c:v>
                </c:pt>
                <c:pt idx="35">
                  <c:v>36.710406543604201</c:v>
                </c:pt>
                <c:pt idx="36">
                  <c:v>36.778331198657803</c:v>
                </c:pt>
                <c:pt idx="37">
                  <c:v>36.842472020578498</c:v>
                </c:pt>
                <c:pt idx="38">
                  <c:v>36.903039792817097</c:v>
                </c:pt>
                <c:pt idx="39">
                  <c:v>36.960233556852003</c:v>
                </c:pt>
                <c:pt idx="40">
                  <c:v>37.014241266291897</c:v>
                </c:pt>
                <c:pt idx="41">
                  <c:v>37.065240404539999</c:v>
                </c:pt>
                <c:pt idx="42">
                  <c:v>37.113398568050798</c:v>
                </c:pt>
                <c:pt idx="43">
                  <c:v>37.158874017095599</c:v>
                </c:pt>
                <c:pt idx="44">
                  <c:v>37.201816195847101</c:v>
                </c:pt>
                <c:pt idx="45">
                  <c:v>37.242366223491899</c:v>
                </c:pt>
                <c:pt idx="46">
                  <c:v>37.280657357985</c:v>
                </c:pt>
                <c:pt idx="47">
                  <c:v>37.316815433969602</c:v>
                </c:pt>
                <c:pt idx="48">
                  <c:v>37.350959276303399</c:v>
                </c:pt>
                <c:pt idx="49">
                  <c:v>37.383201090547402</c:v>
                </c:pt>
                <c:pt idx="50">
                  <c:v>37.4136468317027</c:v>
                </c:pt>
                <c:pt idx="51">
                  <c:v>37.4423965524064</c:v>
                </c:pt>
                <c:pt idx="52">
                  <c:v>37.469544731730601</c:v>
                </c:pt>
                <c:pt idx="53">
                  <c:v>37.495180585664997</c:v>
                </c:pt>
                <c:pt idx="54">
                  <c:v>37.519388360304497</c:v>
                </c:pt>
                <c:pt idx="55">
                  <c:v>37.542247608702802</c:v>
                </c:pt>
                <c:pt idx="56">
                  <c:v>37.563833452305701</c:v>
                </c:pt>
                <c:pt idx="57">
                  <c:v>37.584216827818501</c:v>
                </c:pt>
                <c:pt idx="58">
                  <c:v>37.603464720323501</c:v>
                </c:pt>
                <c:pt idx="59">
                  <c:v>37.621640383409897</c:v>
                </c:pt>
                <c:pt idx="60">
                  <c:v>37.638803547041697</c:v>
                </c:pt>
                <c:pt idx="61">
                  <c:v>37.655010613845903</c:v>
                </c:pt>
                <c:pt idx="62">
                  <c:v>37.670314844466098</c:v>
                </c:pt>
                <c:pt idx="63">
                  <c:v>37.684766532591397</c:v>
                </c:pt>
                <c:pt idx="64">
                  <c:v>37.6984131702337</c:v>
                </c:pt>
                <c:pt idx="65">
                  <c:v>37.711299603799503</c:v>
                </c:pt>
                <c:pt idx="66">
                  <c:v>37.723468181466799</c:v>
                </c:pt>
                <c:pt idx="67">
                  <c:v>37.734958892351798</c:v>
                </c:pt>
                <c:pt idx="68">
                  <c:v>37.745809497924</c:v>
                </c:pt>
                <c:pt idx="69">
                  <c:v>37.756055656100202</c:v>
                </c:pt>
                <c:pt idx="70">
                  <c:v>37.7657310384254</c:v>
                </c:pt>
                <c:pt idx="71">
                  <c:v>37.774867440726503</c:v>
                </c:pt>
                <c:pt idx="72">
                  <c:v>37.783494887601698</c:v>
                </c:pt>
                <c:pt idx="73">
                  <c:v>37.791641731089101</c:v>
                </c:pt>
                <c:pt idx="74">
                  <c:v>37.799334743838699</c:v>
                </c:pt>
                <c:pt idx="75">
                  <c:v>37.8065992070946</c:v>
                </c:pt>
                <c:pt idx="76">
                  <c:v>37.813458993775498</c:v>
                </c:pt>
                <c:pt idx="77">
                  <c:v>37.819936646927701</c:v>
                </c:pt>
                <c:pt idx="78">
                  <c:v>37.8260534538069</c:v>
                </c:pt>
                <c:pt idx="79">
                  <c:v>37.831829515834002</c:v>
                </c:pt>
                <c:pt idx="80">
                  <c:v>37.837283814653702</c:v>
                </c:pt>
                <c:pt idx="81">
                  <c:v>37.842434274512698</c:v>
                </c:pt>
                <c:pt idx="82">
                  <c:v>37.847297821164098</c:v>
                </c:pt>
                <c:pt idx="83">
                  <c:v>37.851890437489097</c:v>
                </c:pt>
                <c:pt idx="84">
                  <c:v>37.856227216021402</c:v>
                </c:pt>
                <c:pt idx="85">
                  <c:v>37.860322408545102</c:v>
                </c:pt>
                <c:pt idx="86">
                  <c:v>37.864189472929702</c:v>
                </c:pt>
                <c:pt idx="87">
                  <c:v>37.8678411173562</c:v>
                </c:pt>
                <c:pt idx="88">
                  <c:v>37.8712893420795</c:v>
                </c:pt>
                <c:pt idx="89">
                  <c:v>37.874545478864398</c:v>
                </c:pt>
                <c:pt idx="90">
                  <c:v>37.8776202282246</c:v>
                </c:pt>
                <c:pt idx="91">
                  <c:v>37.880523694587602</c:v>
                </c:pt>
                <c:pt idx="92">
                  <c:v>37.883265419500198</c:v>
                </c:pt>
                <c:pt idx="93">
                  <c:v>37.885854412984799</c:v>
                </c:pt>
                <c:pt idx="94">
                  <c:v>37.888299183148398</c:v>
                </c:pt>
                <c:pt idx="95">
                  <c:v>37.890607764142601</c:v>
                </c:pt>
                <c:pt idx="96">
                  <c:v>37.892787742566199</c:v>
                </c:pt>
                <c:pt idx="97">
                  <c:v>37.894846282396003</c:v>
                </c:pt>
                <c:pt idx="98">
                  <c:v>37.8967901485303</c:v>
                </c:pt>
                <c:pt idx="99">
                  <c:v>37.898625729019599</c:v>
                </c:pt>
                <c:pt idx="100">
                  <c:v>37.9003590560596</c:v>
                </c:pt>
                <c:pt idx="101">
                  <c:v>37.901995825814403</c:v>
                </c:pt>
                <c:pt idx="102">
                  <c:v>37.903541417135997</c:v>
                </c:pt>
                <c:pt idx="103">
                  <c:v>37.905000909240002</c:v>
                </c:pt>
                <c:pt idx="104">
                  <c:v>37.9063790983978</c:v>
                </c:pt>
                <c:pt idx="105">
                  <c:v>37.907680513697798</c:v>
                </c:pt>
                <c:pt idx="106">
                  <c:v>37.908909431929999</c:v>
                </c:pt>
                <c:pt idx="107">
                  <c:v>37.910069891639701</c:v>
                </c:pt>
                <c:pt idx="108">
                  <c:v>37.9111657063998</c:v>
                </c:pt>
                <c:pt idx="109">
                  <c:v>37.912200477343198</c:v>
                </c:pt>
                <c:pt idx="110">
                  <c:v>37.913177604996697</c:v>
                </c:pt>
                <c:pt idx="111">
                  <c:v>37.914100300456397</c:v>
                </c:pt>
                <c:pt idx="112">
                  <c:v>37.914971595939797</c:v>
                </c:pt>
                <c:pt idx="113">
                  <c:v>37.9157943547511</c:v>
                </c:pt>
                <c:pt idx="114">
                  <c:v>37.916571280689901</c:v>
                </c:pt>
                <c:pt idx="115">
                  <c:v>37.917304926937298</c:v>
                </c:pt>
                <c:pt idx="116">
                  <c:v>37.917997704446002</c:v>
                </c:pt>
                <c:pt idx="117">
                  <c:v>37.918651889863398</c:v>
                </c:pt>
                <c:pt idx="118">
                  <c:v>37.919269633013201</c:v>
                </c:pt>
                <c:pt idx="119">
                  <c:v>37.919852963960302</c:v>
                </c:pt>
              </c:numCache>
            </c:numRef>
          </c:yVal>
          <c:smooth val="1"/>
          <c:extLst>
            <c:ext xmlns:c16="http://schemas.microsoft.com/office/drawing/2014/chart" uri="{C3380CC4-5D6E-409C-BE32-E72D297353CC}">
              <c16:uniqueId val="{00000003-20C4-FE40-B37E-0B1C788F979F}"/>
            </c:ext>
          </c:extLst>
        </c:ser>
        <c:ser>
          <c:idx val="4"/>
          <c:order val="4"/>
          <c:tx>
            <c:strRef>
              <c:f>CEDLsc_Centiles!$BA$1</c:f>
              <c:strCache>
                <c:ptCount val="1"/>
                <c:pt idx="0">
                  <c:v>Level V</c:v>
                </c:pt>
              </c:strCache>
            </c:strRef>
          </c:tx>
          <c:spPr>
            <a:ln w="19050" cap="rnd">
              <a:solidFill>
                <a:schemeClr val="accent4">
                  <a:lumMod val="60000"/>
                </a:schemeClr>
              </a:solidFill>
              <a:round/>
            </a:ln>
            <a:effectLst/>
          </c:spPr>
          <c:marker>
            <c:symbol val="none"/>
          </c:marker>
          <c:xVal>
            <c:numRef>
              <c:f>CEDLsc_Centiles!$AV$2:$AV$121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CEDLsc_Centiles!$BA$2:$BA$121</c:f>
              <c:numCache>
                <c:formatCode>General</c:formatCode>
                <c:ptCount val="120"/>
                <c:pt idx="0">
                  <c:v>13.681755798138401</c:v>
                </c:pt>
                <c:pt idx="1">
                  <c:v>13.772340201161301</c:v>
                </c:pt>
                <c:pt idx="2">
                  <c:v>13.8531533400954</c:v>
                </c:pt>
                <c:pt idx="3">
                  <c:v>13.9252492330577</c:v>
                </c:pt>
                <c:pt idx="4">
                  <c:v>13.989568202108799</c:v>
                </c:pt>
                <c:pt idx="5">
                  <c:v>14.046949137552099</c:v>
                </c:pt>
                <c:pt idx="6">
                  <c:v>14.0981404392929</c:v>
                </c:pt>
                <c:pt idx="7">
                  <c:v>14.143809777962099</c:v>
                </c:pt>
                <c:pt idx="8">
                  <c:v>14.184552803115899</c:v>
                </c:pt>
                <c:pt idx="9">
                  <c:v>14.2209009120891</c:v>
                </c:pt>
                <c:pt idx="10">
                  <c:v>14.253328180828801</c:v>
                </c:pt>
                <c:pt idx="11">
                  <c:v>14.2822575471045</c:v>
                </c:pt>
                <c:pt idx="12">
                  <c:v>14.308066326740899</c:v>
                </c:pt>
                <c:pt idx="13">
                  <c:v>14.331091134819101</c:v>
                </c:pt>
                <c:pt idx="14">
                  <c:v>14.351632276031699</c:v>
                </c:pt>
                <c:pt idx="15">
                  <c:v>14.3699576614544</c:v>
                </c:pt>
                <c:pt idx="16">
                  <c:v>14.386306302818401</c:v>
                </c:pt>
                <c:pt idx="17">
                  <c:v>14.4008914298583</c:v>
                </c:pt>
                <c:pt idx="18">
                  <c:v>14.4139032713953</c:v>
                </c:pt>
                <c:pt idx="19">
                  <c:v>14.4255115364257</c:v>
                </c:pt>
                <c:pt idx="20">
                  <c:v>14.4358676275781</c:v>
                </c:pt>
                <c:pt idx="21">
                  <c:v>14.4451066158055</c:v>
                </c:pt>
                <c:pt idx="22">
                  <c:v>14.4533490020698</c:v>
                </c:pt>
                <c:pt idx="23">
                  <c:v>14.460702288994399</c:v>
                </c:pt>
                <c:pt idx="24">
                  <c:v>14.4672623829844</c:v>
                </c:pt>
                <c:pt idx="25">
                  <c:v>14.4731148451009</c:v>
                </c:pt>
                <c:pt idx="26">
                  <c:v>14.4783360070046</c:v>
                </c:pt>
                <c:pt idx="27">
                  <c:v>14.4829939665234</c:v>
                </c:pt>
                <c:pt idx="28">
                  <c:v>14.487149475829399</c:v>
                </c:pt>
                <c:pt idx="29">
                  <c:v>14.490856733808499</c:v>
                </c:pt>
                <c:pt idx="30">
                  <c:v>14.494164092958</c:v>
                </c:pt>
                <c:pt idx="31">
                  <c:v>14.497114690031299</c:v>
                </c:pt>
                <c:pt idx="32">
                  <c:v>14.499747008656399</c:v>
                </c:pt>
                <c:pt idx="33">
                  <c:v>14.5020953812644</c:v>
                </c:pt>
                <c:pt idx="34">
                  <c:v>14.5041904368756</c:v>
                </c:pt>
                <c:pt idx="35">
                  <c:v>14.506059500583399</c:v>
                </c:pt>
                <c:pt idx="36">
                  <c:v>14.5077269499462</c:v>
                </c:pt>
                <c:pt idx="37">
                  <c:v>14.5092145329353</c:v>
                </c:pt>
                <c:pt idx="38">
                  <c:v>14.510541651586699</c:v>
                </c:pt>
                <c:pt idx="39">
                  <c:v>14.5117256150548</c:v>
                </c:pt>
                <c:pt idx="40">
                  <c:v>14.512781865369901</c:v>
                </c:pt>
                <c:pt idx="41">
                  <c:v>14.5137241788435</c:v>
                </c:pt>
                <c:pt idx="42">
                  <c:v>14.514564845747699</c:v>
                </c:pt>
                <c:pt idx="43">
                  <c:v>14.515314830613301</c:v>
                </c:pt>
                <c:pt idx="44">
                  <c:v>14.515983915236299</c:v>
                </c:pt>
                <c:pt idx="45">
                  <c:v>14.5165808262584</c:v>
                </c:pt>
                <c:pt idx="46">
                  <c:v>14.5171133489859</c:v>
                </c:pt>
                <c:pt idx="47">
                  <c:v>14.517588428930299</c:v>
                </c:pt>
                <c:pt idx="48">
                  <c:v>14.518012262397001</c:v>
                </c:pt>
                <c:pt idx="49">
                  <c:v>14.518390377300699</c:v>
                </c:pt>
                <c:pt idx="50">
                  <c:v>14.5187277052647</c:v>
                </c:pt>
                <c:pt idx="51">
                  <c:v>14.519028645942299</c:v>
                </c:pt>
                <c:pt idx="52">
                  <c:v>14.519297124399699</c:v>
                </c:pt>
                <c:pt idx="53">
                  <c:v>14.5195366423096</c:v>
                </c:pt>
                <c:pt idx="54">
                  <c:v>14.519750323622</c:v>
                </c:pt>
                <c:pt idx="55">
                  <c:v>14.5199409553094</c:v>
                </c:pt>
                <c:pt idx="56">
                  <c:v>14.520111023715399</c:v>
                </c:pt>
                <c:pt idx="57">
                  <c:v>14.5202627469841</c:v>
                </c:pt>
                <c:pt idx="58">
                  <c:v>14.520398103990299</c:v>
                </c:pt>
                <c:pt idx="59">
                  <c:v>14.520518860148901</c:v>
                </c:pt>
                <c:pt idx="60">
                  <c:v>14.520626590441299</c:v>
                </c:pt>
                <c:pt idx="61">
                  <c:v>14.520722699956901</c:v>
                </c:pt>
                <c:pt idx="62">
                  <c:v>14.520808442219</c:v>
                </c:pt>
                <c:pt idx="63">
                  <c:v>14.5208849355348</c:v>
                </c:pt>
                <c:pt idx="64">
                  <c:v>14.520953177580299</c:v>
                </c:pt>
                <c:pt idx="65">
                  <c:v>14.521014058413201</c:v>
                </c:pt>
                <c:pt idx="66">
                  <c:v>14.5210683720814</c:v>
                </c:pt>
                <c:pt idx="67">
                  <c:v>14.521116826979499</c:v>
                </c:pt>
                <c:pt idx="68">
                  <c:v>14.521160055088099</c:v>
                </c:pt>
                <c:pt idx="69">
                  <c:v>14.5211986202166</c:v>
                </c:pt>
                <c:pt idx="70">
                  <c:v>14.5212330253568</c:v>
                </c:pt>
                <c:pt idx="71">
                  <c:v>14.521263719243199</c:v>
                </c:pt>
                <c:pt idx="72">
                  <c:v>14.5212911022057</c:v>
                </c:pt>
                <c:pt idx="73">
                  <c:v>14.521315531390799</c:v>
                </c:pt>
                <c:pt idx="74">
                  <c:v>14.521337325420101</c:v>
                </c:pt>
                <c:pt idx="75">
                  <c:v>14.5213567685455</c:v>
                </c:pt>
                <c:pt idx="76">
                  <c:v>14.5213741143573</c:v>
                </c:pt>
                <c:pt idx="77">
                  <c:v>14.5213895890908</c:v>
                </c:pt>
                <c:pt idx="78">
                  <c:v>14.5214033945776</c:v>
                </c:pt>
                <c:pt idx="79">
                  <c:v>14.521415710878101</c:v>
                </c:pt>
                <c:pt idx="80">
                  <c:v>14.521426698629501</c:v>
                </c:pt>
                <c:pt idx="81">
                  <c:v>14.5214365011414</c:v>
                </c:pt>
                <c:pt idx="82">
                  <c:v>14.521445246264401</c:v>
                </c:pt>
                <c:pt idx="83">
                  <c:v>14.5214530480583</c:v>
                </c:pt>
                <c:pt idx="84">
                  <c:v>14.521460008279201</c:v>
                </c:pt>
                <c:pt idx="85">
                  <c:v>14.5214662177069</c:v>
                </c:pt>
                <c:pt idx="86">
                  <c:v>14.521471757328801</c:v>
                </c:pt>
                <c:pt idx="87">
                  <c:v>14.521476699396301</c:v>
                </c:pt>
                <c:pt idx="88">
                  <c:v>14.5214811083671</c:v>
                </c:pt>
                <c:pt idx="89">
                  <c:v>14.5214850417458</c:v>
                </c:pt>
                <c:pt idx="90">
                  <c:v>14.521488550834301</c:v>
                </c:pt>
                <c:pt idx="91">
                  <c:v>14.521491681400301</c:v>
                </c:pt>
                <c:pt idx="92">
                  <c:v>14.5214944742748</c:v>
                </c:pt>
                <c:pt idx="93">
                  <c:v>14.5214969658843</c:v>
                </c:pt>
                <c:pt idx="94">
                  <c:v>14.521499188725899</c:v>
                </c:pt>
                <c:pt idx="95">
                  <c:v>14.5215011717914</c:v>
                </c:pt>
                <c:pt idx="96">
                  <c:v>14.5215029409453</c:v>
                </c:pt>
                <c:pt idx="97">
                  <c:v>14.5215045192621</c:v>
                </c:pt>
                <c:pt idx="98">
                  <c:v>14.5215059273271</c:v>
                </c:pt>
                <c:pt idx="99">
                  <c:v>14.5215071835053</c:v>
                </c:pt>
                <c:pt idx="100">
                  <c:v>14.521508304180699</c:v>
                </c:pt>
                <c:pt idx="101">
                  <c:v>14.521509303969699</c:v>
                </c:pt>
                <c:pt idx="102">
                  <c:v>14.521510195912301</c:v>
                </c:pt>
                <c:pt idx="103">
                  <c:v>14.521510991641801</c:v>
                </c:pt>
                <c:pt idx="104">
                  <c:v>14.5215117015366</c:v>
                </c:pt>
                <c:pt idx="105">
                  <c:v>14.5215123348557</c:v>
                </c:pt>
                <c:pt idx="106">
                  <c:v>14.521512899859101</c:v>
                </c:pt>
                <c:pt idx="107">
                  <c:v>14.521513403916201</c:v>
                </c:pt>
                <c:pt idx="108">
                  <c:v>14.521513853601</c:v>
                </c:pt>
                <c:pt idx="109">
                  <c:v>14.5215142547786</c:v>
                </c:pt>
                <c:pt idx="110">
                  <c:v>14.521514612681599</c:v>
                </c:pt>
                <c:pt idx="111">
                  <c:v>14.521514931977901</c:v>
                </c:pt>
                <c:pt idx="112">
                  <c:v>14.521515216831901</c:v>
                </c:pt>
                <c:pt idx="113">
                  <c:v>14.521515470959001</c:v>
                </c:pt>
                <c:pt idx="114">
                  <c:v>14.5215156976736</c:v>
                </c:pt>
                <c:pt idx="115">
                  <c:v>14.5215158999327</c:v>
                </c:pt>
                <c:pt idx="116">
                  <c:v>14.521516080374299</c:v>
                </c:pt>
                <c:pt idx="117">
                  <c:v>14.521516241351801</c:v>
                </c:pt>
                <c:pt idx="118">
                  <c:v>14.5215163849648</c:v>
                </c:pt>
                <c:pt idx="119">
                  <c:v>14.521516513086301</c:v>
                </c:pt>
              </c:numCache>
            </c:numRef>
          </c:yVal>
          <c:smooth val="1"/>
          <c:extLst>
            <c:ext xmlns:c16="http://schemas.microsoft.com/office/drawing/2014/chart" uri="{C3380CC4-5D6E-409C-BE32-E72D297353CC}">
              <c16:uniqueId val="{00000004-20C4-FE40-B37E-0B1C788F979F}"/>
            </c:ext>
          </c:extLst>
        </c:ser>
        <c:ser>
          <c:idx val="5"/>
          <c:order val="5"/>
          <c:tx>
            <c:strRef>
              <c:f>CEDLsc_Centiles!$C$3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CEDLsc_Centiles!$AF$8:$AF$9</c:f>
              <c:numCache>
                <c:formatCode>General</c:formatCode>
                <c:ptCount val="2"/>
                <c:pt idx="0">
                  <c:v>#N/A</c:v>
                </c:pt>
                <c:pt idx="1">
                  <c:v>#N/A</c:v>
                </c:pt>
              </c:numCache>
            </c:numRef>
          </c:xVal>
          <c:yVal>
            <c:numRef>
              <c:f>CEDLsc_Centiles!$AG$8:$AG$9</c:f>
              <c:numCache>
                <c:formatCode>General</c:formatCode>
                <c:ptCount val="2"/>
                <c:pt idx="0">
                  <c:v>#N/A</c:v>
                </c:pt>
                <c:pt idx="1">
                  <c:v>#N/A</c:v>
                </c:pt>
              </c:numCache>
            </c:numRef>
          </c:yVal>
          <c:smooth val="1"/>
          <c:extLst>
            <c:ext xmlns:c16="http://schemas.microsoft.com/office/drawing/2014/chart" uri="{C3380CC4-5D6E-409C-BE32-E72D297353CC}">
              <c16:uniqueId val="{00000005-20C4-FE40-B37E-0B1C788F979F}"/>
            </c:ext>
          </c:extLst>
        </c:ser>
        <c:dLbls>
          <c:showLegendKey val="0"/>
          <c:showVal val="0"/>
          <c:showCatName val="0"/>
          <c:showSerName val="0"/>
          <c:showPercent val="0"/>
          <c:showBubbleSize val="0"/>
        </c:dLbls>
        <c:axId val="919708304"/>
        <c:axId val="919710432"/>
      </c:scatterChart>
      <c:valAx>
        <c:axId val="91970830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10432"/>
        <c:crossesAt val="0"/>
        <c:crossBetween val="midCat"/>
        <c:majorUnit val="1"/>
        <c:minorUnit val="0.5"/>
      </c:valAx>
      <c:valAx>
        <c:axId val="919710432"/>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CEDLsc_Centiles!$B$2</c:f>
              <c:strCache>
                <c:ptCount val="1"/>
                <c:pt idx="0">
                  <c:v>Child Engagement in Daily Life Self Care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70830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CEDLsc_Centiles!$BC$124</c:f>
          <c:strCache>
            <c:ptCount val="1"/>
            <c:pt idx="0">
              <c:v>Child Engagement in Daily Life Self Care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CEDLsc_Centiles!$AI$3</c:f>
              <c:strCache>
                <c:ptCount val="1"/>
                <c:pt idx="0">
                  <c:v>3</c:v>
                </c:pt>
              </c:strCache>
            </c:strRef>
          </c:tx>
          <c:spPr>
            <a:ln w="19050" cap="rnd">
              <a:solidFill>
                <a:srgbClr val="92D050"/>
              </a:solidFill>
              <a:prstDash val="sys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CEDLsc_Centiles!$AI$4:$AI$124</c:f>
              <c:numCache>
                <c:formatCode>General</c:formatCode>
                <c:ptCount val="121"/>
                <c:pt idx="0">
                  <c:v>25.01</c:v>
                </c:pt>
                <c:pt idx="1">
                  <c:v>25.05</c:v>
                </c:pt>
                <c:pt idx="2">
                  <c:v>25.09</c:v>
                </c:pt>
                <c:pt idx="3">
                  <c:v>25.13</c:v>
                </c:pt>
                <c:pt idx="4">
                  <c:v>25.18</c:v>
                </c:pt>
                <c:pt idx="5">
                  <c:v>25.23</c:v>
                </c:pt>
                <c:pt idx="6">
                  <c:v>25.28</c:v>
                </c:pt>
                <c:pt idx="7">
                  <c:v>25.34</c:v>
                </c:pt>
                <c:pt idx="8">
                  <c:v>25.4</c:v>
                </c:pt>
                <c:pt idx="9">
                  <c:v>25.47</c:v>
                </c:pt>
                <c:pt idx="10">
                  <c:v>25.54</c:v>
                </c:pt>
                <c:pt idx="11">
                  <c:v>25.61</c:v>
                </c:pt>
                <c:pt idx="12">
                  <c:v>25.69</c:v>
                </c:pt>
                <c:pt idx="13">
                  <c:v>25.77</c:v>
                </c:pt>
                <c:pt idx="14">
                  <c:v>25.86</c:v>
                </c:pt>
                <c:pt idx="15">
                  <c:v>25.95</c:v>
                </c:pt>
                <c:pt idx="16">
                  <c:v>26.04</c:v>
                </c:pt>
                <c:pt idx="17">
                  <c:v>26.14</c:v>
                </c:pt>
                <c:pt idx="18">
                  <c:v>26.24</c:v>
                </c:pt>
                <c:pt idx="19">
                  <c:v>26.34</c:v>
                </c:pt>
                <c:pt idx="20">
                  <c:v>26.45</c:v>
                </c:pt>
                <c:pt idx="21">
                  <c:v>26.57</c:v>
                </c:pt>
                <c:pt idx="22">
                  <c:v>26.68</c:v>
                </c:pt>
                <c:pt idx="23">
                  <c:v>26.8</c:v>
                </c:pt>
                <c:pt idx="24">
                  <c:v>26.93</c:v>
                </c:pt>
                <c:pt idx="25">
                  <c:v>27.06</c:v>
                </c:pt>
                <c:pt idx="26">
                  <c:v>27.19</c:v>
                </c:pt>
                <c:pt idx="27">
                  <c:v>27.32</c:v>
                </c:pt>
                <c:pt idx="28">
                  <c:v>27.46</c:v>
                </c:pt>
                <c:pt idx="29">
                  <c:v>27.61</c:v>
                </c:pt>
                <c:pt idx="30">
                  <c:v>27.76</c:v>
                </c:pt>
                <c:pt idx="31">
                  <c:v>27.91</c:v>
                </c:pt>
                <c:pt idx="32">
                  <c:v>28.06</c:v>
                </c:pt>
                <c:pt idx="33">
                  <c:v>28.22</c:v>
                </c:pt>
                <c:pt idx="34">
                  <c:v>28.39</c:v>
                </c:pt>
                <c:pt idx="35">
                  <c:v>28.55</c:v>
                </c:pt>
                <c:pt idx="36">
                  <c:v>28.72</c:v>
                </c:pt>
                <c:pt idx="37">
                  <c:v>28.9</c:v>
                </c:pt>
                <c:pt idx="38">
                  <c:v>29.08</c:v>
                </c:pt>
                <c:pt idx="39">
                  <c:v>29.26</c:v>
                </c:pt>
                <c:pt idx="40">
                  <c:v>29.45</c:v>
                </c:pt>
                <c:pt idx="41">
                  <c:v>29.64</c:v>
                </c:pt>
                <c:pt idx="42">
                  <c:v>29.83</c:v>
                </c:pt>
                <c:pt idx="43">
                  <c:v>30.03</c:v>
                </c:pt>
                <c:pt idx="44">
                  <c:v>30.23</c:v>
                </c:pt>
                <c:pt idx="45">
                  <c:v>30.44</c:v>
                </c:pt>
                <c:pt idx="46">
                  <c:v>30.65</c:v>
                </c:pt>
                <c:pt idx="47">
                  <c:v>30.86</c:v>
                </c:pt>
                <c:pt idx="48">
                  <c:v>31.08</c:v>
                </c:pt>
                <c:pt idx="49">
                  <c:v>31.3</c:v>
                </c:pt>
                <c:pt idx="50">
                  <c:v>31.53</c:v>
                </c:pt>
                <c:pt idx="51">
                  <c:v>31.76</c:v>
                </c:pt>
                <c:pt idx="52">
                  <c:v>31.99</c:v>
                </c:pt>
                <c:pt idx="53">
                  <c:v>32.229999999999997</c:v>
                </c:pt>
                <c:pt idx="54">
                  <c:v>32.47</c:v>
                </c:pt>
                <c:pt idx="55">
                  <c:v>32.72</c:v>
                </c:pt>
                <c:pt idx="56">
                  <c:v>32.97</c:v>
                </c:pt>
                <c:pt idx="57">
                  <c:v>33.22</c:v>
                </c:pt>
                <c:pt idx="58">
                  <c:v>33.479999999999997</c:v>
                </c:pt>
                <c:pt idx="59">
                  <c:v>33.74</c:v>
                </c:pt>
                <c:pt idx="60">
                  <c:v>34</c:v>
                </c:pt>
                <c:pt idx="61">
                  <c:v>34.270000000000003</c:v>
                </c:pt>
                <c:pt idx="62">
                  <c:v>34.54</c:v>
                </c:pt>
                <c:pt idx="63">
                  <c:v>34.82</c:v>
                </c:pt>
                <c:pt idx="64">
                  <c:v>35.1</c:v>
                </c:pt>
                <c:pt idx="65">
                  <c:v>35.380000000000003</c:v>
                </c:pt>
                <c:pt idx="66">
                  <c:v>35.67</c:v>
                </c:pt>
                <c:pt idx="67">
                  <c:v>35.96</c:v>
                </c:pt>
                <c:pt idx="68">
                  <c:v>36.26</c:v>
                </c:pt>
                <c:pt idx="69">
                  <c:v>36.56</c:v>
                </c:pt>
                <c:pt idx="70">
                  <c:v>36.86</c:v>
                </c:pt>
                <c:pt idx="71">
                  <c:v>37.17</c:v>
                </c:pt>
                <c:pt idx="72">
                  <c:v>37.479999999999997</c:v>
                </c:pt>
                <c:pt idx="73">
                  <c:v>37.79</c:v>
                </c:pt>
                <c:pt idx="74">
                  <c:v>38.1</c:v>
                </c:pt>
                <c:pt idx="75">
                  <c:v>38.42</c:v>
                </c:pt>
                <c:pt idx="76">
                  <c:v>38.74</c:v>
                </c:pt>
                <c:pt idx="77">
                  <c:v>39.07</c:v>
                </c:pt>
                <c:pt idx="78">
                  <c:v>39.39</c:v>
                </c:pt>
                <c:pt idx="79">
                  <c:v>39.72</c:v>
                </c:pt>
                <c:pt idx="80">
                  <c:v>40.06</c:v>
                </c:pt>
                <c:pt idx="81">
                  <c:v>40.39</c:v>
                </c:pt>
                <c:pt idx="82">
                  <c:v>40.729999999999997</c:v>
                </c:pt>
                <c:pt idx="83">
                  <c:v>41.07</c:v>
                </c:pt>
                <c:pt idx="84">
                  <c:v>41.42</c:v>
                </c:pt>
                <c:pt idx="85">
                  <c:v>41.76</c:v>
                </c:pt>
                <c:pt idx="86">
                  <c:v>42.11</c:v>
                </c:pt>
                <c:pt idx="87">
                  <c:v>42.47</c:v>
                </c:pt>
                <c:pt idx="88">
                  <c:v>42.82</c:v>
                </c:pt>
                <c:pt idx="89">
                  <c:v>43.18</c:v>
                </c:pt>
                <c:pt idx="90">
                  <c:v>43.54</c:v>
                </c:pt>
                <c:pt idx="91">
                  <c:v>43.91</c:v>
                </c:pt>
                <c:pt idx="92">
                  <c:v>44.28</c:v>
                </c:pt>
                <c:pt idx="93">
                  <c:v>44.65</c:v>
                </c:pt>
                <c:pt idx="94">
                  <c:v>45.02</c:v>
                </c:pt>
                <c:pt idx="95">
                  <c:v>45.4</c:v>
                </c:pt>
                <c:pt idx="96">
                  <c:v>45.78</c:v>
                </c:pt>
                <c:pt idx="97">
                  <c:v>46.16</c:v>
                </c:pt>
                <c:pt idx="98">
                  <c:v>46.54</c:v>
                </c:pt>
                <c:pt idx="99">
                  <c:v>46.93</c:v>
                </c:pt>
                <c:pt idx="100">
                  <c:v>47.32</c:v>
                </c:pt>
                <c:pt idx="101">
                  <c:v>47.72</c:v>
                </c:pt>
                <c:pt idx="102">
                  <c:v>48.11</c:v>
                </c:pt>
                <c:pt idx="103">
                  <c:v>48.51</c:v>
                </c:pt>
                <c:pt idx="104">
                  <c:v>48.92</c:v>
                </c:pt>
                <c:pt idx="105">
                  <c:v>49.32</c:v>
                </c:pt>
                <c:pt idx="106">
                  <c:v>49.73</c:v>
                </c:pt>
                <c:pt idx="107">
                  <c:v>50.14</c:v>
                </c:pt>
                <c:pt idx="108">
                  <c:v>50.56</c:v>
                </c:pt>
                <c:pt idx="109">
                  <c:v>50.98</c:v>
                </c:pt>
                <c:pt idx="110">
                  <c:v>51.4</c:v>
                </c:pt>
                <c:pt idx="111">
                  <c:v>51.82</c:v>
                </c:pt>
                <c:pt idx="112">
                  <c:v>52.25</c:v>
                </c:pt>
                <c:pt idx="113">
                  <c:v>52.67</c:v>
                </c:pt>
                <c:pt idx="114">
                  <c:v>53.11</c:v>
                </c:pt>
                <c:pt idx="115">
                  <c:v>53.54</c:v>
                </c:pt>
                <c:pt idx="116">
                  <c:v>53.98</c:v>
                </c:pt>
                <c:pt idx="117">
                  <c:v>54.42</c:v>
                </c:pt>
                <c:pt idx="118">
                  <c:v>54.86</c:v>
                </c:pt>
                <c:pt idx="119">
                  <c:v>55.31</c:v>
                </c:pt>
                <c:pt idx="120">
                  <c:v>55.76</c:v>
                </c:pt>
              </c:numCache>
            </c:numRef>
          </c:yVal>
          <c:smooth val="0"/>
          <c:extLst>
            <c:ext xmlns:c16="http://schemas.microsoft.com/office/drawing/2014/chart" uri="{C3380CC4-5D6E-409C-BE32-E72D297353CC}">
              <c16:uniqueId val="{00000000-74A3-304C-8DEA-0AC186A50467}"/>
            </c:ext>
          </c:extLst>
        </c:ser>
        <c:ser>
          <c:idx val="1"/>
          <c:order val="1"/>
          <c:tx>
            <c:strRef>
              <c:f>CEDLsc_Centiles!$AJ$3</c:f>
              <c:strCache>
                <c:ptCount val="1"/>
                <c:pt idx="0">
                  <c:v>5</c:v>
                </c:pt>
              </c:strCache>
            </c:strRef>
          </c:tx>
          <c:spPr>
            <a:ln w="19050" cap="rnd">
              <a:solidFill>
                <a:schemeClr val="accent2"/>
              </a:solidFill>
              <a:prstDash val="solid"/>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CEDLsc_Centiles!$AJ$4:$AJ$124</c:f>
              <c:numCache>
                <c:formatCode>General</c:formatCode>
                <c:ptCount val="121"/>
                <c:pt idx="0">
                  <c:v>28.43</c:v>
                </c:pt>
                <c:pt idx="1">
                  <c:v>28.52</c:v>
                </c:pt>
                <c:pt idx="2">
                  <c:v>28.61</c:v>
                </c:pt>
                <c:pt idx="3">
                  <c:v>28.7</c:v>
                </c:pt>
                <c:pt idx="4">
                  <c:v>28.79</c:v>
                </c:pt>
                <c:pt idx="5">
                  <c:v>28.89</c:v>
                </c:pt>
                <c:pt idx="6">
                  <c:v>28.99</c:v>
                </c:pt>
                <c:pt idx="7">
                  <c:v>29.09</c:v>
                </c:pt>
                <c:pt idx="8">
                  <c:v>29.2</c:v>
                </c:pt>
                <c:pt idx="9">
                  <c:v>29.31</c:v>
                </c:pt>
                <c:pt idx="10">
                  <c:v>29.42</c:v>
                </c:pt>
                <c:pt idx="11">
                  <c:v>29.53</c:v>
                </c:pt>
                <c:pt idx="12">
                  <c:v>29.65</c:v>
                </c:pt>
                <c:pt idx="13">
                  <c:v>29.76</c:v>
                </c:pt>
                <c:pt idx="14">
                  <c:v>29.88</c:v>
                </c:pt>
                <c:pt idx="15">
                  <c:v>30.01</c:v>
                </c:pt>
                <c:pt idx="16">
                  <c:v>30.13</c:v>
                </c:pt>
                <c:pt idx="17">
                  <c:v>30.26</c:v>
                </c:pt>
                <c:pt idx="18">
                  <c:v>30.39</c:v>
                </c:pt>
                <c:pt idx="19">
                  <c:v>30.52</c:v>
                </c:pt>
                <c:pt idx="20">
                  <c:v>30.66</c:v>
                </c:pt>
                <c:pt idx="21">
                  <c:v>30.8</c:v>
                </c:pt>
                <c:pt idx="22">
                  <c:v>30.94</c:v>
                </c:pt>
                <c:pt idx="23">
                  <c:v>31.08</c:v>
                </c:pt>
                <c:pt idx="24">
                  <c:v>31.23</c:v>
                </c:pt>
                <c:pt idx="25">
                  <c:v>31.38</c:v>
                </c:pt>
                <c:pt idx="26">
                  <c:v>31.53</c:v>
                </c:pt>
                <c:pt idx="27">
                  <c:v>31.68</c:v>
                </c:pt>
                <c:pt idx="28">
                  <c:v>31.84</c:v>
                </c:pt>
                <c:pt idx="29">
                  <c:v>32</c:v>
                </c:pt>
                <c:pt idx="30">
                  <c:v>32.159999999999997</c:v>
                </c:pt>
                <c:pt idx="31">
                  <c:v>32.32</c:v>
                </c:pt>
                <c:pt idx="32">
                  <c:v>32.49</c:v>
                </c:pt>
                <c:pt idx="33">
                  <c:v>32.65</c:v>
                </c:pt>
                <c:pt idx="34">
                  <c:v>32.83</c:v>
                </c:pt>
                <c:pt idx="35">
                  <c:v>33</c:v>
                </c:pt>
                <c:pt idx="36">
                  <c:v>33.18</c:v>
                </c:pt>
                <c:pt idx="37">
                  <c:v>33.36</c:v>
                </c:pt>
                <c:pt idx="38">
                  <c:v>33.54</c:v>
                </c:pt>
                <c:pt idx="39">
                  <c:v>33.72</c:v>
                </c:pt>
                <c:pt idx="40">
                  <c:v>33.909999999999997</c:v>
                </c:pt>
                <c:pt idx="41">
                  <c:v>34.1</c:v>
                </c:pt>
                <c:pt idx="42">
                  <c:v>34.29</c:v>
                </c:pt>
                <c:pt idx="43">
                  <c:v>34.479999999999997</c:v>
                </c:pt>
                <c:pt idx="44">
                  <c:v>34.68</c:v>
                </c:pt>
                <c:pt idx="45">
                  <c:v>34.880000000000003</c:v>
                </c:pt>
                <c:pt idx="46">
                  <c:v>35.08</c:v>
                </c:pt>
                <c:pt idx="47">
                  <c:v>35.28</c:v>
                </c:pt>
                <c:pt idx="48">
                  <c:v>35.49</c:v>
                </c:pt>
                <c:pt idx="49">
                  <c:v>35.700000000000003</c:v>
                </c:pt>
                <c:pt idx="50">
                  <c:v>35.909999999999997</c:v>
                </c:pt>
                <c:pt idx="51">
                  <c:v>36.130000000000003</c:v>
                </c:pt>
                <c:pt idx="52">
                  <c:v>36.340000000000003</c:v>
                </c:pt>
                <c:pt idx="53">
                  <c:v>36.56</c:v>
                </c:pt>
                <c:pt idx="54">
                  <c:v>36.78</c:v>
                </c:pt>
                <c:pt idx="55">
                  <c:v>37.01</c:v>
                </c:pt>
                <c:pt idx="56">
                  <c:v>37.24</c:v>
                </c:pt>
                <c:pt idx="57">
                  <c:v>37.47</c:v>
                </c:pt>
                <c:pt idx="58">
                  <c:v>37.700000000000003</c:v>
                </c:pt>
                <c:pt idx="59">
                  <c:v>37.93</c:v>
                </c:pt>
                <c:pt idx="60">
                  <c:v>38.17</c:v>
                </c:pt>
                <c:pt idx="61">
                  <c:v>38.409999999999997</c:v>
                </c:pt>
                <c:pt idx="62">
                  <c:v>38.65</c:v>
                </c:pt>
                <c:pt idx="63">
                  <c:v>38.9</c:v>
                </c:pt>
                <c:pt idx="64">
                  <c:v>39.14</c:v>
                </c:pt>
                <c:pt idx="65">
                  <c:v>39.39</c:v>
                </c:pt>
                <c:pt idx="66">
                  <c:v>39.65</c:v>
                </c:pt>
                <c:pt idx="67">
                  <c:v>39.9</c:v>
                </c:pt>
                <c:pt idx="68">
                  <c:v>40.159999999999997</c:v>
                </c:pt>
                <c:pt idx="69">
                  <c:v>40.42</c:v>
                </c:pt>
                <c:pt idx="70">
                  <c:v>40.68</c:v>
                </c:pt>
                <c:pt idx="71">
                  <c:v>40.950000000000003</c:v>
                </c:pt>
                <c:pt idx="72">
                  <c:v>41.21</c:v>
                </c:pt>
                <c:pt idx="73">
                  <c:v>41.49</c:v>
                </c:pt>
                <c:pt idx="74">
                  <c:v>41.76</c:v>
                </c:pt>
                <c:pt idx="75">
                  <c:v>42.03</c:v>
                </c:pt>
                <c:pt idx="76">
                  <c:v>42.31</c:v>
                </c:pt>
                <c:pt idx="77">
                  <c:v>42.59</c:v>
                </c:pt>
                <c:pt idx="78">
                  <c:v>42.87</c:v>
                </c:pt>
                <c:pt idx="79">
                  <c:v>43.16</c:v>
                </c:pt>
                <c:pt idx="80">
                  <c:v>43.45</c:v>
                </c:pt>
                <c:pt idx="81">
                  <c:v>43.74</c:v>
                </c:pt>
                <c:pt idx="82">
                  <c:v>44.03</c:v>
                </c:pt>
                <c:pt idx="83">
                  <c:v>44.33</c:v>
                </c:pt>
                <c:pt idx="84">
                  <c:v>44.63</c:v>
                </c:pt>
                <c:pt idx="85">
                  <c:v>44.93</c:v>
                </c:pt>
                <c:pt idx="86">
                  <c:v>45.23</c:v>
                </c:pt>
                <c:pt idx="87">
                  <c:v>45.54</c:v>
                </c:pt>
                <c:pt idx="88">
                  <c:v>45.84</c:v>
                </c:pt>
                <c:pt idx="89">
                  <c:v>46.15</c:v>
                </c:pt>
                <c:pt idx="90">
                  <c:v>46.47</c:v>
                </c:pt>
                <c:pt idx="91">
                  <c:v>46.78</c:v>
                </c:pt>
                <c:pt idx="92">
                  <c:v>47.1</c:v>
                </c:pt>
                <c:pt idx="93">
                  <c:v>47.42</c:v>
                </c:pt>
                <c:pt idx="94">
                  <c:v>47.75</c:v>
                </c:pt>
                <c:pt idx="95">
                  <c:v>48.07</c:v>
                </c:pt>
                <c:pt idx="96">
                  <c:v>48.4</c:v>
                </c:pt>
                <c:pt idx="97">
                  <c:v>48.73</c:v>
                </c:pt>
                <c:pt idx="98">
                  <c:v>49.07</c:v>
                </c:pt>
                <c:pt idx="99">
                  <c:v>49.4</c:v>
                </c:pt>
                <c:pt idx="100">
                  <c:v>49.74</c:v>
                </c:pt>
                <c:pt idx="101">
                  <c:v>50.08</c:v>
                </c:pt>
                <c:pt idx="102">
                  <c:v>50.43</c:v>
                </c:pt>
                <c:pt idx="103">
                  <c:v>50.77</c:v>
                </c:pt>
                <c:pt idx="104">
                  <c:v>51.12</c:v>
                </c:pt>
                <c:pt idx="105">
                  <c:v>51.47</c:v>
                </c:pt>
                <c:pt idx="106">
                  <c:v>51.83</c:v>
                </c:pt>
                <c:pt idx="107">
                  <c:v>52.19</c:v>
                </c:pt>
                <c:pt idx="108">
                  <c:v>52.54</c:v>
                </c:pt>
                <c:pt idx="109">
                  <c:v>52.91</c:v>
                </c:pt>
                <c:pt idx="110">
                  <c:v>53.27</c:v>
                </c:pt>
                <c:pt idx="111">
                  <c:v>53.64</c:v>
                </c:pt>
                <c:pt idx="112">
                  <c:v>54.01</c:v>
                </c:pt>
                <c:pt idx="113">
                  <c:v>54.38</c:v>
                </c:pt>
                <c:pt idx="114">
                  <c:v>54.75</c:v>
                </c:pt>
                <c:pt idx="115">
                  <c:v>55.13</c:v>
                </c:pt>
                <c:pt idx="116">
                  <c:v>55.51</c:v>
                </c:pt>
                <c:pt idx="117">
                  <c:v>55.89</c:v>
                </c:pt>
                <c:pt idx="118">
                  <c:v>56.28</c:v>
                </c:pt>
                <c:pt idx="119">
                  <c:v>56.66</c:v>
                </c:pt>
                <c:pt idx="120">
                  <c:v>57.05</c:v>
                </c:pt>
              </c:numCache>
            </c:numRef>
          </c:yVal>
          <c:smooth val="0"/>
          <c:extLst>
            <c:ext xmlns:c16="http://schemas.microsoft.com/office/drawing/2014/chart" uri="{C3380CC4-5D6E-409C-BE32-E72D297353CC}">
              <c16:uniqueId val="{00000001-74A3-304C-8DEA-0AC186A50467}"/>
            </c:ext>
          </c:extLst>
        </c:ser>
        <c:ser>
          <c:idx val="2"/>
          <c:order val="2"/>
          <c:tx>
            <c:strRef>
              <c:f>CEDLsc_Centiles!$AK$3</c:f>
              <c:strCache>
                <c:ptCount val="1"/>
                <c:pt idx="0">
                  <c:v>10</c:v>
                </c:pt>
              </c:strCache>
            </c:strRef>
          </c:tx>
          <c:spPr>
            <a:ln w="19050" cap="rnd">
              <a:solidFill>
                <a:srgbClr val="7030A0"/>
              </a:solidFill>
              <a:prstDash val="sysDot"/>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CEDLsc_Centiles!$AK$4:$AK$124</c:f>
              <c:numCache>
                <c:formatCode>General</c:formatCode>
                <c:ptCount val="121"/>
                <c:pt idx="0">
                  <c:v>32.36</c:v>
                </c:pt>
                <c:pt idx="1">
                  <c:v>32.51</c:v>
                </c:pt>
                <c:pt idx="2">
                  <c:v>32.659999999999997</c:v>
                </c:pt>
                <c:pt idx="3">
                  <c:v>32.82</c:v>
                </c:pt>
                <c:pt idx="4">
                  <c:v>32.97</c:v>
                </c:pt>
                <c:pt idx="5">
                  <c:v>33.130000000000003</c:v>
                </c:pt>
                <c:pt idx="6">
                  <c:v>33.28</c:v>
                </c:pt>
                <c:pt idx="7">
                  <c:v>33.44</c:v>
                </c:pt>
                <c:pt idx="8">
                  <c:v>33.6</c:v>
                </c:pt>
                <c:pt idx="9">
                  <c:v>33.76</c:v>
                </c:pt>
                <c:pt idx="10">
                  <c:v>33.92</c:v>
                </c:pt>
                <c:pt idx="11">
                  <c:v>34.08</c:v>
                </c:pt>
                <c:pt idx="12">
                  <c:v>34.25</c:v>
                </c:pt>
                <c:pt idx="13">
                  <c:v>34.409999999999997</c:v>
                </c:pt>
                <c:pt idx="14">
                  <c:v>34.58</c:v>
                </c:pt>
                <c:pt idx="15">
                  <c:v>34.74</c:v>
                </c:pt>
                <c:pt idx="16">
                  <c:v>34.909999999999997</c:v>
                </c:pt>
                <c:pt idx="17">
                  <c:v>35.08</c:v>
                </c:pt>
                <c:pt idx="18">
                  <c:v>35.25</c:v>
                </c:pt>
                <c:pt idx="19">
                  <c:v>35.43</c:v>
                </c:pt>
                <c:pt idx="20">
                  <c:v>35.6</c:v>
                </c:pt>
                <c:pt idx="21">
                  <c:v>35.78</c:v>
                </c:pt>
                <c:pt idx="22">
                  <c:v>35.950000000000003</c:v>
                </c:pt>
                <c:pt idx="23">
                  <c:v>36.130000000000003</c:v>
                </c:pt>
                <c:pt idx="24">
                  <c:v>36.31</c:v>
                </c:pt>
                <c:pt idx="25">
                  <c:v>36.49</c:v>
                </c:pt>
                <c:pt idx="26">
                  <c:v>36.67</c:v>
                </c:pt>
                <c:pt idx="27">
                  <c:v>36.85</c:v>
                </c:pt>
                <c:pt idx="28">
                  <c:v>37.03</c:v>
                </c:pt>
                <c:pt idx="29">
                  <c:v>37.22</c:v>
                </c:pt>
                <c:pt idx="30">
                  <c:v>37.4</c:v>
                </c:pt>
                <c:pt idx="31">
                  <c:v>37.590000000000003</c:v>
                </c:pt>
                <c:pt idx="32">
                  <c:v>37.78</c:v>
                </c:pt>
                <c:pt idx="33">
                  <c:v>37.97</c:v>
                </c:pt>
                <c:pt idx="34">
                  <c:v>38.159999999999997</c:v>
                </c:pt>
                <c:pt idx="35">
                  <c:v>38.35</c:v>
                </c:pt>
                <c:pt idx="36">
                  <c:v>38.549999999999997</c:v>
                </c:pt>
                <c:pt idx="37">
                  <c:v>38.74</c:v>
                </c:pt>
                <c:pt idx="38">
                  <c:v>38.94</c:v>
                </c:pt>
                <c:pt idx="39">
                  <c:v>39.130000000000003</c:v>
                </c:pt>
                <c:pt idx="40">
                  <c:v>39.33</c:v>
                </c:pt>
                <c:pt idx="41">
                  <c:v>39.53</c:v>
                </c:pt>
                <c:pt idx="42">
                  <c:v>39.729999999999997</c:v>
                </c:pt>
                <c:pt idx="43">
                  <c:v>39.93</c:v>
                </c:pt>
                <c:pt idx="44">
                  <c:v>40.14</c:v>
                </c:pt>
                <c:pt idx="45">
                  <c:v>40.340000000000003</c:v>
                </c:pt>
                <c:pt idx="46">
                  <c:v>40.549999999999997</c:v>
                </c:pt>
                <c:pt idx="47">
                  <c:v>40.75</c:v>
                </c:pt>
                <c:pt idx="48">
                  <c:v>40.96</c:v>
                </c:pt>
                <c:pt idx="49">
                  <c:v>41.17</c:v>
                </c:pt>
                <c:pt idx="50">
                  <c:v>41.38</c:v>
                </c:pt>
                <c:pt idx="51">
                  <c:v>41.59</c:v>
                </c:pt>
                <c:pt idx="52">
                  <c:v>41.81</c:v>
                </c:pt>
                <c:pt idx="53">
                  <c:v>42.02</c:v>
                </c:pt>
                <c:pt idx="54">
                  <c:v>42.24</c:v>
                </c:pt>
                <c:pt idx="55">
                  <c:v>42.45</c:v>
                </c:pt>
                <c:pt idx="56">
                  <c:v>42.67</c:v>
                </c:pt>
                <c:pt idx="57">
                  <c:v>42.89</c:v>
                </c:pt>
                <c:pt idx="58">
                  <c:v>43.11</c:v>
                </c:pt>
                <c:pt idx="59">
                  <c:v>43.33</c:v>
                </c:pt>
                <c:pt idx="60">
                  <c:v>43.56</c:v>
                </c:pt>
                <c:pt idx="61">
                  <c:v>43.78</c:v>
                </c:pt>
                <c:pt idx="62">
                  <c:v>44.01</c:v>
                </c:pt>
                <c:pt idx="63">
                  <c:v>44.23</c:v>
                </c:pt>
                <c:pt idx="64">
                  <c:v>44.46</c:v>
                </c:pt>
                <c:pt idx="65">
                  <c:v>44.69</c:v>
                </c:pt>
                <c:pt idx="66">
                  <c:v>44.92</c:v>
                </c:pt>
                <c:pt idx="67">
                  <c:v>45.15</c:v>
                </c:pt>
                <c:pt idx="68">
                  <c:v>45.38</c:v>
                </c:pt>
                <c:pt idx="69">
                  <c:v>45.62</c:v>
                </c:pt>
                <c:pt idx="70">
                  <c:v>45.85</c:v>
                </c:pt>
                <c:pt idx="71">
                  <c:v>46.09</c:v>
                </c:pt>
                <c:pt idx="72">
                  <c:v>46.33</c:v>
                </c:pt>
                <c:pt idx="73">
                  <c:v>46.57</c:v>
                </c:pt>
                <c:pt idx="74">
                  <c:v>46.81</c:v>
                </c:pt>
                <c:pt idx="75">
                  <c:v>47.05</c:v>
                </c:pt>
                <c:pt idx="76">
                  <c:v>47.29</c:v>
                </c:pt>
                <c:pt idx="77">
                  <c:v>47.54</c:v>
                </c:pt>
                <c:pt idx="78">
                  <c:v>47.78</c:v>
                </c:pt>
                <c:pt idx="79">
                  <c:v>48.03</c:v>
                </c:pt>
                <c:pt idx="80">
                  <c:v>48.27</c:v>
                </c:pt>
                <c:pt idx="81">
                  <c:v>48.52</c:v>
                </c:pt>
                <c:pt idx="82">
                  <c:v>48.77</c:v>
                </c:pt>
                <c:pt idx="83">
                  <c:v>49.03</c:v>
                </c:pt>
                <c:pt idx="84">
                  <c:v>49.28</c:v>
                </c:pt>
                <c:pt idx="85">
                  <c:v>49.53</c:v>
                </c:pt>
                <c:pt idx="86">
                  <c:v>49.79</c:v>
                </c:pt>
                <c:pt idx="87">
                  <c:v>50.04</c:v>
                </c:pt>
                <c:pt idx="88">
                  <c:v>50.3</c:v>
                </c:pt>
                <c:pt idx="89">
                  <c:v>50.56</c:v>
                </c:pt>
                <c:pt idx="90">
                  <c:v>50.82</c:v>
                </c:pt>
                <c:pt idx="91">
                  <c:v>51.08</c:v>
                </c:pt>
                <c:pt idx="92">
                  <c:v>51.34</c:v>
                </c:pt>
                <c:pt idx="93">
                  <c:v>51.61</c:v>
                </c:pt>
                <c:pt idx="94">
                  <c:v>51.87</c:v>
                </c:pt>
                <c:pt idx="95">
                  <c:v>52.14</c:v>
                </c:pt>
                <c:pt idx="96">
                  <c:v>52.41</c:v>
                </c:pt>
                <c:pt idx="97">
                  <c:v>52.67</c:v>
                </c:pt>
                <c:pt idx="98">
                  <c:v>52.94</c:v>
                </c:pt>
                <c:pt idx="99">
                  <c:v>53.22</c:v>
                </c:pt>
                <c:pt idx="100">
                  <c:v>53.49</c:v>
                </c:pt>
                <c:pt idx="101">
                  <c:v>53.76</c:v>
                </c:pt>
                <c:pt idx="102">
                  <c:v>54.04</c:v>
                </c:pt>
                <c:pt idx="103">
                  <c:v>54.31</c:v>
                </c:pt>
                <c:pt idx="104">
                  <c:v>54.59</c:v>
                </c:pt>
                <c:pt idx="105">
                  <c:v>54.87</c:v>
                </c:pt>
                <c:pt idx="106">
                  <c:v>55.15</c:v>
                </c:pt>
                <c:pt idx="107">
                  <c:v>55.43</c:v>
                </c:pt>
                <c:pt idx="108">
                  <c:v>55.71</c:v>
                </c:pt>
                <c:pt idx="109">
                  <c:v>55.99</c:v>
                </c:pt>
                <c:pt idx="110">
                  <c:v>56.28</c:v>
                </c:pt>
                <c:pt idx="111">
                  <c:v>56.57</c:v>
                </c:pt>
                <c:pt idx="112">
                  <c:v>56.85</c:v>
                </c:pt>
                <c:pt idx="113">
                  <c:v>57.14</c:v>
                </c:pt>
                <c:pt idx="114">
                  <c:v>57.43</c:v>
                </c:pt>
                <c:pt idx="115">
                  <c:v>57.72</c:v>
                </c:pt>
                <c:pt idx="116">
                  <c:v>58.01</c:v>
                </c:pt>
                <c:pt idx="117">
                  <c:v>58.31</c:v>
                </c:pt>
                <c:pt idx="118">
                  <c:v>58.6</c:v>
                </c:pt>
                <c:pt idx="119">
                  <c:v>58.9</c:v>
                </c:pt>
                <c:pt idx="120">
                  <c:v>59.19</c:v>
                </c:pt>
              </c:numCache>
            </c:numRef>
          </c:yVal>
          <c:smooth val="0"/>
          <c:extLst>
            <c:ext xmlns:c16="http://schemas.microsoft.com/office/drawing/2014/chart" uri="{C3380CC4-5D6E-409C-BE32-E72D297353CC}">
              <c16:uniqueId val="{00000002-74A3-304C-8DEA-0AC186A50467}"/>
            </c:ext>
          </c:extLst>
        </c:ser>
        <c:ser>
          <c:idx val="3"/>
          <c:order val="3"/>
          <c:tx>
            <c:strRef>
              <c:f>CEDLsc_Centiles!$AL$3</c:f>
              <c:strCache>
                <c:ptCount val="1"/>
                <c:pt idx="0">
                  <c:v>25</c:v>
                </c:pt>
              </c:strCache>
            </c:strRef>
          </c:tx>
          <c:spPr>
            <a:ln w="19050" cap="rnd">
              <a:solidFill>
                <a:schemeClr val="accent4"/>
              </a:solidFill>
              <a:prstDash val="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CEDLsc_Centiles!$AL$4:$AL$124</c:f>
              <c:numCache>
                <c:formatCode>General</c:formatCode>
                <c:ptCount val="121"/>
                <c:pt idx="0">
                  <c:v>40.01</c:v>
                </c:pt>
                <c:pt idx="1">
                  <c:v>40.119999999999997</c:v>
                </c:pt>
                <c:pt idx="2">
                  <c:v>40.24</c:v>
                </c:pt>
                <c:pt idx="3">
                  <c:v>40.35</c:v>
                </c:pt>
                <c:pt idx="4">
                  <c:v>40.46</c:v>
                </c:pt>
                <c:pt idx="5">
                  <c:v>40.58</c:v>
                </c:pt>
                <c:pt idx="6">
                  <c:v>40.69</c:v>
                </c:pt>
                <c:pt idx="7">
                  <c:v>40.81</c:v>
                </c:pt>
                <c:pt idx="8">
                  <c:v>40.93</c:v>
                </c:pt>
                <c:pt idx="9">
                  <c:v>41.05</c:v>
                </c:pt>
                <c:pt idx="10">
                  <c:v>41.17</c:v>
                </c:pt>
                <c:pt idx="11">
                  <c:v>41.29</c:v>
                </c:pt>
                <c:pt idx="12">
                  <c:v>41.41</c:v>
                </c:pt>
                <c:pt idx="13">
                  <c:v>41.54</c:v>
                </c:pt>
                <c:pt idx="14">
                  <c:v>41.66</c:v>
                </c:pt>
                <c:pt idx="15">
                  <c:v>41.79</c:v>
                </c:pt>
                <c:pt idx="16">
                  <c:v>41.91</c:v>
                </c:pt>
                <c:pt idx="17">
                  <c:v>42.04</c:v>
                </c:pt>
                <c:pt idx="18">
                  <c:v>42.17</c:v>
                </c:pt>
                <c:pt idx="19">
                  <c:v>42.3</c:v>
                </c:pt>
                <c:pt idx="20">
                  <c:v>42.43</c:v>
                </c:pt>
                <c:pt idx="21">
                  <c:v>42.56</c:v>
                </c:pt>
                <c:pt idx="22">
                  <c:v>42.69</c:v>
                </c:pt>
                <c:pt idx="23">
                  <c:v>42.83</c:v>
                </c:pt>
                <c:pt idx="24">
                  <c:v>42.96</c:v>
                </c:pt>
                <c:pt idx="25">
                  <c:v>43.1</c:v>
                </c:pt>
                <c:pt idx="26">
                  <c:v>43.24</c:v>
                </c:pt>
                <c:pt idx="27">
                  <c:v>43.38</c:v>
                </c:pt>
                <c:pt idx="28">
                  <c:v>43.51</c:v>
                </c:pt>
                <c:pt idx="29">
                  <c:v>43.65</c:v>
                </c:pt>
                <c:pt idx="30">
                  <c:v>43.8</c:v>
                </c:pt>
                <c:pt idx="31">
                  <c:v>43.94</c:v>
                </c:pt>
                <c:pt idx="32">
                  <c:v>44.08</c:v>
                </c:pt>
                <c:pt idx="33">
                  <c:v>44.23</c:v>
                </c:pt>
                <c:pt idx="34">
                  <c:v>44.37</c:v>
                </c:pt>
                <c:pt idx="35">
                  <c:v>44.52</c:v>
                </c:pt>
                <c:pt idx="36">
                  <c:v>44.67</c:v>
                </c:pt>
                <c:pt idx="37">
                  <c:v>44.81</c:v>
                </c:pt>
                <c:pt idx="38">
                  <c:v>44.96</c:v>
                </c:pt>
                <c:pt idx="39">
                  <c:v>45.12</c:v>
                </c:pt>
                <c:pt idx="40">
                  <c:v>45.27</c:v>
                </c:pt>
                <c:pt idx="41">
                  <c:v>45.42</c:v>
                </c:pt>
                <c:pt idx="42">
                  <c:v>45.57</c:v>
                </c:pt>
                <c:pt idx="43">
                  <c:v>45.73</c:v>
                </c:pt>
                <c:pt idx="44">
                  <c:v>45.88</c:v>
                </c:pt>
                <c:pt idx="45">
                  <c:v>46.04</c:v>
                </c:pt>
                <c:pt idx="46">
                  <c:v>46.2</c:v>
                </c:pt>
                <c:pt idx="47">
                  <c:v>46.36</c:v>
                </c:pt>
                <c:pt idx="48">
                  <c:v>46.52</c:v>
                </c:pt>
                <c:pt idx="49">
                  <c:v>46.68</c:v>
                </c:pt>
                <c:pt idx="50">
                  <c:v>46.84</c:v>
                </c:pt>
                <c:pt idx="51">
                  <c:v>47.01</c:v>
                </c:pt>
                <c:pt idx="52">
                  <c:v>47.17</c:v>
                </c:pt>
                <c:pt idx="53">
                  <c:v>47.34</c:v>
                </c:pt>
                <c:pt idx="54">
                  <c:v>47.5</c:v>
                </c:pt>
                <c:pt idx="55">
                  <c:v>47.67</c:v>
                </c:pt>
                <c:pt idx="56">
                  <c:v>47.84</c:v>
                </c:pt>
                <c:pt idx="57">
                  <c:v>48.01</c:v>
                </c:pt>
                <c:pt idx="58">
                  <c:v>48.18</c:v>
                </c:pt>
                <c:pt idx="59">
                  <c:v>48.35</c:v>
                </c:pt>
                <c:pt idx="60">
                  <c:v>48.52</c:v>
                </c:pt>
                <c:pt idx="61">
                  <c:v>48.7</c:v>
                </c:pt>
                <c:pt idx="62">
                  <c:v>48.87</c:v>
                </c:pt>
                <c:pt idx="63">
                  <c:v>49.05</c:v>
                </c:pt>
                <c:pt idx="64">
                  <c:v>49.23</c:v>
                </c:pt>
                <c:pt idx="65">
                  <c:v>49.4</c:v>
                </c:pt>
                <c:pt idx="66">
                  <c:v>49.58</c:v>
                </c:pt>
                <c:pt idx="67">
                  <c:v>49.76</c:v>
                </c:pt>
                <c:pt idx="68">
                  <c:v>49.95</c:v>
                </c:pt>
                <c:pt idx="69">
                  <c:v>50.13</c:v>
                </c:pt>
                <c:pt idx="70">
                  <c:v>50.31</c:v>
                </c:pt>
                <c:pt idx="71">
                  <c:v>50.5</c:v>
                </c:pt>
                <c:pt idx="72">
                  <c:v>50.68</c:v>
                </c:pt>
                <c:pt idx="73">
                  <c:v>50.87</c:v>
                </c:pt>
                <c:pt idx="74">
                  <c:v>51.06</c:v>
                </c:pt>
                <c:pt idx="75">
                  <c:v>51.24</c:v>
                </c:pt>
                <c:pt idx="76">
                  <c:v>51.43</c:v>
                </c:pt>
                <c:pt idx="77">
                  <c:v>51.62</c:v>
                </c:pt>
                <c:pt idx="78">
                  <c:v>51.82</c:v>
                </c:pt>
                <c:pt idx="79">
                  <c:v>52.01</c:v>
                </c:pt>
                <c:pt idx="80">
                  <c:v>52.2</c:v>
                </c:pt>
                <c:pt idx="81">
                  <c:v>52.4</c:v>
                </c:pt>
                <c:pt idx="82">
                  <c:v>52.59</c:v>
                </c:pt>
                <c:pt idx="83">
                  <c:v>52.79</c:v>
                </c:pt>
                <c:pt idx="84">
                  <c:v>52.99</c:v>
                </c:pt>
                <c:pt idx="85">
                  <c:v>53.19</c:v>
                </c:pt>
                <c:pt idx="86">
                  <c:v>53.39</c:v>
                </c:pt>
                <c:pt idx="87">
                  <c:v>53.59</c:v>
                </c:pt>
                <c:pt idx="88">
                  <c:v>53.79</c:v>
                </c:pt>
                <c:pt idx="89">
                  <c:v>54</c:v>
                </c:pt>
                <c:pt idx="90">
                  <c:v>54.2</c:v>
                </c:pt>
                <c:pt idx="91">
                  <c:v>54.41</c:v>
                </c:pt>
                <c:pt idx="92">
                  <c:v>54.61</c:v>
                </c:pt>
                <c:pt idx="93">
                  <c:v>54.82</c:v>
                </c:pt>
                <c:pt idx="94">
                  <c:v>55.03</c:v>
                </c:pt>
                <c:pt idx="95">
                  <c:v>55.24</c:v>
                </c:pt>
                <c:pt idx="96">
                  <c:v>55.45</c:v>
                </c:pt>
                <c:pt idx="97">
                  <c:v>55.66</c:v>
                </c:pt>
                <c:pt idx="98">
                  <c:v>55.87</c:v>
                </c:pt>
                <c:pt idx="99">
                  <c:v>56.09</c:v>
                </c:pt>
                <c:pt idx="100">
                  <c:v>56.3</c:v>
                </c:pt>
                <c:pt idx="101">
                  <c:v>56.52</c:v>
                </c:pt>
                <c:pt idx="102">
                  <c:v>56.74</c:v>
                </c:pt>
                <c:pt idx="103">
                  <c:v>56.95</c:v>
                </c:pt>
                <c:pt idx="104">
                  <c:v>57.17</c:v>
                </c:pt>
                <c:pt idx="105">
                  <c:v>57.39</c:v>
                </c:pt>
                <c:pt idx="106">
                  <c:v>57.61</c:v>
                </c:pt>
                <c:pt idx="107">
                  <c:v>57.84</c:v>
                </c:pt>
                <c:pt idx="108">
                  <c:v>58.06</c:v>
                </c:pt>
                <c:pt idx="109">
                  <c:v>58.28</c:v>
                </c:pt>
                <c:pt idx="110">
                  <c:v>58.51</c:v>
                </c:pt>
                <c:pt idx="111">
                  <c:v>58.74</c:v>
                </c:pt>
                <c:pt idx="112">
                  <c:v>58.96</c:v>
                </c:pt>
                <c:pt idx="113">
                  <c:v>59.19</c:v>
                </c:pt>
                <c:pt idx="114">
                  <c:v>59.42</c:v>
                </c:pt>
                <c:pt idx="115">
                  <c:v>59.65</c:v>
                </c:pt>
                <c:pt idx="116">
                  <c:v>59.88</c:v>
                </c:pt>
                <c:pt idx="117">
                  <c:v>60.12</c:v>
                </c:pt>
                <c:pt idx="118">
                  <c:v>60.35</c:v>
                </c:pt>
                <c:pt idx="119">
                  <c:v>60.59</c:v>
                </c:pt>
                <c:pt idx="120">
                  <c:v>60.82</c:v>
                </c:pt>
              </c:numCache>
            </c:numRef>
          </c:yVal>
          <c:smooth val="0"/>
          <c:extLst>
            <c:ext xmlns:c16="http://schemas.microsoft.com/office/drawing/2014/chart" uri="{C3380CC4-5D6E-409C-BE32-E72D297353CC}">
              <c16:uniqueId val="{00000003-74A3-304C-8DEA-0AC186A50467}"/>
            </c:ext>
          </c:extLst>
        </c:ser>
        <c:ser>
          <c:idx val="4"/>
          <c:order val="4"/>
          <c:tx>
            <c:strRef>
              <c:f>CEDLsc_Centiles!$AM$3</c:f>
              <c:strCache>
                <c:ptCount val="1"/>
                <c:pt idx="0">
                  <c:v>50</c:v>
                </c:pt>
              </c:strCache>
            </c:strRef>
          </c:tx>
          <c:spPr>
            <a:ln w="19050" cap="rnd">
              <a:solidFill>
                <a:schemeClr val="tx1"/>
              </a:solidFill>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CEDLsc_Centiles!$AM$4:$AM$124</c:f>
              <c:numCache>
                <c:formatCode>General</c:formatCode>
                <c:ptCount val="121"/>
                <c:pt idx="0">
                  <c:v>45.7</c:v>
                </c:pt>
                <c:pt idx="1">
                  <c:v>45.86</c:v>
                </c:pt>
                <c:pt idx="2">
                  <c:v>46.02</c:v>
                </c:pt>
                <c:pt idx="3">
                  <c:v>46.18</c:v>
                </c:pt>
                <c:pt idx="4">
                  <c:v>46.34</c:v>
                </c:pt>
                <c:pt idx="5">
                  <c:v>46.5</c:v>
                </c:pt>
                <c:pt idx="6">
                  <c:v>46.65</c:v>
                </c:pt>
                <c:pt idx="7">
                  <c:v>46.81</c:v>
                </c:pt>
                <c:pt idx="8">
                  <c:v>46.97</c:v>
                </c:pt>
                <c:pt idx="9">
                  <c:v>47.13</c:v>
                </c:pt>
                <c:pt idx="10">
                  <c:v>47.29</c:v>
                </c:pt>
                <c:pt idx="11">
                  <c:v>47.45</c:v>
                </c:pt>
                <c:pt idx="12">
                  <c:v>47.61</c:v>
                </c:pt>
                <c:pt idx="13">
                  <c:v>47.77</c:v>
                </c:pt>
                <c:pt idx="14">
                  <c:v>47.93</c:v>
                </c:pt>
                <c:pt idx="15">
                  <c:v>48.08</c:v>
                </c:pt>
                <c:pt idx="16">
                  <c:v>48.24</c:v>
                </c:pt>
                <c:pt idx="17">
                  <c:v>48.4</c:v>
                </c:pt>
                <c:pt idx="18">
                  <c:v>48.56</c:v>
                </c:pt>
                <c:pt idx="19">
                  <c:v>48.72</c:v>
                </c:pt>
                <c:pt idx="20">
                  <c:v>48.88</c:v>
                </c:pt>
                <c:pt idx="21">
                  <c:v>49.03</c:v>
                </c:pt>
                <c:pt idx="22">
                  <c:v>49.19</c:v>
                </c:pt>
                <c:pt idx="23">
                  <c:v>49.35</c:v>
                </c:pt>
                <c:pt idx="24">
                  <c:v>49.51</c:v>
                </c:pt>
                <c:pt idx="25">
                  <c:v>49.67</c:v>
                </c:pt>
                <c:pt idx="26">
                  <c:v>49.82</c:v>
                </c:pt>
                <c:pt idx="27">
                  <c:v>49.98</c:v>
                </c:pt>
                <c:pt idx="28">
                  <c:v>50.14</c:v>
                </c:pt>
                <c:pt idx="29">
                  <c:v>50.3</c:v>
                </c:pt>
                <c:pt idx="30">
                  <c:v>50.45</c:v>
                </c:pt>
                <c:pt idx="31">
                  <c:v>50.61</c:v>
                </c:pt>
                <c:pt idx="32">
                  <c:v>50.77</c:v>
                </c:pt>
                <c:pt idx="33">
                  <c:v>50.92</c:v>
                </c:pt>
                <c:pt idx="34">
                  <c:v>51.08</c:v>
                </c:pt>
                <c:pt idx="35">
                  <c:v>51.24</c:v>
                </c:pt>
                <c:pt idx="36">
                  <c:v>51.4</c:v>
                </c:pt>
                <c:pt idx="37">
                  <c:v>51.55</c:v>
                </c:pt>
                <c:pt idx="38">
                  <c:v>51.71</c:v>
                </c:pt>
                <c:pt idx="39">
                  <c:v>51.87</c:v>
                </c:pt>
                <c:pt idx="40">
                  <c:v>52.02</c:v>
                </c:pt>
                <c:pt idx="41">
                  <c:v>52.18</c:v>
                </c:pt>
                <c:pt idx="42">
                  <c:v>52.34</c:v>
                </c:pt>
                <c:pt idx="43">
                  <c:v>52.49</c:v>
                </c:pt>
                <c:pt idx="44">
                  <c:v>52.65</c:v>
                </c:pt>
                <c:pt idx="45">
                  <c:v>52.8</c:v>
                </c:pt>
                <c:pt idx="46">
                  <c:v>52.96</c:v>
                </c:pt>
                <c:pt idx="47">
                  <c:v>53.12</c:v>
                </c:pt>
                <c:pt idx="48">
                  <c:v>53.27</c:v>
                </c:pt>
                <c:pt idx="49">
                  <c:v>53.43</c:v>
                </c:pt>
                <c:pt idx="50">
                  <c:v>53.58</c:v>
                </c:pt>
                <c:pt idx="51">
                  <c:v>53.74</c:v>
                </c:pt>
                <c:pt idx="52">
                  <c:v>53.9</c:v>
                </c:pt>
                <c:pt idx="53">
                  <c:v>54.05</c:v>
                </c:pt>
                <c:pt idx="54">
                  <c:v>54.21</c:v>
                </c:pt>
                <c:pt idx="55">
                  <c:v>54.36</c:v>
                </c:pt>
                <c:pt idx="56">
                  <c:v>54.52</c:v>
                </c:pt>
                <c:pt idx="57">
                  <c:v>54.67</c:v>
                </c:pt>
                <c:pt idx="58">
                  <c:v>54.83</c:v>
                </c:pt>
                <c:pt idx="59">
                  <c:v>54.98</c:v>
                </c:pt>
                <c:pt idx="60">
                  <c:v>55.14</c:v>
                </c:pt>
                <c:pt idx="61">
                  <c:v>55.29</c:v>
                </c:pt>
                <c:pt idx="62">
                  <c:v>55.45</c:v>
                </c:pt>
                <c:pt idx="63">
                  <c:v>55.6</c:v>
                </c:pt>
                <c:pt idx="64">
                  <c:v>55.76</c:v>
                </c:pt>
                <c:pt idx="65">
                  <c:v>55.91</c:v>
                </c:pt>
                <c:pt idx="66">
                  <c:v>56.07</c:v>
                </c:pt>
                <c:pt idx="67">
                  <c:v>56.22</c:v>
                </c:pt>
                <c:pt idx="68">
                  <c:v>56.37</c:v>
                </c:pt>
                <c:pt idx="69">
                  <c:v>56.53</c:v>
                </c:pt>
                <c:pt idx="70">
                  <c:v>56.68</c:v>
                </c:pt>
                <c:pt idx="71">
                  <c:v>56.84</c:v>
                </c:pt>
                <c:pt idx="72">
                  <c:v>56.99</c:v>
                </c:pt>
                <c:pt idx="73">
                  <c:v>57.15</c:v>
                </c:pt>
                <c:pt idx="74">
                  <c:v>57.3</c:v>
                </c:pt>
                <c:pt idx="75">
                  <c:v>57.45</c:v>
                </c:pt>
                <c:pt idx="76">
                  <c:v>57.61</c:v>
                </c:pt>
                <c:pt idx="77">
                  <c:v>57.76</c:v>
                </c:pt>
                <c:pt idx="78">
                  <c:v>57.91</c:v>
                </c:pt>
                <c:pt idx="79">
                  <c:v>58.07</c:v>
                </c:pt>
                <c:pt idx="80">
                  <c:v>58.22</c:v>
                </c:pt>
                <c:pt idx="81">
                  <c:v>58.37</c:v>
                </c:pt>
                <c:pt idx="82">
                  <c:v>58.53</c:v>
                </c:pt>
                <c:pt idx="83">
                  <c:v>58.68</c:v>
                </c:pt>
                <c:pt idx="84">
                  <c:v>58.83</c:v>
                </c:pt>
                <c:pt idx="85">
                  <c:v>58.99</c:v>
                </c:pt>
                <c:pt idx="86">
                  <c:v>59.14</c:v>
                </c:pt>
                <c:pt idx="87">
                  <c:v>59.29</c:v>
                </c:pt>
                <c:pt idx="88">
                  <c:v>59.45</c:v>
                </c:pt>
                <c:pt idx="89">
                  <c:v>59.6</c:v>
                </c:pt>
                <c:pt idx="90">
                  <c:v>59.75</c:v>
                </c:pt>
                <c:pt idx="91">
                  <c:v>59.9</c:v>
                </c:pt>
                <c:pt idx="92">
                  <c:v>60.06</c:v>
                </c:pt>
                <c:pt idx="93">
                  <c:v>60.21</c:v>
                </c:pt>
                <c:pt idx="94">
                  <c:v>60.36</c:v>
                </c:pt>
                <c:pt idx="95">
                  <c:v>60.51</c:v>
                </c:pt>
                <c:pt idx="96">
                  <c:v>60.67</c:v>
                </c:pt>
                <c:pt idx="97">
                  <c:v>60.82</c:v>
                </c:pt>
                <c:pt idx="98">
                  <c:v>60.97</c:v>
                </c:pt>
                <c:pt idx="99">
                  <c:v>61.12</c:v>
                </c:pt>
                <c:pt idx="100">
                  <c:v>61.27</c:v>
                </c:pt>
                <c:pt idx="101">
                  <c:v>61.42</c:v>
                </c:pt>
                <c:pt idx="102">
                  <c:v>61.58</c:v>
                </c:pt>
                <c:pt idx="103">
                  <c:v>61.73</c:v>
                </c:pt>
                <c:pt idx="104">
                  <c:v>61.88</c:v>
                </c:pt>
                <c:pt idx="105">
                  <c:v>62.03</c:v>
                </c:pt>
                <c:pt idx="106">
                  <c:v>62.18</c:v>
                </c:pt>
                <c:pt idx="107">
                  <c:v>62.33</c:v>
                </c:pt>
                <c:pt idx="108">
                  <c:v>62.48</c:v>
                </c:pt>
                <c:pt idx="109">
                  <c:v>62.64</c:v>
                </c:pt>
                <c:pt idx="110">
                  <c:v>62.79</c:v>
                </c:pt>
                <c:pt idx="111">
                  <c:v>62.94</c:v>
                </c:pt>
                <c:pt idx="112">
                  <c:v>63.09</c:v>
                </c:pt>
                <c:pt idx="113">
                  <c:v>63.24</c:v>
                </c:pt>
                <c:pt idx="114">
                  <c:v>63.39</c:v>
                </c:pt>
                <c:pt idx="115">
                  <c:v>63.54</c:v>
                </c:pt>
                <c:pt idx="116">
                  <c:v>63.69</c:v>
                </c:pt>
                <c:pt idx="117">
                  <c:v>63.84</c:v>
                </c:pt>
                <c:pt idx="118">
                  <c:v>63.99</c:v>
                </c:pt>
                <c:pt idx="119">
                  <c:v>64.14</c:v>
                </c:pt>
                <c:pt idx="120">
                  <c:v>64.290000000000006</c:v>
                </c:pt>
              </c:numCache>
            </c:numRef>
          </c:yVal>
          <c:smooth val="0"/>
          <c:extLst>
            <c:ext xmlns:c16="http://schemas.microsoft.com/office/drawing/2014/chart" uri="{C3380CC4-5D6E-409C-BE32-E72D297353CC}">
              <c16:uniqueId val="{00000004-74A3-304C-8DEA-0AC186A50467}"/>
            </c:ext>
          </c:extLst>
        </c:ser>
        <c:ser>
          <c:idx val="5"/>
          <c:order val="5"/>
          <c:tx>
            <c:strRef>
              <c:f>CEDLsc_Centiles!$AN$3</c:f>
              <c:strCache>
                <c:ptCount val="1"/>
                <c:pt idx="0">
                  <c:v>75</c:v>
                </c:pt>
              </c:strCache>
            </c:strRef>
          </c:tx>
          <c:spPr>
            <a:ln w="19050" cap="rnd">
              <a:solidFill>
                <a:schemeClr val="accent6"/>
              </a:solidFill>
              <a:prstDash val="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CEDLsc_Centiles!$AN$4:$AN$124</c:f>
              <c:numCache>
                <c:formatCode>General</c:formatCode>
                <c:ptCount val="121"/>
                <c:pt idx="0">
                  <c:v>49.44</c:v>
                </c:pt>
                <c:pt idx="1">
                  <c:v>49.64</c:v>
                </c:pt>
                <c:pt idx="2">
                  <c:v>49.85</c:v>
                </c:pt>
                <c:pt idx="3">
                  <c:v>50.05</c:v>
                </c:pt>
                <c:pt idx="4">
                  <c:v>50.25</c:v>
                </c:pt>
                <c:pt idx="5">
                  <c:v>50.45</c:v>
                </c:pt>
                <c:pt idx="6">
                  <c:v>50.65</c:v>
                </c:pt>
                <c:pt idx="7">
                  <c:v>50.85</c:v>
                </c:pt>
                <c:pt idx="8">
                  <c:v>51.04</c:v>
                </c:pt>
                <c:pt idx="9">
                  <c:v>51.24</c:v>
                </c:pt>
                <c:pt idx="10">
                  <c:v>51.43</c:v>
                </c:pt>
                <c:pt idx="11">
                  <c:v>51.62</c:v>
                </c:pt>
                <c:pt idx="12">
                  <c:v>51.81</c:v>
                </c:pt>
                <c:pt idx="13">
                  <c:v>52</c:v>
                </c:pt>
                <c:pt idx="14">
                  <c:v>52.19</c:v>
                </c:pt>
                <c:pt idx="15">
                  <c:v>52.38</c:v>
                </c:pt>
                <c:pt idx="16">
                  <c:v>52.56</c:v>
                </c:pt>
                <c:pt idx="17">
                  <c:v>52.75</c:v>
                </c:pt>
                <c:pt idx="18">
                  <c:v>52.93</c:v>
                </c:pt>
                <c:pt idx="19">
                  <c:v>53.11</c:v>
                </c:pt>
                <c:pt idx="20">
                  <c:v>53.3</c:v>
                </c:pt>
                <c:pt idx="21">
                  <c:v>53.47</c:v>
                </c:pt>
                <c:pt idx="22">
                  <c:v>53.65</c:v>
                </c:pt>
                <c:pt idx="23">
                  <c:v>53.83</c:v>
                </c:pt>
                <c:pt idx="24">
                  <c:v>54.01</c:v>
                </c:pt>
                <c:pt idx="25">
                  <c:v>54.18</c:v>
                </c:pt>
                <c:pt idx="26">
                  <c:v>54.35</c:v>
                </c:pt>
                <c:pt idx="27">
                  <c:v>54.53</c:v>
                </c:pt>
                <c:pt idx="28">
                  <c:v>54.7</c:v>
                </c:pt>
                <c:pt idx="29">
                  <c:v>54.87</c:v>
                </c:pt>
                <c:pt idx="30">
                  <c:v>55.03</c:v>
                </c:pt>
                <c:pt idx="31">
                  <c:v>55.2</c:v>
                </c:pt>
                <c:pt idx="32">
                  <c:v>55.37</c:v>
                </c:pt>
                <c:pt idx="33">
                  <c:v>55.53</c:v>
                </c:pt>
                <c:pt idx="34">
                  <c:v>55.7</c:v>
                </c:pt>
                <c:pt idx="35">
                  <c:v>55.86</c:v>
                </c:pt>
                <c:pt idx="36">
                  <c:v>56.02</c:v>
                </c:pt>
                <c:pt idx="37">
                  <c:v>56.18</c:v>
                </c:pt>
                <c:pt idx="38">
                  <c:v>56.34</c:v>
                </c:pt>
                <c:pt idx="39">
                  <c:v>56.49</c:v>
                </c:pt>
                <c:pt idx="40">
                  <c:v>56.65</c:v>
                </c:pt>
                <c:pt idx="41">
                  <c:v>56.8</c:v>
                </c:pt>
                <c:pt idx="42">
                  <c:v>56.96</c:v>
                </c:pt>
                <c:pt idx="43">
                  <c:v>57.11</c:v>
                </c:pt>
                <c:pt idx="44">
                  <c:v>57.26</c:v>
                </c:pt>
                <c:pt idx="45">
                  <c:v>57.41</c:v>
                </c:pt>
                <c:pt idx="46">
                  <c:v>57.56</c:v>
                </c:pt>
                <c:pt idx="47">
                  <c:v>57.7</c:v>
                </c:pt>
                <c:pt idx="48">
                  <c:v>57.85</c:v>
                </c:pt>
                <c:pt idx="49">
                  <c:v>58</c:v>
                </c:pt>
                <c:pt idx="50">
                  <c:v>58.14</c:v>
                </c:pt>
                <c:pt idx="51">
                  <c:v>58.3</c:v>
                </c:pt>
                <c:pt idx="52">
                  <c:v>58.45</c:v>
                </c:pt>
                <c:pt idx="53">
                  <c:v>58.62</c:v>
                </c:pt>
                <c:pt idx="54">
                  <c:v>58.79</c:v>
                </c:pt>
                <c:pt idx="55">
                  <c:v>58.96</c:v>
                </c:pt>
                <c:pt idx="56">
                  <c:v>59.14</c:v>
                </c:pt>
                <c:pt idx="57">
                  <c:v>59.33</c:v>
                </c:pt>
                <c:pt idx="58">
                  <c:v>59.52</c:v>
                </c:pt>
                <c:pt idx="59">
                  <c:v>59.72</c:v>
                </c:pt>
                <c:pt idx="60">
                  <c:v>59.93</c:v>
                </c:pt>
                <c:pt idx="61">
                  <c:v>60.14</c:v>
                </c:pt>
                <c:pt idx="62">
                  <c:v>60.36</c:v>
                </c:pt>
                <c:pt idx="63">
                  <c:v>60.58</c:v>
                </c:pt>
                <c:pt idx="64">
                  <c:v>60.81</c:v>
                </c:pt>
                <c:pt idx="65">
                  <c:v>61.05</c:v>
                </c:pt>
                <c:pt idx="66">
                  <c:v>61.29</c:v>
                </c:pt>
                <c:pt idx="67">
                  <c:v>61.54</c:v>
                </c:pt>
                <c:pt idx="68">
                  <c:v>61.79</c:v>
                </c:pt>
                <c:pt idx="69">
                  <c:v>62.05</c:v>
                </c:pt>
                <c:pt idx="70">
                  <c:v>62.32</c:v>
                </c:pt>
                <c:pt idx="71">
                  <c:v>62.59</c:v>
                </c:pt>
                <c:pt idx="72">
                  <c:v>62.87</c:v>
                </c:pt>
                <c:pt idx="73">
                  <c:v>63.16</c:v>
                </c:pt>
                <c:pt idx="74">
                  <c:v>63.45</c:v>
                </c:pt>
                <c:pt idx="75">
                  <c:v>63.74</c:v>
                </c:pt>
                <c:pt idx="76">
                  <c:v>64.05</c:v>
                </c:pt>
                <c:pt idx="77">
                  <c:v>64.36</c:v>
                </c:pt>
                <c:pt idx="78">
                  <c:v>64.67</c:v>
                </c:pt>
                <c:pt idx="79">
                  <c:v>64.989999999999995</c:v>
                </c:pt>
                <c:pt idx="80">
                  <c:v>65.319999999999993</c:v>
                </c:pt>
                <c:pt idx="81">
                  <c:v>65.650000000000006</c:v>
                </c:pt>
                <c:pt idx="82">
                  <c:v>65.989999999999995</c:v>
                </c:pt>
                <c:pt idx="83">
                  <c:v>66.34</c:v>
                </c:pt>
                <c:pt idx="84">
                  <c:v>66.69</c:v>
                </c:pt>
                <c:pt idx="85">
                  <c:v>67.040000000000006</c:v>
                </c:pt>
                <c:pt idx="86">
                  <c:v>67.41</c:v>
                </c:pt>
                <c:pt idx="87">
                  <c:v>67.78</c:v>
                </c:pt>
                <c:pt idx="88">
                  <c:v>68.150000000000006</c:v>
                </c:pt>
                <c:pt idx="89">
                  <c:v>68.53</c:v>
                </c:pt>
                <c:pt idx="90">
                  <c:v>68.92</c:v>
                </c:pt>
                <c:pt idx="91">
                  <c:v>69.31</c:v>
                </c:pt>
                <c:pt idx="92">
                  <c:v>69.709999999999994</c:v>
                </c:pt>
                <c:pt idx="93">
                  <c:v>70.12</c:v>
                </c:pt>
                <c:pt idx="94">
                  <c:v>70.53</c:v>
                </c:pt>
                <c:pt idx="95">
                  <c:v>70.95</c:v>
                </c:pt>
                <c:pt idx="96">
                  <c:v>71.37</c:v>
                </c:pt>
                <c:pt idx="97">
                  <c:v>71.8</c:v>
                </c:pt>
                <c:pt idx="98">
                  <c:v>72.239999999999995</c:v>
                </c:pt>
                <c:pt idx="99">
                  <c:v>72.680000000000007</c:v>
                </c:pt>
                <c:pt idx="100">
                  <c:v>73.13</c:v>
                </c:pt>
                <c:pt idx="101">
                  <c:v>73.58</c:v>
                </c:pt>
                <c:pt idx="102">
                  <c:v>74.040000000000006</c:v>
                </c:pt>
                <c:pt idx="103">
                  <c:v>74.510000000000005</c:v>
                </c:pt>
                <c:pt idx="104">
                  <c:v>74.98</c:v>
                </c:pt>
                <c:pt idx="105">
                  <c:v>75.459999999999994</c:v>
                </c:pt>
                <c:pt idx="106">
                  <c:v>75.95</c:v>
                </c:pt>
                <c:pt idx="107">
                  <c:v>76.44</c:v>
                </c:pt>
                <c:pt idx="108">
                  <c:v>76.930000000000007</c:v>
                </c:pt>
                <c:pt idx="109">
                  <c:v>77.44</c:v>
                </c:pt>
                <c:pt idx="110">
                  <c:v>77.94</c:v>
                </c:pt>
                <c:pt idx="111">
                  <c:v>78.459999999999994</c:v>
                </c:pt>
                <c:pt idx="112">
                  <c:v>78.98</c:v>
                </c:pt>
                <c:pt idx="113">
                  <c:v>79.510000000000005</c:v>
                </c:pt>
                <c:pt idx="114">
                  <c:v>80.040000000000006</c:v>
                </c:pt>
                <c:pt idx="115">
                  <c:v>80.58</c:v>
                </c:pt>
                <c:pt idx="116">
                  <c:v>81.12</c:v>
                </c:pt>
                <c:pt idx="117">
                  <c:v>81.67</c:v>
                </c:pt>
                <c:pt idx="118">
                  <c:v>82.23</c:v>
                </c:pt>
                <c:pt idx="119">
                  <c:v>82.8</c:v>
                </c:pt>
                <c:pt idx="120">
                  <c:v>83.36</c:v>
                </c:pt>
              </c:numCache>
            </c:numRef>
          </c:yVal>
          <c:smooth val="0"/>
          <c:extLst>
            <c:ext xmlns:c16="http://schemas.microsoft.com/office/drawing/2014/chart" uri="{C3380CC4-5D6E-409C-BE32-E72D297353CC}">
              <c16:uniqueId val="{00000005-74A3-304C-8DEA-0AC186A50467}"/>
            </c:ext>
          </c:extLst>
        </c:ser>
        <c:ser>
          <c:idx val="6"/>
          <c:order val="6"/>
          <c:tx>
            <c:strRef>
              <c:f>CEDLsc_Centiles!$AO$3</c:f>
              <c:strCache>
                <c:ptCount val="1"/>
                <c:pt idx="0">
                  <c:v>90</c:v>
                </c:pt>
              </c:strCache>
            </c:strRef>
          </c:tx>
          <c:spPr>
            <a:ln w="19050" cap="rnd">
              <a:solidFill>
                <a:srgbClr val="00B0F0"/>
              </a:solidFill>
              <a:prstDash val="sysDot"/>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CEDLsc_Centiles!$AO$4:$AO$124</c:f>
              <c:numCache>
                <c:formatCode>General</c:formatCode>
                <c:ptCount val="121"/>
                <c:pt idx="0">
                  <c:v>54.14</c:v>
                </c:pt>
                <c:pt idx="1">
                  <c:v>54.41</c:v>
                </c:pt>
                <c:pt idx="2">
                  <c:v>54.69</c:v>
                </c:pt>
                <c:pt idx="3">
                  <c:v>54.96</c:v>
                </c:pt>
                <c:pt idx="4">
                  <c:v>55.23</c:v>
                </c:pt>
                <c:pt idx="5">
                  <c:v>55.5</c:v>
                </c:pt>
                <c:pt idx="6">
                  <c:v>55.77</c:v>
                </c:pt>
                <c:pt idx="7">
                  <c:v>56.04</c:v>
                </c:pt>
                <c:pt idx="8">
                  <c:v>56.31</c:v>
                </c:pt>
                <c:pt idx="9">
                  <c:v>56.58</c:v>
                </c:pt>
                <c:pt idx="10">
                  <c:v>56.84</c:v>
                </c:pt>
                <c:pt idx="11">
                  <c:v>57.1</c:v>
                </c:pt>
                <c:pt idx="12">
                  <c:v>57.37</c:v>
                </c:pt>
                <c:pt idx="13">
                  <c:v>57.63</c:v>
                </c:pt>
                <c:pt idx="14">
                  <c:v>57.89</c:v>
                </c:pt>
                <c:pt idx="15">
                  <c:v>58.14</c:v>
                </c:pt>
                <c:pt idx="16">
                  <c:v>58.4</c:v>
                </c:pt>
                <c:pt idx="17">
                  <c:v>58.66</c:v>
                </c:pt>
                <c:pt idx="18">
                  <c:v>58.91</c:v>
                </c:pt>
                <c:pt idx="19">
                  <c:v>59.17</c:v>
                </c:pt>
                <c:pt idx="20">
                  <c:v>59.42</c:v>
                </c:pt>
                <c:pt idx="21">
                  <c:v>59.67</c:v>
                </c:pt>
                <c:pt idx="22">
                  <c:v>59.92</c:v>
                </c:pt>
                <c:pt idx="23">
                  <c:v>60.17</c:v>
                </c:pt>
                <c:pt idx="24">
                  <c:v>60.41</c:v>
                </c:pt>
                <c:pt idx="25">
                  <c:v>60.66</c:v>
                </c:pt>
                <c:pt idx="26">
                  <c:v>60.9</c:v>
                </c:pt>
                <c:pt idx="27">
                  <c:v>61.15</c:v>
                </c:pt>
                <c:pt idx="28">
                  <c:v>61.39</c:v>
                </c:pt>
                <c:pt idx="29">
                  <c:v>61.63</c:v>
                </c:pt>
                <c:pt idx="30">
                  <c:v>61.87</c:v>
                </c:pt>
                <c:pt idx="31">
                  <c:v>62.1</c:v>
                </c:pt>
                <c:pt idx="32">
                  <c:v>62.34</c:v>
                </c:pt>
                <c:pt idx="33">
                  <c:v>62.58</c:v>
                </c:pt>
                <c:pt idx="34">
                  <c:v>62.81</c:v>
                </c:pt>
                <c:pt idx="35">
                  <c:v>63.04</c:v>
                </c:pt>
                <c:pt idx="36">
                  <c:v>63.28</c:v>
                </c:pt>
                <c:pt idx="37">
                  <c:v>63.51</c:v>
                </c:pt>
                <c:pt idx="38">
                  <c:v>63.73</c:v>
                </c:pt>
                <c:pt idx="39">
                  <c:v>63.96</c:v>
                </c:pt>
                <c:pt idx="40">
                  <c:v>64.19</c:v>
                </c:pt>
                <c:pt idx="41">
                  <c:v>64.41</c:v>
                </c:pt>
                <c:pt idx="42">
                  <c:v>64.64</c:v>
                </c:pt>
                <c:pt idx="43">
                  <c:v>64.86</c:v>
                </c:pt>
                <c:pt idx="44">
                  <c:v>65.08</c:v>
                </c:pt>
                <c:pt idx="45">
                  <c:v>65.3</c:v>
                </c:pt>
                <c:pt idx="46">
                  <c:v>65.52</c:v>
                </c:pt>
                <c:pt idx="47">
                  <c:v>65.739999999999995</c:v>
                </c:pt>
                <c:pt idx="48">
                  <c:v>65.959999999999994</c:v>
                </c:pt>
                <c:pt idx="49">
                  <c:v>66.17</c:v>
                </c:pt>
                <c:pt idx="50">
                  <c:v>66.38</c:v>
                </c:pt>
                <c:pt idx="51">
                  <c:v>66.599999999999994</c:v>
                </c:pt>
                <c:pt idx="52">
                  <c:v>66.81</c:v>
                </c:pt>
                <c:pt idx="53">
                  <c:v>67.02</c:v>
                </c:pt>
                <c:pt idx="54">
                  <c:v>67.23</c:v>
                </c:pt>
                <c:pt idx="55">
                  <c:v>67.430000000000007</c:v>
                </c:pt>
                <c:pt idx="56">
                  <c:v>67.64</c:v>
                </c:pt>
                <c:pt idx="57">
                  <c:v>67.849999999999994</c:v>
                </c:pt>
                <c:pt idx="58">
                  <c:v>68.05</c:v>
                </c:pt>
                <c:pt idx="59">
                  <c:v>68.27</c:v>
                </c:pt>
                <c:pt idx="60">
                  <c:v>68.48</c:v>
                </c:pt>
                <c:pt idx="61">
                  <c:v>68.7</c:v>
                </c:pt>
                <c:pt idx="62">
                  <c:v>68.94</c:v>
                </c:pt>
                <c:pt idx="63">
                  <c:v>69.180000000000007</c:v>
                </c:pt>
                <c:pt idx="64">
                  <c:v>69.430000000000007</c:v>
                </c:pt>
                <c:pt idx="65">
                  <c:v>69.7</c:v>
                </c:pt>
                <c:pt idx="66">
                  <c:v>69.98</c:v>
                </c:pt>
                <c:pt idx="67">
                  <c:v>70.27</c:v>
                </c:pt>
                <c:pt idx="68">
                  <c:v>70.569999999999993</c:v>
                </c:pt>
                <c:pt idx="69">
                  <c:v>70.88</c:v>
                </c:pt>
                <c:pt idx="70">
                  <c:v>71.209999999999994</c:v>
                </c:pt>
                <c:pt idx="71">
                  <c:v>71.55</c:v>
                </c:pt>
                <c:pt idx="72">
                  <c:v>71.900000000000006</c:v>
                </c:pt>
                <c:pt idx="73">
                  <c:v>72.260000000000005</c:v>
                </c:pt>
                <c:pt idx="74">
                  <c:v>72.64</c:v>
                </c:pt>
                <c:pt idx="75">
                  <c:v>73.03</c:v>
                </c:pt>
                <c:pt idx="76">
                  <c:v>73.430000000000007</c:v>
                </c:pt>
                <c:pt idx="77">
                  <c:v>73.84</c:v>
                </c:pt>
                <c:pt idx="78">
                  <c:v>74.27</c:v>
                </c:pt>
                <c:pt idx="79">
                  <c:v>74.709999999999994</c:v>
                </c:pt>
                <c:pt idx="80">
                  <c:v>75.16</c:v>
                </c:pt>
                <c:pt idx="81">
                  <c:v>75.62</c:v>
                </c:pt>
                <c:pt idx="82">
                  <c:v>76.09</c:v>
                </c:pt>
                <c:pt idx="83">
                  <c:v>76.58</c:v>
                </c:pt>
                <c:pt idx="84">
                  <c:v>77.08</c:v>
                </c:pt>
                <c:pt idx="85">
                  <c:v>77.59</c:v>
                </c:pt>
                <c:pt idx="86">
                  <c:v>78.12</c:v>
                </c:pt>
                <c:pt idx="87">
                  <c:v>78.650000000000006</c:v>
                </c:pt>
                <c:pt idx="88">
                  <c:v>79.2</c:v>
                </c:pt>
                <c:pt idx="89">
                  <c:v>79.760000000000005</c:v>
                </c:pt>
                <c:pt idx="90">
                  <c:v>80.34</c:v>
                </c:pt>
                <c:pt idx="91">
                  <c:v>80.92</c:v>
                </c:pt>
                <c:pt idx="92">
                  <c:v>81.52</c:v>
                </c:pt>
                <c:pt idx="93">
                  <c:v>82.13</c:v>
                </c:pt>
                <c:pt idx="94">
                  <c:v>82.75</c:v>
                </c:pt>
                <c:pt idx="95">
                  <c:v>83.39</c:v>
                </c:pt>
                <c:pt idx="96">
                  <c:v>84.03</c:v>
                </c:pt>
                <c:pt idx="97">
                  <c:v>84.69</c:v>
                </c:pt>
                <c:pt idx="98">
                  <c:v>85.36</c:v>
                </c:pt>
                <c:pt idx="99">
                  <c:v>86.05</c:v>
                </c:pt>
                <c:pt idx="100">
                  <c:v>86.74</c:v>
                </c:pt>
                <c:pt idx="101">
                  <c:v>87.45</c:v>
                </c:pt>
                <c:pt idx="102">
                  <c:v>88.17</c:v>
                </c:pt>
                <c:pt idx="103">
                  <c:v>88.91</c:v>
                </c:pt>
                <c:pt idx="104">
                  <c:v>89.65</c:v>
                </c:pt>
                <c:pt idx="105">
                  <c:v>90.41</c:v>
                </c:pt>
                <c:pt idx="106">
                  <c:v>91.18</c:v>
                </c:pt>
                <c:pt idx="107">
                  <c:v>91.96</c:v>
                </c:pt>
                <c:pt idx="108">
                  <c:v>92.75</c:v>
                </c:pt>
                <c:pt idx="109">
                  <c:v>93.56</c:v>
                </c:pt>
                <c:pt idx="110">
                  <c:v>94.38</c:v>
                </c:pt>
                <c:pt idx="111">
                  <c:v>95.21</c:v>
                </c:pt>
                <c:pt idx="112">
                  <c:v>96.06</c:v>
                </c:pt>
                <c:pt idx="113">
                  <c:v>96.91</c:v>
                </c:pt>
                <c:pt idx="114">
                  <c:v>97.78</c:v>
                </c:pt>
                <c:pt idx="115">
                  <c:v>98.66</c:v>
                </c:pt>
                <c:pt idx="116">
                  <c:v>99.55</c:v>
                </c:pt>
                <c:pt idx="117">
                  <c:v>100</c:v>
                </c:pt>
                <c:pt idx="118">
                  <c:v>100</c:v>
                </c:pt>
                <c:pt idx="119">
                  <c:v>100</c:v>
                </c:pt>
                <c:pt idx="120">
                  <c:v>100</c:v>
                </c:pt>
              </c:numCache>
            </c:numRef>
          </c:yVal>
          <c:smooth val="0"/>
          <c:extLst>
            <c:ext xmlns:c16="http://schemas.microsoft.com/office/drawing/2014/chart" uri="{C3380CC4-5D6E-409C-BE32-E72D297353CC}">
              <c16:uniqueId val="{00000006-74A3-304C-8DEA-0AC186A50467}"/>
            </c:ext>
          </c:extLst>
        </c:ser>
        <c:ser>
          <c:idx val="7"/>
          <c:order val="7"/>
          <c:tx>
            <c:strRef>
              <c:f>CEDLsc_Centiles!$AP$3</c:f>
              <c:strCache>
                <c:ptCount val="1"/>
                <c:pt idx="0">
                  <c:v>95</c:v>
                </c:pt>
              </c:strCache>
            </c:strRef>
          </c:tx>
          <c:spPr>
            <a:ln w="19050" cap="rnd">
              <a:solidFill>
                <a:srgbClr val="0070C0"/>
              </a:solidFill>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CEDLsc_Centiles!$AP$4:$AP$124</c:f>
              <c:numCache>
                <c:formatCode>General</c:formatCode>
                <c:ptCount val="121"/>
                <c:pt idx="0">
                  <c:v>57.89</c:v>
                </c:pt>
                <c:pt idx="1">
                  <c:v>58.24</c:v>
                </c:pt>
                <c:pt idx="2">
                  <c:v>58.59</c:v>
                </c:pt>
                <c:pt idx="3">
                  <c:v>58.94</c:v>
                </c:pt>
                <c:pt idx="4">
                  <c:v>59.28</c:v>
                </c:pt>
                <c:pt idx="5">
                  <c:v>59.62</c:v>
                </c:pt>
                <c:pt idx="6">
                  <c:v>59.95</c:v>
                </c:pt>
                <c:pt idx="7">
                  <c:v>60.28</c:v>
                </c:pt>
                <c:pt idx="8">
                  <c:v>60.61</c:v>
                </c:pt>
                <c:pt idx="9">
                  <c:v>60.93</c:v>
                </c:pt>
                <c:pt idx="10">
                  <c:v>61.25</c:v>
                </c:pt>
                <c:pt idx="11">
                  <c:v>61.57</c:v>
                </c:pt>
                <c:pt idx="12">
                  <c:v>61.88</c:v>
                </c:pt>
                <c:pt idx="13">
                  <c:v>62.19</c:v>
                </c:pt>
                <c:pt idx="14">
                  <c:v>62.5</c:v>
                </c:pt>
                <c:pt idx="15">
                  <c:v>62.8</c:v>
                </c:pt>
                <c:pt idx="16">
                  <c:v>63.1</c:v>
                </c:pt>
                <c:pt idx="17">
                  <c:v>63.4</c:v>
                </c:pt>
                <c:pt idx="18">
                  <c:v>63.69</c:v>
                </c:pt>
                <c:pt idx="19">
                  <c:v>63.98</c:v>
                </c:pt>
                <c:pt idx="20">
                  <c:v>64.260000000000005</c:v>
                </c:pt>
                <c:pt idx="21">
                  <c:v>64.540000000000006</c:v>
                </c:pt>
                <c:pt idx="22">
                  <c:v>64.819999999999993</c:v>
                </c:pt>
                <c:pt idx="23">
                  <c:v>65.09</c:v>
                </c:pt>
                <c:pt idx="24">
                  <c:v>65.37</c:v>
                </c:pt>
                <c:pt idx="25">
                  <c:v>65.63</c:v>
                </c:pt>
                <c:pt idx="26">
                  <c:v>65.900000000000006</c:v>
                </c:pt>
                <c:pt idx="27">
                  <c:v>66.16</c:v>
                </c:pt>
                <c:pt idx="28">
                  <c:v>66.41</c:v>
                </c:pt>
                <c:pt idx="29">
                  <c:v>66.67</c:v>
                </c:pt>
                <c:pt idx="30">
                  <c:v>66.92</c:v>
                </c:pt>
                <c:pt idx="31">
                  <c:v>67.16</c:v>
                </c:pt>
                <c:pt idx="32">
                  <c:v>67.41</c:v>
                </c:pt>
                <c:pt idx="33">
                  <c:v>67.64</c:v>
                </c:pt>
                <c:pt idx="34">
                  <c:v>67.88</c:v>
                </c:pt>
                <c:pt idx="35">
                  <c:v>68.11</c:v>
                </c:pt>
                <c:pt idx="36">
                  <c:v>68.34</c:v>
                </c:pt>
                <c:pt idx="37">
                  <c:v>68.569999999999993</c:v>
                </c:pt>
                <c:pt idx="38">
                  <c:v>68.790000000000006</c:v>
                </c:pt>
                <c:pt idx="39">
                  <c:v>69</c:v>
                </c:pt>
                <c:pt idx="40">
                  <c:v>69.22</c:v>
                </c:pt>
                <c:pt idx="41">
                  <c:v>69.430000000000007</c:v>
                </c:pt>
                <c:pt idx="42">
                  <c:v>69.64</c:v>
                </c:pt>
                <c:pt idx="43">
                  <c:v>69.84</c:v>
                </c:pt>
                <c:pt idx="44">
                  <c:v>70.040000000000006</c:v>
                </c:pt>
                <c:pt idx="45">
                  <c:v>70.239999999999995</c:v>
                </c:pt>
                <c:pt idx="46">
                  <c:v>70.430000000000007</c:v>
                </c:pt>
                <c:pt idx="47">
                  <c:v>70.62</c:v>
                </c:pt>
                <c:pt idx="48">
                  <c:v>70.81</c:v>
                </c:pt>
                <c:pt idx="49">
                  <c:v>70.989999999999995</c:v>
                </c:pt>
                <c:pt idx="50">
                  <c:v>71.17</c:v>
                </c:pt>
                <c:pt idx="51">
                  <c:v>71.349999999999994</c:v>
                </c:pt>
                <c:pt idx="52">
                  <c:v>71.52</c:v>
                </c:pt>
                <c:pt idx="53">
                  <c:v>71.69</c:v>
                </c:pt>
                <c:pt idx="54">
                  <c:v>71.849999999999994</c:v>
                </c:pt>
                <c:pt idx="55">
                  <c:v>72.010000000000005</c:v>
                </c:pt>
                <c:pt idx="56">
                  <c:v>72.17</c:v>
                </c:pt>
                <c:pt idx="57">
                  <c:v>72.33</c:v>
                </c:pt>
                <c:pt idx="58">
                  <c:v>72.489999999999995</c:v>
                </c:pt>
                <c:pt idx="59">
                  <c:v>72.66</c:v>
                </c:pt>
                <c:pt idx="60">
                  <c:v>72.83</c:v>
                </c:pt>
                <c:pt idx="61">
                  <c:v>73.02</c:v>
                </c:pt>
                <c:pt idx="62">
                  <c:v>73.22</c:v>
                </c:pt>
                <c:pt idx="63">
                  <c:v>73.44</c:v>
                </c:pt>
                <c:pt idx="64">
                  <c:v>73.66</c:v>
                </c:pt>
                <c:pt idx="65">
                  <c:v>73.900000000000006</c:v>
                </c:pt>
                <c:pt idx="66">
                  <c:v>74.14</c:v>
                </c:pt>
                <c:pt idx="67">
                  <c:v>74.400000000000006</c:v>
                </c:pt>
                <c:pt idx="68">
                  <c:v>74.67</c:v>
                </c:pt>
                <c:pt idx="69">
                  <c:v>74.95</c:v>
                </c:pt>
                <c:pt idx="70">
                  <c:v>75.25</c:v>
                </c:pt>
                <c:pt idx="71">
                  <c:v>75.55</c:v>
                </c:pt>
                <c:pt idx="72">
                  <c:v>75.87</c:v>
                </c:pt>
                <c:pt idx="73">
                  <c:v>76.2</c:v>
                </c:pt>
                <c:pt idx="74">
                  <c:v>76.540000000000006</c:v>
                </c:pt>
                <c:pt idx="75">
                  <c:v>76.89</c:v>
                </c:pt>
                <c:pt idx="76">
                  <c:v>77.25</c:v>
                </c:pt>
                <c:pt idx="77">
                  <c:v>77.63</c:v>
                </c:pt>
                <c:pt idx="78">
                  <c:v>78.02</c:v>
                </c:pt>
                <c:pt idx="79">
                  <c:v>78.42</c:v>
                </c:pt>
                <c:pt idx="80">
                  <c:v>78.83</c:v>
                </c:pt>
                <c:pt idx="81">
                  <c:v>79.25</c:v>
                </c:pt>
                <c:pt idx="82">
                  <c:v>79.680000000000007</c:v>
                </c:pt>
                <c:pt idx="83">
                  <c:v>80.13</c:v>
                </c:pt>
                <c:pt idx="84">
                  <c:v>80.58</c:v>
                </c:pt>
                <c:pt idx="85">
                  <c:v>81.05</c:v>
                </c:pt>
                <c:pt idx="86">
                  <c:v>81.53</c:v>
                </c:pt>
                <c:pt idx="87">
                  <c:v>82.02</c:v>
                </c:pt>
                <c:pt idx="88">
                  <c:v>82.53</c:v>
                </c:pt>
                <c:pt idx="89">
                  <c:v>83.04</c:v>
                </c:pt>
                <c:pt idx="90">
                  <c:v>83.57</c:v>
                </c:pt>
                <c:pt idx="91">
                  <c:v>84.11</c:v>
                </c:pt>
                <c:pt idx="92">
                  <c:v>84.66</c:v>
                </c:pt>
                <c:pt idx="93">
                  <c:v>85.22</c:v>
                </c:pt>
                <c:pt idx="94">
                  <c:v>85.79</c:v>
                </c:pt>
                <c:pt idx="95">
                  <c:v>86.37</c:v>
                </c:pt>
                <c:pt idx="96">
                  <c:v>86.97</c:v>
                </c:pt>
                <c:pt idx="97">
                  <c:v>87.58</c:v>
                </c:pt>
                <c:pt idx="98">
                  <c:v>88.2</c:v>
                </c:pt>
                <c:pt idx="99">
                  <c:v>88.83</c:v>
                </c:pt>
                <c:pt idx="100">
                  <c:v>89.47</c:v>
                </c:pt>
                <c:pt idx="101">
                  <c:v>90.13</c:v>
                </c:pt>
                <c:pt idx="102">
                  <c:v>90.79</c:v>
                </c:pt>
                <c:pt idx="103">
                  <c:v>91.47</c:v>
                </c:pt>
                <c:pt idx="104">
                  <c:v>92.16</c:v>
                </c:pt>
                <c:pt idx="105">
                  <c:v>92.86</c:v>
                </c:pt>
                <c:pt idx="106">
                  <c:v>93.58</c:v>
                </c:pt>
                <c:pt idx="107">
                  <c:v>94.3</c:v>
                </c:pt>
                <c:pt idx="108">
                  <c:v>95.04</c:v>
                </c:pt>
                <c:pt idx="109">
                  <c:v>95.78</c:v>
                </c:pt>
                <c:pt idx="110">
                  <c:v>96.54</c:v>
                </c:pt>
                <c:pt idx="111">
                  <c:v>97.31</c:v>
                </c:pt>
                <c:pt idx="112">
                  <c:v>98.1</c:v>
                </c:pt>
                <c:pt idx="113">
                  <c:v>98.89</c:v>
                </c:pt>
                <c:pt idx="114">
                  <c:v>99.7</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7-74A3-304C-8DEA-0AC186A50467}"/>
            </c:ext>
          </c:extLst>
        </c:ser>
        <c:ser>
          <c:idx val="8"/>
          <c:order val="8"/>
          <c:tx>
            <c:strRef>
              <c:f>CEDLsc_Centiles!$AQ$3</c:f>
              <c:strCache>
                <c:ptCount val="1"/>
                <c:pt idx="0">
                  <c:v>97</c:v>
                </c:pt>
              </c:strCache>
            </c:strRef>
          </c:tx>
          <c:spPr>
            <a:ln w="19050" cap="rnd">
              <a:solidFill>
                <a:srgbClr val="C00000"/>
              </a:solidFill>
              <a:prstDash val="sysDash"/>
              <a:round/>
            </a:ln>
            <a:effectLst/>
          </c:spPr>
          <c:marker>
            <c:symbol val="none"/>
          </c:marker>
          <c:xVal>
            <c:numRef>
              <c:f>CEDLsc_Centiles!$AH$4:$AH$124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CEDLsc_Centiles!$AQ$4:$AQ$124</c:f>
              <c:numCache>
                <c:formatCode>General</c:formatCode>
                <c:ptCount val="121"/>
                <c:pt idx="0">
                  <c:v>58.34</c:v>
                </c:pt>
                <c:pt idx="1">
                  <c:v>58.71</c:v>
                </c:pt>
                <c:pt idx="2">
                  <c:v>59.08</c:v>
                </c:pt>
                <c:pt idx="3">
                  <c:v>59.44</c:v>
                </c:pt>
                <c:pt idx="4">
                  <c:v>59.81</c:v>
                </c:pt>
                <c:pt idx="5">
                  <c:v>60.17</c:v>
                </c:pt>
                <c:pt idx="6">
                  <c:v>60.52</c:v>
                </c:pt>
                <c:pt idx="7">
                  <c:v>60.87</c:v>
                </c:pt>
                <c:pt idx="8">
                  <c:v>61.23</c:v>
                </c:pt>
                <c:pt idx="9">
                  <c:v>61.57</c:v>
                </c:pt>
                <c:pt idx="10">
                  <c:v>61.92</c:v>
                </c:pt>
                <c:pt idx="11">
                  <c:v>62.26</c:v>
                </c:pt>
                <c:pt idx="12">
                  <c:v>62.59</c:v>
                </c:pt>
                <c:pt idx="13">
                  <c:v>62.93</c:v>
                </c:pt>
                <c:pt idx="14">
                  <c:v>63.26</c:v>
                </c:pt>
                <c:pt idx="15">
                  <c:v>63.59</c:v>
                </c:pt>
                <c:pt idx="16">
                  <c:v>63.91</c:v>
                </c:pt>
                <c:pt idx="17">
                  <c:v>64.23</c:v>
                </c:pt>
                <c:pt idx="18">
                  <c:v>64.55</c:v>
                </c:pt>
                <c:pt idx="19">
                  <c:v>64.87</c:v>
                </c:pt>
                <c:pt idx="20">
                  <c:v>65.180000000000007</c:v>
                </c:pt>
                <c:pt idx="21">
                  <c:v>65.489999999999995</c:v>
                </c:pt>
                <c:pt idx="22">
                  <c:v>65.790000000000006</c:v>
                </c:pt>
                <c:pt idx="23">
                  <c:v>66.099999999999994</c:v>
                </c:pt>
                <c:pt idx="24">
                  <c:v>66.400000000000006</c:v>
                </c:pt>
                <c:pt idx="25">
                  <c:v>66.69</c:v>
                </c:pt>
                <c:pt idx="26">
                  <c:v>66.989999999999995</c:v>
                </c:pt>
                <c:pt idx="27">
                  <c:v>67.28</c:v>
                </c:pt>
                <c:pt idx="28">
                  <c:v>67.56</c:v>
                </c:pt>
                <c:pt idx="29">
                  <c:v>67.849999999999994</c:v>
                </c:pt>
                <c:pt idx="30">
                  <c:v>68.13</c:v>
                </c:pt>
                <c:pt idx="31">
                  <c:v>68.400000000000006</c:v>
                </c:pt>
                <c:pt idx="32">
                  <c:v>68.680000000000007</c:v>
                </c:pt>
                <c:pt idx="33">
                  <c:v>68.95</c:v>
                </c:pt>
                <c:pt idx="34">
                  <c:v>69.22</c:v>
                </c:pt>
                <c:pt idx="35">
                  <c:v>69.48</c:v>
                </c:pt>
                <c:pt idx="36">
                  <c:v>69.739999999999995</c:v>
                </c:pt>
                <c:pt idx="37">
                  <c:v>70</c:v>
                </c:pt>
                <c:pt idx="38">
                  <c:v>70.25</c:v>
                </c:pt>
                <c:pt idx="39">
                  <c:v>70.510000000000005</c:v>
                </c:pt>
                <c:pt idx="40">
                  <c:v>70.75</c:v>
                </c:pt>
                <c:pt idx="41">
                  <c:v>71</c:v>
                </c:pt>
                <c:pt idx="42">
                  <c:v>71.239999999999995</c:v>
                </c:pt>
                <c:pt idx="43">
                  <c:v>71.48</c:v>
                </c:pt>
                <c:pt idx="44">
                  <c:v>71.72</c:v>
                </c:pt>
                <c:pt idx="45">
                  <c:v>71.95</c:v>
                </c:pt>
                <c:pt idx="46">
                  <c:v>72.180000000000007</c:v>
                </c:pt>
                <c:pt idx="47">
                  <c:v>72.41</c:v>
                </c:pt>
                <c:pt idx="48">
                  <c:v>72.63</c:v>
                </c:pt>
                <c:pt idx="49">
                  <c:v>72.849999999999994</c:v>
                </c:pt>
                <c:pt idx="50">
                  <c:v>73.069999999999993</c:v>
                </c:pt>
                <c:pt idx="51">
                  <c:v>73.28</c:v>
                </c:pt>
                <c:pt idx="52">
                  <c:v>73.489999999999995</c:v>
                </c:pt>
                <c:pt idx="53">
                  <c:v>73.7</c:v>
                </c:pt>
                <c:pt idx="54">
                  <c:v>73.900000000000006</c:v>
                </c:pt>
                <c:pt idx="55">
                  <c:v>74.099999999999994</c:v>
                </c:pt>
                <c:pt idx="56">
                  <c:v>74.3</c:v>
                </c:pt>
                <c:pt idx="57">
                  <c:v>74.5</c:v>
                </c:pt>
                <c:pt idx="58">
                  <c:v>74.69</c:v>
                </c:pt>
                <c:pt idx="59">
                  <c:v>74.88</c:v>
                </c:pt>
                <c:pt idx="60">
                  <c:v>75.06</c:v>
                </c:pt>
                <c:pt idx="61">
                  <c:v>75.239999999999995</c:v>
                </c:pt>
                <c:pt idx="62">
                  <c:v>75.42</c:v>
                </c:pt>
                <c:pt idx="63">
                  <c:v>75.599999999999994</c:v>
                </c:pt>
                <c:pt idx="64">
                  <c:v>75.77</c:v>
                </c:pt>
                <c:pt idx="65">
                  <c:v>75.94</c:v>
                </c:pt>
                <c:pt idx="66">
                  <c:v>76.12</c:v>
                </c:pt>
                <c:pt idx="67">
                  <c:v>76.31</c:v>
                </c:pt>
                <c:pt idx="68">
                  <c:v>76.510000000000005</c:v>
                </c:pt>
                <c:pt idx="69">
                  <c:v>76.72</c:v>
                </c:pt>
                <c:pt idx="70">
                  <c:v>76.95</c:v>
                </c:pt>
                <c:pt idx="71">
                  <c:v>77.19</c:v>
                </c:pt>
                <c:pt idx="72">
                  <c:v>77.45</c:v>
                </c:pt>
                <c:pt idx="73">
                  <c:v>77.73</c:v>
                </c:pt>
                <c:pt idx="74">
                  <c:v>78.02</c:v>
                </c:pt>
                <c:pt idx="75">
                  <c:v>78.319999999999993</c:v>
                </c:pt>
                <c:pt idx="76">
                  <c:v>78.64</c:v>
                </c:pt>
                <c:pt idx="77">
                  <c:v>78.98</c:v>
                </c:pt>
                <c:pt idx="78">
                  <c:v>79.33</c:v>
                </c:pt>
                <c:pt idx="79">
                  <c:v>79.69</c:v>
                </c:pt>
                <c:pt idx="80">
                  <c:v>80.069999999999993</c:v>
                </c:pt>
                <c:pt idx="81">
                  <c:v>80.47</c:v>
                </c:pt>
                <c:pt idx="82">
                  <c:v>80.88</c:v>
                </c:pt>
                <c:pt idx="83">
                  <c:v>81.3</c:v>
                </c:pt>
                <c:pt idx="84">
                  <c:v>81.75</c:v>
                </c:pt>
                <c:pt idx="85">
                  <c:v>82.2</c:v>
                </c:pt>
                <c:pt idx="86">
                  <c:v>82.67</c:v>
                </c:pt>
                <c:pt idx="87">
                  <c:v>83.16</c:v>
                </c:pt>
                <c:pt idx="88">
                  <c:v>83.66</c:v>
                </c:pt>
                <c:pt idx="89">
                  <c:v>84.18</c:v>
                </c:pt>
                <c:pt idx="90">
                  <c:v>84.71</c:v>
                </c:pt>
                <c:pt idx="91">
                  <c:v>85.26</c:v>
                </c:pt>
                <c:pt idx="92">
                  <c:v>85.82</c:v>
                </c:pt>
                <c:pt idx="93">
                  <c:v>86.4</c:v>
                </c:pt>
                <c:pt idx="94">
                  <c:v>86.99</c:v>
                </c:pt>
                <c:pt idx="95">
                  <c:v>87.6</c:v>
                </c:pt>
                <c:pt idx="96">
                  <c:v>88.22</c:v>
                </c:pt>
                <c:pt idx="97">
                  <c:v>88.86</c:v>
                </c:pt>
                <c:pt idx="98">
                  <c:v>89.51</c:v>
                </c:pt>
                <c:pt idx="99">
                  <c:v>90.18</c:v>
                </c:pt>
                <c:pt idx="100">
                  <c:v>90.86</c:v>
                </c:pt>
                <c:pt idx="101">
                  <c:v>91.56</c:v>
                </c:pt>
                <c:pt idx="102">
                  <c:v>92.28</c:v>
                </c:pt>
                <c:pt idx="103">
                  <c:v>93.01</c:v>
                </c:pt>
                <c:pt idx="104">
                  <c:v>93.75</c:v>
                </c:pt>
                <c:pt idx="105">
                  <c:v>94.51</c:v>
                </c:pt>
                <c:pt idx="106">
                  <c:v>95.28</c:v>
                </c:pt>
                <c:pt idx="107">
                  <c:v>96.07</c:v>
                </c:pt>
                <c:pt idx="108">
                  <c:v>96.88</c:v>
                </c:pt>
                <c:pt idx="109">
                  <c:v>97.7</c:v>
                </c:pt>
                <c:pt idx="110">
                  <c:v>98.53</c:v>
                </c:pt>
                <c:pt idx="111">
                  <c:v>99.38</c:v>
                </c:pt>
                <c:pt idx="112">
                  <c:v>100</c:v>
                </c:pt>
                <c:pt idx="113">
                  <c:v>100</c:v>
                </c:pt>
                <c:pt idx="114">
                  <c:v>100</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8-74A3-304C-8DEA-0AC186A50467}"/>
            </c:ext>
          </c:extLst>
        </c:ser>
        <c:ser>
          <c:idx val="10"/>
          <c:order val="9"/>
          <c:tx>
            <c:strRef>
              <c:f>CEDLsc_Centiles!$C$3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CEDLsc_Centiles!$AF$8:$AF$9</c:f>
              <c:numCache>
                <c:formatCode>General</c:formatCode>
                <c:ptCount val="2"/>
                <c:pt idx="0">
                  <c:v>#N/A</c:v>
                </c:pt>
                <c:pt idx="1">
                  <c:v>#N/A</c:v>
                </c:pt>
              </c:numCache>
            </c:numRef>
          </c:xVal>
          <c:yVal>
            <c:numRef>
              <c:f>CEDLsc_Centiles!$AG$8:$AG$9</c:f>
              <c:numCache>
                <c:formatCode>General</c:formatCode>
                <c:ptCount val="2"/>
                <c:pt idx="0">
                  <c:v>#N/A</c:v>
                </c:pt>
                <c:pt idx="1">
                  <c:v>#N/A</c:v>
                </c:pt>
              </c:numCache>
            </c:numRef>
          </c:yVal>
          <c:smooth val="0"/>
          <c:extLst>
            <c:ext xmlns:c16="http://schemas.microsoft.com/office/drawing/2014/chart" uri="{C3380CC4-5D6E-409C-BE32-E72D297353CC}">
              <c16:uniqueId val="{00000009-74A3-304C-8DEA-0AC186A50467}"/>
            </c:ext>
          </c:extLst>
        </c:ser>
        <c:dLbls>
          <c:showLegendKey val="0"/>
          <c:showVal val="0"/>
          <c:showCatName val="0"/>
          <c:showSerName val="0"/>
          <c:showPercent val="0"/>
          <c:showBubbleSize val="0"/>
        </c:dLbls>
        <c:axId val="884619792"/>
        <c:axId val="884623136"/>
      </c:scatterChart>
      <c:valAx>
        <c:axId val="88461979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23136"/>
        <c:crossesAt val="0"/>
        <c:crossBetween val="midCat"/>
        <c:majorUnit val="1"/>
        <c:minorUnit val="0.5"/>
      </c:valAx>
      <c:valAx>
        <c:axId val="884623136"/>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CEDLsc_Centiles!$B$2</c:f>
              <c:strCache>
                <c:ptCount val="1"/>
                <c:pt idx="0">
                  <c:v>Child Engagement in Daily Life Self Care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61979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CEDLpar_Centiles!$BC$124</c:f>
          <c:strCache>
            <c:ptCount val="1"/>
            <c:pt idx="0">
              <c:v>Child Engagement in Daily Life Participation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CEDLpar_Centiles!$AW$1</c:f>
              <c:strCache>
                <c:ptCount val="1"/>
                <c:pt idx="0">
                  <c:v>Level I</c:v>
                </c:pt>
              </c:strCache>
            </c:strRef>
          </c:tx>
          <c:spPr>
            <a:ln w="19050" cap="rnd">
              <a:solidFill>
                <a:schemeClr val="accent2"/>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CEDLpar_Centiles!$AW$2:$AW$121</c:f>
              <c:numCache>
                <c:formatCode>General</c:formatCode>
                <c:ptCount val="120"/>
                <c:pt idx="0">
                  <c:v>42.2301990468169</c:v>
                </c:pt>
                <c:pt idx="1">
                  <c:v>43.286892979583399</c:v>
                </c:pt>
                <c:pt idx="2">
                  <c:v>44.313724401659101</c:v>
                </c:pt>
                <c:pt idx="3">
                  <c:v>45.311537237209102</c:v>
                </c:pt>
                <c:pt idx="4">
                  <c:v>46.281151560829599</c:v>
                </c:pt>
                <c:pt idx="5">
                  <c:v>47.223364271545002</c:v>
                </c:pt>
                <c:pt idx="6">
                  <c:v>48.138949747756399</c:v>
                </c:pt>
                <c:pt idx="7">
                  <c:v>49.028660483682401</c:v>
                </c:pt>
                <c:pt idx="8">
                  <c:v>49.8932277078124</c:v>
                </c:pt>
                <c:pt idx="9">
                  <c:v>50.733361983883597</c:v>
                </c:pt>
                <c:pt idx="10">
                  <c:v>51.549753794872998</c:v>
                </c:pt>
                <c:pt idx="11">
                  <c:v>52.343074110486697</c:v>
                </c:pt>
                <c:pt idx="12">
                  <c:v>53.113974938610603</c:v>
                </c:pt>
                <c:pt idx="13">
                  <c:v>53.863089861178203</c:v>
                </c:pt>
                <c:pt idx="14">
                  <c:v>54.591034554893199</c:v>
                </c:pt>
                <c:pt idx="15">
                  <c:v>55.298407297237802</c:v>
                </c:pt>
                <c:pt idx="16">
                  <c:v>55.985789458179902</c:v>
                </c:pt>
                <c:pt idx="17">
                  <c:v>56.653745977984798</c:v>
                </c:pt>
                <c:pt idx="18">
                  <c:v>57.302825831524203</c:v>
                </c:pt>
                <c:pt idx="19">
                  <c:v>57.933562479463298</c:v>
                </c:pt>
                <c:pt idx="20">
                  <c:v>58.546474306696901</c:v>
                </c:pt>
                <c:pt idx="21">
                  <c:v>59.142065048396098</c:v>
                </c:pt>
                <c:pt idx="22">
                  <c:v>59.720824204013702</c:v>
                </c:pt>
                <c:pt idx="23">
                  <c:v>60.283227439590497</c:v>
                </c:pt>
                <c:pt idx="24">
                  <c:v>60.829736978691699</c:v>
                </c:pt>
                <c:pt idx="25">
                  <c:v>61.360801982296103</c:v>
                </c:pt>
                <c:pt idx="26">
                  <c:v>61.876858917948397</c:v>
                </c:pt>
                <c:pt idx="27">
                  <c:v>62.378331918479901</c:v>
                </c:pt>
                <c:pt idx="28">
                  <c:v>62.865633130591803</c:v>
                </c:pt>
                <c:pt idx="29">
                  <c:v>63.339163053586802</c:v>
                </c:pt>
                <c:pt idx="30">
                  <c:v>63.799310868528202</c:v>
                </c:pt>
                <c:pt idx="31">
                  <c:v>64.2464547580974</c:v>
                </c:pt>
                <c:pt idx="32">
                  <c:v>64.680962217411405</c:v>
                </c:pt>
                <c:pt idx="33">
                  <c:v>65.103190356056899</c:v>
                </c:pt>
                <c:pt idx="34">
                  <c:v>65.513486191588598</c:v>
                </c:pt>
                <c:pt idx="35">
                  <c:v>65.912186934733597</c:v>
                </c:pt>
                <c:pt idx="36">
                  <c:v>66.2996202665352</c:v>
                </c:pt>
                <c:pt idx="37">
                  <c:v>66.676104607664996</c:v>
                </c:pt>
                <c:pt idx="38">
                  <c:v>67.041949380123796</c:v>
                </c:pt>
                <c:pt idx="39">
                  <c:v>67.397455261547194</c:v>
                </c:pt>
                <c:pt idx="40">
                  <c:v>67.7429144323239</c:v>
                </c:pt>
                <c:pt idx="41">
                  <c:v>68.078610815730897</c:v>
                </c:pt>
                <c:pt idx="42">
                  <c:v>68.404820311281796</c:v>
                </c:pt>
                <c:pt idx="43">
                  <c:v>68.7218110214814</c:v>
                </c:pt>
                <c:pt idx="44">
                  <c:v>69.029843472171095</c:v>
                </c:pt>
                <c:pt idx="45">
                  <c:v>69.329170826648394</c:v>
                </c:pt>
                <c:pt idx="46">
                  <c:v>69.620039093734405</c:v>
                </c:pt>
                <c:pt idx="47">
                  <c:v>69.902687329961907</c:v>
                </c:pt>
                <c:pt idx="48">
                  <c:v>70.177347836048895</c:v>
                </c:pt>
                <c:pt idx="49">
                  <c:v>70.444246347820396</c:v>
                </c:pt>
                <c:pt idx="50">
                  <c:v>70.7036022217343</c:v>
                </c:pt>
                <c:pt idx="51">
                  <c:v>70.955628615164599</c:v>
                </c:pt>
                <c:pt idx="52">
                  <c:v>71.200532661588994</c:v>
                </c:pt>
                <c:pt idx="53">
                  <c:v>71.438515640826694</c:v>
                </c:pt>
                <c:pt idx="54">
                  <c:v>71.669773144464102</c:v>
                </c:pt>
                <c:pt idx="55">
                  <c:v>71.894495236606801</c:v>
                </c:pt>
                <c:pt idx="56">
                  <c:v>72.112866610087295</c:v>
                </c:pt>
                <c:pt idx="57">
                  <c:v>72.325066738259295</c:v>
                </c:pt>
                <c:pt idx="58">
                  <c:v>72.531270022501801</c:v>
                </c:pt>
                <c:pt idx="59">
                  <c:v>72.731645935554496</c:v>
                </c:pt>
                <c:pt idx="60">
                  <c:v>72.926359160803202</c:v>
                </c:pt>
                <c:pt idx="61">
                  <c:v>73.115569727627999</c:v>
                </c:pt>
                <c:pt idx="62">
                  <c:v>73.299433142927299</c:v>
                </c:pt>
                <c:pt idx="63">
                  <c:v>73.478100518924506</c:v>
                </c:pt>
                <c:pt idx="64">
                  <c:v>73.651718697362796</c:v>
                </c:pt>
                <c:pt idx="65">
                  <c:v>73.820430370190607</c:v>
                </c:pt>
                <c:pt idx="66">
                  <c:v>73.984374196835802</c:v>
                </c:pt>
                <c:pt idx="67">
                  <c:v>74.1436849181664</c:v>
                </c:pt>
                <c:pt idx="68">
                  <c:v>74.298493467229903</c:v>
                </c:pt>
                <c:pt idx="69">
                  <c:v>74.448927076863896</c:v>
                </c:pt>
                <c:pt idx="70">
                  <c:v>74.595109384264902</c:v>
                </c:pt>
                <c:pt idx="71">
                  <c:v>74.737160532602601</c:v>
                </c:pt>
                <c:pt idx="72">
                  <c:v>74.875197269761799</c:v>
                </c:pt>
                <c:pt idx="73">
                  <c:v>75.009333044294806</c:v>
                </c:pt>
                <c:pt idx="74">
                  <c:v>75.139678098661093</c:v>
                </c:pt>
                <c:pt idx="75">
                  <c:v>75.266339559832801</c:v>
                </c:pt>
                <c:pt idx="76">
                  <c:v>75.389421527339294</c:v>
                </c:pt>
                <c:pt idx="77">
                  <c:v>75.509025158823903</c:v>
                </c:pt>
                <c:pt idx="78">
                  <c:v>75.625248753182305</c:v>
                </c:pt>
                <c:pt idx="79">
                  <c:v>75.738187831351595</c:v>
                </c:pt>
                <c:pt idx="80">
                  <c:v>75.847935214816602</c:v>
                </c:pt>
                <c:pt idx="81">
                  <c:v>75.954581101897205</c:v>
                </c:pt>
                <c:pt idx="82">
                  <c:v>76.058213141879406</c:v>
                </c:pt>
                <c:pt idx="83">
                  <c:v>76.158916507052496</c:v>
                </c:pt>
                <c:pt idx="84">
                  <c:v>76.256773962709303</c:v>
                </c:pt>
                <c:pt idx="85">
                  <c:v>76.351865935168902</c:v>
                </c:pt>
                <c:pt idx="86">
                  <c:v>76.444270577876594</c:v>
                </c:pt>
                <c:pt idx="87">
                  <c:v>76.534063835636204</c:v>
                </c:pt>
                <c:pt idx="88">
                  <c:v>76.621319507026996</c:v>
                </c:pt>
                <c:pt idx="89">
                  <c:v>76.7061093050566</c:v>
                </c:pt>
                <c:pt idx="90">
                  <c:v>76.788502916100001</c:v>
                </c:pt>
                <c:pt idx="91">
                  <c:v>76.868568057172695</c:v>
                </c:pt>
                <c:pt idx="92">
                  <c:v>76.9463705315857</c:v>
                </c:pt>
                <c:pt idx="93">
                  <c:v>77.021974283027106</c:v>
                </c:pt>
                <c:pt idx="94">
                  <c:v>77.095441448115807</c:v>
                </c:pt>
                <c:pt idx="95">
                  <c:v>77.166832407469997</c:v>
                </c:pt>
                <c:pt idx="96">
                  <c:v>77.236205835332001</c:v>
                </c:pt>
                <c:pt idx="97">
                  <c:v>77.303618747791305</c:v>
                </c:pt>
                <c:pt idx="98">
                  <c:v>77.369126549644193</c:v>
                </c:pt>
                <c:pt idx="99">
                  <c:v>77.432783079929706</c:v>
                </c:pt>
                <c:pt idx="100">
                  <c:v>77.494640656178305</c:v>
                </c:pt>
                <c:pt idx="101">
                  <c:v>77.554750117410094</c:v>
                </c:pt>
                <c:pt idx="102">
                  <c:v>77.613160865918204</c:v>
                </c:pt>
                <c:pt idx="103">
                  <c:v>77.669920907870903</c:v>
                </c:pt>
                <c:pt idx="104">
                  <c:v>77.725076892767007</c:v>
                </c:pt>
                <c:pt idx="105">
                  <c:v>77.778674151775107</c:v>
                </c:pt>
                <c:pt idx="106">
                  <c:v>77.8307567349907</c:v>
                </c:pt>
                <c:pt idx="107">
                  <c:v>77.881367447639207</c:v>
                </c:pt>
                <c:pt idx="108">
                  <c:v>77.930547885256601</c:v>
                </c:pt>
                <c:pt idx="109">
                  <c:v>77.978338467875702</c:v>
                </c:pt>
                <c:pt idx="110">
                  <c:v>78.024778473246201</c:v>
                </c:pt>
                <c:pt idx="111">
                  <c:v>78.069906069115802</c:v>
                </c:pt>
                <c:pt idx="112">
                  <c:v>78.113758344599503</c:v>
                </c:pt>
                <c:pt idx="113">
                  <c:v>78.156371340662005</c:v>
                </c:pt>
                <c:pt idx="114">
                  <c:v>78.197780079738607</c:v>
                </c:pt>
                <c:pt idx="115">
                  <c:v>78.238018594519403</c:v>
                </c:pt>
                <c:pt idx="116">
                  <c:v>78.277119955919602</c:v>
                </c:pt>
                <c:pt idx="117">
                  <c:v>78.315116300259902</c:v>
                </c:pt>
                <c:pt idx="118">
                  <c:v>78.352038855678103</c:v>
                </c:pt>
                <c:pt idx="119">
                  <c:v>78.387917967794806</c:v>
                </c:pt>
              </c:numCache>
            </c:numRef>
          </c:yVal>
          <c:smooth val="1"/>
          <c:extLst>
            <c:ext xmlns:c16="http://schemas.microsoft.com/office/drawing/2014/chart" uri="{C3380CC4-5D6E-409C-BE32-E72D297353CC}">
              <c16:uniqueId val="{00000000-8785-6B4A-9644-9CB905F0216B}"/>
            </c:ext>
          </c:extLst>
        </c:ser>
        <c:ser>
          <c:idx val="1"/>
          <c:order val="1"/>
          <c:tx>
            <c:strRef>
              <c:f>CEDLpar_Centiles!$AX$1</c:f>
              <c:strCache>
                <c:ptCount val="1"/>
                <c:pt idx="0">
                  <c:v>Level II</c:v>
                </c:pt>
              </c:strCache>
            </c:strRef>
          </c:tx>
          <c:spPr>
            <a:ln w="19050" cap="rnd">
              <a:solidFill>
                <a:schemeClr val="accent4"/>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CEDLpar_Centiles!$AX$2:$AX$121</c:f>
              <c:numCache>
                <c:formatCode>General</c:formatCode>
                <c:ptCount val="120"/>
                <c:pt idx="0">
                  <c:v>40.0467311570074</c:v>
                </c:pt>
                <c:pt idx="1">
                  <c:v>40.743487063385402</c:v>
                </c:pt>
                <c:pt idx="2">
                  <c:v>41.422671282995601</c:v>
                </c:pt>
                <c:pt idx="3">
                  <c:v>42.084726961239703</c:v>
                </c:pt>
                <c:pt idx="4">
                  <c:v>42.730086067708299</c:v>
                </c:pt>
                <c:pt idx="5">
                  <c:v>43.3591696780272</c:v>
                </c:pt>
                <c:pt idx="6">
                  <c:v>43.9723882485955</c:v>
                </c:pt>
                <c:pt idx="7">
                  <c:v>44.570141884394602</c:v>
                </c:pt>
                <c:pt idx="8">
                  <c:v>45.152820600044002</c:v>
                </c:pt>
                <c:pt idx="9">
                  <c:v>45.720804574272698</c:v>
                </c:pt>
                <c:pt idx="10">
                  <c:v>46.274464397973397</c:v>
                </c:pt>
                <c:pt idx="11">
                  <c:v>46.814161316001098</c:v>
                </c:pt>
                <c:pt idx="12">
                  <c:v>47.340247462873201</c:v>
                </c:pt>
                <c:pt idx="13">
                  <c:v>47.853066092525701</c:v>
                </c:pt>
                <c:pt idx="14">
                  <c:v>48.352951802275697</c:v>
                </c:pt>
                <c:pt idx="15">
                  <c:v>48.8402307511342</c:v>
                </c:pt>
                <c:pt idx="16">
                  <c:v>49.3152208726152</c:v>
                </c:pt>
                <c:pt idx="17">
                  <c:v>49.778232082175897</c:v>
                </c:pt>
                <c:pt idx="18">
                  <c:v>50.229566479427199</c:v>
                </c:pt>
                <c:pt idx="19">
                  <c:v>50.669518545243001</c:v>
                </c:pt>
                <c:pt idx="20">
                  <c:v>51.098375333900002</c:v>
                </c:pt>
                <c:pt idx="21">
                  <c:v>51.516416660370801</c:v>
                </c:pt>
                <c:pt idx="22">
                  <c:v>51.923915282893901</c:v>
                </c:pt>
                <c:pt idx="23">
                  <c:v>52.321137080939998</c:v>
                </c:pt>
                <c:pt idx="24">
                  <c:v>52.708341228689001</c:v>
                </c:pt>
                <c:pt idx="25">
                  <c:v>53.085780364132901</c:v>
                </c:pt>
                <c:pt idx="26">
                  <c:v>53.453700753913999</c:v>
                </c:pt>
                <c:pt idx="27">
                  <c:v>53.812342454005602</c:v>
                </c:pt>
                <c:pt idx="28">
                  <c:v>54.161939466340399</c:v>
                </c:pt>
                <c:pt idx="29">
                  <c:v>54.502719891489598</c:v>
                </c:pt>
                <c:pt idx="30">
                  <c:v>54.8349060774907</c:v>
                </c:pt>
                <c:pt idx="31">
                  <c:v>55.158714764922401</c:v>
                </c:pt>
                <c:pt idx="32">
                  <c:v>55.4743572283205</c:v>
                </c:pt>
                <c:pt idx="33">
                  <c:v>55.7820394140278</c:v>
                </c:pt>
                <c:pt idx="34">
                  <c:v>56.081962074567599</c:v>
                </c:pt>
                <c:pt idx="35">
                  <c:v>56.374320899627399</c:v>
                </c:pt>
                <c:pt idx="36">
                  <c:v>56.659306643740599</c:v>
                </c:pt>
                <c:pt idx="37">
                  <c:v>56.9371052507475</c:v>
                </c:pt>
                <c:pt idx="38">
                  <c:v>57.207897975117199</c:v>
                </c:pt>
                <c:pt idx="39">
                  <c:v>57.4718615002107</c:v>
                </c:pt>
                <c:pt idx="40">
                  <c:v>57.7291680535604</c:v>
                </c:pt>
                <c:pt idx="41">
                  <c:v>57.979985519243598</c:v>
                </c:pt>
                <c:pt idx="42">
                  <c:v>58.224477547420499</c:v>
                </c:pt>
                <c:pt idx="43">
                  <c:v>58.462803661111501</c:v>
                </c:pt>
                <c:pt idx="44">
                  <c:v>58.695119360280003</c:v>
                </c:pt>
                <c:pt idx="45">
                  <c:v>58.921576223291297</c:v>
                </c:pt>
                <c:pt idx="46">
                  <c:v>59.142322005812602</c:v>
                </c:pt>
                <c:pt idx="47">
                  <c:v>59.357500737218601</c:v>
                </c:pt>
                <c:pt idx="48">
                  <c:v>59.567252814565698</c:v>
                </c:pt>
                <c:pt idx="49">
                  <c:v>59.771715094197098</c:v>
                </c:pt>
                <c:pt idx="50">
                  <c:v>59.971020981036403</c:v>
                </c:pt>
                <c:pt idx="51">
                  <c:v>60.1653005156303</c:v>
                </c:pt>
                <c:pt idx="52">
                  <c:v>60.354680458995801</c:v>
                </c:pt>
                <c:pt idx="53">
                  <c:v>60.539284375327398</c:v>
                </c:pt>
                <c:pt idx="54">
                  <c:v>60.719232712618897</c:v>
                </c:pt>
                <c:pt idx="55">
                  <c:v>60.894642881251301</c:v>
                </c:pt>
                <c:pt idx="56">
                  <c:v>61.065629330600103</c:v>
                </c:pt>
                <c:pt idx="57">
                  <c:v>61.232303623708901</c:v>
                </c:pt>
                <c:pt idx="58">
                  <c:v>61.3947745100809</c:v>
                </c:pt>
                <c:pt idx="59">
                  <c:v>61.5531479966346</c:v>
                </c:pt>
                <c:pt idx="60">
                  <c:v>61.707527416869702</c:v>
                </c:pt>
                <c:pt idx="61">
                  <c:v>61.8580134982884</c:v>
                </c:pt>
                <c:pt idx="62">
                  <c:v>62.004704428117698</c:v>
                </c:pt>
                <c:pt idx="63">
                  <c:v>62.147695917372403</c:v>
                </c:pt>
                <c:pt idx="64">
                  <c:v>62.287081263304003</c:v>
                </c:pt>
                <c:pt idx="65">
                  <c:v>62.422951410273903</c:v>
                </c:pt>
                <c:pt idx="66">
                  <c:v>62.555395009091399</c:v>
                </c:pt>
                <c:pt idx="67">
                  <c:v>62.684498474855801</c:v>
                </c:pt>
                <c:pt idx="68">
                  <c:v>62.810346043339401</c:v>
                </c:pt>
                <c:pt idx="69">
                  <c:v>62.933019825948101</c:v>
                </c:pt>
                <c:pt idx="70">
                  <c:v>63.052599863296997</c:v>
                </c:pt>
                <c:pt idx="71">
                  <c:v>63.169164177433899</c:v>
                </c:pt>
                <c:pt idx="72">
                  <c:v>63.282788822746198</c:v>
                </c:pt>
                <c:pt idx="73">
                  <c:v>63.393547935584103</c:v>
                </c:pt>
                <c:pt idx="74">
                  <c:v>63.501513782631697</c:v>
                </c:pt>
                <c:pt idx="75">
                  <c:v>63.606756808058996</c:v>
                </c:pt>
                <c:pt idx="76">
                  <c:v>63.7093456794844</c:v>
                </c:pt>
                <c:pt idx="77">
                  <c:v>63.809347332777897</c:v>
                </c:pt>
                <c:pt idx="78">
                  <c:v>63.9068270157344</c:v>
                </c:pt>
                <c:pt idx="79">
                  <c:v>64.001848330646396</c:v>
                </c:pt>
                <c:pt idx="80">
                  <c:v>64.094473275801604</c:v>
                </c:pt>
                <c:pt idx="81">
                  <c:v>64.184762285935406</c:v>
                </c:pt>
                <c:pt idx="82">
                  <c:v>64.272774271662001</c:v>
                </c:pt>
                <c:pt idx="83">
                  <c:v>64.358566657912206</c:v>
                </c:pt>
                <c:pt idx="84">
                  <c:v>64.442195421400896</c:v>
                </c:pt>
                <c:pt idx="85">
                  <c:v>64.523715127150197</c:v>
                </c:pt>
                <c:pt idx="86">
                  <c:v>64.603178964091398</c:v>
                </c:pt>
                <c:pt idx="87">
                  <c:v>64.680638779768799</c:v>
                </c:pt>
                <c:pt idx="88">
                  <c:v>64.756145114168504</c:v>
                </c:pt>
                <c:pt idx="89">
                  <c:v>64.829747232694601</c:v>
                </c:pt>
                <c:pt idx="90">
                  <c:v>64.901493158312405</c:v>
                </c:pt>
                <c:pt idx="91">
                  <c:v>64.971429702882602</c:v>
                </c:pt>
                <c:pt idx="92">
                  <c:v>65.039602497703996</c:v>
                </c:pt>
                <c:pt idx="93">
                  <c:v>65.106056023286897</c:v>
                </c:pt>
                <c:pt idx="94">
                  <c:v>65.170833638374404</c:v>
                </c:pt>
                <c:pt idx="95">
                  <c:v>65.233977608233403</c:v>
                </c:pt>
                <c:pt idx="96">
                  <c:v>65.295529132230897</c:v>
                </c:pt>
                <c:pt idx="97">
                  <c:v>65.355528370715206</c:v>
                </c:pt>
                <c:pt idx="98">
                  <c:v>65.414014471219105</c:v>
                </c:pt>
                <c:pt idx="99">
                  <c:v>65.471025594002796</c:v>
                </c:pt>
                <c:pt idx="100">
                  <c:v>65.526598936951899</c:v>
                </c:pt>
                <c:pt idx="101">
                  <c:v>65.580770759847894</c:v>
                </c:pt>
                <c:pt idx="102">
                  <c:v>65.6335764080264</c:v>
                </c:pt>
                <c:pt idx="103">
                  <c:v>65.685050335438902</c:v>
                </c:pt>
                <c:pt idx="104">
                  <c:v>65.735226127132805</c:v>
                </c:pt>
                <c:pt idx="105">
                  <c:v>65.784136521164697</c:v>
                </c:pt>
                <c:pt idx="106">
                  <c:v>65.831813429960505</c:v>
                </c:pt>
                <c:pt idx="107">
                  <c:v>65.8782879611379</c:v>
                </c:pt>
                <c:pt idx="108">
                  <c:v>65.923590437802204</c:v>
                </c:pt>
                <c:pt idx="109">
                  <c:v>65.967750418332002</c:v>
                </c:pt>
                <c:pt idx="110">
                  <c:v>66.010796715664497</c:v>
                </c:pt>
                <c:pt idx="111">
                  <c:v>66.052757416095304</c:v>
                </c:pt>
                <c:pt idx="112">
                  <c:v>66.093659897603601</c:v>
                </c:pt>
                <c:pt idx="113">
                  <c:v>66.133530847715406</c:v>
                </c:pt>
                <c:pt idx="114">
                  <c:v>66.172396280916502</c:v>
                </c:pt>
                <c:pt idx="115">
                  <c:v>66.210281555625897</c:v>
                </c:pt>
                <c:pt idx="116">
                  <c:v>66.247211390741299</c:v>
                </c:pt>
                <c:pt idx="117">
                  <c:v>66.283209881767405</c:v>
                </c:pt>
                <c:pt idx="118">
                  <c:v>66.318300516537704</c:v>
                </c:pt>
                <c:pt idx="119">
                  <c:v>66.352506190539103</c:v>
                </c:pt>
              </c:numCache>
            </c:numRef>
          </c:yVal>
          <c:smooth val="1"/>
          <c:extLst>
            <c:ext xmlns:c16="http://schemas.microsoft.com/office/drawing/2014/chart" uri="{C3380CC4-5D6E-409C-BE32-E72D297353CC}">
              <c16:uniqueId val="{00000001-8785-6B4A-9644-9CB905F0216B}"/>
            </c:ext>
          </c:extLst>
        </c:ser>
        <c:ser>
          <c:idx val="2"/>
          <c:order val="2"/>
          <c:tx>
            <c:strRef>
              <c:f>CEDLpar_Centiles!$AY$1</c:f>
              <c:strCache>
                <c:ptCount val="1"/>
                <c:pt idx="0">
                  <c:v>Level III</c:v>
                </c:pt>
              </c:strCache>
            </c:strRef>
          </c:tx>
          <c:spPr>
            <a:ln w="19050" cap="rnd">
              <a:solidFill>
                <a:schemeClr val="accent6"/>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CEDLpar_Centiles!$AY$2:$AY$121</c:f>
              <c:numCache>
                <c:formatCode>General</c:formatCode>
                <c:ptCount val="120"/>
                <c:pt idx="0">
                  <c:v>38.007277879252698</c:v>
                </c:pt>
                <c:pt idx="1">
                  <c:v>38.536076939102799</c:v>
                </c:pt>
                <c:pt idx="2">
                  <c:v>39.053601817306003</c:v>
                </c:pt>
                <c:pt idx="3">
                  <c:v>39.560092883374097</c:v>
                </c:pt>
                <c:pt idx="4">
                  <c:v>40.055785382056499</c:v>
                </c:pt>
                <c:pt idx="5">
                  <c:v>40.540909542601597</c:v>
                </c:pt>
                <c:pt idx="6">
                  <c:v>41.015690685689798</c:v>
                </c:pt>
                <c:pt idx="7">
                  <c:v>41.480349328085303</c:v>
                </c:pt>
                <c:pt idx="8">
                  <c:v>41.935101285057399</c:v>
                </c:pt>
                <c:pt idx="9">
                  <c:v>42.380157770617998</c:v>
                </c:pt>
                <c:pt idx="10">
                  <c:v>42.815725495622402</c:v>
                </c:pt>
                <c:pt idx="11">
                  <c:v>43.242006763777603</c:v>
                </c:pt>
                <c:pt idx="12">
                  <c:v>43.659199565604602</c:v>
                </c:pt>
                <c:pt idx="13">
                  <c:v>44.067497670397003</c:v>
                </c:pt>
                <c:pt idx="14">
                  <c:v>44.467090716218998</c:v>
                </c:pt>
                <c:pt idx="15">
                  <c:v>44.8581642979848</c:v>
                </c:pt>
                <c:pt idx="16">
                  <c:v>45.240900053659502</c:v>
                </c:pt>
                <c:pt idx="17">
                  <c:v>45.615475748623403</c:v>
                </c:pt>
                <c:pt idx="18">
                  <c:v>45.982065358236298</c:v>
                </c:pt>
                <c:pt idx="19">
                  <c:v>46.340839148642203</c:v>
                </c:pt>
                <c:pt idx="20">
                  <c:v>46.691963755851198</c:v>
                </c:pt>
                <c:pt idx="21">
                  <c:v>47.035602263135097</c:v>
                </c:pt>
                <c:pt idx="22">
                  <c:v>47.371914276772998</c:v>
                </c:pt>
                <c:pt idx="23">
                  <c:v>47.701056000182298</c:v>
                </c:pt>
                <c:pt idx="24">
                  <c:v>48.023180306468603</c:v>
                </c:pt>
                <c:pt idx="25">
                  <c:v>48.338436809428998</c:v>
                </c:pt>
                <c:pt idx="26">
                  <c:v>48.646971933042103</c:v>
                </c:pt>
                <c:pt idx="27">
                  <c:v>48.948928979476001</c:v>
                </c:pt>
                <c:pt idx="28">
                  <c:v>49.244448195646001</c:v>
                </c:pt>
                <c:pt idx="29">
                  <c:v>49.533666838353902</c:v>
                </c:pt>
                <c:pt idx="30">
                  <c:v>49.816719238038502</c:v>
                </c:pt>
                <c:pt idx="31">
                  <c:v>50.093736861166398</c:v>
                </c:pt>
                <c:pt idx="32">
                  <c:v>50.364848371292901</c:v>
                </c:pt>
                <c:pt idx="33">
                  <c:v>50.630179688821102</c:v>
                </c:pt>
                <c:pt idx="34">
                  <c:v>50.889854049486999</c:v>
                </c:pt>
                <c:pt idx="35">
                  <c:v>51.143992061597402</c:v>
                </c:pt>
                <c:pt idx="36">
                  <c:v>51.392711762047597</c:v>
                </c:pt>
                <c:pt idx="37">
                  <c:v>51.636128671144803</c:v>
                </c:pt>
                <c:pt idx="38">
                  <c:v>51.874355846262802</c:v>
                </c:pt>
                <c:pt idx="39">
                  <c:v>52.107503934352501</c:v>
                </c:pt>
                <c:pt idx="40">
                  <c:v>52.335681223332799</c:v>
                </c:pt>
                <c:pt idx="41">
                  <c:v>52.558993692386402</c:v>
                </c:pt>
                <c:pt idx="42">
                  <c:v>52.777545061182202</c:v>
                </c:pt>
                <c:pt idx="43">
                  <c:v>52.991436838049701</c:v>
                </c:pt>
                <c:pt idx="44">
                  <c:v>53.2007683671251</c:v>
                </c:pt>
                <c:pt idx="45">
                  <c:v>53.4056368744927</c:v>
                </c:pt>
                <c:pt idx="46">
                  <c:v>53.606137513342397</c:v>
                </c:pt>
                <c:pt idx="47">
                  <c:v>53.802363408165</c:v>
                </c:pt>
                <c:pt idx="48">
                  <c:v>53.994405698004002</c:v>
                </c:pt>
                <c:pt idx="49">
                  <c:v>54.182353578786902</c:v>
                </c:pt>
                <c:pt idx="50">
                  <c:v>54.366294344752603</c:v>
                </c:pt>
                <c:pt idx="51">
                  <c:v>54.546313428996001</c:v>
                </c:pt>
                <c:pt idx="52">
                  <c:v>54.722494443148697</c:v>
                </c:pt>
                <c:pt idx="53">
                  <c:v>54.8949192162126</c:v>
                </c:pt>
                <c:pt idx="54">
                  <c:v>55.0636678325668</c:v>
                </c:pt>
                <c:pt idx="55">
                  <c:v>55.228818669163402</c:v>
                </c:pt>
                <c:pt idx="56">
                  <c:v>55.390448431929997</c:v>
                </c:pt>
                <c:pt idx="57">
                  <c:v>55.548632191397303</c:v>
                </c:pt>
                <c:pt idx="58">
                  <c:v>55.703443417565502</c:v>
                </c:pt>
                <c:pt idx="59">
                  <c:v>55.854954014028998</c:v>
                </c:pt>
                <c:pt idx="60">
                  <c:v>56.0032343513722</c:v>
                </c:pt>
                <c:pt idx="61">
                  <c:v>56.148353299853603</c:v>
                </c:pt>
                <c:pt idx="62">
                  <c:v>56.290378261394103</c:v>
                </c:pt>
                <c:pt idx="63">
                  <c:v>56.429375200881701</c:v>
                </c:pt>
                <c:pt idx="64">
                  <c:v>56.565408676809803</c:v>
                </c:pt>
                <c:pt idx="65">
                  <c:v>56.698541871262201</c:v>
                </c:pt>
                <c:pt idx="66">
                  <c:v>56.828836619258396</c:v>
                </c:pt>
                <c:pt idx="67">
                  <c:v>56.956353437473503</c:v>
                </c:pt>
                <c:pt idx="68">
                  <c:v>57.0811515523461</c:v>
                </c:pt>
                <c:pt idx="69">
                  <c:v>57.203288927586001</c:v>
                </c:pt>
                <c:pt idx="70">
                  <c:v>57.3228222910965</c:v>
                </c:pt>
                <c:pt idx="71">
                  <c:v>57.4398071613222</c:v>
                </c:pt>
                <c:pt idx="72">
                  <c:v>57.554297873034798</c:v>
                </c:pt>
                <c:pt idx="73">
                  <c:v>57.666347602569601</c:v>
                </c:pt>
                <c:pt idx="74">
                  <c:v>57.776008392523799</c:v>
                </c:pt>
                <c:pt idx="75">
                  <c:v>57.883331175928099</c:v>
                </c:pt>
                <c:pt idx="76">
                  <c:v>57.988365799903299</c:v>
                </c:pt>
                <c:pt idx="77">
                  <c:v>58.091161048811799</c:v>
                </c:pt>
                <c:pt idx="78">
                  <c:v>58.191764666916498</c:v>
                </c:pt>
                <c:pt idx="79">
                  <c:v>58.290223380555602</c:v>
                </c:pt>
                <c:pt idx="80">
                  <c:v>58.386582919845601</c:v>
                </c:pt>
                <c:pt idx="81">
                  <c:v>58.4808880399207</c:v>
                </c:pt>
                <c:pt idx="82">
                  <c:v>58.573182541720001</c:v>
                </c:pt>
                <c:pt idx="83">
                  <c:v>58.663509292331298</c:v>
                </c:pt>
                <c:pt idx="84">
                  <c:v>58.751910244900699</c:v>
                </c:pt>
                <c:pt idx="85">
                  <c:v>58.838426458118903</c:v>
                </c:pt>
                <c:pt idx="86">
                  <c:v>58.9230981152906</c:v>
                </c:pt>
                <c:pt idx="87">
                  <c:v>59.005964542998399</c:v>
                </c:pt>
                <c:pt idx="88">
                  <c:v>59.0870642293686</c:v>
                </c:pt>
                <c:pt idx="89">
                  <c:v>59.166434841946597</c:v>
                </c:pt>
                <c:pt idx="90">
                  <c:v>59.244113245193098</c:v>
                </c:pt>
                <c:pt idx="91">
                  <c:v>59.320135517605102</c:v>
                </c:pt>
                <c:pt idx="92">
                  <c:v>59.394536968473702</c:v>
                </c:pt>
                <c:pt idx="93">
                  <c:v>59.467352154283198</c:v>
                </c:pt>
                <c:pt idx="94">
                  <c:v>59.538614894761899</c:v>
                </c:pt>
                <c:pt idx="95">
                  <c:v>59.608358288589201</c:v>
                </c:pt>
                <c:pt idx="96">
                  <c:v>59.676614728769302</c:v>
                </c:pt>
                <c:pt idx="97">
                  <c:v>59.743415917676103</c:v>
                </c:pt>
                <c:pt idx="98">
                  <c:v>59.808792881777798</c:v>
                </c:pt>
                <c:pt idx="99">
                  <c:v>59.872775986047401</c:v>
                </c:pt>
                <c:pt idx="100">
                  <c:v>59.935394948065898</c:v>
                </c:pt>
                <c:pt idx="101">
                  <c:v>59.996678851825202</c:v>
                </c:pt>
                <c:pt idx="102">
                  <c:v>60.056656161236099</c:v>
                </c:pt>
                <c:pt idx="103">
                  <c:v>60.115354733349001</c:v>
                </c:pt>
                <c:pt idx="104">
                  <c:v>60.172801831292098</c:v>
                </c:pt>
                <c:pt idx="105">
                  <c:v>60.2290241369342</c:v>
                </c:pt>
                <c:pt idx="106">
                  <c:v>60.284047763277201</c:v>
                </c:pt>
                <c:pt idx="107">
                  <c:v>60.337898266584801</c:v>
                </c:pt>
                <c:pt idx="108">
                  <c:v>60.390600658251898</c:v>
                </c:pt>
                <c:pt idx="109">
                  <c:v>60.442179416421901</c:v>
                </c:pt>
                <c:pt idx="110">
                  <c:v>60.492658497355499</c:v>
                </c:pt>
                <c:pt idx="111">
                  <c:v>60.542061346557702</c:v>
                </c:pt>
                <c:pt idx="112">
                  <c:v>60.590410909666701</c:v>
                </c:pt>
                <c:pt idx="113">
                  <c:v>60.637729643112102</c:v>
                </c:pt>
                <c:pt idx="114">
                  <c:v>60.684039524544097</c:v>
                </c:pt>
                <c:pt idx="115">
                  <c:v>60.729362063041997</c:v>
                </c:pt>
                <c:pt idx="116">
                  <c:v>60.773718309103899</c:v>
                </c:pt>
                <c:pt idx="117">
                  <c:v>60.8171288644238</c:v>
                </c:pt>
                <c:pt idx="118">
                  <c:v>60.859613891460398</c:v>
                </c:pt>
                <c:pt idx="119">
                  <c:v>60.9011931228018</c:v>
                </c:pt>
              </c:numCache>
            </c:numRef>
          </c:yVal>
          <c:smooth val="1"/>
          <c:extLst>
            <c:ext xmlns:c16="http://schemas.microsoft.com/office/drawing/2014/chart" uri="{C3380CC4-5D6E-409C-BE32-E72D297353CC}">
              <c16:uniqueId val="{00000002-8785-6B4A-9644-9CB905F0216B}"/>
            </c:ext>
          </c:extLst>
        </c:ser>
        <c:ser>
          <c:idx val="3"/>
          <c:order val="3"/>
          <c:tx>
            <c:strRef>
              <c:f>CEDLpar_Centiles!$AZ$1</c:f>
              <c:strCache>
                <c:ptCount val="1"/>
                <c:pt idx="0">
                  <c:v>Level IV</c:v>
                </c:pt>
              </c:strCache>
            </c:strRef>
          </c:tx>
          <c:spPr>
            <a:ln w="19050" cap="rnd">
              <a:solidFill>
                <a:schemeClr val="accent2">
                  <a:lumMod val="60000"/>
                </a:schemeClr>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CEDLpar_Centiles!$AZ$2:$AZ$121</c:f>
              <c:numCache>
                <c:formatCode>General</c:formatCode>
                <c:ptCount val="120"/>
                <c:pt idx="0">
                  <c:v>28.864588253455999</c:v>
                </c:pt>
                <c:pt idx="1">
                  <c:v>29.3695746378209</c:v>
                </c:pt>
                <c:pt idx="2">
                  <c:v>29.846430084880499</c:v>
                </c:pt>
                <c:pt idx="3">
                  <c:v>30.296721665863199</c:v>
                </c:pt>
                <c:pt idx="4">
                  <c:v>30.7219291562131</c:v>
                </c:pt>
                <c:pt idx="5">
                  <c:v>31.123449898517599</c:v>
                </c:pt>
                <c:pt idx="6">
                  <c:v>31.5026033945392</c:v>
                </c:pt>
                <c:pt idx="7">
                  <c:v>31.8606356414423</c:v>
                </c:pt>
                <c:pt idx="8">
                  <c:v>32.198723226463898</c:v>
                </c:pt>
                <c:pt idx="9">
                  <c:v>32.517977193486203</c:v>
                </c:pt>
                <c:pt idx="10">
                  <c:v>32.819446694216197</c:v>
                </c:pt>
                <c:pt idx="11">
                  <c:v>33.104122435971597</c:v>
                </c:pt>
                <c:pt idx="12">
                  <c:v>33.372939937402897</c:v>
                </c:pt>
                <c:pt idx="13">
                  <c:v>33.626782602851499</c:v>
                </c:pt>
                <c:pt idx="14">
                  <c:v>33.866484625446702</c:v>
                </c:pt>
                <c:pt idx="15">
                  <c:v>34.092833728481303</c:v>
                </c:pt>
                <c:pt idx="16">
                  <c:v>34.306573754075998</c:v>
                </c:pt>
                <c:pt idx="17">
                  <c:v>34.5084071076379</c:v>
                </c:pt>
                <c:pt idx="18">
                  <c:v>34.698997066148102</c:v>
                </c:pt>
                <c:pt idx="19">
                  <c:v>34.878969957862203</c:v>
                </c:pt>
                <c:pt idx="20">
                  <c:v>35.048917220588699</c:v>
                </c:pt>
                <c:pt idx="21">
                  <c:v>35.209397345307103</c:v>
                </c:pt>
                <c:pt idx="22">
                  <c:v>35.360937711515199</c:v>
                </c:pt>
                <c:pt idx="23">
                  <c:v>35.504036320335402</c:v>
                </c:pt>
                <c:pt idx="24">
                  <c:v>35.6391634310759</c:v>
                </c:pt>
                <c:pt idx="25">
                  <c:v>35.766763106625802</c:v>
                </c:pt>
                <c:pt idx="26">
                  <c:v>35.887254672760797</c:v>
                </c:pt>
                <c:pt idx="27">
                  <c:v>36.001034096157497</c:v>
                </c:pt>
                <c:pt idx="28">
                  <c:v>36.108475285642697</c:v>
                </c:pt>
                <c:pt idx="29">
                  <c:v>36.209931320955398</c:v>
                </c:pt>
                <c:pt idx="30">
                  <c:v>36.3057356130589</c:v>
                </c:pt>
                <c:pt idx="31">
                  <c:v>36.3962029998156</c:v>
                </c:pt>
                <c:pt idx="32">
                  <c:v>36.481630780626801</c:v>
                </c:pt>
                <c:pt idx="33">
                  <c:v>36.562299693435797</c:v>
                </c:pt>
                <c:pt idx="34">
                  <c:v>36.638474837305601</c:v>
                </c:pt>
                <c:pt idx="35">
                  <c:v>36.710406543604201</c:v>
                </c:pt>
                <c:pt idx="36">
                  <c:v>36.778331198657803</c:v>
                </c:pt>
                <c:pt idx="37">
                  <c:v>36.842472020578498</c:v>
                </c:pt>
                <c:pt idx="38">
                  <c:v>36.903039792817097</c:v>
                </c:pt>
                <c:pt idx="39">
                  <c:v>36.960233556852003</c:v>
                </c:pt>
                <c:pt idx="40">
                  <c:v>37.014241266291897</c:v>
                </c:pt>
                <c:pt idx="41">
                  <c:v>37.065240404539999</c:v>
                </c:pt>
                <c:pt idx="42">
                  <c:v>37.113398568050798</c:v>
                </c:pt>
                <c:pt idx="43">
                  <c:v>37.158874017095599</c:v>
                </c:pt>
                <c:pt idx="44">
                  <c:v>37.201816195847101</c:v>
                </c:pt>
                <c:pt idx="45">
                  <c:v>37.242366223491899</c:v>
                </c:pt>
                <c:pt idx="46">
                  <c:v>37.280657357985</c:v>
                </c:pt>
                <c:pt idx="47">
                  <c:v>37.316815433969602</c:v>
                </c:pt>
                <c:pt idx="48">
                  <c:v>37.350959276303399</c:v>
                </c:pt>
                <c:pt idx="49">
                  <c:v>37.383201090547402</c:v>
                </c:pt>
                <c:pt idx="50">
                  <c:v>37.4136468317027</c:v>
                </c:pt>
                <c:pt idx="51">
                  <c:v>37.4423965524064</c:v>
                </c:pt>
                <c:pt idx="52">
                  <c:v>37.469544731730601</c:v>
                </c:pt>
                <c:pt idx="53">
                  <c:v>37.495180585664997</c:v>
                </c:pt>
                <c:pt idx="54">
                  <c:v>37.519388360304497</c:v>
                </c:pt>
                <c:pt idx="55">
                  <c:v>37.542247608702802</c:v>
                </c:pt>
                <c:pt idx="56">
                  <c:v>37.563833452305701</c:v>
                </c:pt>
                <c:pt idx="57">
                  <c:v>37.584216827818501</c:v>
                </c:pt>
                <c:pt idx="58">
                  <c:v>37.603464720323501</c:v>
                </c:pt>
                <c:pt idx="59">
                  <c:v>37.621640383409897</c:v>
                </c:pt>
                <c:pt idx="60">
                  <c:v>37.638803547041697</c:v>
                </c:pt>
                <c:pt idx="61">
                  <c:v>37.655010613845903</c:v>
                </c:pt>
                <c:pt idx="62">
                  <c:v>37.670314844466098</c:v>
                </c:pt>
                <c:pt idx="63">
                  <c:v>37.684766532591397</c:v>
                </c:pt>
                <c:pt idx="64">
                  <c:v>37.6984131702337</c:v>
                </c:pt>
                <c:pt idx="65">
                  <c:v>37.711299603799503</c:v>
                </c:pt>
                <c:pt idx="66">
                  <c:v>37.723468181466799</c:v>
                </c:pt>
                <c:pt idx="67">
                  <c:v>37.734958892351798</c:v>
                </c:pt>
                <c:pt idx="68">
                  <c:v>37.745809497924</c:v>
                </c:pt>
                <c:pt idx="69">
                  <c:v>37.756055656100202</c:v>
                </c:pt>
                <c:pt idx="70">
                  <c:v>37.7657310384254</c:v>
                </c:pt>
                <c:pt idx="71">
                  <c:v>37.774867440726503</c:v>
                </c:pt>
                <c:pt idx="72">
                  <c:v>37.783494887601698</c:v>
                </c:pt>
                <c:pt idx="73">
                  <c:v>37.791641731089101</c:v>
                </c:pt>
                <c:pt idx="74">
                  <c:v>37.799334743838699</c:v>
                </c:pt>
                <c:pt idx="75">
                  <c:v>37.8065992070946</c:v>
                </c:pt>
                <c:pt idx="76">
                  <c:v>37.813458993775498</c:v>
                </c:pt>
                <c:pt idx="77">
                  <c:v>37.819936646927701</c:v>
                </c:pt>
                <c:pt idx="78">
                  <c:v>37.8260534538069</c:v>
                </c:pt>
                <c:pt idx="79">
                  <c:v>37.831829515834002</c:v>
                </c:pt>
                <c:pt idx="80">
                  <c:v>37.837283814653702</c:v>
                </c:pt>
                <c:pt idx="81">
                  <c:v>37.842434274512698</c:v>
                </c:pt>
                <c:pt idx="82">
                  <c:v>37.847297821164098</c:v>
                </c:pt>
                <c:pt idx="83">
                  <c:v>37.851890437489097</c:v>
                </c:pt>
                <c:pt idx="84">
                  <c:v>37.856227216021402</c:v>
                </c:pt>
                <c:pt idx="85">
                  <c:v>37.860322408545102</c:v>
                </c:pt>
                <c:pt idx="86">
                  <c:v>37.864189472929702</c:v>
                </c:pt>
                <c:pt idx="87">
                  <c:v>37.8678411173562</c:v>
                </c:pt>
                <c:pt idx="88">
                  <c:v>37.8712893420795</c:v>
                </c:pt>
                <c:pt idx="89">
                  <c:v>37.874545478864398</c:v>
                </c:pt>
                <c:pt idx="90">
                  <c:v>37.8776202282246</c:v>
                </c:pt>
                <c:pt idx="91">
                  <c:v>37.880523694587602</c:v>
                </c:pt>
                <c:pt idx="92">
                  <c:v>37.883265419500198</c:v>
                </c:pt>
                <c:pt idx="93">
                  <c:v>37.885854412984799</c:v>
                </c:pt>
                <c:pt idx="94">
                  <c:v>37.888299183148398</c:v>
                </c:pt>
                <c:pt idx="95">
                  <c:v>37.890607764142601</c:v>
                </c:pt>
                <c:pt idx="96">
                  <c:v>37.892787742566199</c:v>
                </c:pt>
                <c:pt idx="97">
                  <c:v>37.894846282396003</c:v>
                </c:pt>
                <c:pt idx="98">
                  <c:v>37.8967901485303</c:v>
                </c:pt>
                <c:pt idx="99">
                  <c:v>37.898625729019599</c:v>
                </c:pt>
                <c:pt idx="100">
                  <c:v>37.9003590560596</c:v>
                </c:pt>
                <c:pt idx="101">
                  <c:v>37.901995825814403</c:v>
                </c:pt>
                <c:pt idx="102">
                  <c:v>37.903541417135997</c:v>
                </c:pt>
                <c:pt idx="103">
                  <c:v>37.905000909240002</c:v>
                </c:pt>
                <c:pt idx="104">
                  <c:v>37.9063790983978</c:v>
                </c:pt>
                <c:pt idx="105">
                  <c:v>37.907680513697798</c:v>
                </c:pt>
                <c:pt idx="106">
                  <c:v>37.908909431929999</c:v>
                </c:pt>
                <c:pt idx="107">
                  <c:v>37.910069891639701</c:v>
                </c:pt>
                <c:pt idx="108">
                  <c:v>37.9111657063998</c:v>
                </c:pt>
                <c:pt idx="109">
                  <c:v>37.912200477343198</c:v>
                </c:pt>
                <c:pt idx="110">
                  <c:v>37.913177604996697</c:v>
                </c:pt>
                <c:pt idx="111">
                  <c:v>37.914100300456397</c:v>
                </c:pt>
                <c:pt idx="112">
                  <c:v>37.914971595939797</c:v>
                </c:pt>
                <c:pt idx="113">
                  <c:v>37.9157943547511</c:v>
                </c:pt>
                <c:pt idx="114">
                  <c:v>37.916571280689901</c:v>
                </c:pt>
                <c:pt idx="115">
                  <c:v>37.917304926937298</c:v>
                </c:pt>
                <c:pt idx="116">
                  <c:v>37.917997704446002</c:v>
                </c:pt>
                <c:pt idx="117">
                  <c:v>37.918651889863398</c:v>
                </c:pt>
                <c:pt idx="118">
                  <c:v>37.919269633013201</c:v>
                </c:pt>
                <c:pt idx="119">
                  <c:v>37.919852963960302</c:v>
                </c:pt>
              </c:numCache>
            </c:numRef>
          </c:yVal>
          <c:smooth val="1"/>
          <c:extLst>
            <c:ext xmlns:c16="http://schemas.microsoft.com/office/drawing/2014/chart" uri="{C3380CC4-5D6E-409C-BE32-E72D297353CC}">
              <c16:uniqueId val="{00000003-8785-6B4A-9644-9CB905F0216B}"/>
            </c:ext>
          </c:extLst>
        </c:ser>
        <c:ser>
          <c:idx val="4"/>
          <c:order val="4"/>
          <c:tx>
            <c:strRef>
              <c:f>CEDLpar_Centiles!$BA$1</c:f>
              <c:strCache>
                <c:ptCount val="1"/>
                <c:pt idx="0">
                  <c:v>Level V</c:v>
                </c:pt>
              </c:strCache>
            </c:strRef>
          </c:tx>
          <c:spPr>
            <a:ln w="19050" cap="rnd">
              <a:solidFill>
                <a:schemeClr val="accent4">
                  <a:lumMod val="60000"/>
                </a:schemeClr>
              </a:solidFill>
              <a:round/>
            </a:ln>
            <a:effectLst/>
          </c:spPr>
          <c:marker>
            <c:symbol val="none"/>
          </c:marker>
          <c:xVal>
            <c:numRef>
              <c:f>CEDLpar_Centiles!$AV$2:$AV$121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CEDLpar_Centiles!$BA$2:$BA$121</c:f>
              <c:numCache>
                <c:formatCode>General</c:formatCode>
                <c:ptCount val="120"/>
                <c:pt idx="0">
                  <c:v>13.681755798138401</c:v>
                </c:pt>
                <c:pt idx="1">
                  <c:v>13.772340201161301</c:v>
                </c:pt>
                <c:pt idx="2">
                  <c:v>13.8531533400954</c:v>
                </c:pt>
                <c:pt idx="3">
                  <c:v>13.9252492330577</c:v>
                </c:pt>
                <c:pt idx="4">
                  <c:v>13.989568202108799</c:v>
                </c:pt>
                <c:pt idx="5">
                  <c:v>14.046949137552099</c:v>
                </c:pt>
                <c:pt idx="6">
                  <c:v>14.0981404392929</c:v>
                </c:pt>
                <c:pt idx="7">
                  <c:v>14.143809777962099</c:v>
                </c:pt>
                <c:pt idx="8">
                  <c:v>14.184552803115899</c:v>
                </c:pt>
                <c:pt idx="9">
                  <c:v>14.2209009120891</c:v>
                </c:pt>
                <c:pt idx="10">
                  <c:v>14.253328180828801</c:v>
                </c:pt>
                <c:pt idx="11">
                  <c:v>14.2822575471045</c:v>
                </c:pt>
                <c:pt idx="12">
                  <c:v>14.308066326740899</c:v>
                </c:pt>
                <c:pt idx="13">
                  <c:v>14.331091134819101</c:v>
                </c:pt>
                <c:pt idx="14">
                  <c:v>14.351632276031699</c:v>
                </c:pt>
                <c:pt idx="15">
                  <c:v>14.3699576614544</c:v>
                </c:pt>
                <c:pt idx="16">
                  <c:v>14.386306302818401</c:v>
                </c:pt>
                <c:pt idx="17">
                  <c:v>14.4008914298583</c:v>
                </c:pt>
                <c:pt idx="18">
                  <c:v>14.4139032713953</c:v>
                </c:pt>
                <c:pt idx="19">
                  <c:v>14.4255115364257</c:v>
                </c:pt>
                <c:pt idx="20">
                  <c:v>14.4358676275781</c:v>
                </c:pt>
                <c:pt idx="21">
                  <c:v>14.4451066158055</c:v>
                </c:pt>
                <c:pt idx="22">
                  <c:v>14.4533490020698</c:v>
                </c:pt>
                <c:pt idx="23">
                  <c:v>14.460702288994399</c:v>
                </c:pt>
                <c:pt idx="24">
                  <c:v>14.4672623829844</c:v>
                </c:pt>
                <c:pt idx="25">
                  <c:v>14.4731148451009</c:v>
                </c:pt>
                <c:pt idx="26">
                  <c:v>14.4783360070046</c:v>
                </c:pt>
                <c:pt idx="27">
                  <c:v>14.4829939665234</c:v>
                </c:pt>
                <c:pt idx="28">
                  <c:v>14.487149475829399</c:v>
                </c:pt>
                <c:pt idx="29">
                  <c:v>14.490856733808499</c:v>
                </c:pt>
                <c:pt idx="30">
                  <c:v>14.494164092958</c:v>
                </c:pt>
                <c:pt idx="31">
                  <c:v>14.497114690031299</c:v>
                </c:pt>
                <c:pt idx="32">
                  <c:v>14.499747008656399</c:v>
                </c:pt>
                <c:pt idx="33">
                  <c:v>14.5020953812644</c:v>
                </c:pt>
                <c:pt idx="34">
                  <c:v>14.5041904368756</c:v>
                </c:pt>
                <c:pt idx="35">
                  <c:v>14.506059500583399</c:v>
                </c:pt>
                <c:pt idx="36">
                  <c:v>14.5077269499462</c:v>
                </c:pt>
                <c:pt idx="37">
                  <c:v>14.5092145329353</c:v>
                </c:pt>
                <c:pt idx="38">
                  <c:v>14.510541651586699</c:v>
                </c:pt>
                <c:pt idx="39">
                  <c:v>14.5117256150548</c:v>
                </c:pt>
                <c:pt idx="40">
                  <c:v>14.512781865369901</c:v>
                </c:pt>
                <c:pt idx="41">
                  <c:v>14.5137241788435</c:v>
                </c:pt>
                <c:pt idx="42">
                  <c:v>14.514564845747699</c:v>
                </c:pt>
                <c:pt idx="43">
                  <c:v>14.515314830613301</c:v>
                </c:pt>
                <c:pt idx="44">
                  <c:v>14.515983915236299</c:v>
                </c:pt>
                <c:pt idx="45">
                  <c:v>14.5165808262584</c:v>
                </c:pt>
                <c:pt idx="46">
                  <c:v>14.5171133489859</c:v>
                </c:pt>
                <c:pt idx="47">
                  <c:v>14.517588428930299</c:v>
                </c:pt>
                <c:pt idx="48">
                  <c:v>14.518012262397001</c:v>
                </c:pt>
                <c:pt idx="49">
                  <c:v>14.518390377300699</c:v>
                </c:pt>
                <c:pt idx="50">
                  <c:v>14.5187277052647</c:v>
                </c:pt>
                <c:pt idx="51">
                  <c:v>14.519028645942299</c:v>
                </c:pt>
                <c:pt idx="52">
                  <c:v>14.519297124399699</c:v>
                </c:pt>
                <c:pt idx="53">
                  <c:v>14.5195366423096</c:v>
                </c:pt>
                <c:pt idx="54">
                  <c:v>14.519750323622</c:v>
                </c:pt>
                <c:pt idx="55">
                  <c:v>14.5199409553094</c:v>
                </c:pt>
                <c:pt idx="56">
                  <c:v>14.520111023715399</c:v>
                </c:pt>
                <c:pt idx="57">
                  <c:v>14.5202627469841</c:v>
                </c:pt>
                <c:pt idx="58">
                  <c:v>14.520398103990299</c:v>
                </c:pt>
                <c:pt idx="59">
                  <c:v>14.520518860148901</c:v>
                </c:pt>
                <c:pt idx="60">
                  <c:v>14.520626590441299</c:v>
                </c:pt>
                <c:pt idx="61">
                  <c:v>14.520722699956901</c:v>
                </c:pt>
                <c:pt idx="62">
                  <c:v>14.520808442219</c:v>
                </c:pt>
                <c:pt idx="63">
                  <c:v>14.5208849355348</c:v>
                </c:pt>
                <c:pt idx="64">
                  <c:v>14.520953177580299</c:v>
                </c:pt>
                <c:pt idx="65">
                  <c:v>14.521014058413201</c:v>
                </c:pt>
                <c:pt idx="66">
                  <c:v>14.5210683720814</c:v>
                </c:pt>
                <c:pt idx="67">
                  <c:v>14.521116826979499</c:v>
                </c:pt>
                <c:pt idx="68">
                  <c:v>14.521160055088099</c:v>
                </c:pt>
                <c:pt idx="69">
                  <c:v>14.5211986202166</c:v>
                </c:pt>
                <c:pt idx="70">
                  <c:v>14.5212330253568</c:v>
                </c:pt>
                <c:pt idx="71">
                  <c:v>14.521263719243199</c:v>
                </c:pt>
                <c:pt idx="72">
                  <c:v>14.5212911022057</c:v>
                </c:pt>
                <c:pt idx="73">
                  <c:v>14.521315531390799</c:v>
                </c:pt>
                <c:pt idx="74">
                  <c:v>14.521337325420101</c:v>
                </c:pt>
                <c:pt idx="75">
                  <c:v>14.5213567685455</c:v>
                </c:pt>
                <c:pt idx="76">
                  <c:v>14.5213741143573</c:v>
                </c:pt>
                <c:pt idx="77">
                  <c:v>14.5213895890908</c:v>
                </c:pt>
                <c:pt idx="78">
                  <c:v>14.5214033945776</c:v>
                </c:pt>
                <c:pt idx="79">
                  <c:v>14.521415710878101</c:v>
                </c:pt>
                <c:pt idx="80">
                  <c:v>14.521426698629501</c:v>
                </c:pt>
                <c:pt idx="81">
                  <c:v>14.5214365011414</c:v>
                </c:pt>
                <c:pt idx="82">
                  <c:v>14.521445246264401</c:v>
                </c:pt>
                <c:pt idx="83">
                  <c:v>14.5214530480583</c:v>
                </c:pt>
                <c:pt idx="84">
                  <c:v>14.521460008279201</c:v>
                </c:pt>
                <c:pt idx="85">
                  <c:v>14.5214662177069</c:v>
                </c:pt>
                <c:pt idx="86">
                  <c:v>14.521471757328801</c:v>
                </c:pt>
                <c:pt idx="87">
                  <c:v>14.521476699396301</c:v>
                </c:pt>
                <c:pt idx="88">
                  <c:v>14.5214811083671</c:v>
                </c:pt>
                <c:pt idx="89">
                  <c:v>14.5214850417458</c:v>
                </c:pt>
                <c:pt idx="90">
                  <c:v>14.521488550834301</c:v>
                </c:pt>
                <c:pt idx="91">
                  <c:v>14.521491681400301</c:v>
                </c:pt>
                <c:pt idx="92">
                  <c:v>14.5214944742748</c:v>
                </c:pt>
                <c:pt idx="93">
                  <c:v>14.5214969658843</c:v>
                </c:pt>
                <c:pt idx="94">
                  <c:v>14.521499188725899</c:v>
                </c:pt>
                <c:pt idx="95">
                  <c:v>14.5215011717914</c:v>
                </c:pt>
                <c:pt idx="96">
                  <c:v>14.5215029409453</c:v>
                </c:pt>
                <c:pt idx="97">
                  <c:v>14.5215045192621</c:v>
                </c:pt>
                <c:pt idx="98">
                  <c:v>14.5215059273271</c:v>
                </c:pt>
                <c:pt idx="99">
                  <c:v>14.5215071835053</c:v>
                </c:pt>
                <c:pt idx="100">
                  <c:v>14.521508304180699</c:v>
                </c:pt>
                <c:pt idx="101">
                  <c:v>14.521509303969699</c:v>
                </c:pt>
                <c:pt idx="102">
                  <c:v>14.521510195912301</c:v>
                </c:pt>
                <c:pt idx="103">
                  <c:v>14.521510991641801</c:v>
                </c:pt>
                <c:pt idx="104">
                  <c:v>14.5215117015366</c:v>
                </c:pt>
                <c:pt idx="105">
                  <c:v>14.5215123348557</c:v>
                </c:pt>
                <c:pt idx="106">
                  <c:v>14.521512899859101</c:v>
                </c:pt>
                <c:pt idx="107">
                  <c:v>14.521513403916201</c:v>
                </c:pt>
                <c:pt idx="108">
                  <c:v>14.521513853601</c:v>
                </c:pt>
                <c:pt idx="109">
                  <c:v>14.5215142547786</c:v>
                </c:pt>
                <c:pt idx="110">
                  <c:v>14.521514612681599</c:v>
                </c:pt>
                <c:pt idx="111">
                  <c:v>14.521514931977901</c:v>
                </c:pt>
                <c:pt idx="112">
                  <c:v>14.521515216831901</c:v>
                </c:pt>
                <c:pt idx="113">
                  <c:v>14.521515470959001</c:v>
                </c:pt>
                <c:pt idx="114">
                  <c:v>14.5215156976736</c:v>
                </c:pt>
                <c:pt idx="115">
                  <c:v>14.5215158999327</c:v>
                </c:pt>
                <c:pt idx="116">
                  <c:v>14.521516080374299</c:v>
                </c:pt>
                <c:pt idx="117">
                  <c:v>14.521516241351801</c:v>
                </c:pt>
                <c:pt idx="118">
                  <c:v>14.5215163849648</c:v>
                </c:pt>
                <c:pt idx="119">
                  <c:v>14.521516513086301</c:v>
                </c:pt>
              </c:numCache>
            </c:numRef>
          </c:yVal>
          <c:smooth val="1"/>
          <c:extLst>
            <c:ext xmlns:c16="http://schemas.microsoft.com/office/drawing/2014/chart" uri="{C3380CC4-5D6E-409C-BE32-E72D297353CC}">
              <c16:uniqueId val="{00000004-8785-6B4A-9644-9CB905F0216B}"/>
            </c:ext>
          </c:extLst>
        </c:ser>
        <c:ser>
          <c:idx val="5"/>
          <c:order val="5"/>
          <c:tx>
            <c:strRef>
              <c:f>CEDLpar_Centiles!$C$3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CEDLpar_Centiles!$AF$8:$AF$9</c:f>
              <c:numCache>
                <c:formatCode>General</c:formatCode>
                <c:ptCount val="2"/>
                <c:pt idx="0">
                  <c:v>#N/A</c:v>
                </c:pt>
                <c:pt idx="1">
                  <c:v>#N/A</c:v>
                </c:pt>
              </c:numCache>
            </c:numRef>
          </c:xVal>
          <c:yVal>
            <c:numRef>
              <c:f>CEDLpar_Centiles!$AG$8:$AG$9</c:f>
              <c:numCache>
                <c:formatCode>General</c:formatCode>
                <c:ptCount val="2"/>
                <c:pt idx="0">
                  <c:v>#N/A</c:v>
                </c:pt>
                <c:pt idx="1">
                  <c:v>#N/A</c:v>
                </c:pt>
              </c:numCache>
            </c:numRef>
          </c:yVal>
          <c:smooth val="1"/>
          <c:extLst>
            <c:ext xmlns:c16="http://schemas.microsoft.com/office/drawing/2014/chart" uri="{C3380CC4-5D6E-409C-BE32-E72D297353CC}">
              <c16:uniqueId val="{00000005-8785-6B4A-9644-9CB905F0216B}"/>
            </c:ext>
          </c:extLst>
        </c:ser>
        <c:dLbls>
          <c:showLegendKey val="0"/>
          <c:showVal val="0"/>
          <c:showCatName val="0"/>
          <c:showSerName val="0"/>
          <c:showPercent val="0"/>
          <c:showBubbleSize val="0"/>
        </c:dLbls>
        <c:axId val="921094352"/>
        <c:axId val="921098112"/>
      </c:scatterChart>
      <c:valAx>
        <c:axId val="92109435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98112"/>
        <c:crossesAt val="0"/>
        <c:crossBetween val="midCat"/>
        <c:majorUnit val="1"/>
        <c:minorUnit val="0.5"/>
      </c:valAx>
      <c:valAx>
        <c:axId val="921098112"/>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CEDLpar_Centiles!$B$2</c:f>
              <c:strCache>
                <c:ptCount val="1"/>
                <c:pt idx="0">
                  <c:v>Child Engagement in Daily Life Participation</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09435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CEDLpar_Centiles!$BC$124</c:f>
          <c:strCache>
            <c:ptCount val="1"/>
            <c:pt idx="0">
              <c:v>Child Engagement in Daily Life Participation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CEDLpar_Centiles!$AI$3</c:f>
              <c:strCache>
                <c:ptCount val="1"/>
                <c:pt idx="0">
                  <c:v>3</c:v>
                </c:pt>
              </c:strCache>
            </c:strRef>
          </c:tx>
          <c:spPr>
            <a:ln w="19050" cap="rnd">
              <a:solidFill>
                <a:srgbClr val="92D050"/>
              </a:solidFill>
              <a:prstDash val="sys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CEDLpar_Centiles!$AI$4:$AI$124</c:f>
              <c:numCache>
                <c:formatCode>General</c:formatCode>
                <c:ptCount val="121"/>
                <c:pt idx="0">
                  <c:v>44.23</c:v>
                </c:pt>
                <c:pt idx="1">
                  <c:v>44.11</c:v>
                </c:pt>
                <c:pt idx="2">
                  <c:v>43.99</c:v>
                </c:pt>
                <c:pt idx="3">
                  <c:v>43.87</c:v>
                </c:pt>
                <c:pt idx="4">
                  <c:v>43.76</c:v>
                </c:pt>
                <c:pt idx="5">
                  <c:v>43.65</c:v>
                </c:pt>
                <c:pt idx="6">
                  <c:v>43.55</c:v>
                </c:pt>
                <c:pt idx="7">
                  <c:v>43.44</c:v>
                </c:pt>
                <c:pt idx="8">
                  <c:v>43.34</c:v>
                </c:pt>
                <c:pt idx="9">
                  <c:v>43.25</c:v>
                </c:pt>
                <c:pt idx="10">
                  <c:v>43.15</c:v>
                </c:pt>
                <c:pt idx="11">
                  <c:v>43.06</c:v>
                </c:pt>
                <c:pt idx="12">
                  <c:v>42.98</c:v>
                </c:pt>
                <c:pt idx="13">
                  <c:v>42.89</c:v>
                </c:pt>
                <c:pt idx="14">
                  <c:v>42.81</c:v>
                </c:pt>
                <c:pt idx="15">
                  <c:v>42.74</c:v>
                </c:pt>
                <c:pt idx="16">
                  <c:v>42.66</c:v>
                </c:pt>
                <c:pt idx="17">
                  <c:v>42.59</c:v>
                </c:pt>
                <c:pt idx="18">
                  <c:v>42.52</c:v>
                </c:pt>
                <c:pt idx="19">
                  <c:v>42.46</c:v>
                </c:pt>
                <c:pt idx="20">
                  <c:v>42.4</c:v>
                </c:pt>
                <c:pt idx="21">
                  <c:v>42.34</c:v>
                </c:pt>
                <c:pt idx="22">
                  <c:v>42.29</c:v>
                </c:pt>
                <c:pt idx="23">
                  <c:v>42.23</c:v>
                </c:pt>
                <c:pt idx="24">
                  <c:v>42.19</c:v>
                </c:pt>
                <c:pt idx="25">
                  <c:v>42.14</c:v>
                </c:pt>
                <c:pt idx="26">
                  <c:v>42.1</c:v>
                </c:pt>
                <c:pt idx="27">
                  <c:v>42.06</c:v>
                </c:pt>
                <c:pt idx="28">
                  <c:v>42.03</c:v>
                </c:pt>
                <c:pt idx="29">
                  <c:v>41.99</c:v>
                </c:pt>
                <c:pt idx="30">
                  <c:v>41.96</c:v>
                </c:pt>
                <c:pt idx="31">
                  <c:v>41.94</c:v>
                </c:pt>
                <c:pt idx="32">
                  <c:v>41.92</c:v>
                </c:pt>
                <c:pt idx="33">
                  <c:v>41.9</c:v>
                </c:pt>
                <c:pt idx="34">
                  <c:v>41.88</c:v>
                </c:pt>
                <c:pt idx="35">
                  <c:v>41.87</c:v>
                </c:pt>
                <c:pt idx="36">
                  <c:v>41.86</c:v>
                </c:pt>
                <c:pt idx="37">
                  <c:v>41.85</c:v>
                </c:pt>
                <c:pt idx="38">
                  <c:v>41.85</c:v>
                </c:pt>
                <c:pt idx="39">
                  <c:v>41.85</c:v>
                </c:pt>
                <c:pt idx="40">
                  <c:v>41.85</c:v>
                </c:pt>
                <c:pt idx="41">
                  <c:v>41.86</c:v>
                </c:pt>
                <c:pt idx="42">
                  <c:v>41.87</c:v>
                </c:pt>
                <c:pt idx="43">
                  <c:v>41.88</c:v>
                </c:pt>
                <c:pt idx="44">
                  <c:v>41.89</c:v>
                </c:pt>
                <c:pt idx="45">
                  <c:v>41.91</c:v>
                </c:pt>
                <c:pt idx="46">
                  <c:v>41.94</c:v>
                </c:pt>
                <c:pt idx="47">
                  <c:v>41.96</c:v>
                </c:pt>
                <c:pt idx="48">
                  <c:v>41.99</c:v>
                </c:pt>
                <c:pt idx="49">
                  <c:v>42.02</c:v>
                </c:pt>
                <c:pt idx="50">
                  <c:v>42.06</c:v>
                </c:pt>
                <c:pt idx="51">
                  <c:v>42.09</c:v>
                </c:pt>
                <c:pt idx="52">
                  <c:v>42.14</c:v>
                </c:pt>
                <c:pt idx="53">
                  <c:v>42.18</c:v>
                </c:pt>
                <c:pt idx="54">
                  <c:v>42.23</c:v>
                </c:pt>
                <c:pt idx="55">
                  <c:v>42.28</c:v>
                </c:pt>
                <c:pt idx="56">
                  <c:v>42.33</c:v>
                </c:pt>
                <c:pt idx="57">
                  <c:v>42.39</c:v>
                </c:pt>
                <c:pt idx="58">
                  <c:v>42.45</c:v>
                </c:pt>
                <c:pt idx="59">
                  <c:v>42.52</c:v>
                </c:pt>
                <c:pt idx="60">
                  <c:v>42.58</c:v>
                </c:pt>
                <c:pt idx="61">
                  <c:v>42.65</c:v>
                </c:pt>
                <c:pt idx="62">
                  <c:v>42.73</c:v>
                </c:pt>
                <c:pt idx="63">
                  <c:v>42.8</c:v>
                </c:pt>
                <c:pt idx="64">
                  <c:v>42.88</c:v>
                </c:pt>
                <c:pt idx="65">
                  <c:v>42.97</c:v>
                </c:pt>
                <c:pt idx="66">
                  <c:v>43.05</c:v>
                </c:pt>
                <c:pt idx="67">
                  <c:v>43.14</c:v>
                </c:pt>
                <c:pt idx="68">
                  <c:v>43.23</c:v>
                </c:pt>
                <c:pt idx="69">
                  <c:v>43.33</c:v>
                </c:pt>
                <c:pt idx="70">
                  <c:v>43.43</c:v>
                </c:pt>
                <c:pt idx="71">
                  <c:v>43.53</c:v>
                </c:pt>
                <c:pt idx="72">
                  <c:v>43.64</c:v>
                </c:pt>
                <c:pt idx="73">
                  <c:v>43.75</c:v>
                </c:pt>
                <c:pt idx="74">
                  <c:v>43.86</c:v>
                </c:pt>
                <c:pt idx="75">
                  <c:v>43.97</c:v>
                </c:pt>
                <c:pt idx="76">
                  <c:v>44.08</c:v>
                </c:pt>
                <c:pt idx="77">
                  <c:v>44.2</c:v>
                </c:pt>
                <c:pt idx="78">
                  <c:v>44.31</c:v>
                </c:pt>
                <c:pt idx="79">
                  <c:v>44.42</c:v>
                </c:pt>
                <c:pt idx="80">
                  <c:v>44.54</c:v>
                </c:pt>
                <c:pt idx="81">
                  <c:v>44.66</c:v>
                </c:pt>
                <c:pt idx="82">
                  <c:v>44.77</c:v>
                </c:pt>
                <c:pt idx="83">
                  <c:v>44.89</c:v>
                </c:pt>
                <c:pt idx="84">
                  <c:v>45.01</c:v>
                </c:pt>
                <c:pt idx="85">
                  <c:v>45.13</c:v>
                </c:pt>
                <c:pt idx="86">
                  <c:v>45.25</c:v>
                </c:pt>
                <c:pt idx="87">
                  <c:v>45.37</c:v>
                </c:pt>
                <c:pt idx="88">
                  <c:v>45.49</c:v>
                </c:pt>
                <c:pt idx="89">
                  <c:v>45.61</c:v>
                </c:pt>
                <c:pt idx="90">
                  <c:v>45.73</c:v>
                </c:pt>
                <c:pt idx="91">
                  <c:v>45.85</c:v>
                </c:pt>
                <c:pt idx="92">
                  <c:v>45.97</c:v>
                </c:pt>
                <c:pt idx="93">
                  <c:v>46.1</c:v>
                </c:pt>
                <c:pt idx="94">
                  <c:v>46.22</c:v>
                </c:pt>
                <c:pt idx="95">
                  <c:v>46.35</c:v>
                </c:pt>
                <c:pt idx="96">
                  <c:v>46.47</c:v>
                </c:pt>
                <c:pt idx="97">
                  <c:v>46.6</c:v>
                </c:pt>
                <c:pt idx="98">
                  <c:v>46.72</c:v>
                </c:pt>
                <c:pt idx="99">
                  <c:v>46.85</c:v>
                </c:pt>
                <c:pt idx="100">
                  <c:v>46.98</c:v>
                </c:pt>
                <c:pt idx="101">
                  <c:v>47.11</c:v>
                </c:pt>
                <c:pt idx="102">
                  <c:v>47.23</c:v>
                </c:pt>
                <c:pt idx="103">
                  <c:v>47.36</c:v>
                </c:pt>
                <c:pt idx="104">
                  <c:v>47.49</c:v>
                </c:pt>
                <c:pt idx="105">
                  <c:v>47.62</c:v>
                </c:pt>
                <c:pt idx="106">
                  <c:v>47.76</c:v>
                </c:pt>
                <c:pt idx="107">
                  <c:v>47.89</c:v>
                </c:pt>
                <c:pt idx="108">
                  <c:v>48.02</c:v>
                </c:pt>
                <c:pt idx="109">
                  <c:v>48.15</c:v>
                </c:pt>
                <c:pt idx="110">
                  <c:v>48.29</c:v>
                </c:pt>
                <c:pt idx="111">
                  <c:v>48.42</c:v>
                </c:pt>
                <c:pt idx="112">
                  <c:v>48.56</c:v>
                </c:pt>
                <c:pt idx="113">
                  <c:v>48.69</c:v>
                </c:pt>
                <c:pt idx="114">
                  <c:v>48.83</c:v>
                </c:pt>
                <c:pt idx="115">
                  <c:v>48.96</c:v>
                </c:pt>
                <c:pt idx="116">
                  <c:v>49.1</c:v>
                </c:pt>
                <c:pt idx="117">
                  <c:v>49.24</c:v>
                </c:pt>
                <c:pt idx="118">
                  <c:v>49.38</c:v>
                </c:pt>
                <c:pt idx="119">
                  <c:v>49.52</c:v>
                </c:pt>
                <c:pt idx="120">
                  <c:v>49.66</c:v>
                </c:pt>
              </c:numCache>
            </c:numRef>
          </c:yVal>
          <c:smooth val="0"/>
          <c:extLst>
            <c:ext xmlns:c16="http://schemas.microsoft.com/office/drawing/2014/chart" uri="{C3380CC4-5D6E-409C-BE32-E72D297353CC}">
              <c16:uniqueId val="{00000000-2357-EE41-887C-A3BFD5947383}"/>
            </c:ext>
          </c:extLst>
        </c:ser>
        <c:ser>
          <c:idx val="1"/>
          <c:order val="1"/>
          <c:tx>
            <c:strRef>
              <c:f>CEDLpar_Centiles!$AJ$3</c:f>
              <c:strCache>
                <c:ptCount val="1"/>
                <c:pt idx="0">
                  <c:v>5</c:v>
                </c:pt>
              </c:strCache>
            </c:strRef>
          </c:tx>
          <c:spPr>
            <a:ln w="19050" cap="rnd">
              <a:solidFill>
                <a:schemeClr val="accent2"/>
              </a:solidFill>
              <a:prstDash val="solid"/>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CEDLpar_Centiles!$AJ$4:$AJ$124</c:f>
              <c:numCache>
                <c:formatCode>General</c:formatCode>
                <c:ptCount val="121"/>
                <c:pt idx="0">
                  <c:v>46.55</c:v>
                </c:pt>
                <c:pt idx="1">
                  <c:v>46.48</c:v>
                </c:pt>
                <c:pt idx="2">
                  <c:v>46.41</c:v>
                </c:pt>
                <c:pt idx="3">
                  <c:v>46.35</c:v>
                </c:pt>
                <c:pt idx="4">
                  <c:v>46.28</c:v>
                </c:pt>
                <c:pt idx="5">
                  <c:v>46.22</c:v>
                </c:pt>
                <c:pt idx="6">
                  <c:v>46.16</c:v>
                </c:pt>
                <c:pt idx="7">
                  <c:v>46.1</c:v>
                </c:pt>
                <c:pt idx="8">
                  <c:v>46.05</c:v>
                </c:pt>
                <c:pt idx="9">
                  <c:v>45.99</c:v>
                </c:pt>
                <c:pt idx="10">
                  <c:v>45.94</c:v>
                </c:pt>
                <c:pt idx="11">
                  <c:v>45.89</c:v>
                </c:pt>
                <c:pt idx="12">
                  <c:v>45.84</c:v>
                </c:pt>
                <c:pt idx="13">
                  <c:v>45.79</c:v>
                </c:pt>
                <c:pt idx="14">
                  <c:v>45.74</c:v>
                </c:pt>
                <c:pt idx="15">
                  <c:v>45.7</c:v>
                </c:pt>
                <c:pt idx="16">
                  <c:v>45.65</c:v>
                </c:pt>
                <c:pt idx="17">
                  <c:v>45.61</c:v>
                </c:pt>
                <c:pt idx="18">
                  <c:v>45.57</c:v>
                </c:pt>
                <c:pt idx="19">
                  <c:v>45.53</c:v>
                </c:pt>
                <c:pt idx="20">
                  <c:v>45.49</c:v>
                </c:pt>
                <c:pt idx="21">
                  <c:v>45.46</c:v>
                </c:pt>
                <c:pt idx="22">
                  <c:v>45.42</c:v>
                </c:pt>
                <c:pt idx="23">
                  <c:v>45.39</c:v>
                </c:pt>
                <c:pt idx="24">
                  <c:v>45.36</c:v>
                </c:pt>
                <c:pt idx="25">
                  <c:v>45.33</c:v>
                </c:pt>
                <c:pt idx="26">
                  <c:v>45.3</c:v>
                </c:pt>
                <c:pt idx="27">
                  <c:v>45.27</c:v>
                </c:pt>
                <c:pt idx="28">
                  <c:v>45.25</c:v>
                </c:pt>
                <c:pt idx="29">
                  <c:v>45.23</c:v>
                </c:pt>
                <c:pt idx="30">
                  <c:v>45.2</c:v>
                </c:pt>
                <c:pt idx="31">
                  <c:v>45.18</c:v>
                </c:pt>
                <c:pt idx="32">
                  <c:v>45.17</c:v>
                </c:pt>
                <c:pt idx="33">
                  <c:v>45.15</c:v>
                </c:pt>
                <c:pt idx="34">
                  <c:v>45.13</c:v>
                </c:pt>
                <c:pt idx="35">
                  <c:v>45.12</c:v>
                </c:pt>
                <c:pt idx="36">
                  <c:v>45.11</c:v>
                </c:pt>
                <c:pt idx="37">
                  <c:v>45.1</c:v>
                </c:pt>
                <c:pt idx="38">
                  <c:v>45.09</c:v>
                </c:pt>
                <c:pt idx="39">
                  <c:v>45.08</c:v>
                </c:pt>
                <c:pt idx="40">
                  <c:v>45.08</c:v>
                </c:pt>
                <c:pt idx="41">
                  <c:v>45.07</c:v>
                </c:pt>
                <c:pt idx="42">
                  <c:v>45.07</c:v>
                </c:pt>
                <c:pt idx="43">
                  <c:v>45.07</c:v>
                </c:pt>
                <c:pt idx="44">
                  <c:v>45.07</c:v>
                </c:pt>
                <c:pt idx="45">
                  <c:v>45.07</c:v>
                </c:pt>
                <c:pt idx="46">
                  <c:v>45.08</c:v>
                </c:pt>
                <c:pt idx="47">
                  <c:v>45.08</c:v>
                </c:pt>
                <c:pt idx="48">
                  <c:v>45.09</c:v>
                </c:pt>
                <c:pt idx="49">
                  <c:v>45.1</c:v>
                </c:pt>
                <c:pt idx="50">
                  <c:v>45.11</c:v>
                </c:pt>
                <c:pt idx="51">
                  <c:v>45.12</c:v>
                </c:pt>
                <c:pt idx="52">
                  <c:v>45.14</c:v>
                </c:pt>
                <c:pt idx="53">
                  <c:v>45.15</c:v>
                </c:pt>
                <c:pt idx="54">
                  <c:v>45.17</c:v>
                </c:pt>
                <c:pt idx="55">
                  <c:v>45.19</c:v>
                </c:pt>
                <c:pt idx="56">
                  <c:v>45.21</c:v>
                </c:pt>
                <c:pt idx="57">
                  <c:v>45.23</c:v>
                </c:pt>
                <c:pt idx="58">
                  <c:v>45.25</c:v>
                </c:pt>
                <c:pt idx="59">
                  <c:v>45.28</c:v>
                </c:pt>
                <c:pt idx="60">
                  <c:v>45.3</c:v>
                </c:pt>
                <c:pt idx="61">
                  <c:v>45.33</c:v>
                </c:pt>
                <c:pt idx="62">
                  <c:v>45.36</c:v>
                </c:pt>
                <c:pt idx="63">
                  <c:v>45.39</c:v>
                </c:pt>
                <c:pt idx="64">
                  <c:v>45.43</c:v>
                </c:pt>
                <c:pt idx="65">
                  <c:v>45.46</c:v>
                </c:pt>
                <c:pt idx="66">
                  <c:v>45.5</c:v>
                </c:pt>
                <c:pt idx="67">
                  <c:v>45.54</c:v>
                </c:pt>
                <c:pt idx="68">
                  <c:v>45.57</c:v>
                </c:pt>
                <c:pt idx="69">
                  <c:v>45.62</c:v>
                </c:pt>
                <c:pt idx="70">
                  <c:v>45.66</c:v>
                </c:pt>
                <c:pt idx="71">
                  <c:v>45.7</c:v>
                </c:pt>
                <c:pt idx="72">
                  <c:v>45.75</c:v>
                </c:pt>
                <c:pt idx="73">
                  <c:v>45.8</c:v>
                </c:pt>
                <c:pt idx="74">
                  <c:v>45.85</c:v>
                </c:pt>
                <c:pt idx="75">
                  <c:v>45.9</c:v>
                </c:pt>
                <c:pt idx="76">
                  <c:v>45.95</c:v>
                </c:pt>
                <c:pt idx="77">
                  <c:v>46</c:v>
                </c:pt>
                <c:pt idx="78">
                  <c:v>46.06</c:v>
                </c:pt>
                <c:pt idx="79">
                  <c:v>46.11</c:v>
                </c:pt>
                <c:pt idx="80">
                  <c:v>46.17</c:v>
                </c:pt>
                <c:pt idx="81">
                  <c:v>46.23</c:v>
                </c:pt>
                <c:pt idx="82">
                  <c:v>46.3</c:v>
                </c:pt>
                <c:pt idx="83">
                  <c:v>46.36</c:v>
                </c:pt>
                <c:pt idx="84">
                  <c:v>46.42</c:v>
                </c:pt>
                <c:pt idx="85">
                  <c:v>46.49</c:v>
                </c:pt>
                <c:pt idx="86">
                  <c:v>46.56</c:v>
                </c:pt>
                <c:pt idx="87">
                  <c:v>46.63</c:v>
                </c:pt>
                <c:pt idx="88">
                  <c:v>46.7</c:v>
                </c:pt>
                <c:pt idx="89">
                  <c:v>46.77</c:v>
                </c:pt>
                <c:pt idx="90">
                  <c:v>46.85</c:v>
                </c:pt>
                <c:pt idx="91">
                  <c:v>46.92</c:v>
                </c:pt>
                <c:pt idx="92">
                  <c:v>47</c:v>
                </c:pt>
                <c:pt idx="93">
                  <c:v>47.08</c:v>
                </c:pt>
                <c:pt idx="94">
                  <c:v>47.16</c:v>
                </c:pt>
                <c:pt idx="95">
                  <c:v>47.25</c:v>
                </c:pt>
                <c:pt idx="96">
                  <c:v>47.33</c:v>
                </c:pt>
                <c:pt idx="97">
                  <c:v>47.42</c:v>
                </c:pt>
                <c:pt idx="98">
                  <c:v>47.5</c:v>
                </c:pt>
                <c:pt idx="99">
                  <c:v>47.59</c:v>
                </c:pt>
                <c:pt idx="100">
                  <c:v>47.68</c:v>
                </c:pt>
                <c:pt idx="101">
                  <c:v>47.78</c:v>
                </c:pt>
                <c:pt idx="102">
                  <c:v>47.87</c:v>
                </c:pt>
                <c:pt idx="103">
                  <c:v>47.97</c:v>
                </c:pt>
                <c:pt idx="104">
                  <c:v>48.06</c:v>
                </c:pt>
                <c:pt idx="105">
                  <c:v>48.16</c:v>
                </c:pt>
                <c:pt idx="106">
                  <c:v>48.26</c:v>
                </c:pt>
                <c:pt idx="107">
                  <c:v>48.36</c:v>
                </c:pt>
                <c:pt idx="108">
                  <c:v>48.47</c:v>
                </c:pt>
                <c:pt idx="109">
                  <c:v>48.57</c:v>
                </c:pt>
                <c:pt idx="110">
                  <c:v>48.68</c:v>
                </c:pt>
                <c:pt idx="111">
                  <c:v>48.79</c:v>
                </c:pt>
                <c:pt idx="112">
                  <c:v>48.9</c:v>
                </c:pt>
                <c:pt idx="113">
                  <c:v>49.01</c:v>
                </c:pt>
                <c:pt idx="114">
                  <c:v>49.12</c:v>
                </c:pt>
                <c:pt idx="115">
                  <c:v>49.24</c:v>
                </c:pt>
                <c:pt idx="116">
                  <c:v>49.35</c:v>
                </c:pt>
                <c:pt idx="117">
                  <c:v>49.47</c:v>
                </c:pt>
                <c:pt idx="118">
                  <c:v>49.59</c:v>
                </c:pt>
                <c:pt idx="119">
                  <c:v>49.71</c:v>
                </c:pt>
                <c:pt idx="120">
                  <c:v>49.84</c:v>
                </c:pt>
              </c:numCache>
            </c:numRef>
          </c:yVal>
          <c:smooth val="0"/>
          <c:extLst>
            <c:ext xmlns:c16="http://schemas.microsoft.com/office/drawing/2014/chart" uri="{C3380CC4-5D6E-409C-BE32-E72D297353CC}">
              <c16:uniqueId val="{00000001-2357-EE41-887C-A3BFD5947383}"/>
            </c:ext>
          </c:extLst>
        </c:ser>
        <c:ser>
          <c:idx val="2"/>
          <c:order val="2"/>
          <c:tx>
            <c:strRef>
              <c:f>CEDLpar_Centiles!$AK$3</c:f>
              <c:strCache>
                <c:ptCount val="1"/>
                <c:pt idx="0">
                  <c:v>10</c:v>
                </c:pt>
              </c:strCache>
            </c:strRef>
          </c:tx>
          <c:spPr>
            <a:ln w="19050" cap="rnd">
              <a:solidFill>
                <a:srgbClr val="7030A0"/>
              </a:solidFill>
              <a:prstDash val="sysDot"/>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CEDLpar_Centiles!$AK$4:$AK$124</c:f>
              <c:numCache>
                <c:formatCode>General</c:formatCode>
                <c:ptCount val="121"/>
                <c:pt idx="0">
                  <c:v>50.65</c:v>
                </c:pt>
                <c:pt idx="1">
                  <c:v>50.59</c:v>
                </c:pt>
                <c:pt idx="2">
                  <c:v>50.54</c:v>
                </c:pt>
                <c:pt idx="3">
                  <c:v>50.48</c:v>
                </c:pt>
                <c:pt idx="4">
                  <c:v>50.43</c:v>
                </c:pt>
                <c:pt idx="5">
                  <c:v>50.37</c:v>
                </c:pt>
                <c:pt idx="6">
                  <c:v>50.32</c:v>
                </c:pt>
                <c:pt idx="7">
                  <c:v>50.27</c:v>
                </c:pt>
                <c:pt idx="8">
                  <c:v>50.22</c:v>
                </c:pt>
                <c:pt idx="9">
                  <c:v>50.17</c:v>
                </c:pt>
                <c:pt idx="10">
                  <c:v>50.12</c:v>
                </c:pt>
                <c:pt idx="11">
                  <c:v>50.08</c:v>
                </c:pt>
                <c:pt idx="12">
                  <c:v>50.03</c:v>
                </c:pt>
                <c:pt idx="13">
                  <c:v>49.98</c:v>
                </c:pt>
                <c:pt idx="14">
                  <c:v>49.94</c:v>
                </c:pt>
                <c:pt idx="15">
                  <c:v>49.9</c:v>
                </c:pt>
                <c:pt idx="16">
                  <c:v>49.86</c:v>
                </c:pt>
                <c:pt idx="17">
                  <c:v>49.81</c:v>
                </c:pt>
                <c:pt idx="18">
                  <c:v>49.77</c:v>
                </c:pt>
                <c:pt idx="19">
                  <c:v>49.74</c:v>
                </c:pt>
                <c:pt idx="20">
                  <c:v>49.7</c:v>
                </c:pt>
                <c:pt idx="21">
                  <c:v>49.66</c:v>
                </c:pt>
                <c:pt idx="22">
                  <c:v>49.62</c:v>
                </c:pt>
                <c:pt idx="23">
                  <c:v>49.59</c:v>
                </c:pt>
                <c:pt idx="24">
                  <c:v>49.56</c:v>
                </c:pt>
                <c:pt idx="25">
                  <c:v>49.52</c:v>
                </c:pt>
                <c:pt idx="26">
                  <c:v>49.49</c:v>
                </c:pt>
                <c:pt idx="27">
                  <c:v>49.46</c:v>
                </c:pt>
                <c:pt idx="28">
                  <c:v>49.43</c:v>
                </c:pt>
                <c:pt idx="29">
                  <c:v>49.4</c:v>
                </c:pt>
                <c:pt idx="30">
                  <c:v>49.38</c:v>
                </c:pt>
                <c:pt idx="31">
                  <c:v>49.35</c:v>
                </c:pt>
                <c:pt idx="32">
                  <c:v>49.32</c:v>
                </c:pt>
                <c:pt idx="33">
                  <c:v>49.3</c:v>
                </c:pt>
                <c:pt idx="34">
                  <c:v>49.28</c:v>
                </c:pt>
                <c:pt idx="35">
                  <c:v>49.25</c:v>
                </c:pt>
                <c:pt idx="36">
                  <c:v>49.23</c:v>
                </c:pt>
                <c:pt idx="37">
                  <c:v>49.21</c:v>
                </c:pt>
                <c:pt idx="38">
                  <c:v>49.19</c:v>
                </c:pt>
                <c:pt idx="39">
                  <c:v>49.17</c:v>
                </c:pt>
                <c:pt idx="40">
                  <c:v>49.16</c:v>
                </c:pt>
                <c:pt idx="41">
                  <c:v>49.14</c:v>
                </c:pt>
                <c:pt idx="42">
                  <c:v>49.12</c:v>
                </c:pt>
                <c:pt idx="43">
                  <c:v>49.11</c:v>
                </c:pt>
                <c:pt idx="44">
                  <c:v>49.1</c:v>
                </c:pt>
                <c:pt idx="45">
                  <c:v>49.09</c:v>
                </c:pt>
                <c:pt idx="46">
                  <c:v>49.07</c:v>
                </c:pt>
                <c:pt idx="47">
                  <c:v>49.06</c:v>
                </c:pt>
                <c:pt idx="48">
                  <c:v>49.06</c:v>
                </c:pt>
                <c:pt idx="49">
                  <c:v>49.05</c:v>
                </c:pt>
                <c:pt idx="50">
                  <c:v>49.04</c:v>
                </c:pt>
                <c:pt idx="51">
                  <c:v>49.03</c:v>
                </c:pt>
                <c:pt idx="52">
                  <c:v>49.03</c:v>
                </c:pt>
                <c:pt idx="53">
                  <c:v>49.03</c:v>
                </c:pt>
                <c:pt idx="54">
                  <c:v>49.02</c:v>
                </c:pt>
                <c:pt idx="55">
                  <c:v>49.02</c:v>
                </c:pt>
                <c:pt idx="56">
                  <c:v>49.02</c:v>
                </c:pt>
                <c:pt idx="57">
                  <c:v>49.02</c:v>
                </c:pt>
                <c:pt idx="58">
                  <c:v>49.02</c:v>
                </c:pt>
                <c:pt idx="59">
                  <c:v>49.02</c:v>
                </c:pt>
                <c:pt idx="60">
                  <c:v>49.03</c:v>
                </c:pt>
                <c:pt idx="61">
                  <c:v>49.03</c:v>
                </c:pt>
                <c:pt idx="62">
                  <c:v>49.04</c:v>
                </c:pt>
                <c:pt idx="63">
                  <c:v>49.04</c:v>
                </c:pt>
                <c:pt idx="64">
                  <c:v>49.05</c:v>
                </c:pt>
                <c:pt idx="65">
                  <c:v>49.06</c:v>
                </c:pt>
                <c:pt idx="66">
                  <c:v>49.07</c:v>
                </c:pt>
                <c:pt idx="67">
                  <c:v>49.08</c:v>
                </c:pt>
                <c:pt idx="68">
                  <c:v>49.09</c:v>
                </c:pt>
                <c:pt idx="69">
                  <c:v>49.1</c:v>
                </c:pt>
                <c:pt idx="70">
                  <c:v>49.12</c:v>
                </c:pt>
                <c:pt idx="71">
                  <c:v>49.13</c:v>
                </c:pt>
                <c:pt idx="72">
                  <c:v>49.15</c:v>
                </c:pt>
                <c:pt idx="73">
                  <c:v>49.17</c:v>
                </c:pt>
                <c:pt idx="74">
                  <c:v>49.18</c:v>
                </c:pt>
                <c:pt idx="75">
                  <c:v>49.2</c:v>
                </c:pt>
                <c:pt idx="76">
                  <c:v>49.22</c:v>
                </c:pt>
                <c:pt idx="77">
                  <c:v>49.24</c:v>
                </c:pt>
                <c:pt idx="78">
                  <c:v>49.26</c:v>
                </c:pt>
                <c:pt idx="79">
                  <c:v>49.29</c:v>
                </c:pt>
                <c:pt idx="80">
                  <c:v>49.31</c:v>
                </c:pt>
                <c:pt idx="81">
                  <c:v>49.34</c:v>
                </c:pt>
                <c:pt idx="82">
                  <c:v>49.36</c:v>
                </c:pt>
                <c:pt idx="83">
                  <c:v>49.39</c:v>
                </c:pt>
                <c:pt idx="84">
                  <c:v>49.42</c:v>
                </c:pt>
                <c:pt idx="85">
                  <c:v>49.45</c:v>
                </c:pt>
                <c:pt idx="86">
                  <c:v>49.48</c:v>
                </c:pt>
                <c:pt idx="87">
                  <c:v>49.51</c:v>
                </c:pt>
                <c:pt idx="88">
                  <c:v>49.54</c:v>
                </c:pt>
                <c:pt idx="89">
                  <c:v>49.57</c:v>
                </c:pt>
                <c:pt idx="90">
                  <c:v>49.61</c:v>
                </c:pt>
                <c:pt idx="91">
                  <c:v>49.64</c:v>
                </c:pt>
                <c:pt idx="92">
                  <c:v>49.68</c:v>
                </c:pt>
                <c:pt idx="93">
                  <c:v>49.72</c:v>
                </c:pt>
                <c:pt idx="94">
                  <c:v>49.76</c:v>
                </c:pt>
                <c:pt idx="95">
                  <c:v>49.8</c:v>
                </c:pt>
                <c:pt idx="96">
                  <c:v>49.84</c:v>
                </c:pt>
                <c:pt idx="97">
                  <c:v>49.88</c:v>
                </c:pt>
                <c:pt idx="98">
                  <c:v>49.92</c:v>
                </c:pt>
                <c:pt idx="99">
                  <c:v>49.96</c:v>
                </c:pt>
                <c:pt idx="100">
                  <c:v>50.01</c:v>
                </c:pt>
                <c:pt idx="101">
                  <c:v>50.05</c:v>
                </c:pt>
                <c:pt idx="102">
                  <c:v>50.1</c:v>
                </c:pt>
                <c:pt idx="103">
                  <c:v>50.15</c:v>
                </c:pt>
                <c:pt idx="104">
                  <c:v>50.2</c:v>
                </c:pt>
                <c:pt idx="105">
                  <c:v>50.25</c:v>
                </c:pt>
                <c:pt idx="106">
                  <c:v>50.3</c:v>
                </c:pt>
                <c:pt idx="107">
                  <c:v>50.35</c:v>
                </c:pt>
                <c:pt idx="108">
                  <c:v>50.4</c:v>
                </c:pt>
                <c:pt idx="109">
                  <c:v>50.46</c:v>
                </c:pt>
                <c:pt idx="110">
                  <c:v>50.51</c:v>
                </c:pt>
                <c:pt idx="111">
                  <c:v>50.57</c:v>
                </c:pt>
                <c:pt idx="112">
                  <c:v>50.63</c:v>
                </c:pt>
                <c:pt idx="113">
                  <c:v>50.68</c:v>
                </c:pt>
                <c:pt idx="114">
                  <c:v>50.74</c:v>
                </c:pt>
                <c:pt idx="115">
                  <c:v>50.8</c:v>
                </c:pt>
                <c:pt idx="116">
                  <c:v>50.86</c:v>
                </c:pt>
                <c:pt idx="117">
                  <c:v>50.93</c:v>
                </c:pt>
                <c:pt idx="118">
                  <c:v>50.99</c:v>
                </c:pt>
                <c:pt idx="119">
                  <c:v>51.05</c:v>
                </c:pt>
                <c:pt idx="120">
                  <c:v>51.12</c:v>
                </c:pt>
              </c:numCache>
            </c:numRef>
          </c:yVal>
          <c:smooth val="0"/>
          <c:extLst>
            <c:ext xmlns:c16="http://schemas.microsoft.com/office/drawing/2014/chart" uri="{C3380CC4-5D6E-409C-BE32-E72D297353CC}">
              <c16:uniqueId val="{00000002-2357-EE41-887C-A3BFD5947383}"/>
            </c:ext>
          </c:extLst>
        </c:ser>
        <c:ser>
          <c:idx val="3"/>
          <c:order val="3"/>
          <c:tx>
            <c:strRef>
              <c:f>CEDLpar_Centiles!$AL$3</c:f>
              <c:strCache>
                <c:ptCount val="1"/>
                <c:pt idx="0">
                  <c:v>25</c:v>
                </c:pt>
              </c:strCache>
            </c:strRef>
          </c:tx>
          <c:spPr>
            <a:ln w="19050" cap="rnd">
              <a:solidFill>
                <a:schemeClr val="accent4"/>
              </a:solidFill>
              <a:prstDash val="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CEDLpar_Centiles!$AL$4:$AL$124</c:f>
              <c:numCache>
                <c:formatCode>General</c:formatCode>
                <c:ptCount val="121"/>
                <c:pt idx="0">
                  <c:v>55.95</c:v>
                </c:pt>
                <c:pt idx="1">
                  <c:v>55.89</c:v>
                </c:pt>
                <c:pt idx="2">
                  <c:v>55.82</c:v>
                </c:pt>
                <c:pt idx="3">
                  <c:v>55.76</c:v>
                </c:pt>
                <c:pt idx="4">
                  <c:v>55.7</c:v>
                </c:pt>
                <c:pt idx="5">
                  <c:v>55.65</c:v>
                </c:pt>
                <c:pt idx="6">
                  <c:v>55.59</c:v>
                </c:pt>
                <c:pt idx="7">
                  <c:v>55.54</c:v>
                </c:pt>
                <c:pt idx="8">
                  <c:v>55.48</c:v>
                </c:pt>
                <c:pt idx="9">
                  <c:v>55.43</c:v>
                </c:pt>
                <c:pt idx="10">
                  <c:v>55.38</c:v>
                </c:pt>
                <c:pt idx="11">
                  <c:v>55.33</c:v>
                </c:pt>
                <c:pt idx="12">
                  <c:v>55.29</c:v>
                </c:pt>
                <c:pt idx="13">
                  <c:v>55.24</c:v>
                </c:pt>
                <c:pt idx="14">
                  <c:v>55.2</c:v>
                </c:pt>
                <c:pt idx="15">
                  <c:v>55.16</c:v>
                </c:pt>
                <c:pt idx="16">
                  <c:v>55.12</c:v>
                </c:pt>
                <c:pt idx="17">
                  <c:v>55.08</c:v>
                </c:pt>
                <c:pt idx="18">
                  <c:v>55.05</c:v>
                </c:pt>
                <c:pt idx="19">
                  <c:v>55.01</c:v>
                </c:pt>
                <c:pt idx="20">
                  <c:v>54.98</c:v>
                </c:pt>
                <c:pt idx="21">
                  <c:v>54.95</c:v>
                </c:pt>
                <c:pt idx="22">
                  <c:v>54.92</c:v>
                </c:pt>
                <c:pt idx="23">
                  <c:v>54.89</c:v>
                </c:pt>
                <c:pt idx="24">
                  <c:v>54.86</c:v>
                </c:pt>
                <c:pt idx="25">
                  <c:v>54.84</c:v>
                </c:pt>
                <c:pt idx="26">
                  <c:v>54.81</c:v>
                </c:pt>
                <c:pt idx="27">
                  <c:v>54.79</c:v>
                </c:pt>
                <c:pt idx="28">
                  <c:v>54.77</c:v>
                </c:pt>
                <c:pt idx="29">
                  <c:v>54.75</c:v>
                </c:pt>
                <c:pt idx="30">
                  <c:v>54.74</c:v>
                </c:pt>
                <c:pt idx="31">
                  <c:v>54.72</c:v>
                </c:pt>
                <c:pt idx="32">
                  <c:v>54.71</c:v>
                </c:pt>
                <c:pt idx="33">
                  <c:v>54.7</c:v>
                </c:pt>
                <c:pt idx="34">
                  <c:v>54.69</c:v>
                </c:pt>
                <c:pt idx="35">
                  <c:v>54.68</c:v>
                </c:pt>
                <c:pt idx="36">
                  <c:v>54.67</c:v>
                </c:pt>
                <c:pt idx="37">
                  <c:v>54.67</c:v>
                </c:pt>
                <c:pt idx="38">
                  <c:v>54.66</c:v>
                </c:pt>
                <c:pt idx="39">
                  <c:v>54.66</c:v>
                </c:pt>
                <c:pt idx="40">
                  <c:v>54.66</c:v>
                </c:pt>
                <c:pt idx="41">
                  <c:v>54.66</c:v>
                </c:pt>
                <c:pt idx="42">
                  <c:v>54.66</c:v>
                </c:pt>
                <c:pt idx="43">
                  <c:v>54.67</c:v>
                </c:pt>
                <c:pt idx="44">
                  <c:v>54.67</c:v>
                </c:pt>
                <c:pt idx="45">
                  <c:v>54.68</c:v>
                </c:pt>
                <c:pt idx="46">
                  <c:v>54.69</c:v>
                </c:pt>
                <c:pt idx="47">
                  <c:v>54.7</c:v>
                </c:pt>
                <c:pt idx="48">
                  <c:v>54.72</c:v>
                </c:pt>
                <c:pt idx="49">
                  <c:v>54.73</c:v>
                </c:pt>
                <c:pt idx="50">
                  <c:v>54.75</c:v>
                </c:pt>
                <c:pt idx="51">
                  <c:v>54.76</c:v>
                </c:pt>
                <c:pt idx="52">
                  <c:v>54.78</c:v>
                </c:pt>
                <c:pt idx="53">
                  <c:v>54.8</c:v>
                </c:pt>
                <c:pt idx="54">
                  <c:v>54.83</c:v>
                </c:pt>
                <c:pt idx="55">
                  <c:v>54.85</c:v>
                </c:pt>
                <c:pt idx="56">
                  <c:v>54.88</c:v>
                </c:pt>
                <c:pt idx="57">
                  <c:v>54.91</c:v>
                </c:pt>
                <c:pt idx="58">
                  <c:v>54.93</c:v>
                </c:pt>
                <c:pt idx="59">
                  <c:v>54.97</c:v>
                </c:pt>
                <c:pt idx="60">
                  <c:v>55</c:v>
                </c:pt>
                <c:pt idx="61">
                  <c:v>55.03</c:v>
                </c:pt>
                <c:pt idx="62">
                  <c:v>55.07</c:v>
                </c:pt>
                <c:pt idx="63">
                  <c:v>55.1</c:v>
                </c:pt>
                <c:pt idx="64">
                  <c:v>55.14</c:v>
                </c:pt>
                <c:pt idx="65">
                  <c:v>55.18</c:v>
                </c:pt>
                <c:pt idx="66">
                  <c:v>55.23</c:v>
                </c:pt>
                <c:pt idx="67">
                  <c:v>55.27</c:v>
                </c:pt>
                <c:pt idx="68">
                  <c:v>55.32</c:v>
                </c:pt>
                <c:pt idx="69">
                  <c:v>55.36</c:v>
                </c:pt>
                <c:pt idx="70">
                  <c:v>55.41</c:v>
                </c:pt>
                <c:pt idx="71">
                  <c:v>55.46</c:v>
                </c:pt>
                <c:pt idx="72">
                  <c:v>55.51</c:v>
                </c:pt>
                <c:pt idx="73">
                  <c:v>55.57</c:v>
                </c:pt>
                <c:pt idx="74">
                  <c:v>55.62</c:v>
                </c:pt>
                <c:pt idx="75">
                  <c:v>55.68</c:v>
                </c:pt>
                <c:pt idx="76">
                  <c:v>55.74</c:v>
                </c:pt>
                <c:pt idx="77">
                  <c:v>55.8</c:v>
                </c:pt>
                <c:pt idx="78">
                  <c:v>55.86</c:v>
                </c:pt>
                <c:pt idx="79">
                  <c:v>55.93</c:v>
                </c:pt>
                <c:pt idx="80">
                  <c:v>55.99</c:v>
                </c:pt>
                <c:pt idx="81">
                  <c:v>56.06</c:v>
                </c:pt>
                <c:pt idx="82">
                  <c:v>56.13</c:v>
                </c:pt>
                <c:pt idx="83">
                  <c:v>56.2</c:v>
                </c:pt>
                <c:pt idx="84">
                  <c:v>56.27</c:v>
                </c:pt>
                <c:pt idx="85">
                  <c:v>56.34</c:v>
                </c:pt>
                <c:pt idx="86">
                  <c:v>56.42</c:v>
                </c:pt>
                <c:pt idx="87">
                  <c:v>56.49</c:v>
                </c:pt>
                <c:pt idx="88">
                  <c:v>56.57</c:v>
                </c:pt>
                <c:pt idx="89">
                  <c:v>56.65</c:v>
                </c:pt>
                <c:pt idx="90">
                  <c:v>56.73</c:v>
                </c:pt>
                <c:pt idx="91">
                  <c:v>56.82</c:v>
                </c:pt>
                <c:pt idx="92">
                  <c:v>56.9</c:v>
                </c:pt>
                <c:pt idx="93">
                  <c:v>56.99</c:v>
                </c:pt>
                <c:pt idx="94">
                  <c:v>57.08</c:v>
                </c:pt>
                <c:pt idx="95">
                  <c:v>57.17</c:v>
                </c:pt>
                <c:pt idx="96">
                  <c:v>57.26</c:v>
                </c:pt>
                <c:pt idx="97">
                  <c:v>57.35</c:v>
                </c:pt>
                <c:pt idx="98">
                  <c:v>57.45</c:v>
                </c:pt>
                <c:pt idx="99">
                  <c:v>57.54</c:v>
                </c:pt>
                <c:pt idx="100">
                  <c:v>57.64</c:v>
                </c:pt>
                <c:pt idx="101">
                  <c:v>57.74</c:v>
                </c:pt>
                <c:pt idx="102">
                  <c:v>57.84</c:v>
                </c:pt>
                <c:pt idx="103">
                  <c:v>57.94</c:v>
                </c:pt>
                <c:pt idx="104">
                  <c:v>58.05</c:v>
                </c:pt>
                <c:pt idx="105">
                  <c:v>58.15</c:v>
                </c:pt>
                <c:pt idx="106">
                  <c:v>58.26</c:v>
                </c:pt>
                <c:pt idx="107">
                  <c:v>58.37</c:v>
                </c:pt>
                <c:pt idx="108">
                  <c:v>58.48</c:v>
                </c:pt>
                <c:pt idx="109">
                  <c:v>58.6</c:v>
                </c:pt>
                <c:pt idx="110">
                  <c:v>58.71</c:v>
                </c:pt>
                <c:pt idx="111">
                  <c:v>58.83</c:v>
                </c:pt>
                <c:pt idx="112">
                  <c:v>58.94</c:v>
                </c:pt>
                <c:pt idx="113">
                  <c:v>59.06</c:v>
                </c:pt>
                <c:pt idx="114">
                  <c:v>59.18</c:v>
                </c:pt>
                <c:pt idx="115">
                  <c:v>59.31</c:v>
                </c:pt>
                <c:pt idx="116">
                  <c:v>59.43</c:v>
                </c:pt>
                <c:pt idx="117">
                  <c:v>59.56</c:v>
                </c:pt>
                <c:pt idx="118">
                  <c:v>59.68</c:v>
                </c:pt>
                <c:pt idx="119">
                  <c:v>59.81</c:v>
                </c:pt>
                <c:pt idx="120">
                  <c:v>59.94</c:v>
                </c:pt>
              </c:numCache>
            </c:numRef>
          </c:yVal>
          <c:smooth val="0"/>
          <c:extLst>
            <c:ext xmlns:c16="http://schemas.microsoft.com/office/drawing/2014/chart" uri="{C3380CC4-5D6E-409C-BE32-E72D297353CC}">
              <c16:uniqueId val="{00000003-2357-EE41-887C-A3BFD5947383}"/>
            </c:ext>
          </c:extLst>
        </c:ser>
        <c:ser>
          <c:idx val="4"/>
          <c:order val="4"/>
          <c:tx>
            <c:strRef>
              <c:f>CEDLpar_Centiles!$AM$3</c:f>
              <c:strCache>
                <c:ptCount val="1"/>
                <c:pt idx="0">
                  <c:v>50</c:v>
                </c:pt>
              </c:strCache>
            </c:strRef>
          </c:tx>
          <c:spPr>
            <a:ln w="19050" cap="rnd">
              <a:solidFill>
                <a:schemeClr val="tx1"/>
              </a:solidFill>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CEDLpar_Centiles!$AM$4:$AM$124</c:f>
              <c:numCache>
                <c:formatCode>General</c:formatCode>
                <c:ptCount val="121"/>
                <c:pt idx="0">
                  <c:v>60.63</c:v>
                </c:pt>
                <c:pt idx="1">
                  <c:v>60.55</c:v>
                </c:pt>
                <c:pt idx="2">
                  <c:v>60.47</c:v>
                </c:pt>
                <c:pt idx="3">
                  <c:v>60.4</c:v>
                </c:pt>
                <c:pt idx="4">
                  <c:v>60.32</c:v>
                </c:pt>
                <c:pt idx="5">
                  <c:v>60.26</c:v>
                </c:pt>
                <c:pt idx="6">
                  <c:v>60.19</c:v>
                </c:pt>
                <c:pt idx="7">
                  <c:v>60.12</c:v>
                </c:pt>
                <c:pt idx="8">
                  <c:v>60.06</c:v>
                </c:pt>
                <c:pt idx="9">
                  <c:v>60</c:v>
                </c:pt>
                <c:pt idx="10">
                  <c:v>59.94</c:v>
                </c:pt>
                <c:pt idx="11">
                  <c:v>59.88</c:v>
                </c:pt>
                <c:pt idx="12">
                  <c:v>59.83</c:v>
                </c:pt>
                <c:pt idx="13">
                  <c:v>59.78</c:v>
                </c:pt>
                <c:pt idx="14">
                  <c:v>59.73</c:v>
                </c:pt>
                <c:pt idx="15">
                  <c:v>59.68</c:v>
                </c:pt>
                <c:pt idx="16">
                  <c:v>59.64</c:v>
                </c:pt>
                <c:pt idx="17">
                  <c:v>59.6</c:v>
                </c:pt>
                <c:pt idx="18">
                  <c:v>59.56</c:v>
                </c:pt>
                <c:pt idx="19">
                  <c:v>59.52</c:v>
                </c:pt>
                <c:pt idx="20">
                  <c:v>59.49</c:v>
                </c:pt>
                <c:pt idx="21">
                  <c:v>59.45</c:v>
                </c:pt>
                <c:pt idx="22">
                  <c:v>59.42</c:v>
                </c:pt>
                <c:pt idx="23">
                  <c:v>59.4</c:v>
                </c:pt>
                <c:pt idx="24">
                  <c:v>59.37</c:v>
                </c:pt>
                <c:pt idx="25">
                  <c:v>59.35</c:v>
                </c:pt>
                <c:pt idx="26">
                  <c:v>59.33</c:v>
                </c:pt>
                <c:pt idx="27">
                  <c:v>59.31</c:v>
                </c:pt>
                <c:pt idx="28">
                  <c:v>59.29</c:v>
                </c:pt>
                <c:pt idx="29">
                  <c:v>59.28</c:v>
                </c:pt>
                <c:pt idx="30">
                  <c:v>59.27</c:v>
                </c:pt>
                <c:pt idx="31">
                  <c:v>59.26</c:v>
                </c:pt>
                <c:pt idx="32">
                  <c:v>59.25</c:v>
                </c:pt>
                <c:pt idx="33">
                  <c:v>59.25</c:v>
                </c:pt>
                <c:pt idx="34">
                  <c:v>59.25</c:v>
                </c:pt>
                <c:pt idx="35">
                  <c:v>59.25</c:v>
                </c:pt>
                <c:pt idx="36">
                  <c:v>59.25</c:v>
                </c:pt>
                <c:pt idx="37">
                  <c:v>59.25</c:v>
                </c:pt>
                <c:pt idx="38">
                  <c:v>59.26</c:v>
                </c:pt>
                <c:pt idx="39">
                  <c:v>59.27</c:v>
                </c:pt>
                <c:pt idx="40">
                  <c:v>59.28</c:v>
                </c:pt>
                <c:pt idx="41">
                  <c:v>59.3</c:v>
                </c:pt>
                <c:pt idx="42">
                  <c:v>59.31</c:v>
                </c:pt>
                <c:pt idx="43">
                  <c:v>59.33</c:v>
                </c:pt>
                <c:pt idx="44">
                  <c:v>59.35</c:v>
                </c:pt>
                <c:pt idx="45">
                  <c:v>59.38</c:v>
                </c:pt>
                <c:pt idx="46">
                  <c:v>59.4</c:v>
                </c:pt>
                <c:pt idx="47">
                  <c:v>59.43</c:v>
                </c:pt>
                <c:pt idx="48">
                  <c:v>59.46</c:v>
                </c:pt>
                <c:pt idx="49">
                  <c:v>59.5</c:v>
                </c:pt>
                <c:pt idx="50">
                  <c:v>59.53</c:v>
                </c:pt>
                <c:pt idx="51">
                  <c:v>59.57</c:v>
                </c:pt>
                <c:pt idx="52">
                  <c:v>59.61</c:v>
                </c:pt>
                <c:pt idx="53">
                  <c:v>59.65</c:v>
                </c:pt>
                <c:pt idx="54">
                  <c:v>59.7</c:v>
                </c:pt>
                <c:pt idx="55">
                  <c:v>59.74</c:v>
                </c:pt>
                <c:pt idx="56">
                  <c:v>59.79</c:v>
                </c:pt>
                <c:pt idx="57">
                  <c:v>59.84</c:v>
                </c:pt>
                <c:pt idx="58">
                  <c:v>59.9</c:v>
                </c:pt>
                <c:pt idx="59">
                  <c:v>59.95</c:v>
                </c:pt>
                <c:pt idx="60">
                  <c:v>60.01</c:v>
                </c:pt>
                <c:pt idx="61">
                  <c:v>60.07</c:v>
                </c:pt>
                <c:pt idx="62">
                  <c:v>60.14</c:v>
                </c:pt>
                <c:pt idx="63">
                  <c:v>60.2</c:v>
                </c:pt>
                <c:pt idx="64">
                  <c:v>60.27</c:v>
                </c:pt>
                <c:pt idx="65">
                  <c:v>60.34</c:v>
                </c:pt>
                <c:pt idx="66">
                  <c:v>60.42</c:v>
                </c:pt>
                <c:pt idx="67">
                  <c:v>60.49</c:v>
                </c:pt>
                <c:pt idx="68">
                  <c:v>60.57</c:v>
                </c:pt>
                <c:pt idx="69">
                  <c:v>60.65</c:v>
                </c:pt>
                <c:pt idx="70">
                  <c:v>60.73</c:v>
                </c:pt>
                <c:pt idx="71">
                  <c:v>60.81</c:v>
                </c:pt>
                <c:pt idx="72">
                  <c:v>60.9</c:v>
                </c:pt>
                <c:pt idx="73">
                  <c:v>60.99</c:v>
                </c:pt>
                <c:pt idx="74">
                  <c:v>61.08</c:v>
                </c:pt>
                <c:pt idx="75">
                  <c:v>61.18</c:v>
                </c:pt>
                <c:pt idx="76">
                  <c:v>61.27</c:v>
                </c:pt>
                <c:pt idx="77">
                  <c:v>61.37</c:v>
                </c:pt>
                <c:pt idx="78">
                  <c:v>61.47</c:v>
                </c:pt>
                <c:pt idx="79">
                  <c:v>61.57</c:v>
                </c:pt>
                <c:pt idx="80">
                  <c:v>61.68</c:v>
                </c:pt>
                <c:pt idx="81">
                  <c:v>61.79</c:v>
                </c:pt>
                <c:pt idx="82">
                  <c:v>61.9</c:v>
                </c:pt>
                <c:pt idx="83">
                  <c:v>62.01</c:v>
                </c:pt>
                <c:pt idx="84">
                  <c:v>62.13</c:v>
                </c:pt>
                <c:pt idx="85">
                  <c:v>62.24</c:v>
                </c:pt>
                <c:pt idx="86">
                  <c:v>62.36</c:v>
                </c:pt>
                <c:pt idx="87">
                  <c:v>62.49</c:v>
                </c:pt>
                <c:pt idx="88">
                  <c:v>62.61</c:v>
                </c:pt>
                <c:pt idx="89">
                  <c:v>62.74</c:v>
                </c:pt>
                <c:pt idx="90">
                  <c:v>62.87</c:v>
                </c:pt>
                <c:pt idx="91">
                  <c:v>63</c:v>
                </c:pt>
                <c:pt idx="92">
                  <c:v>63.13</c:v>
                </c:pt>
                <c:pt idx="93">
                  <c:v>63.27</c:v>
                </c:pt>
                <c:pt idx="94">
                  <c:v>63.4</c:v>
                </c:pt>
                <c:pt idx="95">
                  <c:v>63.55</c:v>
                </c:pt>
                <c:pt idx="96">
                  <c:v>63.69</c:v>
                </c:pt>
                <c:pt idx="97">
                  <c:v>63.83</c:v>
                </c:pt>
                <c:pt idx="98">
                  <c:v>63.98</c:v>
                </c:pt>
                <c:pt idx="99">
                  <c:v>64.13</c:v>
                </c:pt>
                <c:pt idx="100">
                  <c:v>64.28</c:v>
                </c:pt>
                <c:pt idx="101">
                  <c:v>64.44</c:v>
                </c:pt>
                <c:pt idx="102">
                  <c:v>64.599999999999994</c:v>
                </c:pt>
                <c:pt idx="103">
                  <c:v>64.75</c:v>
                </c:pt>
                <c:pt idx="104">
                  <c:v>64.92</c:v>
                </c:pt>
                <c:pt idx="105">
                  <c:v>65.08</c:v>
                </c:pt>
                <c:pt idx="106">
                  <c:v>65.25</c:v>
                </c:pt>
                <c:pt idx="107">
                  <c:v>65.42</c:v>
                </c:pt>
                <c:pt idx="108">
                  <c:v>65.59</c:v>
                </c:pt>
                <c:pt idx="109">
                  <c:v>65.760000000000005</c:v>
                </c:pt>
                <c:pt idx="110">
                  <c:v>65.94</c:v>
                </c:pt>
                <c:pt idx="111">
                  <c:v>66.11</c:v>
                </c:pt>
                <c:pt idx="112">
                  <c:v>66.290000000000006</c:v>
                </c:pt>
                <c:pt idx="113">
                  <c:v>66.48</c:v>
                </c:pt>
                <c:pt idx="114">
                  <c:v>66.66</c:v>
                </c:pt>
                <c:pt idx="115">
                  <c:v>66.849999999999994</c:v>
                </c:pt>
                <c:pt idx="116">
                  <c:v>67.040000000000006</c:v>
                </c:pt>
                <c:pt idx="117">
                  <c:v>67.23</c:v>
                </c:pt>
                <c:pt idx="118">
                  <c:v>67.430000000000007</c:v>
                </c:pt>
                <c:pt idx="119">
                  <c:v>67.62</c:v>
                </c:pt>
                <c:pt idx="120">
                  <c:v>67.819999999999993</c:v>
                </c:pt>
              </c:numCache>
            </c:numRef>
          </c:yVal>
          <c:smooth val="0"/>
          <c:extLst>
            <c:ext xmlns:c16="http://schemas.microsoft.com/office/drawing/2014/chart" uri="{C3380CC4-5D6E-409C-BE32-E72D297353CC}">
              <c16:uniqueId val="{00000004-2357-EE41-887C-A3BFD5947383}"/>
            </c:ext>
          </c:extLst>
        </c:ser>
        <c:ser>
          <c:idx val="5"/>
          <c:order val="5"/>
          <c:tx>
            <c:strRef>
              <c:f>CEDLpar_Centiles!$AN$3</c:f>
              <c:strCache>
                <c:ptCount val="1"/>
                <c:pt idx="0">
                  <c:v>75</c:v>
                </c:pt>
              </c:strCache>
            </c:strRef>
          </c:tx>
          <c:spPr>
            <a:ln w="19050" cap="rnd">
              <a:solidFill>
                <a:schemeClr val="accent6"/>
              </a:solidFill>
              <a:prstDash val="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CEDLpar_Centiles!$AN$4:$AN$124</c:f>
              <c:numCache>
                <c:formatCode>General</c:formatCode>
                <c:ptCount val="121"/>
                <c:pt idx="0">
                  <c:v>67.44</c:v>
                </c:pt>
                <c:pt idx="1">
                  <c:v>67.349999999999994</c:v>
                </c:pt>
                <c:pt idx="2">
                  <c:v>67.28</c:v>
                </c:pt>
                <c:pt idx="3">
                  <c:v>67.2</c:v>
                </c:pt>
                <c:pt idx="4">
                  <c:v>67.12</c:v>
                </c:pt>
                <c:pt idx="5">
                  <c:v>67.05</c:v>
                </c:pt>
                <c:pt idx="6">
                  <c:v>66.98</c:v>
                </c:pt>
                <c:pt idx="7">
                  <c:v>66.91</c:v>
                </c:pt>
                <c:pt idx="8">
                  <c:v>66.849999999999994</c:v>
                </c:pt>
                <c:pt idx="9">
                  <c:v>66.78</c:v>
                </c:pt>
                <c:pt idx="10">
                  <c:v>66.72</c:v>
                </c:pt>
                <c:pt idx="11">
                  <c:v>66.66</c:v>
                </c:pt>
                <c:pt idx="12">
                  <c:v>66.599999999999994</c:v>
                </c:pt>
                <c:pt idx="13">
                  <c:v>66.55</c:v>
                </c:pt>
                <c:pt idx="14">
                  <c:v>66.489999999999995</c:v>
                </c:pt>
                <c:pt idx="15">
                  <c:v>66.44</c:v>
                </c:pt>
                <c:pt idx="16">
                  <c:v>66.39</c:v>
                </c:pt>
                <c:pt idx="17">
                  <c:v>66.349999999999994</c:v>
                </c:pt>
                <c:pt idx="18">
                  <c:v>66.3</c:v>
                </c:pt>
                <c:pt idx="19">
                  <c:v>66.260000000000005</c:v>
                </c:pt>
                <c:pt idx="20">
                  <c:v>66.22</c:v>
                </c:pt>
                <c:pt idx="21">
                  <c:v>66.180000000000007</c:v>
                </c:pt>
                <c:pt idx="22">
                  <c:v>66.150000000000006</c:v>
                </c:pt>
                <c:pt idx="23">
                  <c:v>66.11</c:v>
                </c:pt>
                <c:pt idx="24">
                  <c:v>66.08</c:v>
                </c:pt>
                <c:pt idx="25">
                  <c:v>66.05</c:v>
                </c:pt>
                <c:pt idx="26">
                  <c:v>66.02</c:v>
                </c:pt>
                <c:pt idx="27">
                  <c:v>66</c:v>
                </c:pt>
                <c:pt idx="28">
                  <c:v>65.98</c:v>
                </c:pt>
                <c:pt idx="29">
                  <c:v>65.959999999999994</c:v>
                </c:pt>
                <c:pt idx="30">
                  <c:v>65.94</c:v>
                </c:pt>
                <c:pt idx="31">
                  <c:v>65.92</c:v>
                </c:pt>
                <c:pt idx="32">
                  <c:v>65.91</c:v>
                </c:pt>
                <c:pt idx="33">
                  <c:v>65.89</c:v>
                </c:pt>
                <c:pt idx="34">
                  <c:v>65.88</c:v>
                </c:pt>
                <c:pt idx="35">
                  <c:v>65.88</c:v>
                </c:pt>
                <c:pt idx="36">
                  <c:v>65.87</c:v>
                </c:pt>
                <c:pt idx="37">
                  <c:v>65.87</c:v>
                </c:pt>
                <c:pt idx="38">
                  <c:v>65.86</c:v>
                </c:pt>
                <c:pt idx="39">
                  <c:v>65.87</c:v>
                </c:pt>
                <c:pt idx="40">
                  <c:v>65.87</c:v>
                </c:pt>
                <c:pt idx="41">
                  <c:v>65.87</c:v>
                </c:pt>
                <c:pt idx="42">
                  <c:v>65.88</c:v>
                </c:pt>
                <c:pt idx="43">
                  <c:v>65.89</c:v>
                </c:pt>
                <c:pt idx="44">
                  <c:v>65.900000000000006</c:v>
                </c:pt>
                <c:pt idx="45">
                  <c:v>65.91</c:v>
                </c:pt>
                <c:pt idx="46">
                  <c:v>65.930000000000007</c:v>
                </c:pt>
                <c:pt idx="47">
                  <c:v>65.95</c:v>
                </c:pt>
                <c:pt idx="48">
                  <c:v>65.97</c:v>
                </c:pt>
                <c:pt idx="49">
                  <c:v>65.989999999999995</c:v>
                </c:pt>
                <c:pt idx="50">
                  <c:v>66.02</c:v>
                </c:pt>
                <c:pt idx="51">
                  <c:v>66.040000000000006</c:v>
                </c:pt>
                <c:pt idx="52">
                  <c:v>66.069999999999993</c:v>
                </c:pt>
                <c:pt idx="53">
                  <c:v>66.099999999999994</c:v>
                </c:pt>
                <c:pt idx="54">
                  <c:v>66.13</c:v>
                </c:pt>
                <c:pt idx="55">
                  <c:v>66.17</c:v>
                </c:pt>
                <c:pt idx="56">
                  <c:v>66.209999999999994</c:v>
                </c:pt>
                <c:pt idx="57">
                  <c:v>66.25</c:v>
                </c:pt>
                <c:pt idx="58">
                  <c:v>66.290000000000006</c:v>
                </c:pt>
                <c:pt idx="59">
                  <c:v>66.33</c:v>
                </c:pt>
                <c:pt idx="60">
                  <c:v>66.38</c:v>
                </c:pt>
                <c:pt idx="61">
                  <c:v>66.430000000000007</c:v>
                </c:pt>
                <c:pt idx="62">
                  <c:v>66.48</c:v>
                </c:pt>
                <c:pt idx="63">
                  <c:v>66.53</c:v>
                </c:pt>
                <c:pt idx="64">
                  <c:v>66.58</c:v>
                </c:pt>
                <c:pt idx="65">
                  <c:v>66.64</c:v>
                </c:pt>
                <c:pt idx="66">
                  <c:v>66.7</c:v>
                </c:pt>
                <c:pt idx="67">
                  <c:v>66.760000000000005</c:v>
                </c:pt>
                <c:pt idx="68">
                  <c:v>66.819999999999993</c:v>
                </c:pt>
                <c:pt idx="69">
                  <c:v>66.89</c:v>
                </c:pt>
                <c:pt idx="70">
                  <c:v>66.959999999999994</c:v>
                </c:pt>
                <c:pt idx="71">
                  <c:v>67.03</c:v>
                </c:pt>
                <c:pt idx="72">
                  <c:v>67.099999999999994</c:v>
                </c:pt>
                <c:pt idx="73">
                  <c:v>67.17</c:v>
                </c:pt>
                <c:pt idx="74">
                  <c:v>67.25</c:v>
                </c:pt>
                <c:pt idx="75">
                  <c:v>67.33</c:v>
                </c:pt>
                <c:pt idx="76">
                  <c:v>67.41</c:v>
                </c:pt>
                <c:pt idx="77">
                  <c:v>67.489999999999995</c:v>
                </c:pt>
                <c:pt idx="78">
                  <c:v>67.58</c:v>
                </c:pt>
                <c:pt idx="79">
                  <c:v>67.66</c:v>
                </c:pt>
                <c:pt idx="80">
                  <c:v>67.75</c:v>
                </c:pt>
                <c:pt idx="81">
                  <c:v>67.84</c:v>
                </c:pt>
                <c:pt idx="82">
                  <c:v>67.94</c:v>
                </c:pt>
                <c:pt idx="83">
                  <c:v>68.03</c:v>
                </c:pt>
                <c:pt idx="84">
                  <c:v>68.13</c:v>
                </c:pt>
                <c:pt idx="85">
                  <c:v>68.23</c:v>
                </c:pt>
                <c:pt idx="86">
                  <c:v>68.33</c:v>
                </c:pt>
                <c:pt idx="87">
                  <c:v>68.44</c:v>
                </c:pt>
                <c:pt idx="88">
                  <c:v>68.540000000000006</c:v>
                </c:pt>
                <c:pt idx="89">
                  <c:v>68.650000000000006</c:v>
                </c:pt>
                <c:pt idx="90">
                  <c:v>68.760000000000005</c:v>
                </c:pt>
                <c:pt idx="91">
                  <c:v>68.87</c:v>
                </c:pt>
                <c:pt idx="92">
                  <c:v>68.989999999999995</c:v>
                </c:pt>
                <c:pt idx="93">
                  <c:v>69.11</c:v>
                </c:pt>
                <c:pt idx="94">
                  <c:v>69.23</c:v>
                </c:pt>
                <c:pt idx="95">
                  <c:v>69.349999999999994</c:v>
                </c:pt>
                <c:pt idx="96">
                  <c:v>69.47</c:v>
                </c:pt>
                <c:pt idx="97">
                  <c:v>69.599999999999994</c:v>
                </c:pt>
                <c:pt idx="98">
                  <c:v>69.72</c:v>
                </c:pt>
                <c:pt idx="99">
                  <c:v>69.86</c:v>
                </c:pt>
                <c:pt idx="100">
                  <c:v>69.989999999999995</c:v>
                </c:pt>
                <c:pt idx="101">
                  <c:v>70.12</c:v>
                </c:pt>
                <c:pt idx="102">
                  <c:v>70.260000000000005</c:v>
                </c:pt>
                <c:pt idx="103">
                  <c:v>70.400000000000006</c:v>
                </c:pt>
                <c:pt idx="104">
                  <c:v>70.540000000000006</c:v>
                </c:pt>
                <c:pt idx="105">
                  <c:v>70.680000000000007</c:v>
                </c:pt>
                <c:pt idx="106">
                  <c:v>70.83</c:v>
                </c:pt>
                <c:pt idx="107">
                  <c:v>70.97</c:v>
                </c:pt>
                <c:pt idx="108">
                  <c:v>71.12</c:v>
                </c:pt>
                <c:pt idx="109">
                  <c:v>71.27</c:v>
                </c:pt>
                <c:pt idx="110">
                  <c:v>71.430000000000007</c:v>
                </c:pt>
                <c:pt idx="111">
                  <c:v>71.58</c:v>
                </c:pt>
                <c:pt idx="112">
                  <c:v>71.739999999999995</c:v>
                </c:pt>
                <c:pt idx="113">
                  <c:v>71.900000000000006</c:v>
                </c:pt>
                <c:pt idx="114">
                  <c:v>72.069999999999993</c:v>
                </c:pt>
                <c:pt idx="115">
                  <c:v>72.23</c:v>
                </c:pt>
                <c:pt idx="116">
                  <c:v>72.400000000000006</c:v>
                </c:pt>
                <c:pt idx="117">
                  <c:v>72.569999999999993</c:v>
                </c:pt>
                <c:pt idx="118">
                  <c:v>72.739999999999995</c:v>
                </c:pt>
                <c:pt idx="119">
                  <c:v>72.91</c:v>
                </c:pt>
                <c:pt idx="120">
                  <c:v>73.09</c:v>
                </c:pt>
              </c:numCache>
            </c:numRef>
          </c:yVal>
          <c:smooth val="0"/>
          <c:extLst>
            <c:ext xmlns:c16="http://schemas.microsoft.com/office/drawing/2014/chart" uri="{C3380CC4-5D6E-409C-BE32-E72D297353CC}">
              <c16:uniqueId val="{00000005-2357-EE41-887C-A3BFD5947383}"/>
            </c:ext>
          </c:extLst>
        </c:ser>
        <c:ser>
          <c:idx val="6"/>
          <c:order val="6"/>
          <c:tx>
            <c:strRef>
              <c:f>CEDLpar_Centiles!$AO$3</c:f>
              <c:strCache>
                <c:ptCount val="1"/>
                <c:pt idx="0">
                  <c:v>90</c:v>
                </c:pt>
              </c:strCache>
            </c:strRef>
          </c:tx>
          <c:spPr>
            <a:ln w="19050" cap="rnd">
              <a:solidFill>
                <a:srgbClr val="00B0F0"/>
              </a:solidFill>
              <a:prstDash val="sysDot"/>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CEDLpar_Centiles!$AO$4:$AO$124</c:f>
              <c:numCache>
                <c:formatCode>General</c:formatCode>
                <c:ptCount val="121"/>
                <c:pt idx="0">
                  <c:v>78.819999999999993</c:v>
                </c:pt>
                <c:pt idx="1">
                  <c:v>78.59</c:v>
                </c:pt>
                <c:pt idx="2">
                  <c:v>78.37</c:v>
                </c:pt>
                <c:pt idx="3">
                  <c:v>78.16</c:v>
                </c:pt>
                <c:pt idx="4">
                  <c:v>77.95</c:v>
                </c:pt>
                <c:pt idx="5">
                  <c:v>77.739999999999995</c:v>
                </c:pt>
                <c:pt idx="6">
                  <c:v>77.540000000000006</c:v>
                </c:pt>
                <c:pt idx="7">
                  <c:v>77.34</c:v>
                </c:pt>
                <c:pt idx="8">
                  <c:v>77.150000000000006</c:v>
                </c:pt>
                <c:pt idx="9">
                  <c:v>76.959999999999994</c:v>
                </c:pt>
                <c:pt idx="10">
                  <c:v>76.77</c:v>
                </c:pt>
                <c:pt idx="11">
                  <c:v>76.59</c:v>
                </c:pt>
                <c:pt idx="12">
                  <c:v>76.42</c:v>
                </c:pt>
                <c:pt idx="13">
                  <c:v>76.239999999999995</c:v>
                </c:pt>
                <c:pt idx="14">
                  <c:v>76.08</c:v>
                </c:pt>
                <c:pt idx="15">
                  <c:v>75.91</c:v>
                </c:pt>
                <c:pt idx="16">
                  <c:v>75.75</c:v>
                </c:pt>
                <c:pt idx="17">
                  <c:v>75.599999999999994</c:v>
                </c:pt>
                <c:pt idx="18">
                  <c:v>75.45</c:v>
                </c:pt>
                <c:pt idx="19">
                  <c:v>75.3</c:v>
                </c:pt>
                <c:pt idx="20">
                  <c:v>75.16</c:v>
                </c:pt>
                <c:pt idx="21">
                  <c:v>75.02</c:v>
                </c:pt>
                <c:pt idx="22">
                  <c:v>74.89</c:v>
                </c:pt>
                <c:pt idx="23">
                  <c:v>74.760000000000005</c:v>
                </c:pt>
                <c:pt idx="24">
                  <c:v>74.63</c:v>
                </c:pt>
                <c:pt idx="25">
                  <c:v>74.510000000000005</c:v>
                </c:pt>
                <c:pt idx="26">
                  <c:v>74.400000000000006</c:v>
                </c:pt>
                <c:pt idx="27">
                  <c:v>74.28</c:v>
                </c:pt>
                <c:pt idx="28">
                  <c:v>74.180000000000007</c:v>
                </c:pt>
                <c:pt idx="29">
                  <c:v>74.069999999999993</c:v>
                </c:pt>
                <c:pt idx="30">
                  <c:v>73.97</c:v>
                </c:pt>
                <c:pt idx="31">
                  <c:v>73.88</c:v>
                </c:pt>
                <c:pt idx="32">
                  <c:v>73.790000000000006</c:v>
                </c:pt>
                <c:pt idx="33">
                  <c:v>73.7</c:v>
                </c:pt>
                <c:pt idx="34">
                  <c:v>73.62</c:v>
                </c:pt>
                <c:pt idx="35">
                  <c:v>73.540000000000006</c:v>
                </c:pt>
                <c:pt idx="36">
                  <c:v>73.47</c:v>
                </c:pt>
                <c:pt idx="37">
                  <c:v>73.400000000000006</c:v>
                </c:pt>
                <c:pt idx="38">
                  <c:v>73.34</c:v>
                </c:pt>
                <c:pt idx="39">
                  <c:v>73.28</c:v>
                </c:pt>
                <c:pt idx="40">
                  <c:v>73.22</c:v>
                </c:pt>
                <c:pt idx="41">
                  <c:v>73.17</c:v>
                </c:pt>
                <c:pt idx="42">
                  <c:v>73.12</c:v>
                </c:pt>
                <c:pt idx="43">
                  <c:v>73.08</c:v>
                </c:pt>
                <c:pt idx="44">
                  <c:v>73.040000000000006</c:v>
                </c:pt>
                <c:pt idx="45">
                  <c:v>73.010000000000005</c:v>
                </c:pt>
                <c:pt idx="46">
                  <c:v>72.98</c:v>
                </c:pt>
                <c:pt idx="47">
                  <c:v>72.95</c:v>
                </c:pt>
                <c:pt idx="48">
                  <c:v>72.930000000000007</c:v>
                </c:pt>
                <c:pt idx="49">
                  <c:v>72.91</c:v>
                </c:pt>
                <c:pt idx="50">
                  <c:v>72.900000000000006</c:v>
                </c:pt>
                <c:pt idx="51">
                  <c:v>72.89</c:v>
                </c:pt>
                <c:pt idx="52">
                  <c:v>72.88</c:v>
                </c:pt>
                <c:pt idx="53">
                  <c:v>72.88</c:v>
                </c:pt>
                <c:pt idx="54">
                  <c:v>72.89</c:v>
                </c:pt>
                <c:pt idx="55">
                  <c:v>72.900000000000006</c:v>
                </c:pt>
                <c:pt idx="56">
                  <c:v>72.91</c:v>
                </c:pt>
                <c:pt idx="57">
                  <c:v>72.930000000000007</c:v>
                </c:pt>
                <c:pt idx="58">
                  <c:v>72.95</c:v>
                </c:pt>
                <c:pt idx="59">
                  <c:v>72.97</c:v>
                </c:pt>
                <c:pt idx="60">
                  <c:v>73</c:v>
                </c:pt>
                <c:pt idx="61">
                  <c:v>73.040000000000006</c:v>
                </c:pt>
                <c:pt idx="62">
                  <c:v>73.08</c:v>
                </c:pt>
                <c:pt idx="63">
                  <c:v>73.12</c:v>
                </c:pt>
                <c:pt idx="64">
                  <c:v>73.17</c:v>
                </c:pt>
                <c:pt idx="65">
                  <c:v>73.22</c:v>
                </c:pt>
                <c:pt idx="66">
                  <c:v>73.28</c:v>
                </c:pt>
                <c:pt idx="67">
                  <c:v>73.34</c:v>
                </c:pt>
                <c:pt idx="68">
                  <c:v>73.400000000000006</c:v>
                </c:pt>
                <c:pt idx="69">
                  <c:v>73.47</c:v>
                </c:pt>
                <c:pt idx="70">
                  <c:v>73.540000000000006</c:v>
                </c:pt>
                <c:pt idx="71">
                  <c:v>73.62</c:v>
                </c:pt>
                <c:pt idx="72">
                  <c:v>73.7</c:v>
                </c:pt>
                <c:pt idx="73">
                  <c:v>73.790000000000006</c:v>
                </c:pt>
                <c:pt idx="74">
                  <c:v>73.88</c:v>
                </c:pt>
                <c:pt idx="75">
                  <c:v>73.97</c:v>
                </c:pt>
                <c:pt idx="76">
                  <c:v>74.069999999999993</c:v>
                </c:pt>
                <c:pt idx="77">
                  <c:v>74.17</c:v>
                </c:pt>
                <c:pt idx="78">
                  <c:v>74.28</c:v>
                </c:pt>
                <c:pt idx="79">
                  <c:v>74.39</c:v>
                </c:pt>
                <c:pt idx="80">
                  <c:v>74.510000000000005</c:v>
                </c:pt>
                <c:pt idx="81">
                  <c:v>74.63</c:v>
                </c:pt>
                <c:pt idx="82">
                  <c:v>74.760000000000005</c:v>
                </c:pt>
                <c:pt idx="83">
                  <c:v>74.88</c:v>
                </c:pt>
                <c:pt idx="84">
                  <c:v>75.02</c:v>
                </c:pt>
                <c:pt idx="85">
                  <c:v>75.16</c:v>
                </c:pt>
                <c:pt idx="86">
                  <c:v>75.3</c:v>
                </c:pt>
                <c:pt idx="87">
                  <c:v>75.44</c:v>
                </c:pt>
                <c:pt idx="88">
                  <c:v>75.59</c:v>
                </c:pt>
                <c:pt idx="89">
                  <c:v>75.75</c:v>
                </c:pt>
                <c:pt idx="90">
                  <c:v>75.91</c:v>
                </c:pt>
                <c:pt idx="91">
                  <c:v>76.069999999999993</c:v>
                </c:pt>
                <c:pt idx="92">
                  <c:v>76.239999999999995</c:v>
                </c:pt>
                <c:pt idx="93">
                  <c:v>76.41</c:v>
                </c:pt>
                <c:pt idx="94">
                  <c:v>76.59</c:v>
                </c:pt>
                <c:pt idx="95">
                  <c:v>76.77</c:v>
                </c:pt>
                <c:pt idx="96">
                  <c:v>76.95</c:v>
                </c:pt>
                <c:pt idx="97">
                  <c:v>77.14</c:v>
                </c:pt>
                <c:pt idx="98">
                  <c:v>77.34</c:v>
                </c:pt>
                <c:pt idx="99">
                  <c:v>77.540000000000006</c:v>
                </c:pt>
                <c:pt idx="100">
                  <c:v>77.739999999999995</c:v>
                </c:pt>
                <c:pt idx="101">
                  <c:v>77.94</c:v>
                </c:pt>
                <c:pt idx="102">
                  <c:v>78.16</c:v>
                </c:pt>
                <c:pt idx="103">
                  <c:v>78.37</c:v>
                </c:pt>
                <c:pt idx="104">
                  <c:v>78.59</c:v>
                </c:pt>
                <c:pt idx="105">
                  <c:v>78.81</c:v>
                </c:pt>
                <c:pt idx="106">
                  <c:v>79.040000000000006</c:v>
                </c:pt>
                <c:pt idx="107">
                  <c:v>79.27</c:v>
                </c:pt>
                <c:pt idx="108">
                  <c:v>79.510000000000005</c:v>
                </c:pt>
                <c:pt idx="109">
                  <c:v>79.75</c:v>
                </c:pt>
                <c:pt idx="110">
                  <c:v>80</c:v>
                </c:pt>
                <c:pt idx="111">
                  <c:v>80.25</c:v>
                </c:pt>
                <c:pt idx="112">
                  <c:v>80.5</c:v>
                </c:pt>
                <c:pt idx="113">
                  <c:v>80.760000000000005</c:v>
                </c:pt>
                <c:pt idx="114">
                  <c:v>81.02</c:v>
                </c:pt>
                <c:pt idx="115">
                  <c:v>81.290000000000006</c:v>
                </c:pt>
                <c:pt idx="116">
                  <c:v>81.56</c:v>
                </c:pt>
                <c:pt idx="117">
                  <c:v>81.83</c:v>
                </c:pt>
                <c:pt idx="118">
                  <c:v>82.11</c:v>
                </c:pt>
                <c:pt idx="119">
                  <c:v>82.4</c:v>
                </c:pt>
                <c:pt idx="120">
                  <c:v>82.69</c:v>
                </c:pt>
              </c:numCache>
            </c:numRef>
          </c:yVal>
          <c:smooth val="0"/>
          <c:extLst>
            <c:ext xmlns:c16="http://schemas.microsoft.com/office/drawing/2014/chart" uri="{C3380CC4-5D6E-409C-BE32-E72D297353CC}">
              <c16:uniqueId val="{00000006-2357-EE41-887C-A3BFD5947383}"/>
            </c:ext>
          </c:extLst>
        </c:ser>
        <c:ser>
          <c:idx val="7"/>
          <c:order val="7"/>
          <c:tx>
            <c:strRef>
              <c:f>CEDLpar_Centiles!$AP$3</c:f>
              <c:strCache>
                <c:ptCount val="1"/>
                <c:pt idx="0">
                  <c:v>95</c:v>
                </c:pt>
              </c:strCache>
            </c:strRef>
          </c:tx>
          <c:spPr>
            <a:ln w="19050" cap="rnd">
              <a:solidFill>
                <a:srgbClr val="0070C0"/>
              </a:solidFill>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CEDLpar_Centiles!$AP$4:$AP$124</c:f>
              <c:numCache>
                <c:formatCode>General</c:formatCode>
                <c:ptCount val="121"/>
                <c:pt idx="0">
                  <c:v>85.53</c:v>
                </c:pt>
                <c:pt idx="1">
                  <c:v>85.15</c:v>
                </c:pt>
                <c:pt idx="2">
                  <c:v>84.78</c:v>
                </c:pt>
                <c:pt idx="3">
                  <c:v>84.42</c:v>
                </c:pt>
                <c:pt idx="4">
                  <c:v>84.07</c:v>
                </c:pt>
                <c:pt idx="5">
                  <c:v>83.73</c:v>
                </c:pt>
                <c:pt idx="6">
                  <c:v>83.4</c:v>
                </c:pt>
                <c:pt idx="7">
                  <c:v>83.08</c:v>
                </c:pt>
                <c:pt idx="8">
                  <c:v>82.77</c:v>
                </c:pt>
                <c:pt idx="9">
                  <c:v>82.47</c:v>
                </c:pt>
                <c:pt idx="10">
                  <c:v>82.18</c:v>
                </c:pt>
                <c:pt idx="11">
                  <c:v>81.900000000000006</c:v>
                </c:pt>
                <c:pt idx="12">
                  <c:v>81.63</c:v>
                </c:pt>
                <c:pt idx="13">
                  <c:v>81.37</c:v>
                </c:pt>
                <c:pt idx="14">
                  <c:v>81.12</c:v>
                </c:pt>
                <c:pt idx="15">
                  <c:v>80.88</c:v>
                </c:pt>
                <c:pt idx="16">
                  <c:v>80.66</c:v>
                </c:pt>
                <c:pt idx="17">
                  <c:v>80.44</c:v>
                </c:pt>
                <c:pt idx="18">
                  <c:v>80.23</c:v>
                </c:pt>
                <c:pt idx="19">
                  <c:v>80.03</c:v>
                </c:pt>
                <c:pt idx="20">
                  <c:v>79.84</c:v>
                </c:pt>
                <c:pt idx="21">
                  <c:v>79.66</c:v>
                </c:pt>
                <c:pt idx="22">
                  <c:v>79.489999999999995</c:v>
                </c:pt>
                <c:pt idx="23">
                  <c:v>79.33</c:v>
                </c:pt>
                <c:pt idx="24">
                  <c:v>79.180000000000007</c:v>
                </c:pt>
                <c:pt idx="25">
                  <c:v>79.05</c:v>
                </c:pt>
                <c:pt idx="26">
                  <c:v>78.92</c:v>
                </c:pt>
                <c:pt idx="27">
                  <c:v>78.8</c:v>
                </c:pt>
                <c:pt idx="28">
                  <c:v>78.69</c:v>
                </c:pt>
                <c:pt idx="29">
                  <c:v>78.59</c:v>
                </c:pt>
                <c:pt idx="30">
                  <c:v>78.5</c:v>
                </c:pt>
                <c:pt idx="31">
                  <c:v>78.430000000000007</c:v>
                </c:pt>
                <c:pt idx="32">
                  <c:v>78.36</c:v>
                </c:pt>
                <c:pt idx="33">
                  <c:v>78.3</c:v>
                </c:pt>
                <c:pt idx="34">
                  <c:v>78.25</c:v>
                </c:pt>
                <c:pt idx="35">
                  <c:v>78.209999999999994</c:v>
                </c:pt>
                <c:pt idx="36">
                  <c:v>78.180000000000007</c:v>
                </c:pt>
                <c:pt idx="37">
                  <c:v>78.17</c:v>
                </c:pt>
                <c:pt idx="38">
                  <c:v>78.16</c:v>
                </c:pt>
                <c:pt idx="39">
                  <c:v>78.16</c:v>
                </c:pt>
                <c:pt idx="40">
                  <c:v>78.17</c:v>
                </c:pt>
                <c:pt idx="41">
                  <c:v>78.19</c:v>
                </c:pt>
                <c:pt idx="42">
                  <c:v>78.23</c:v>
                </c:pt>
                <c:pt idx="43">
                  <c:v>78.27</c:v>
                </c:pt>
                <c:pt idx="44">
                  <c:v>78.319999999999993</c:v>
                </c:pt>
                <c:pt idx="45">
                  <c:v>78.38</c:v>
                </c:pt>
                <c:pt idx="46">
                  <c:v>78.45</c:v>
                </c:pt>
                <c:pt idx="47">
                  <c:v>78.540000000000006</c:v>
                </c:pt>
                <c:pt idx="48">
                  <c:v>78.63</c:v>
                </c:pt>
                <c:pt idx="49">
                  <c:v>78.73</c:v>
                </c:pt>
                <c:pt idx="50">
                  <c:v>78.84</c:v>
                </c:pt>
                <c:pt idx="51">
                  <c:v>78.97</c:v>
                </c:pt>
                <c:pt idx="52">
                  <c:v>79.099999999999994</c:v>
                </c:pt>
                <c:pt idx="53">
                  <c:v>79.239999999999995</c:v>
                </c:pt>
                <c:pt idx="54">
                  <c:v>79.39</c:v>
                </c:pt>
                <c:pt idx="55">
                  <c:v>79.56</c:v>
                </c:pt>
                <c:pt idx="56">
                  <c:v>79.73</c:v>
                </c:pt>
                <c:pt idx="57">
                  <c:v>79.91</c:v>
                </c:pt>
                <c:pt idx="58">
                  <c:v>80.11</c:v>
                </c:pt>
                <c:pt idx="59">
                  <c:v>80.31</c:v>
                </c:pt>
                <c:pt idx="60">
                  <c:v>80.52</c:v>
                </c:pt>
                <c:pt idx="61">
                  <c:v>80.75</c:v>
                </c:pt>
                <c:pt idx="62">
                  <c:v>80.98</c:v>
                </c:pt>
                <c:pt idx="63">
                  <c:v>81.22</c:v>
                </c:pt>
                <c:pt idx="64">
                  <c:v>81.47</c:v>
                </c:pt>
                <c:pt idx="65">
                  <c:v>81.739999999999995</c:v>
                </c:pt>
                <c:pt idx="66">
                  <c:v>82.01</c:v>
                </c:pt>
                <c:pt idx="67">
                  <c:v>82.29</c:v>
                </c:pt>
                <c:pt idx="68">
                  <c:v>82.59</c:v>
                </c:pt>
                <c:pt idx="69">
                  <c:v>82.89</c:v>
                </c:pt>
                <c:pt idx="70">
                  <c:v>83.2</c:v>
                </c:pt>
                <c:pt idx="71">
                  <c:v>83.53</c:v>
                </c:pt>
                <c:pt idx="72">
                  <c:v>83.86</c:v>
                </c:pt>
                <c:pt idx="73">
                  <c:v>84.2</c:v>
                </c:pt>
                <c:pt idx="74">
                  <c:v>84.56</c:v>
                </c:pt>
                <c:pt idx="75">
                  <c:v>84.92</c:v>
                </c:pt>
                <c:pt idx="76">
                  <c:v>85.3</c:v>
                </c:pt>
                <c:pt idx="77">
                  <c:v>85.68</c:v>
                </c:pt>
                <c:pt idx="78">
                  <c:v>86.07</c:v>
                </c:pt>
                <c:pt idx="79">
                  <c:v>86.48</c:v>
                </c:pt>
                <c:pt idx="80">
                  <c:v>86.89</c:v>
                </c:pt>
                <c:pt idx="81">
                  <c:v>87.31</c:v>
                </c:pt>
                <c:pt idx="82">
                  <c:v>87.75</c:v>
                </c:pt>
                <c:pt idx="83">
                  <c:v>88.19</c:v>
                </c:pt>
                <c:pt idx="84">
                  <c:v>88.65</c:v>
                </c:pt>
                <c:pt idx="85">
                  <c:v>89.11</c:v>
                </c:pt>
                <c:pt idx="86">
                  <c:v>89.58</c:v>
                </c:pt>
                <c:pt idx="87">
                  <c:v>90.07</c:v>
                </c:pt>
                <c:pt idx="88">
                  <c:v>90.56</c:v>
                </c:pt>
                <c:pt idx="89">
                  <c:v>91.07</c:v>
                </c:pt>
                <c:pt idx="90">
                  <c:v>91.58</c:v>
                </c:pt>
                <c:pt idx="91">
                  <c:v>92.11</c:v>
                </c:pt>
                <c:pt idx="92">
                  <c:v>92.64</c:v>
                </c:pt>
                <c:pt idx="93">
                  <c:v>93.19</c:v>
                </c:pt>
                <c:pt idx="94">
                  <c:v>93.74</c:v>
                </c:pt>
                <c:pt idx="95">
                  <c:v>94.3</c:v>
                </c:pt>
                <c:pt idx="96">
                  <c:v>94.88</c:v>
                </c:pt>
                <c:pt idx="97">
                  <c:v>95.46</c:v>
                </c:pt>
                <c:pt idx="98">
                  <c:v>96.06</c:v>
                </c:pt>
                <c:pt idx="99">
                  <c:v>96.66</c:v>
                </c:pt>
                <c:pt idx="100">
                  <c:v>97.28</c:v>
                </c:pt>
                <c:pt idx="101">
                  <c:v>97.9</c:v>
                </c:pt>
                <c:pt idx="102">
                  <c:v>98.54</c:v>
                </c:pt>
                <c:pt idx="103">
                  <c:v>99.18</c:v>
                </c:pt>
                <c:pt idx="104">
                  <c:v>99.84</c:v>
                </c:pt>
                <c:pt idx="105">
                  <c:v>100</c:v>
                </c:pt>
                <c:pt idx="106">
                  <c:v>100</c:v>
                </c:pt>
                <c:pt idx="107">
                  <c:v>100</c:v>
                </c:pt>
                <c:pt idx="108">
                  <c:v>100</c:v>
                </c:pt>
                <c:pt idx="109">
                  <c:v>100</c:v>
                </c:pt>
                <c:pt idx="110">
                  <c:v>100</c:v>
                </c:pt>
                <c:pt idx="111">
                  <c:v>100</c:v>
                </c:pt>
                <c:pt idx="112">
                  <c:v>100</c:v>
                </c:pt>
                <c:pt idx="113">
                  <c:v>100</c:v>
                </c:pt>
                <c:pt idx="114">
                  <c:v>100</c:v>
                </c:pt>
                <c:pt idx="115">
                  <c:v>100</c:v>
                </c:pt>
                <c:pt idx="116">
                  <c:v>100</c:v>
                </c:pt>
                <c:pt idx="117">
                  <c:v>100</c:v>
                </c:pt>
                <c:pt idx="118">
                  <c:v>100</c:v>
                </c:pt>
                <c:pt idx="119">
                  <c:v>100</c:v>
                </c:pt>
                <c:pt idx="120">
                  <c:v>100</c:v>
                </c:pt>
              </c:numCache>
            </c:numRef>
          </c:yVal>
          <c:smooth val="0"/>
          <c:extLst>
            <c:ext xmlns:c16="http://schemas.microsoft.com/office/drawing/2014/chart" uri="{C3380CC4-5D6E-409C-BE32-E72D297353CC}">
              <c16:uniqueId val="{00000007-2357-EE41-887C-A3BFD5947383}"/>
            </c:ext>
          </c:extLst>
        </c:ser>
        <c:ser>
          <c:idx val="8"/>
          <c:order val="8"/>
          <c:tx>
            <c:strRef>
              <c:f>CEDLpar_Centiles!$AQ$3</c:f>
              <c:strCache>
                <c:ptCount val="1"/>
                <c:pt idx="0">
                  <c:v>97</c:v>
                </c:pt>
              </c:strCache>
            </c:strRef>
          </c:tx>
          <c:spPr>
            <a:ln w="19050" cap="rnd">
              <a:solidFill>
                <a:srgbClr val="C00000"/>
              </a:solidFill>
              <a:prstDash val="sysDash"/>
              <a:round/>
            </a:ln>
            <a:effectLst/>
          </c:spPr>
          <c:marker>
            <c:symbol val="none"/>
          </c:marker>
          <c:xVal>
            <c:numRef>
              <c:f>CEDLpar_Centiles!$AH$4:$AH$124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CEDLpar_Centiles!$AQ$4:$AQ$124</c:f>
              <c:numCache>
                <c:formatCode>General</c:formatCode>
                <c:ptCount val="121"/>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numCache>
            </c:numRef>
          </c:yVal>
          <c:smooth val="0"/>
          <c:extLst>
            <c:ext xmlns:c16="http://schemas.microsoft.com/office/drawing/2014/chart" uri="{C3380CC4-5D6E-409C-BE32-E72D297353CC}">
              <c16:uniqueId val="{00000008-2357-EE41-887C-A3BFD5947383}"/>
            </c:ext>
          </c:extLst>
        </c:ser>
        <c:ser>
          <c:idx val="10"/>
          <c:order val="9"/>
          <c:tx>
            <c:strRef>
              <c:f>CEDLpar_Centiles!$C$3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CEDLpar_Centiles!$AF$8:$AF$9</c:f>
              <c:numCache>
                <c:formatCode>General</c:formatCode>
                <c:ptCount val="2"/>
                <c:pt idx="0">
                  <c:v>#N/A</c:v>
                </c:pt>
                <c:pt idx="1">
                  <c:v>#N/A</c:v>
                </c:pt>
              </c:numCache>
            </c:numRef>
          </c:xVal>
          <c:yVal>
            <c:numRef>
              <c:f>CEDLpar_Centiles!$AG$8:$AG$9</c:f>
              <c:numCache>
                <c:formatCode>General</c:formatCode>
                <c:ptCount val="2"/>
                <c:pt idx="0">
                  <c:v>#N/A</c:v>
                </c:pt>
                <c:pt idx="1">
                  <c:v>#N/A</c:v>
                </c:pt>
              </c:numCache>
            </c:numRef>
          </c:yVal>
          <c:smooth val="0"/>
          <c:extLst>
            <c:ext xmlns:c16="http://schemas.microsoft.com/office/drawing/2014/chart" uri="{C3380CC4-5D6E-409C-BE32-E72D297353CC}">
              <c16:uniqueId val="{00000009-2357-EE41-887C-A3BFD5947383}"/>
            </c:ext>
          </c:extLst>
        </c:ser>
        <c:dLbls>
          <c:showLegendKey val="0"/>
          <c:showVal val="0"/>
          <c:showCatName val="0"/>
          <c:showSerName val="0"/>
          <c:showPercent val="0"/>
          <c:showBubbleSize val="0"/>
        </c:dLbls>
        <c:axId val="918006144"/>
        <c:axId val="918008368"/>
      </c:scatterChart>
      <c:valAx>
        <c:axId val="91800614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08368"/>
        <c:crossesAt val="0"/>
        <c:crossBetween val="midCat"/>
        <c:majorUnit val="1"/>
        <c:minorUnit val="0.5"/>
      </c:valAx>
      <c:valAx>
        <c:axId val="918008368"/>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CEDLpar_Centiles!$B$2</c:f>
              <c:strCache>
                <c:ptCount val="1"/>
                <c:pt idx="0">
                  <c:v>Child Engagement in Daily Life Participation</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0614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GMFM_Centiles!$B$2</c:f>
          <c:strCache>
            <c:ptCount val="1"/>
            <c:pt idx="0">
              <c:v>Gross Motor Function Measure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GMFM_Centiles!$AW$1</c:f>
              <c:strCache>
                <c:ptCount val="1"/>
                <c:pt idx="0">
                  <c:v>Level I</c:v>
                </c:pt>
              </c:strCache>
            </c:strRef>
          </c:tx>
          <c:spPr>
            <a:ln w="19050" cap="rnd">
              <a:solidFill>
                <a:schemeClr val="accent2"/>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GMFM_Centiles!$AW$2:$AW$121</c:f>
              <c:numCache>
                <c:formatCode>General</c:formatCode>
                <c:ptCount val="120"/>
                <c:pt idx="0">
                  <c:v>53.7820509294705</c:v>
                </c:pt>
                <c:pt idx="1">
                  <c:v>55.071846280330199</c:v>
                </c:pt>
                <c:pt idx="2">
                  <c:v>56.315041413899301</c:v>
                </c:pt>
                <c:pt idx="3">
                  <c:v>57.513320007467897</c:v>
                </c:pt>
                <c:pt idx="4">
                  <c:v>58.668304905613397</c:v>
                </c:pt>
                <c:pt idx="5">
                  <c:v>59.781560278850002</c:v>
                </c:pt>
                <c:pt idx="6">
                  <c:v>60.854593825156698</c:v>
                </c:pt>
                <c:pt idx="7">
                  <c:v>61.888858768083402</c:v>
                </c:pt>
                <c:pt idx="8">
                  <c:v>62.885755789778102</c:v>
                </c:pt>
                <c:pt idx="9">
                  <c:v>63.846635002407901</c:v>
                </c:pt>
                <c:pt idx="10">
                  <c:v>64.772797737422806</c:v>
                </c:pt>
                <c:pt idx="11">
                  <c:v>65.665498276540205</c:v>
                </c:pt>
                <c:pt idx="12">
                  <c:v>66.5259456171121</c:v>
                </c:pt>
                <c:pt idx="13">
                  <c:v>67.355305074373604</c:v>
                </c:pt>
                <c:pt idx="14">
                  <c:v>68.154699831502796</c:v>
                </c:pt>
                <c:pt idx="15">
                  <c:v>68.925212520471405</c:v>
                </c:pt>
                <c:pt idx="16">
                  <c:v>69.667886656823796</c:v>
                </c:pt>
                <c:pt idx="17">
                  <c:v>70.383728027724601</c:v>
                </c:pt>
                <c:pt idx="18">
                  <c:v>71.073706107576598</c:v>
                </c:pt>
                <c:pt idx="19">
                  <c:v>71.738755342835901</c:v>
                </c:pt>
                <c:pt idx="20">
                  <c:v>72.3797763949797</c:v>
                </c:pt>
                <c:pt idx="21">
                  <c:v>72.997637408162305</c:v>
                </c:pt>
                <c:pt idx="22">
                  <c:v>73.593175159741094</c:v>
                </c:pt>
                <c:pt idx="23">
                  <c:v>74.167196173327397</c:v>
                </c:pt>
                <c:pt idx="24">
                  <c:v>74.720477853946903</c:v>
                </c:pt>
                <c:pt idx="25">
                  <c:v>75.253769518310904</c:v>
                </c:pt>
                <c:pt idx="26">
                  <c:v>75.7677933915311</c:v>
                </c:pt>
                <c:pt idx="27">
                  <c:v>76.263245623631406</c:v>
                </c:pt>
                <c:pt idx="28">
                  <c:v>76.740797212134794</c:v>
                </c:pt>
                <c:pt idx="29">
                  <c:v>77.201094894600402</c:v>
                </c:pt>
                <c:pt idx="30">
                  <c:v>77.644762058888801</c:v>
                </c:pt>
                <c:pt idx="31">
                  <c:v>78.0723995693196</c:v>
                </c:pt>
                <c:pt idx="32">
                  <c:v>78.484586565919301</c:v>
                </c:pt>
                <c:pt idx="33">
                  <c:v>78.881881279545397</c:v>
                </c:pt>
                <c:pt idx="34">
                  <c:v>79.264821771693207</c:v>
                </c:pt>
                <c:pt idx="35">
                  <c:v>79.633926650205296</c:v>
                </c:pt>
                <c:pt idx="36">
                  <c:v>79.989695799198898</c:v>
                </c:pt>
                <c:pt idx="37">
                  <c:v>80.332611041546599</c:v>
                </c:pt>
                <c:pt idx="38">
                  <c:v>80.663136779780302</c:v>
                </c:pt>
                <c:pt idx="39">
                  <c:v>80.981720649725105</c:v>
                </c:pt>
                <c:pt idx="40">
                  <c:v>81.288794113737495</c:v>
                </c:pt>
                <c:pt idx="41">
                  <c:v>81.584773034621193</c:v>
                </c:pt>
                <c:pt idx="42">
                  <c:v>81.870058260943196</c:v>
                </c:pt>
                <c:pt idx="43">
                  <c:v>82.145036158265498</c:v>
                </c:pt>
                <c:pt idx="44">
                  <c:v>82.410079123075604</c:v>
                </c:pt>
                <c:pt idx="45">
                  <c:v>82.665546106923998</c:v>
                </c:pt>
                <c:pt idx="46">
                  <c:v>82.911783092131998</c:v>
                </c:pt>
                <c:pt idx="47">
                  <c:v>83.149123552005193</c:v>
                </c:pt>
                <c:pt idx="48">
                  <c:v>83.3778889201879</c:v>
                </c:pt>
                <c:pt idx="49">
                  <c:v>83.598389016649406</c:v>
                </c:pt>
                <c:pt idx="50">
                  <c:v>83.810922459795805</c:v>
                </c:pt>
                <c:pt idx="51">
                  <c:v>84.015777086767102</c:v>
                </c:pt>
                <c:pt idx="52">
                  <c:v>84.213230334898995</c:v>
                </c:pt>
                <c:pt idx="53">
                  <c:v>84.403549610760393</c:v>
                </c:pt>
                <c:pt idx="54">
                  <c:v>84.586992666520601</c:v>
                </c:pt>
                <c:pt idx="55">
                  <c:v>84.763807941540904</c:v>
                </c:pt>
                <c:pt idx="56">
                  <c:v>84.934234892839299</c:v>
                </c:pt>
                <c:pt idx="57">
                  <c:v>85.0985043321201</c:v>
                </c:pt>
                <c:pt idx="58">
                  <c:v>85.256838731661702</c:v>
                </c:pt>
                <c:pt idx="59">
                  <c:v>85.409452520240905</c:v>
                </c:pt>
                <c:pt idx="60">
                  <c:v>85.556552384936296</c:v>
                </c:pt>
                <c:pt idx="61">
                  <c:v>85.698337545043699</c:v>
                </c:pt>
                <c:pt idx="62">
                  <c:v>85.835000017070996</c:v>
                </c:pt>
                <c:pt idx="63">
                  <c:v>85.966724884996097</c:v>
                </c:pt>
                <c:pt idx="64">
                  <c:v>86.093690545553002</c:v>
                </c:pt>
                <c:pt idx="65">
                  <c:v>86.216068945529102</c:v>
                </c:pt>
                <c:pt idx="66">
                  <c:v>86.334025823775207</c:v>
                </c:pt>
                <c:pt idx="67">
                  <c:v>86.447720930854402</c:v>
                </c:pt>
                <c:pt idx="68">
                  <c:v>86.557308241537001</c:v>
                </c:pt>
                <c:pt idx="69">
                  <c:v>86.662936171515</c:v>
                </c:pt>
                <c:pt idx="70">
                  <c:v>86.764747774093706</c:v>
                </c:pt>
                <c:pt idx="71">
                  <c:v>86.862880930475697</c:v>
                </c:pt>
                <c:pt idx="72">
                  <c:v>86.957468543825101</c:v>
                </c:pt>
                <c:pt idx="73">
                  <c:v>87.048638715400102</c:v>
                </c:pt>
                <c:pt idx="74">
                  <c:v>87.136514914948293</c:v>
                </c:pt>
                <c:pt idx="75">
                  <c:v>87.221216154487905</c:v>
                </c:pt>
                <c:pt idx="76">
                  <c:v>87.302857146029794</c:v>
                </c:pt>
                <c:pt idx="77">
                  <c:v>87.381548454164104</c:v>
                </c:pt>
                <c:pt idx="78">
                  <c:v>87.457396651676405</c:v>
                </c:pt>
                <c:pt idx="79">
                  <c:v>87.530504460785494</c:v>
                </c:pt>
                <c:pt idx="80">
                  <c:v>87.600970889781294</c:v>
                </c:pt>
                <c:pt idx="81">
                  <c:v>87.668891372375498</c:v>
                </c:pt>
                <c:pt idx="82">
                  <c:v>87.734357894177904</c:v>
                </c:pt>
                <c:pt idx="83">
                  <c:v>87.797459115051495</c:v>
                </c:pt>
                <c:pt idx="84">
                  <c:v>87.8582804938995</c:v>
                </c:pt>
                <c:pt idx="85">
                  <c:v>87.9169044019214</c:v>
                </c:pt>
                <c:pt idx="86">
                  <c:v>87.973410232179603</c:v>
                </c:pt>
                <c:pt idx="87">
                  <c:v>88.027874511343796</c:v>
                </c:pt>
                <c:pt idx="88">
                  <c:v>88.080371001108901</c:v>
                </c:pt>
                <c:pt idx="89">
                  <c:v>88.130970796310507</c:v>
                </c:pt>
                <c:pt idx="90">
                  <c:v>88.179742424988703</c:v>
                </c:pt>
                <c:pt idx="91">
                  <c:v>88.226751939206594</c:v>
                </c:pt>
                <c:pt idx="92">
                  <c:v>88.272063002909903</c:v>
                </c:pt>
                <c:pt idx="93">
                  <c:v>88.315736981532794</c:v>
                </c:pt>
                <c:pt idx="94">
                  <c:v>88.357833023323096</c:v>
                </c:pt>
                <c:pt idx="95">
                  <c:v>88.398408138019704</c:v>
                </c:pt>
                <c:pt idx="96">
                  <c:v>88.437517279395493</c:v>
                </c:pt>
                <c:pt idx="97">
                  <c:v>88.475213407008795</c:v>
                </c:pt>
                <c:pt idx="98">
                  <c:v>88.511547576617104</c:v>
                </c:pt>
                <c:pt idx="99">
                  <c:v>88.546568999777307</c:v>
                </c:pt>
                <c:pt idx="100">
                  <c:v>88.580325097659795</c:v>
                </c:pt>
                <c:pt idx="101">
                  <c:v>88.612861590488905</c:v>
                </c:pt>
                <c:pt idx="102">
                  <c:v>88.644222546189894</c:v>
                </c:pt>
                <c:pt idx="103">
                  <c:v>88.674450429434003</c:v>
                </c:pt>
                <c:pt idx="104">
                  <c:v>88.703586181730799</c:v>
                </c:pt>
                <c:pt idx="105">
                  <c:v>88.731669264990401</c:v>
                </c:pt>
                <c:pt idx="106">
                  <c:v>88.7587377054423</c:v>
                </c:pt>
                <c:pt idx="107">
                  <c:v>88.784828165356302</c:v>
                </c:pt>
                <c:pt idx="108">
                  <c:v>88.809975982051895</c:v>
                </c:pt>
                <c:pt idx="109">
                  <c:v>88.834215207226194</c:v>
                </c:pt>
                <c:pt idx="110">
                  <c:v>88.857578671179098</c:v>
                </c:pt>
                <c:pt idx="111">
                  <c:v>88.8800980177447</c:v>
                </c:pt>
                <c:pt idx="112">
                  <c:v>88.901803739509305</c:v>
                </c:pt>
                <c:pt idx="113">
                  <c:v>88.922725235323298</c:v>
                </c:pt>
                <c:pt idx="114">
                  <c:v>88.942890841581701</c:v>
                </c:pt>
                <c:pt idx="115">
                  <c:v>88.962327863761104</c:v>
                </c:pt>
                <c:pt idx="116">
                  <c:v>88.981062627920096</c:v>
                </c:pt>
                <c:pt idx="117">
                  <c:v>88.999120508711002</c:v>
                </c:pt>
                <c:pt idx="118">
                  <c:v>89.016525957619706</c:v>
                </c:pt>
                <c:pt idx="119">
                  <c:v>89.033302549083999</c:v>
                </c:pt>
              </c:numCache>
            </c:numRef>
          </c:yVal>
          <c:smooth val="1"/>
          <c:extLst>
            <c:ext xmlns:c16="http://schemas.microsoft.com/office/drawing/2014/chart" uri="{C3380CC4-5D6E-409C-BE32-E72D297353CC}">
              <c16:uniqueId val="{00000000-A3A8-C34E-A0A6-D9AA22DC5A11}"/>
            </c:ext>
          </c:extLst>
        </c:ser>
        <c:ser>
          <c:idx val="1"/>
          <c:order val="1"/>
          <c:tx>
            <c:strRef>
              <c:f>GMFM_Centiles!$AX$1</c:f>
              <c:strCache>
                <c:ptCount val="1"/>
                <c:pt idx="0">
                  <c:v>Level II</c:v>
                </c:pt>
              </c:strCache>
            </c:strRef>
          </c:tx>
          <c:spPr>
            <a:ln w="19050" cap="rnd">
              <a:solidFill>
                <a:schemeClr val="accent4"/>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GMFM_Centiles!$AX$2:$AX$121</c:f>
              <c:numCache>
                <c:formatCode>General</c:formatCode>
                <c:ptCount val="120"/>
                <c:pt idx="0">
                  <c:v>42.977510784713502</c:v>
                </c:pt>
                <c:pt idx="1">
                  <c:v>43.967406030522497</c:v>
                </c:pt>
                <c:pt idx="2">
                  <c:v>44.918960486291198</c:v>
                </c:pt>
                <c:pt idx="3">
                  <c:v>45.833659185177098</c:v>
                </c:pt>
                <c:pt idx="4">
                  <c:v>46.712929640498203</c:v>
                </c:pt>
                <c:pt idx="5">
                  <c:v>47.558144043869603</c:v>
                </c:pt>
                <c:pt idx="6">
                  <c:v>48.370621469997502</c:v>
                </c:pt>
                <c:pt idx="7">
                  <c:v>49.151629901822901</c:v>
                </c:pt>
                <c:pt idx="8">
                  <c:v>49.902388183007602</c:v>
                </c:pt>
                <c:pt idx="9">
                  <c:v>50.6240679763334</c:v>
                </c:pt>
                <c:pt idx="10">
                  <c:v>51.317795562528197</c:v>
                </c:pt>
                <c:pt idx="11">
                  <c:v>51.984653574553498</c:v>
                </c:pt>
                <c:pt idx="12">
                  <c:v>52.625682737144402</c:v>
                </c:pt>
                <c:pt idx="13">
                  <c:v>53.241883464610197</c:v>
                </c:pt>
                <c:pt idx="14">
                  <c:v>53.834217401307498</c:v>
                </c:pt>
                <c:pt idx="15">
                  <c:v>54.403608966780503</c:v>
                </c:pt>
                <c:pt idx="16">
                  <c:v>54.950946775000098</c:v>
                </c:pt>
                <c:pt idx="17">
                  <c:v>55.477085002683403</c:v>
                </c:pt>
                <c:pt idx="18">
                  <c:v>55.982844761758102</c:v>
                </c:pt>
                <c:pt idx="19">
                  <c:v>56.4690153599959</c:v>
                </c:pt>
                <c:pt idx="20">
                  <c:v>56.936355516417102</c:v>
                </c:pt>
                <c:pt idx="21">
                  <c:v>57.3855945803761</c:v>
                </c:pt>
                <c:pt idx="22">
                  <c:v>57.817433651314403</c:v>
                </c:pt>
                <c:pt idx="23">
                  <c:v>58.232546658338201</c:v>
                </c:pt>
                <c:pt idx="24">
                  <c:v>58.631581443066899</c:v>
                </c:pt>
                <c:pt idx="25">
                  <c:v>59.015160754248498</c:v>
                </c:pt>
                <c:pt idx="26">
                  <c:v>59.383883206690697</c:v>
                </c:pt>
                <c:pt idx="27">
                  <c:v>59.738324243096102</c:v>
                </c:pt>
                <c:pt idx="28">
                  <c:v>60.079037017525899</c:v>
                </c:pt>
                <c:pt idx="29">
                  <c:v>60.406553247166002</c:v>
                </c:pt>
                <c:pt idx="30">
                  <c:v>60.7213840666736</c:v>
                </c:pt>
                <c:pt idx="31">
                  <c:v>61.024020812910102</c:v>
                </c:pt>
                <c:pt idx="32">
                  <c:v>61.314935781519097</c:v>
                </c:pt>
                <c:pt idx="33">
                  <c:v>61.594582985796201</c:v>
                </c:pt>
                <c:pt idx="34">
                  <c:v>61.863398853724497</c:v>
                </c:pt>
                <c:pt idx="35">
                  <c:v>62.121802900002699</c:v>
                </c:pt>
                <c:pt idx="36">
                  <c:v>62.370198400107398</c:v>
                </c:pt>
                <c:pt idx="37">
                  <c:v>62.608973009432603</c:v>
                </c:pt>
                <c:pt idx="38">
                  <c:v>62.838499360215501</c:v>
                </c:pt>
                <c:pt idx="39">
                  <c:v>63.059135660269902</c:v>
                </c:pt>
                <c:pt idx="40">
                  <c:v>63.271226242934503</c:v>
                </c:pt>
                <c:pt idx="41">
                  <c:v>63.475102097289302</c:v>
                </c:pt>
                <c:pt idx="42">
                  <c:v>63.671081399978803</c:v>
                </c:pt>
                <c:pt idx="43">
                  <c:v>63.859470003700601</c:v>
                </c:pt>
                <c:pt idx="44">
                  <c:v>64.040561908168797</c:v>
                </c:pt>
                <c:pt idx="45">
                  <c:v>64.214639732503102</c:v>
                </c:pt>
                <c:pt idx="46">
                  <c:v>64.3819751491273</c:v>
                </c:pt>
                <c:pt idx="47">
                  <c:v>64.542829302100401</c:v>
                </c:pt>
                <c:pt idx="48">
                  <c:v>64.697453226714401</c:v>
                </c:pt>
                <c:pt idx="49">
                  <c:v>64.846088234902894</c:v>
                </c:pt>
                <c:pt idx="50">
                  <c:v>64.988966286821807</c:v>
                </c:pt>
                <c:pt idx="51">
                  <c:v>65.126310363555703</c:v>
                </c:pt>
                <c:pt idx="52">
                  <c:v>65.258334809455306</c:v>
                </c:pt>
                <c:pt idx="53">
                  <c:v>65.385245662192503</c:v>
                </c:pt>
                <c:pt idx="54">
                  <c:v>65.507240983815393</c:v>
                </c:pt>
                <c:pt idx="55">
                  <c:v>65.624511164828206</c:v>
                </c:pt>
                <c:pt idx="56">
                  <c:v>65.737239217360894</c:v>
                </c:pt>
                <c:pt idx="57">
                  <c:v>65.845601069228195</c:v>
                </c:pt>
                <c:pt idx="58">
                  <c:v>65.949765834026493</c:v>
                </c:pt>
                <c:pt idx="59">
                  <c:v>66.049896071541596</c:v>
                </c:pt>
                <c:pt idx="60">
                  <c:v>66.146148048944397</c:v>
                </c:pt>
                <c:pt idx="61">
                  <c:v>66.238671980704197</c:v>
                </c:pt>
                <c:pt idx="62">
                  <c:v>66.327612259894494</c:v>
                </c:pt>
                <c:pt idx="63">
                  <c:v>66.4131076901987</c:v>
                </c:pt>
                <c:pt idx="64">
                  <c:v>66.495291699012796</c:v>
                </c:pt>
                <c:pt idx="65">
                  <c:v>66.574292542901105</c:v>
                </c:pt>
                <c:pt idx="66">
                  <c:v>66.650233513675303</c:v>
                </c:pt>
                <c:pt idx="67">
                  <c:v>66.723233127680899</c:v>
                </c:pt>
                <c:pt idx="68">
                  <c:v>66.7934053082936</c:v>
                </c:pt>
                <c:pt idx="69">
                  <c:v>66.860859568966902</c:v>
                </c:pt>
                <c:pt idx="70">
                  <c:v>66.925701181366605</c:v>
                </c:pt>
                <c:pt idx="71">
                  <c:v>66.9880313374709</c:v>
                </c:pt>
                <c:pt idx="72">
                  <c:v>67.047947312162904</c:v>
                </c:pt>
                <c:pt idx="73">
                  <c:v>67.105542612574496</c:v>
                </c:pt>
                <c:pt idx="74">
                  <c:v>67.160907122071904</c:v>
                </c:pt>
                <c:pt idx="75">
                  <c:v>67.2141272446773</c:v>
                </c:pt>
                <c:pt idx="76">
                  <c:v>67.265286037723001</c:v>
                </c:pt>
                <c:pt idx="77">
                  <c:v>67.314463339746197</c:v>
                </c:pt>
                <c:pt idx="78">
                  <c:v>67.361735898770604</c:v>
                </c:pt>
                <c:pt idx="79">
                  <c:v>67.407177490136405</c:v>
                </c:pt>
                <c:pt idx="80">
                  <c:v>67.450859030101796</c:v>
                </c:pt>
                <c:pt idx="81">
                  <c:v>67.492848689789099</c:v>
                </c:pt>
                <c:pt idx="82">
                  <c:v>67.533211999846301</c:v>
                </c:pt>
                <c:pt idx="83">
                  <c:v>67.572011951353403</c:v>
                </c:pt>
                <c:pt idx="84">
                  <c:v>67.609309097034597</c:v>
                </c:pt>
                <c:pt idx="85">
                  <c:v>67.645161644223293</c:v>
                </c:pt>
                <c:pt idx="86">
                  <c:v>67.679625544492097</c:v>
                </c:pt>
                <c:pt idx="87">
                  <c:v>67.712754583553604</c:v>
                </c:pt>
                <c:pt idx="88">
                  <c:v>67.744600463837003</c:v>
                </c:pt>
                <c:pt idx="89">
                  <c:v>67.775212884100398</c:v>
                </c:pt>
                <c:pt idx="90">
                  <c:v>67.804639619286107</c:v>
                </c:pt>
                <c:pt idx="91">
                  <c:v>67.832926593867896</c:v>
                </c:pt>
                <c:pt idx="92">
                  <c:v>67.860117952567094</c:v>
                </c:pt>
                <c:pt idx="93">
                  <c:v>67.886256131283403</c:v>
                </c:pt>
                <c:pt idx="94">
                  <c:v>67.911381922245099</c:v>
                </c:pt>
                <c:pt idx="95">
                  <c:v>67.9355345368228</c:v>
                </c:pt>
                <c:pt idx="96">
                  <c:v>67.958751669898604</c:v>
                </c:pt>
                <c:pt idx="97">
                  <c:v>67.981069551170094</c:v>
                </c:pt>
                <c:pt idx="98">
                  <c:v>68.002523012783598</c:v>
                </c:pt>
                <c:pt idx="99">
                  <c:v>68.023145538002197</c:v>
                </c:pt>
                <c:pt idx="100">
                  <c:v>68.042969305931706</c:v>
                </c:pt>
                <c:pt idx="101">
                  <c:v>68.062025256590104</c:v>
                </c:pt>
                <c:pt idx="102">
                  <c:v>68.080343131350702</c:v>
                </c:pt>
                <c:pt idx="103">
                  <c:v>68.097951513174195</c:v>
                </c:pt>
                <c:pt idx="104">
                  <c:v>68.114877884406894</c:v>
                </c:pt>
                <c:pt idx="105">
                  <c:v>68.131148662703296</c:v>
                </c:pt>
                <c:pt idx="106">
                  <c:v>68.146789236763098</c:v>
                </c:pt>
                <c:pt idx="107">
                  <c:v>68.161824017669105</c:v>
                </c:pt>
                <c:pt idx="108">
                  <c:v>68.176276470796495</c:v>
                </c:pt>
                <c:pt idx="109">
                  <c:v>68.190169147555196</c:v>
                </c:pt>
                <c:pt idx="110">
                  <c:v>68.203523730991094</c:v>
                </c:pt>
                <c:pt idx="111">
                  <c:v>68.216361064128805</c:v>
                </c:pt>
                <c:pt idx="112">
                  <c:v>68.2287011781671</c:v>
                </c:pt>
                <c:pt idx="113">
                  <c:v>68.240563332983896</c:v>
                </c:pt>
                <c:pt idx="114">
                  <c:v>68.251966042311906</c:v>
                </c:pt>
                <c:pt idx="115">
                  <c:v>68.262927098782399</c:v>
                </c:pt>
                <c:pt idx="116">
                  <c:v>68.273463609904198</c:v>
                </c:pt>
                <c:pt idx="117">
                  <c:v>68.283592020425601</c:v>
                </c:pt>
                <c:pt idx="118">
                  <c:v>68.293328134579497</c:v>
                </c:pt>
                <c:pt idx="119">
                  <c:v>68.302687148041599</c:v>
                </c:pt>
              </c:numCache>
            </c:numRef>
          </c:yVal>
          <c:smooth val="1"/>
          <c:extLst>
            <c:ext xmlns:c16="http://schemas.microsoft.com/office/drawing/2014/chart" uri="{C3380CC4-5D6E-409C-BE32-E72D297353CC}">
              <c16:uniqueId val="{00000001-A3A8-C34E-A0A6-D9AA22DC5A11}"/>
            </c:ext>
          </c:extLst>
        </c:ser>
        <c:ser>
          <c:idx val="2"/>
          <c:order val="2"/>
          <c:tx>
            <c:strRef>
              <c:f>GMFM_Centiles!$AY$1</c:f>
              <c:strCache>
                <c:ptCount val="1"/>
                <c:pt idx="0">
                  <c:v>Level III</c:v>
                </c:pt>
              </c:strCache>
            </c:strRef>
          </c:tx>
          <c:spPr>
            <a:ln w="19050" cap="rnd">
              <a:solidFill>
                <a:schemeClr val="accent6"/>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GMFM_Centiles!$AY$2:$AY$121</c:f>
              <c:numCache>
                <c:formatCode>General</c:formatCode>
                <c:ptCount val="120"/>
                <c:pt idx="0">
                  <c:v>33.7569567515892</c:v>
                </c:pt>
                <c:pt idx="1">
                  <c:v>34.581295968374803</c:v>
                </c:pt>
                <c:pt idx="2">
                  <c:v>35.3754798475291</c:v>
                </c:pt>
                <c:pt idx="3">
                  <c:v>36.1404487628634</c:v>
                </c:pt>
                <c:pt idx="4">
                  <c:v>36.877116020867199</c:v>
                </c:pt>
                <c:pt idx="5">
                  <c:v>37.586368578027603</c:v>
                </c:pt>
                <c:pt idx="6">
                  <c:v>38.269067816406199</c:v>
                </c:pt>
                <c:pt idx="7">
                  <c:v>38.926050219041898</c:v>
                </c:pt>
                <c:pt idx="8">
                  <c:v>39.558128032392197</c:v>
                </c:pt>
                <c:pt idx="9">
                  <c:v>40.1660899800683</c:v>
                </c:pt>
                <c:pt idx="10">
                  <c:v>40.750701886586903</c:v>
                </c:pt>
                <c:pt idx="11">
                  <c:v>41.312707289055602</c:v>
                </c:pt>
                <c:pt idx="12">
                  <c:v>41.852828093850498</c:v>
                </c:pt>
                <c:pt idx="13">
                  <c:v>42.371765152595998</c:v>
                </c:pt>
                <c:pt idx="14">
                  <c:v>42.870198826908002</c:v>
                </c:pt>
                <c:pt idx="15">
                  <c:v>43.348789592439402</c:v>
                </c:pt>
                <c:pt idx="16">
                  <c:v>43.808178570676503</c:v>
                </c:pt>
                <c:pt idx="17">
                  <c:v>44.2489880502742</c:v>
                </c:pt>
                <c:pt idx="18">
                  <c:v>44.671822042556698</c:v>
                </c:pt>
                <c:pt idx="19">
                  <c:v>45.0772667724559</c:v>
                </c:pt>
                <c:pt idx="20">
                  <c:v>45.465891159707802</c:v>
                </c:pt>
                <c:pt idx="21">
                  <c:v>45.8382473295881</c:v>
                </c:pt>
                <c:pt idx="22">
                  <c:v>46.1948710660687</c:v>
                </c:pt>
                <c:pt idx="23">
                  <c:v>46.5362822559051</c:v>
                </c:pt>
                <c:pt idx="24">
                  <c:v>46.862985358096203</c:v>
                </c:pt>
                <c:pt idx="25">
                  <c:v>47.175469822109299</c:v>
                </c:pt>
                <c:pt idx="26">
                  <c:v>47.474210497660899</c:v>
                </c:pt>
                <c:pt idx="27">
                  <c:v>47.759668066126203</c:v>
                </c:pt>
                <c:pt idx="28">
                  <c:v>48.032289426469703</c:v>
                </c:pt>
                <c:pt idx="29">
                  <c:v>48.292508073314899</c:v>
                </c:pt>
                <c:pt idx="30">
                  <c:v>48.540744493281501</c:v>
                </c:pt>
                <c:pt idx="31">
                  <c:v>48.7774065210643</c:v>
                </c:pt>
                <c:pt idx="32">
                  <c:v>49.002889688192802</c:v>
                </c:pt>
                <c:pt idx="33">
                  <c:v>49.2175775870477</c:v>
                </c:pt>
                <c:pt idx="34">
                  <c:v>49.4218421993479</c:v>
                </c:pt>
                <c:pt idx="35">
                  <c:v>49.616044217822797</c:v>
                </c:pt>
                <c:pt idx="36">
                  <c:v>49.800533380449203</c:v>
                </c:pt>
                <c:pt idx="37">
                  <c:v>49.975648773437797</c:v>
                </c:pt>
                <c:pt idx="38">
                  <c:v>50.141719127875199</c:v>
                </c:pt>
                <c:pt idx="39">
                  <c:v>50.299063126527301</c:v>
                </c:pt>
                <c:pt idx="40">
                  <c:v>50.447989683261497</c:v>
                </c:pt>
                <c:pt idx="41">
                  <c:v>50.588798216561401</c:v>
                </c:pt>
                <c:pt idx="42">
                  <c:v>50.7217789310629</c:v>
                </c:pt>
                <c:pt idx="43">
                  <c:v>50.8472130752032</c:v>
                </c:pt>
                <c:pt idx="44">
                  <c:v>50.965373193369601</c:v>
                </c:pt>
                <c:pt idx="45">
                  <c:v>51.076523384168098</c:v>
                </c:pt>
                <c:pt idx="46">
                  <c:v>51.180919537956001</c:v>
                </c:pt>
                <c:pt idx="47">
                  <c:v>51.278809569255102</c:v>
                </c:pt>
                <c:pt idx="48">
                  <c:v>51.370433653597502</c:v>
                </c:pt>
                <c:pt idx="49">
                  <c:v>51.456024446476</c:v>
                </c:pt>
                <c:pt idx="50">
                  <c:v>51.5358072975285</c:v>
                </c:pt>
                <c:pt idx="51">
                  <c:v>51.610000467664896</c:v>
                </c:pt>
                <c:pt idx="52">
                  <c:v>51.678815330854</c:v>
                </c:pt>
                <c:pt idx="53">
                  <c:v>51.742456571472403</c:v>
                </c:pt>
                <c:pt idx="54">
                  <c:v>51.801122383285403</c:v>
                </c:pt>
                <c:pt idx="55">
                  <c:v>51.855004655381997</c:v>
                </c:pt>
                <c:pt idx="56">
                  <c:v>51.904289153979001</c:v>
                </c:pt>
                <c:pt idx="57">
                  <c:v>51.949155704704502</c:v>
                </c:pt>
                <c:pt idx="58">
                  <c:v>51.989778363895901</c:v>
                </c:pt>
                <c:pt idx="59">
                  <c:v>52.0263255860513</c:v>
                </c:pt>
                <c:pt idx="60">
                  <c:v>52.058960390754201</c:v>
                </c:pt>
                <c:pt idx="61">
                  <c:v>52.087840520456403</c:v>
                </c:pt>
                <c:pt idx="62">
                  <c:v>52.113118594679598</c:v>
                </c:pt>
                <c:pt idx="63">
                  <c:v>52.134942262815599</c:v>
                </c:pt>
                <c:pt idx="64">
                  <c:v>52.153454349431897</c:v>
                </c:pt>
                <c:pt idx="65">
                  <c:v>52.168792996243802</c:v>
                </c:pt>
                <c:pt idx="66">
                  <c:v>52.1810918019276</c:v>
                </c:pt>
                <c:pt idx="67">
                  <c:v>52.190479955908799</c:v>
                </c:pt>
                <c:pt idx="68">
                  <c:v>52.197082369047997</c:v>
                </c:pt>
                <c:pt idx="69">
                  <c:v>52.201019801515798</c:v>
                </c:pt>
                <c:pt idx="70">
                  <c:v>52.202408985951799</c:v>
                </c:pt>
                <c:pt idx="71">
                  <c:v>52.201362747735402</c:v>
                </c:pt>
                <c:pt idx="72">
                  <c:v>52.197990121889902</c:v>
                </c:pt>
                <c:pt idx="73">
                  <c:v>52.192396466433102</c:v>
                </c:pt>
                <c:pt idx="74">
                  <c:v>52.1846835730381</c:v>
                </c:pt>
                <c:pt idx="75">
                  <c:v>52.174949773859197</c:v>
                </c:pt>
                <c:pt idx="76">
                  <c:v>52.163290045831097</c:v>
                </c:pt>
                <c:pt idx="77">
                  <c:v>52.149796112466397</c:v>
                </c:pt>
                <c:pt idx="78">
                  <c:v>52.134556541422903</c:v>
                </c:pt>
                <c:pt idx="79">
                  <c:v>52.117656840454302</c:v>
                </c:pt>
                <c:pt idx="80">
                  <c:v>52.099179551031497</c:v>
                </c:pt>
                <c:pt idx="81">
                  <c:v>52.079204337409003</c:v>
                </c:pt>
                <c:pt idx="82">
                  <c:v>52.057808074874501</c:v>
                </c:pt>
                <c:pt idx="83">
                  <c:v>52.035064935830398</c:v>
                </c:pt>
                <c:pt idx="84">
                  <c:v>52.011046471056801</c:v>
                </c:pt>
                <c:pt idx="85">
                  <c:v>51.985821690858799</c:v>
                </c:pt>
                <c:pt idx="86">
                  <c:v>51.959457144195497</c:v>
                </c:pt>
                <c:pt idx="87">
                  <c:v>51.932016992782501</c:v>
                </c:pt>
                <c:pt idx="88">
                  <c:v>51.903563085689498</c:v>
                </c:pt>
                <c:pt idx="89">
                  <c:v>51.874155032060798</c:v>
                </c:pt>
                <c:pt idx="90">
                  <c:v>51.843850268647202</c:v>
                </c:pt>
                <c:pt idx="91">
                  <c:v>51.812704128367301</c:v>
                </c:pt>
                <c:pt idx="92">
                  <c:v>51.780769907118497</c:v>
                </c:pt>
                <c:pt idx="93">
                  <c:v>51.748098925285497</c:v>
                </c:pt>
                <c:pt idx="94">
                  <c:v>51.714740590735197</c:v>
                </c:pt>
                <c:pt idx="95">
                  <c:v>51.680742460183303</c:v>
                </c:pt>
                <c:pt idx="96">
                  <c:v>51.646150293086997</c:v>
                </c:pt>
                <c:pt idx="97">
                  <c:v>51.611008119548003</c:v>
                </c:pt>
                <c:pt idx="98">
                  <c:v>51.575358278722803</c:v>
                </c:pt>
                <c:pt idx="99">
                  <c:v>51.539241479935697</c:v>
                </c:pt>
                <c:pt idx="100">
                  <c:v>51.502696868676701</c:v>
                </c:pt>
                <c:pt idx="101">
                  <c:v>51.465762050978199</c:v>
                </c:pt>
                <c:pt idx="102">
                  <c:v>51.428473155123399</c:v>
                </c:pt>
                <c:pt idx="103">
                  <c:v>51.390864892768697</c:v>
                </c:pt>
                <c:pt idx="104">
                  <c:v>51.352970578188</c:v>
                </c:pt>
                <c:pt idx="105">
                  <c:v>51.314822186288502</c:v>
                </c:pt>
                <c:pt idx="106">
                  <c:v>51.276450409932202</c:v>
                </c:pt>
                <c:pt idx="107">
                  <c:v>51.237884674618897</c:v>
                </c:pt>
                <c:pt idx="108">
                  <c:v>51.199153193028899</c:v>
                </c:pt>
                <c:pt idx="109">
                  <c:v>51.160283018777903</c:v>
                </c:pt>
                <c:pt idx="110">
                  <c:v>51.121300057058697</c:v>
                </c:pt>
                <c:pt idx="111">
                  <c:v>51.082229115915297</c:v>
                </c:pt>
                <c:pt idx="112">
                  <c:v>51.043093956653202</c:v>
                </c:pt>
                <c:pt idx="113">
                  <c:v>51.003917300909102</c:v>
                </c:pt>
                <c:pt idx="114">
                  <c:v>50.964720878850798</c:v>
                </c:pt>
                <c:pt idx="115">
                  <c:v>50.925525476449799</c:v>
                </c:pt>
                <c:pt idx="116">
                  <c:v>50.8863509394047</c:v>
                </c:pt>
                <c:pt idx="117">
                  <c:v>50.847216218449397</c:v>
                </c:pt>
                <c:pt idx="118">
                  <c:v>50.808139413682298</c:v>
                </c:pt>
                <c:pt idx="119">
                  <c:v>50.769137775728503</c:v>
                </c:pt>
              </c:numCache>
            </c:numRef>
          </c:yVal>
          <c:smooth val="1"/>
          <c:extLst>
            <c:ext xmlns:c16="http://schemas.microsoft.com/office/drawing/2014/chart" uri="{C3380CC4-5D6E-409C-BE32-E72D297353CC}">
              <c16:uniqueId val="{00000002-A3A8-C34E-A0A6-D9AA22DC5A11}"/>
            </c:ext>
          </c:extLst>
        </c:ser>
        <c:ser>
          <c:idx val="3"/>
          <c:order val="3"/>
          <c:tx>
            <c:strRef>
              <c:f>GMFM_Centiles!$AZ$1</c:f>
              <c:strCache>
                <c:ptCount val="1"/>
                <c:pt idx="0">
                  <c:v>Level IV</c:v>
                </c:pt>
              </c:strCache>
            </c:strRef>
          </c:tx>
          <c:spPr>
            <a:ln w="19050" cap="rnd">
              <a:solidFill>
                <a:schemeClr val="accent2">
                  <a:lumMod val="60000"/>
                </a:schemeClr>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GMFM_Centiles!$AZ$2:$AZ$121</c:f>
              <c:numCache>
                <c:formatCode>General</c:formatCode>
                <c:ptCount val="120"/>
                <c:pt idx="0">
                  <c:v>27.783842830779001</c:v>
                </c:pt>
                <c:pt idx="1">
                  <c:v>28.452488671535001</c:v>
                </c:pt>
                <c:pt idx="2">
                  <c:v>29.0955478695575</c:v>
                </c:pt>
                <c:pt idx="3">
                  <c:v>29.713801121400099</c:v>
                </c:pt>
                <c:pt idx="4">
                  <c:v>30.3080075977905</c:v>
                </c:pt>
                <c:pt idx="5">
                  <c:v>30.878905483739601</c:v>
                </c:pt>
                <c:pt idx="6">
                  <c:v>31.427212567428199</c:v>
                </c:pt>
                <c:pt idx="7">
                  <c:v>31.953626750012301</c:v>
                </c:pt>
                <c:pt idx="8">
                  <c:v>32.458826546944799</c:v>
                </c:pt>
                <c:pt idx="9">
                  <c:v>32.943471631878097</c:v>
                </c:pt>
                <c:pt idx="10">
                  <c:v>33.408203309896798</c:v>
                </c:pt>
                <c:pt idx="11">
                  <c:v>33.853644982783003</c:v>
                </c:pt>
                <c:pt idx="12">
                  <c:v>34.280402651246099</c:v>
                </c:pt>
                <c:pt idx="13">
                  <c:v>34.689065354156</c:v>
                </c:pt>
                <c:pt idx="14">
                  <c:v>35.080205600293702</c:v>
                </c:pt>
                <c:pt idx="15">
                  <c:v>35.454379831982202</c:v>
                </c:pt>
                <c:pt idx="16">
                  <c:v>35.812128832714698</c:v>
                </c:pt>
                <c:pt idx="17">
                  <c:v>36.153978127756602</c:v>
                </c:pt>
                <c:pt idx="18">
                  <c:v>36.480438412029599</c:v>
                </c:pt>
                <c:pt idx="19">
                  <c:v>36.792005928363999</c:v>
                </c:pt>
                <c:pt idx="20">
                  <c:v>37.089162839152998</c:v>
                </c:pt>
                <c:pt idx="21">
                  <c:v>37.372377621138</c:v>
                </c:pt>
                <c:pt idx="22">
                  <c:v>37.642105416358604</c:v>
                </c:pt>
                <c:pt idx="23">
                  <c:v>37.898788376907497</c:v>
                </c:pt>
                <c:pt idx="24">
                  <c:v>38.142856029073101</c:v>
                </c:pt>
                <c:pt idx="25">
                  <c:v>38.374725598918303</c:v>
                </c:pt>
                <c:pt idx="26">
                  <c:v>38.594802332040302</c:v>
                </c:pt>
                <c:pt idx="27">
                  <c:v>38.803479829351097</c:v>
                </c:pt>
                <c:pt idx="28">
                  <c:v>39.0011403490794</c:v>
                </c:pt>
                <c:pt idx="29">
                  <c:v>39.188155103309299</c:v>
                </c:pt>
                <c:pt idx="30">
                  <c:v>39.364884567512597</c:v>
                </c:pt>
                <c:pt idx="31">
                  <c:v>39.5316787606451</c:v>
                </c:pt>
                <c:pt idx="32">
                  <c:v>39.688877520112698</c:v>
                </c:pt>
                <c:pt idx="33">
                  <c:v>39.8368107870172</c:v>
                </c:pt>
                <c:pt idx="34">
                  <c:v>39.975798865901702</c:v>
                </c:pt>
                <c:pt idx="35">
                  <c:v>40.1061526796774</c:v>
                </c:pt>
                <c:pt idx="36">
                  <c:v>40.228174032402897</c:v>
                </c:pt>
                <c:pt idx="37">
                  <c:v>40.342155850124399</c:v>
                </c:pt>
                <c:pt idx="38">
                  <c:v>40.448382417188903</c:v>
                </c:pt>
                <c:pt idx="39">
                  <c:v>40.547129618246302</c:v>
                </c:pt>
                <c:pt idx="40">
                  <c:v>40.638665161526902</c:v>
                </c:pt>
                <c:pt idx="41">
                  <c:v>40.723248797870198</c:v>
                </c:pt>
                <c:pt idx="42">
                  <c:v>40.801132543512097</c:v>
                </c:pt>
                <c:pt idx="43">
                  <c:v>40.872560887052501</c:v>
                </c:pt>
                <c:pt idx="44">
                  <c:v>40.937770992432498</c:v>
                </c:pt>
                <c:pt idx="45">
                  <c:v>40.996992903957597</c:v>
                </c:pt>
                <c:pt idx="46">
                  <c:v>41.050449738118601</c:v>
                </c:pt>
                <c:pt idx="47">
                  <c:v>41.098357871664298</c:v>
                </c:pt>
                <c:pt idx="48">
                  <c:v>41.140927130206499</c:v>
                </c:pt>
                <c:pt idx="49">
                  <c:v>41.178360965974697</c:v>
                </c:pt>
                <c:pt idx="50">
                  <c:v>41.210856632052099</c:v>
                </c:pt>
                <c:pt idx="51">
                  <c:v>41.238605355807998</c:v>
                </c:pt>
                <c:pt idx="52">
                  <c:v>41.261792503592702</c:v>
                </c:pt>
                <c:pt idx="53">
                  <c:v>41.280597742128897</c:v>
                </c:pt>
                <c:pt idx="54">
                  <c:v>41.295195197925899</c:v>
                </c:pt>
                <c:pt idx="55">
                  <c:v>41.305753609850903</c:v>
                </c:pt>
                <c:pt idx="56">
                  <c:v>41.312436478596702</c:v>
                </c:pt>
                <c:pt idx="57">
                  <c:v>41.315402213149497</c:v>
                </c:pt>
                <c:pt idx="58">
                  <c:v>41.314804272104404</c:v>
                </c:pt>
                <c:pt idx="59">
                  <c:v>41.310791302068601</c:v>
                </c:pt>
                <c:pt idx="60">
                  <c:v>41.303507272172197</c:v>
                </c:pt>
                <c:pt idx="61">
                  <c:v>41.293091604938503</c:v>
                </c:pt>
                <c:pt idx="62">
                  <c:v>41.279679304417101</c:v>
                </c:pt>
                <c:pt idx="63">
                  <c:v>41.263401079658699</c:v>
                </c:pt>
                <c:pt idx="64">
                  <c:v>41.244383465889001</c:v>
                </c:pt>
                <c:pt idx="65">
                  <c:v>41.2227489431151</c:v>
                </c:pt>
                <c:pt idx="66">
                  <c:v>41.198616049411797</c:v>
                </c:pt>
                <c:pt idx="67">
                  <c:v>41.172099493100497</c:v>
                </c:pt>
                <c:pt idx="68">
                  <c:v>41.143310262514703</c:v>
                </c:pt>
                <c:pt idx="69">
                  <c:v>41.112355729887597</c:v>
                </c:pt>
                <c:pt idx="70">
                  <c:v>41.079339755183099</c:v>
                </c:pt>
                <c:pt idx="71">
                  <c:v>41.044362787661598</c:v>
                </c:pt>
                <c:pt idx="72">
                  <c:v>41.007521961096799</c:v>
                </c:pt>
                <c:pt idx="73">
                  <c:v>40.968911189863299</c:v>
                </c:pt>
                <c:pt idx="74">
                  <c:v>40.928621262895902</c:v>
                </c:pt>
                <c:pt idx="75">
                  <c:v>40.886739930911403</c:v>
                </c:pt>
                <c:pt idx="76">
                  <c:v>40.843351995312602</c:v>
                </c:pt>
                <c:pt idx="77">
                  <c:v>40.798539395093997</c:v>
                </c:pt>
                <c:pt idx="78">
                  <c:v>40.752381286692703</c:v>
                </c:pt>
                <c:pt idx="79">
                  <c:v>40.704954126229701</c:v>
                </c:pt>
                <c:pt idx="80">
                  <c:v>40.656331749875598</c:v>
                </c:pt>
                <c:pt idx="81">
                  <c:v>40.606585446907502</c:v>
                </c:pt>
                <c:pt idx="82">
                  <c:v>40.555784035772703</c:v>
                </c:pt>
                <c:pt idx="83">
                  <c:v>40.503993938389499</c:v>
                </c:pt>
                <c:pt idx="84">
                  <c:v>40.451279246946598</c:v>
                </c:pt>
                <c:pt idx="85">
                  <c:v>40.397701794237001</c:v>
                </c:pt>
                <c:pt idx="86">
                  <c:v>40.343321222337501</c:v>
                </c:pt>
                <c:pt idx="87">
                  <c:v>40.288195043644599</c:v>
                </c:pt>
                <c:pt idx="88">
                  <c:v>40.2323787058966</c:v>
                </c:pt>
                <c:pt idx="89">
                  <c:v>40.175925655642999</c:v>
                </c:pt>
                <c:pt idx="90">
                  <c:v>40.118887393973402</c:v>
                </c:pt>
                <c:pt idx="91">
                  <c:v>40.061313536616701</c:v>
                </c:pt>
                <c:pt idx="92">
                  <c:v>40.003251872580897</c:v>
                </c:pt>
                <c:pt idx="93">
                  <c:v>39.944748414999097</c:v>
                </c:pt>
                <c:pt idx="94">
                  <c:v>39.885847456664699</c:v>
                </c:pt>
                <c:pt idx="95">
                  <c:v>39.826591624197498</c:v>
                </c:pt>
                <c:pt idx="96">
                  <c:v>39.7670219208132</c:v>
                </c:pt>
                <c:pt idx="97">
                  <c:v>39.707177794824901</c:v>
                </c:pt>
                <c:pt idx="98">
                  <c:v>39.647097158878097</c:v>
                </c:pt>
                <c:pt idx="99">
                  <c:v>39.586816449958398</c:v>
                </c:pt>
                <c:pt idx="100">
                  <c:v>39.526370697892297</c:v>
                </c:pt>
                <c:pt idx="101">
                  <c:v>39.465793525931801</c:v>
                </c:pt>
                <c:pt idx="102">
                  <c:v>39.405117215160203</c:v>
                </c:pt>
                <c:pt idx="103">
                  <c:v>39.3443727679945</c:v>
                </c:pt>
                <c:pt idx="104">
                  <c:v>39.2835899049254</c:v>
                </c:pt>
                <c:pt idx="105">
                  <c:v>39.222797125646302</c:v>
                </c:pt>
                <c:pt idx="106">
                  <c:v>39.162021769170302</c:v>
                </c:pt>
                <c:pt idx="107">
                  <c:v>39.1012900071972</c:v>
                </c:pt>
                <c:pt idx="108">
                  <c:v>39.040626902125702</c:v>
                </c:pt>
                <c:pt idx="109">
                  <c:v>38.980056463960402</c:v>
                </c:pt>
                <c:pt idx="110">
                  <c:v>38.9196016407355</c:v>
                </c:pt>
                <c:pt idx="111">
                  <c:v>38.8592843735617</c:v>
                </c:pt>
                <c:pt idx="112">
                  <c:v>38.799125650490502</c:v>
                </c:pt>
                <c:pt idx="113">
                  <c:v>38.7391454943835</c:v>
                </c:pt>
                <c:pt idx="114">
                  <c:v>38.679363015139501</c:v>
                </c:pt>
                <c:pt idx="115">
                  <c:v>38.619796460674003</c:v>
                </c:pt>
                <c:pt idx="116">
                  <c:v>38.5604632025873</c:v>
                </c:pt>
                <c:pt idx="117">
                  <c:v>38.501379785709197</c:v>
                </c:pt>
                <c:pt idx="118">
                  <c:v>38.442561976345701</c:v>
                </c:pt>
                <c:pt idx="119">
                  <c:v>38.3840247460627</c:v>
                </c:pt>
              </c:numCache>
            </c:numRef>
          </c:yVal>
          <c:smooth val="1"/>
          <c:extLst>
            <c:ext xmlns:c16="http://schemas.microsoft.com/office/drawing/2014/chart" uri="{C3380CC4-5D6E-409C-BE32-E72D297353CC}">
              <c16:uniqueId val="{00000003-A3A8-C34E-A0A6-D9AA22DC5A11}"/>
            </c:ext>
          </c:extLst>
        </c:ser>
        <c:ser>
          <c:idx val="4"/>
          <c:order val="4"/>
          <c:tx>
            <c:strRef>
              <c:f>GMFM_Centiles!$BA$1</c:f>
              <c:strCache>
                <c:ptCount val="1"/>
                <c:pt idx="0">
                  <c:v>Level V</c:v>
                </c:pt>
              </c:strCache>
            </c:strRef>
          </c:tx>
          <c:spPr>
            <a:ln w="19050" cap="rnd">
              <a:solidFill>
                <a:schemeClr val="accent4">
                  <a:lumMod val="60000"/>
                </a:schemeClr>
              </a:solidFill>
              <a:round/>
            </a:ln>
            <a:effectLst/>
          </c:spPr>
          <c:marker>
            <c:symbol val="none"/>
          </c:marker>
          <c:xVal>
            <c:numRef>
              <c:f>GMFM_Centiles!$AV$2:$AV$121</c:f>
              <c:numCache>
                <c:formatCode>General</c:formatCode>
                <c:ptCount val="120"/>
                <c:pt idx="0">
                  <c:v>2.0809287852241698</c:v>
                </c:pt>
                <c:pt idx="1">
                  <c:v>2.1642621185575099</c:v>
                </c:pt>
                <c:pt idx="2">
                  <c:v>2.2475954518908399</c:v>
                </c:pt>
                <c:pt idx="3">
                  <c:v>2.3309287852241698</c:v>
                </c:pt>
                <c:pt idx="4">
                  <c:v>2.4142621185575099</c:v>
                </c:pt>
                <c:pt idx="5">
                  <c:v>2.4975954518908399</c:v>
                </c:pt>
                <c:pt idx="6">
                  <c:v>2.5809287852241698</c:v>
                </c:pt>
                <c:pt idx="7">
                  <c:v>2.6642621185575099</c:v>
                </c:pt>
                <c:pt idx="8">
                  <c:v>2.7475954518908399</c:v>
                </c:pt>
                <c:pt idx="9">
                  <c:v>2.8309287852241698</c:v>
                </c:pt>
                <c:pt idx="10">
                  <c:v>2.9142621185575099</c:v>
                </c:pt>
                <c:pt idx="11">
                  <c:v>2.9975954518908399</c:v>
                </c:pt>
                <c:pt idx="12">
                  <c:v>3.0809287852241698</c:v>
                </c:pt>
                <c:pt idx="13">
                  <c:v>3.1642621185575099</c:v>
                </c:pt>
                <c:pt idx="14">
                  <c:v>3.2475954518908399</c:v>
                </c:pt>
                <c:pt idx="15">
                  <c:v>3.3309287852241698</c:v>
                </c:pt>
                <c:pt idx="16">
                  <c:v>3.4142621185575099</c:v>
                </c:pt>
                <c:pt idx="17">
                  <c:v>3.4975954518908399</c:v>
                </c:pt>
                <c:pt idx="18">
                  <c:v>3.5809287852241698</c:v>
                </c:pt>
                <c:pt idx="19">
                  <c:v>3.6642621185575099</c:v>
                </c:pt>
                <c:pt idx="20">
                  <c:v>3.7475954518908399</c:v>
                </c:pt>
                <c:pt idx="21">
                  <c:v>3.8309287852241698</c:v>
                </c:pt>
                <c:pt idx="22">
                  <c:v>3.9142621185575099</c:v>
                </c:pt>
                <c:pt idx="23">
                  <c:v>3.9975954518908399</c:v>
                </c:pt>
                <c:pt idx="24">
                  <c:v>4.0809287852241702</c:v>
                </c:pt>
                <c:pt idx="25">
                  <c:v>4.1642621185575104</c:v>
                </c:pt>
                <c:pt idx="26">
                  <c:v>4.2475954518908399</c:v>
                </c:pt>
                <c:pt idx="27">
                  <c:v>4.3309287852241702</c:v>
                </c:pt>
                <c:pt idx="28">
                  <c:v>4.4142621185575104</c:v>
                </c:pt>
                <c:pt idx="29">
                  <c:v>4.4975954518908399</c:v>
                </c:pt>
                <c:pt idx="30">
                  <c:v>4.5809287852241702</c:v>
                </c:pt>
                <c:pt idx="31">
                  <c:v>4.6642621185575104</c:v>
                </c:pt>
                <c:pt idx="32">
                  <c:v>4.7475954518908399</c:v>
                </c:pt>
                <c:pt idx="33">
                  <c:v>4.8309287852241702</c:v>
                </c:pt>
                <c:pt idx="34">
                  <c:v>4.9142621185575104</c:v>
                </c:pt>
                <c:pt idx="35">
                  <c:v>4.9975954518908399</c:v>
                </c:pt>
                <c:pt idx="36">
                  <c:v>5.0809287852241702</c:v>
                </c:pt>
                <c:pt idx="37">
                  <c:v>5.1642621185575104</c:v>
                </c:pt>
                <c:pt idx="38">
                  <c:v>5.2475954518908399</c:v>
                </c:pt>
                <c:pt idx="39">
                  <c:v>5.3309287852241702</c:v>
                </c:pt>
                <c:pt idx="40">
                  <c:v>5.4142621185575104</c:v>
                </c:pt>
                <c:pt idx="41">
                  <c:v>5.4975954518908399</c:v>
                </c:pt>
                <c:pt idx="42">
                  <c:v>5.5809287852241702</c:v>
                </c:pt>
                <c:pt idx="43">
                  <c:v>5.6642621185575104</c:v>
                </c:pt>
                <c:pt idx="44">
                  <c:v>5.7475954518908399</c:v>
                </c:pt>
                <c:pt idx="45">
                  <c:v>5.8309287852241702</c:v>
                </c:pt>
                <c:pt idx="46">
                  <c:v>5.9142621185575104</c:v>
                </c:pt>
                <c:pt idx="47">
                  <c:v>5.9975954518908399</c:v>
                </c:pt>
                <c:pt idx="48">
                  <c:v>6.0809287852241702</c:v>
                </c:pt>
                <c:pt idx="49">
                  <c:v>6.1642621185575104</c:v>
                </c:pt>
                <c:pt idx="50">
                  <c:v>6.2475954518908399</c:v>
                </c:pt>
                <c:pt idx="51">
                  <c:v>6.3309287852241702</c:v>
                </c:pt>
                <c:pt idx="52">
                  <c:v>6.4142621185575104</c:v>
                </c:pt>
                <c:pt idx="53">
                  <c:v>6.4975954518908399</c:v>
                </c:pt>
                <c:pt idx="54">
                  <c:v>6.5809287852241702</c:v>
                </c:pt>
                <c:pt idx="55">
                  <c:v>6.6642621185575104</c:v>
                </c:pt>
                <c:pt idx="56">
                  <c:v>6.7475954518908399</c:v>
                </c:pt>
                <c:pt idx="57">
                  <c:v>6.8309287852241702</c:v>
                </c:pt>
                <c:pt idx="58">
                  <c:v>6.9142621185575104</c:v>
                </c:pt>
                <c:pt idx="59">
                  <c:v>6.9975954518908399</c:v>
                </c:pt>
                <c:pt idx="60">
                  <c:v>7.0809287852241702</c:v>
                </c:pt>
                <c:pt idx="61">
                  <c:v>7.1642621185575104</c:v>
                </c:pt>
                <c:pt idx="62">
                  <c:v>7.2475954518908399</c:v>
                </c:pt>
                <c:pt idx="63">
                  <c:v>7.3309287852241702</c:v>
                </c:pt>
                <c:pt idx="64">
                  <c:v>7.4142621185575104</c:v>
                </c:pt>
                <c:pt idx="65">
                  <c:v>7.4975954518908399</c:v>
                </c:pt>
                <c:pt idx="66">
                  <c:v>7.5809287852241702</c:v>
                </c:pt>
                <c:pt idx="67">
                  <c:v>7.6642621185575104</c:v>
                </c:pt>
                <c:pt idx="68">
                  <c:v>7.7475954518908399</c:v>
                </c:pt>
                <c:pt idx="69">
                  <c:v>7.8309287852241702</c:v>
                </c:pt>
                <c:pt idx="70">
                  <c:v>7.9142621185575104</c:v>
                </c:pt>
                <c:pt idx="71">
                  <c:v>7.9975954518908399</c:v>
                </c:pt>
                <c:pt idx="72">
                  <c:v>8.0809287852241702</c:v>
                </c:pt>
                <c:pt idx="73">
                  <c:v>8.1642621185575095</c:v>
                </c:pt>
                <c:pt idx="74">
                  <c:v>8.2475954518908399</c:v>
                </c:pt>
                <c:pt idx="75">
                  <c:v>8.3309287852241702</c:v>
                </c:pt>
                <c:pt idx="76">
                  <c:v>8.4142621185575095</c:v>
                </c:pt>
                <c:pt idx="77">
                  <c:v>8.4975954518908399</c:v>
                </c:pt>
                <c:pt idx="78">
                  <c:v>8.5809287852241702</c:v>
                </c:pt>
                <c:pt idx="79">
                  <c:v>8.6642621185575095</c:v>
                </c:pt>
                <c:pt idx="80">
                  <c:v>8.7475954518908399</c:v>
                </c:pt>
                <c:pt idx="81">
                  <c:v>8.8309287852241702</c:v>
                </c:pt>
                <c:pt idx="82">
                  <c:v>8.9142621185575095</c:v>
                </c:pt>
                <c:pt idx="83">
                  <c:v>8.9975954518908399</c:v>
                </c:pt>
                <c:pt idx="84">
                  <c:v>9.0809287852241702</c:v>
                </c:pt>
                <c:pt idx="85">
                  <c:v>9.1642621185575095</c:v>
                </c:pt>
                <c:pt idx="86">
                  <c:v>9.2475954518908399</c:v>
                </c:pt>
                <c:pt idx="87">
                  <c:v>9.3309287852241702</c:v>
                </c:pt>
                <c:pt idx="88">
                  <c:v>9.4142621185575095</c:v>
                </c:pt>
                <c:pt idx="89">
                  <c:v>9.4975954518908399</c:v>
                </c:pt>
                <c:pt idx="90">
                  <c:v>9.5809287852241702</c:v>
                </c:pt>
                <c:pt idx="91">
                  <c:v>9.6642621185575095</c:v>
                </c:pt>
                <c:pt idx="92">
                  <c:v>9.7475954518908399</c:v>
                </c:pt>
                <c:pt idx="93">
                  <c:v>9.8309287852241702</c:v>
                </c:pt>
                <c:pt idx="94">
                  <c:v>9.9142621185575095</c:v>
                </c:pt>
                <c:pt idx="95">
                  <c:v>9.9975954518908399</c:v>
                </c:pt>
                <c:pt idx="96">
                  <c:v>10.0809287852242</c:v>
                </c:pt>
                <c:pt idx="97">
                  <c:v>10.164262118557501</c:v>
                </c:pt>
                <c:pt idx="98">
                  <c:v>10.247595451890801</c:v>
                </c:pt>
                <c:pt idx="99">
                  <c:v>10.3309287852242</c:v>
                </c:pt>
                <c:pt idx="100">
                  <c:v>10.414262118557501</c:v>
                </c:pt>
                <c:pt idx="101">
                  <c:v>10.497595451890801</c:v>
                </c:pt>
                <c:pt idx="102">
                  <c:v>10.5809287852242</c:v>
                </c:pt>
                <c:pt idx="103">
                  <c:v>10.664262118557501</c:v>
                </c:pt>
                <c:pt idx="104">
                  <c:v>10.747595451890801</c:v>
                </c:pt>
                <c:pt idx="105">
                  <c:v>10.8309287852242</c:v>
                </c:pt>
                <c:pt idx="106">
                  <c:v>10.914262118557501</c:v>
                </c:pt>
                <c:pt idx="107">
                  <c:v>10.997595451890801</c:v>
                </c:pt>
                <c:pt idx="108">
                  <c:v>11.0809287852242</c:v>
                </c:pt>
                <c:pt idx="109">
                  <c:v>11.164262118557501</c:v>
                </c:pt>
                <c:pt idx="110">
                  <c:v>11.247595451890801</c:v>
                </c:pt>
                <c:pt idx="111">
                  <c:v>11.3309287852242</c:v>
                </c:pt>
                <c:pt idx="112">
                  <c:v>11.414262118557501</c:v>
                </c:pt>
                <c:pt idx="113">
                  <c:v>11.497595451890801</c:v>
                </c:pt>
                <c:pt idx="114">
                  <c:v>11.5809287852242</c:v>
                </c:pt>
                <c:pt idx="115">
                  <c:v>11.664262118557501</c:v>
                </c:pt>
                <c:pt idx="116">
                  <c:v>11.747595451890801</c:v>
                </c:pt>
                <c:pt idx="117">
                  <c:v>11.8309287852242</c:v>
                </c:pt>
                <c:pt idx="118">
                  <c:v>11.914262118557501</c:v>
                </c:pt>
                <c:pt idx="119">
                  <c:v>11.997595451890801</c:v>
                </c:pt>
              </c:numCache>
            </c:numRef>
          </c:xVal>
          <c:yVal>
            <c:numRef>
              <c:f>GMFM_Centiles!$BA$2:$BA$121</c:f>
              <c:numCache>
                <c:formatCode>General</c:formatCode>
                <c:ptCount val="120"/>
                <c:pt idx="0">
                  <c:v>15.5744139225562</c:v>
                </c:pt>
                <c:pt idx="1">
                  <c:v>15.9624040759068</c:v>
                </c:pt>
                <c:pt idx="2">
                  <c:v>16.336429689415699</c:v>
                </c:pt>
                <c:pt idx="3">
                  <c:v>16.696878703104701</c:v>
                </c:pt>
                <c:pt idx="4">
                  <c:v>17.044129405602501</c:v>
                </c:pt>
                <c:pt idx="5">
                  <c:v>17.378550648133</c:v>
                </c:pt>
                <c:pt idx="6">
                  <c:v>17.700502090189001</c:v>
                </c:pt>
                <c:pt idx="7">
                  <c:v>18.0103344020702</c:v>
                </c:pt>
                <c:pt idx="8">
                  <c:v>18.308389465257001</c:v>
                </c:pt>
                <c:pt idx="9">
                  <c:v>18.595000600816</c:v>
                </c:pt>
                <c:pt idx="10">
                  <c:v>18.870492759084101</c:v>
                </c:pt>
                <c:pt idx="11">
                  <c:v>19.135182707279899</c:v>
                </c:pt>
                <c:pt idx="12">
                  <c:v>19.389379241799301</c:v>
                </c:pt>
                <c:pt idx="13">
                  <c:v>19.633383365848399</c:v>
                </c:pt>
                <c:pt idx="14">
                  <c:v>19.8674884650917</c:v>
                </c:pt>
                <c:pt idx="15">
                  <c:v>20.091980504920802</c:v>
                </c:pt>
                <c:pt idx="16">
                  <c:v>20.307138196789399</c:v>
                </c:pt>
                <c:pt idx="17">
                  <c:v>20.513233162647602</c:v>
                </c:pt>
                <c:pt idx="18">
                  <c:v>20.710530118197099</c:v>
                </c:pt>
                <c:pt idx="19">
                  <c:v>20.899287028634799</c:v>
                </c:pt>
                <c:pt idx="20">
                  <c:v>21.079755262575901</c:v>
                </c:pt>
                <c:pt idx="21">
                  <c:v>21.252179762243099</c:v>
                </c:pt>
                <c:pt idx="22">
                  <c:v>21.4167991892812</c:v>
                </c:pt>
                <c:pt idx="23">
                  <c:v>21.5738460688294</c:v>
                </c:pt>
                <c:pt idx="24">
                  <c:v>21.7235469475287</c:v>
                </c:pt>
                <c:pt idx="25">
                  <c:v>21.866122530030399</c:v>
                </c:pt>
                <c:pt idx="26">
                  <c:v>22.0017878138352</c:v>
                </c:pt>
                <c:pt idx="27">
                  <c:v>22.1307522359477</c:v>
                </c:pt>
                <c:pt idx="28">
                  <c:v>22.2532198006603</c:v>
                </c:pt>
                <c:pt idx="29">
                  <c:v>22.3693892057418</c:v>
                </c:pt>
                <c:pt idx="30">
                  <c:v>22.479453978509898</c:v>
                </c:pt>
                <c:pt idx="31">
                  <c:v>22.583602595439299</c:v>
                </c:pt>
                <c:pt idx="32">
                  <c:v>22.682018600243602</c:v>
                </c:pt>
                <c:pt idx="33">
                  <c:v>22.7748807300881</c:v>
                </c:pt>
                <c:pt idx="34">
                  <c:v>22.862363027536201</c:v>
                </c:pt>
                <c:pt idx="35">
                  <c:v>22.944634951034601</c:v>
                </c:pt>
                <c:pt idx="36">
                  <c:v>23.0218614919416</c:v>
                </c:pt>
                <c:pt idx="37">
                  <c:v>23.094203279292799</c:v>
                </c:pt>
                <c:pt idx="38">
                  <c:v>23.161816683169601</c:v>
                </c:pt>
                <c:pt idx="39">
                  <c:v>23.224853923172699</c:v>
                </c:pt>
                <c:pt idx="40">
                  <c:v>23.283463166459001</c:v>
                </c:pt>
                <c:pt idx="41">
                  <c:v>23.337788624442702</c:v>
                </c:pt>
                <c:pt idx="42">
                  <c:v>23.387970653302201</c:v>
                </c:pt>
                <c:pt idx="43">
                  <c:v>23.434145845712798</c:v>
                </c:pt>
                <c:pt idx="44">
                  <c:v>23.476447121301302</c:v>
                </c:pt>
                <c:pt idx="45">
                  <c:v>23.515003819736201</c:v>
                </c:pt>
                <c:pt idx="46">
                  <c:v>23.549941786553202</c:v>
                </c:pt>
                <c:pt idx="47">
                  <c:v>23.5813834577588</c:v>
                </c:pt>
                <c:pt idx="48">
                  <c:v>23.6094479460169</c:v>
                </c:pt>
                <c:pt idx="49">
                  <c:v>23.6342511209401</c:v>
                </c:pt>
                <c:pt idx="50">
                  <c:v>23.6559056882131</c:v>
                </c:pt>
                <c:pt idx="51">
                  <c:v>23.674521269354099</c:v>
                </c:pt>
                <c:pt idx="52">
                  <c:v>23.6902044768221</c:v>
                </c:pt>
                <c:pt idx="53">
                  <c:v>23.703058988006699</c:v>
                </c:pt>
                <c:pt idx="54">
                  <c:v>23.7131856190131</c:v>
                </c:pt>
                <c:pt idx="55">
                  <c:v>23.720682394911499</c:v>
                </c:pt>
                <c:pt idx="56">
                  <c:v>23.725644618921201</c:v>
                </c:pt>
                <c:pt idx="57">
                  <c:v>23.728164940633899</c:v>
                </c:pt>
                <c:pt idx="58">
                  <c:v>23.728333421715298</c:v>
                </c:pt>
                <c:pt idx="59">
                  <c:v>23.726237600586899</c:v>
                </c:pt>
                <c:pt idx="60">
                  <c:v>23.721962555478601</c:v>
                </c:pt>
                <c:pt idx="61">
                  <c:v>23.715590965870302</c:v>
                </c:pt>
                <c:pt idx="62">
                  <c:v>23.707203172957001</c:v>
                </c:pt>
                <c:pt idx="63">
                  <c:v>23.696877237895599</c:v>
                </c:pt>
                <c:pt idx="64">
                  <c:v>23.684688999255101</c:v>
                </c:pt>
                <c:pt idx="65">
                  <c:v>23.670712129535499</c:v>
                </c:pt>
                <c:pt idx="66">
                  <c:v>23.655018188945899</c:v>
                </c:pt>
                <c:pt idx="67">
                  <c:v>23.637676679117899</c:v>
                </c:pt>
                <c:pt idx="68">
                  <c:v>23.6187550959296</c:v>
                </c:pt>
                <c:pt idx="69">
                  <c:v>23.598318979131399</c:v>
                </c:pt>
                <c:pt idx="70">
                  <c:v>23.576431962559901</c:v>
                </c:pt>
                <c:pt idx="71">
                  <c:v>23.5531558235032</c:v>
                </c:pt>
                <c:pt idx="72">
                  <c:v>23.528550528468902</c:v>
                </c:pt>
                <c:pt idx="73">
                  <c:v>23.502674280122299</c:v>
                </c:pt>
                <c:pt idx="74">
                  <c:v>23.475583563412801</c:v>
                </c:pt>
                <c:pt idx="75">
                  <c:v>23.447333187760002</c:v>
                </c:pt>
                <c:pt idx="76">
                  <c:v>23.417976330924098</c:v>
                </c:pt>
                <c:pt idx="77">
                  <c:v>23.387564582101799</c:v>
                </c:pt>
                <c:pt idx="78">
                  <c:v>23.356147980786101</c:v>
                </c:pt>
                <c:pt idx="79">
                  <c:v>23.323775057765101</c:v>
                </c:pt>
                <c:pt idx="80">
                  <c:v>23.2904928753806</c:v>
                </c:pt>
                <c:pt idx="81">
                  <c:v>23.256347063302101</c:v>
                </c:pt>
                <c:pt idx="82">
                  <c:v>23.221381856835801</c:v>
                </c:pt>
                <c:pt idx="83">
                  <c:v>23.1856401345301</c:v>
                </c:pt>
                <c:pt idx="84">
                  <c:v>23.149163451083599</c:v>
                </c:pt>
                <c:pt idx="85">
                  <c:v>23.111992073139199</c:v>
                </c:pt>
                <c:pt idx="86">
                  <c:v>23.074165014404301</c:v>
                </c:pt>
                <c:pt idx="87">
                  <c:v>23.0357200659029</c:v>
                </c:pt>
                <c:pt idx="88">
                  <c:v>22.996693829413999</c:v>
                </c:pt>
                <c:pt idx="89">
                  <c:v>22.957121750267401</c:v>
                </c:pt>
                <c:pt idx="90">
                  <c:v>22.917038145132501</c:v>
                </c:pt>
                <c:pt idx="91">
                  <c:v>22.876476233252301</c:v>
                </c:pt>
                <c:pt idx="92">
                  <c:v>22.835468167064999</c:v>
                </c:pt>
                <c:pt idx="93">
                  <c:v>22.7940450577088</c:v>
                </c:pt>
                <c:pt idx="94">
                  <c:v>22.7522370041934</c:v>
                </c:pt>
                <c:pt idx="95">
                  <c:v>22.710073121987801</c:v>
                </c:pt>
                <c:pt idx="96">
                  <c:v>22.6675815638492</c:v>
                </c:pt>
                <c:pt idx="97">
                  <c:v>22.624789559344801</c:v>
                </c:pt>
                <c:pt idx="98">
                  <c:v>22.581723419560198</c:v>
                </c:pt>
                <c:pt idx="99">
                  <c:v>22.5384085711746</c:v>
                </c:pt>
                <c:pt idx="100">
                  <c:v>22.494869597128201</c:v>
                </c:pt>
                <c:pt idx="101">
                  <c:v>22.451130228754099</c:v>
                </c:pt>
                <c:pt idx="102">
                  <c:v>22.407213384012799</c:v>
                </c:pt>
                <c:pt idx="103">
                  <c:v>22.363141205600101</c:v>
                </c:pt>
                <c:pt idx="104">
                  <c:v>22.318935050966299</c:v>
                </c:pt>
                <c:pt idx="105">
                  <c:v>22.2746155291624</c:v>
                </c:pt>
                <c:pt idx="106">
                  <c:v>22.2302025374542</c:v>
                </c:pt>
                <c:pt idx="107">
                  <c:v>22.185715249486499</c:v>
                </c:pt>
                <c:pt idx="108">
                  <c:v>22.141172150777201</c:v>
                </c:pt>
                <c:pt idx="109">
                  <c:v>22.096591073887001</c:v>
                </c:pt>
                <c:pt idx="110">
                  <c:v>22.051989184963698</c:v>
                </c:pt>
                <c:pt idx="111">
                  <c:v>22.007383017922098</c:v>
                </c:pt>
                <c:pt idx="112">
                  <c:v>21.9627885082154</c:v>
                </c:pt>
                <c:pt idx="113">
                  <c:v>21.918220977977001</c:v>
                </c:pt>
                <c:pt idx="114">
                  <c:v>21.873695168921</c:v>
                </c:pt>
                <c:pt idx="115">
                  <c:v>21.8292252747646</c:v>
                </c:pt>
                <c:pt idx="116">
                  <c:v>21.784824925161399</c:v>
                </c:pt>
                <c:pt idx="117">
                  <c:v>21.740507217362001</c:v>
                </c:pt>
                <c:pt idx="118">
                  <c:v>21.696284747330701</c:v>
                </c:pt>
                <c:pt idx="119">
                  <c:v>21.652169592651799</c:v>
                </c:pt>
              </c:numCache>
            </c:numRef>
          </c:yVal>
          <c:smooth val="1"/>
          <c:extLst>
            <c:ext xmlns:c16="http://schemas.microsoft.com/office/drawing/2014/chart" uri="{C3380CC4-5D6E-409C-BE32-E72D297353CC}">
              <c16:uniqueId val="{00000004-A3A8-C34E-A0A6-D9AA22DC5A11}"/>
            </c:ext>
          </c:extLst>
        </c:ser>
        <c:ser>
          <c:idx val="5"/>
          <c:order val="5"/>
          <c:tx>
            <c:strRef>
              <c:f>GMFM_Centiles!$C$3</c:f>
              <c:strCache>
                <c:ptCount val="1"/>
                <c:pt idx="0">
                  <c:v>0</c:v>
                </c:pt>
              </c:strCache>
            </c:strRef>
          </c:tx>
          <c:spPr>
            <a:ln w="19050" cap="rnd">
              <a:solidFill>
                <a:srgbClr val="FF0000"/>
              </a:solidFill>
              <a:round/>
            </a:ln>
            <a:effectLst/>
          </c:spPr>
          <c:marker>
            <c:symbol val="star"/>
            <c:size val="6"/>
            <c:spPr>
              <a:noFill/>
              <a:ln w="9525">
                <a:solidFill>
                  <a:srgbClr val="FF0000"/>
                </a:solidFill>
              </a:ln>
              <a:effectLst/>
            </c:spPr>
          </c:marker>
          <c:xVal>
            <c:numRef>
              <c:f>GMFM_Centiles!$AF$8:$AF$9</c:f>
              <c:numCache>
                <c:formatCode>General</c:formatCode>
                <c:ptCount val="2"/>
                <c:pt idx="0">
                  <c:v>#N/A</c:v>
                </c:pt>
                <c:pt idx="1">
                  <c:v>#N/A</c:v>
                </c:pt>
              </c:numCache>
            </c:numRef>
          </c:xVal>
          <c:yVal>
            <c:numRef>
              <c:f>GMFM_Centiles!$AG$8:$AG$9</c:f>
              <c:numCache>
                <c:formatCode>General</c:formatCode>
                <c:ptCount val="2"/>
                <c:pt idx="0">
                  <c:v>#N/A</c:v>
                </c:pt>
                <c:pt idx="1">
                  <c:v>#N/A</c:v>
                </c:pt>
              </c:numCache>
            </c:numRef>
          </c:yVal>
          <c:smooth val="1"/>
          <c:extLst>
            <c:ext xmlns:c16="http://schemas.microsoft.com/office/drawing/2014/chart" uri="{C3380CC4-5D6E-409C-BE32-E72D297353CC}">
              <c16:uniqueId val="{00000005-A3A8-C34E-A0A6-D9AA22DC5A11}"/>
            </c:ext>
          </c:extLst>
        </c:ser>
        <c:dLbls>
          <c:showLegendKey val="0"/>
          <c:showVal val="0"/>
          <c:showCatName val="0"/>
          <c:showSerName val="0"/>
          <c:showPercent val="0"/>
          <c:showBubbleSize val="0"/>
        </c:dLbls>
        <c:axId val="918081824"/>
        <c:axId val="918085584"/>
      </c:scatterChart>
      <c:valAx>
        <c:axId val="918081824"/>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85584"/>
        <c:crossesAt val="0"/>
        <c:crossBetween val="midCat"/>
        <c:majorUnit val="1"/>
        <c:minorUnit val="0.5"/>
      </c:valAx>
      <c:valAx>
        <c:axId val="91808558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GMFM_Centiles!$B$2</c:f>
              <c:strCache>
                <c:ptCount val="1"/>
                <c:pt idx="0">
                  <c:v>Gross Motor Function Measure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8081824"/>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GMFM_Centiles!$BC$124</c:f>
          <c:strCache>
            <c:ptCount val="1"/>
            <c:pt idx="0">
              <c:v>Gross Motor Function Measure for GMFCS Level III</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GMFM_Centiles!$AI$3</c:f>
              <c:strCache>
                <c:ptCount val="1"/>
                <c:pt idx="0">
                  <c:v>3</c:v>
                </c:pt>
              </c:strCache>
            </c:strRef>
          </c:tx>
          <c:spPr>
            <a:ln w="19050" cap="rnd">
              <a:solidFill>
                <a:srgbClr val="92D050"/>
              </a:solidFill>
              <a:prstDash val="sys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GMFM_Centiles!$AI$4:$AI$124</c:f>
              <c:numCache>
                <c:formatCode>General</c:formatCode>
                <c:ptCount val="121"/>
                <c:pt idx="0">
                  <c:v>20.870159926260001</c:v>
                </c:pt>
                <c:pt idx="1">
                  <c:v>21.0122120877827</c:v>
                </c:pt>
                <c:pt idx="2">
                  <c:v>21.156626410000001</c:v>
                </c:pt>
                <c:pt idx="3">
                  <c:v>21.324740460000001</c:v>
                </c:pt>
                <c:pt idx="4">
                  <c:v>21.442379246950601</c:v>
                </c:pt>
                <c:pt idx="5">
                  <c:v>21.491065469999999</c:v>
                </c:pt>
                <c:pt idx="6">
                  <c:v>21.7230003656253</c:v>
                </c:pt>
                <c:pt idx="7">
                  <c:v>21.8517281390017</c:v>
                </c:pt>
                <c:pt idx="8">
                  <c:v>21.994002000480101</c:v>
                </c:pt>
                <c:pt idx="9">
                  <c:v>22.13563083</c:v>
                </c:pt>
                <c:pt idx="10">
                  <c:v>22.291020880000001</c:v>
                </c:pt>
                <c:pt idx="11">
                  <c:v>22.375082839234299</c:v>
                </c:pt>
                <c:pt idx="12">
                  <c:v>22.492645737766299</c:v>
                </c:pt>
                <c:pt idx="13">
                  <c:v>22.608085168923601</c:v>
                </c:pt>
                <c:pt idx="14">
                  <c:v>22.739688480000002</c:v>
                </c:pt>
                <c:pt idx="15">
                  <c:v>22.882263649999999</c:v>
                </c:pt>
                <c:pt idx="16">
                  <c:v>22.955157761051598</c:v>
                </c:pt>
                <c:pt idx="17">
                  <c:v>23.020757589999999</c:v>
                </c:pt>
                <c:pt idx="18">
                  <c:v>23.154859460000001</c:v>
                </c:pt>
                <c:pt idx="19">
                  <c:v>23.28439551</c:v>
                </c:pt>
                <c:pt idx="20">
                  <c:v>23.40962472</c:v>
                </c:pt>
                <c:pt idx="21">
                  <c:v>23.4916639541722</c:v>
                </c:pt>
                <c:pt idx="22">
                  <c:v>23.648778190000002</c:v>
                </c:pt>
                <c:pt idx="23">
                  <c:v>23.6922535733407</c:v>
                </c:pt>
                <c:pt idx="24">
                  <c:v>23.76334443</c:v>
                </c:pt>
                <c:pt idx="25">
                  <c:v>23.874866189999999</c:v>
                </c:pt>
                <c:pt idx="26">
                  <c:v>23.98356356</c:v>
                </c:pt>
                <c:pt idx="27">
                  <c:v>24.0544396161709</c:v>
                </c:pt>
                <c:pt idx="28">
                  <c:v>24.089844729999999</c:v>
                </c:pt>
                <c:pt idx="29">
                  <c:v>24.19411663</c:v>
                </c:pt>
                <c:pt idx="30">
                  <c:v>24.29645185</c:v>
                </c:pt>
                <c:pt idx="31">
                  <c:v>24.396342499999999</c:v>
                </c:pt>
                <c:pt idx="32">
                  <c:v>24.49315451</c:v>
                </c:pt>
                <c:pt idx="33">
                  <c:v>24.58636972</c:v>
                </c:pt>
                <c:pt idx="34">
                  <c:v>24.67574166</c:v>
                </c:pt>
                <c:pt idx="35">
                  <c:v>24.6795498876449</c:v>
                </c:pt>
                <c:pt idx="36">
                  <c:v>24.761079290000001</c:v>
                </c:pt>
                <c:pt idx="37">
                  <c:v>24.842174360000001</c:v>
                </c:pt>
                <c:pt idx="38">
                  <c:v>24.91885718</c:v>
                </c:pt>
                <c:pt idx="39">
                  <c:v>24.991162930000002</c:v>
                </c:pt>
                <c:pt idx="40">
                  <c:v>25.059185020000001</c:v>
                </c:pt>
                <c:pt idx="41">
                  <c:v>25.123008110000001</c:v>
                </c:pt>
                <c:pt idx="42">
                  <c:v>25.100342201953499</c:v>
                </c:pt>
                <c:pt idx="43">
                  <c:v>25.182659730000001</c:v>
                </c:pt>
                <c:pt idx="44">
                  <c:v>25.237988219999998</c:v>
                </c:pt>
                <c:pt idx="45">
                  <c:v>25.2461215286427</c:v>
                </c:pt>
                <c:pt idx="46">
                  <c:v>25.288786999999999</c:v>
                </c:pt>
                <c:pt idx="47">
                  <c:v>25.334915720000001</c:v>
                </c:pt>
                <c:pt idx="48">
                  <c:v>25.376624639999999</c:v>
                </c:pt>
                <c:pt idx="49">
                  <c:v>25.414341589999999</c:v>
                </c:pt>
                <c:pt idx="50">
                  <c:v>25.4488029</c:v>
                </c:pt>
                <c:pt idx="51">
                  <c:v>25.480732450000001</c:v>
                </c:pt>
                <c:pt idx="52">
                  <c:v>25.5022689759267</c:v>
                </c:pt>
                <c:pt idx="53">
                  <c:v>25.538221180000001</c:v>
                </c:pt>
                <c:pt idx="54">
                  <c:v>25.557994099215399</c:v>
                </c:pt>
                <c:pt idx="55">
                  <c:v>25.56411559</c:v>
                </c:pt>
                <c:pt idx="56">
                  <c:v>25.588285930000001</c:v>
                </c:pt>
                <c:pt idx="57">
                  <c:v>25.61072819</c:v>
                </c:pt>
                <c:pt idx="58">
                  <c:v>25.631430569999999</c:v>
                </c:pt>
                <c:pt idx="59">
                  <c:v>25.6639058031814</c:v>
                </c:pt>
                <c:pt idx="60">
                  <c:v>25.650485969999998</c:v>
                </c:pt>
                <c:pt idx="61">
                  <c:v>25.668021119999999</c:v>
                </c:pt>
                <c:pt idx="62">
                  <c:v>25.684190130000001</c:v>
                </c:pt>
                <c:pt idx="63">
                  <c:v>25.699260450000001</c:v>
                </c:pt>
                <c:pt idx="64">
                  <c:v>25.732742645200801</c:v>
                </c:pt>
                <c:pt idx="65">
                  <c:v>25.71346076</c:v>
                </c:pt>
                <c:pt idx="66">
                  <c:v>25.72673503</c:v>
                </c:pt>
                <c:pt idx="67">
                  <c:v>25.738831640000001</c:v>
                </c:pt>
                <c:pt idx="68">
                  <c:v>25.749450929999998</c:v>
                </c:pt>
                <c:pt idx="69">
                  <c:v>25.7708116105293</c:v>
                </c:pt>
                <c:pt idx="70">
                  <c:v>25.765540229999999</c:v>
                </c:pt>
                <c:pt idx="71">
                  <c:v>25.778857214062899</c:v>
                </c:pt>
                <c:pt idx="72">
                  <c:v>25.771107059999999</c:v>
                </c:pt>
                <c:pt idx="73">
                  <c:v>25.774913139999999</c:v>
                </c:pt>
                <c:pt idx="74">
                  <c:v>25.776946859999999</c:v>
                </c:pt>
                <c:pt idx="75">
                  <c:v>25.777280340000001</c:v>
                </c:pt>
                <c:pt idx="76">
                  <c:v>25.77604912</c:v>
                </c:pt>
                <c:pt idx="77">
                  <c:v>25.7716103557084</c:v>
                </c:pt>
                <c:pt idx="78">
                  <c:v>25.773292730000001</c:v>
                </c:pt>
                <c:pt idx="79">
                  <c:v>25.768981709999998</c:v>
                </c:pt>
                <c:pt idx="80">
                  <c:v>25.762898809999999</c:v>
                </c:pt>
                <c:pt idx="81">
                  <c:v>25.736043632376699</c:v>
                </c:pt>
                <c:pt idx="82">
                  <c:v>25.744441890000001</c:v>
                </c:pt>
                <c:pt idx="83">
                  <c:v>25.7099645288503</c:v>
                </c:pt>
                <c:pt idx="84">
                  <c:v>25.731625399999999</c:v>
                </c:pt>
                <c:pt idx="85">
                  <c:v>25.716092849999999</c:v>
                </c:pt>
                <c:pt idx="86">
                  <c:v>25.69747113</c:v>
                </c:pt>
                <c:pt idx="87">
                  <c:v>25.675426210000001</c:v>
                </c:pt>
                <c:pt idx="88">
                  <c:v>25.64979499</c:v>
                </c:pt>
                <c:pt idx="89">
                  <c:v>25.610273589044301</c:v>
                </c:pt>
                <c:pt idx="90">
                  <c:v>25.62103231</c:v>
                </c:pt>
                <c:pt idx="91">
                  <c:v>25.589747490000001</c:v>
                </c:pt>
                <c:pt idx="92">
                  <c:v>25.55648648</c:v>
                </c:pt>
                <c:pt idx="93">
                  <c:v>25.52153418</c:v>
                </c:pt>
                <c:pt idx="94">
                  <c:v>25.501702236516198</c:v>
                </c:pt>
                <c:pt idx="95">
                  <c:v>25.44688747</c:v>
                </c:pt>
                <c:pt idx="96">
                  <c:v>25.449247793751901</c:v>
                </c:pt>
                <c:pt idx="97">
                  <c:v>25.40694083</c:v>
                </c:pt>
                <c:pt idx="98">
                  <c:v>25.365078220000001</c:v>
                </c:pt>
                <c:pt idx="99">
                  <c:v>25.321282549999999</c:v>
                </c:pt>
                <c:pt idx="100">
                  <c:v>25.275880040000001</c:v>
                </c:pt>
                <c:pt idx="101">
                  <c:v>25.300545871901999</c:v>
                </c:pt>
                <c:pt idx="102">
                  <c:v>25.229351569999999</c:v>
                </c:pt>
                <c:pt idx="103">
                  <c:v>25.18244713</c:v>
                </c:pt>
                <c:pt idx="104">
                  <c:v>25.135988359999999</c:v>
                </c:pt>
                <c:pt idx="105">
                  <c:v>25.090711259999999</c:v>
                </c:pt>
                <c:pt idx="106">
                  <c:v>25.047019389999999</c:v>
                </c:pt>
                <c:pt idx="107">
                  <c:v>25.0879015952206</c:v>
                </c:pt>
                <c:pt idx="108">
                  <c:v>25.005181589999999</c:v>
                </c:pt>
                <c:pt idx="109">
                  <c:v>24.96525351</c:v>
                </c:pt>
                <c:pt idx="110">
                  <c:v>24.9271925</c:v>
                </c:pt>
                <c:pt idx="111">
                  <c:v>24.890913479999998</c:v>
                </c:pt>
                <c:pt idx="112">
                  <c:v>24.85619938</c:v>
                </c:pt>
                <c:pt idx="113">
                  <c:v>24.837087503491599</c:v>
                </c:pt>
                <c:pt idx="114">
                  <c:v>24.82267624</c:v>
                </c:pt>
                <c:pt idx="115">
                  <c:v>24.790065569999999</c:v>
                </c:pt>
                <c:pt idx="116">
                  <c:v>24.75847697</c:v>
                </c:pt>
                <c:pt idx="117">
                  <c:v>24.727616220000002</c:v>
                </c:pt>
                <c:pt idx="118">
                  <c:v>24.6037725308666</c:v>
                </c:pt>
                <c:pt idx="119">
                  <c:v>24.666642700000001</c:v>
                </c:pt>
                <c:pt idx="120">
                  <c:v>24.499923032890401</c:v>
                </c:pt>
              </c:numCache>
            </c:numRef>
          </c:yVal>
          <c:smooth val="1"/>
          <c:extLst>
            <c:ext xmlns:c16="http://schemas.microsoft.com/office/drawing/2014/chart" uri="{C3380CC4-5D6E-409C-BE32-E72D297353CC}">
              <c16:uniqueId val="{00000000-80A7-9D4A-9114-DFE76D5C5857}"/>
            </c:ext>
          </c:extLst>
        </c:ser>
        <c:ser>
          <c:idx val="1"/>
          <c:order val="1"/>
          <c:tx>
            <c:strRef>
              <c:f>GMFM_Centiles!$AJ$3</c:f>
              <c:strCache>
                <c:ptCount val="1"/>
                <c:pt idx="0">
                  <c:v>5</c:v>
                </c:pt>
              </c:strCache>
            </c:strRef>
          </c:tx>
          <c:spPr>
            <a:ln w="19050" cap="rnd">
              <a:solidFill>
                <a:schemeClr val="accent2"/>
              </a:solidFill>
              <a:prstDash val="solid"/>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GMFM_Centiles!$AJ$4:$AJ$124</c:f>
              <c:numCache>
                <c:formatCode>General</c:formatCode>
                <c:ptCount val="121"/>
                <c:pt idx="0">
                  <c:v>22.6464544721625</c:v>
                </c:pt>
                <c:pt idx="1">
                  <c:v>22.8318162862317</c:v>
                </c:pt>
                <c:pt idx="2">
                  <c:v>23.079542109999998</c:v>
                </c:pt>
                <c:pt idx="3">
                  <c:v>23.28275026</c:v>
                </c:pt>
                <c:pt idx="4">
                  <c:v>23.391373880111502</c:v>
                </c:pt>
                <c:pt idx="5">
                  <c:v>23.484644169999999</c:v>
                </c:pt>
                <c:pt idx="6">
                  <c:v>23.754807102213299</c:v>
                </c:pt>
                <c:pt idx="7">
                  <c:v>23.9210488646284</c:v>
                </c:pt>
                <c:pt idx="8">
                  <c:v>24.104408070916701</c:v>
                </c:pt>
                <c:pt idx="9">
                  <c:v>24.275038410000001</c:v>
                </c:pt>
                <c:pt idx="10">
                  <c:v>24.467393619999999</c:v>
                </c:pt>
                <c:pt idx="11">
                  <c:v>24.593379985222001</c:v>
                </c:pt>
                <c:pt idx="12">
                  <c:v>24.743524450722902</c:v>
                </c:pt>
                <c:pt idx="13">
                  <c:v>24.890599985777499</c:v>
                </c:pt>
                <c:pt idx="14">
                  <c:v>25.026565349999998</c:v>
                </c:pt>
                <c:pt idx="15">
                  <c:v>25.205450540000001</c:v>
                </c:pt>
                <c:pt idx="16">
                  <c:v>25.330423655450002</c:v>
                </c:pt>
                <c:pt idx="17">
                  <c:v>25.379760520000001</c:v>
                </c:pt>
                <c:pt idx="18">
                  <c:v>25.549007979999999</c:v>
                </c:pt>
                <c:pt idx="19">
                  <c:v>25.712851690000001</c:v>
                </c:pt>
                <c:pt idx="20">
                  <c:v>25.871460679999998</c:v>
                </c:pt>
                <c:pt idx="21">
                  <c:v>26.001824739669399</c:v>
                </c:pt>
                <c:pt idx="22">
                  <c:v>26.1743022</c:v>
                </c:pt>
                <c:pt idx="23">
                  <c:v>26.249541949902301</c:v>
                </c:pt>
                <c:pt idx="24">
                  <c:v>26.319003469999998</c:v>
                </c:pt>
                <c:pt idx="25">
                  <c:v>26.459382560000002</c:v>
                </c:pt>
                <c:pt idx="26">
                  <c:v>26.59554417</c:v>
                </c:pt>
                <c:pt idx="27">
                  <c:v>26.6909391190202</c:v>
                </c:pt>
                <c:pt idx="28">
                  <c:v>26.727796309999999</c:v>
                </c:pt>
                <c:pt idx="29">
                  <c:v>26.856471580000001</c:v>
                </c:pt>
                <c:pt idx="30">
                  <c:v>26.98163529</c:v>
                </c:pt>
                <c:pt idx="31">
                  <c:v>27.10271023</c:v>
                </c:pt>
                <c:pt idx="32">
                  <c:v>27.218960809999999</c:v>
                </c:pt>
                <c:pt idx="33">
                  <c:v>27.329723649999998</c:v>
                </c:pt>
                <c:pt idx="34">
                  <c:v>27.434629040000001</c:v>
                </c:pt>
                <c:pt idx="35">
                  <c:v>27.4275391341498</c:v>
                </c:pt>
                <c:pt idx="36">
                  <c:v>27.533382039999999</c:v>
                </c:pt>
                <c:pt idx="37">
                  <c:v>27.62570444</c:v>
                </c:pt>
                <c:pt idx="38">
                  <c:v>27.711391979999998</c:v>
                </c:pt>
                <c:pt idx="39">
                  <c:v>27.790544059999998</c:v>
                </c:pt>
                <c:pt idx="40">
                  <c:v>27.863361210000001</c:v>
                </c:pt>
                <c:pt idx="41">
                  <c:v>27.93005028</c:v>
                </c:pt>
                <c:pt idx="42">
                  <c:v>27.892677239678399</c:v>
                </c:pt>
                <c:pt idx="43">
                  <c:v>27.990766879999999</c:v>
                </c:pt>
                <c:pt idx="44">
                  <c:v>28.045404380000001</c:v>
                </c:pt>
                <c:pt idx="45">
                  <c:v>28.042038173226199</c:v>
                </c:pt>
                <c:pt idx="46">
                  <c:v>28.093773590000001</c:v>
                </c:pt>
                <c:pt idx="47">
                  <c:v>28.135740890000001</c:v>
                </c:pt>
                <c:pt idx="48">
                  <c:v>28.171624349999998</c:v>
                </c:pt>
                <c:pt idx="49">
                  <c:v>28.201932979999999</c:v>
                </c:pt>
                <c:pt idx="50">
                  <c:v>28.227467690000001</c:v>
                </c:pt>
                <c:pt idx="51">
                  <c:v>28.24899607</c:v>
                </c:pt>
                <c:pt idx="52">
                  <c:v>28.258404050141301</c:v>
                </c:pt>
                <c:pt idx="53">
                  <c:v>28.281153060000001</c:v>
                </c:pt>
                <c:pt idx="54">
                  <c:v>28.2900154014999</c:v>
                </c:pt>
                <c:pt idx="55">
                  <c:v>28.292064010000001</c:v>
                </c:pt>
                <c:pt idx="56">
                  <c:v>28.29969337</c:v>
                </c:pt>
                <c:pt idx="57">
                  <c:v>28.304085799999999</c:v>
                </c:pt>
                <c:pt idx="58">
                  <c:v>28.305293880000001</c:v>
                </c:pt>
                <c:pt idx="59">
                  <c:v>28.321373596283198</c:v>
                </c:pt>
                <c:pt idx="60">
                  <c:v>28.303478630000001</c:v>
                </c:pt>
                <c:pt idx="61">
                  <c:v>28.298827710000001</c:v>
                </c:pt>
                <c:pt idx="62">
                  <c:v>28.291557690000001</c:v>
                </c:pt>
                <c:pt idx="63">
                  <c:v>28.28200764</c:v>
                </c:pt>
                <c:pt idx="64">
                  <c:v>28.295252156875101</c:v>
                </c:pt>
                <c:pt idx="65">
                  <c:v>28.270477339999999</c:v>
                </c:pt>
                <c:pt idx="66">
                  <c:v>28.256960159999998</c:v>
                </c:pt>
                <c:pt idx="67">
                  <c:v>28.241228100000001</c:v>
                </c:pt>
                <c:pt idx="68">
                  <c:v>28.223021960000001</c:v>
                </c:pt>
                <c:pt idx="69">
                  <c:v>28.219286034711001</c:v>
                </c:pt>
                <c:pt idx="70">
                  <c:v>28.17902273</c:v>
                </c:pt>
                <c:pt idx="71">
                  <c:v>28.178088925650201</c:v>
                </c:pt>
                <c:pt idx="72">
                  <c:v>28.153681639999999</c:v>
                </c:pt>
                <c:pt idx="73">
                  <c:v>28.12624825</c:v>
                </c:pt>
                <c:pt idx="74">
                  <c:v>28.096894200000001</c:v>
                </c:pt>
                <c:pt idx="75">
                  <c:v>28.065863050000001</c:v>
                </c:pt>
                <c:pt idx="76">
                  <c:v>28.033440779999999</c:v>
                </c:pt>
                <c:pt idx="77">
                  <c:v>28.021986536154401</c:v>
                </c:pt>
                <c:pt idx="78">
                  <c:v>27.999774009999999</c:v>
                </c:pt>
                <c:pt idx="79">
                  <c:v>27.964921220000001</c:v>
                </c:pt>
                <c:pt idx="80">
                  <c:v>27.92873561</c:v>
                </c:pt>
                <c:pt idx="81">
                  <c:v>27.891332404324199</c:v>
                </c:pt>
                <c:pt idx="82">
                  <c:v>27.851627830000002</c:v>
                </c:pt>
                <c:pt idx="83">
                  <c:v>27.819195794707401</c:v>
                </c:pt>
                <c:pt idx="84">
                  <c:v>27.81034777</c:v>
                </c:pt>
                <c:pt idx="85">
                  <c:v>27.766952010000001</c:v>
                </c:pt>
                <c:pt idx="86">
                  <c:v>27.72104994</c:v>
                </c:pt>
                <c:pt idx="87">
                  <c:v>27.67228858</c:v>
                </c:pt>
                <c:pt idx="88">
                  <c:v>27.620503280000001</c:v>
                </c:pt>
                <c:pt idx="89">
                  <c:v>27.5921322529877</c:v>
                </c:pt>
                <c:pt idx="90">
                  <c:v>27.566203730000002</c:v>
                </c:pt>
                <c:pt idx="91">
                  <c:v>27.510047360000002</c:v>
                </c:pt>
                <c:pt idx="92">
                  <c:v>27.45261322</c:v>
                </c:pt>
                <c:pt idx="93">
                  <c:v>27.39418628</c:v>
                </c:pt>
                <c:pt idx="94">
                  <c:v>27.3858748262132</c:v>
                </c:pt>
                <c:pt idx="95">
                  <c:v>27.2746283</c:v>
                </c:pt>
                <c:pt idx="96">
                  <c:v>27.294533468661299</c:v>
                </c:pt>
                <c:pt idx="97">
                  <c:v>27.21317955</c:v>
                </c:pt>
                <c:pt idx="98">
                  <c:v>27.150396189999999</c:v>
                </c:pt>
                <c:pt idx="99">
                  <c:v>27.086232899999999</c:v>
                </c:pt>
                <c:pt idx="100">
                  <c:v>27.021033469999999</c:v>
                </c:pt>
                <c:pt idx="101">
                  <c:v>27.0538750067956</c:v>
                </c:pt>
                <c:pt idx="102">
                  <c:v>26.955304649999999</c:v>
                </c:pt>
                <c:pt idx="103">
                  <c:v>26.889810270000002</c:v>
                </c:pt>
                <c:pt idx="104">
                  <c:v>26.825368449999999</c:v>
                </c:pt>
                <c:pt idx="105">
                  <c:v>26.762707089999999</c:v>
                </c:pt>
                <c:pt idx="106">
                  <c:v>26.702213489999998</c:v>
                </c:pt>
                <c:pt idx="107">
                  <c:v>26.7397638697277</c:v>
                </c:pt>
                <c:pt idx="108">
                  <c:v>26.644134350000002</c:v>
                </c:pt>
                <c:pt idx="109">
                  <c:v>26.588481649999999</c:v>
                </c:pt>
                <c:pt idx="110">
                  <c:v>26.53515208</c:v>
                </c:pt>
                <c:pt idx="111">
                  <c:v>26.483998230000001</c:v>
                </c:pt>
                <c:pt idx="112">
                  <c:v>26.434741540000001</c:v>
                </c:pt>
                <c:pt idx="113">
                  <c:v>26.396776548645999</c:v>
                </c:pt>
                <c:pt idx="114">
                  <c:v>26.386960169999998</c:v>
                </c:pt>
                <c:pt idx="115">
                  <c:v>26.340337380000001</c:v>
                </c:pt>
                <c:pt idx="116">
                  <c:v>26.294960150000001</c:v>
                </c:pt>
                <c:pt idx="117">
                  <c:v>26.250497169999999</c:v>
                </c:pt>
                <c:pt idx="118">
                  <c:v>26.095220034905601</c:v>
                </c:pt>
                <c:pt idx="119">
                  <c:v>26.1627598</c:v>
                </c:pt>
                <c:pt idx="120">
                  <c:v>25.965079929310999</c:v>
                </c:pt>
              </c:numCache>
            </c:numRef>
          </c:yVal>
          <c:smooth val="1"/>
          <c:extLst>
            <c:ext xmlns:c16="http://schemas.microsoft.com/office/drawing/2014/chart" uri="{C3380CC4-5D6E-409C-BE32-E72D297353CC}">
              <c16:uniqueId val="{00000001-80A7-9D4A-9114-DFE76D5C5857}"/>
            </c:ext>
          </c:extLst>
        </c:ser>
        <c:ser>
          <c:idx val="2"/>
          <c:order val="2"/>
          <c:tx>
            <c:strRef>
              <c:f>GMFM_Centiles!$AK$3</c:f>
              <c:strCache>
                <c:ptCount val="1"/>
                <c:pt idx="0">
                  <c:v>10</c:v>
                </c:pt>
              </c:strCache>
            </c:strRef>
          </c:tx>
          <c:spPr>
            <a:ln w="19050" cap="rnd">
              <a:solidFill>
                <a:srgbClr val="7030A0"/>
              </a:solidFill>
              <a:prstDash val="sysDot"/>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GMFM_Centiles!$AK$4:$AK$124</c:f>
              <c:numCache>
                <c:formatCode>General</c:formatCode>
                <c:ptCount val="121"/>
                <c:pt idx="0">
                  <c:v>25.142401346663199</c:v>
                </c:pt>
                <c:pt idx="1">
                  <c:v>25.3781255491817</c:v>
                </c:pt>
                <c:pt idx="2">
                  <c:v>25.729929980000001</c:v>
                </c:pt>
                <c:pt idx="3">
                  <c:v>25.977382309999999</c:v>
                </c:pt>
                <c:pt idx="4">
                  <c:v>26.0884807059115</c:v>
                </c:pt>
                <c:pt idx="5">
                  <c:v>26.223971519999999</c:v>
                </c:pt>
                <c:pt idx="6">
                  <c:v>26.548739039037098</c:v>
                </c:pt>
                <c:pt idx="7">
                  <c:v>26.75893809754</c:v>
                </c:pt>
                <c:pt idx="8">
                  <c:v>26.990516580664199</c:v>
                </c:pt>
                <c:pt idx="9">
                  <c:v>27.19611806</c:v>
                </c:pt>
                <c:pt idx="10">
                  <c:v>27.43418204</c:v>
                </c:pt>
                <c:pt idx="11">
                  <c:v>27.606563569819699</c:v>
                </c:pt>
                <c:pt idx="12">
                  <c:v>27.7952336344344</c:v>
                </c:pt>
                <c:pt idx="13">
                  <c:v>27.9797955646257</c:v>
                </c:pt>
                <c:pt idx="14">
                  <c:v>28.129131059999999</c:v>
                </c:pt>
                <c:pt idx="15">
                  <c:v>28.352336430000001</c:v>
                </c:pt>
                <c:pt idx="16">
                  <c:v>28.530052814276701</c:v>
                </c:pt>
                <c:pt idx="17">
                  <c:v>28.570211690000001</c:v>
                </c:pt>
                <c:pt idx="18">
                  <c:v>28.782054609999999</c:v>
                </c:pt>
                <c:pt idx="19">
                  <c:v>28.987326190000001</c:v>
                </c:pt>
                <c:pt idx="20">
                  <c:v>29.18610979</c:v>
                </c:pt>
                <c:pt idx="21">
                  <c:v>29.364035172240701</c:v>
                </c:pt>
                <c:pt idx="22">
                  <c:v>29.56531356</c:v>
                </c:pt>
                <c:pt idx="23">
                  <c:v>29.669374469635201</c:v>
                </c:pt>
                <c:pt idx="24">
                  <c:v>29.746056979999999</c:v>
                </c:pt>
                <c:pt idx="25">
                  <c:v>29.920929180000002</c:v>
                </c:pt>
                <c:pt idx="26">
                  <c:v>30.08993104</c:v>
                </c:pt>
                <c:pt idx="27">
                  <c:v>30.209191317631099</c:v>
                </c:pt>
                <c:pt idx="28">
                  <c:v>30.2532946</c:v>
                </c:pt>
                <c:pt idx="29">
                  <c:v>30.4113091</c:v>
                </c:pt>
                <c:pt idx="30">
                  <c:v>30.564067680000001</c:v>
                </c:pt>
                <c:pt idx="31">
                  <c:v>30.710934850000001</c:v>
                </c:pt>
                <c:pt idx="32">
                  <c:v>30.85107511</c:v>
                </c:pt>
                <c:pt idx="33">
                  <c:v>30.98367399</c:v>
                </c:pt>
                <c:pt idx="34">
                  <c:v>31.108240930000001</c:v>
                </c:pt>
                <c:pt idx="35">
                  <c:v>31.091515152205101</c:v>
                </c:pt>
                <c:pt idx="36">
                  <c:v>31.224382070000001</c:v>
                </c:pt>
                <c:pt idx="37">
                  <c:v>31.331756070000001</c:v>
                </c:pt>
                <c:pt idx="38">
                  <c:v>31.43013273</c:v>
                </c:pt>
                <c:pt idx="39">
                  <c:v>31.51969459</c:v>
                </c:pt>
                <c:pt idx="40">
                  <c:v>31.60077463</c:v>
                </c:pt>
                <c:pt idx="41">
                  <c:v>31.673728140000001</c:v>
                </c:pt>
                <c:pt idx="42">
                  <c:v>31.625163474832299</c:v>
                </c:pt>
                <c:pt idx="43">
                  <c:v>31.738863779999999</c:v>
                </c:pt>
                <c:pt idx="44">
                  <c:v>31.796127420000001</c:v>
                </c:pt>
                <c:pt idx="45">
                  <c:v>31.7868958576409</c:v>
                </c:pt>
                <c:pt idx="46">
                  <c:v>31.845347360000002</c:v>
                </c:pt>
                <c:pt idx="47">
                  <c:v>31.8863944</c:v>
                </c:pt>
                <c:pt idx="48">
                  <c:v>31.919671409999999</c:v>
                </c:pt>
                <c:pt idx="49">
                  <c:v>31.945790150000001</c:v>
                </c:pt>
                <c:pt idx="50">
                  <c:v>31.965637489999999</c:v>
                </c:pt>
                <c:pt idx="51">
                  <c:v>31.98003877</c:v>
                </c:pt>
                <c:pt idx="52">
                  <c:v>31.982507481524099</c:v>
                </c:pt>
                <c:pt idx="53">
                  <c:v>31.993465969999999</c:v>
                </c:pt>
                <c:pt idx="54">
                  <c:v>31.995317449885299</c:v>
                </c:pt>
                <c:pt idx="55">
                  <c:v>31.992684300000001</c:v>
                </c:pt>
                <c:pt idx="56">
                  <c:v>31.987028609999999</c:v>
                </c:pt>
                <c:pt idx="57">
                  <c:v>31.976570110000001</c:v>
                </c:pt>
                <c:pt idx="58">
                  <c:v>31.96140347</c:v>
                </c:pt>
                <c:pt idx="59">
                  <c:v>31.9633425115939</c:v>
                </c:pt>
                <c:pt idx="60">
                  <c:v>31.941735619999999</c:v>
                </c:pt>
                <c:pt idx="61">
                  <c:v>31.91779141</c:v>
                </c:pt>
                <c:pt idx="62">
                  <c:v>31.889825900000002</c:v>
                </c:pt>
                <c:pt idx="63">
                  <c:v>31.858226980000001</c:v>
                </c:pt>
                <c:pt idx="64">
                  <c:v>31.851068547816499</c:v>
                </c:pt>
                <c:pt idx="65">
                  <c:v>31.823340930000001</c:v>
                </c:pt>
                <c:pt idx="66">
                  <c:v>31.78517506</c:v>
                </c:pt>
                <c:pt idx="67">
                  <c:v>31.743482369999999</c:v>
                </c:pt>
                <c:pt idx="68">
                  <c:v>31.698003830000001</c:v>
                </c:pt>
                <c:pt idx="69">
                  <c:v>31.667078022058899</c:v>
                </c:pt>
                <c:pt idx="70">
                  <c:v>31.59599716</c:v>
                </c:pt>
                <c:pt idx="71">
                  <c:v>31.5779060813679</c:v>
                </c:pt>
                <c:pt idx="72">
                  <c:v>31.54026932</c:v>
                </c:pt>
                <c:pt idx="73">
                  <c:v>31.481778129999999</c:v>
                </c:pt>
                <c:pt idx="74">
                  <c:v>31.420894229999998</c:v>
                </c:pt>
                <c:pt idx="75">
                  <c:v>31.358054070000001</c:v>
                </c:pt>
                <c:pt idx="76">
                  <c:v>31.29371785</c:v>
                </c:pt>
                <c:pt idx="77">
                  <c:v>31.272171549577301</c:v>
                </c:pt>
                <c:pt idx="78">
                  <c:v>31.2281543</c:v>
                </c:pt>
                <c:pt idx="79">
                  <c:v>31.161522990000002</c:v>
                </c:pt>
                <c:pt idx="80">
                  <c:v>31.093756729999999</c:v>
                </c:pt>
                <c:pt idx="81">
                  <c:v>31.042196890663099</c:v>
                </c:pt>
                <c:pt idx="82">
                  <c:v>30.954362840000002</c:v>
                </c:pt>
                <c:pt idx="83">
                  <c:v>30.9211928962375</c:v>
                </c:pt>
                <c:pt idx="84">
                  <c:v>30.882483350000001</c:v>
                </c:pt>
                <c:pt idx="85">
                  <c:v>30.808883890000001</c:v>
                </c:pt>
                <c:pt idx="86">
                  <c:v>30.733149659999999</c:v>
                </c:pt>
                <c:pt idx="87">
                  <c:v>30.654905589999998</c:v>
                </c:pt>
                <c:pt idx="88">
                  <c:v>30.57399208</c:v>
                </c:pt>
                <c:pt idx="89">
                  <c:v>30.5566554234336</c:v>
                </c:pt>
                <c:pt idx="90">
                  <c:v>30.49100958</c:v>
                </c:pt>
                <c:pt idx="91">
                  <c:v>30.40670166</c:v>
                </c:pt>
                <c:pt idx="92">
                  <c:v>30.321714069999999</c:v>
                </c:pt>
                <c:pt idx="93">
                  <c:v>30.23635384</c:v>
                </c:pt>
                <c:pt idx="94">
                  <c:v>30.242019511152101</c:v>
                </c:pt>
                <c:pt idx="95">
                  <c:v>30.064787639999999</c:v>
                </c:pt>
                <c:pt idx="96">
                  <c:v>30.106673050799699</c:v>
                </c:pt>
                <c:pt idx="97">
                  <c:v>29.97820316</c:v>
                </c:pt>
                <c:pt idx="98">
                  <c:v>29.890805189999998</c:v>
                </c:pt>
                <c:pt idx="99">
                  <c:v>29.80252282</c:v>
                </c:pt>
                <c:pt idx="100">
                  <c:v>29.713741410000001</c:v>
                </c:pt>
                <c:pt idx="101">
                  <c:v>29.759668576947899</c:v>
                </c:pt>
                <c:pt idx="102">
                  <c:v>29.625023049999999</c:v>
                </c:pt>
                <c:pt idx="103">
                  <c:v>29.53717511</c:v>
                </c:pt>
                <c:pt idx="104">
                  <c:v>29.451034799999999</c:v>
                </c:pt>
                <c:pt idx="105">
                  <c:v>29.3673404</c:v>
                </c:pt>
                <c:pt idx="106">
                  <c:v>29.28647389</c:v>
                </c:pt>
                <c:pt idx="107">
                  <c:v>29.3237649308012</c:v>
                </c:pt>
                <c:pt idx="108">
                  <c:v>29.208666010000002</c:v>
                </c:pt>
                <c:pt idx="109">
                  <c:v>29.133879</c:v>
                </c:pt>
                <c:pt idx="110">
                  <c:v>29.061932580000001</c:v>
                </c:pt>
                <c:pt idx="111">
                  <c:v>28.992598229999999</c:v>
                </c:pt>
                <c:pt idx="112">
                  <c:v>28.925515470000001</c:v>
                </c:pt>
                <c:pt idx="113">
                  <c:v>28.864936314306998</c:v>
                </c:pt>
                <c:pt idx="114">
                  <c:v>28.860196349999999</c:v>
                </c:pt>
                <c:pt idx="115">
                  <c:v>28.796271829999998</c:v>
                </c:pt>
                <c:pt idx="116">
                  <c:v>28.733802650000001</c:v>
                </c:pt>
                <c:pt idx="117">
                  <c:v>28.67240558</c:v>
                </c:pt>
                <c:pt idx="118">
                  <c:v>28.473359638245501</c:v>
                </c:pt>
                <c:pt idx="119">
                  <c:v>28.55110423</c:v>
                </c:pt>
                <c:pt idx="120">
                  <c:v>28.3072965164483</c:v>
                </c:pt>
              </c:numCache>
            </c:numRef>
          </c:yVal>
          <c:smooth val="1"/>
          <c:extLst>
            <c:ext xmlns:c16="http://schemas.microsoft.com/office/drawing/2014/chart" uri="{C3380CC4-5D6E-409C-BE32-E72D297353CC}">
              <c16:uniqueId val="{00000002-80A7-9D4A-9114-DFE76D5C5857}"/>
            </c:ext>
          </c:extLst>
        </c:ser>
        <c:ser>
          <c:idx val="3"/>
          <c:order val="3"/>
          <c:tx>
            <c:strRef>
              <c:f>GMFM_Centiles!$AL$3</c:f>
              <c:strCache>
                <c:ptCount val="1"/>
                <c:pt idx="0">
                  <c:v>25</c:v>
                </c:pt>
              </c:strCache>
            </c:strRef>
          </c:tx>
          <c:spPr>
            <a:ln w="19050" cap="rnd">
              <a:solidFill>
                <a:schemeClr val="accent4"/>
              </a:solidFill>
              <a:prstDash val="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GMFM_Centiles!$AL$4:$AL$124</c:f>
              <c:numCache>
                <c:formatCode>General</c:formatCode>
                <c:ptCount val="121"/>
                <c:pt idx="0">
                  <c:v>28.837097134991598</c:v>
                </c:pt>
                <c:pt idx="1">
                  <c:v>29.1322028770199</c:v>
                </c:pt>
                <c:pt idx="2">
                  <c:v>29.577129809999999</c:v>
                </c:pt>
                <c:pt idx="3">
                  <c:v>29.88253534</c:v>
                </c:pt>
                <c:pt idx="4">
                  <c:v>30.020952713320899</c:v>
                </c:pt>
                <c:pt idx="5">
                  <c:v>30.187474089999998</c:v>
                </c:pt>
                <c:pt idx="6">
                  <c:v>30.596303813461201</c:v>
                </c:pt>
                <c:pt idx="7">
                  <c:v>30.858920687122499</c:v>
                </c:pt>
                <c:pt idx="8">
                  <c:v>31.1481345604079</c:v>
                </c:pt>
                <c:pt idx="9">
                  <c:v>31.394980520000001</c:v>
                </c:pt>
                <c:pt idx="10">
                  <c:v>31.691782100000001</c:v>
                </c:pt>
                <c:pt idx="11">
                  <c:v>31.916860421068399</c:v>
                </c:pt>
                <c:pt idx="12">
                  <c:v>32.152082298648303</c:v>
                </c:pt>
                <c:pt idx="13">
                  <c:v>32.382077957921702</c:v>
                </c:pt>
                <c:pt idx="14">
                  <c:v>32.560146770000003</c:v>
                </c:pt>
                <c:pt idx="15">
                  <c:v>32.839594030000001</c:v>
                </c:pt>
                <c:pt idx="16">
                  <c:v>33.067108978353701</c:v>
                </c:pt>
                <c:pt idx="17">
                  <c:v>33.112562179999998</c:v>
                </c:pt>
                <c:pt idx="18">
                  <c:v>33.378074730000002</c:v>
                </c:pt>
                <c:pt idx="19">
                  <c:v>33.635349329999997</c:v>
                </c:pt>
                <c:pt idx="20">
                  <c:v>33.884396109999997</c:v>
                </c:pt>
                <c:pt idx="21">
                  <c:v>34.102950326369701</c:v>
                </c:pt>
                <c:pt idx="22">
                  <c:v>34.358800610000003</c:v>
                </c:pt>
                <c:pt idx="23">
                  <c:v>34.4812601321659</c:v>
                </c:pt>
                <c:pt idx="24">
                  <c:v>34.584390880000001</c:v>
                </c:pt>
                <c:pt idx="25">
                  <c:v>34.802181650000001</c:v>
                </c:pt>
                <c:pt idx="26">
                  <c:v>35.012092389999999</c:v>
                </c:pt>
                <c:pt idx="27">
                  <c:v>35.148415553013997</c:v>
                </c:pt>
                <c:pt idx="28">
                  <c:v>35.214323039999996</c:v>
                </c:pt>
                <c:pt idx="29">
                  <c:v>35.40917366</c:v>
                </c:pt>
                <c:pt idx="30">
                  <c:v>35.596824169999998</c:v>
                </c:pt>
                <c:pt idx="31">
                  <c:v>35.776600379999998</c:v>
                </c:pt>
                <c:pt idx="32">
                  <c:v>35.947571580000002</c:v>
                </c:pt>
                <c:pt idx="33">
                  <c:v>36.108765439999999</c:v>
                </c:pt>
                <c:pt idx="34">
                  <c:v>36.259577989999997</c:v>
                </c:pt>
                <c:pt idx="35">
                  <c:v>36.231543070179498</c:v>
                </c:pt>
                <c:pt idx="36">
                  <c:v>36.399528680000003</c:v>
                </c:pt>
                <c:pt idx="37">
                  <c:v>36.528228470000002</c:v>
                </c:pt>
                <c:pt idx="38">
                  <c:v>36.64543982</c:v>
                </c:pt>
                <c:pt idx="39">
                  <c:v>36.751462289999999</c:v>
                </c:pt>
                <c:pt idx="40">
                  <c:v>36.84680642</c:v>
                </c:pt>
                <c:pt idx="41">
                  <c:v>36.932023739999998</c:v>
                </c:pt>
                <c:pt idx="42">
                  <c:v>36.876466972572999</c:v>
                </c:pt>
                <c:pt idx="43">
                  <c:v>37.007622679999997</c:v>
                </c:pt>
                <c:pt idx="44">
                  <c:v>37.073622159999999</c:v>
                </c:pt>
                <c:pt idx="45">
                  <c:v>37.067258816448202</c:v>
                </c:pt>
                <c:pt idx="46">
                  <c:v>37.12987785</c:v>
                </c:pt>
                <c:pt idx="47">
                  <c:v>37.176272320000002</c:v>
                </c:pt>
                <c:pt idx="48">
                  <c:v>37.213333730000002</c:v>
                </c:pt>
                <c:pt idx="49">
                  <c:v>37.24182588</c:v>
                </c:pt>
                <c:pt idx="50">
                  <c:v>37.262772480000002</c:v>
                </c:pt>
                <c:pt idx="51">
                  <c:v>37.277097050000002</c:v>
                </c:pt>
                <c:pt idx="52">
                  <c:v>37.282893741244003</c:v>
                </c:pt>
                <c:pt idx="53">
                  <c:v>37.286680089999997</c:v>
                </c:pt>
                <c:pt idx="54">
                  <c:v>37.290071596402903</c:v>
                </c:pt>
                <c:pt idx="55">
                  <c:v>37.282021929999999</c:v>
                </c:pt>
                <c:pt idx="56">
                  <c:v>37.271128400000002</c:v>
                </c:pt>
                <c:pt idx="57">
                  <c:v>37.254078739999997</c:v>
                </c:pt>
                <c:pt idx="58">
                  <c:v>37.230989340000001</c:v>
                </c:pt>
                <c:pt idx="59">
                  <c:v>37.227021893136602</c:v>
                </c:pt>
                <c:pt idx="60">
                  <c:v>37.202091889999998</c:v>
                </c:pt>
                <c:pt idx="61">
                  <c:v>37.167624420000003</c:v>
                </c:pt>
                <c:pt idx="62">
                  <c:v>37.127854890000002</c:v>
                </c:pt>
                <c:pt idx="63">
                  <c:v>37.083194229999997</c:v>
                </c:pt>
                <c:pt idx="64">
                  <c:v>37.062248991569099</c:v>
                </c:pt>
                <c:pt idx="65">
                  <c:v>37.03400413</c:v>
                </c:pt>
                <c:pt idx="66">
                  <c:v>36.980253519999998</c:v>
                </c:pt>
                <c:pt idx="67">
                  <c:v>36.921610690000001</c:v>
                </c:pt>
                <c:pt idx="68">
                  <c:v>36.857750340000003</c:v>
                </c:pt>
                <c:pt idx="69">
                  <c:v>36.8051050580004</c:v>
                </c:pt>
                <c:pt idx="70">
                  <c:v>36.714970270000002</c:v>
                </c:pt>
                <c:pt idx="71">
                  <c:v>36.681783531719802</c:v>
                </c:pt>
                <c:pt idx="72">
                  <c:v>36.637143899999998</c:v>
                </c:pt>
                <c:pt idx="73">
                  <c:v>36.555638219999999</c:v>
                </c:pt>
                <c:pt idx="74">
                  <c:v>36.471017449999998</c:v>
                </c:pt>
                <c:pt idx="75">
                  <c:v>36.383914109999999</c:v>
                </c:pt>
                <c:pt idx="76">
                  <c:v>36.294969790000003</c:v>
                </c:pt>
                <c:pt idx="77">
                  <c:v>36.263858865922302</c:v>
                </c:pt>
                <c:pt idx="78">
                  <c:v>36.204567910000002</c:v>
                </c:pt>
                <c:pt idx="79">
                  <c:v>36.112957700000003</c:v>
                </c:pt>
                <c:pt idx="80">
                  <c:v>36.020131550000002</c:v>
                </c:pt>
                <c:pt idx="81">
                  <c:v>35.9549559646888</c:v>
                </c:pt>
                <c:pt idx="82">
                  <c:v>35.8305893</c:v>
                </c:pt>
                <c:pt idx="83">
                  <c:v>35.794235887124302</c:v>
                </c:pt>
                <c:pt idx="84">
                  <c:v>35.733696289999997</c:v>
                </c:pt>
                <c:pt idx="85">
                  <c:v>35.635126360000001</c:v>
                </c:pt>
                <c:pt idx="86">
                  <c:v>35.534397650000002</c:v>
                </c:pt>
                <c:pt idx="87">
                  <c:v>35.431079840000002</c:v>
                </c:pt>
                <c:pt idx="88">
                  <c:v>35.325003700000003</c:v>
                </c:pt>
                <c:pt idx="89">
                  <c:v>35.315229606852199</c:v>
                </c:pt>
                <c:pt idx="90">
                  <c:v>35.216900690000003</c:v>
                </c:pt>
                <c:pt idx="91">
                  <c:v>35.107650380000003</c:v>
                </c:pt>
                <c:pt idx="92">
                  <c:v>34.998011269999999</c:v>
                </c:pt>
                <c:pt idx="93">
                  <c:v>34.888343990000003</c:v>
                </c:pt>
                <c:pt idx="94">
                  <c:v>34.906921684594003</c:v>
                </c:pt>
                <c:pt idx="95">
                  <c:v>34.669267980000001</c:v>
                </c:pt>
                <c:pt idx="96">
                  <c:v>34.732560830575302</c:v>
                </c:pt>
                <c:pt idx="97">
                  <c:v>34.559414359999998</c:v>
                </c:pt>
                <c:pt idx="98">
                  <c:v>34.448999499999999</c:v>
                </c:pt>
                <c:pt idx="99">
                  <c:v>34.337927100000002</c:v>
                </c:pt>
                <c:pt idx="100">
                  <c:v>34.226662920000003</c:v>
                </c:pt>
                <c:pt idx="101">
                  <c:v>34.288714930248503</c:v>
                </c:pt>
                <c:pt idx="102">
                  <c:v>34.115876460000003</c:v>
                </c:pt>
                <c:pt idx="103">
                  <c:v>34.006481219999998</c:v>
                </c:pt>
                <c:pt idx="104">
                  <c:v>33.899388049999999</c:v>
                </c:pt>
                <c:pt idx="105">
                  <c:v>33.795392849999999</c:v>
                </c:pt>
                <c:pt idx="106">
                  <c:v>33.694903140000001</c:v>
                </c:pt>
                <c:pt idx="107">
                  <c:v>33.737032532205397</c:v>
                </c:pt>
                <c:pt idx="108">
                  <c:v>33.598155370000001</c:v>
                </c:pt>
                <c:pt idx="109">
                  <c:v>33.505061410000003</c:v>
                </c:pt>
                <c:pt idx="110">
                  <c:v>33.415344410000003</c:v>
                </c:pt>
                <c:pt idx="111">
                  <c:v>33.328669830000003</c:v>
                </c:pt>
                <c:pt idx="112">
                  <c:v>33.244565870000002</c:v>
                </c:pt>
                <c:pt idx="113">
                  <c:v>33.162592295319399</c:v>
                </c:pt>
                <c:pt idx="114">
                  <c:v>33.162446510000002</c:v>
                </c:pt>
                <c:pt idx="115">
                  <c:v>33.081865780000001</c:v>
                </c:pt>
                <c:pt idx="116">
                  <c:v>33.0028571</c:v>
                </c:pt>
                <c:pt idx="117">
                  <c:v>32.924958740000001</c:v>
                </c:pt>
                <c:pt idx="118">
                  <c:v>32.676892588422803</c:v>
                </c:pt>
                <c:pt idx="119">
                  <c:v>32.770498189999998</c:v>
                </c:pt>
                <c:pt idx="120">
                  <c:v>32.472080526926099</c:v>
                </c:pt>
              </c:numCache>
            </c:numRef>
          </c:yVal>
          <c:smooth val="1"/>
          <c:extLst>
            <c:ext xmlns:c16="http://schemas.microsoft.com/office/drawing/2014/chart" uri="{C3380CC4-5D6E-409C-BE32-E72D297353CC}">
              <c16:uniqueId val="{00000003-80A7-9D4A-9114-DFE76D5C5857}"/>
            </c:ext>
          </c:extLst>
        </c:ser>
        <c:ser>
          <c:idx val="4"/>
          <c:order val="4"/>
          <c:tx>
            <c:strRef>
              <c:f>GMFM_Centiles!$AM$3</c:f>
              <c:strCache>
                <c:ptCount val="1"/>
                <c:pt idx="0">
                  <c:v>50</c:v>
                </c:pt>
              </c:strCache>
            </c:strRef>
          </c:tx>
          <c:spPr>
            <a:ln w="19050" cap="rnd">
              <a:solidFill>
                <a:schemeClr val="tx1"/>
              </a:solidFill>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GMFM_Centiles!$AM$4:$AM$124</c:f>
              <c:numCache>
                <c:formatCode>General</c:formatCode>
                <c:ptCount val="121"/>
                <c:pt idx="0">
                  <c:v>32.451079906947101</c:v>
                </c:pt>
                <c:pt idx="1">
                  <c:v>32.792310979660698</c:v>
                </c:pt>
                <c:pt idx="2">
                  <c:v>33.278333619999998</c:v>
                </c:pt>
                <c:pt idx="3">
                  <c:v>33.634413940000002</c:v>
                </c:pt>
                <c:pt idx="4">
                  <c:v>33.820218550936097</c:v>
                </c:pt>
                <c:pt idx="5">
                  <c:v>33.99023502</c:v>
                </c:pt>
                <c:pt idx="6">
                  <c:v>34.485891654719701</c:v>
                </c:pt>
                <c:pt idx="7">
                  <c:v>34.789810140131202</c:v>
                </c:pt>
                <c:pt idx="8">
                  <c:v>35.124570281329703</c:v>
                </c:pt>
                <c:pt idx="9">
                  <c:v>35.40164721</c:v>
                </c:pt>
                <c:pt idx="10">
                  <c:v>35.749029419999999</c:v>
                </c:pt>
                <c:pt idx="11">
                  <c:v>36.014729145804502</c:v>
                </c:pt>
                <c:pt idx="12">
                  <c:v>36.287235663268</c:v>
                </c:pt>
                <c:pt idx="13">
                  <c:v>36.553755449000697</c:v>
                </c:pt>
                <c:pt idx="14">
                  <c:v>36.766011669999997</c:v>
                </c:pt>
                <c:pt idx="15">
                  <c:v>37.093409170000001</c:v>
                </c:pt>
                <c:pt idx="16">
                  <c:v>37.348040268916499</c:v>
                </c:pt>
                <c:pt idx="17">
                  <c:v>37.413213560000003</c:v>
                </c:pt>
                <c:pt idx="18">
                  <c:v>37.724210820000003</c:v>
                </c:pt>
                <c:pt idx="19">
                  <c:v>38.025414949999998</c:v>
                </c:pt>
                <c:pt idx="20">
                  <c:v>38.31680265</c:v>
                </c:pt>
                <c:pt idx="21">
                  <c:v>38.550885678531401</c:v>
                </c:pt>
                <c:pt idx="22">
                  <c:v>38.871180899999999</c:v>
                </c:pt>
                <c:pt idx="23">
                  <c:v>38.990945207245701</c:v>
                </c:pt>
                <c:pt idx="24">
                  <c:v>39.134401709999999</c:v>
                </c:pt>
                <c:pt idx="25">
                  <c:v>39.388222910000003</c:v>
                </c:pt>
                <c:pt idx="26">
                  <c:v>39.632533260000002</c:v>
                </c:pt>
                <c:pt idx="27">
                  <c:v>39.768431321808698</c:v>
                </c:pt>
                <c:pt idx="28">
                  <c:v>39.867556100000002</c:v>
                </c:pt>
                <c:pt idx="29">
                  <c:v>40.09365296</c:v>
                </c:pt>
                <c:pt idx="30">
                  <c:v>40.311119259999998</c:v>
                </c:pt>
                <c:pt idx="31">
                  <c:v>40.519275460000003</c:v>
                </c:pt>
                <c:pt idx="32">
                  <c:v>40.71713398</c:v>
                </c:pt>
                <c:pt idx="33">
                  <c:v>40.903613530000001</c:v>
                </c:pt>
                <c:pt idx="34">
                  <c:v>41.078044579999997</c:v>
                </c:pt>
                <c:pt idx="35">
                  <c:v>41.037007991924</c:v>
                </c:pt>
                <c:pt idx="36">
                  <c:v>41.239903830000003</c:v>
                </c:pt>
                <c:pt idx="37">
                  <c:v>41.388788720000001</c:v>
                </c:pt>
                <c:pt idx="38">
                  <c:v>41.524478209999998</c:v>
                </c:pt>
                <c:pt idx="39">
                  <c:v>41.647384500000001</c:v>
                </c:pt>
                <c:pt idx="40">
                  <c:v>41.758182589999997</c:v>
                </c:pt>
                <c:pt idx="41">
                  <c:v>41.857604209999998</c:v>
                </c:pt>
                <c:pt idx="42">
                  <c:v>41.799310194686598</c:v>
                </c:pt>
                <c:pt idx="43">
                  <c:v>41.946340229999997</c:v>
                </c:pt>
                <c:pt idx="44">
                  <c:v>42.024484440000002</c:v>
                </c:pt>
                <c:pt idx="45">
                  <c:v>42.0270981824617</c:v>
                </c:pt>
                <c:pt idx="46">
                  <c:v>42.091927920000003</c:v>
                </c:pt>
                <c:pt idx="47">
                  <c:v>42.148576970000001</c:v>
                </c:pt>
                <c:pt idx="48">
                  <c:v>42.19509188</c:v>
                </c:pt>
                <c:pt idx="49">
                  <c:v>42.232396199999997</c:v>
                </c:pt>
                <c:pt idx="50">
                  <c:v>42.261666150000003</c:v>
                </c:pt>
                <c:pt idx="51">
                  <c:v>42.283943600000001</c:v>
                </c:pt>
                <c:pt idx="52">
                  <c:v>42.302042151317004</c:v>
                </c:pt>
                <c:pt idx="53">
                  <c:v>42.308271810000001</c:v>
                </c:pt>
                <c:pt idx="54">
                  <c:v>42.321322373767799</c:v>
                </c:pt>
                <c:pt idx="55">
                  <c:v>42.310352020000003</c:v>
                </c:pt>
                <c:pt idx="56">
                  <c:v>42.305744769999997</c:v>
                </c:pt>
                <c:pt idx="57">
                  <c:v>42.294535580000002</c:v>
                </c:pt>
                <c:pt idx="58">
                  <c:v>42.27685451</c:v>
                </c:pt>
                <c:pt idx="59">
                  <c:v>42.279475185020303</c:v>
                </c:pt>
                <c:pt idx="60">
                  <c:v>42.25294847</c:v>
                </c:pt>
                <c:pt idx="61">
                  <c:v>42.22306124</c:v>
                </c:pt>
                <c:pt idx="62">
                  <c:v>42.18746522</c:v>
                </c:pt>
                <c:pt idx="63">
                  <c:v>42.14658189</c:v>
                </c:pt>
                <c:pt idx="64">
                  <c:v>42.128060348155202</c:v>
                </c:pt>
                <c:pt idx="65">
                  <c:v>42.100772919999997</c:v>
                </c:pt>
                <c:pt idx="66">
                  <c:v>42.049949820000002</c:v>
                </c:pt>
                <c:pt idx="67">
                  <c:v>41.993679899999997</c:v>
                </c:pt>
                <c:pt idx="68">
                  <c:v>41.931546179999998</c:v>
                </c:pt>
                <c:pt idx="69">
                  <c:v>41.877790581185003</c:v>
                </c:pt>
                <c:pt idx="70">
                  <c:v>41.790312299999997</c:v>
                </c:pt>
                <c:pt idx="71">
                  <c:v>41.755874284582902</c:v>
                </c:pt>
                <c:pt idx="72">
                  <c:v>41.712445350000003</c:v>
                </c:pt>
                <c:pt idx="73">
                  <c:v>41.63047297</c:v>
                </c:pt>
                <c:pt idx="74">
                  <c:v>41.54507212</c:v>
                </c:pt>
                <c:pt idx="75">
                  <c:v>41.456995480000003</c:v>
                </c:pt>
                <c:pt idx="76">
                  <c:v>41.366997490000003</c:v>
                </c:pt>
                <c:pt idx="77">
                  <c:v>41.337267418247002</c:v>
                </c:pt>
                <c:pt idx="78">
                  <c:v>41.275514000000001</c:v>
                </c:pt>
                <c:pt idx="79">
                  <c:v>41.182823399999997</c:v>
                </c:pt>
                <c:pt idx="80">
                  <c:v>41.08891466</c:v>
                </c:pt>
                <c:pt idx="81">
                  <c:v>41.024647940054102</c:v>
                </c:pt>
                <c:pt idx="82">
                  <c:v>40.897172150000003</c:v>
                </c:pt>
                <c:pt idx="83">
                  <c:v>40.861834693766099</c:v>
                </c:pt>
                <c:pt idx="84">
                  <c:v>40.799125289999999</c:v>
                </c:pt>
                <c:pt idx="85">
                  <c:v>40.6992975</c:v>
                </c:pt>
                <c:pt idx="86">
                  <c:v>40.597088540000001</c:v>
                </c:pt>
                <c:pt idx="87">
                  <c:v>40.49196869</c:v>
                </c:pt>
                <c:pt idx="88">
                  <c:v>40.383717900000001</c:v>
                </c:pt>
                <c:pt idx="89">
                  <c:v>40.3762824777845</c:v>
                </c:pt>
                <c:pt idx="90">
                  <c:v>40.273167700000002</c:v>
                </c:pt>
                <c:pt idx="91">
                  <c:v>40.161315590000001</c:v>
                </c:pt>
                <c:pt idx="92">
                  <c:v>40.049021799999998</c:v>
                </c:pt>
                <c:pt idx="93">
                  <c:v>39.936700829999999</c:v>
                </c:pt>
                <c:pt idx="94">
                  <c:v>39.961408982040403</c:v>
                </c:pt>
                <c:pt idx="95">
                  <c:v>39.712388619999999</c:v>
                </c:pt>
                <c:pt idx="96">
                  <c:v>39.783917035187102</c:v>
                </c:pt>
                <c:pt idx="97">
                  <c:v>39.59987271</c:v>
                </c:pt>
                <c:pt idx="98">
                  <c:v>39.48668541</c:v>
                </c:pt>
                <c:pt idx="99">
                  <c:v>39.372700729999998</c:v>
                </c:pt>
                <c:pt idx="100">
                  <c:v>39.258464629999999</c:v>
                </c:pt>
                <c:pt idx="101">
                  <c:v>39.3312664113651</c:v>
                </c:pt>
                <c:pt idx="102">
                  <c:v>39.144762299999996</c:v>
                </c:pt>
                <c:pt idx="103">
                  <c:v>39.032647050000001</c:v>
                </c:pt>
                <c:pt idx="104">
                  <c:v>38.923146989999999</c:v>
                </c:pt>
                <c:pt idx="105">
                  <c:v>38.81715827</c:v>
                </c:pt>
                <c:pt idx="106">
                  <c:v>38.715147539999997</c:v>
                </c:pt>
                <c:pt idx="107">
                  <c:v>38.767197038433501</c:v>
                </c:pt>
                <c:pt idx="108">
                  <c:v>38.617387520000001</c:v>
                </c:pt>
                <c:pt idx="109">
                  <c:v>38.523766889999997</c:v>
                </c:pt>
                <c:pt idx="110">
                  <c:v>38.433935779999999</c:v>
                </c:pt>
                <c:pt idx="111">
                  <c:v>38.347475039999999</c:v>
                </c:pt>
                <c:pt idx="112">
                  <c:v>38.263818630000003</c:v>
                </c:pt>
                <c:pt idx="113">
                  <c:v>38.178538434138602</c:v>
                </c:pt>
                <c:pt idx="114">
                  <c:v>38.182282819999998</c:v>
                </c:pt>
                <c:pt idx="115">
                  <c:v>38.102345200000002</c:v>
                </c:pt>
                <c:pt idx="116">
                  <c:v>38.024028340000001</c:v>
                </c:pt>
                <c:pt idx="117">
                  <c:v>37.946790909999997</c:v>
                </c:pt>
                <c:pt idx="118">
                  <c:v>37.680041203686898</c:v>
                </c:pt>
                <c:pt idx="119">
                  <c:v>37.793258020000003</c:v>
                </c:pt>
                <c:pt idx="120">
                  <c:v>37.4696673038247</c:v>
                </c:pt>
              </c:numCache>
            </c:numRef>
          </c:yVal>
          <c:smooth val="1"/>
          <c:extLst>
            <c:ext xmlns:c16="http://schemas.microsoft.com/office/drawing/2014/chart" uri="{C3380CC4-5D6E-409C-BE32-E72D297353CC}">
              <c16:uniqueId val="{00000004-80A7-9D4A-9114-DFE76D5C5857}"/>
            </c:ext>
          </c:extLst>
        </c:ser>
        <c:ser>
          <c:idx val="5"/>
          <c:order val="5"/>
          <c:tx>
            <c:strRef>
              <c:f>GMFM_Centiles!$AN$3</c:f>
              <c:strCache>
                <c:ptCount val="1"/>
                <c:pt idx="0">
                  <c:v>75</c:v>
                </c:pt>
              </c:strCache>
            </c:strRef>
          </c:tx>
          <c:spPr>
            <a:ln w="19050" cap="rnd">
              <a:solidFill>
                <a:schemeClr val="accent6"/>
              </a:solidFill>
              <a:prstDash val="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GMFM_Centiles!$AN$4:$AN$124</c:f>
              <c:numCache>
                <c:formatCode>General</c:formatCode>
                <c:ptCount val="121"/>
                <c:pt idx="0">
                  <c:v>35.698870444709399</c:v>
                </c:pt>
                <c:pt idx="1">
                  <c:v>36.074272315131303</c:v>
                </c:pt>
                <c:pt idx="2">
                  <c:v>36.565387860000001</c:v>
                </c:pt>
                <c:pt idx="3">
                  <c:v>36.963366209999997</c:v>
                </c:pt>
                <c:pt idx="4">
                  <c:v>37.205722427292898</c:v>
                </c:pt>
                <c:pt idx="5">
                  <c:v>37.361180070000003</c:v>
                </c:pt>
                <c:pt idx="6">
                  <c:v>37.939016981677398</c:v>
                </c:pt>
                <c:pt idx="7">
                  <c:v>38.273982871313898</c:v>
                </c:pt>
                <c:pt idx="8">
                  <c:v>38.643082797146803</c:v>
                </c:pt>
                <c:pt idx="9">
                  <c:v>38.940153000000002</c:v>
                </c:pt>
                <c:pt idx="10">
                  <c:v>39.328937949999997</c:v>
                </c:pt>
                <c:pt idx="11">
                  <c:v>39.625388122023303</c:v>
                </c:pt>
                <c:pt idx="12">
                  <c:v>39.926383551258297</c:v>
                </c:pt>
                <c:pt idx="13">
                  <c:v>40.220912703280703</c:v>
                </c:pt>
                <c:pt idx="14">
                  <c:v>40.467192689999997</c:v>
                </c:pt>
                <c:pt idx="15">
                  <c:v>40.833582810000003</c:v>
                </c:pt>
                <c:pt idx="16">
                  <c:v>41.0996642006602</c:v>
                </c:pt>
                <c:pt idx="17">
                  <c:v>41.191398620000001</c:v>
                </c:pt>
                <c:pt idx="18">
                  <c:v>41.539229030000001</c:v>
                </c:pt>
                <c:pt idx="19">
                  <c:v>41.875923440000001</c:v>
                </c:pt>
                <c:pt idx="20">
                  <c:v>42.201449599999997</c:v>
                </c:pt>
                <c:pt idx="21">
                  <c:v>42.434141642867502</c:v>
                </c:pt>
                <c:pt idx="22">
                  <c:v>42.820189999999997</c:v>
                </c:pt>
                <c:pt idx="23">
                  <c:v>42.923885854188498</c:v>
                </c:pt>
                <c:pt idx="24">
                  <c:v>43.113679480000002</c:v>
                </c:pt>
                <c:pt idx="25">
                  <c:v>43.396501190000002</c:v>
                </c:pt>
                <c:pt idx="26">
                  <c:v>43.668542629999997</c:v>
                </c:pt>
                <c:pt idx="27">
                  <c:v>43.792001963202203</c:v>
                </c:pt>
                <c:pt idx="28">
                  <c:v>43.930077660000002</c:v>
                </c:pt>
                <c:pt idx="29">
                  <c:v>44.181550510000001</c:v>
                </c:pt>
                <c:pt idx="30">
                  <c:v>44.42337715</c:v>
                </c:pt>
                <c:pt idx="31">
                  <c:v>44.6548911</c:v>
                </c:pt>
                <c:pt idx="32">
                  <c:v>44.875073790000002</c:v>
                </c:pt>
                <c:pt idx="33">
                  <c:v>45.082770889999999</c:v>
                </c:pt>
                <c:pt idx="34">
                  <c:v>45.277279</c:v>
                </c:pt>
                <c:pt idx="35">
                  <c:v>45.221013206466601</c:v>
                </c:pt>
                <c:pt idx="36">
                  <c:v>45.458059919999997</c:v>
                </c:pt>
                <c:pt idx="37">
                  <c:v>45.624717889999999</c:v>
                </c:pt>
                <c:pt idx="38">
                  <c:v>45.777060919999997</c:v>
                </c:pt>
                <c:pt idx="39">
                  <c:v>45.915602849999999</c:v>
                </c:pt>
                <c:pt idx="40">
                  <c:v>46.04116337</c:v>
                </c:pt>
                <c:pt idx="41">
                  <c:v>46.154632290000002</c:v>
                </c:pt>
                <c:pt idx="42">
                  <c:v>46.094419700699099</c:v>
                </c:pt>
                <c:pt idx="43">
                  <c:v>46.256860410000002</c:v>
                </c:pt>
                <c:pt idx="44">
                  <c:v>46.348014069999998</c:v>
                </c:pt>
                <c:pt idx="45">
                  <c:v>46.360718390266001</c:v>
                </c:pt>
                <c:pt idx="46">
                  <c:v>46.428024829999998</c:v>
                </c:pt>
                <c:pt idx="47">
                  <c:v>46.496831380000003</c:v>
                </c:pt>
                <c:pt idx="48">
                  <c:v>46.5552232</c:v>
                </c:pt>
                <c:pt idx="49">
                  <c:v>46.60427919</c:v>
                </c:pt>
                <c:pt idx="50">
                  <c:v>46.64532921</c:v>
                </c:pt>
                <c:pt idx="51">
                  <c:v>46.679540879999998</c:v>
                </c:pt>
                <c:pt idx="52">
                  <c:v>46.712823433237403</c:v>
                </c:pt>
                <c:pt idx="53">
                  <c:v>46.728249259999998</c:v>
                </c:pt>
                <c:pt idx="54">
                  <c:v>46.753607078286997</c:v>
                </c:pt>
                <c:pt idx="55">
                  <c:v>46.742775629999997</c:v>
                </c:pt>
                <c:pt idx="56">
                  <c:v>46.750789359999999</c:v>
                </c:pt>
                <c:pt idx="57">
                  <c:v>46.75239277</c:v>
                </c:pt>
                <c:pt idx="58">
                  <c:v>46.747736860000003</c:v>
                </c:pt>
                <c:pt idx="59">
                  <c:v>46.763295911713598</c:v>
                </c:pt>
                <c:pt idx="60">
                  <c:v>46.737090870000003</c:v>
                </c:pt>
                <c:pt idx="61">
                  <c:v>46.720714469999997</c:v>
                </c:pt>
                <c:pt idx="62">
                  <c:v>46.698895200000003</c:v>
                </c:pt>
                <c:pt idx="63">
                  <c:v>46.672073810000001</c:v>
                </c:pt>
                <c:pt idx="64">
                  <c:v>46.6662230688028</c:v>
                </c:pt>
                <c:pt idx="65">
                  <c:v>46.640620720000001</c:v>
                </c:pt>
                <c:pt idx="66">
                  <c:v>46.604402479999997</c:v>
                </c:pt>
                <c:pt idx="67">
                  <c:v>46.562904369999998</c:v>
                </c:pt>
                <c:pt idx="68">
                  <c:v>46.515630940000001</c:v>
                </c:pt>
                <c:pt idx="69">
                  <c:v>46.4756550362697</c:v>
                </c:pt>
                <c:pt idx="70">
                  <c:v>46.404336700000002</c:v>
                </c:pt>
                <c:pt idx="71">
                  <c:v>46.379645682863099</c:v>
                </c:pt>
                <c:pt idx="72">
                  <c:v>46.34161933</c:v>
                </c:pt>
                <c:pt idx="73">
                  <c:v>46.27497752</c:v>
                </c:pt>
                <c:pt idx="74">
                  <c:v>46.205155419999997</c:v>
                </c:pt>
                <c:pt idx="75">
                  <c:v>46.132980850000003</c:v>
                </c:pt>
                <c:pt idx="76">
                  <c:v>46.05927938</c:v>
                </c:pt>
                <c:pt idx="77">
                  <c:v>46.041427934576802</c:v>
                </c:pt>
                <c:pt idx="78">
                  <c:v>45.984504680000001</c:v>
                </c:pt>
                <c:pt idx="79">
                  <c:v>45.90893063</c:v>
                </c:pt>
                <c:pt idx="80">
                  <c:v>45.832507380000003</c:v>
                </c:pt>
                <c:pt idx="81">
                  <c:v>45.783894413461802</c:v>
                </c:pt>
                <c:pt idx="82">
                  <c:v>45.676666820000001</c:v>
                </c:pt>
                <c:pt idx="83">
                  <c:v>45.649756936302502</c:v>
                </c:pt>
                <c:pt idx="84">
                  <c:v>45.596929240000001</c:v>
                </c:pt>
                <c:pt idx="85">
                  <c:v>45.51553569</c:v>
                </c:pt>
                <c:pt idx="86">
                  <c:v>45.431737079999998</c:v>
                </c:pt>
                <c:pt idx="87">
                  <c:v>45.344875770000002</c:v>
                </c:pt>
                <c:pt idx="88">
                  <c:v>45.254648349999997</c:v>
                </c:pt>
                <c:pt idx="89">
                  <c:v>45.250635096449301</c:v>
                </c:pt>
                <c:pt idx="90">
                  <c:v>45.161947019999999</c:v>
                </c:pt>
                <c:pt idx="91">
                  <c:v>45.067855479999999</c:v>
                </c:pt>
                <c:pt idx="92">
                  <c:v>44.973310179999999</c:v>
                </c:pt>
                <c:pt idx="93">
                  <c:v>44.878767689999997</c:v>
                </c:pt>
                <c:pt idx="94">
                  <c:v>44.909295055651</c:v>
                </c:pt>
                <c:pt idx="95">
                  <c:v>44.690131919999999</c:v>
                </c:pt>
                <c:pt idx="96">
                  <c:v>44.763000121811501</c:v>
                </c:pt>
                <c:pt idx="97">
                  <c:v>44.59541299</c:v>
                </c:pt>
                <c:pt idx="98">
                  <c:v>44.4999021</c:v>
                </c:pt>
                <c:pt idx="99">
                  <c:v>44.403433440000001</c:v>
                </c:pt>
                <c:pt idx="100">
                  <c:v>44.306615489999999</c:v>
                </c:pt>
                <c:pt idx="101">
                  <c:v>44.389154933386003</c:v>
                </c:pt>
                <c:pt idx="102">
                  <c:v>44.210335819999997</c:v>
                </c:pt>
                <c:pt idx="103">
                  <c:v>44.115798310000002</c:v>
                </c:pt>
                <c:pt idx="104">
                  <c:v>44.024173339999997</c:v>
                </c:pt>
                <c:pt idx="105">
                  <c:v>43.936484909999997</c:v>
                </c:pt>
                <c:pt idx="106">
                  <c:v>43.853282559999997</c:v>
                </c:pt>
                <c:pt idx="107">
                  <c:v>43.9220197101751</c:v>
                </c:pt>
                <c:pt idx="108">
                  <c:v>43.774899859999998</c:v>
                </c:pt>
                <c:pt idx="109">
                  <c:v>43.70123134</c:v>
                </c:pt>
                <c:pt idx="110">
                  <c:v>43.631886960000003</c:v>
                </c:pt>
                <c:pt idx="111">
                  <c:v>43.566396750000003</c:v>
                </c:pt>
                <c:pt idx="112">
                  <c:v>43.504132499999997</c:v>
                </c:pt>
                <c:pt idx="113">
                  <c:v>43.433606023454203</c:v>
                </c:pt>
                <c:pt idx="114">
                  <c:v>43.444326609999997</c:v>
                </c:pt>
                <c:pt idx="115">
                  <c:v>43.38639251</c:v>
                </c:pt>
                <c:pt idx="116">
                  <c:v>43.330366820000002</c:v>
                </c:pt>
                <c:pt idx="117">
                  <c:v>43.275641530000001</c:v>
                </c:pt>
                <c:pt idx="118">
                  <c:v>43.0197747377672</c:v>
                </c:pt>
                <c:pt idx="119">
                  <c:v>43.167513909999997</c:v>
                </c:pt>
                <c:pt idx="120">
                  <c:v>42.845164462727404</c:v>
                </c:pt>
              </c:numCache>
            </c:numRef>
          </c:yVal>
          <c:smooth val="1"/>
          <c:extLst>
            <c:ext xmlns:c16="http://schemas.microsoft.com/office/drawing/2014/chart" uri="{C3380CC4-5D6E-409C-BE32-E72D297353CC}">
              <c16:uniqueId val="{00000005-80A7-9D4A-9114-DFE76D5C5857}"/>
            </c:ext>
          </c:extLst>
        </c:ser>
        <c:ser>
          <c:idx val="6"/>
          <c:order val="6"/>
          <c:tx>
            <c:strRef>
              <c:f>GMFM_Centiles!$AO$3</c:f>
              <c:strCache>
                <c:ptCount val="1"/>
                <c:pt idx="0">
                  <c:v>90</c:v>
                </c:pt>
              </c:strCache>
            </c:strRef>
          </c:tx>
          <c:spPr>
            <a:ln w="19050" cap="rnd">
              <a:solidFill>
                <a:srgbClr val="00B0F0"/>
              </a:solidFill>
              <a:prstDash val="sysDot"/>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GMFM_Centiles!$AO$4:$AO$124</c:f>
              <c:numCache>
                <c:formatCode>General</c:formatCode>
                <c:ptCount val="121"/>
                <c:pt idx="0">
                  <c:v>38.386134502008403</c:v>
                </c:pt>
                <c:pt idx="1">
                  <c:v>38.785703344094003</c:v>
                </c:pt>
                <c:pt idx="2">
                  <c:v>39.262371309999999</c:v>
                </c:pt>
                <c:pt idx="3">
                  <c:v>39.692989320000002</c:v>
                </c:pt>
                <c:pt idx="4">
                  <c:v>39.990691510989798</c:v>
                </c:pt>
                <c:pt idx="5">
                  <c:v>40.123476580000002</c:v>
                </c:pt>
                <c:pt idx="6">
                  <c:v>40.772295856462797</c:v>
                </c:pt>
                <c:pt idx="7">
                  <c:v>41.129528059757</c:v>
                </c:pt>
                <c:pt idx="8">
                  <c:v>41.523324226171702</c:v>
                </c:pt>
                <c:pt idx="9">
                  <c:v>41.83245367</c:v>
                </c:pt>
                <c:pt idx="10">
                  <c:v>42.253279679999999</c:v>
                </c:pt>
                <c:pt idx="11">
                  <c:v>42.572298393211398</c:v>
                </c:pt>
                <c:pt idx="12">
                  <c:v>42.8940377961964</c:v>
                </c:pt>
                <c:pt idx="13">
                  <c:v>43.209029614305102</c:v>
                </c:pt>
                <c:pt idx="14">
                  <c:v>43.48519348</c:v>
                </c:pt>
                <c:pt idx="15">
                  <c:v>43.8816275</c:v>
                </c:pt>
                <c:pt idx="16">
                  <c:v>44.149944836686302</c:v>
                </c:pt>
                <c:pt idx="17">
                  <c:v>44.268690810000003</c:v>
                </c:pt>
                <c:pt idx="18">
                  <c:v>44.644817519999997</c:v>
                </c:pt>
                <c:pt idx="19">
                  <c:v>45.008730180000001</c:v>
                </c:pt>
                <c:pt idx="20">
                  <c:v>45.360400140000003</c:v>
                </c:pt>
                <c:pt idx="21">
                  <c:v>45.582966477129503</c:v>
                </c:pt>
                <c:pt idx="22">
                  <c:v>46.028367809999999</c:v>
                </c:pt>
                <c:pt idx="23">
                  <c:v>46.110567238005999</c:v>
                </c:pt>
                <c:pt idx="24">
                  <c:v>46.345002409999999</c:v>
                </c:pt>
                <c:pt idx="25">
                  <c:v>46.650013020000003</c:v>
                </c:pt>
                <c:pt idx="26">
                  <c:v>46.943299580000001</c:v>
                </c:pt>
                <c:pt idx="27">
                  <c:v>47.0489261348852</c:v>
                </c:pt>
                <c:pt idx="28">
                  <c:v>47.225193099999998</c:v>
                </c:pt>
                <c:pt idx="29">
                  <c:v>47.496220540000003</c:v>
                </c:pt>
                <c:pt idx="30">
                  <c:v>47.756906450000002</c:v>
                </c:pt>
                <c:pt idx="31">
                  <c:v>48.006604760000002</c:v>
                </c:pt>
                <c:pt idx="32">
                  <c:v>48.24428193</c:v>
                </c:pt>
                <c:pt idx="33">
                  <c:v>48.46873634</c:v>
                </c:pt>
                <c:pt idx="34">
                  <c:v>48.679249800000001</c:v>
                </c:pt>
                <c:pt idx="35">
                  <c:v>48.607369121504398</c:v>
                </c:pt>
                <c:pt idx="36">
                  <c:v>48.875284290000003</c:v>
                </c:pt>
                <c:pt idx="37">
                  <c:v>49.056460049999998</c:v>
                </c:pt>
                <c:pt idx="38">
                  <c:v>49.222617059999997</c:v>
                </c:pt>
                <c:pt idx="39">
                  <c:v>49.37435412</c:v>
                </c:pt>
                <c:pt idx="40">
                  <c:v>49.512609900000001</c:v>
                </c:pt>
                <c:pt idx="41">
                  <c:v>49.638404029999997</c:v>
                </c:pt>
                <c:pt idx="42">
                  <c:v>49.576052487656497</c:v>
                </c:pt>
                <c:pt idx="43">
                  <c:v>49.752718819999998</c:v>
                </c:pt>
                <c:pt idx="44">
                  <c:v>49.85578486</c:v>
                </c:pt>
                <c:pt idx="45">
                  <c:v>49.8771974022102</c:v>
                </c:pt>
                <c:pt idx="46">
                  <c:v>49.947573310000003</c:v>
                </c:pt>
                <c:pt idx="47">
                  <c:v>50.02805721</c:v>
                </c:pt>
                <c:pt idx="48">
                  <c:v>50.098140520000001</c:v>
                </c:pt>
                <c:pt idx="49">
                  <c:v>50.159039280000002</c:v>
                </c:pt>
                <c:pt idx="50">
                  <c:v>50.212221739999997</c:v>
                </c:pt>
                <c:pt idx="51">
                  <c:v>50.258972649999997</c:v>
                </c:pt>
                <c:pt idx="52">
                  <c:v>50.306390236679597</c:v>
                </c:pt>
                <c:pt idx="53">
                  <c:v>50.33408352</c:v>
                </c:pt>
                <c:pt idx="54">
                  <c:v>50.370846704313699</c:v>
                </c:pt>
                <c:pt idx="55">
                  <c:v>50.36250716</c:v>
                </c:pt>
                <c:pt idx="56">
                  <c:v>50.384907990000002</c:v>
                </c:pt>
                <c:pt idx="57">
                  <c:v>50.401413470000001</c:v>
                </c:pt>
                <c:pt idx="58">
                  <c:v>50.412202299999997</c:v>
                </c:pt>
                <c:pt idx="59">
                  <c:v>50.441865802342399</c:v>
                </c:pt>
                <c:pt idx="60">
                  <c:v>50.417573099999998</c:v>
                </c:pt>
                <c:pt idx="61">
                  <c:v>50.417811260000001</c:v>
                </c:pt>
                <c:pt idx="62">
                  <c:v>50.413230380000002</c:v>
                </c:pt>
                <c:pt idx="63">
                  <c:v>50.404300450000001</c:v>
                </c:pt>
                <c:pt idx="64">
                  <c:v>50.414762553302701</c:v>
                </c:pt>
                <c:pt idx="65">
                  <c:v>50.391412680000002</c:v>
                </c:pt>
                <c:pt idx="66">
                  <c:v>50.374409319999998</c:v>
                </c:pt>
                <c:pt idx="67">
                  <c:v>50.352722669999999</c:v>
                </c:pt>
                <c:pt idx="68">
                  <c:v>50.325805299999999</c:v>
                </c:pt>
                <c:pt idx="69">
                  <c:v>50.3062233023308</c:v>
                </c:pt>
                <c:pt idx="70">
                  <c:v>50.256819270000001</c:v>
                </c:pt>
                <c:pt idx="71">
                  <c:v>50.247072453232299</c:v>
                </c:pt>
                <c:pt idx="72">
                  <c:v>50.216102110000001</c:v>
                </c:pt>
                <c:pt idx="73">
                  <c:v>50.17206453</c:v>
                </c:pt>
                <c:pt idx="74">
                  <c:v>50.125496990000002</c:v>
                </c:pt>
                <c:pt idx="75">
                  <c:v>50.07728049</c:v>
                </c:pt>
                <c:pt idx="76">
                  <c:v>50.028291609999997</c:v>
                </c:pt>
                <c:pt idx="77">
                  <c:v>50.027873661331903</c:v>
                </c:pt>
                <c:pt idx="78">
                  <c:v>49.978990949999996</c:v>
                </c:pt>
                <c:pt idx="79">
                  <c:v>49.929639289999997</c:v>
                </c:pt>
                <c:pt idx="80">
                  <c:v>49.880141270000003</c:v>
                </c:pt>
                <c:pt idx="81">
                  <c:v>49.855718595562202</c:v>
                </c:pt>
                <c:pt idx="82">
                  <c:v>49.780051520000001</c:v>
                </c:pt>
                <c:pt idx="83">
                  <c:v>49.766953587085602</c:v>
                </c:pt>
                <c:pt idx="84">
                  <c:v>49.729017220000003</c:v>
                </c:pt>
                <c:pt idx="85">
                  <c:v>49.676758499999998</c:v>
                </c:pt>
                <c:pt idx="86">
                  <c:v>49.622379989999999</c:v>
                </c:pt>
                <c:pt idx="87">
                  <c:v>49.565096879999999</c:v>
                </c:pt>
                <c:pt idx="88">
                  <c:v>49.504514880000002</c:v>
                </c:pt>
                <c:pt idx="89">
                  <c:v>49.5078228824324</c:v>
                </c:pt>
                <c:pt idx="90">
                  <c:v>49.441559040000001</c:v>
                </c:pt>
                <c:pt idx="91">
                  <c:v>49.377372860000001</c:v>
                </c:pt>
                <c:pt idx="92">
                  <c:v>49.312946949999997</c:v>
                </c:pt>
                <c:pt idx="93">
                  <c:v>49.248770319999998</c:v>
                </c:pt>
                <c:pt idx="94">
                  <c:v>49.289256736022097</c:v>
                </c:pt>
                <c:pt idx="95">
                  <c:v>49.121614270000002</c:v>
                </c:pt>
                <c:pt idx="96">
                  <c:v>49.196012597972398</c:v>
                </c:pt>
                <c:pt idx="97">
                  <c:v>49.057907159999999</c:v>
                </c:pt>
                <c:pt idx="98">
                  <c:v>48.993498850000002</c:v>
                </c:pt>
                <c:pt idx="99">
                  <c:v>48.928181430000002</c:v>
                </c:pt>
                <c:pt idx="100">
                  <c:v>48.862607300000001</c:v>
                </c:pt>
                <c:pt idx="101">
                  <c:v>48.958572606135803</c:v>
                </c:pt>
                <c:pt idx="102">
                  <c:v>48.79774647</c:v>
                </c:pt>
                <c:pt idx="103">
                  <c:v>48.734946989999997</c:v>
                </c:pt>
                <c:pt idx="104">
                  <c:v>48.675527840000001</c:v>
                </c:pt>
                <c:pt idx="105">
                  <c:v>48.620651629999998</c:v>
                </c:pt>
                <c:pt idx="106">
                  <c:v>48.570963999999996</c:v>
                </c:pt>
                <c:pt idx="107">
                  <c:v>48.663581752960297</c:v>
                </c:pt>
                <c:pt idx="108">
                  <c:v>48.526876299999998</c:v>
                </c:pt>
                <c:pt idx="109">
                  <c:v>48.488316320000003</c:v>
                </c:pt>
                <c:pt idx="110">
                  <c:v>48.454890390000003</c:v>
                </c:pt>
                <c:pt idx="111">
                  <c:v>48.42611789</c:v>
                </c:pt>
                <c:pt idx="112">
                  <c:v>48.401349940000003</c:v>
                </c:pt>
                <c:pt idx="113">
                  <c:v>48.357737826949702</c:v>
                </c:pt>
                <c:pt idx="114">
                  <c:v>48.37976432</c:v>
                </c:pt>
                <c:pt idx="115">
                  <c:v>48.360737139999998</c:v>
                </c:pt>
                <c:pt idx="116">
                  <c:v>48.344350249999998</c:v>
                </c:pt>
                <c:pt idx="117">
                  <c:v>48.329959150000001</c:v>
                </c:pt>
                <c:pt idx="118">
                  <c:v>48.101318431191302</c:v>
                </c:pt>
                <c:pt idx="119">
                  <c:v>48.304400960000002</c:v>
                </c:pt>
                <c:pt idx="120">
                  <c:v>47.994009584212598</c:v>
                </c:pt>
              </c:numCache>
            </c:numRef>
          </c:yVal>
          <c:smooth val="1"/>
          <c:extLst>
            <c:ext xmlns:c16="http://schemas.microsoft.com/office/drawing/2014/chart" uri="{C3380CC4-5D6E-409C-BE32-E72D297353CC}">
              <c16:uniqueId val="{00000006-80A7-9D4A-9114-DFE76D5C5857}"/>
            </c:ext>
          </c:extLst>
        </c:ser>
        <c:ser>
          <c:idx val="7"/>
          <c:order val="7"/>
          <c:tx>
            <c:strRef>
              <c:f>GMFM_Centiles!$AP$3</c:f>
              <c:strCache>
                <c:ptCount val="1"/>
                <c:pt idx="0">
                  <c:v>95</c:v>
                </c:pt>
              </c:strCache>
            </c:strRef>
          </c:tx>
          <c:spPr>
            <a:ln w="19050" cap="rnd">
              <a:solidFill>
                <a:srgbClr val="0070C0"/>
              </a:solidFill>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GMFM_Centiles!$AP$4:$AP$124</c:f>
              <c:numCache>
                <c:formatCode>General</c:formatCode>
                <c:ptCount val="121"/>
                <c:pt idx="0">
                  <c:v>39.9072896144136</c:v>
                </c:pt>
                <c:pt idx="1">
                  <c:v>40.319132459360901</c:v>
                </c:pt>
                <c:pt idx="2">
                  <c:v>40.781052279999997</c:v>
                </c:pt>
                <c:pt idx="3">
                  <c:v>41.229461329999999</c:v>
                </c:pt>
                <c:pt idx="4">
                  <c:v>41.5615929331261</c:v>
                </c:pt>
                <c:pt idx="5">
                  <c:v>41.677744969999999</c:v>
                </c:pt>
                <c:pt idx="6">
                  <c:v>42.367927353718002</c:v>
                </c:pt>
                <c:pt idx="7">
                  <c:v>42.736591791845903</c:v>
                </c:pt>
                <c:pt idx="8">
                  <c:v>43.143094991841402</c:v>
                </c:pt>
                <c:pt idx="9">
                  <c:v>43.457412949999998</c:v>
                </c:pt>
                <c:pt idx="10">
                  <c:v>43.895635540000001</c:v>
                </c:pt>
                <c:pt idx="11">
                  <c:v>44.226530314104302</c:v>
                </c:pt>
                <c:pt idx="12">
                  <c:v>44.559044141643597</c:v>
                </c:pt>
                <c:pt idx="13">
                  <c:v>44.884690792232597</c:v>
                </c:pt>
                <c:pt idx="14">
                  <c:v>45.178339530000002</c:v>
                </c:pt>
                <c:pt idx="15">
                  <c:v>45.591043040000002</c:v>
                </c:pt>
                <c:pt idx="16">
                  <c:v>45.858151896746399</c:v>
                </c:pt>
                <c:pt idx="17">
                  <c:v>45.993931070000002</c:v>
                </c:pt>
                <c:pt idx="18">
                  <c:v>46.385352699999999</c:v>
                </c:pt>
                <c:pt idx="19">
                  <c:v>46.763961610000003</c:v>
                </c:pt>
                <c:pt idx="20">
                  <c:v>47.129734829999997</c:v>
                </c:pt>
                <c:pt idx="21">
                  <c:v>47.343413132228001</c:v>
                </c:pt>
                <c:pt idx="22">
                  <c:v>47.824237369999999</c:v>
                </c:pt>
                <c:pt idx="23">
                  <c:v>47.891334318826601</c:v>
                </c:pt>
                <c:pt idx="24">
                  <c:v>48.15334644</c:v>
                </c:pt>
                <c:pt idx="25">
                  <c:v>48.470321349999999</c:v>
                </c:pt>
                <c:pt idx="26">
                  <c:v>48.775073409999997</c:v>
                </c:pt>
                <c:pt idx="27">
                  <c:v>48.867843989514903</c:v>
                </c:pt>
                <c:pt idx="28">
                  <c:v>49.067970979999998</c:v>
                </c:pt>
                <c:pt idx="29">
                  <c:v>49.3495925</c:v>
                </c:pt>
                <c:pt idx="30">
                  <c:v>49.620526939999998</c:v>
                </c:pt>
                <c:pt idx="31">
                  <c:v>49.880142929999998</c:v>
                </c:pt>
                <c:pt idx="32">
                  <c:v>50.127402029999999</c:v>
                </c:pt>
                <c:pt idx="33">
                  <c:v>50.36108016</c:v>
                </c:pt>
                <c:pt idx="34">
                  <c:v>50.580455090000001</c:v>
                </c:pt>
                <c:pt idx="35">
                  <c:v>50.498464135385099</c:v>
                </c:pt>
                <c:pt idx="36">
                  <c:v>50.784993059999998</c:v>
                </c:pt>
                <c:pt idx="37">
                  <c:v>50.974326840000003</c:v>
                </c:pt>
                <c:pt idx="38">
                  <c:v>51.148317230000004</c:v>
                </c:pt>
                <c:pt idx="39">
                  <c:v>51.307611549999997</c:v>
                </c:pt>
                <c:pt idx="40">
                  <c:v>51.453215759999999</c:v>
                </c:pt>
                <c:pt idx="41">
                  <c:v>51.586222960000001</c:v>
                </c:pt>
                <c:pt idx="42">
                  <c:v>51.522266701481698</c:v>
                </c:pt>
                <c:pt idx="43">
                  <c:v>51.707689899999998</c:v>
                </c:pt>
                <c:pt idx="44">
                  <c:v>51.817885250000003</c:v>
                </c:pt>
                <c:pt idx="45">
                  <c:v>51.8441595091072</c:v>
                </c:pt>
                <c:pt idx="46">
                  <c:v>51.91680495</c:v>
                </c:pt>
                <c:pt idx="47">
                  <c:v>52.004444339999999</c:v>
                </c:pt>
                <c:pt idx="48">
                  <c:v>52.081775149999999</c:v>
                </c:pt>
                <c:pt idx="49">
                  <c:v>52.1500944</c:v>
                </c:pt>
                <c:pt idx="50">
                  <c:v>52.210952949999999</c:v>
                </c:pt>
                <c:pt idx="51">
                  <c:v>52.265706819999998</c:v>
                </c:pt>
                <c:pt idx="52">
                  <c:v>52.321457561721303</c:v>
                </c:pt>
                <c:pt idx="53">
                  <c:v>52.357886489999999</c:v>
                </c:pt>
                <c:pt idx="54">
                  <c:v>52.401286625102898</c:v>
                </c:pt>
                <c:pt idx="55">
                  <c:v>52.39540822</c:v>
                </c:pt>
                <c:pt idx="56">
                  <c:v>52.427306379999997</c:v>
                </c:pt>
                <c:pt idx="57">
                  <c:v>52.453727649999998</c:v>
                </c:pt>
                <c:pt idx="58">
                  <c:v>52.474871190000002</c:v>
                </c:pt>
                <c:pt idx="59">
                  <c:v>52.513487413798302</c:v>
                </c:pt>
                <c:pt idx="60">
                  <c:v>52.491057390000002</c:v>
                </c:pt>
                <c:pt idx="61">
                  <c:v>52.502592079999999</c:v>
                </c:pt>
                <c:pt idx="62">
                  <c:v>52.509809910000001</c:v>
                </c:pt>
                <c:pt idx="63">
                  <c:v>52.513203939999997</c:v>
                </c:pt>
                <c:pt idx="64">
                  <c:v>52.534782671644102</c:v>
                </c:pt>
                <c:pt idx="65">
                  <c:v>52.513183849999997</c:v>
                </c:pt>
                <c:pt idx="66">
                  <c:v>52.509584879999998</c:v>
                </c:pt>
                <c:pt idx="67">
                  <c:v>52.501817029999998</c:v>
                </c:pt>
                <c:pt idx="68">
                  <c:v>52.48931065</c:v>
                </c:pt>
                <c:pt idx="69">
                  <c:v>52.4843982337974</c:v>
                </c:pt>
                <c:pt idx="70">
                  <c:v>52.450613949999997</c:v>
                </c:pt>
                <c:pt idx="71">
                  <c:v>52.451746761500999</c:v>
                </c:pt>
                <c:pt idx="72">
                  <c:v>52.425804939999999</c:v>
                </c:pt>
                <c:pt idx="73">
                  <c:v>52.398207630000002</c:v>
                </c:pt>
                <c:pt idx="74">
                  <c:v>52.36863863</c:v>
                </c:pt>
                <c:pt idx="75">
                  <c:v>52.338009190000001</c:v>
                </c:pt>
                <c:pt idx="76">
                  <c:v>52.307225250000002</c:v>
                </c:pt>
                <c:pt idx="77">
                  <c:v>52.319554782629801</c:v>
                </c:pt>
                <c:pt idx="78">
                  <c:v>52.276751789999999</c:v>
                </c:pt>
                <c:pt idx="79">
                  <c:v>52.24684207</c:v>
                </c:pt>
                <c:pt idx="80">
                  <c:v>52.21737332</c:v>
                </c:pt>
                <c:pt idx="81">
                  <c:v>52.211106987515201</c:v>
                </c:pt>
                <c:pt idx="82">
                  <c:v>52.158975490000003</c:v>
                </c:pt>
                <c:pt idx="83">
                  <c:v>52.156644805409698</c:v>
                </c:pt>
                <c:pt idx="84">
                  <c:v>52.129528020000002</c:v>
                </c:pt>
                <c:pt idx="85">
                  <c:v>52.099275769999998</c:v>
                </c:pt>
                <c:pt idx="86">
                  <c:v>52.067234429999999</c:v>
                </c:pt>
                <c:pt idx="87">
                  <c:v>52.032541469999998</c:v>
                </c:pt>
                <c:pt idx="88">
                  <c:v>51.994745029999997</c:v>
                </c:pt>
                <c:pt idx="89">
                  <c:v>52.005018225679798</c:v>
                </c:pt>
                <c:pt idx="90">
                  <c:v>51.954784109999999</c:v>
                </c:pt>
                <c:pt idx="91">
                  <c:v>51.91383356</c:v>
                </c:pt>
                <c:pt idx="92">
                  <c:v>51.872913060000002</c:v>
                </c:pt>
                <c:pt idx="93">
                  <c:v>51.832531039999999</c:v>
                </c:pt>
                <c:pt idx="94">
                  <c:v>51.882419344647097</c:v>
                </c:pt>
                <c:pt idx="95">
                  <c:v>51.753838479999999</c:v>
                </c:pt>
                <c:pt idx="96">
                  <c:v>51.831051146052197</c:v>
                </c:pt>
                <c:pt idx="97">
                  <c:v>51.714738830000002</c:v>
                </c:pt>
                <c:pt idx="98">
                  <c:v>51.675134200000002</c:v>
                </c:pt>
                <c:pt idx="99">
                  <c:v>51.634790860000003</c:v>
                </c:pt>
                <c:pt idx="100">
                  <c:v>51.594384269999999</c:v>
                </c:pt>
                <c:pt idx="101">
                  <c:v>51.702270130739102</c:v>
                </c:pt>
                <c:pt idx="102">
                  <c:v>51.554931490000001</c:v>
                </c:pt>
                <c:pt idx="103">
                  <c:v>51.517872199999999</c:v>
                </c:pt>
                <c:pt idx="104">
                  <c:v>51.4846249</c:v>
                </c:pt>
                <c:pt idx="105">
                  <c:v>51.456447449999999</c:v>
                </c:pt>
                <c:pt idx="106">
                  <c:v>51.434054690000004</c:v>
                </c:pt>
                <c:pt idx="107">
                  <c:v>51.5461869243818</c:v>
                </c:pt>
                <c:pt idx="108">
                  <c:v>51.41791731</c:v>
                </c:pt>
                <c:pt idx="109">
                  <c:v>51.407998370000001</c:v>
                </c:pt>
                <c:pt idx="110">
                  <c:v>51.403919999999999</c:v>
                </c:pt>
                <c:pt idx="111">
                  <c:v>51.40521502</c:v>
                </c:pt>
                <c:pt idx="112">
                  <c:v>51.411242770000001</c:v>
                </c:pt>
                <c:pt idx="113">
                  <c:v>51.389521702449201</c:v>
                </c:pt>
                <c:pt idx="114">
                  <c:v>51.421163</c:v>
                </c:pt>
                <c:pt idx="115">
                  <c:v>51.434344379999999</c:v>
                </c:pt>
                <c:pt idx="116">
                  <c:v>51.450916999999997</c:v>
                </c:pt>
                <c:pt idx="117">
                  <c:v>51.470232199999998</c:v>
                </c:pt>
                <c:pt idx="118">
                  <c:v>51.263056877064599</c:v>
                </c:pt>
                <c:pt idx="119">
                  <c:v>51.514277720000003</c:v>
                </c:pt>
                <c:pt idx="120">
                  <c:v>51.211649307427898</c:v>
                </c:pt>
              </c:numCache>
            </c:numRef>
          </c:yVal>
          <c:smooth val="1"/>
          <c:extLst>
            <c:ext xmlns:c16="http://schemas.microsoft.com/office/drawing/2014/chart" uri="{C3380CC4-5D6E-409C-BE32-E72D297353CC}">
              <c16:uniqueId val="{00000007-80A7-9D4A-9114-DFE76D5C5857}"/>
            </c:ext>
          </c:extLst>
        </c:ser>
        <c:ser>
          <c:idx val="8"/>
          <c:order val="8"/>
          <c:tx>
            <c:strRef>
              <c:f>GMFM_Centiles!$AQ$3</c:f>
              <c:strCache>
                <c:ptCount val="1"/>
                <c:pt idx="0">
                  <c:v>97</c:v>
                </c:pt>
              </c:strCache>
            </c:strRef>
          </c:tx>
          <c:spPr>
            <a:ln w="19050" cap="rnd">
              <a:solidFill>
                <a:srgbClr val="C00000"/>
              </a:solidFill>
              <a:prstDash val="sysDash"/>
              <a:round/>
            </a:ln>
            <a:effectLst/>
          </c:spPr>
          <c:marker>
            <c:symbol val="none"/>
          </c:marker>
          <c:xVal>
            <c:numRef>
              <c:f>GMFM_Centiles!$AH$4:$AH$124</c:f>
              <c:numCache>
                <c:formatCode>General</c:formatCode>
                <c:ptCount val="121"/>
                <c:pt idx="0">
                  <c:v>2</c:v>
                </c:pt>
                <c:pt idx="1">
                  <c:v>2.08</c:v>
                </c:pt>
                <c:pt idx="2">
                  <c:v>2.17</c:v>
                </c:pt>
                <c:pt idx="3">
                  <c:v>2.25</c:v>
                </c:pt>
                <c:pt idx="4">
                  <c:v>2.33</c:v>
                </c:pt>
                <c:pt idx="5">
                  <c:v>2.42</c:v>
                </c:pt>
                <c:pt idx="6">
                  <c:v>2.5</c:v>
                </c:pt>
                <c:pt idx="7">
                  <c:v>2.58</c:v>
                </c:pt>
                <c:pt idx="8">
                  <c:v>2.67</c:v>
                </c:pt>
                <c:pt idx="9">
                  <c:v>2.75</c:v>
                </c:pt>
                <c:pt idx="10">
                  <c:v>2.83</c:v>
                </c:pt>
                <c:pt idx="11">
                  <c:v>2.92</c:v>
                </c:pt>
                <c:pt idx="12">
                  <c:v>3</c:v>
                </c:pt>
                <c:pt idx="13">
                  <c:v>3.08</c:v>
                </c:pt>
                <c:pt idx="14">
                  <c:v>3.17</c:v>
                </c:pt>
                <c:pt idx="15">
                  <c:v>3.25</c:v>
                </c:pt>
                <c:pt idx="16">
                  <c:v>3.33</c:v>
                </c:pt>
                <c:pt idx="17">
                  <c:v>3.42</c:v>
                </c:pt>
                <c:pt idx="18">
                  <c:v>3.5</c:v>
                </c:pt>
                <c:pt idx="19">
                  <c:v>3.58</c:v>
                </c:pt>
                <c:pt idx="20">
                  <c:v>3.67</c:v>
                </c:pt>
                <c:pt idx="21">
                  <c:v>3.75</c:v>
                </c:pt>
                <c:pt idx="22">
                  <c:v>3.83</c:v>
                </c:pt>
                <c:pt idx="23">
                  <c:v>3.92</c:v>
                </c:pt>
                <c:pt idx="24">
                  <c:v>4</c:v>
                </c:pt>
                <c:pt idx="25">
                  <c:v>4.08</c:v>
                </c:pt>
                <c:pt idx="26">
                  <c:v>4.17</c:v>
                </c:pt>
                <c:pt idx="27">
                  <c:v>4.25</c:v>
                </c:pt>
                <c:pt idx="28">
                  <c:v>4.33</c:v>
                </c:pt>
                <c:pt idx="29">
                  <c:v>4.42</c:v>
                </c:pt>
                <c:pt idx="30">
                  <c:v>4.5</c:v>
                </c:pt>
                <c:pt idx="31">
                  <c:v>4.58</c:v>
                </c:pt>
                <c:pt idx="32">
                  <c:v>4.67</c:v>
                </c:pt>
                <c:pt idx="33">
                  <c:v>4.75</c:v>
                </c:pt>
                <c:pt idx="34">
                  <c:v>4.83</c:v>
                </c:pt>
                <c:pt idx="35">
                  <c:v>4.92</c:v>
                </c:pt>
                <c:pt idx="36">
                  <c:v>5</c:v>
                </c:pt>
                <c:pt idx="37">
                  <c:v>5.08</c:v>
                </c:pt>
                <c:pt idx="38">
                  <c:v>5.17</c:v>
                </c:pt>
                <c:pt idx="39">
                  <c:v>5.25</c:v>
                </c:pt>
                <c:pt idx="40">
                  <c:v>5.33</c:v>
                </c:pt>
                <c:pt idx="41">
                  <c:v>5.42</c:v>
                </c:pt>
                <c:pt idx="42">
                  <c:v>5.5</c:v>
                </c:pt>
                <c:pt idx="43">
                  <c:v>5.58</c:v>
                </c:pt>
                <c:pt idx="44">
                  <c:v>5.67</c:v>
                </c:pt>
                <c:pt idx="45">
                  <c:v>5.75</c:v>
                </c:pt>
                <c:pt idx="46">
                  <c:v>5.83</c:v>
                </c:pt>
                <c:pt idx="47">
                  <c:v>5.92</c:v>
                </c:pt>
                <c:pt idx="48">
                  <c:v>6</c:v>
                </c:pt>
                <c:pt idx="49">
                  <c:v>6.08</c:v>
                </c:pt>
                <c:pt idx="50">
                  <c:v>6.17</c:v>
                </c:pt>
                <c:pt idx="51">
                  <c:v>6.25</c:v>
                </c:pt>
                <c:pt idx="52">
                  <c:v>6.33</c:v>
                </c:pt>
                <c:pt idx="53">
                  <c:v>6.42</c:v>
                </c:pt>
                <c:pt idx="54">
                  <c:v>6.5</c:v>
                </c:pt>
                <c:pt idx="55">
                  <c:v>6.58</c:v>
                </c:pt>
                <c:pt idx="56">
                  <c:v>6.67</c:v>
                </c:pt>
                <c:pt idx="57">
                  <c:v>6.75</c:v>
                </c:pt>
                <c:pt idx="58">
                  <c:v>6.83</c:v>
                </c:pt>
                <c:pt idx="59">
                  <c:v>6.92</c:v>
                </c:pt>
                <c:pt idx="60">
                  <c:v>7</c:v>
                </c:pt>
                <c:pt idx="61">
                  <c:v>7.08</c:v>
                </c:pt>
                <c:pt idx="62">
                  <c:v>7.17</c:v>
                </c:pt>
                <c:pt idx="63">
                  <c:v>7.25</c:v>
                </c:pt>
                <c:pt idx="64">
                  <c:v>7.33</c:v>
                </c:pt>
                <c:pt idx="65">
                  <c:v>7.42</c:v>
                </c:pt>
                <c:pt idx="66">
                  <c:v>7.5</c:v>
                </c:pt>
                <c:pt idx="67">
                  <c:v>7.58</c:v>
                </c:pt>
                <c:pt idx="68">
                  <c:v>7.67</c:v>
                </c:pt>
                <c:pt idx="69">
                  <c:v>7.75</c:v>
                </c:pt>
                <c:pt idx="70">
                  <c:v>7.83</c:v>
                </c:pt>
                <c:pt idx="71">
                  <c:v>7.92</c:v>
                </c:pt>
                <c:pt idx="72">
                  <c:v>8</c:v>
                </c:pt>
                <c:pt idx="73">
                  <c:v>8.08</c:v>
                </c:pt>
                <c:pt idx="74">
                  <c:v>8.17</c:v>
                </c:pt>
                <c:pt idx="75">
                  <c:v>8.25</c:v>
                </c:pt>
                <c:pt idx="76">
                  <c:v>8.33</c:v>
                </c:pt>
                <c:pt idx="77">
                  <c:v>8.42</c:v>
                </c:pt>
                <c:pt idx="78">
                  <c:v>8.5</c:v>
                </c:pt>
                <c:pt idx="79">
                  <c:v>8.58</c:v>
                </c:pt>
                <c:pt idx="80">
                  <c:v>8.67</c:v>
                </c:pt>
                <c:pt idx="81">
                  <c:v>8.75</c:v>
                </c:pt>
                <c:pt idx="82">
                  <c:v>8.83</c:v>
                </c:pt>
                <c:pt idx="83">
                  <c:v>8.92</c:v>
                </c:pt>
                <c:pt idx="84">
                  <c:v>9</c:v>
                </c:pt>
                <c:pt idx="85">
                  <c:v>9.08</c:v>
                </c:pt>
                <c:pt idx="86">
                  <c:v>9.17</c:v>
                </c:pt>
                <c:pt idx="87">
                  <c:v>9.25</c:v>
                </c:pt>
                <c:pt idx="88">
                  <c:v>9.33</c:v>
                </c:pt>
                <c:pt idx="89">
                  <c:v>9.42</c:v>
                </c:pt>
                <c:pt idx="90">
                  <c:v>9.5</c:v>
                </c:pt>
                <c:pt idx="91">
                  <c:v>9.58</c:v>
                </c:pt>
                <c:pt idx="92">
                  <c:v>9.67</c:v>
                </c:pt>
                <c:pt idx="93">
                  <c:v>9.75</c:v>
                </c:pt>
                <c:pt idx="94">
                  <c:v>9.83</c:v>
                </c:pt>
                <c:pt idx="95">
                  <c:v>9.92</c:v>
                </c:pt>
                <c:pt idx="96">
                  <c:v>10</c:v>
                </c:pt>
                <c:pt idx="97">
                  <c:v>10.08</c:v>
                </c:pt>
                <c:pt idx="98">
                  <c:v>10.17</c:v>
                </c:pt>
                <c:pt idx="99">
                  <c:v>10.25</c:v>
                </c:pt>
                <c:pt idx="100">
                  <c:v>10.33</c:v>
                </c:pt>
                <c:pt idx="101">
                  <c:v>10.42</c:v>
                </c:pt>
                <c:pt idx="102">
                  <c:v>10.5</c:v>
                </c:pt>
                <c:pt idx="103">
                  <c:v>10.58</c:v>
                </c:pt>
                <c:pt idx="104">
                  <c:v>10.67</c:v>
                </c:pt>
                <c:pt idx="105">
                  <c:v>10.75</c:v>
                </c:pt>
                <c:pt idx="106">
                  <c:v>10.83</c:v>
                </c:pt>
                <c:pt idx="107">
                  <c:v>10.92</c:v>
                </c:pt>
                <c:pt idx="108">
                  <c:v>11</c:v>
                </c:pt>
                <c:pt idx="109">
                  <c:v>11.08</c:v>
                </c:pt>
                <c:pt idx="110">
                  <c:v>11.17</c:v>
                </c:pt>
                <c:pt idx="111">
                  <c:v>11.25</c:v>
                </c:pt>
                <c:pt idx="112">
                  <c:v>11.33</c:v>
                </c:pt>
                <c:pt idx="113">
                  <c:v>11.42</c:v>
                </c:pt>
                <c:pt idx="114">
                  <c:v>11.5</c:v>
                </c:pt>
                <c:pt idx="115">
                  <c:v>11.58</c:v>
                </c:pt>
                <c:pt idx="116">
                  <c:v>11.67</c:v>
                </c:pt>
                <c:pt idx="117">
                  <c:v>11.75</c:v>
                </c:pt>
                <c:pt idx="118">
                  <c:v>11.83</c:v>
                </c:pt>
                <c:pt idx="119">
                  <c:v>11.92</c:v>
                </c:pt>
                <c:pt idx="120">
                  <c:v>12</c:v>
                </c:pt>
              </c:numCache>
            </c:numRef>
          </c:xVal>
          <c:yVal>
            <c:numRef>
              <c:f>GMFM_Centiles!$AQ$4:$AQ$124</c:f>
              <c:numCache>
                <c:formatCode>General</c:formatCode>
                <c:ptCount val="121"/>
                <c:pt idx="0">
                  <c:v>40.864649945406399</c:v>
                </c:pt>
                <c:pt idx="1">
                  <c:v>41.283745357130002</c:v>
                </c:pt>
                <c:pt idx="2">
                  <c:v>41.734136499999998</c:v>
                </c:pt>
                <c:pt idx="3">
                  <c:v>42.193514790000002</c:v>
                </c:pt>
                <c:pt idx="4">
                  <c:v>42.548394017696801</c:v>
                </c:pt>
                <c:pt idx="5">
                  <c:v>42.652766730000003</c:v>
                </c:pt>
                <c:pt idx="6">
                  <c:v>43.369413891967802</c:v>
                </c:pt>
                <c:pt idx="7">
                  <c:v>43.744879755771102</c:v>
                </c:pt>
                <c:pt idx="8">
                  <c:v>44.158952882975299</c:v>
                </c:pt>
                <c:pt idx="9">
                  <c:v>44.475964529999999</c:v>
                </c:pt>
                <c:pt idx="10">
                  <c:v>44.924891180000003</c:v>
                </c:pt>
                <c:pt idx="11">
                  <c:v>45.262976058771997</c:v>
                </c:pt>
                <c:pt idx="12">
                  <c:v>45.601945874539297</c:v>
                </c:pt>
                <c:pt idx="13">
                  <c:v>45.933986584848597</c:v>
                </c:pt>
                <c:pt idx="14">
                  <c:v>46.23882631</c:v>
                </c:pt>
                <c:pt idx="15">
                  <c:v>46.661526520000002</c:v>
                </c:pt>
                <c:pt idx="16">
                  <c:v>46.9270437493945</c:v>
                </c:pt>
                <c:pt idx="17">
                  <c:v>47.074133459999999</c:v>
                </c:pt>
                <c:pt idx="18">
                  <c:v>47.474943539999998</c:v>
                </c:pt>
                <c:pt idx="19">
                  <c:v>47.86256805</c:v>
                </c:pt>
                <c:pt idx="20">
                  <c:v>48.236988750000002</c:v>
                </c:pt>
                <c:pt idx="21">
                  <c:v>48.443994467757697</c:v>
                </c:pt>
                <c:pt idx="22">
                  <c:v>48.947754400000001</c:v>
                </c:pt>
                <c:pt idx="23">
                  <c:v>49.004333257644397</c:v>
                </c:pt>
                <c:pt idx="24">
                  <c:v>49.284508670000001</c:v>
                </c:pt>
                <c:pt idx="25">
                  <c:v>49.608817930000001</c:v>
                </c:pt>
                <c:pt idx="26">
                  <c:v>49.920602129999999</c:v>
                </c:pt>
                <c:pt idx="27">
                  <c:v>50.004315426507397</c:v>
                </c:pt>
                <c:pt idx="28">
                  <c:v>50.220254709999999</c:v>
                </c:pt>
                <c:pt idx="29">
                  <c:v>50.50838804</c:v>
                </c:pt>
                <c:pt idx="30">
                  <c:v>50.785632589999999</c:v>
                </c:pt>
                <c:pt idx="31">
                  <c:v>51.051367329999998</c:v>
                </c:pt>
                <c:pt idx="32">
                  <c:v>51.304551859999997</c:v>
                </c:pt>
                <c:pt idx="33">
                  <c:v>51.543949410000003</c:v>
                </c:pt>
                <c:pt idx="34">
                  <c:v>51.768836640000004</c:v>
                </c:pt>
                <c:pt idx="35">
                  <c:v>51.680004897382197</c:v>
                </c:pt>
                <c:pt idx="36">
                  <c:v>51.978683799999999</c:v>
                </c:pt>
                <c:pt idx="37">
                  <c:v>52.173132719999998</c:v>
                </c:pt>
                <c:pt idx="38">
                  <c:v>52.352058229999997</c:v>
                </c:pt>
                <c:pt idx="39">
                  <c:v>52.516138339999998</c:v>
                </c:pt>
                <c:pt idx="40">
                  <c:v>52.666421399999997</c:v>
                </c:pt>
                <c:pt idx="41">
                  <c:v>52.804046769999999</c:v>
                </c:pt>
                <c:pt idx="42">
                  <c:v>52.738904329969699</c:v>
                </c:pt>
                <c:pt idx="43">
                  <c:v>52.930118159999999</c:v>
                </c:pt>
                <c:pt idx="44">
                  <c:v>53.044928779999999</c:v>
                </c:pt>
                <c:pt idx="45">
                  <c:v>53.074198804221197</c:v>
                </c:pt>
                <c:pt idx="46">
                  <c:v>53.148491040000003</c:v>
                </c:pt>
                <c:pt idx="47">
                  <c:v>53.240815329999997</c:v>
                </c:pt>
                <c:pt idx="48">
                  <c:v>53.322917080000003</c:v>
                </c:pt>
                <c:pt idx="49">
                  <c:v>53.396145509999997</c:v>
                </c:pt>
                <c:pt idx="50">
                  <c:v>53.462104979999999</c:v>
                </c:pt>
                <c:pt idx="51">
                  <c:v>53.522198119999999</c:v>
                </c:pt>
                <c:pt idx="52">
                  <c:v>53.5832572485686</c:v>
                </c:pt>
                <c:pt idx="53">
                  <c:v>53.62583154</c:v>
                </c:pt>
                <c:pt idx="54">
                  <c:v>53.673412757440502</c:v>
                </c:pt>
                <c:pt idx="55">
                  <c:v>53.669492679999998</c:v>
                </c:pt>
                <c:pt idx="56">
                  <c:v>53.707823269999999</c:v>
                </c:pt>
                <c:pt idx="57">
                  <c:v>53.74098394</c:v>
                </c:pt>
                <c:pt idx="58">
                  <c:v>53.769188640000003</c:v>
                </c:pt>
                <c:pt idx="59">
                  <c:v>53.813713811740101</c:v>
                </c:pt>
                <c:pt idx="60">
                  <c:v>53.792773449999999</c:v>
                </c:pt>
                <c:pt idx="61">
                  <c:v>53.812059359999999</c:v>
                </c:pt>
                <c:pt idx="62">
                  <c:v>53.827396780000001</c:v>
                </c:pt>
                <c:pt idx="63">
                  <c:v>53.839295870000001</c:v>
                </c:pt>
                <c:pt idx="64">
                  <c:v>53.868464177107597</c:v>
                </c:pt>
                <c:pt idx="65">
                  <c:v>53.848180650000003</c:v>
                </c:pt>
                <c:pt idx="66">
                  <c:v>53.853884720000003</c:v>
                </c:pt>
                <c:pt idx="67">
                  <c:v>53.855807179999999</c:v>
                </c:pt>
                <c:pt idx="68">
                  <c:v>53.853367480000003</c:v>
                </c:pt>
                <c:pt idx="69">
                  <c:v>53.858727329500397</c:v>
                </c:pt>
                <c:pt idx="70">
                  <c:v>53.835934170000002</c:v>
                </c:pt>
                <c:pt idx="71">
                  <c:v>53.844719365856598</c:v>
                </c:pt>
                <c:pt idx="72">
                  <c:v>53.82234296</c:v>
                </c:pt>
                <c:pt idx="73">
                  <c:v>53.806369889999999</c:v>
                </c:pt>
                <c:pt idx="74">
                  <c:v>53.788848860000002</c:v>
                </c:pt>
                <c:pt idx="75">
                  <c:v>53.770710919999999</c:v>
                </c:pt>
                <c:pt idx="76">
                  <c:v>53.752881539999997</c:v>
                </c:pt>
                <c:pt idx="77">
                  <c:v>53.7742334358569</c:v>
                </c:pt>
                <c:pt idx="78">
                  <c:v>53.735829459999998</c:v>
                </c:pt>
                <c:pt idx="79">
                  <c:v>53.719804000000003</c:v>
                </c:pt>
                <c:pt idx="80">
                  <c:v>53.704665419999998</c:v>
                </c:pt>
                <c:pt idx="81">
                  <c:v>53.7114303988456</c:v>
                </c:pt>
                <c:pt idx="82">
                  <c:v>53.67618427</c:v>
                </c:pt>
                <c:pt idx="83">
                  <c:v>53.681733086785997</c:v>
                </c:pt>
                <c:pt idx="84">
                  <c:v>53.662274969999999</c:v>
                </c:pt>
                <c:pt idx="85">
                  <c:v>53.647899590000002</c:v>
                </c:pt>
                <c:pt idx="86">
                  <c:v>53.632016409999999</c:v>
                </c:pt>
                <c:pt idx="87">
                  <c:v>53.613712720000002</c:v>
                </c:pt>
                <c:pt idx="88">
                  <c:v>53.592498999999997</c:v>
                </c:pt>
                <c:pt idx="89">
                  <c:v>53.608440350405203</c:v>
                </c:pt>
                <c:pt idx="90">
                  <c:v>53.56932201</c:v>
                </c:pt>
                <c:pt idx="91">
                  <c:v>53.545376140000002</c:v>
                </c:pt>
                <c:pt idx="92">
                  <c:v>53.521699499999997</c:v>
                </c:pt>
                <c:pt idx="93">
                  <c:v>53.498813859999998</c:v>
                </c:pt>
                <c:pt idx="94">
                  <c:v>53.556467830766699</c:v>
                </c:pt>
                <c:pt idx="95">
                  <c:v>53.455879400000001</c:v>
                </c:pt>
                <c:pt idx="96">
                  <c:v>53.536081428398802</c:v>
                </c:pt>
                <c:pt idx="97">
                  <c:v>53.435002969999999</c:v>
                </c:pt>
                <c:pt idx="98">
                  <c:v>53.413816699999998</c:v>
                </c:pt>
                <c:pt idx="99">
                  <c:v>53.39207064</c:v>
                </c:pt>
                <c:pt idx="100">
                  <c:v>53.37045474</c:v>
                </c:pt>
                <c:pt idx="101">
                  <c:v>53.488080902712603</c:v>
                </c:pt>
                <c:pt idx="102">
                  <c:v>53.350016410000002</c:v>
                </c:pt>
                <c:pt idx="103">
                  <c:v>53.332257669999997</c:v>
                </c:pt>
                <c:pt idx="104">
                  <c:v>53.318666450000002</c:v>
                </c:pt>
                <c:pt idx="105">
                  <c:v>53.310568050000001</c:v>
                </c:pt>
                <c:pt idx="106">
                  <c:v>53.308727789999999</c:v>
                </c:pt>
                <c:pt idx="107">
                  <c:v>53.435963575987699</c:v>
                </c:pt>
                <c:pt idx="108">
                  <c:v>53.313660849999998</c:v>
                </c:pt>
                <c:pt idx="109">
                  <c:v>53.325360410000002</c:v>
                </c:pt>
                <c:pt idx="110">
                  <c:v>53.343467259999997</c:v>
                </c:pt>
                <c:pt idx="111">
                  <c:v>53.367532269999998</c:v>
                </c:pt>
                <c:pt idx="112">
                  <c:v>53.396929989999997</c:v>
                </c:pt>
                <c:pt idx="113">
                  <c:v>53.391678204762698</c:v>
                </c:pt>
                <c:pt idx="114">
                  <c:v>53.430816149999998</c:v>
                </c:pt>
                <c:pt idx="115">
                  <c:v>53.468562570000003</c:v>
                </c:pt>
                <c:pt idx="116">
                  <c:v>53.510341500000003</c:v>
                </c:pt>
                <c:pt idx="117">
                  <c:v>53.555511099999997</c:v>
                </c:pt>
                <c:pt idx="118">
                  <c:v>53.3636331214271</c:v>
                </c:pt>
                <c:pt idx="119">
                  <c:v>53.653213639999997</c:v>
                </c:pt>
                <c:pt idx="120">
                  <c:v>53.354694860764702</c:v>
                </c:pt>
              </c:numCache>
            </c:numRef>
          </c:yVal>
          <c:smooth val="1"/>
          <c:extLst>
            <c:ext xmlns:c16="http://schemas.microsoft.com/office/drawing/2014/chart" uri="{C3380CC4-5D6E-409C-BE32-E72D297353CC}">
              <c16:uniqueId val="{00000008-80A7-9D4A-9114-DFE76D5C5857}"/>
            </c:ext>
          </c:extLst>
        </c:ser>
        <c:ser>
          <c:idx val="10"/>
          <c:order val="9"/>
          <c:tx>
            <c:strRef>
              <c:f>GMFM_Centiles!$C$3</c:f>
              <c:strCache>
                <c:ptCount val="1"/>
                <c:pt idx="0">
                  <c:v>0</c:v>
                </c:pt>
              </c:strCache>
            </c:strRef>
          </c:tx>
          <c:spPr>
            <a:ln w="19050" cap="rnd">
              <a:solidFill>
                <a:srgbClr val="FF0000"/>
              </a:solidFill>
              <a:round/>
            </a:ln>
            <a:effectLst/>
          </c:spPr>
          <c:marker>
            <c:symbol val="none"/>
          </c:marker>
          <c:xVal>
            <c:numRef>
              <c:f>GMFM_Centiles!$AF$8:$AF$9</c:f>
              <c:numCache>
                <c:formatCode>General</c:formatCode>
                <c:ptCount val="2"/>
                <c:pt idx="0">
                  <c:v>#N/A</c:v>
                </c:pt>
                <c:pt idx="1">
                  <c:v>#N/A</c:v>
                </c:pt>
              </c:numCache>
            </c:numRef>
          </c:xVal>
          <c:yVal>
            <c:numRef>
              <c:f>GMFM_Centiles!$AG$8:$AG$9</c:f>
              <c:numCache>
                <c:formatCode>General</c:formatCode>
                <c:ptCount val="2"/>
                <c:pt idx="0">
                  <c:v>#N/A</c:v>
                </c:pt>
                <c:pt idx="1">
                  <c:v>#N/A</c:v>
                </c:pt>
              </c:numCache>
            </c:numRef>
          </c:yVal>
          <c:smooth val="1"/>
          <c:extLst>
            <c:ext xmlns:c16="http://schemas.microsoft.com/office/drawing/2014/chart" uri="{C3380CC4-5D6E-409C-BE32-E72D297353CC}">
              <c16:uniqueId val="{00000009-80A7-9D4A-9114-DFE76D5C5857}"/>
            </c:ext>
          </c:extLst>
        </c:ser>
        <c:dLbls>
          <c:showLegendKey val="0"/>
          <c:showVal val="0"/>
          <c:showCatName val="0"/>
          <c:showSerName val="0"/>
          <c:showPercent val="0"/>
          <c:showBubbleSize val="0"/>
        </c:dLbls>
        <c:axId val="884733152"/>
        <c:axId val="884737184"/>
      </c:scatterChart>
      <c:valAx>
        <c:axId val="884733152"/>
        <c:scaling>
          <c:orientation val="minMax"/>
          <c:max val="12"/>
          <c:min val="0"/>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GMFM_Centiles!$BC$125</c:f>
              <c:strCache>
                <c:ptCount val="1"/>
                <c:pt idx="0">
                  <c:v>Age in Years</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37184"/>
        <c:crossesAt val="0"/>
        <c:crossBetween val="midCat"/>
        <c:majorUnit val="1"/>
        <c:minorUnit val="0.5"/>
      </c:valAx>
      <c:valAx>
        <c:axId val="884737184"/>
        <c:scaling>
          <c:orientation val="minMax"/>
          <c:max val="101"/>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strRef>
              <c:f>GMFM_Centiles!$B$2</c:f>
              <c:strCache>
                <c:ptCount val="1"/>
                <c:pt idx="0">
                  <c:v>Gross Motor Function Measure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0"/>
        <c:majorTickMark val="none"/>
        <c:minorTickMark val="none"/>
        <c:tickLblPos val="nextTo"/>
        <c:spPr>
          <a:noFill/>
          <a:ln w="9525" cap="flat" cmpd="sng" algn="ctr">
            <a:solidFill>
              <a:schemeClr val="tx1">
                <a:lumMod val="25000"/>
                <a:lumOff val="7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4733152"/>
        <c:crossesAt val="-10"/>
        <c:crossBetween val="midCat"/>
        <c:majorUnit val="10"/>
        <c:minorUnit val="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www.canchild.ca/en/research-in-practice/current-studies/on-track"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png"/><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drawing5.xml.rels><?xml version="1.0" encoding="UTF-8" standalone="yes"?>
<Relationships xmlns="http://schemas.openxmlformats.org/package/2006/relationships"><Relationship Id="rId2" Type="http://schemas.openxmlformats.org/officeDocument/2006/relationships/image" Target="../media/image58.emf"/><Relationship Id="rId1" Type="http://schemas.openxmlformats.org/officeDocument/2006/relationships/image" Target="../media/image57.emf"/></Relationships>
</file>

<file path=xl/drawings/_rels/drawing6.xml.rels><?xml version="1.0" encoding="UTF-8" standalone="yes"?>
<Relationships xmlns="http://schemas.openxmlformats.org/package/2006/relationships"><Relationship Id="rId13" Type="http://schemas.microsoft.com/office/2007/relationships/hdphoto" Target="../media/hdphoto4.wdp"/><Relationship Id="rId18" Type="http://schemas.openxmlformats.org/officeDocument/2006/relationships/image" Target="../media/image72.emf"/><Relationship Id="rId26" Type="http://schemas.openxmlformats.org/officeDocument/2006/relationships/image" Target="../media/image80.emf"/><Relationship Id="rId39" Type="http://schemas.openxmlformats.org/officeDocument/2006/relationships/image" Target="../media/image93.emf"/><Relationship Id="rId21" Type="http://schemas.openxmlformats.org/officeDocument/2006/relationships/image" Target="../media/image75.emf"/><Relationship Id="rId34" Type="http://schemas.openxmlformats.org/officeDocument/2006/relationships/image" Target="../media/image88.emf"/><Relationship Id="rId42" Type="http://schemas.openxmlformats.org/officeDocument/2006/relationships/image" Target="../media/image96.png"/><Relationship Id="rId7" Type="http://schemas.microsoft.com/office/2007/relationships/hdphoto" Target="../media/hdphoto2.wdp"/><Relationship Id="rId2" Type="http://schemas.microsoft.com/office/2007/relationships/hdphoto" Target="../media/hdphoto1.wdp"/><Relationship Id="rId16" Type="http://schemas.microsoft.com/office/2007/relationships/hdphoto" Target="../media/hdphoto5.wdp"/><Relationship Id="rId29" Type="http://schemas.openxmlformats.org/officeDocument/2006/relationships/image" Target="../media/image83.emf"/><Relationship Id="rId1" Type="http://schemas.openxmlformats.org/officeDocument/2006/relationships/image" Target="../media/image61.png"/><Relationship Id="rId6" Type="http://schemas.openxmlformats.org/officeDocument/2006/relationships/image" Target="../media/image65.jpeg"/><Relationship Id="rId11" Type="http://schemas.openxmlformats.org/officeDocument/2006/relationships/image" Target="../media/image68.jpeg"/><Relationship Id="rId24" Type="http://schemas.openxmlformats.org/officeDocument/2006/relationships/image" Target="../media/image78.emf"/><Relationship Id="rId32" Type="http://schemas.openxmlformats.org/officeDocument/2006/relationships/image" Target="../media/image86.emf"/><Relationship Id="rId37" Type="http://schemas.openxmlformats.org/officeDocument/2006/relationships/image" Target="../media/image91.emf"/><Relationship Id="rId40" Type="http://schemas.openxmlformats.org/officeDocument/2006/relationships/image" Target="../media/image94.emf"/><Relationship Id="rId45" Type="http://schemas.openxmlformats.org/officeDocument/2006/relationships/image" Target="../media/image98.emf"/><Relationship Id="rId5" Type="http://schemas.openxmlformats.org/officeDocument/2006/relationships/image" Target="../media/image64.png"/><Relationship Id="rId15" Type="http://schemas.openxmlformats.org/officeDocument/2006/relationships/image" Target="../media/image70.png"/><Relationship Id="rId23" Type="http://schemas.openxmlformats.org/officeDocument/2006/relationships/image" Target="../media/image77.emf"/><Relationship Id="rId28" Type="http://schemas.openxmlformats.org/officeDocument/2006/relationships/image" Target="../media/image82.emf"/><Relationship Id="rId36" Type="http://schemas.openxmlformats.org/officeDocument/2006/relationships/image" Target="../media/image90.emf"/><Relationship Id="rId10" Type="http://schemas.openxmlformats.org/officeDocument/2006/relationships/image" Target="../media/image67.jpg"/><Relationship Id="rId19" Type="http://schemas.openxmlformats.org/officeDocument/2006/relationships/image" Target="../media/image73.emf"/><Relationship Id="rId31" Type="http://schemas.openxmlformats.org/officeDocument/2006/relationships/image" Target="../media/image85.emf"/><Relationship Id="rId44" Type="http://schemas.openxmlformats.org/officeDocument/2006/relationships/image" Target="../media/image97.emf"/><Relationship Id="rId4" Type="http://schemas.openxmlformats.org/officeDocument/2006/relationships/image" Target="../media/image63.png"/><Relationship Id="rId9" Type="http://schemas.microsoft.com/office/2007/relationships/hdphoto" Target="../media/hdphoto3.wdp"/><Relationship Id="rId14" Type="http://schemas.openxmlformats.org/officeDocument/2006/relationships/image" Target="../media/image3.png"/><Relationship Id="rId22" Type="http://schemas.openxmlformats.org/officeDocument/2006/relationships/image" Target="../media/image76.emf"/><Relationship Id="rId27" Type="http://schemas.openxmlformats.org/officeDocument/2006/relationships/image" Target="../media/image81.emf"/><Relationship Id="rId30" Type="http://schemas.openxmlformats.org/officeDocument/2006/relationships/image" Target="../media/image84.emf"/><Relationship Id="rId35" Type="http://schemas.openxmlformats.org/officeDocument/2006/relationships/image" Target="../media/image89.emf"/><Relationship Id="rId43" Type="http://schemas.microsoft.com/office/2007/relationships/hdphoto" Target="../media/hdphoto6.wdp"/><Relationship Id="rId8" Type="http://schemas.openxmlformats.org/officeDocument/2006/relationships/image" Target="../media/image66.png"/><Relationship Id="rId3" Type="http://schemas.openxmlformats.org/officeDocument/2006/relationships/image" Target="../media/image62.png"/><Relationship Id="rId12" Type="http://schemas.openxmlformats.org/officeDocument/2006/relationships/image" Target="../media/image69.png"/><Relationship Id="rId17" Type="http://schemas.openxmlformats.org/officeDocument/2006/relationships/image" Target="../media/image71.jpeg"/><Relationship Id="rId25" Type="http://schemas.openxmlformats.org/officeDocument/2006/relationships/image" Target="../media/image79.emf"/><Relationship Id="rId33" Type="http://schemas.openxmlformats.org/officeDocument/2006/relationships/image" Target="../media/image87.emf"/><Relationship Id="rId38" Type="http://schemas.openxmlformats.org/officeDocument/2006/relationships/image" Target="../media/image92.emf"/><Relationship Id="rId46" Type="http://schemas.openxmlformats.org/officeDocument/2006/relationships/image" Target="../media/image99.emf"/><Relationship Id="rId20" Type="http://schemas.openxmlformats.org/officeDocument/2006/relationships/image" Target="../media/image74.emf"/><Relationship Id="rId41" Type="http://schemas.openxmlformats.org/officeDocument/2006/relationships/image" Target="../media/image95.emf"/></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9.png"/><Relationship Id="rId2" Type="http://schemas.openxmlformats.org/officeDocument/2006/relationships/image" Target="../media/image128.png"/><Relationship Id="rId1" Type="http://schemas.openxmlformats.org/officeDocument/2006/relationships/image" Target="../media/image127.png"/><Relationship Id="rId4" Type="http://schemas.openxmlformats.org/officeDocument/2006/relationships/image" Target="../media/image130.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37.emf"/><Relationship Id="rId13" Type="http://schemas.openxmlformats.org/officeDocument/2006/relationships/image" Target="../media/image42.emf"/><Relationship Id="rId18" Type="http://schemas.openxmlformats.org/officeDocument/2006/relationships/image" Target="../media/image47.emf"/><Relationship Id="rId26" Type="http://schemas.openxmlformats.org/officeDocument/2006/relationships/image" Target="../media/image55.emf"/><Relationship Id="rId3" Type="http://schemas.openxmlformats.org/officeDocument/2006/relationships/image" Target="../media/image32.emf"/><Relationship Id="rId21" Type="http://schemas.openxmlformats.org/officeDocument/2006/relationships/image" Target="../media/image50.emf"/><Relationship Id="rId7" Type="http://schemas.openxmlformats.org/officeDocument/2006/relationships/image" Target="../media/image36.emf"/><Relationship Id="rId12" Type="http://schemas.openxmlformats.org/officeDocument/2006/relationships/image" Target="../media/image41.emf"/><Relationship Id="rId17" Type="http://schemas.openxmlformats.org/officeDocument/2006/relationships/image" Target="../media/image46.emf"/><Relationship Id="rId25" Type="http://schemas.openxmlformats.org/officeDocument/2006/relationships/image" Target="../media/image54.emf"/><Relationship Id="rId2" Type="http://schemas.openxmlformats.org/officeDocument/2006/relationships/image" Target="../media/image31.emf"/><Relationship Id="rId16" Type="http://schemas.openxmlformats.org/officeDocument/2006/relationships/image" Target="../media/image45.emf"/><Relationship Id="rId20" Type="http://schemas.openxmlformats.org/officeDocument/2006/relationships/image" Target="../media/image49.emf"/><Relationship Id="rId1" Type="http://schemas.openxmlformats.org/officeDocument/2006/relationships/image" Target="../media/image30.emf"/><Relationship Id="rId6" Type="http://schemas.openxmlformats.org/officeDocument/2006/relationships/image" Target="../media/image35.emf"/><Relationship Id="rId11" Type="http://schemas.openxmlformats.org/officeDocument/2006/relationships/image" Target="../media/image40.emf"/><Relationship Id="rId24" Type="http://schemas.openxmlformats.org/officeDocument/2006/relationships/image" Target="../media/image53.emf"/><Relationship Id="rId5" Type="http://schemas.openxmlformats.org/officeDocument/2006/relationships/image" Target="../media/image34.emf"/><Relationship Id="rId15" Type="http://schemas.openxmlformats.org/officeDocument/2006/relationships/image" Target="../media/image44.emf"/><Relationship Id="rId23" Type="http://schemas.openxmlformats.org/officeDocument/2006/relationships/image" Target="../media/image52.emf"/><Relationship Id="rId10" Type="http://schemas.openxmlformats.org/officeDocument/2006/relationships/image" Target="../media/image39.emf"/><Relationship Id="rId19" Type="http://schemas.openxmlformats.org/officeDocument/2006/relationships/image" Target="../media/image48.emf"/><Relationship Id="rId4" Type="http://schemas.openxmlformats.org/officeDocument/2006/relationships/image" Target="../media/image33.emf"/><Relationship Id="rId9" Type="http://schemas.openxmlformats.org/officeDocument/2006/relationships/image" Target="../media/image38.emf"/><Relationship Id="rId14" Type="http://schemas.openxmlformats.org/officeDocument/2006/relationships/image" Target="../media/image43.emf"/><Relationship Id="rId22" Type="http://schemas.openxmlformats.org/officeDocument/2006/relationships/image" Target="../media/image51.emf"/><Relationship Id="rId27" Type="http://schemas.openxmlformats.org/officeDocument/2006/relationships/image" Target="../media/image56.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60.emf"/><Relationship Id="rId1" Type="http://schemas.openxmlformats.org/officeDocument/2006/relationships/image" Target="../media/image59.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07.emf"/><Relationship Id="rId13" Type="http://schemas.openxmlformats.org/officeDocument/2006/relationships/image" Target="../media/image112.emf"/><Relationship Id="rId18" Type="http://schemas.openxmlformats.org/officeDocument/2006/relationships/image" Target="../media/image117.emf"/><Relationship Id="rId26" Type="http://schemas.openxmlformats.org/officeDocument/2006/relationships/image" Target="../media/image125.emf"/><Relationship Id="rId3" Type="http://schemas.openxmlformats.org/officeDocument/2006/relationships/image" Target="../media/image102.emf"/><Relationship Id="rId21" Type="http://schemas.openxmlformats.org/officeDocument/2006/relationships/image" Target="../media/image120.emf"/><Relationship Id="rId7" Type="http://schemas.openxmlformats.org/officeDocument/2006/relationships/image" Target="../media/image106.emf"/><Relationship Id="rId12" Type="http://schemas.openxmlformats.org/officeDocument/2006/relationships/image" Target="../media/image111.emf"/><Relationship Id="rId17" Type="http://schemas.openxmlformats.org/officeDocument/2006/relationships/image" Target="../media/image116.emf"/><Relationship Id="rId25" Type="http://schemas.openxmlformats.org/officeDocument/2006/relationships/image" Target="../media/image124.emf"/><Relationship Id="rId2" Type="http://schemas.openxmlformats.org/officeDocument/2006/relationships/image" Target="../media/image101.emf"/><Relationship Id="rId16" Type="http://schemas.openxmlformats.org/officeDocument/2006/relationships/image" Target="../media/image115.emf"/><Relationship Id="rId20" Type="http://schemas.openxmlformats.org/officeDocument/2006/relationships/image" Target="../media/image119.emf"/><Relationship Id="rId1" Type="http://schemas.openxmlformats.org/officeDocument/2006/relationships/image" Target="../media/image100.emf"/><Relationship Id="rId6" Type="http://schemas.openxmlformats.org/officeDocument/2006/relationships/image" Target="../media/image105.emf"/><Relationship Id="rId11" Type="http://schemas.openxmlformats.org/officeDocument/2006/relationships/image" Target="../media/image110.emf"/><Relationship Id="rId24" Type="http://schemas.openxmlformats.org/officeDocument/2006/relationships/image" Target="../media/image123.emf"/><Relationship Id="rId5" Type="http://schemas.openxmlformats.org/officeDocument/2006/relationships/image" Target="../media/image104.emf"/><Relationship Id="rId15" Type="http://schemas.openxmlformats.org/officeDocument/2006/relationships/image" Target="../media/image114.emf"/><Relationship Id="rId23" Type="http://schemas.openxmlformats.org/officeDocument/2006/relationships/image" Target="../media/image122.emf"/><Relationship Id="rId10" Type="http://schemas.openxmlformats.org/officeDocument/2006/relationships/image" Target="../media/image109.emf"/><Relationship Id="rId19" Type="http://schemas.openxmlformats.org/officeDocument/2006/relationships/image" Target="../media/image118.emf"/><Relationship Id="rId4" Type="http://schemas.openxmlformats.org/officeDocument/2006/relationships/image" Target="../media/image103.emf"/><Relationship Id="rId9" Type="http://schemas.openxmlformats.org/officeDocument/2006/relationships/image" Target="../media/image108.emf"/><Relationship Id="rId14" Type="http://schemas.openxmlformats.org/officeDocument/2006/relationships/image" Target="../media/image113.emf"/><Relationship Id="rId22" Type="http://schemas.openxmlformats.org/officeDocument/2006/relationships/image" Target="../media/image121.emf"/><Relationship Id="rId27" Type="http://schemas.openxmlformats.org/officeDocument/2006/relationships/image" Target="../media/image126.emf"/></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28576</xdr:rowOff>
    </xdr:from>
    <xdr:to>
      <xdr:col>8</xdr:col>
      <xdr:colOff>28575</xdr:colOff>
      <xdr:row>42</xdr:row>
      <xdr:rowOff>133350</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575" y="28576"/>
          <a:ext cx="7162800" cy="8639174"/>
          <a:chOff x="28575" y="28576"/>
          <a:chExt cx="7162800" cy="8505824"/>
        </a:xfrm>
      </xdr:grpSpPr>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28575" y="28576"/>
            <a:ext cx="7162800" cy="85058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CA" sz="1600" b="1">
                <a:solidFill>
                  <a:schemeClr val="dk1"/>
                </a:solidFill>
                <a:effectLst/>
                <a:latin typeface="+mn-lt"/>
                <a:ea typeface="+mn-ea"/>
                <a:cs typeface="+mn-cs"/>
              </a:rPr>
              <a:t>How to Use this Interactive Spreadsheet for Interpreting Developmental Progress</a:t>
            </a:r>
            <a:endParaRPr lang="en-CA" sz="1600" b="1" baseline="0">
              <a:solidFill>
                <a:schemeClr val="dk1"/>
              </a:solidFill>
              <a:effectLst/>
              <a:latin typeface="+mn-lt"/>
              <a:ea typeface="+mn-ea"/>
              <a:cs typeface="+mn-cs"/>
            </a:endParaRPr>
          </a:p>
          <a:p>
            <a:pPr algn="l"/>
            <a:endParaRPr lang="en-CA"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1: </a:t>
            </a:r>
          </a:p>
          <a:p>
            <a:r>
              <a:rPr lang="en-CA" sz="1350">
                <a:solidFill>
                  <a:schemeClr val="dk1"/>
                </a:solidFill>
                <a:effectLst/>
                <a:latin typeface="+mn-lt"/>
                <a:ea typeface="+mn-ea"/>
                <a:cs typeface="+mn-cs"/>
              </a:rPr>
              <a:t>Enter information from a visit into the </a:t>
            </a:r>
            <a:r>
              <a:rPr lang="en-CA" sz="1350" b="1" u="sng">
                <a:solidFill>
                  <a:schemeClr val="bg1">
                    <a:lumMod val="50000"/>
                  </a:schemeClr>
                </a:solidFill>
                <a:effectLst/>
                <a:latin typeface="+mn-lt"/>
                <a:ea typeface="+mn-ea"/>
                <a:cs typeface="+mn-cs"/>
              </a:rPr>
              <a:t>Assessment Data Entry</a:t>
            </a:r>
            <a:r>
              <a:rPr lang="en-CA" sz="1350" u="none">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a:t>
            </a:r>
          </a:p>
          <a:p>
            <a:endParaRPr lang="en-US" sz="700">
              <a:solidFill>
                <a:schemeClr val="dk1"/>
              </a:solidFill>
              <a:effectLst/>
              <a:latin typeface="+mn-lt"/>
              <a:ea typeface="+mn-ea"/>
              <a:cs typeface="+mn-cs"/>
            </a:endParaRPr>
          </a:p>
          <a:p>
            <a:r>
              <a:rPr lang="en-US" sz="1350">
                <a:solidFill>
                  <a:schemeClr val="dk1"/>
                </a:solidFill>
                <a:effectLst/>
                <a:latin typeface="+mn-lt"/>
                <a:ea typeface="+mn-ea"/>
                <a:cs typeface="+mn-cs"/>
              </a:rPr>
              <a:t>Assessment Forms and Training Videos for the Measures  can be found on the </a:t>
            </a:r>
            <a:r>
              <a:rPr lang="en-US" sz="1350">
                <a:solidFill>
                  <a:schemeClr val="bg1"/>
                </a:solidFill>
                <a:effectLst/>
                <a:latin typeface="+mn-lt"/>
                <a:ea typeface="+mn-ea"/>
                <a:cs typeface="+mn-cs"/>
              </a:rPr>
              <a:t>On Track Study </a:t>
            </a:r>
            <a:r>
              <a:rPr lang="en-US" sz="1350">
                <a:solidFill>
                  <a:schemeClr val="dk1"/>
                </a:solidFill>
                <a:effectLst/>
                <a:latin typeface="+mn-lt"/>
                <a:ea typeface="+mn-ea"/>
                <a:cs typeface="+mn-cs"/>
              </a:rPr>
              <a:t>website. For FSA, SAROMM, EASE and Impact of Health Conditions,</a:t>
            </a:r>
            <a:r>
              <a:rPr lang="en-US" sz="1350" baseline="0">
                <a:solidFill>
                  <a:schemeClr val="dk1"/>
                </a:solidFill>
                <a:effectLst/>
                <a:latin typeface="+mn-lt"/>
                <a:ea typeface="+mn-ea"/>
                <a:cs typeface="+mn-cs"/>
              </a:rPr>
              <a:t> enter </a:t>
            </a:r>
            <a:r>
              <a:rPr lang="en-US" sz="1350">
                <a:solidFill>
                  <a:schemeClr val="dk1"/>
                </a:solidFill>
                <a:effectLst/>
                <a:latin typeface="+mn-lt"/>
                <a:ea typeface="+mn-ea"/>
                <a:cs typeface="+mn-cs"/>
              </a:rPr>
              <a:t>average scores to one decimal place.</a:t>
            </a:r>
            <a:r>
              <a:rPr lang="en-US" sz="1350" baseline="0">
                <a:solidFill>
                  <a:schemeClr val="dk1"/>
                </a:solidFill>
                <a:effectLst/>
                <a:latin typeface="+mn-lt"/>
                <a:ea typeface="+mn-ea"/>
                <a:cs typeface="+mn-cs"/>
              </a:rPr>
              <a:t> For the </a:t>
            </a:r>
            <a:r>
              <a:rPr lang="en-US" sz="1350">
                <a:solidFill>
                  <a:schemeClr val="dk1"/>
                </a:solidFill>
                <a:effectLst/>
                <a:latin typeface="+mn-lt"/>
                <a:ea typeface="+mn-ea"/>
                <a:cs typeface="+mn-cs"/>
              </a:rPr>
              <a:t>ECAB,</a:t>
            </a:r>
            <a:r>
              <a:rPr lang="en-US" sz="1350" baseline="0">
                <a:solidFill>
                  <a:schemeClr val="dk1"/>
                </a:solidFill>
                <a:effectLst/>
                <a:latin typeface="+mn-lt"/>
                <a:ea typeface="+mn-ea"/>
                <a:cs typeface="+mn-cs"/>
              </a:rPr>
              <a:t> enter </a:t>
            </a:r>
            <a:r>
              <a:rPr lang="en-US" sz="1350">
                <a:solidFill>
                  <a:schemeClr val="dk1"/>
                </a:solidFill>
                <a:effectLst/>
                <a:latin typeface="+mn-lt"/>
                <a:ea typeface="+mn-ea"/>
                <a:cs typeface="+mn-cs"/>
              </a:rPr>
              <a:t>the total Score.</a:t>
            </a:r>
            <a:r>
              <a:rPr lang="en-US" sz="1350" baseline="0">
                <a:solidFill>
                  <a:schemeClr val="dk1"/>
                </a:solidFill>
                <a:effectLst/>
                <a:latin typeface="+mn-lt"/>
                <a:ea typeface="+mn-ea"/>
                <a:cs typeface="+mn-cs"/>
              </a:rPr>
              <a:t> For the </a:t>
            </a:r>
            <a:r>
              <a:rPr lang="en-US" sz="1350">
                <a:solidFill>
                  <a:schemeClr val="dk1"/>
                </a:solidFill>
                <a:effectLst/>
                <a:latin typeface="+mn-lt"/>
                <a:ea typeface="+mn-ea"/>
                <a:cs typeface="+mn-cs"/>
              </a:rPr>
              <a:t>two CEDL indices, enter the scaled scores to one decimal place. For 6MWT enter</a:t>
            </a:r>
            <a:r>
              <a:rPr lang="en-US" sz="1350" baseline="0">
                <a:solidFill>
                  <a:schemeClr val="dk1"/>
                </a:solidFill>
                <a:effectLst/>
                <a:latin typeface="+mn-lt"/>
                <a:ea typeface="+mn-ea"/>
                <a:cs typeface="+mn-cs"/>
              </a:rPr>
              <a:t> the </a:t>
            </a:r>
            <a:r>
              <a:rPr lang="en-US" sz="1350">
                <a:solidFill>
                  <a:schemeClr val="dk1"/>
                </a:solidFill>
                <a:effectLst/>
                <a:latin typeface="+mn-lt"/>
                <a:ea typeface="+mn-ea"/>
                <a:cs typeface="+mn-cs"/>
              </a:rPr>
              <a:t>closest full integer value in feet.  </a:t>
            </a:r>
          </a:p>
          <a:p>
            <a:endParaRPr lang="en-US" sz="700">
              <a:solidFill>
                <a:schemeClr val="dk1"/>
              </a:solidFill>
              <a:effectLst/>
              <a:latin typeface="+mn-lt"/>
              <a:ea typeface="+mn-ea"/>
              <a:cs typeface="+mn-cs"/>
            </a:endParaRPr>
          </a:p>
          <a:p>
            <a:r>
              <a:rPr lang="en-CA" sz="1350">
                <a:solidFill>
                  <a:schemeClr val="dk1"/>
                </a:solidFill>
                <a:effectLst/>
                <a:latin typeface="+mn-lt"/>
                <a:ea typeface="+mn-ea"/>
                <a:cs typeface="+mn-cs"/>
              </a:rPr>
              <a:t>Information can be entered into the shaded cells, all other cells are locked and calculated automatically. This sheet will determine percentile scores on each of the measures based on a child’s age and GMFCS level</a:t>
            </a:r>
            <a:r>
              <a:rPr lang="en-CA" sz="1350" baseline="0">
                <a:solidFill>
                  <a:schemeClr val="dk1"/>
                </a:solidFill>
                <a:effectLst/>
                <a:latin typeface="+mn-lt"/>
                <a:ea typeface="+mn-ea"/>
                <a:cs typeface="+mn-cs"/>
              </a:rPr>
              <a:t> so make sure to enter these correctly. </a:t>
            </a:r>
            <a:r>
              <a:rPr lang="en-CA" sz="1350">
                <a:solidFill>
                  <a:schemeClr val="dk1"/>
                </a:solidFill>
                <a:effectLst/>
                <a:latin typeface="+mn-lt"/>
                <a:ea typeface="+mn-ea"/>
                <a:cs typeface="+mn-cs"/>
              </a:rPr>
              <a:t>Also, if information is entered from an assessment 9-15 months prior to the current assessment then the percentiles corresponding to that assessment will be calculated along with an indication of how the child is progressing relative to peers. Children are classified as 'Progressing as Expected'</a:t>
            </a:r>
            <a:r>
              <a:rPr lang="en-CA" sz="1350" baseline="0">
                <a:solidFill>
                  <a:schemeClr val="dk1"/>
                </a:solidFill>
                <a:effectLst/>
                <a:latin typeface="+mn-lt"/>
                <a:ea typeface="+mn-ea"/>
                <a:cs typeface="+mn-cs"/>
              </a:rPr>
              <a:t> if their </a:t>
            </a:r>
            <a:r>
              <a:rPr lang="en-CA" sz="1350">
                <a:solidFill>
                  <a:schemeClr val="dk1"/>
                </a:solidFill>
                <a:effectLst/>
                <a:latin typeface="+mn-lt"/>
                <a:ea typeface="+mn-ea"/>
                <a:cs typeface="+mn-cs"/>
              </a:rPr>
              <a:t>percentile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scores are within what was observed for the central 80% of On Track study participants. Those with percentile</a:t>
            </a:r>
            <a:r>
              <a:rPr lang="en-CA" sz="1350" baseline="0">
                <a:solidFill>
                  <a:schemeClr val="dk1"/>
                </a:solidFill>
                <a:effectLst/>
                <a:latin typeface="+mn-lt"/>
                <a:ea typeface="+mn-ea"/>
                <a:cs typeface="+mn-cs"/>
              </a:rPr>
              <a:t>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in the bottom 10% are classified as ‘Progressing Less than Expected’ and those with percentile</a:t>
            </a:r>
            <a:r>
              <a:rPr lang="en-CA" sz="1350" baseline="0">
                <a:solidFill>
                  <a:schemeClr val="dk1"/>
                </a:solidFill>
                <a:effectLst/>
                <a:latin typeface="+mn-lt"/>
                <a:ea typeface="+mn-ea"/>
                <a:cs typeface="+mn-cs"/>
              </a:rPr>
              <a:t> </a:t>
            </a:r>
            <a:r>
              <a:rPr lang="en-CA" sz="1350" i="1">
                <a:solidFill>
                  <a:schemeClr val="dk1"/>
                </a:solidFill>
                <a:effectLst/>
                <a:latin typeface="+mn-lt"/>
                <a:ea typeface="+mn-ea"/>
                <a:cs typeface="+mn-cs"/>
              </a:rPr>
              <a:t>change</a:t>
            </a:r>
            <a:r>
              <a:rPr lang="en-CA" sz="1350">
                <a:solidFill>
                  <a:schemeClr val="dk1"/>
                </a:solidFill>
                <a:effectLst/>
                <a:latin typeface="+mn-lt"/>
                <a:ea typeface="+mn-ea"/>
                <a:cs typeface="+mn-cs"/>
              </a:rPr>
              <a:t> in the top 10% are classified as ‘Progressing More than Expected’.</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2: </a:t>
            </a:r>
          </a:p>
          <a:p>
            <a:r>
              <a:rPr lang="en-CA" sz="1350">
                <a:solidFill>
                  <a:schemeClr val="dk1"/>
                </a:solidFill>
                <a:effectLst/>
                <a:latin typeface="+mn-lt"/>
                <a:ea typeface="+mn-ea"/>
                <a:cs typeface="+mn-cs"/>
              </a:rPr>
              <a:t>On the </a:t>
            </a:r>
            <a:r>
              <a:rPr lang="en-CA" sz="1350" b="1" u="sng">
                <a:solidFill>
                  <a:schemeClr val="bg1">
                    <a:lumMod val="50000"/>
                  </a:schemeClr>
                </a:solidFill>
                <a:effectLst/>
                <a:latin typeface="+mn-lt"/>
                <a:ea typeface="+mn-ea"/>
                <a:cs typeface="+mn-cs"/>
              </a:rPr>
              <a:t>Graphs</a:t>
            </a:r>
            <a:r>
              <a:rPr lang="en-CA" sz="1350">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use</a:t>
            </a:r>
            <a:r>
              <a:rPr lang="en-CA" sz="1350" baseline="0">
                <a:solidFill>
                  <a:schemeClr val="dk1"/>
                </a:solidFill>
                <a:effectLst/>
                <a:latin typeface="+mn-lt"/>
                <a:ea typeface="+mn-ea"/>
                <a:cs typeface="+mn-cs"/>
              </a:rPr>
              <a:t> the drop down list at the top to</a:t>
            </a:r>
            <a:r>
              <a:rPr lang="en-CA" sz="1350">
                <a:solidFill>
                  <a:schemeClr val="dk1"/>
                </a:solidFill>
                <a:effectLst/>
                <a:latin typeface="+mn-lt"/>
                <a:ea typeface="+mn-ea"/>
                <a:cs typeface="+mn-cs"/>
              </a:rPr>
              <a:t> select a</a:t>
            </a:r>
            <a:r>
              <a:rPr lang="en-CA" sz="1350" baseline="0">
                <a:solidFill>
                  <a:schemeClr val="dk1"/>
                </a:solidFill>
                <a:effectLst/>
                <a:latin typeface="+mn-lt"/>
                <a:ea typeface="+mn-ea"/>
                <a:cs typeface="+mn-cs"/>
              </a:rPr>
              <a:t> measure </a:t>
            </a:r>
            <a:r>
              <a:rPr lang="en-CA" sz="1350">
                <a:solidFill>
                  <a:schemeClr val="dk1"/>
                </a:solidFill>
                <a:effectLst/>
                <a:latin typeface="+mn-lt"/>
                <a:ea typeface="+mn-ea"/>
                <a:cs typeface="+mn-cs"/>
              </a:rPr>
              <a:t>to view. </a:t>
            </a:r>
            <a:endParaRPr lang="en-US" sz="700">
              <a:solidFill>
                <a:schemeClr val="dk1"/>
              </a:solidFill>
              <a:effectLst/>
              <a:latin typeface="+mn-lt"/>
              <a:ea typeface="+mn-ea"/>
              <a:cs typeface="+mn-cs"/>
            </a:endParaRPr>
          </a:p>
          <a:p>
            <a:endParaRPr lang="en-CA" sz="700">
              <a:solidFill>
                <a:schemeClr val="dk1"/>
              </a:solidFill>
              <a:effectLst/>
              <a:latin typeface="+mn-lt"/>
              <a:ea typeface="+mn-ea"/>
              <a:cs typeface="+mn-cs"/>
            </a:endParaRPr>
          </a:p>
          <a:p>
            <a:r>
              <a:rPr lang="en-CA" sz="1350">
                <a:solidFill>
                  <a:schemeClr val="dk1"/>
                </a:solidFill>
                <a:effectLst/>
                <a:latin typeface="+mn-lt"/>
                <a:ea typeface="+mn-ea"/>
                <a:cs typeface="+mn-cs"/>
              </a:rPr>
              <a:t>Click on any other cell to make the yellow message disappear. The top graph shows the reference percentiles, this graph indicates how a child compares to other children in the same GMFCS level; how they are doing relative to their peers. </a:t>
            </a:r>
            <a:endParaRPr lang="en-US" sz="700">
              <a:solidFill>
                <a:schemeClr val="dk1"/>
              </a:solidFill>
              <a:effectLst/>
              <a:latin typeface="+mn-lt"/>
              <a:ea typeface="+mn-ea"/>
              <a:cs typeface="+mn-cs"/>
            </a:endParaRPr>
          </a:p>
          <a:p>
            <a:r>
              <a:rPr lang="en-CA" sz="700">
                <a:solidFill>
                  <a:schemeClr val="dk1"/>
                </a:solidFill>
                <a:effectLst/>
                <a:latin typeface="+mn-lt"/>
                <a:ea typeface="+mn-ea"/>
                <a:cs typeface="+mn-cs"/>
              </a:rPr>
              <a:t> </a:t>
            </a:r>
            <a:endParaRPr lang="en-US" sz="700">
              <a:solidFill>
                <a:schemeClr val="dk1"/>
              </a:solidFill>
              <a:effectLst/>
              <a:latin typeface="+mn-lt"/>
              <a:ea typeface="+mn-ea"/>
              <a:cs typeface="+mn-cs"/>
            </a:endParaRPr>
          </a:p>
          <a:p>
            <a:r>
              <a:rPr lang="en-CA" sz="1350">
                <a:solidFill>
                  <a:schemeClr val="dk1"/>
                </a:solidFill>
                <a:effectLst/>
                <a:latin typeface="+mn-lt"/>
                <a:ea typeface="+mn-ea"/>
                <a:cs typeface="+mn-cs"/>
              </a:rPr>
              <a:t>The bottom graph shows the longitudinal trajectories across all GMFCS levels. This graph indicates development for each GMFCS level and indicates how, on average, children progress as they age.</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3: </a:t>
            </a:r>
          </a:p>
          <a:p>
            <a:r>
              <a:rPr lang="en-CA" sz="1350">
                <a:solidFill>
                  <a:schemeClr val="dk1"/>
                </a:solidFill>
                <a:effectLst/>
                <a:latin typeface="+mn-lt"/>
                <a:ea typeface="+mn-ea"/>
                <a:cs typeface="+mn-cs"/>
              </a:rPr>
              <a:t>Select the </a:t>
            </a:r>
            <a:r>
              <a:rPr lang="en-CA" sz="1350" b="1" u="sng">
                <a:solidFill>
                  <a:schemeClr val="bg1">
                    <a:lumMod val="50000"/>
                  </a:schemeClr>
                </a:solidFill>
                <a:effectLst/>
                <a:latin typeface="+mn-lt"/>
                <a:ea typeface="+mn-ea"/>
                <a:cs typeface="+mn-cs"/>
              </a:rPr>
              <a:t>Check Up (Visuals)</a:t>
            </a:r>
            <a:r>
              <a:rPr lang="en-CA" sz="1350" b="1" u="none">
                <a:solidFill>
                  <a:schemeClr val="bg1">
                    <a:lumMod val="50000"/>
                  </a:schemeClr>
                </a:solidFill>
                <a:effectLst/>
                <a:latin typeface="+mn-lt"/>
                <a:ea typeface="+mn-ea"/>
                <a:cs typeface="+mn-cs"/>
              </a:rPr>
              <a:t> </a:t>
            </a:r>
            <a:r>
              <a:rPr lang="en-CA" sz="1350" b="0">
                <a:solidFill>
                  <a:sysClr val="windowText" lastClr="000000"/>
                </a:solidFill>
                <a:effectLst/>
                <a:latin typeface="+mn-lt"/>
                <a:ea typeface="+mn-ea"/>
                <a:cs typeface="+mn-cs"/>
              </a:rPr>
              <a:t>or</a:t>
            </a:r>
            <a:r>
              <a:rPr lang="en-CA" sz="1350" b="1">
                <a:solidFill>
                  <a:sysClr val="windowText" lastClr="000000"/>
                </a:solidFill>
                <a:effectLst/>
                <a:latin typeface="+mn-lt"/>
                <a:ea typeface="+mn-ea"/>
                <a:cs typeface="+mn-cs"/>
              </a:rPr>
              <a:t> </a:t>
            </a:r>
            <a:r>
              <a:rPr lang="en-CA" sz="1350" b="1" u="sng">
                <a:solidFill>
                  <a:schemeClr val="bg1">
                    <a:lumMod val="50000"/>
                  </a:schemeClr>
                </a:solidFill>
                <a:effectLst/>
                <a:latin typeface="+mn-lt"/>
                <a:ea typeface="+mn-ea"/>
                <a:cs typeface="+mn-cs"/>
              </a:rPr>
              <a:t>Check Up (Scores)</a:t>
            </a:r>
            <a:r>
              <a:rPr lang="en-CA" sz="1350" b="1" u="none" baseline="0">
                <a:solidFill>
                  <a:schemeClr val="bg1">
                    <a:lumMod val="50000"/>
                  </a:schemeClr>
                </a:solidFill>
                <a:effectLst/>
                <a:latin typeface="+mn-lt"/>
                <a:ea typeface="+mn-ea"/>
                <a:cs typeface="+mn-cs"/>
              </a:rPr>
              <a:t> </a:t>
            </a:r>
            <a:r>
              <a:rPr lang="en-CA" sz="1350" b="0" baseline="0">
                <a:solidFill>
                  <a:sysClr val="windowText" lastClr="000000"/>
                </a:solidFill>
                <a:effectLst/>
                <a:latin typeface="+mn-lt"/>
                <a:ea typeface="+mn-ea"/>
                <a:cs typeface="+mn-cs"/>
              </a:rPr>
              <a:t>or</a:t>
            </a:r>
            <a:r>
              <a:rPr lang="en-CA" sz="1350" b="1" baseline="0">
                <a:solidFill>
                  <a:schemeClr val="bg1">
                    <a:lumMod val="50000"/>
                  </a:schemeClr>
                </a:solidFill>
                <a:effectLst/>
                <a:latin typeface="+mn-lt"/>
                <a:ea typeface="+mn-ea"/>
                <a:cs typeface="+mn-cs"/>
              </a:rPr>
              <a:t> </a:t>
            </a:r>
            <a:r>
              <a:rPr lang="en-CA" sz="1350" b="1" u="sng" baseline="0">
                <a:solidFill>
                  <a:schemeClr val="bg1">
                    <a:lumMod val="50000"/>
                  </a:schemeClr>
                </a:solidFill>
                <a:effectLst/>
                <a:latin typeface="+mn-lt"/>
                <a:ea typeface="+mn-ea"/>
                <a:cs typeface="+mn-cs"/>
              </a:rPr>
              <a:t>Check Up (Scores and Graphs)</a:t>
            </a:r>
            <a:r>
              <a:rPr lang="en-CA" sz="1350">
                <a:solidFill>
                  <a:schemeClr val="bg1">
                    <a:lumMod val="50000"/>
                  </a:schemeClr>
                </a:solidFill>
                <a:effectLst/>
                <a:latin typeface="+mn-lt"/>
                <a:ea typeface="+mn-ea"/>
                <a:cs typeface="+mn-cs"/>
              </a:rPr>
              <a:t> </a:t>
            </a:r>
            <a:r>
              <a:rPr lang="en-CA" sz="1350">
                <a:solidFill>
                  <a:schemeClr val="dk1"/>
                </a:solidFill>
                <a:effectLst/>
                <a:latin typeface="+mn-lt"/>
                <a:ea typeface="+mn-ea"/>
                <a:cs typeface="+mn-cs"/>
              </a:rPr>
              <a:t>sheet to use for discussions with families. </a:t>
            </a:r>
          </a:p>
          <a:p>
            <a:endParaRPr lang="en-CA" sz="700">
              <a:solidFill>
                <a:schemeClr val="dk1"/>
              </a:solidFill>
              <a:effectLst/>
              <a:latin typeface="+mn-lt"/>
              <a:ea typeface="+mn-ea"/>
              <a:cs typeface="+mn-cs"/>
            </a:endParaRPr>
          </a:p>
          <a:p>
            <a:r>
              <a:rPr lang="en-CA" sz="1350">
                <a:solidFill>
                  <a:schemeClr val="dk1"/>
                </a:solidFill>
                <a:effectLst/>
                <a:latin typeface="+mn-lt"/>
                <a:ea typeface="+mn-ea"/>
                <a:cs typeface="+mn-cs"/>
              </a:rPr>
              <a:t>There are three styles to choose from with increasing levels of detail. Nothing can be entered onto these sheets, the information is generated</a:t>
            </a:r>
            <a:r>
              <a:rPr lang="en-CA" sz="1350" baseline="0">
                <a:solidFill>
                  <a:schemeClr val="dk1"/>
                </a:solidFill>
                <a:effectLst/>
                <a:latin typeface="+mn-lt"/>
                <a:ea typeface="+mn-ea"/>
                <a:cs typeface="+mn-cs"/>
              </a:rPr>
              <a:t> </a:t>
            </a:r>
            <a:r>
              <a:rPr lang="en-CA" sz="1350">
                <a:solidFill>
                  <a:schemeClr val="dk1"/>
                </a:solidFill>
                <a:effectLst/>
                <a:latin typeface="+mn-lt"/>
                <a:ea typeface="+mn-ea"/>
                <a:cs typeface="+mn-cs"/>
              </a:rPr>
              <a:t>automatically from the Assessment Data Entry sheet, including any specific notes and recommendations.</a:t>
            </a:r>
            <a:r>
              <a:rPr lang="en-CA" sz="140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 </a:t>
            </a:r>
            <a:endParaRPr lang="en-US" sz="1350">
              <a:solidFill>
                <a:schemeClr val="dk1"/>
              </a:solidFill>
              <a:effectLst/>
              <a:latin typeface="+mn-lt"/>
              <a:ea typeface="+mn-ea"/>
              <a:cs typeface="+mn-cs"/>
            </a:endParaRPr>
          </a:p>
          <a:p>
            <a:r>
              <a:rPr lang="en-CA" sz="1350" b="1" u="sng">
                <a:solidFill>
                  <a:schemeClr val="dk1"/>
                </a:solidFill>
                <a:effectLst/>
                <a:latin typeface="+mn-lt"/>
                <a:ea typeface="+mn-ea"/>
                <a:cs typeface="+mn-cs"/>
              </a:rPr>
              <a:t>Step 4: </a:t>
            </a:r>
          </a:p>
          <a:p>
            <a:r>
              <a:rPr lang="en-CA" sz="1350">
                <a:solidFill>
                  <a:schemeClr val="dk1"/>
                </a:solidFill>
                <a:effectLst/>
                <a:latin typeface="+mn-lt"/>
                <a:ea typeface="+mn-ea"/>
                <a:cs typeface="+mn-cs"/>
              </a:rPr>
              <a:t>Print or Save</a:t>
            </a:r>
            <a:endParaRPr lang="en-US" sz="1350">
              <a:solidFill>
                <a:schemeClr val="dk1"/>
              </a:solidFill>
              <a:effectLst/>
              <a:latin typeface="+mn-lt"/>
              <a:ea typeface="+mn-ea"/>
              <a:cs typeface="+mn-cs"/>
            </a:endParaRPr>
          </a:p>
          <a:p>
            <a:r>
              <a:rPr lang="en-CA" sz="1350">
                <a:solidFill>
                  <a:schemeClr val="dk1"/>
                </a:solidFill>
                <a:effectLst/>
                <a:latin typeface="+mn-lt"/>
                <a:ea typeface="+mn-ea"/>
                <a:cs typeface="+mn-cs"/>
              </a:rPr>
              <a:t>The Graphs, Check Ups and Centile Tables were designed to print on a Letter sized page.</a:t>
            </a:r>
            <a:r>
              <a:rPr lang="en-CA" sz="1350" baseline="0">
                <a:solidFill>
                  <a:schemeClr val="dk1"/>
                </a:solidFill>
                <a:effectLst/>
                <a:latin typeface="+mn-lt"/>
                <a:ea typeface="+mn-ea"/>
                <a:cs typeface="+mn-cs"/>
              </a:rPr>
              <a:t> </a:t>
            </a:r>
            <a:r>
              <a:rPr lang="en-CA" sz="1350">
                <a:solidFill>
                  <a:schemeClr val="dk1"/>
                </a:solidFill>
                <a:effectLst/>
                <a:latin typeface="+mn-lt"/>
                <a:ea typeface="+mn-ea"/>
                <a:cs typeface="+mn-cs"/>
              </a:rPr>
              <a:t>They can also be saved to pdf using Print and clicking PDF at the bottom-left of the Print screen.</a:t>
            </a:r>
            <a:endParaRPr lang="en-US" sz="1400"/>
          </a:p>
        </xdr:txBody>
      </xdr:sp>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02325" y="282576"/>
            <a:ext cx="1028750" cy="796813"/>
          </a:xfrm>
          <a:prstGeom prst="rect">
            <a:avLst/>
          </a:prstGeom>
        </xdr:spPr>
      </xdr:pic>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000-000003000000}"/>
              </a:ext>
            </a:extLst>
          </xdr:cNvPr>
          <xdr:cNvSpPr txBox="1"/>
        </xdr:nvSpPr>
        <xdr:spPr>
          <a:xfrm>
            <a:off x="5562600" y="1057275"/>
            <a:ext cx="1152526" cy="2700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tlCol="0" anchor="t"/>
          <a:lstStyle/>
          <a:p>
            <a:r>
              <a:rPr lang="en-CA" sz="1350" b="0" u="sng">
                <a:solidFill>
                  <a:srgbClr val="0070C0"/>
                </a:solidFill>
              </a:rPr>
              <a:t>On Track Study</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2</xdr:rowOff>
    </xdr:from>
    <xdr:to>
      <xdr:col>9</xdr:col>
      <xdr:colOff>657225</xdr:colOff>
      <xdr:row>47</xdr:row>
      <xdr:rowOff>180975</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9525" y="2"/>
          <a:ext cx="6734175" cy="9582148"/>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spcAft>
              <a:spcPts val="0"/>
            </a:spcAft>
          </a:pPr>
          <a:r>
            <a:rPr lang="en-US" sz="1600" b="1">
              <a:solidFill>
                <a:sysClr val="windowText" lastClr="000000"/>
              </a:solidFill>
              <a:effectLst/>
              <a:latin typeface="+mn-lt"/>
              <a:ea typeface="+mn-ea"/>
              <a:cs typeface="+mn-cs"/>
            </a:rPr>
            <a:t>How To Use the Information in this Interactive Spreadsheet</a:t>
          </a:r>
        </a:p>
        <a:p>
          <a:pPr>
            <a:lnSpc>
              <a:spcPct val="100000"/>
            </a:lnSpc>
            <a:spcAft>
              <a:spcPts val="0"/>
            </a:spcAft>
          </a:pPr>
          <a:endParaRPr lang="en-CA" sz="1000">
            <a:effectLst/>
            <a:latin typeface="+mn-lt"/>
            <a:ea typeface="Calibri"/>
            <a:cs typeface="Times New Roman"/>
          </a:endParaRPr>
        </a:p>
        <a:p>
          <a:pPr>
            <a:lnSpc>
              <a:spcPct val="100000"/>
            </a:lnSpc>
            <a:spcAft>
              <a:spcPts val="600"/>
            </a:spcAft>
          </a:pPr>
          <a:r>
            <a:rPr lang="en-CA" sz="1200">
              <a:effectLst/>
              <a:latin typeface="+mn-lt"/>
              <a:ea typeface="Calibri"/>
              <a:cs typeface="Times New Roman"/>
            </a:rPr>
            <a:t>The On Track study longitudinal trajectories and reference percentiles fit nicely with the goals of regular check-ups and check-ins between children with cerebral palsy (CP) and their families and health care professionals. Use of the information assists with finding the balance between results of standardized assessments and individual priorities of families. </a:t>
          </a:r>
        </a:p>
        <a:p>
          <a:pPr>
            <a:lnSpc>
              <a:spcPct val="100000"/>
            </a:lnSpc>
            <a:spcAft>
              <a:spcPts val="300"/>
            </a:spcAft>
          </a:pPr>
          <a:r>
            <a:rPr lang="en-CA" sz="1200">
              <a:effectLst/>
              <a:latin typeface="+mn-lt"/>
              <a:ea typeface="Calibri"/>
              <a:cs typeface="Times New Roman"/>
            </a:rPr>
            <a:t>The On Track Study (2012-2017) involved 708 children with CP and their families, therapists and researchers from across Canada and the United States. The On Track study monitoring system for children with CP gives us a framework for developmental assessment, monitoring and planning of individualized care. Check-ups and check-ins help us work toward the best possible program planning for children and families. Families and therapists can work together using the comprehensive On Track study monitoring system to evaluate: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Balance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Strength</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Range of Motion</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Endurance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Impact of Health Conditions Associated with CP on Daily Life</a:t>
          </a:r>
        </a:p>
        <a:p>
          <a:pPr marL="285750" lvl="0"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Participation in Family and Recreational Activities</a:t>
          </a:r>
        </a:p>
        <a:p>
          <a:pPr marL="285750" lvl="0" indent="-285750">
            <a:lnSpc>
              <a:spcPct val="100000"/>
            </a:lnSpc>
            <a:spcAft>
              <a:spcPts val="600"/>
            </a:spcAft>
            <a:buSzPct val="100000"/>
            <a:buFont typeface="Wingdings" panose="05000000000000000000" pitchFamily="2" charset="2"/>
            <a:buChar char="§"/>
            <a:tabLst>
              <a:tab pos="457200" algn="l"/>
            </a:tabLst>
          </a:pPr>
          <a:r>
            <a:rPr lang="en-CA" sz="1200">
              <a:effectLst/>
              <a:latin typeface="+mn-lt"/>
              <a:ea typeface="Calibri"/>
              <a:cs typeface="Times New Roman"/>
            </a:rPr>
            <a:t>Performance in Self-care Activities</a:t>
          </a:r>
        </a:p>
        <a:p>
          <a:pPr marL="0" lvl="0" indent="0">
            <a:lnSpc>
              <a:spcPct val="100000"/>
            </a:lnSpc>
            <a:spcAft>
              <a:spcPts val="600"/>
            </a:spcAft>
            <a:buSzPct val="100000"/>
            <a:buFont typeface="Wingdings" panose="05000000000000000000" pitchFamily="2" charset="2"/>
            <a:buNone/>
            <a:tabLst>
              <a:tab pos="457200" algn="l"/>
            </a:tabLst>
          </a:pPr>
          <a:r>
            <a:rPr lang="en-CA" sz="1200" b="1">
              <a:effectLst/>
              <a:latin typeface="+mn-lt"/>
              <a:ea typeface="Calibri"/>
              <a:cs typeface="Times New Roman"/>
            </a:rPr>
            <a:t>Longitudinal trajectories </a:t>
          </a:r>
          <a:r>
            <a:rPr lang="en-CA" sz="1200">
              <a:effectLst/>
              <a:latin typeface="+mn-lt"/>
              <a:ea typeface="Calibri"/>
              <a:cs typeface="Times New Roman"/>
            </a:rPr>
            <a:t>provide useful tools for families and therapists to discuss questions about how well children are doing on a given measure in relationship to the average values of other children with CP of similar functional ability levels at a specific time. They yield information about the course of development for children within a Gross Motor Function Classification System (GMFCS) level including variability in the expected limit of the outcome and how long it takes to get there. Because of this variability, these trajectories can be used as a guide to support collaborative discussions with families regarding their children’s prognosis and to proactively plan services based on how we expect children to develop in the future.</a:t>
          </a:r>
        </a:p>
        <a:p>
          <a:pPr marL="0" lvl="0" indent="0">
            <a:lnSpc>
              <a:spcPct val="100000"/>
            </a:lnSpc>
            <a:spcAft>
              <a:spcPts val="600"/>
            </a:spcAft>
            <a:buSzPct val="100000"/>
            <a:buFont typeface="Wingdings" panose="05000000000000000000" pitchFamily="2" charset="2"/>
            <a:buNone/>
            <a:tabLst>
              <a:tab pos="457200" algn="l"/>
            </a:tabLst>
          </a:pPr>
          <a:r>
            <a:rPr lang="en-CA" sz="1200" b="1">
              <a:effectLst/>
              <a:latin typeface="+mn-lt"/>
              <a:ea typeface="Calibri"/>
              <a:cs typeface="Times New Roman"/>
            </a:rPr>
            <a:t>Reference percentiles </a:t>
          </a:r>
          <a:r>
            <a:rPr lang="en-CA" sz="1200">
              <a:effectLst/>
              <a:latin typeface="+mn-lt"/>
              <a:ea typeface="Calibri"/>
              <a:cs typeface="Times New Roman"/>
            </a:rPr>
            <a:t>can help to track children’s performance and change across time by indicating how a child is progressing relative to peers of the same ability (GMFCS level) and of a similar age. A single assessment permits an understanding of a child’s individual strengths and limitations compared to children at the same GMFCS level. Specifically, the reference percentiles might be useful in flagging the outcome as a potential area for intervention or, conversely, maybe to indicate that, relative to peers, this is an area of strength and not an intervention focus.  However, some children and families may choose to take a ‘strengths-based approach’ and continue to focus on optimizing an area of strength.   Completing a second assessment later in time provides an understanding of change in abilities over time.  This comparison of percentiles allows therapists and families to determine if an individual child with CP is demonstrating scores that are progressing ‘as expected’, ‘more than expected,’ or ‘less than expected’ over time, depending on their functional ability levels.  Because percentiles represent a relative standing at a moment in time, decisions about services should be supplemented with an analysis of the child’s function via examination of raw scores and the context of the testing sessions (i.e. child’s cooperation with testing, environmental distractions, etc.). </a:t>
          </a:r>
        </a:p>
        <a:p>
          <a:pPr marL="0" lvl="0" indent="0">
            <a:lnSpc>
              <a:spcPct val="100000"/>
            </a:lnSpc>
            <a:spcAft>
              <a:spcPts val="300"/>
            </a:spcAft>
            <a:buSzPct val="100000"/>
            <a:buFont typeface="Wingdings" panose="05000000000000000000" pitchFamily="2" charset="2"/>
            <a:buNone/>
            <a:tabLst>
              <a:tab pos="457200" algn="l"/>
            </a:tabLst>
          </a:pPr>
          <a:r>
            <a:rPr lang="en-CA" sz="1200">
              <a:effectLst/>
              <a:latin typeface="+mn-lt"/>
              <a:ea typeface="Calibri"/>
              <a:cs typeface="Times New Roman"/>
            </a:rPr>
            <a:t>Together, you can use these results in collaborative discussions with a family to:</a:t>
          </a:r>
        </a:p>
        <a:p>
          <a:pPr marL="742950" lvl="1" indent="-285750">
            <a:lnSpc>
              <a:spcPct val="100000"/>
            </a:lnSpc>
            <a:spcAft>
              <a:spcPts val="0"/>
            </a:spcAft>
            <a:buSzPct val="100000"/>
            <a:buFont typeface="Wingdings" panose="05000000000000000000" pitchFamily="2" charset="2"/>
            <a:buChar char="§"/>
            <a:tabLst>
              <a:tab pos="457200" algn="l"/>
            </a:tabLst>
          </a:pPr>
          <a:r>
            <a:rPr lang="en-CA" sz="1200">
              <a:effectLst/>
              <a:latin typeface="+mn-lt"/>
              <a:ea typeface="Calibri"/>
              <a:cs typeface="Times New Roman"/>
            </a:rPr>
            <a:t>RECORD a child’s current assessment scores and how the child is progressing in those areas, relative to what we might expect.</a:t>
          </a:r>
        </a:p>
        <a:p>
          <a:pPr marL="742950" lvl="1" indent="-285750">
            <a:lnSpc>
              <a:spcPct val="100000"/>
            </a:lnSpc>
            <a:spcAft>
              <a:spcPts val="600"/>
            </a:spcAft>
            <a:buSzPct val="100000"/>
            <a:buFont typeface="Wingdings" panose="05000000000000000000" pitchFamily="2" charset="2"/>
            <a:buChar char="§"/>
            <a:tabLst>
              <a:tab pos="457200" algn="l"/>
            </a:tabLst>
          </a:pPr>
          <a:r>
            <a:rPr lang="en-CA" sz="1200">
              <a:effectLst/>
              <a:latin typeface="+mn-lt"/>
              <a:ea typeface="Calibri"/>
              <a:cs typeface="Times New Roman"/>
            </a:rPr>
            <a:t>DISCUSS a child’s strengths and important areas for improvement, and make notes to help individualize the child’s treatment plan.</a:t>
          </a:r>
        </a:p>
        <a:p>
          <a:pPr marL="0" lvl="0" indent="0">
            <a:lnSpc>
              <a:spcPct val="100000"/>
            </a:lnSpc>
            <a:spcAft>
              <a:spcPts val="0"/>
            </a:spcAft>
            <a:buSzPct val="100000"/>
            <a:buFont typeface="Wingdings" panose="05000000000000000000" pitchFamily="2" charset="2"/>
            <a:buNone/>
            <a:tabLst>
              <a:tab pos="457200" algn="l"/>
            </a:tabLst>
          </a:pPr>
          <a:r>
            <a:rPr lang="en-CA" sz="1200">
              <a:effectLst/>
              <a:latin typeface="+mn-lt"/>
              <a:ea typeface="Calibri"/>
              <a:cs typeface="Times New Roman"/>
            </a:rPr>
            <a:t>For families who find it helpful, this type of developmental monitoring is a place to start the conversation about what we might expect to see based on assessments of children in similar functional levels of CP.</a:t>
          </a:r>
          <a:endParaRPr lang="en-CA" sz="1200">
            <a:solidFill>
              <a:sysClr val="windowText" lastClr="000000"/>
            </a:solidFill>
          </a:endParaRPr>
        </a:p>
      </xdr:txBody>
    </xdr:sp>
    <xdr:clientData/>
  </xdr:twoCellAnchor>
  <xdr:twoCellAnchor>
    <xdr:from>
      <xdr:col>8</xdr:col>
      <xdr:colOff>257175</xdr:colOff>
      <xdr:row>0</xdr:row>
      <xdr:rowOff>0</xdr:rowOff>
    </xdr:from>
    <xdr:to>
      <xdr:col>9</xdr:col>
      <xdr:colOff>495350</xdr:colOff>
      <xdr:row>3</xdr:row>
      <xdr:rowOff>108208</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67375" y="0"/>
          <a:ext cx="914450" cy="7082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9525</xdr:colOff>
      <xdr:row>0</xdr:row>
      <xdr:rowOff>1</xdr:rowOff>
    </xdr:from>
    <xdr:to>
      <xdr:col>9</xdr:col>
      <xdr:colOff>657225</xdr:colOff>
      <xdr:row>47</xdr:row>
      <xdr:rowOff>28576</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9525" y="1"/>
          <a:ext cx="6734175" cy="94297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600" b="1">
              <a:solidFill>
                <a:sysClr val="windowText" lastClr="000000"/>
              </a:solidFill>
              <a:effectLst/>
              <a:latin typeface="+mn-lt"/>
              <a:ea typeface="+mn-ea"/>
              <a:cs typeface="+mn-cs"/>
            </a:rPr>
            <a:t>Interactive Spreadsheet for Interpreting Developmental Progress: </a:t>
          </a:r>
        </a:p>
        <a:p>
          <a:pPr lvl="0"/>
          <a:r>
            <a:rPr lang="en-US" sz="1600" b="1">
              <a:solidFill>
                <a:sysClr val="windowText" lastClr="000000"/>
              </a:solidFill>
              <a:effectLst/>
              <a:latin typeface="+mn-lt"/>
              <a:ea typeface="+mn-ea"/>
              <a:cs typeface="+mn-cs"/>
            </a:rPr>
            <a:t>How It</a:t>
          </a:r>
          <a:r>
            <a:rPr lang="en-US" sz="1600" b="1" baseline="0">
              <a:solidFill>
                <a:sysClr val="windowText" lastClr="000000"/>
              </a:solidFill>
              <a:effectLst/>
              <a:latin typeface="+mn-lt"/>
              <a:ea typeface="+mn-ea"/>
              <a:cs typeface="+mn-cs"/>
            </a:rPr>
            <a:t> Calculates</a:t>
          </a:r>
          <a:endParaRPr lang="en-US" sz="1600" b="1">
            <a:solidFill>
              <a:sysClr val="windowText" lastClr="000000"/>
            </a:solidFill>
            <a:effectLst/>
            <a:latin typeface="+mn-lt"/>
            <a:ea typeface="+mn-ea"/>
            <a:cs typeface="+mn-cs"/>
          </a:endParaRPr>
        </a:p>
        <a:p>
          <a:pPr lvl="0"/>
          <a:endParaRPr lang="en-US"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Determines the percentile for two scores on the same measure taken about a year apart (within a 3 month window, i.e. scores that are 9-15 months apart).</a:t>
          </a: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Determines the difference between these two percentiles, subtracting the first visit percentile from the second.</a:t>
          </a:r>
          <a:endParaRPr lang="en-CA" sz="1350">
            <a:solidFill>
              <a:sysClr val="windowText" lastClr="000000"/>
            </a:solidFill>
            <a:effectLst/>
            <a:latin typeface="+mn-lt"/>
            <a:ea typeface="+mn-ea"/>
            <a:cs typeface="+mn-cs"/>
          </a:endParaRPr>
        </a:p>
        <a:p>
          <a:pPr marL="285750" marR="0" lvl="0" indent="-285750" defTabSz="914400" eaLnBrk="1" fontAlgn="auto" latinLnBrk="0" hangingPunct="1">
            <a:lnSpc>
              <a:spcPct val="100000"/>
            </a:lnSpc>
            <a:spcBef>
              <a:spcPts val="0"/>
            </a:spcBef>
            <a:spcAft>
              <a:spcPts val="300"/>
            </a:spcAft>
            <a:buClrTx/>
            <a:buSzTx/>
            <a:buFont typeface="Wingdings" panose="05000000000000000000" pitchFamily="2" charset="2"/>
            <a:buChar char="§"/>
            <a:tabLst/>
            <a:defRPr/>
          </a:pPr>
          <a:r>
            <a:rPr lang="en-US" sz="1350">
              <a:solidFill>
                <a:sysClr val="windowText" lastClr="000000"/>
              </a:solidFill>
              <a:effectLst/>
              <a:latin typeface="+mn-lt"/>
              <a:ea typeface="+mn-ea"/>
              <a:cs typeface="+mn-cs"/>
            </a:rPr>
            <a:t>Uses the 80% probability values to determine if the change is below the negative value or above the positive value (for ‘less’ or ‘more’ categories, respectively). If the change is between these values, the child is 'Progressing as Expected’. If</a:t>
          </a:r>
          <a:r>
            <a:rPr lang="en-US" sz="1350" baseline="0">
              <a:solidFill>
                <a:sysClr val="windowText" lastClr="000000"/>
              </a:solidFill>
              <a:effectLst/>
              <a:latin typeface="+mn-lt"/>
              <a:ea typeface="+mn-ea"/>
              <a:cs typeface="+mn-cs"/>
            </a:rPr>
            <a:t> the change falls exactly on the top or bottom value in the 80% probability range, it may be useful to note that the interpretation is 'Progressing as Expected' but borders on either 'Progressing Less than Expected' or 'Progressing More than Expected'.</a:t>
          </a:r>
          <a:endParaRPr lang="en-CA" sz="1350">
            <a:solidFill>
              <a:sysClr val="windowText" lastClr="000000"/>
            </a:solidFill>
            <a:effectLst/>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For all measures except the SAROMM and Child Health Conditions Questionnaire, higher scores are better.  For the SAROMM and Child Health measures, lower scores are better; this is taken into account when determining developmental change.</a:t>
          </a:r>
          <a:endParaRPr lang="en-CA" sz="1350">
            <a:solidFill>
              <a:sysClr val="windowText" lastClr="000000"/>
            </a:solidFill>
            <a:effectLst/>
            <a:latin typeface="+mn-lt"/>
            <a:ea typeface="+mn-ea"/>
            <a:cs typeface="+mn-cs"/>
          </a:endParaRPr>
        </a:p>
        <a:p>
          <a:pPr lvl="0">
            <a:spcAft>
              <a:spcPts val="0"/>
            </a:spcAft>
          </a:pPr>
          <a:endParaRPr lang="en-US" sz="1350">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When the score falls between the tabled percentile values</a:t>
          </a:r>
          <a:endParaRPr lang="en-CA" sz="1400">
            <a:solidFill>
              <a:sysClr val="windowText" lastClr="000000"/>
            </a:solidFill>
            <a:effectLst/>
            <a:latin typeface="+mn-lt"/>
            <a:ea typeface="+mn-ea"/>
            <a:cs typeface="+mn-cs"/>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The Interactive</a:t>
          </a:r>
          <a:r>
            <a:rPr lang="en-US" sz="1350" baseline="0">
              <a:solidFill>
                <a:sysClr val="windowText" lastClr="000000"/>
              </a:solidFill>
              <a:effectLst/>
              <a:latin typeface="+mn-lt"/>
              <a:ea typeface="+mn-ea"/>
              <a:cs typeface="+mn-cs"/>
            </a:rPr>
            <a:t> Spreadsheet chooses the </a:t>
          </a:r>
          <a:r>
            <a:rPr lang="en-US" sz="1350">
              <a:solidFill>
                <a:sysClr val="windowText" lastClr="000000"/>
              </a:solidFill>
              <a:effectLst/>
              <a:latin typeface="+mn-lt"/>
              <a:ea typeface="+mn-ea"/>
              <a:cs typeface="+mn-cs"/>
            </a:rPr>
            <a:t>percentile that is at or below the score.</a:t>
          </a:r>
          <a:endParaRPr lang="en-CA" sz="1350">
            <a:solidFill>
              <a:sysClr val="windowText" lastClr="000000"/>
            </a:solidFill>
            <a:effectLst/>
            <a:latin typeface="+mn-lt"/>
            <a:ea typeface="+mn-ea"/>
            <a:cs typeface="+mn-cs"/>
          </a:endParaRPr>
        </a:p>
        <a:p>
          <a:pPr>
            <a:spcAft>
              <a:spcPts val="0"/>
            </a:spcAft>
          </a:pPr>
          <a:endParaRPr lang="en-US" sz="1350" b="1" u="sng">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When the score corresponds to more than one percentile at a given time point</a:t>
          </a:r>
          <a:endParaRPr lang="en-CA"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If the score is at the lowest percentile end (floor): The Interactive Spreadsheet returns</a:t>
          </a:r>
          <a:r>
            <a:rPr lang="en-US" sz="1350" baseline="0">
              <a:solidFill>
                <a:sysClr val="windowText" lastClr="000000"/>
              </a:solidFill>
              <a:effectLst/>
              <a:latin typeface="+mn-lt"/>
              <a:ea typeface="+mn-ea"/>
              <a:cs typeface="+mn-cs"/>
            </a:rPr>
            <a:t> </a:t>
          </a:r>
          <a:r>
            <a:rPr lang="en-US" sz="1350">
              <a:solidFill>
                <a:sysClr val="windowText" lastClr="000000"/>
              </a:solidFill>
              <a:effectLst/>
              <a:latin typeface="+mn-lt"/>
              <a:ea typeface="+mn-ea"/>
              <a:cs typeface="+mn-cs"/>
            </a:rPr>
            <a:t>a range from the highest possible percentile down to the lowest possible percentile. For example: an 8 year old in GMFCS Level V with a score of 0.8 on the ECAB would be reported as ≤ 10</a:t>
          </a:r>
          <a:r>
            <a:rPr lang="en-US" sz="1350" baseline="30000">
              <a:solidFill>
                <a:sysClr val="windowText" lastClr="000000"/>
              </a:solidFill>
              <a:effectLst/>
              <a:latin typeface="+mn-lt"/>
              <a:ea typeface="+mn-ea"/>
              <a:cs typeface="+mn-cs"/>
            </a:rPr>
            <a:t>th</a:t>
          </a:r>
          <a:r>
            <a:rPr lang="en-US" sz="1350">
              <a:solidFill>
                <a:sysClr val="windowText" lastClr="000000"/>
              </a:solidFill>
              <a:effectLst/>
              <a:latin typeface="+mn-lt"/>
              <a:ea typeface="+mn-ea"/>
              <a:cs typeface="+mn-cs"/>
            </a:rPr>
            <a:t> centile.</a:t>
          </a:r>
          <a:endParaRPr lang="en-CA" sz="135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If the score is at the highest percentile end (ceiling): It is reported as a range from the lowest possible percentile upwards. For example: an 8 year old in GMFCS Level I with a score of 100 on the ECAB would be reported as ≥ 35</a:t>
          </a:r>
          <a:r>
            <a:rPr lang="en-US" sz="1350" baseline="30000">
              <a:solidFill>
                <a:sysClr val="windowText" lastClr="000000"/>
              </a:solidFill>
              <a:effectLst/>
              <a:latin typeface="+mn-lt"/>
              <a:ea typeface="+mn-ea"/>
              <a:cs typeface="+mn-cs"/>
            </a:rPr>
            <a:t>th</a:t>
          </a:r>
          <a:r>
            <a:rPr lang="en-US" sz="1350">
              <a:solidFill>
                <a:sysClr val="windowText" lastClr="000000"/>
              </a:solidFill>
              <a:effectLst/>
              <a:latin typeface="+mn-lt"/>
              <a:ea typeface="+mn-ea"/>
              <a:cs typeface="+mn-cs"/>
            </a:rPr>
            <a:t> centile. </a:t>
          </a:r>
          <a:endParaRPr lang="en-CA" sz="1350">
            <a:solidFill>
              <a:sysClr val="windowText" lastClr="000000"/>
            </a:solidFill>
            <a:effectLst/>
            <a:latin typeface="+mn-lt"/>
            <a:ea typeface="+mn-ea"/>
            <a:cs typeface="+mn-cs"/>
          </a:endParaRPr>
        </a:p>
        <a:p>
          <a:pPr marL="285750" lvl="0" indent="-285750">
            <a:spcAft>
              <a:spcPts val="0"/>
            </a:spcAft>
            <a:buFont typeface="Wingdings" panose="05000000000000000000" pitchFamily="2" charset="2"/>
            <a:buChar char="§"/>
          </a:pPr>
          <a:r>
            <a:rPr lang="en-US" sz="1350">
              <a:solidFill>
                <a:sysClr val="windowText" lastClr="000000"/>
              </a:solidFill>
              <a:effectLst/>
              <a:latin typeface="+mn-lt"/>
              <a:ea typeface="+mn-ea"/>
              <a:cs typeface="+mn-cs"/>
            </a:rPr>
            <a:t>If the score appears in multiple columns with no ceiling or floor effect: It is reported as the range of possible percentiles. Change is reported also as a range.</a:t>
          </a:r>
          <a:endParaRPr lang="en-CA" sz="1350">
            <a:solidFill>
              <a:sysClr val="windowText" lastClr="000000"/>
            </a:solidFill>
            <a:effectLst/>
            <a:latin typeface="+mn-lt"/>
            <a:ea typeface="+mn-ea"/>
            <a:cs typeface="+mn-cs"/>
          </a:endParaRPr>
        </a:p>
        <a:p>
          <a:pPr>
            <a:spcAft>
              <a:spcPts val="0"/>
            </a:spcAft>
          </a:pPr>
          <a:endParaRPr lang="en-US" sz="1350" b="1" u="sng">
            <a:solidFill>
              <a:sysClr val="windowText" lastClr="000000"/>
            </a:solidFill>
            <a:effectLst/>
            <a:latin typeface="+mn-lt"/>
            <a:ea typeface="+mn-ea"/>
            <a:cs typeface="+mn-cs"/>
          </a:endParaRPr>
        </a:p>
        <a:p>
          <a:pPr>
            <a:spcAft>
              <a:spcPts val="0"/>
            </a:spcAft>
          </a:pPr>
          <a:r>
            <a:rPr lang="en-US" sz="1400" b="1" u="sng">
              <a:solidFill>
                <a:sysClr val="windowText" lastClr="000000"/>
              </a:solidFill>
              <a:effectLst/>
              <a:latin typeface="+mn-lt"/>
              <a:ea typeface="+mn-ea"/>
              <a:cs typeface="+mn-cs"/>
            </a:rPr>
            <a:t>Limitations in Interpreting Developmental Progress </a:t>
          </a:r>
          <a:endParaRPr lang="en-CA" sz="1400">
            <a:solidFill>
              <a:sysClr val="windowText" lastClr="000000"/>
            </a:solidFill>
            <a:effectLst/>
            <a:latin typeface="+mn-lt"/>
            <a:ea typeface="+mn-ea"/>
            <a:cs typeface="+mn-cs"/>
          </a:endParaRPr>
        </a:p>
        <a:p>
          <a:pPr marL="285750" lvl="0" indent="-285750">
            <a:spcAft>
              <a:spcPts val="300"/>
            </a:spcAft>
            <a:buFont typeface="Wingdings" panose="05000000000000000000" pitchFamily="2" charset="2"/>
            <a:buChar char="§"/>
          </a:pPr>
          <a:r>
            <a:rPr lang="en-US" sz="1350">
              <a:solidFill>
                <a:sysClr val="windowText" lastClr="000000"/>
              </a:solidFill>
              <a:effectLst/>
              <a:latin typeface="+mn-lt"/>
              <a:ea typeface="+mn-ea"/>
              <a:cs typeface="+mn-cs"/>
            </a:rPr>
            <a:t>In cases where a score corresponds to more than one percentile, interpretation of change may be limited. It is possible to report a range of percentiles, which might cross boundaries of outcome categories. However, if both scores are at the floor or ceiling, we cannot be confident to make an interpretation about whether the child is 'Progressing as Expected’, ‘Progressing</a:t>
          </a:r>
          <a:r>
            <a:rPr lang="en-US" sz="1350" baseline="0">
              <a:solidFill>
                <a:sysClr val="windowText" lastClr="000000"/>
              </a:solidFill>
              <a:effectLst/>
              <a:latin typeface="+mn-lt"/>
              <a:ea typeface="+mn-ea"/>
              <a:cs typeface="+mn-cs"/>
            </a:rPr>
            <a:t> L</a:t>
          </a:r>
          <a:r>
            <a:rPr lang="en-US" sz="1350">
              <a:solidFill>
                <a:sysClr val="windowText" lastClr="000000"/>
              </a:solidFill>
              <a:effectLst/>
              <a:latin typeface="+mn-lt"/>
              <a:ea typeface="+mn-ea"/>
              <a:cs typeface="+mn-cs"/>
            </a:rPr>
            <a:t>ess than Expected’ or ‘Progressing More than Expected’.  </a:t>
          </a:r>
          <a:endParaRPr lang="en-CA" sz="1350">
            <a:solidFill>
              <a:sysClr val="windowText" lastClr="000000"/>
            </a:solidFill>
            <a:effectLst/>
            <a:latin typeface="+mn-lt"/>
            <a:ea typeface="+mn-ea"/>
            <a:cs typeface="+mn-cs"/>
          </a:endParaRPr>
        </a:p>
        <a:p>
          <a:pPr marL="285750" indent="-285750">
            <a:spcAft>
              <a:spcPts val="700"/>
            </a:spcAft>
            <a:buFont typeface="Wingdings" panose="05000000000000000000" pitchFamily="2" charset="2"/>
            <a:buChar char="§"/>
          </a:pPr>
          <a:r>
            <a:rPr lang="en-US" sz="1350">
              <a:solidFill>
                <a:sysClr val="windowText" lastClr="000000"/>
              </a:solidFill>
              <a:effectLst/>
              <a:latin typeface="+mn-lt"/>
              <a:ea typeface="+mn-ea"/>
              <a:cs typeface="+mn-cs"/>
            </a:rPr>
            <a:t>This process of determining status of change over time in terms of relative percentile standings uses a statistical definition of ‘'Progressing as Expected’, ‘Progressing Less than Expected’ or ‘Progressing More than Expected’,</a:t>
          </a:r>
          <a:r>
            <a:rPr lang="en-US" sz="1350" baseline="0">
              <a:solidFill>
                <a:sysClr val="windowText" lastClr="000000"/>
              </a:solidFill>
              <a:effectLst/>
              <a:latin typeface="+mn-lt"/>
              <a:ea typeface="+mn-ea"/>
              <a:cs typeface="+mn-cs"/>
            </a:rPr>
            <a:t> </a:t>
          </a:r>
          <a:r>
            <a:rPr lang="en-US" sz="1350">
              <a:solidFill>
                <a:sysClr val="windowText" lastClr="000000"/>
              </a:solidFill>
              <a:effectLst/>
              <a:latin typeface="+mn-lt"/>
              <a:ea typeface="+mn-ea"/>
              <a:cs typeface="+mn-cs"/>
            </a:rPr>
            <a:t>and should always be used in conjunction with a collaborative</a:t>
          </a:r>
          <a:r>
            <a:rPr lang="en-US" sz="1350" baseline="0">
              <a:solidFill>
                <a:sysClr val="windowText" lastClr="000000"/>
              </a:solidFill>
              <a:effectLst/>
              <a:latin typeface="+mn-lt"/>
              <a:ea typeface="+mn-ea"/>
              <a:cs typeface="+mn-cs"/>
            </a:rPr>
            <a:t> discussion with families and a </a:t>
          </a:r>
          <a:r>
            <a:rPr lang="en-US" sz="1350">
              <a:solidFill>
                <a:sysClr val="windowText" lastClr="000000"/>
              </a:solidFill>
              <a:effectLst/>
              <a:latin typeface="+mn-lt"/>
              <a:ea typeface="+mn-ea"/>
              <a:cs typeface="+mn-cs"/>
            </a:rPr>
            <a:t>clinical review of a child’s actual item scores to consider if the changes in scores over time are clinically or functionally significant.</a:t>
          </a:r>
          <a:r>
            <a:rPr lang="en-US" sz="1350" baseline="0">
              <a:solidFill>
                <a:sysClr val="windowText" lastClr="000000"/>
              </a:solidFill>
              <a:effectLst/>
              <a:latin typeface="+mn-lt"/>
              <a:ea typeface="+mn-ea"/>
              <a:cs typeface="+mn-cs"/>
            </a:rPr>
            <a:t> </a:t>
          </a:r>
          <a:endParaRPr lang="en-CA" sz="1400">
            <a:solidFill>
              <a:sysClr val="windowText" lastClr="000000"/>
            </a:solidFill>
          </a:endParaRPr>
        </a:p>
      </xdr:txBody>
    </xdr:sp>
    <xdr:clientData/>
  </xdr:twoCellAnchor>
  <xdr:twoCellAnchor>
    <xdr:from>
      <xdr:col>8</xdr:col>
      <xdr:colOff>209550</xdr:colOff>
      <xdr:row>0</xdr:row>
      <xdr:rowOff>0</xdr:rowOff>
    </xdr:from>
    <xdr:to>
      <xdr:col>9</xdr:col>
      <xdr:colOff>562025</xdr:colOff>
      <xdr:row>3</xdr:row>
      <xdr:rowOff>196738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19750" y="0"/>
          <a:ext cx="1028750" cy="7968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12701</xdr:colOff>
          <xdr:row>16</xdr:row>
          <xdr:rowOff>12700</xdr:rowOff>
        </xdr:from>
        <xdr:to>
          <xdr:col>10</xdr:col>
          <xdr:colOff>4701</xdr:colOff>
          <xdr:row>18</xdr:row>
          <xdr:rowOff>4500</xdr:rowOff>
        </xdr:to>
        <xdr:pic>
          <xdr:nvPicPr>
            <xdr:cNvPr id="3" name="Picture 2">
              <a:extLst>
                <a:ext uri="{FF2B5EF4-FFF2-40B4-BE49-F238E27FC236}">
                  <a16:creationId xmlns:a16="http://schemas.microsoft.com/office/drawing/2014/main" id="{00000000-0008-0000-0300-000003000000}"/>
                </a:ext>
              </a:extLst>
            </xdr:cNvPr>
            <xdr:cNvPicPr>
              <a:picLocks noChangeAspect="1"/>
              <a:extLst>
                <a:ext uri="{84589F7E-364E-4C9E-8A38-B11213B215E9}">
                  <a14:cameraTool cellRange="picM10" spid="_x0000_s1149230"/>
                </a:ext>
              </a:extLst>
            </xdr:cNvPicPr>
          </xdr:nvPicPr>
          <xdr:blipFill>
            <a:blip xmlns:r="http://schemas.openxmlformats.org/officeDocument/2006/relationships" r:embed="rId1"/>
            <a:stretch>
              <a:fillRect/>
            </a:stretch>
          </xdr:blipFill>
          <xdr:spPr>
            <a:xfrm>
              <a:off x="7356476" y="3394075"/>
              <a:ext cx="553975" cy="572825"/>
            </a:xfrm>
            <a:prstGeom prst="rect">
              <a:avLst/>
            </a:prstGeom>
          </xdr:spPr>
        </xdr:pic>
        <xdr:clientData/>
      </xdr:twoCellAnchor>
    </mc:Choice>
    <mc:Fallback/>
  </mc:AlternateContent>
  <xdr:twoCellAnchor editAs="oneCell">
    <xdr:from>
      <xdr:col>19</xdr:col>
      <xdr:colOff>571500</xdr:colOff>
      <xdr:row>1</xdr:row>
      <xdr:rowOff>101600</xdr:rowOff>
    </xdr:from>
    <xdr:to>
      <xdr:col>19</xdr:col>
      <xdr:colOff>2012315</xdr:colOff>
      <xdr:row>6</xdr:row>
      <xdr:rowOff>100330</xdr:rowOff>
    </xdr:to>
    <xdr:pic>
      <xdr:nvPicPr>
        <xdr:cNvPr id="27" name="Picture 26">
          <a:extLst>
            <a:ext uri="{FF2B5EF4-FFF2-40B4-BE49-F238E27FC236}">
              <a16:creationId xmlns:a16="http://schemas.microsoft.com/office/drawing/2014/main" id="{00000000-0008-0000-0300-00001B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575800" y="203200"/>
          <a:ext cx="1440815" cy="1116330"/>
        </a:xfrm>
        <a:prstGeom prst="rect">
          <a:avLst/>
        </a:prstGeom>
      </xdr:spPr>
    </xdr:pic>
    <xdr:clientData/>
  </xdr:twoCellAnchor>
  <mc:AlternateContent xmlns:mc="http://schemas.openxmlformats.org/markup-compatibility/2006">
    <mc:Choice xmlns:a14="http://schemas.microsoft.com/office/drawing/2010/main" Requires="a14">
      <xdr:twoCellAnchor>
        <xdr:from>
          <xdr:col>11</xdr:col>
          <xdr:colOff>12701</xdr:colOff>
          <xdr:row>16</xdr:row>
          <xdr:rowOff>12700</xdr:rowOff>
        </xdr:from>
        <xdr:to>
          <xdr:col>12</xdr:col>
          <xdr:colOff>0</xdr:colOff>
          <xdr:row>18</xdr:row>
          <xdr:rowOff>4500</xdr:rowOff>
        </xdr:to>
        <xdr:pic>
          <xdr:nvPicPr>
            <xdr:cNvPr id="30" name="Picture 29">
              <a:extLst>
                <a:ext uri="{FF2B5EF4-FFF2-40B4-BE49-F238E27FC236}">
                  <a16:creationId xmlns:a16="http://schemas.microsoft.com/office/drawing/2014/main" id="{00000000-0008-0000-0300-00001E000000}"/>
                </a:ext>
              </a:extLst>
            </xdr:cNvPr>
            <xdr:cNvPicPr>
              <a:picLocks noChangeAspect="1"/>
              <a:extLst>
                <a:ext uri="{84589F7E-364E-4C9E-8A38-B11213B215E9}">
                  <a14:cameraTool cellRange="picO10" spid="_x0000_s1149231"/>
                </a:ext>
              </a:extLst>
            </xdr:cNvPicPr>
          </xdr:nvPicPr>
          <xdr:blipFill>
            <a:blip xmlns:r="http://schemas.openxmlformats.org/officeDocument/2006/relationships" r:embed="rId3"/>
            <a:stretch>
              <a:fillRect/>
            </a:stretch>
          </xdr:blipFill>
          <xdr:spPr>
            <a:xfrm>
              <a:off x="8480426" y="339407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18</xdr:row>
          <xdr:rowOff>12700</xdr:rowOff>
        </xdr:from>
        <xdr:to>
          <xdr:col>10</xdr:col>
          <xdr:colOff>4701</xdr:colOff>
          <xdr:row>20</xdr:row>
          <xdr:rowOff>4500</xdr:rowOff>
        </xdr:to>
        <xdr:pic>
          <xdr:nvPicPr>
            <xdr:cNvPr id="31" name="Picture 30">
              <a:extLst>
                <a:ext uri="{FF2B5EF4-FFF2-40B4-BE49-F238E27FC236}">
                  <a16:creationId xmlns:a16="http://schemas.microsoft.com/office/drawing/2014/main" id="{00000000-0008-0000-0300-00001F000000}"/>
                </a:ext>
              </a:extLst>
            </xdr:cNvPr>
            <xdr:cNvPicPr>
              <a:picLocks noChangeAspect="1"/>
              <a:extLst>
                <a:ext uri="{84589F7E-364E-4C9E-8A38-B11213B215E9}">
                  <a14:cameraTool cellRange="picM12" spid="_x0000_s1149232"/>
                </a:ext>
              </a:extLst>
            </xdr:cNvPicPr>
          </xdr:nvPicPr>
          <xdr:blipFill>
            <a:blip xmlns:r="http://schemas.openxmlformats.org/officeDocument/2006/relationships" r:embed="rId4"/>
            <a:stretch>
              <a:fillRect/>
            </a:stretch>
          </xdr:blipFill>
          <xdr:spPr>
            <a:xfrm>
              <a:off x="7356476" y="39751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18</xdr:row>
          <xdr:rowOff>12700</xdr:rowOff>
        </xdr:from>
        <xdr:to>
          <xdr:col>12</xdr:col>
          <xdr:colOff>0</xdr:colOff>
          <xdr:row>20</xdr:row>
          <xdr:rowOff>4500</xdr:rowOff>
        </xdr:to>
        <xdr:pic>
          <xdr:nvPicPr>
            <xdr:cNvPr id="34" name="Picture 33">
              <a:extLst>
                <a:ext uri="{FF2B5EF4-FFF2-40B4-BE49-F238E27FC236}">
                  <a16:creationId xmlns:a16="http://schemas.microsoft.com/office/drawing/2014/main" id="{00000000-0008-0000-0300-000022000000}"/>
                </a:ext>
              </a:extLst>
            </xdr:cNvPr>
            <xdr:cNvPicPr>
              <a:picLocks noChangeAspect="1"/>
              <a:extLst>
                <a:ext uri="{84589F7E-364E-4C9E-8A38-B11213B215E9}">
                  <a14:cameraTool cellRange="picO12" spid="_x0000_s1149233"/>
                </a:ext>
              </a:extLst>
            </xdr:cNvPicPr>
          </xdr:nvPicPr>
          <xdr:blipFill>
            <a:blip xmlns:r="http://schemas.openxmlformats.org/officeDocument/2006/relationships" r:embed="rId5"/>
            <a:stretch>
              <a:fillRect/>
            </a:stretch>
          </xdr:blipFill>
          <xdr:spPr>
            <a:xfrm>
              <a:off x="8480426" y="397510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20</xdr:row>
          <xdr:rowOff>12700</xdr:rowOff>
        </xdr:from>
        <xdr:to>
          <xdr:col>10</xdr:col>
          <xdr:colOff>4701</xdr:colOff>
          <xdr:row>22</xdr:row>
          <xdr:rowOff>4500</xdr:rowOff>
        </xdr:to>
        <xdr:pic>
          <xdr:nvPicPr>
            <xdr:cNvPr id="35" name="Picture 34">
              <a:extLst>
                <a:ext uri="{FF2B5EF4-FFF2-40B4-BE49-F238E27FC236}">
                  <a16:creationId xmlns:a16="http://schemas.microsoft.com/office/drawing/2014/main" id="{00000000-0008-0000-0300-000023000000}"/>
                </a:ext>
              </a:extLst>
            </xdr:cNvPr>
            <xdr:cNvPicPr>
              <a:picLocks noChangeAspect="1"/>
              <a:extLst>
                <a:ext uri="{84589F7E-364E-4C9E-8A38-B11213B215E9}">
                  <a14:cameraTool cellRange="picM14" spid="_x0000_s1149234"/>
                </a:ext>
              </a:extLst>
            </xdr:cNvPicPr>
          </xdr:nvPicPr>
          <xdr:blipFill>
            <a:blip xmlns:r="http://schemas.openxmlformats.org/officeDocument/2006/relationships" r:embed="rId6"/>
            <a:stretch>
              <a:fillRect/>
            </a:stretch>
          </xdr:blipFill>
          <xdr:spPr>
            <a:xfrm>
              <a:off x="7356476" y="45561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20</xdr:row>
          <xdr:rowOff>12700</xdr:rowOff>
        </xdr:from>
        <xdr:to>
          <xdr:col>11</xdr:col>
          <xdr:colOff>4701</xdr:colOff>
          <xdr:row>22</xdr:row>
          <xdr:rowOff>4500</xdr:rowOff>
        </xdr:to>
        <xdr:pic>
          <xdr:nvPicPr>
            <xdr:cNvPr id="36" name="Picture 35">
              <a:extLst>
                <a:ext uri="{FF2B5EF4-FFF2-40B4-BE49-F238E27FC236}">
                  <a16:creationId xmlns:a16="http://schemas.microsoft.com/office/drawing/2014/main" id="{00000000-0008-0000-0300-000024000000}"/>
                </a:ext>
              </a:extLst>
            </xdr:cNvPr>
            <xdr:cNvPicPr>
              <a:picLocks noChangeAspect="1"/>
              <a:extLst>
                <a:ext uri="{84589F7E-364E-4C9E-8A38-B11213B215E9}">
                  <a14:cameraTool cellRange="picN14" spid="_x0000_s1149235"/>
                </a:ext>
              </a:extLst>
            </xdr:cNvPicPr>
          </xdr:nvPicPr>
          <xdr:blipFill>
            <a:blip xmlns:r="http://schemas.openxmlformats.org/officeDocument/2006/relationships" r:embed="rId7"/>
            <a:stretch>
              <a:fillRect/>
            </a:stretch>
          </xdr:blipFill>
          <xdr:spPr>
            <a:xfrm>
              <a:off x="7918451" y="45561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20</xdr:row>
          <xdr:rowOff>12700</xdr:rowOff>
        </xdr:from>
        <xdr:to>
          <xdr:col>12</xdr:col>
          <xdr:colOff>0</xdr:colOff>
          <xdr:row>22</xdr:row>
          <xdr:rowOff>4500</xdr:rowOff>
        </xdr:to>
        <xdr:pic>
          <xdr:nvPicPr>
            <xdr:cNvPr id="38" name="Picture 37">
              <a:extLst>
                <a:ext uri="{FF2B5EF4-FFF2-40B4-BE49-F238E27FC236}">
                  <a16:creationId xmlns:a16="http://schemas.microsoft.com/office/drawing/2014/main" id="{00000000-0008-0000-0300-000026000000}"/>
                </a:ext>
              </a:extLst>
            </xdr:cNvPr>
            <xdr:cNvPicPr>
              <a:picLocks noChangeAspect="1"/>
              <a:extLst>
                <a:ext uri="{84589F7E-364E-4C9E-8A38-B11213B215E9}">
                  <a14:cameraTool cellRange="picO14" spid="_x0000_s1149236"/>
                </a:ext>
              </a:extLst>
            </xdr:cNvPicPr>
          </xdr:nvPicPr>
          <xdr:blipFill>
            <a:blip xmlns:r="http://schemas.openxmlformats.org/officeDocument/2006/relationships" r:embed="rId8"/>
            <a:stretch>
              <a:fillRect/>
            </a:stretch>
          </xdr:blipFill>
          <xdr:spPr>
            <a:xfrm>
              <a:off x="8480426" y="455612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22</xdr:row>
          <xdr:rowOff>12700</xdr:rowOff>
        </xdr:from>
        <xdr:to>
          <xdr:col>10</xdr:col>
          <xdr:colOff>4701</xdr:colOff>
          <xdr:row>24</xdr:row>
          <xdr:rowOff>4500</xdr:rowOff>
        </xdr:to>
        <xdr:pic>
          <xdr:nvPicPr>
            <xdr:cNvPr id="39" name="Picture 38">
              <a:extLst>
                <a:ext uri="{FF2B5EF4-FFF2-40B4-BE49-F238E27FC236}">
                  <a16:creationId xmlns:a16="http://schemas.microsoft.com/office/drawing/2014/main" id="{00000000-0008-0000-0300-000027000000}"/>
                </a:ext>
              </a:extLst>
            </xdr:cNvPr>
            <xdr:cNvPicPr>
              <a:picLocks noChangeAspect="1"/>
              <a:extLst>
                <a:ext uri="{84589F7E-364E-4C9E-8A38-B11213B215E9}">
                  <a14:cameraTool cellRange="picM16" spid="_x0000_s1149237"/>
                </a:ext>
              </a:extLst>
            </xdr:cNvPicPr>
          </xdr:nvPicPr>
          <xdr:blipFill>
            <a:blip xmlns:r="http://schemas.openxmlformats.org/officeDocument/2006/relationships" r:embed="rId9"/>
            <a:stretch>
              <a:fillRect/>
            </a:stretch>
          </xdr:blipFill>
          <xdr:spPr>
            <a:xfrm>
              <a:off x="7356476" y="51371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22</xdr:row>
          <xdr:rowOff>12700</xdr:rowOff>
        </xdr:from>
        <xdr:to>
          <xdr:col>11</xdr:col>
          <xdr:colOff>4701</xdr:colOff>
          <xdr:row>24</xdr:row>
          <xdr:rowOff>4500</xdr:rowOff>
        </xdr:to>
        <xdr:pic>
          <xdr:nvPicPr>
            <xdr:cNvPr id="41" name="Picture 40">
              <a:extLst>
                <a:ext uri="{FF2B5EF4-FFF2-40B4-BE49-F238E27FC236}">
                  <a16:creationId xmlns:a16="http://schemas.microsoft.com/office/drawing/2014/main" id="{00000000-0008-0000-0300-000029000000}"/>
                </a:ext>
              </a:extLst>
            </xdr:cNvPr>
            <xdr:cNvPicPr>
              <a:picLocks noChangeAspect="1"/>
              <a:extLst>
                <a:ext uri="{84589F7E-364E-4C9E-8A38-B11213B215E9}">
                  <a14:cameraTool cellRange="picN16" spid="_x0000_s1149238"/>
                </a:ext>
              </a:extLst>
            </xdr:cNvPicPr>
          </xdr:nvPicPr>
          <xdr:blipFill>
            <a:blip xmlns:r="http://schemas.openxmlformats.org/officeDocument/2006/relationships" r:embed="rId10"/>
            <a:stretch>
              <a:fillRect/>
            </a:stretch>
          </xdr:blipFill>
          <xdr:spPr>
            <a:xfrm>
              <a:off x="7918451" y="51371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22</xdr:row>
          <xdr:rowOff>12700</xdr:rowOff>
        </xdr:from>
        <xdr:to>
          <xdr:col>12</xdr:col>
          <xdr:colOff>0</xdr:colOff>
          <xdr:row>24</xdr:row>
          <xdr:rowOff>4500</xdr:rowOff>
        </xdr:to>
        <xdr:pic>
          <xdr:nvPicPr>
            <xdr:cNvPr id="42" name="Picture 41">
              <a:extLst>
                <a:ext uri="{FF2B5EF4-FFF2-40B4-BE49-F238E27FC236}">
                  <a16:creationId xmlns:a16="http://schemas.microsoft.com/office/drawing/2014/main" id="{00000000-0008-0000-0300-00002A000000}"/>
                </a:ext>
              </a:extLst>
            </xdr:cNvPr>
            <xdr:cNvPicPr>
              <a:picLocks noChangeAspect="1"/>
              <a:extLst>
                <a:ext uri="{84589F7E-364E-4C9E-8A38-B11213B215E9}">
                  <a14:cameraTool cellRange="picO16" spid="_x0000_s1149239"/>
                </a:ext>
              </a:extLst>
            </xdr:cNvPicPr>
          </xdr:nvPicPr>
          <xdr:blipFill>
            <a:blip xmlns:r="http://schemas.openxmlformats.org/officeDocument/2006/relationships" r:embed="rId11"/>
            <a:stretch>
              <a:fillRect/>
            </a:stretch>
          </xdr:blipFill>
          <xdr:spPr>
            <a:xfrm>
              <a:off x="8480426" y="513715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16</xdr:row>
          <xdr:rowOff>12700</xdr:rowOff>
        </xdr:from>
        <xdr:to>
          <xdr:col>11</xdr:col>
          <xdr:colOff>4701</xdr:colOff>
          <xdr:row>18</xdr:row>
          <xdr:rowOff>4500</xdr:rowOff>
        </xdr:to>
        <xdr:pic>
          <xdr:nvPicPr>
            <xdr:cNvPr id="46" name="Picture 45">
              <a:extLst>
                <a:ext uri="{FF2B5EF4-FFF2-40B4-BE49-F238E27FC236}">
                  <a16:creationId xmlns:a16="http://schemas.microsoft.com/office/drawing/2014/main" id="{00000000-0008-0000-0300-00002E000000}"/>
                </a:ext>
              </a:extLst>
            </xdr:cNvPr>
            <xdr:cNvPicPr>
              <a:picLocks noChangeAspect="1"/>
              <a:extLst>
                <a:ext uri="{84589F7E-364E-4C9E-8A38-B11213B215E9}">
                  <a14:cameraTool cellRange="picN10" spid="_x0000_s1149240"/>
                </a:ext>
              </a:extLst>
            </xdr:cNvPicPr>
          </xdr:nvPicPr>
          <xdr:blipFill>
            <a:blip xmlns:r="http://schemas.openxmlformats.org/officeDocument/2006/relationships" r:embed="rId12"/>
            <a:stretch>
              <a:fillRect/>
            </a:stretch>
          </xdr:blipFill>
          <xdr:spPr>
            <a:xfrm>
              <a:off x="7918451" y="33940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24</xdr:row>
          <xdr:rowOff>12700</xdr:rowOff>
        </xdr:from>
        <xdr:to>
          <xdr:col>10</xdr:col>
          <xdr:colOff>4701</xdr:colOff>
          <xdr:row>26</xdr:row>
          <xdr:rowOff>4500</xdr:rowOff>
        </xdr:to>
        <xdr:pic>
          <xdr:nvPicPr>
            <xdr:cNvPr id="47" name="Picture 46">
              <a:extLst>
                <a:ext uri="{FF2B5EF4-FFF2-40B4-BE49-F238E27FC236}">
                  <a16:creationId xmlns:a16="http://schemas.microsoft.com/office/drawing/2014/main" id="{00000000-0008-0000-0300-00002F000000}"/>
                </a:ext>
              </a:extLst>
            </xdr:cNvPr>
            <xdr:cNvPicPr>
              <a:picLocks noChangeAspect="1"/>
              <a:extLst>
                <a:ext uri="{84589F7E-364E-4C9E-8A38-B11213B215E9}">
                  <a14:cameraTool cellRange="picM18" spid="_x0000_s1149241"/>
                </a:ext>
              </a:extLst>
            </xdr:cNvPicPr>
          </xdr:nvPicPr>
          <xdr:blipFill>
            <a:blip xmlns:r="http://schemas.openxmlformats.org/officeDocument/2006/relationships" r:embed="rId13"/>
            <a:stretch>
              <a:fillRect/>
            </a:stretch>
          </xdr:blipFill>
          <xdr:spPr>
            <a:xfrm>
              <a:off x="7356476" y="57181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24</xdr:row>
          <xdr:rowOff>12700</xdr:rowOff>
        </xdr:from>
        <xdr:to>
          <xdr:col>11</xdr:col>
          <xdr:colOff>4701</xdr:colOff>
          <xdr:row>26</xdr:row>
          <xdr:rowOff>4500</xdr:rowOff>
        </xdr:to>
        <xdr:pic>
          <xdr:nvPicPr>
            <xdr:cNvPr id="49" name="Picture 48">
              <a:extLst>
                <a:ext uri="{FF2B5EF4-FFF2-40B4-BE49-F238E27FC236}">
                  <a16:creationId xmlns:a16="http://schemas.microsoft.com/office/drawing/2014/main" id="{00000000-0008-0000-0300-000031000000}"/>
                </a:ext>
              </a:extLst>
            </xdr:cNvPr>
            <xdr:cNvPicPr>
              <a:picLocks noChangeAspect="1"/>
              <a:extLst>
                <a:ext uri="{84589F7E-364E-4C9E-8A38-B11213B215E9}">
                  <a14:cameraTool cellRange="picN18" spid="_x0000_s1149242"/>
                </a:ext>
              </a:extLst>
            </xdr:cNvPicPr>
          </xdr:nvPicPr>
          <xdr:blipFill>
            <a:blip xmlns:r="http://schemas.openxmlformats.org/officeDocument/2006/relationships" r:embed="rId14"/>
            <a:stretch>
              <a:fillRect/>
            </a:stretch>
          </xdr:blipFill>
          <xdr:spPr>
            <a:xfrm>
              <a:off x="7918451" y="571817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24</xdr:row>
          <xdr:rowOff>12700</xdr:rowOff>
        </xdr:from>
        <xdr:to>
          <xdr:col>12</xdr:col>
          <xdr:colOff>0</xdr:colOff>
          <xdr:row>26</xdr:row>
          <xdr:rowOff>4500</xdr:rowOff>
        </xdr:to>
        <xdr:pic>
          <xdr:nvPicPr>
            <xdr:cNvPr id="50" name="Picture 49">
              <a:extLst>
                <a:ext uri="{FF2B5EF4-FFF2-40B4-BE49-F238E27FC236}">
                  <a16:creationId xmlns:a16="http://schemas.microsoft.com/office/drawing/2014/main" id="{00000000-0008-0000-0300-000032000000}"/>
                </a:ext>
              </a:extLst>
            </xdr:cNvPr>
            <xdr:cNvPicPr>
              <a:picLocks noChangeAspect="1"/>
              <a:extLst>
                <a:ext uri="{84589F7E-364E-4C9E-8A38-B11213B215E9}">
                  <a14:cameraTool cellRange="picO18" spid="_x0000_s1149243"/>
                </a:ext>
              </a:extLst>
            </xdr:cNvPicPr>
          </xdr:nvPicPr>
          <xdr:blipFill>
            <a:blip xmlns:r="http://schemas.openxmlformats.org/officeDocument/2006/relationships" r:embed="rId15"/>
            <a:stretch>
              <a:fillRect/>
            </a:stretch>
          </xdr:blipFill>
          <xdr:spPr>
            <a:xfrm>
              <a:off x="8480426" y="571817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26</xdr:row>
          <xdr:rowOff>12700</xdr:rowOff>
        </xdr:from>
        <xdr:to>
          <xdr:col>10</xdr:col>
          <xdr:colOff>4701</xdr:colOff>
          <xdr:row>28</xdr:row>
          <xdr:rowOff>4500</xdr:rowOff>
        </xdr:to>
        <xdr:pic>
          <xdr:nvPicPr>
            <xdr:cNvPr id="51" name="Picture 50">
              <a:extLst>
                <a:ext uri="{FF2B5EF4-FFF2-40B4-BE49-F238E27FC236}">
                  <a16:creationId xmlns:a16="http://schemas.microsoft.com/office/drawing/2014/main" id="{00000000-0008-0000-0300-000033000000}"/>
                </a:ext>
              </a:extLst>
            </xdr:cNvPr>
            <xdr:cNvPicPr>
              <a:picLocks noChangeAspect="1"/>
              <a:extLst>
                <a:ext uri="{84589F7E-364E-4C9E-8A38-B11213B215E9}">
                  <a14:cameraTool cellRange="picM20" spid="_x0000_s1149244"/>
                </a:ext>
              </a:extLst>
            </xdr:cNvPicPr>
          </xdr:nvPicPr>
          <xdr:blipFill>
            <a:blip xmlns:r="http://schemas.openxmlformats.org/officeDocument/2006/relationships" r:embed="rId16"/>
            <a:stretch>
              <a:fillRect/>
            </a:stretch>
          </xdr:blipFill>
          <xdr:spPr>
            <a:xfrm>
              <a:off x="7356476" y="62992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26</xdr:row>
          <xdr:rowOff>12700</xdr:rowOff>
        </xdr:from>
        <xdr:to>
          <xdr:col>11</xdr:col>
          <xdr:colOff>4701</xdr:colOff>
          <xdr:row>28</xdr:row>
          <xdr:rowOff>4500</xdr:rowOff>
        </xdr:to>
        <xdr:pic>
          <xdr:nvPicPr>
            <xdr:cNvPr id="53" name="Picture 52">
              <a:extLst>
                <a:ext uri="{FF2B5EF4-FFF2-40B4-BE49-F238E27FC236}">
                  <a16:creationId xmlns:a16="http://schemas.microsoft.com/office/drawing/2014/main" id="{00000000-0008-0000-0300-000035000000}"/>
                </a:ext>
              </a:extLst>
            </xdr:cNvPr>
            <xdr:cNvPicPr>
              <a:picLocks noChangeAspect="1"/>
              <a:extLst>
                <a:ext uri="{84589F7E-364E-4C9E-8A38-B11213B215E9}">
                  <a14:cameraTool cellRange="picN20" spid="_x0000_s1149245"/>
                </a:ext>
              </a:extLst>
            </xdr:cNvPicPr>
          </xdr:nvPicPr>
          <xdr:blipFill>
            <a:blip xmlns:r="http://schemas.openxmlformats.org/officeDocument/2006/relationships" r:embed="rId17"/>
            <a:stretch>
              <a:fillRect/>
            </a:stretch>
          </xdr:blipFill>
          <xdr:spPr>
            <a:xfrm>
              <a:off x="7918451" y="62992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26</xdr:row>
          <xdr:rowOff>12700</xdr:rowOff>
        </xdr:from>
        <xdr:to>
          <xdr:col>12</xdr:col>
          <xdr:colOff>0</xdr:colOff>
          <xdr:row>28</xdr:row>
          <xdr:rowOff>4500</xdr:rowOff>
        </xdr:to>
        <xdr:pic>
          <xdr:nvPicPr>
            <xdr:cNvPr id="54" name="Picture 53">
              <a:extLst>
                <a:ext uri="{FF2B5EF4-FFF2-40B4-BE49-F238E27FC236}">
                  <a16:creationId xmlns:a16="http://schemas.microsoft.com/office/drawing/2014/main" id="{00000000-0008-0000-0300-000036000000}"/>
                </a:ext>
              </a:extLst>
            </xdr:cNvPr>
            <xdr:cNvPicPr>
              <a:picLocks noChangeAspect="1"/>
              <a:extLst>
                <a:ext uri="{84589F7E-364E-4C9E-8A38-B11213B215E9}">
                  <a14:cameraTool cellRange="picO20" spid="_x0000_s1149246"/>
                </a:ext>
              </a:extLst>
            </xdr:cNvPicPr>
          </xdr:nvPicPr>
          <xdr:blipFill>
            <a:blip xmlns:r="http://schemas.openxmlformats.org/officeDocument/2006/relationships" r:embed="rId18"/>
            <a:stretch>
              <a:fillRect/>
            </a:stretch>
          </xdr:blipFill>
          <xdr:spPr>
            <a:xfrm>
              <a:off x="8480426" y="629920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18</xdr:row>
          <xdr:rowOff>12700</xdr:rowOff>
        </xdr:from>
        <xdr:to>
          <xdr:col>11</xdr:col>
          <xdr:colOff>4701</xdr:colOff>
          <xdr:row>20</xdr:row>
          <xdr:rowOff>4500</xdr:rowOff>
        </xdr:to>
        <xdr:pic>
          <xdr:nvPicPr>
            <xdr:cNvPr id="55" name="Picture 54">
              <a:extLst>
                <a:ext uri="{FF2B5EF4-FFF2-40B4-BE49-F238E27FC236}">
                  <a16:creationId xmlns:a16="http://schemas.microsoft.com/office/drawing/2014/main" id="{00000000-0008-0000-0300-000037000000}"/>
                </a:ext>
              </a:extLst>
            </xdr:cNvPr>
            <xdr:cNvPicPr>
              <a:picLocks noChangeAspect="1"/>
              <a:extLst>
                <a:ext uri="{84589F7E-364E-4C9E-8A38-B11213B215E9}">
                  <a14:cameraTool cellRange="picN12" spid="_x0000_s1149247"/>
                </a:ext>
              </a:extLst>
            </xdr:cNvPicPr>
          </xdr:nvPicPr>
          <xdr:blipFill>
            <a:blip xmlns:r="http://schemas.openxmlformats.org/officeDocument/2006/relationships" r:embed="rId19"/>
            <a:stretch>
              <a:fillRect/>
            </a:stretch>
          </xdr:blipFill>
          <xdr:spPr>
            <a:xfrm>
              <a:off x="7918451" y="397510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28</xdr:row>
          <xdr:rowOff>12700</xdr:rowOff>
        </xdr:from>
        <xdr:to>
          <xdr:col>10</xdr:col>
          <xdr:colOff>4701</xdr:colOff>
          <xdr:row>30</xdr:row>
          <xdr:rowOff>4500</xdr:rowOff>
        </xdr:to>
        <xdr:pic>
          <xdr:nvPicPr>
            <xdr:cNvPr id="56" name="Picture 55">
              <a:extLst>
                <a:ext uri="{FF2B5EF4-FFF2-40B4-BE49-F238E27FC236}">
                  <a16:creationId xmlns:a16="http://schemas.microsoft.com/office/drawing/2014/main" id="{00000000-0008-0000-0300-000038000000}"/>
                </a:ext>
              </a:extLst>
            </xdr:cNvPr>
            <xdr:cNvPicPr>
              <a:picLocks noChangeAspect="1"/>
              <a:extLst>
                <a:ext uri="{84589F7E-364E-4C9E-8A38-B11213B215E9}">
                  <a14:cameraTool cellRange="picM22" spid="_x0000_s1149248"/>
                </a:ext>
              </a:extLst>
            </xdr:cNvPicPr>
          </xdr:nvPicPr>
          <xdr:blipFill>
            <a:blip xmlns:r="http://schemas.openxmlformats.org/officeDocument/2006/relationships" r:embed="rId20"/>
            <a:stretch>
              <a:fillRect/>
            </a:stretch>
          </xdr:blipFill>
          <xdr:spPr>
            <a:xfrm>
              <a:off x="7356476" y="68802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28</xdr:row>
          <xdr:rowOff>12700</xdr:rowOff>
        </xdr:from>
        <xdr:to>
          <xdr:col>11</xdr:col>
          <xdr:colOff>4701</xdr:colOff>
          <xdr:row>30</xdr:row>
          <xdr:rowOff>4500</xdr:rowOff>
        </xdr:to>
        <xdr:pic>
          <xdr:nvPicPr>
            <xdr:cNvPr id="57" name="Picture 56">
              <a:extLst>
                <a:ext uri="{FF2B5EF4-FFF2-40B4-BE49-F238E27FC236}">
                  <a16:creationId xmlns:a16="http://schemas.microsoft.com/office/drawing/2014/main" id="{00000000-0008-0000-0300-000039000000}"/>
                </a:ext>
              </a:extLst>
            </xdr:cNvPr>
            <xdr:cNvPicPr>
              <a:picLocks noChangeAspect="1"/>
              <a:extLst>
                <a:ext uri="{84589F7E-364E-4C9E-8A38-B11213B215E9}">
                  <a14:cameraTool cellRange="picN22" spid="_x0000_s1149249"/>
                </a:ext>
              </a:extLst>
            </xdr:cNvPicPr>
          </xdr:nvPicPr>
          <xdr:blipFill>
            <a:blip xmlns:r="http://schemas.openxmlformats.org/officeDocument/2006/relationships" r:embed="rId21"/>
            <a:stretch>
              <a:fillRect/>
            </a:stretch>
          </xdr:blipFill>
          <xdr:spPr>
            <a:xfrm>
              <a:off x="7918451" y="6880225"/>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28</xdr:row>
          <xdr:rowOff>12700</xdr:rowOff>
        </xdr:from>
        <xdr:to>
          <xdr:col>12</xdr:col>
          <xdr:colOff>0</xdr:colOff>
          <xdr:row>30</xdr:row>
          <xdr:rowOff>4500</xdr:rowOff>
        </xdr:to>
        <xdr:pic>
          <xdr:nvPicPr>
            <xdr:cNvPr id="58" name="Picture 57">
              <a:extLst>
                <a:ext uri="{FF2B5EF4-FFF2-40B4-BE49-F238E27FC236}">
                  <a16:creationId xmlns:a16="http://schemas.microsoft.com/office/drawing/2014/main" id="{00000000-0008-0000-0300-00003A000000}"/>
                </a:ext>
              </a:extLst>
            </xdr:cNvPr>
            <xdr:cNvPicPr>
              <a:picLocks noChangeAspect="1"/>
              <a:extLst>
                <a:ext uri="{84589F7E-364E-4C9E-8A38-B11213B215E9}">
                  <a14:cameraTool cellRange="picO22" spid="_x0000_s1149250"/>
                </a:ext>
              </a:extLst>
            </xdr:cNvPicPr>
          </xdr:nvPicPr>
          <xdr:blipFill>
            <a:blip xmlns:r="http://schemas.openxmlformats.org/officeDocument/2006/relationships" r:embed="rId22"/>
            <a:stretch>
              <a:fillRect/>
            </a:stretch>
          </xdr:blipFill>
          <xdr:spPr>
            <a:xfrm>
              <a:off x="8480426" y="6880225"/>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12701</xdr:colOff>
          <xdr:row>30</xdr:row>
          <xdr:rowOff>12700</xdr:rowOff>
        </xdr:from>
        <xdr:to>
          <xdr:col>10</xdr:col>
          <xdr:colOff>4701</xdr:colOff>
          <xdr:row>32</xdr:row>
          <xdr:rowOff>4500</xdr:rowOff>
        </xdr:to>
        <xdr:pic>
          <xdr:nvPicPr>
            <xdr:cNvPr id="59" name="Picture 58">
              <a:extLst>
                <a:ext uri="{FF2B5EF4-FFF2-40B4-BE49-F238E27FC236}">
                  <a16:creationId xmlns:a16="http://schemas.microsoft.com/office/drawing/2014/main" id="{00000000-0008-0000-0300-00003B000000}"/>
                </a:ext>
              </a:extLst>
            </xdr:cNvPr>
            <xdr:cNvPicPr>
              <a:picLocks noChangeAspect="1"/>
              <a:extLst>
                <a:ext uri="{84589F7E-364E-4C9E-8A38-B11213B215E9}">
                  <a14:cameraTool cellRange="picM24" spid="_x0000_s1149251"/>
                </a:ext>
              </a:extLst>
            </xdr:cNvPicPr>
          </xdr:nvPicPr>
          <xdr:blipFill>
            <a:blip xmlns:r="http://schemas.openxmlformats.org/officeDocument/2006/relationships" r:embed="rId23"/>
            <a:stretch>
              <a:fillRect/>
            </a:stretch>
          </xdr:blipFill>
          <xdr:spPr>
            <a:xfrm>
              <a:off x="7356476" y="74612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30</xdr:row>
          <xdr:rowOff>12700</xdr:rowOff>
        </xdr:from>
        <xdr:to>
          <xdr:col>11</xdr:col>
          <xdr:colOff>4701</xdr:colOff>
          <xdr:row>32</xdr:row>
          <xdr:rowOff>4500</xdr:rowOff>
        </xdr:to>
        <xdr:pic>
          <xdr:nvPicPr>
            <xdr:cNvPr id="60" name="Picture 59">
              <a:extLst>
                <a:ext uri="{FF2B5EF4-FFF2-40B4-BE49-F238E27FC236}">
                  <a16:creationId xmlns:a16="http://schemas.microsoft.com/office/drawing/2014/main" id="{00000000-0008-0000-0300-00003C000000}"/>
                </a:ext>
              </a:extLst>
            </xdr:cNvPr>
            <xdr:cNvPicPr>
              <a:picLocks noChangeAspect="1"/>
              <a:extLst>
                <a:ext uri="{84589F7E-364E-4C9E-8A38-B11213B215E9}">
                  <a14:cameraTool cellRange="picN24" spid="_x0000_s1149252"/>
                </a:ext>
              </a:extLst>
            </xdr:cNvPicPr>
          </xdr:nvPicPr>
          <xdr:blipFill>
            <a:blip xmlns:r="http://schemas.openxmlformats.org/officeDocument/2006/relationships" r:embed="rId24"/>
            <a:stretch>
              <a:fillRect/>
            </a:stretch>
          </xdr:blipFill>
          <xdr:spPr>
            <a:xfrm>
              <a:off x="7918451" y="7461250"/>
              <a:ext cx="553975"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30</xdr:row>
          <xdr:rowOff>12700</xdr:rowOff>
        </xdr:from>
        <xdr:to>
          <xdr:col>12</xdr:col>
          <xdr:colOff>0</xdr:colOff>
          <xdr:row>32</xdr:row>
          <xdr:rowOff>4500</xdr:rowOff>
        </xdr:to>
        <xdr:pic>
          <xdr:nvPicPr>
            <xdr:cNvPr id="61" name="Picture 60">
              <a:extLst>
                <a:ext uri="{FF2B5EF4-FFF2-40B4-BE49-F238E27FC236}">
                  <a16:creationId xmlns:a16="http://schemas.microsoft.com/office/drawing/2014/main" id="{00000000-0008-0000-0300-00003D000000}"/>
                </a:ext>
              </a:extLst>
            </xdr:cNvPr>
            <xdr:cNvPicPr>
              <a:picLocks noChangeAspect="1"/>
              <a:extLst>
                <a:ext uri="{84589F7E-364E-4C9E-8A38-B11213B215E9}">
                  <a14:cameraTool cellRange="picO24" spid="_x0000_s1149253"/>
                </a:ext>
              </a:extLst>
            </xdr:cNvPicPr>
          </xdr:nvPicPr>
          <xdr:blipFill>
            <a:blip xmlns:r="http://schemas.openxmlformats.org/officeDocument/2006/relationships" r:embed="rId25"/>
            <a:stretch>
              <a:fillRect/>
            </a:stretch>
          </xdr:blipFill>
          <xdr:spPr>
            <a:xfrm>
              <a:off x="8480426" y="7461250"/>
              <a:ext cx="549274" cy="572825"/>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12701</xdr:colOff>
          <xdr:row>32</xdr:row>
          <xdr:rowOff>12700</xdr:rowOff>
        </xdr:from>
        <xdr:to>
          <xdr:col>11</xdr:col>
          <xdr:colOff>4701</xdr:colOff>
          <xdr:row>34</xdr:row>
          <xdr:rowOff>4500</xdr:rowOff>
        </xdr:to>
        <xdr:pic>
          <xdr:nvPicPr>
            <xdr:cNvPr id="29" name="Picture 28">
              <a:extLst>
                <a:ext uri="{FF2B5EF4-FFF2-40B4-BE49-F238E27FC236}">
                  <a16:creationId xmlns:a16="http://schemas.microsoft.com/office/drawing/2014/main" id="{00000000-0008-0000-0300-00001D000000}"/>
                </a:ext>
              </a:extLst>
            </xdr:cNvPr>
            <xdr:cNvPicPr>
              <a:picLocks noChangeAspect="1"/>
              <a:extLst>
                <a:ext uri="{84589F7E-364E-4C9E-8A38-B11213B215E9}">
                  <a14:cameraTool cellRange="picN26" spid="_x0000_s1149254"/>
                </a:ext>
              </a:extLst>
            </xdr:cNvPicPr>
          </xdr:nvPicPr>
          <xdr:blipFill>
            <a:blip xmlns:r="http://schemas.openxmlformats.org/officeDocument/2006/relationships" r:embed="rId26"/>
            <a:stretch>
              <a:fillRect/>
            </a:stretch>
          </xdr:blipFill>
          <xdr:spPr>
            <a:xfrm>
              <a:off x="7899401" y="8166100"/>
              <a:ext cx="550800" cy="11602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12701</xdr:colOff>
          <xdr:row>32</xdr:row>
          <xdr:rowOff>12700</xdr:rowOff>
        </xdr:from>
        <xdr:to>
          <xdr:col>12</xdr:col>
          <xdr:colOff>0</xdr:colOff>
          <xdr:row>34</xdr:row>
          <xdr:rowOff>4500</xdr:rowOff>
        </xdr:to>
        <xdr:pic>
          <xdr:nvPicPr>
            <xdr:cNvPr id="32" name="Picture 31">
              <a:extLst>
                <a:ext uri="{FF2B5EF4-FFF2-40B4-BE49-F238E27FC236}">
                  <a16:creationId xmlns:a16="http://schemas.microsoft.com/office/drawing/2014/main" id="{00000000-0008-0000-0300-000020000000}"/>
                </a:ext>
              </a:extLst>
            </xdr:cNvPr>
            <xdr:cNvPicPr>
              <a:picLocks noChangeAspect="1"/>
              <a:extLst>
                <a:ext uri="{84589F7E-364E-4C9E-8A38-B11213B215E9}">
                  <a14:cameraTool cellRange="picO26" spid="_x0000_s1149255"/>
                </a:ext>
              </a:extLst>
            </xdr:cNvPicPr>
          </xdr:nvPicPr>
          <xdr:blipFill>
            <a:blip xmlns:r="http://schemas.openxmlformats.org/officeDocument/2006/relationships" r:embed="rId27"/>
            <a:stretch>
              <a:fillRect/>
            </a:stretch>
          </xdr:blipFill>
          <xdr:spPr>
            <a:xfrm>
              <a:off x="8458201" y="7581900"/>
              <a:ext cx="584199" cy="5760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12700</xdr:colOff>
          <xdr:row>32</xdr:row>
          <xdr:rowOff>12700</xdr:rowOff>
        </xdr:from>
        <xdr:to>
          <xdr:col>10</xdr:col>
          <xdr:colOff>4700</xdr:colOff>
          <xdr:row>34</xdr:row>
          <xdr:rowOff>4500</xdr:rowOff>
        </xdr:to>
        <xdr:pic>
          <xdr:nvPicPr>
            <xdr:cNvPr id="37" name="Picture 36">
              <a:extLst>
                <a:ext uri="{FF2B5EF4-FFF2-40B4-BE49-F238E27FC236}">
                  <a16:creationId xmlns:a16="http://schemas.microsoft.com/office/drawing/2014/main" id="{00000000-0008-0000-0300-000025000000}"/>
                </a:ext>
              </a:extLst>
            </xdr:cNvPr>
            <xdr:cNvPicPr>
              <a:picLocks noChangeAspect="1"/>
              <a:extLst>
                <a:ext uri="{84589F7E-364E-4C9E-8A38-B11213B215E9}">
                  <a14:cameraTool cellRange="picM26" spid="_x0000_s1149256"/>
                </a:ext>
              </a:extLst>
            </xdr:cNvPicPr>
          </xdr:nvPicPr>
          <xdr:blipFill>
            <a:blip xmlns:r="http://schemas.openxmlformats.org/officeDocument/2006/relationships" r:embed="rId28"/>
            <a:stretch>
              <a:fillRect/>
            </a:stretch>
          </xdr:blipFill>
          <xdr:spPr>
            <a:xfrm>
              <a:off x="7340600" y="8166100"/>
              <a:ext cx="550800" cy="918900"/>
            </a:xfrm>
            <a:prstGeom prst="rect">
              <a:avLst/>
            </a:prstGeom>
          </xdr:spPr>
        </xdr:pic>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0</xdr:rowOff>
        </xdr:from>
        <xdr:to>
          <xdr:col>0</xdr:col>
          <xdr:colOff>6350400</xdr:colOff>
          <xdr:row>3</xdr:row>
          <xdr:rowOff>4316400</xdr:rowOff>
        </xdr:to>
        <xdr:pic>
          <xdr:nvPicPr>
            <xdr:cNvPr id="2" name="Picture 1">
              <a:extLst>
                <a:ext uri="{FF2B5EF4-FFF2-40B4-BE49-F238E27FC236}">
                  <a16:creationId xmlns:a16="http://schemas.microsoft.com/office/drawing/2014/main" id="{00000000-0008-0000-0400-000002000000}"/>
                </a:ext>
              </a:extLst>
            </xdr:cNvPr>
            <xdr:cNvPicPr preferRelativeResize="0">
              <a:picLocks/>
              <a:extLst>
                <a:ext uri="{84589F7E-364E-4C9E-8A38-B11213B215E9}">
                  <a14:cameraTool cellRange="CentileChart" spid="_x0000_s1085491"/>
                </a:ext>
              </a:extLst>
            </xdr:cNvPicPr>
          </xdr:nvPicPr>
          <xdr:blipFill>
            <a:blip xmlns:r="http://schemas.openxmlformats.org/officeDocument/2006/relationships" r:embed="rId1"/>
            <a:stretch>
              <a:fillRect/>
            </a:stretch>
          </xdr:blipFill>
          <xdr:spPr>
            <a:xfrm>
              <a:off x="0" y="623455"/>
              <a:ext cx="6350400" cy="431640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xdr:row>
          <xdr:rowOff>0</xdr:rowOff>
        </xdr:from>
        <xdr:to>
          <xdr:col>0</xdr:col>
          <xdr:colOff>6350400</xdr:colOff>
          <xdr:row>5</xdr:row>
          <xdr:rowOff>4316400</xdr:rowOff>
        </xdr:to>
        <xdr:pic>
          <xdr:nvPicPr>
            <xdr:cNvPr id="6" name="Picture 5">
              <a:extLst>
                <a:ext uri="{FF2B5EF4-FFF2-40B4-BE49-F238E27FC236}">
                  <a16:creationId xmlns:a16="http://schemas.microsoft.com/office/drawing/2014/main" id="{00000000-0008-0000-0400-000006000000}"/>
                </a:ext>
              </a:extLst>
            </xdr:cNvPr>
            <xdr:cNvPicPr preferRelativeResize="0">
              <a:picLocks/>
              <a:extLst>
                <a:ext uri="{84589F7E-364E-4C9E-8A38-B11213B215E9}">
                  <a14:cameraTool cellRange="GrowthChart" spid="_x0000_s1085492"/>
                </a:ext>
              </a:extLst>
            </xdr:cNvPicPr>
          </xdr:nvPicPr>
          <xdr:blipFill>
            <a:blip xmlns:r="http://schemas.openxmlformats.org/officeDocument/2006/relationships" r:embed="rId2"/>
            <a:stretch>
              <a:fillRect/>
            </a:stretch>
          </xdr:blipFill>
          <xdr:spPr>
            <a:xfrm>
              <a:off x="0" y="5530273"/>
              <a:ext cx="6350400" cy="4316400"/>
            </a:xfrm>
            <a:prstGeom prst="rect">
              <a:avLst/>
            </a:prstGeom>
          </xdr:spPr>
        </xdr:pic>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6</xdr:col>
      <xdr:colOff>220899</xdr:colOff>
      <xdr:row>17</xdr:row>
      <xdr:rowOff>81064</xdr:rowOff>
    </xdr:from>
    <xdr:to>
      <xdr:col>8</xdr:col>
      <xdr:colOff>771159</xdr:colOff>
      <xdr:row>17</xdr:row>
      <xdr:rowOff>851170</xdr:rowOff>
    </xdr:to>
    <xdr:pic>
      <xdr:nvPicPr>
        <xdr:cNvPr id="89" name="Picture 88">
          <a:extLst>
            <a:ext uri="{FF2B5EF4-FFF2-40B4-BE49-F238E27FC236}">
              <a16:creationId xmlns:a16="http://schemas.microsoft.com/office/drawing/2014/main" id="{00000000-0008-0000-0600-000059000000}"/>
            </a:ext>
          </a:extLst>
        </xdr:cNvPr>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Lst>
        </a:blip>
        <a:stretch>
          <a:fillRect/>
        </a:stretch>
      </xdr:blipFill>
      <xdr:spPr bwMode="auto">
        <a:xfrm>
          <a:off x="2491024" y="8685314"/>
          <a:ext cx="1153510" cy="770106"/>
        </a:xfrm>
        <a:prstGeom prst="rect">
          <a:avLst/>
        </a:prstGeom>
        <a:noFill/>
        <a:ln>
          <a:noFill/>
        </a:ln>
      </xdr:spPr>
    </xdr:pic>
    <xdr:clientData/>
  </xdr:twoCellAnchor>
  <xdr:twoCellAnchor>
    <xdr:from>
      <xdr:col>0</xdr:col>
      <xdr:colOff>54044</xdr:colOff>
      <xdr:row>0</xdr:row>
      <xdr:rowOff>27021</xdr:rowOff>
    </xdr:from>
    <xdr:to>
      <xdr:col>12</xdr:col>
      <xdr:colOff>2972341</xdr:colOff>
      <xdr:row>1</xdr:row>
      <xdr:rowOff>0</xdr:rowOff>
    </xdr:to>
    <xdr:sp macro="" textlink="">
      <xdr:nvSpPr>
        <xdr:cNvPr id="67" name="TextBox 66">
          <a:extLst>
            <a:ext uri="{FF2B5EF4-FFF2-40B4-BE49-F238E27FC236}">
              <a16:creationId xmlns:a16="http://schemas.microsoft.com/office/drawing/2014/main" id="{00000000-0008-0000-0600-000043000000}"/>
            </a:ext>
          </a:extLst>
        </xdr:cNvPr>
        <xdr:cNvSpPr txBox="1"/>
      </xdr:nvSpPr>
      <xdr:spPr>
        <a:xfrm>
          <a:off x="54044" y="27021"/>
          <a:ext cx="9227765" cy="10943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600" b="1">
              <a:solidFill>
                <a:schemeClr val="dk1"/>
              </a:solidFill>
              <a:effectLst/>
              <a:latin typeface="+mn-lt"/>
              <a:ea typeface="+mn-ea"/>
              <a:cs typeface="+mn-cs"/>
            </a:rPr>
            <a:t>CHECKING UP AND CHECKING IN TO KEEP ON TRACK</a:t>
          </a:r>
          <a:endParaRPr lang="en-US" sz="16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research results for children with cerebral palsy fit nicely with the goals of regular check-ups and check-ins between children with cerebral palsy and their families and therapists.  Check-ups and check-ins help to work toward the best possible development for you. Check-ins will help your therapist to understand your own priorities and concerns. The study results can be helpful for therapists to talk with you about how you are progressing since last time. Then, you can make a plan for moving forward together.</a:t>
          </a:r>
          <a:r>
            <a:rPr lang="en-US" sz="1200">
              <a:effectLst/>
            </a:rPr>
            <a:t> </a:t>
          </a:r>
          <a:endParaRPr lang="en-US" sz="1200"/>
        </a:p>
      </xdr:txBody>
    </xdr:sp>
    <xdr:clientData/>
  </xdr:twoCellAnchor>
  <xdr:twoCellAnchor>
    <xdr:from>
      <xdr:col>12</xdr:col>
      <xdr:colOff>94576</xdr:colOff>
      <xdr:row>1</xdr:row>
      <xdr:rowOff>94572</xdr:rowOff>
    </xdr:from>
    <xdr:to>
      <xdr:col>12</xdr:col>
      <xdr:colOff>1756383</xdr:colOff>
      <xdr:row>4</xdr:row>
      <xdr:rowOff>148617</xdr:rowOff>
    </xdr:to>
    <xdr:sp macro="" textlink="">
      <xdr:nvSpPr>
        <xdr:cNvPr id="72" name="TextBox 71">
          <a:extLst>
            <a:ext uri="{FF2B5EF4-FFF2-40B4-BE49-F238E27FC236}">
              <a16:creationId xmlns:a16="http://schemas.microsoft.com/office/drawing/2014/main" id="{00000000-0008-0000-0600-000048000000}"/>
            </a:ext>
          </a:extLst>
        </xdr:cNvPr>
        <xdr:cNvSpPr txBox="1"/>
      </xdr:nvSpPr>
      <xdr:spPr>
        <a:xfrm>
          <a:off x="6404044" y="1215955"/>
          <a:ext cx="1661807" cy="824151"/>
        </a:xfrm>
        <a:prstGeom prst="rect">
          <a:avLst/>
        </a:prstGeom>
        <a:solidFill>
          <a:srgbClr val="C6D9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is important for you and your family?</a:t>
          </a:r>
        </a:p>
      </xdr:txBody>
    </xdr:sp>
    <xdr:clientData/>
  </xdr:twoCellAnchor>
  <xdr:twoCellAnchor editAs="oneCell">
    <xdr:from>
      <xdr:col>9</xdr:col>
      <xdr:colOff>152504</xdr:colOff>
      <xdr:row>1</xdr:row>
      <xdr:rowOff>70273</xdr:rowOff>
    </xdr:from>
    <xdr:to>
      <xdr:col>9</xdr:col>
      <xdr:colOff>611865</xdr:colOff>
      <xdr:row>3</xdr:row>
      <xdr:rowOff>31935</xdr:rowOff>
    </xdr:to>
    <xdr:pic>
      <xdr:nvPicPr>
        <xdr:cNvPr id="73" name="Picture 72">
          <a:extLst>
            <a:ext uri="{FF2B5EF4-FFF2-40B4-BE49-F238E27FC236}">
              <a16:creationId xmlns:a16="http://schemas.microsoft.com/office/drawing/2014/main" id="{00000000-0008-0000-0600-00004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795817" y="1189461"/>
          <a:ext cx="459361" cy="461724"/>
        </a:xfrm>
        <a:prstGeom prst="rect">
          <a:avLst/>
        </a:prstGeom>
      </xdr:spPr>
    </xdr:pic>
    <xdr:clientData/>
  </xdr:twoCellAnchor>
  <xdr:twoCellAnchor editAs="oneCell">
    <xdr:from>
      <xdr:col>10</xdr:col>
      <xdr:colOff>152504</xdr:colOff>
      <xdr:row>1</xdr:row>
      <xdr:rowOff>70273</xdr:rowOff>
    </xdr:from>
    <xdr:to>
      <xdr:col>10</xdr:col>
      <xdr:colOff>613304</xdr:colOff>
      <xdr:row>3</xdr:row>
      <xdr:rowOff>29383</xdr:rowOff>
    </xdr:to>
    <xdr:pic>
      <xdr:nvPicPr>
        <xdr:cNvPr id="74" name="Picture 73">
          <a:extLst>
            <a:ext uri="{FF2B5EF4-FFF2-40B4-BE49-F238E27FC236}">
              <a16:creationId xmlns:a16="http://schemas.microsoft.com/office/drawing/2014/main" id="{00000000-0008-0000-0600-00004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05442" y="1189461"/>
          <a:ext cx="460800" cy="459172"/>
        </a:xfrm>
        <a:prstGeom prst="rect">
          <a:avLst/>
        </a:prstGeom>
      </xdr:spPr>
    </xdr:pic>
    <xdr:clientData/>
  </xdr:twoCellAnchor>
  <xdr:twoCellAnchor editAs="oneCell">
    <xdr:from>
      <xdr:col>11</xdr:col>
      <xdr:colOff>170691</xdr:colOff>
      <xdr:row>1</xdr:row>
      <xdr:rowOff>70273</xdr:rowOff>
    </xdr:from>
    <xdr:to>
      <xdr:col>11</xdr:col>
      <xdr:colOff>645891</xdr:colOff>
      <xdr:row>3</xdr:row>
      <xdr:rowOff>32069</xdr:rowOff>
    </xdr:to>
    <xdr:pic>
      <xdr:nvPicPr>
        <xdr:cNvPr id="75" name="Picture 74">
          <a:extLst>
            <a:ext uri="{FF2B5EF4-FFF2-40B4-BE49-F238E27FC236}">
              <a16:creationId xmlns:a16="http://schemas.microsoft.com/office/drawing/2014/main" id="{00000000-0008-0000-0600-00004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433254" y="1189461"/>
          <a:ext cx="475200" cy="461858"/>
        </a:xfrm>
        <a:prstGeom prst="rect">
          <a:avLst/>
        </a:prstGeom>
      </xdr:spPr>
    </xdr:pic>
    <xdr:clientData/>
  </xdr:twoCellAnchor>
  <xdr:twoCellAnchor editAs="oneCell">
    <xdr:from>
      <xdr:col>7</xdr:col>
      <xdr:colOff>56576</xdr:colOff>
      <xdr:row>10</xdr:row>
      <xdr:rowOff>28627</xdr:rowOff>
    </xdr:from>
    <xdr:to>
      <xdr:col>8</xdr:col>
      <xdr:colOff>631725</xdr:colOff>
      <xdr:row>10</xdr:row>
      <xdr:rowOff>869157</xdr:rowOff>
    </xdr:to>
    <xdr:pic>
      <xdr:nvPicPr>
        <xdr:cNvPr id="76" name="Picture 75">
          <a:extLst>
            <a:ext uri="{FF2B5EF4-FFF2-40B4-BE49-F238E27FC236}">
              <a16:creationId xmlns:a16="http://schemas.microsoft.com/office/drawing/2014/main" id="{00000000-0008-0000-0600-00004C000000}"/>
            </a:ext>
          </a:extLst>
        </xdr:cNvPr>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saturation sat="0"/>
                  </a14:imgEffect>
                </a14:imgLayer>
              </a14:imgProps>
            </a:ext>
            <a:ext uri="{28A0092B-C50C-407E-A947-70E740481C1C}">
              <a14:useLocalDpi xmlns:a14="http://schemas.microsoft.com/office/drawing/2010/main" val="0"/>
            </a:ext>
          </a:extLst>
        </a:blip>
        <a:srcRect t="9638"/>
        <a:stretch/>
      </xdr:blipFill>
      <xdr:spPr bwMode="auto">
        <a:xfrm>
          <a:off x="2664045" y="4136283"/>
          <a:ext cx="837086" cy="84053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266749</xdr:colOff>
      <xdr:row>9</xdr:row>
      <xdr:rowOff>47626</xdr:rowOff>
    </xdr:from>
    <xdr:to>
      <xdr:col>8</xdr:col>
      <xdr:colOff>656963</xdr:colOff>
      <xdr:row>9</xdr:row>
      <xdr:rowOff>804086</xdr:rowOff>
    </xdr:to>
    <xdr:pic>
      <xdr:nvPicPr>
        <xdr:cNvPr id="77" name="Picture 76">
          <a:extLst>
            <a:ext uri="{FF2B5EF4-FFF2-40B4-BE49-F238E27FC236}">
              <a16:creationId xmlns:a16="http://schemas.microsoft.com/office/drawing/2014/main" id="{00000000-0008-0000-0600-00004D000000}"/>
            </a:ext>
          </a:extLst>
        </xdr:cNvPr>
        <xdr:cNvPicPr/>
      </xdr:nvPicPr>
      <xdr:blipFill rotWithShape="1">
        <a:blip xmlns:r="http://schemas.openxmlformats.org/officeDocument/2006/relationships" r:embed="rId8" cstate="print">
          <a:extLst>
            <a:ext uri="{BEBA8EAE-BF5A-486C-A8C5-ECC9F3942E4B}">
              <a14:imgProps xmlns:a14="http://schemas.microsoft.com/office/drawing/2010/main">
                <a14:imgLayer r:embed="rId9">
                  <a14:imgEffect>
                    <a14:saturation sat="0"/>
                  </a14:imgEffect>
                </a14:imgLayer>
              </a14:imgProps>
            </a:ext>
            <a:ext uri="{28A0092B-C50C-407E-A947-70E740481C1C}">
              <a14:useLocalDpi xmlns:a14="http://schemas.microsoft.com/office/drawing/2010/main" val="0"/>
            </a:ext>
          </a:extLst>
        </a:blip>
        <a:srcRect l="16252" t="2595" r="8693" b="39872"/>
        <a:stretch/>
      </xdr:blipFill>
      <xdr:spPr bwMode="auto">
        <a:xfrm>
          <a:off x="2540843" y="3274220"/>
          <a:ext cx="985526" cy="756460"/>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283471</xdr:colOff>
      <xdr:row>11</xdr:row>
      <xdr:rowOff>28627</xdr:rowOff>
    </xdr:from>
    <xdr:to>
      <xdr:col>8</xdr:col>
      <xdr:colOff>726280</xdr:colOff>
      <xdr:row>11</xdr:row>
      <xdr:rowOff>845344</xdr:rowOff>
    </xdr:to>
    <xdr:pic>
      <xdr:nvPicPr>
        <xdr:cNvPr id="78" name="Picture 77">
          <a:extLst>
            <a:ext uri="{FF2B5EF4-FFF2-40B4-BE49-F238E27FC236}">
              <a16:creationId xmlns:a16="http://schemas.microsoft.com/office/drawing/2014/main" id="{00000000-0008-0000-0600-00004E000000}"/>
            </a:ext>
          </a:extLst>
        </xdr:cNvPr>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a:stretch/>
      </xdr:blipFill>
      <xdr:spPr bwMode="auto">
        <a:xfrm>
          <a:off x="2557565" y="5017346"/>
          <a:ext cx="1038121" cy="816717"/>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5</xdr:col>
      <xdr:colOff>407514</xdr:colOff>
      <xdr:row>14</xdr:row>
      <xdr:rowOff>111359</xdr:rowOff>
    </xdr:from>
    <xdr:to>
      <xdr:col>8</xdr:col>
      <xdr:colOff>744983</xdr:colOff>
      <xdr:row>15</xdr:row>
      <xdr:rowOff>42077</xdr:rowOff>
    </xdr:to>
    <xdr:pic>
      <xdr:nvPicPr>
        <xdr:cNvPr id="80" name="Picture 79">
          <a:extLst>
            <a:ext uri="{FF2B5EF4-FFF2-40B4-BE49-F238E27FC236}">
              <a16:creationId xmlns:a16="http://schemas.microsoft.com/office/drawing/2014/main" id="{00000000-0008-0000-0600-000050000000}"/>
            </a:ext>
          </a:extLst>
        </xdr:cNvPr>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8155" t="70513" r="8456" b="6253"/>
        <a:stretch/>
      </xdr:blipFill>
      <xdr:spPr bwMode="auto">
        <a:xfrm>
          <a:off x="2252983" y="6862203"/>
          <a:ext cx="1361406" cy="585562"/>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7</xdr:col>
      <xdr:colOff>198776</xdr:colOff>
      <xdr:row>16</xdr:row>
      <xdr:rowOff>65950</xdr:rowOff>
    </xdr:from>
    <xdr:to>
      <xdr:col>8</xdr:col>
      <xdr:colOff>460476</xdr:colOff>
      <xdr:row>16</xdr:row>
      <xdr:rowOff>810249</xdr:rowOff>
    </xdr:to>
    <xdr:pic>
      <xdr:nvPicPr>
        <xdr:cNvPr id="81" name="Picture 80">
          <a:extLst>
            <a:ext uri="{FF2B5EF4-FFF2-40B4-BE49-F238E27FC236}">
              <a16:creationId xmlns:a16="http://schemas.microsoft.com/office/drawing/2014/main" id="{00000000-0008-0000-0600-000051000000}"/>
            </a:ext>
          </a:extLst>
        </xdr:cNvPr>
        <xdr:cNvPicPr>
          <a:picLocks noChangeAspect="1"/>
        </xdr:cNvPicPr>
      </xdr:nvPicPr>
      <xdr:blipFill rotWithShape="1">
        <a:blip xmlns:r="http://schemas.openxmlformats.org/officeDocument/2006/relationships" r:embed="rId12" cstate="print">
          <a:extLst>
            <a:ext uri="{BEBA8EAE-BF5A-486C-A8C5-ECC9F3942E4B}">
              <a14:imgProps xmlns:a14="http://schemas.microsoft.com/office/drawing/2010/main">
                <a14:imgLayer r:embed="rId13">
                  <a14:imgEffect>
                    <a14:saturation sat="0"/>
                  </a14:imgEffect>
                </a14:imgLayer>
              </a14:imgProps>
            </a:ext>
            <a:ext uri="{28A0092B-C50C-407E-A947-70E740481C1C}">
              <a14:useLocalDpi xmlns:a14="http://schemas.microsoft.com/office/drawing/2010/main" val="0"/>
            </a:ext>
          </a:extLst>
        </a:blip>
        <a:srcRect l="25399" t="1319" r="29442" b="9054"/>
        <a:stretch/>
      </xdr:blipFill>
      <xdr:spPr bwMode="auto">
        <a:xfrm>
          <a:off x="2806245" y="7697856"/>
          <a:ext cx="523637" cy="744299"/>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12</xdr:col>
      <xdr:colOff>1661807</xdr:colOff>
      <xdr:row>1</xdr:row>
      <xdr:rowOff>108083</xdr:rowOff>
    </xdr:from>
    <xdr:to>
      <xdr:col>12</xdr:col>
      <xdr:colOff>3102622</xdr:colOff>
      <xdr:row>5</xdr:row>
      <xdr:rowOff>130051</xdr:rowOff>
    </xdr:to>
    <xdr:pic>
      <xdr:nvPicPr>
        <xdr:cNvPr id="88" name="Picture 87">
          <a:extLst>
            <a:ext uri="{FF2B5EF4-FFF2-40B4-BE49-F238E27FC236}">
              <a16:creationId xmlns:a16="http://schemas.microsoft.com/office/drawing/2014/main" id="{00000000-0008-0000-0600-000058000000}"/>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7971275" y="1229466"/>
          <a:ext cx="1440815" cy="1116330"/>
        </a:xfrm>
        <a:prstGeom prst="rect">
          <a:avLst/>
        </a:prstGeom>
      </xdr:spPr>
    </xdr:pic>
    <xdr:clientData/>
  </xdr:twoCellAnchor>
  <xdr:twoCellAnchor editAs="oneCell">
    <xdr:from>
      <xdr:col>7</xdr:col>
      <xdr:colOff>205193</xdr:colOff>
      <xdr:row>18</xdr:row>
      <xdr:rowOff>37323</xdr:rowOff>
    </xdr:from>
    <xdr:to>
      <xdr:col>8</xdr:col>
      <xdr:colOff>485944</xdr:colOff>
      <xdr:row>18</xdr:row>
      <xdr:rowOff>874101</xdr:rowOff>
    </xdr:to>
    <xdr:pic>
      <xdr:nvPicPr>
        <xdr:cNvPr id="90" name="Picture 89">
          <a:extLst>
            <a:ext uri="{FF2B5EF4-FFF2-40B4-BE49-F238E27FC236}">
              <a16:creationId xmlns:a16="http://schemas.microsoft.com/office/drawing/2014/main" id="{00000000-0008-0000-0600-00005A000000}"/>
            </a:ext>
          </a:extLst>
        </xdr:cNvPr>
        <xdr:cNvPicPr>
          <a:picLocks noChangeAspect="1"/>
        </xdr:cNvPicPr>
      </xdr:nvPicPr>
      <xdr:blipFill rotWithShape="1">
        <a:blip xmlns:r="http://schemas.openxmlformats.org/officeDocument/2006/relationships" r:embed="rId15" cstate="print">
          <a:extLst>
            <a:ext uri="{BEBA8EAE-BF5A-486C-A8C5-ECC9F3942E4B}">
              <a14:imgProps xmlns:a14="http://schemas.microsoft.com/office/drawing/2010/main">
                <a14:imgLayer r:embed="rId16">
                  <a14:imgEffect>
                    <a14:saturation sat="0"/>
                  </a14:imgEffect>
                </a14:imgLayer>
              </a14:imgProps>
            </a:ext>
            <a:ext uri="{28A0092B-C50C-407E-A947-70E740481C1C}">
              <a14:useLocalDpi xmlns:a14="http://schemas.microsoft.com/office/drawing/2010/main" val="0"/>
            </a:ext>
          </a:extLst>
        </a:blip>
        <a:srcRect l="7692" t="3365" r="12307" b="3846"/>
        <a:stretch/>
      </xdr:blipFill>
      <xdr:spPr bwMode="auto">
        <a:xfrm>
          <a:off x="2812662" y="9431354"/>
          <a:ext cx="542688" cy="836778"/>
        </a:xfrm>
        <a:prstGeom prst="rect">
          <a:avLst/>
        </a:prstGeom>
        <a:noFill/>
        <a:ln>
          <a:noFill/>
        </a:ln>
        <a:extLst>
          <a:ext uri="{53640926-AAD7-44D8-BBD7-CCE9431645EC}">
            <a14:shadowObscured xmlns:a14="http://schemas.microsoft.com/office/drawing/2010/main"/>
          </a:ext>
        </a:extLst>
      </xdr:spPr>
    </xdr:pic>
    <xdr:clientData/>
  </xdr:twoCellAnchor>
  <xdr:twoCellAnchor editAs="oneCell">
    <xdr:from>
      <xdr:col>6</xdr:col>
      <xdr:colOff>279839</xdr:colOff>
      <xdr:row>19</xdr:row>
      <xdr:rowOff>109689</xdr:rowOff>
    </xdr:from>
    <xdr:to>
      <xdr:col>8</xdr:col>
      <xdr:colOff>655746</xdr:colOff>
      <xdr:row>19</xdr:row>
      <xdr:rowOff>772629</xdr:rowOff>
    </xdr:to>
    <xdr:pic>
      <xdr:nvPicPr>
        <xdr:cNvPr id="91" name="Picture 90">
          <a:extLst>
            <a:ext uri="{FF2B5EF4-FFF2-40B4-BE49-F238E27FC236}">
              <a16:creationId xmlns:a16="http://schemas.microsoft.com/office/drawing/2014/main" id="{00000000-0008-0000-0600-00005B000000}"/>
            </a:ext>
          </a:extLst>
        </xdr:cNvPr>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10077" r="6977" b="43479"/>
        <a:stretch/>
      </xdr:blipFill>
      <xdr:spPr bwMode="auto">
        <a:xfrm>
          <a:off x="2553933" y="10384783"/>
          <a:ext cx="971219" cy="662940"/>
        </a:xfrm>
        <a:prstGeom prst="rect">
          <a:avLst/>
        </a:prstGeom>
        <a:ln>
          <a:no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xdr:from>
          <xdr:col>9</xdr:col>
          <xdr:colOff>31748</xdr:colOff>
          <xdr:row>9</xdr:row>
          <xdr:rowOff>39686</xdr:rowOff>
        </xdr:from>
        <xdr:to>
          <xdr:col>9</xdr:col>
          <xdr:colOff>791924</xdr:colOff>
          <xdr:row>9</xdr:row>
          <xdr:rowOff>798266</xdr:rowOff>
        </xdr:to>
        <xdr:pic>
          <xdr:nvPicPr>
            <xdr:cNvPr id="17" name="Picture 16">
              <a:extLst>
                <a:ext uri="{FF2B5EF4-FFF2-40B4-BE49-F238E27FC236}">
                  <a16:creationId xmlns:a16="http://schemas.microsoft.com/office/drawing/2014/main" id="{00000000-0008-0000-0600-000011000000}"/>
                </a:ext>
              </a:extLst>
            </xdr:cNvPr>
            <xdr:cNvPicPr>
              <a:picLocks noChangeAspect="1"/>
              <a:extLst>
                <a:ext uri="{84589F7E-364E-4C9E-8A38-B11213B215E9}">
                  <a14:cameraTool cellRange="picM10" spid="_x0000_s1025913"/>
                </a:ext>
              </a:extLst>
            </xdr:cNvPicPr>
          </xdr:nvPicPr>
          <xdr:blipFill>
            <a:blip xmlns:r="http://schemas.openxmlformats.org/officeDocument/2006/relationships" r:embed="rId18"/>
            <a:stretch>
              <a:fillRect/>
            </a:stretch>
          </xdr:blipFill>
          <xdr:spPr>
            <a:xfrm>
              <a:off x="3675061"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9</xdr:row>
          <xdr:rowOff>39686</xdr:rowOff>
        </xdr:from>
        <xdr:to>
          <xdr:col>10</xdr:col>
          <xdr:colOff>791925</xdr:colOff>
          <xdr:row>9</xdr:row>
          <xdr:rowOff>798266</xdr:rowOff>
        </xdr:to>
        <xdr:pic>
          <xdr:nvPicPr>
            <xdr:cNvPr id="18" name="Picture 17">
              <a:extLst>
                <a:ext uri="{FF2B5EF4-FFF2-40B4-BE49-F238E27FC236}">
                  <a16:creationId xmlns:a16="http://schemas.microsoft.com/office/drawing/2014/main" id="{00000000-0008-0000-0600-000012000000}"/>
                </a:ext>
              </a:extLst>
            </xdr:cNvPr>
            <xdr:cNvPicPr>
              <a:picLocks noChangeAspect="1"/>
              <a:extLst>
                <a:ext uri="{84589F7E-364E-4C9E-8A38-B11213B215E9}">
                  <a14:cameraTool cellRange="picN10" spid="_x0000_s1025914"/>
                </a:ext>
              </a:extLst>
            </xdr:cNvPicPr>
          </xdr:nvPicPr>
          <xdr:blipFill>
            <a:blip xmlns:r="http://schemas.openxmlformats.org/officeDocument/2006/relationships" r:embed="rId19"/>
            <a:stretch>
              <a:fillRect/>
            </a:stretch>
          </xdr:blipFill>
          <xdr:spPr>
            <a:xfrm>
              <a:off x="4556124"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9</xdr:row>
          <xdr:rowOff>39686</xdr:rowOff>
        </xdr:from>
        <xdr:to>
          <xdr:col>11</xdr:col>
          <xdr:colOff>791925</xdr:colOff>
          <xdr:row>9</xdr:row>
          <xdr:rowOff>798266</xdr:rowOff>
        </xdr:to>
        <xdr:pic>
          <xdr:nvPicPr>
            <xdr:cNvPr id="19" name="Picture 18">
              <a:extLst>
                <a:ext uri="{FF2B5EF4-FFF2-40B4-BE49-F238E27FC236}">
                  <a16:creationId xmlns:a16="http://schemas.microsoft.com/office/drawing/2014/main" id="{00000000-0008-0000-0600-000013000000}"/>
                </a:ext>
              </a:extLst>
            </xdr:cNvPr>
            <xdr:cNvPicPr>
              <a:picLocks noChangeAspect="1"/>
              <a:extLst>
                <a:ext uri="{84589F7E-364E-4C9E-8A38-B11213B215E9}">
                  <a14:cameraTool cellRange="picO10" spid="_x0000_s1025915"/>
                </a:ext>
              </a:extLst>
            </xdr:cNvPicPr>
          </xdr:nvPicPr>
          <xdr:blipFill>
            <a:blip xmlns:r="http://schemas.openxmlformats.org/officeDocument/2006/relationships" r:embed="rId20"/>
            <a:stretch>
              <a:fillRect/>
            </a:stretch>
          </xdr:blipFill>
          <xdr:spPr>
            <a:xfrm>
              <a:off x="5437187" y="32662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10</xdr:row>
          <xdr:rowOff>39686</xdr:rowOff>
        </xdr:from>
        <xdr:to>
          <xdr:col>9</xdr:col>
          <xdr:colOff>791924</xdr:colOff>
          <xdr:row>10</xdr:row>
          <xdr:rowOff>798266</xdr:rowOff>
        </xdr:to>
        <xdr:pic>
          <xdr:nvPicPr>
            <xdr:cNvPr id="20" name="Picture 19">
              <a:extLst>
                <a:ext uri="{FF2B5EF4-FFF2-40B4-BE49-F238E27FC236}">
                  <a16:creationId xmlns:a16="http://schemas.microsoft.com/office/drawing/2014/main" id="{00000000-0008-0000-0600-000014000000}"/>
                </a:ext>
              </a:extLst>
            </xdr:cNvPr>
            <xdr:cNvPicPr>
              <a:picLocks noChangeAspect="1"/>
              <a:extLst>
                <a:ext uri="{84589F7E-364E-4C9E-8A38-B11213B215E9}">
                  <a14:cameraTool cellRange="picM12" spid="_x0000_s1025916"/>
                </a:ext>
              </a:extLst>
            </xdr:cNvPicPr>
          </xdr:nvPicPr>
          <xdr:blipFill>
            <a:blip xmlns:r="http://schemas.openxmlformats.org/officeDocument/2006/relationships" r:embed="rId21"/>
            <a:stretch>
              <a:fillRect/>
            </a:stretch>
          </xdr:blipFill>
          <xdr:spPr>
            <a:xfrm>
              <a:off x="3675061"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10</xdr:row>
          <xdr:rowOff>39686</xdr:rowOff>
        </xdr:from>
        <xdr:to>
          <xdr:col>10</xdr:col>
          <xdr:colOff>791925</xdr:colOff>
          <xdr:row>10</xdr:row>
          <xdr:rowOff>798266</xdr:rowOff>
        </xdr:to>
        <xdr:pic>
          <xdr:nvPicPr>
            <xdr:cNvPr id="21" name="Picture 20">
              <a:extLst>
                <a:ext uri="{FF2B5EF4-FFF2-40B4-BE49-F238E27FC236}">
                  <a16:creationId xmlns:a16="http://schemas.microsoft.com/office/drawing/2014/main" id="{00000000-0008-0000-0600-000015000000}"/>
                </a:ext>
              </a:extLst>
            </xdr:cNvPr>
            <xdr:cNvPicPr>
              <a:picLocks noChangeAspect="1"/>
              <a:extLst>
                <a:ext uri="{84589F7E-364E-4C9E-8A38-B11213B215E9}">
                  <a14:cameraTool cellRange="picN12" spid="_x0000_s1025917"/>
                </a:ext>
              </a:extLst>
            </xdr:cNvPicPr>
          </xdr:nvPicPr>
          <xdr:blipFill>
            <a:blip xmlns:r="http://schemas.openxmlformats.org/officeDocument/2006/relationships" r:embed="rId22"/>
            <a:stretch>
              <a:fillRect/>
            </a:stretch>
          </xdr:blipFill>
          <xdr:spPr>
            <a:xfrm>
              <a:off x="4556124"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10</xdr:row>
          <xdr:rowOff>39686</xdr:rowOff>
        </xdr:from>
        <xdr:to>
          <xdr:col>11</xdr:col>
          <xdr:colOff>791925</xdr:colOff>
          <xdr:row>10</xdr:row>
          <xdr:rowOff>798266</xdr:rowOff>
        </xdr:to>
        <xdr:pic>
          <xdr:nvPicPr>
            <xdr:cNvPr id="22" name="Picture 21">
              <a:extLst>
                <a:ext uri="{FF2B5EF4-FFF2-40B4-BE49-F238E27FC236}">
                  <a16:creationId xmlns:a16="http://schemas.microsoft.com/office/drawing/2014/main" id="{00000000-0008-0000-0600-000016000000}"/>
                </a:ext>
              </a:extLst>
            </xdr:cNvPr>
            <xdr:cNvPicPr>
              <a:picLocks noChangeAspect="1"/>
              <a:extLst>
                <a:ext uri="{84589F7E-364E-4C9E-8A38-B11213B215E9}">
                  <a14:cameraTool cellRange="picO12" spid="_x0000_s1025918"/>
                </a:ext>
              </a:extLst>
            </xdr:cNvPicPr>
          </xdr:nvPicPr>
          <xdr:blipFill>
            <a:blip xmlns:r="http://schemas.openxmlformats.org/officeDocument/2006/relationships" r:embed="rId23"/>
            <a:stretch>
              <a:fillRect/>
            </a:stretch>
          </xdr:blipFill>
          <xdr:spPr>
            <a:xfrm>
              <a:off x="5437187" y="414734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11</xdr:row>
          <xdr:rowOff>39686</xdr:rowOff>
        </xdr:from>
        <xdr:to>
          <xdr:col>9</xdr:col>
          <xdr:colOff>791924</xdr:colOff>
          <xdr:row>11</xdr:row>
          <xdr:rowOff>798266</xdr:rowOff>
        </xdr:to>
        <xdr:pic>
          <xdr:nvPicPr>
            <xdr:cNvPr id="23" name="Picture 22">
              <a:extLst>
                <a:ext uri="{FF2B5EF4-FFF2-40B4-BE49-F238E27FC236}">
                  <a16:creationId xmlns:a16="http://schemas.microsoft.com/office/drawing/2014/main" id="{00000000-0008-0000-0600-000017000000}"/>
                </a:ext>
              </a:extLst>
            </xdr:cNvPr>
            <xdr:cNvPicPr>
              <a:picLocks noChangeAspect="1"/>
              <a:extLst>
                <a:ext uri="{84589F7E-364E-4C9E-8A38-B11213B215E9}">
                  <a14:cameraTool cellRange="picM14" spid="_x0000_s1025919"/>
                </a:ext>
              </a:extLst>
            </xdr:cNvPicPr>
          </xdr:nvPicPr>
          <xdr:blipFill>
            <a:blip xmlns:r="http://schemas.openxmlformats.org/officeDocument/2006/relationships" r:embed="rId24"/>
            <a:stretch>
              <a:fillRect/>
            </a:stretch>
          </xdr:blipFill>
          <xdr:spPr>
            <a:xfrm>
              <a:off x="3675061"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11</xdr:row>
          <xdr:rowOff>39686</xdr:rowOff>
        </xdr:from>
        <xdr:to>
          <xdr:col>10</xdr:col>
          <xdr:colOff>791925</xdr:colOff>
          <xdr:row>11</xdr:row>
          <xdr:rowOff>798266</xdr:rowOff>
        </xdr:to>
        <xdr:pic>
          <xdr:nvPicPr>
            <xdr:cNvPr id="24" name="Picture 23">
              <a:extLst>
                <a:ext uri="{FF2B5EF4-FFF2-40B4-BE49-F238E27FC236}">
                  <a16:creationId xmlns:a16="http://schemas.microsoft.com/office/drawing/2014/main" id="{00000000-0008-0000-0600-000018000000}"/>
                </a:ext>
              </a:extLst>
            </xdr:cNvPr>
            <xdr:cNvPicPr>
              <a:picLocks noChangeAspect="1"/>
              <a:extLst>
                <a:ext uri="{84589F7E-364E-4C9E-8A38-B11213B215E9}">
                  <a14:cameraTool cellRange="picN14" spid="_x0000_s1025920"/>
                </a:ext>
              </a:extLst>
            </xdr:cNvPicPr>
          </xdr:nvPicPr>
          <xdr:blipFill>
            <a:blip xmlns:r="http://schemas.openxmlformats.org/officeDocument/2006/relationships" r:embed="rId25"/>
            <a:stretch>
              <a:fillRect/>
            </a:stretch>
          </xdr:blipFill>
          <xdr:spPr>
            <a:xfrm>
              <a:off x="4556124"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11</xdr:row>
          <xdr:rowOff>39686</xdr:rowOff>
        </xdr:from>
        <xdr:to>
          <xdr:col>11</xdr:col>
          <xdr:colOff>791925</xdr:colOff>
          <xdr:row>11</xdr:row>
          <xdr:rowOff>798266</xdr:rowOff>
        </xdr:to>
        <xdr:pic>
          <xdr:nvPicPr>
            <xdr:cNvPr id="25" name="Picture 24">
              <a:extLst>
                <a:ext uri="{FF2B5EF4-FFF2-40B4-BE49-F238E27FC236}">
                  <a16:creationId xmlns:a16="http://schemas.microsoft.com/office/drawing/2014/main" id="{00000000-0008-0000-0600-000019000000}"/>
                </a:ext>
              </a:extLst>
            </xdr:cNvPr>
            <xdr:cNvPicPr>
              <a:picLocks noChangeAspect="1"/>
              <a:extLst>
                <a:ext uri="{84589F7E-364E-4C9E-8A38-B11213B215E9}">
                  <a14:cameraTool cellRange="picO14" spid="_x0000_s1025921"/>
                </a:ext>
              </a:extLst>
            </xdr:cNvPicPr>
          </xdr:nvPicPr>
          <xdr:blipFill>
            <a:blip xmlns:r="http://schemas.openxmlformats.org/officeDocument/2006/relationships" r:embed="rId26"/>
            <a:stretch>
              <a:fillRect/>
            </a:stretch>
          </xdr:blipFill>
          <xdr:spPr>
            <a:xfrm>
              <a:off x="5437187" y="502840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31749</xdr:colOff>
          <xdr:row>12</xdr:row>
          <xdr:rowOff>39686</xdr:rowOff>
        </xdr:from>
        <xdr:to>
          <xdr:col>9</xdr:col>
          <xdr:colOff>791925</xdr:colOff>
          <xdr:row>13</xdr:row>
          <xdr:rowOff>143422</xdr:rowOff>
        </xdr:to>
        <xdr:pic>
          <xdr:nvPicPr>
            <xdr:cNvPr id="32" name="Picture 31">
              <a:extLst>
                <a:ext uri="{FF2B5EF4-FFF2-40B4-BE49-F238E27FC236}">
                  <a16:creationId xmlns:a16="http://schemas.microsoft.com/office/drawing/2014/main" id="{00000000-0008-0000-0600-000020000000}"/>
                </a:ext>
              </a:extLst>
            </xdr:cNvPr>
            <xdr:cNvPicPr>
              <a:picLocks noChangeAspect="1"/>
              <a:extLst>
                <a:ext uri="{84589F7E-364E-4C9E-8A38-B11213B215E9}">
                  <a14:cameraTool cellRange="picM16" spid="_x0000_s1025922"/>
                </a:ext>
              </a:extLst>
            </xdr:cNvPicPr>
          </xdr:nvPicPr>
          <xdr:blipFill>
            <a:blip xmlns:r="http://schemas.openxmlformats.org/officeDocument/2006/relationships" r:embed="rId27"/>
            <a:stretch>
              <a:fillRect/>
            </a:stretch>
          </xdr:blipFill>
          <xdr:spPr>
            <a:xfrm>
              <a:off x="3675062"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12</xdr:row>
          <xdr:rowOff>39686</xdr:rowOff>
        </xdr:from>
        <xdr:to>
          <xdr:col>10</xdr:col>
          <xdr:colOff>791925</xdr:colOff>
          <xdr:row>13</xdr:row>
          <xdr:rowOff>143422</xdr:rowOff>
        </xdr:to>
        <xdr:pic>
          <xdr:nvPicPr>
            <xdr:cNvPr id="33" name="Picture 32">
              <a:extLst>
                <a:ext uri="{FF2B5EF4-FFF2-40B4-BE49-F238E27FC236}">
                  <a16:creationId xmlns:a16="http://schemas.microsoft.com/office/drawing/2014/main" id="{00000000-0008-0000-0600-000021000000}"/>
                </a:ext>
              </a:extLst>
            </xdr:cNvPr>
            <xdr:cNvPicPr>
              <a:picLocks noChangeAspect="1"/>
              <a:extLst>
                <a:ext uri="{84589F7E-364E-4C9E-8A38-B11213B215E9}">
                  <a14:cameraTool cellRange="picN16" spid="_x0000_s1025923"/>
                </a:ext>
              </a:extLst>
            </xdr:cNvPicPr>
          </xdr:nvPicPr>
          <xdr:blipFill>
            <a:blip xmlns:r="http://schemas.openxmlformats.org/officeDocument/2006/relationships" r:embed="rId28"/>
            <a:stretch>
              <a:fillRect/>
            </a:stretch>
          </xdr:blipFill>
          <xdr:spPr>
            <a:xfrm>
              <a:off x="4556124"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12</xdr:row>
          <xdr:rowOff>39686</xdr:rowOff>
        </xdr:from>
        <xdr:to>
          <xdr:col>11</xdr:col>
          <xdr:colOff>791925</xdr:colOff>
          <xdr:row>13</xdr:row>
          <xdr:rowOff>143422</xdr:rowOff>
        </xdr:to>
        <xdr:pic>
          <xdr:nvPicPr>
            <xdr:cNvPr id="34" name="Picture 33">
              <a:extLst>
                <a:ext uri="{FF2B5EF4-FFF2-40B4-BE49-F238E27FC236}">
                  <a16:creationId xmlns:a16="http://schemas.microsoft.com/office/drawing/2014/main" id="{00000000-0008-0000-0600-000022000000}"/>
                </a:ext>
              </a:extLst>
            </xdr:cNvPr>
            <xdr:cNvPicPr>
              <a:picLocks noChangeAspect="1"/>
              <a:extLst>
                <a:ext uri="{84589F7E-364E-4C9E-8A38-B11213B215E9}">
                  <a14:cameraTool cellRange="picO16" spid="_x0000_s1025924"/>
                </a:ext>
              </a:extLst>
            </xdr:cNvPicPr>
          </xdr:nvPicPr>
          <xdr:blipFill>
            <a:blip xmlns:r="http://schemas.openxmlformats.org/officeDocument/2006/relationships" r:embed="rId29"/>
            <a:stretch>
              <a:fillRect/>
            </a:stretch>
          </xdr:blipFill>
          <xdr:spPr>
            <a:xfrm>
              <a:off x="5437187" y="590946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31749</xdr:colOff>
          <xdr:row>14</xdr:row>
          <xdr:rowOff>39686</xdr:rowOff>
        </xdr:from>
        <xdr:to>
          <xdr:col>9</xdr:col>
          <xdr:colOff>791925</xdr:colOff>
          <xdr:row>15</xdr:row>
          <xdr:rowOff>143422</xdr:rowOff>
        </xdr:to>
        <xdr:pic>
          <xdr:nvPicPr>
            <xdr:cNvPr id="35" name="Picture 34">
              <a:extLst>
                <a:ext uri="{FF2B5EF4-FFF2-40B4-BE49-F238E27FC236}">
                  <a16:creationId xmlns:a16="http://schemas.microsoft.com/office/drawing/2014/main" id="{00000000-0008-0000-0600-000023000000}"/>
                </a:ext>
              </a:extLst>
            </xdr:cNvPr>
            <xdr:cNvPicPr>
              <a:picLocks noChangeAspect="1"/>
              <a:extLst>
                <a:ext uri="{84589F7E-364E-4C9E-8A38-B11213B215E9}">
                  <a14:cameraTool cellRange="picM18" spid="_x0000_s1025925"/>
                </a:ext>
              </a:extLst>
            </xdr:cNvPicPr>
          </xdr:nvPicPr>
          <xdr:blipFill>
            <a:blip xmlns:r="http://schemas.openxmlformats.org/officeDocument/2006/relationships" r:embed="rId30"/>
            <a:stretch>
              <a:fillRect/>
            </a:stretch>
          </xdr:blipFill>
          <xdr:spPr>
            <a:xfrm>
              <a:off x="3675062"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14</xdr:row>
          <xdr:rowOff>39686</xdr:rowOff>
        </xdr:from>
        <xdr:to>
          <xdr:col>10</xdr:col>
          <xdr:colOff>791925</xdr:colOff>
          <xdr:row>15</xdr:row>
          <xdr:rowOff>143422</xdr:rowOff>
        </xdr:to>
        <xdr:pic>
          <xdr:nvPicPr>
            <xdr:cNvPr id="36" name="Picture 35">
              <a:extLst>
                <a:ext uri="{FF2B5EF4-FFF2-40B4-BE49-F238E27FC236}">
                  <a16:creationId xmlns:a16="http://schemas.microsoft.com/office/drawing/2014/main" id="{00000000-0008-0000-0600-000024000000}"/>
                </a:ext>
              </a:extLst>
            </xdr:cNvPr>
            <xdr:cNvPicPr>
              <a:picLocks noChangeAspect="1"/>
              <a:extLst>
                <a:ext uri="{84589F7E-364E-4C9E-8A38-B11213B215E9}">
                  <a14:cameraTool cellRange="picN18" spid="_x0000_s1025926"/>
                </a:ext>
              </a:extLst>
            </xdr:cNvPicPr>
          </xdr:nvPicPr>
          <xdr:blipFill>
            <a:blip xmlns:r="http://schemas.openxmlformats.org/officeDocument/2006/relationships" r:embed="rId31"/>
            <a:stretch>
              <a:fillRect/>
            </a:stretch>
          </xdr:blipFill>
          <xdr:spPr>
            <a:xfrm>
              <a:off x="4556124"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14</xdr:row>
          <xdr:rowOff>39686</xdr:rowOff>
        </xdr:from>
        <xdr:to>
          <xdr:col>11</xdr:col>
          <xdr:colOff>791925</xdr:colOff>
          <xdr:row>15</xdr:row>
          <xdr:rowOff>143422</xdr:rowOff>
        </xdr:to>
        <xdr:pic>
          <xdr:nvPicPr>
            <xdr:cNvPr id="37" name="Picture 36">
              <a:extLst>
                <a:ext uri="{FF2B5EF4-FFF2-40B4-BE49-F238E27FC236}">
                  <a16:creationId xmlns:a16="http://schemas.microsoft.com/office/drawing/2014/main" id="{00000000-0008-0000-0600-000025000000}"/>
                </a:ext>
              </a:extLst>
            </xdr:cNvPr>
            <xdr:cNvPicPr>
              <a:picLocks noChangeAspect="1"/>
              <a:extLst>
                <a:ext uri="{84589F7E-364E-4C9E-8A38-B11213B215E9}">
                  <a14:cameraTool cellRange="picO18" spid="_x0000_s1025927"/>
                </a:ext>
              </a:extLst>
            </xdr:cNvPicPr>
          </xdr:nvPicPr>
          <xdr:blipFill>
            <a:blip xmlns:r="http://schemas.openxmlformats.org/officeDocument/2006/relationships" r:embed="rId32"/>
            <a:stretch>
              <a:fillRect/>
            </a:stretch>
          </xdr:blipFill>
          <xdr:spPr>
            <a:xfrm>
              <a:off x="5437187" y="679053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16</xdr:row>
          <xdr:rowOff>39686</xdr:rowOff>
        </xdr:from>
        <xdr:to>
          <xdr:col>9</xdr:col>
          <xdr:colOff>791924</xdr:colOff>
          <xdr:row>16</xdr:row>
          <xdr:rowOff>798266</xdr:rowOff>
        </xdr:to>
        <xdr:pic>
          <xdr:nvPicPr>
            <xdr:cNvPr id="38" name="Picture 37">
              <a:extLst>
                <a:ext uri="{FF2B5EF4-FFF2-40B4-BE49-F238E27FC236}">
                  <a16:creationId xmlns:a16="http://schemas.microsoft.com/office/drawing/2014/main" id="{00000000-0008-0000-0600-000026000000}"/>
                </a:ext>
              </a:extLst>
            </xdr:cNvPr>
            <xdr:cNvPicPr>
              <a:picLocks noChangeAspect="1"/>
              <a:extLst>
                <a:ext uri="{84589F7E-364E-4C9E-8A38-B11213B215E9}">
                  <a14:cameraTool cellRange="picM20" spid="_x0000_s1025928"/>
                </a:ext>
              </a:extLst>
            </xdr:cNvPicPr>
          </xdr:nvPicPr>
          <xdr:blipFill>
            <a:blip xmlns:r="http://schemas.openxmlformats.org/officeDocument/2006/relationships" r:embed="rId33"/>
            <a:stretch>
              <a:fillRect/>
            </a:stretch>
          </xdr:blipFill>
          <xdr:spPr>
            <a:xfrm>
              <a:off x="3675061"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16</xdr:row>
          <xdr:rowOff>39686</xdr:rowOff>
        </xdr:from>
        <xdr:to>
          <xdr:col>10</xdr:col>
          <xdr:colOff>791925</xdr:colOff>
          <xdr:row>16</xdr:row>
          <xdr:rowOff>798266</xdr:rowOff>
        </xdr:to>
        <xdr:pic>
          <xdr:nvPicPr>
            <xdr:cNvPr id="39" name="Picture 38">
              <a:extLst>
                <a:ext uri="{FF2B5EF4-FFF2-40B4-BE49-F238E27FC236}">
                  <a16:creationId xmlns:a16="http://schemas.microsoft.com/office/drawing/2014/main" id="{00000000-0008-0000-0600-000027000000}"/>
                </a:ext>
              </a:extLst>
            </xdr:cNvPr>
            <xdr:cNvPicPr>
              <a:picLocks noChangeAspect="1"/>
              <a:extLst>
                <a:ext uri="{84589F7E-364E-4C9E-8A38-B11213B215E9}">
                  <a14:cameraTool cellRange="picN20" spid="_x0000_s1025929"/>
                </a:ext>
              </a:extLst>
            </xdr:cNvPicPr>
          </xdr:nvPicPr>
          <xdr:blipFill>
            <a:blip xmlns:r="http://schemas.openxmlformats.org/officeDocument/2006/relationships" r:embed="rId34"/>
            <a:stretch>
              <a:fillRect/>
            </a:stretch>
          </xdr:blipFill>
          <xdr:spPr>
            <a:xfrm>
              <a:off x="4556124"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16</xdr:row>
          <xdr:rowOff>39686</xdr:rowOff>
        </xdr:from>
        <xdr:to>
          <xdr:col>11</xdr:col>
          <xdr:colOff>791925</xdr:colOff>
          <xdr:row>16</xdr:row>
          <xdr:rowOff>798266</xdr:rowOff>
        </xdr:to>
        <xdr:pic>
          <xdr:nvPicPr>
            <xdr:cNvPr id="40" name="Picture 39">
              <a:extLst>
                <a:ext uri="{FF2B5EF4-FFF2-40B4-BE49-F238E27FC236}">
                  <a16:creationId xmlns:a16="http://schemas.microsoft.com/office/drawing/2014/main" id="{00000000-0008-0000-0600-000028000000}"/>
                </a:ext>
              </a:extLst>
            </xdr:cNvPr>
            <xdr:cNvPicPr>
              <a:picLocks noChangeAspect="1"/>
              <a:extLst>
                <a:ext uri="{84589F7E-364E-4C9E-8A38-B11213B215E9}">
                  <a14:cameraTool cellRange="picO20" spid="_x0000_s1025930"/>
                </a:ext>
              </a:extLst>
            </xdr:cNvPicPr>
          </xdr:nvPicPr>
          <xdr:blipFill>
            <a:blip xmlns:r="http://schemas.openxmlformats.org/officeDocument/2006/relationships" r:embed="rId35"/>
            <a:stretch>
              <a:fillRect/>
            </a:stretch>
          </xdr:blipFill>
          <xdr:spPr>
            <a:xfrm>
              <a:off x="5437187" y="7671592"/>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17</xdr:row>
          <xdr:rowOff>39686</xdr:rowOff>
        </xdr:from>
        <xdr:to>
          <xdr:col>9</xdr:col>
          <xdr:colOff>791924</xdr:colOff>
          <xdr:row>17</xdr:row>
          <xdr:rowOff>798266</xdr:rowOff>
        </xdr:to>
        <xdr:pic>
          <xdr:nvPicPr>
            <xdr:cNvPr id="41" name="Picture 40">
              <a:extLst>
                <a:ext uri="{FF2B5EF4-FFF2-40B4-BE49-F238E27FC236}">
                  <a16:creationId xmlns:a16="http://schemas.microsoft.com/office/drawing/2014/main" id="{00000000-0008-0000-0600-000029000000}"/>
                </a:ext>
              </a:extLst>
            </xdr:cNvPr>
            <xdr:cNvPicPr>
              <a:picLocks noChangeAspect="1"/>
              <a:extLst>
                <a:ext uri="{84589F7E-364E-4C9E-8A38-B11213B215E9}">
                  <a14:cameraTool cellRange="picM22" spid="_x0000_s1025931"/>
                </a:ext>
              </a:extLst>
            </xdr:cNvPicPr>
          </xdr:nvPicPr>
          <xdr:blipFill>
            <a:blip xmlns:r="http://schemas.openxmlformats.org/officeDocument/2006/relationships" r:embed="rId36"/>
            <a:stretch>
              <a:fillRect/>
            </a:stretch>
          </xdr:blipFill>
          <xdr:spPr>
            <a:xfrm>
              <a:off x="3675061"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17</xdr:row>
          <xdr:rowOff>39686</xdr:rowOff>
        </xdr:from>
        <xdr:to>
          <xdr:col>10</xdr:col>
          <xdr:colOff>791925</xdr:colOff>
          <xdr:row>17</xdr:row>
          <xdr:rowOff>798266</xdr:rowOff>
        </xdr:to>
        <xdr:pic>
          <xdr:nvPicPr>
            <xdr:cNvPr id="42" name="Picture 41">
              <a:extLst>
                <a:ext uri="{FF2B5EF4-FFF2-40B4-BE49-F238E27FC236}">
                  <a16:creationId xmlns:a16="http://schemas.microsoft.com/office/drawing/2014/main" id="{00000000-0008-0000-0600-00002A000000}"/>
                </a:ext>
              </a:extLst>
            </xdr:cNvPr>
            <xdr:cNvPicPr>
              <a:picLocks noChangeAspect="1"/>
              <a:extLst>
                <a:ext uri="{84589F7E-364E-4C9E-8A38-B11213B215E9}">
                  <a14:cameraTool cellRange="picN22" spid="_x0000_s1025932"/>
                </a:ext>
              </a:extLst>
            </xdr:cNvPicPr>
          </xdr:nvPicPr>
          <xdr:blipFill>
            <a:blip xmlns:r="http://schemas.openxmlformats.org/officeDocument/2006/relationships" r:embed="rId37"/>
            <a:stretch>
              <a:fillRect/>
            </a:stretch>
          </xdr:blipFill>
          <xdr:spPr>
            <a:xfrm>
              <a:off x="4556124"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17</xdr:row>
          <xdr:rowOff>39686</xdr:rowOff>
        </xdr:from>
        <xdr:to>
          <xdr:col>11</xdr:col>
          <xdr:colOff>791925</xdr:colOff>
          <xdr:row>17</xdr:row>
          <xdr:rowOff>798266</xdr:rowOff>
        </xdr:to>
        <xdr:pic>
          <xdr:nvPicPr>
            <xdr:cNvPr id="43" name="Picture 42">
              <a:extLst>
                <a:ext uri="{FF2B5EF4-FFF2-40B4-BE49-F238E27FC236}">
                  <a16:creationId xmlns:a16="http://schemas.microsoft.com/office/drawing/2014/main" id="{00000000-0008-0000-0600-00002B000000}"/>
                </a:ext>
              </a:extLst>
            </xdr:cNvPr>
            <xdr:cNvPicPr>
              <a:picLocks noChangeAspect="1"/>
              <a:extLst>
                <a:ext uri="{84589F7E-364E-4C9E-8A38-B11213B215E9}">
                  <a14:cameraTool cellRange="picO22" spid="_x0000_s1025933"/>
                </a:ext>
              </a:extLst>
            </xdr:cNvPicPr>
          </xdr:nvPicPr>
          <xdr:blipFill>
            <a:blip xmlns:r="http://schemas.openxmlformats.org/officeDocument/2006/relationships" r:embed="rId38"/>
            <a:stretch>
              <a:fillRect/>
            </a:stretch>
          </xdr:blipFill>
          <xdr:spPr>
            <a:xfrm>
              <a:off x="5437187" y="8552655"/>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9</xdr:col>
          <xdr:colOff>31748</xdr:colOff>
          <xdr:row>18</xdr:row>
          <xdr:rowOff>39686</xdr:rowOff>
        </xdr:from>
        <xdr:to>
          <xdr:col>9</xdr:col>
          <xdr:colOff>791924</xdr:colOff>
          <xdr:row>18</xdr:row>
          <xdr:rowOff>798266</xdr:rowOff>
        </xdr:to>
        <xdr:pic>
          <xdr:nvPicPr>
            <xdr:cNvPr id="44" name="Picture 43">
              <a:extLst>
                <a:ext uri="{FF2B5EF4-FFF2-40B4-BE49-F238E27FC236}">
                  <a16:creationId xmlns:a16="http://schemas.microsoft.com/office/drawing/2014/main" id="{00000000-0008-0000-0600-00002C000000}"/>
                </a:ext>
              </a:extLst>
            </xdr:cNvPr>
            <xdr:cNvPicPr>
              <a:picLocks noChangeAspect="1"/>
              <a:extLst>
                <a:ext uri="{84589F7E-364E-4C9E-8A38-B11213B215E9}">
                  <a14:cameraTool cellRange="picM24" spid="_x0000_s1025934"/>
                </a:ext>
              </a:extLst>
            </xdr:cNvPicPr>
          </xdr:nvPicPr>
          <xdr:blipFill>
            <a:blip xmlns:r="http://schemas.openxmlformats.org/officeDocument/2006/relationships" r:embed="rId39"/>
            <a:stretch>
              <a:fillRect/>
            </a:stretch>
          </xdr:blipFill>
          <xdr:spPr>
            <a:xfrm>
              <a:off x="3675061" y="943371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18</xdr:row>
          <xdr:rowOff>39686</xdr:rowOff>
        </xdr:from>
        <xdr:to>
          <xdr:col>10</xdr:col>
          <xdr:colOff>791925</xdr:colOff>
          <xdr:row>18</xdr:row>
          <xdr:rowOff>798266</xdr:rowOff>
        </xdr:to>
        <xdr:pic>
          <xdr:nvPicPr>
            <xdr:cNvPr id="45" name="Picture 44">
              <a:extLst>
                <a:ext uri="{FF2B5EF4-FFF2-40B4-BE49-F238E27FC236}">
                  <a16:creationId xmlns:a16="http://schemas.microsoft.com/office/drawing/2014/main" id="{00000000-0008-0000-0600-00002D000000}"/>
                </a:ext>
              </a:extLst>
            </xdr:cNvPr>
            <xdr:cNvPicPr>
              <a:picLocks noChangeAspect="1"/>
              <a:extLst>
                <a:ext uri="{84589F7E-364E-4C9E-8A38-B11213B215E9}">
                  <a14:cameraTool cellRange="picN24" spid="_x0000_s1025935"/>
                </a:ext>
              </a:extLst>
            </xdr:cNvPicPr>
          </xdr:nvPicPr>
          <xdr:blipFill>
            <a:blip xmlns:r="http://schemas.openxmlformats.org/officeDocument/2006/relationships" r:embed="rId40"/>
            <a:stretch>
              <a:fillRect/>
            </a:stretch>
          </xdr:blipFill>
          <xdr:spPr>
            <a:xfrm>
              <a:off x="4556124" y="9433717"/>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18</xdr:row>
          <xdr:rowOff>39686</xdr:rowOff>
        </xdr:from>
        <xdr:to>
          <xdr:col>11</xdr:col>
          <xdr:colOff>791925</xdr:colOff>
          <xdr:row>18</xdr:row>
          <xdr:rowOff>798266</xdr:rowOff>
        </xdr:to>
        <xdr:pic>
          <xdr:nvPicPr>
            <xdr:cNvPr id="46" name="Picture 45">
              <a:extLst>
                <a:ext uri="{FF2B5EF4-FFF2-40B4-BE49-F238E27FC236}">
                  <a16:creationId xmlns:a16="http://schemas.microsoft.com/office/drawing/2014/main" id="{00000000-0008-0000-0600-00002E000000}"/>
                </a:ext>
              </a:extLst>
            </xdr:cNvPr>
            <xdr:cNvPicPr>
              <a:picLocks noChangeAspect="1"/>
              <a:extLst>
                <a:ext uri="{84589F7E-364E-4C9E-8A38-B11213B215E9}">
                  <a14:cameraTool cellRange="picO24" spid="_x0000_s1025936"/>
                </a:ext>
              </a:extLst>
            </xdr:cNvPicPr>
          </xdr:nvPicPr>
          <xdr:blipFill>
            <a:blip xmlns:r="http://schemas.openxmlformats.org/officeDocument/2006/relationships" r:embed="rId41"/>
            <a:stretch>
              <a:fillRect/>
            </a:stretch>
          </xdr:blipFill>
          <xdr:spPr>
            <a:xfrm>
              <a:off x="5437187" y="9433717"/>
              <a:ext cx="760176" cy="758580"/>
            </a:xfrm>
            <a:prstGeom prst="rect">
              <a:avLst/>
            </a:prstGeom>
          </xdr:spPr>
        </xdr:pic>
        <xdr:clientData/>
      </xdr:twoCellAnchor>
    </mc:Choice>
    <mc:Fallback/>
  </mc:AlternateContent>
  <xdr:twoCellAnchor editAs="oneCell">
    <xdr:from>
      <xdr:col>8</xdr:col>
      <xdr:colOff>35720</xdr:colOff>
      <xdr:row>12</xdr:row>
      <xdr:rowOff>47626</xdr:rowOff>
    </xdr:from>
    <xdr:to>
      <xdr:col>8</xdr:col>
      <xdr:colOff>453467</xdr:colOff>
      <xdr:row>13</xdr:row>
      <xdr:rowOff>213981</xdr:rowOff>
    </xdr:to>
    <xdr:pic>
      <xdr:nvPicPr>
        <xdr:cNvPr id="48" name="Picture 47">
          <a:extLst>
            <a:ext uri="{FF2B5EF4-FFF2-40B4-BE49-F238E27FC236}">
              <a16:creationId xmlns:a16="http://schemas.microsoft.com/office/drawing/2014/main" id="{00000000-0008-0000-0600-000030000000}"/>
            </a:ext>
          </a:extLst>
        </xdr:cNvPr>
        <xdr:cNvPicPr>
          <a:picLocks noChangeAspect="1"/>
        </xdr:cNvPicPr>
      </xdr:nvPicPr>
      <xdr:blipFill rotWithShape="1">
        <a:blip xmlns:r="http://schemas.openxmlformats.org/officeDocument/2006/relationships" r:embed="rId42" cstate="print">
          <a:extLst>
            <a:ext uri="{BEBA8EAE-BF5A-486C-A8C5-ECC9F3942E4B}">
              <a14:imgProps xmlns:a14="http://schemas.microsoft.com/office/drawing/2010/main">
                <a14:imgLayer r:embed="rId43">
                  <a14:imgEffect>
                    <a14:saturation sat="0"/>
                  </a14:imgEffect>
                </a14:imgLayer>
              </a14:imgProps>
            </a:ext>
            <a:ext uri="{28A0092B-C50C-407E-A947-70E740481C1C}">
              <a14:useLocalDpi xmlns:a14="http://schemas.microsoft.com/office/drawing/2010/main" val="0"/>
            </a:ext>
          </a:extLst>
        </a:blip>
        <a:srcRect t="18462" r="82346" b="19780"/>
        <a:stretch/>
      </xdr:blipFill>
      <xdr:spPr bwMode="auto">
        <a:xfrm>
          <a:off x="2905126" y="5917407"/>
          <a:ext cx="417747" cy="821199"/>
        </a:xfrm>
        <a:prstGeom prst="rect">
          <a:avLst/>
        </a:prstGeom>
        <a:ln>
          <a:noFill/>
        </a:ln>
        <a:extLst>
          <a:ext uri="{53640926-AAD7-44D8-BBD7-CCE9431645EC}">
            <a14:shadowObscured xmlns:a14="http://schemas.microsoft.com/office/drawing/2010/main"/>
          </a:ext>
        </a:extLst>
      </xdr:spPr>
    </xdr:pic>
    <xdr:clientData/>
  </xdr:twoCellAnchor>
  <mc:AlternateContent xmlns:mc="http://schemas.openxmlformats.org/markup-compatibility/2006">
    <mc:Choice xmlns:a14="http://schemas.microsoft.com/office/drawing/2010/main" Requires="a14">
      <xdr:twoCellAnchor>
        <xdr:from>
          <xdr:col>9</xdr:col>
          <xdr:colOff>31748</xdr:colOff>
          <xdr:row>19</xdr:row>
          <xdr:rowOff>39686</xdr:rowOff>
        </xdr:from>
        <xdr:to>
          <xdr:col>9</xdr:col>
          <xdr:colOff>791924</xdr:colOff>
          <xdr:row>19</xdr:row>
          <xdr:rowOff>798266</xdr:rowOff>
        </xdr:to>
        <xdr:pic>
          <xdr:nvPicPr>
            <xdr:cNvPr id="47" name="Picture 46">
              <a:extLst>
                <a:ext uri="{FF2B5EF4-FFF2-40B4-BE49-F238E27FC236}">
                  <a16:creationId xmlns:a16="http://schemas.microsoft.com/office/drawing/2014/main" id="{00000000-0008-0000-0600-00002F000000}"/>
                </a:ext>
              </a:extLst>
            </xdr:cNvPr>
            <xdr:cNvPicPr>
              <a:picLocks noChangeAspect="1"/>
              <a:extLst>
                <a:ext uri="{84589F7E-364E-4C9E-8A38-B11213B215E9}">
                  <a14:cameraTool cellRange="picM26" spid="_x0000_s1025937"/>
                </a:ext>
              </a:extLst>
            </xdr:cNvPicPr>
          </xdr:nvPicPr>
          <xdr:blipFill>
            <a:blip xmlns:r="http://schemas.openxmlformats.org/officeDocument/2006/relationships" r:embed="rId44"/>
            <a:stretch>
              <a:fillRect/>
            </a:stretch>
          </xdr:blipFill>
          <xdr:spPr>
            <a:xfrm>
              <a:off x="3675061" y="103147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10</xdr:col>
          <xdr:colOff>31749</xdr:colOff>
          <xdr:row>19</xdr:row>
          <xdr:rowOff>39686</xdr:rowOff>
        </xdr:from>
        <xdr:to>
          <xdr:col>10</xdr:col>
          <xdr:colOff>791925</xdr:colOff>
          <xdr:row>19</xdr:row>
          <xdr:rowOff>798266</xdr:rowOff>
        </xdr:to>
        <xdr:pic>
          <xdr:nvPicPr>
            <xdr:cNvPr id="49" name="Picture 48">
              <a:extLst>
                <a:ext uri="{FF2B5EF4-FFF2-40B4-BE49-F238E27FC236}">
                  <a16:creationId xmlns:a16="http://schemas.microsoft.com/office/drawing/2014/main" id="{00000000-0008-0000-0600-000031000000}"/>
                </a:ext>
              </a:extLst>
            </xdr:cNvPr>
            <xdr:cNvPicPr>
              <a:picLocks noChangeAspect="1"/>
              <a:extLst>
                <a:ext uri="{84589F7E-364E-4C9E-8A38-B11213B215E9}">
                  <a14:cameraTool cellRange="picN26" spid="_x0000_s1025938"/>
                </a:ext>
              </a:extLst>
            </xdr:cNvPicPr>
          </xdr:nvPicPr>
          <xdr:blipFill>
            <a:blip xmlns:r="http://schemas.openxmlformats.org/officeDocument/2006/relationships" r:embed="rId45"/>
            <a:stretch>
              <a:fillRect/>
            </a:stretch>
          </xdr:blipFill>
          <xdr:spPr>
            <a:xfrm>
              <a:off x="4556124" y="10314780"/>
              <a:ext cx="760176" cy="758580"/>
            </a:xfrm>
            <a:prstGeom prst="rect">
              <a:avLst/>
            </a:prstGeom>
          </xdr:spPr>
        </xdr:pic>
        <xdr:clientData/>
      </xdr:twoCellAnchor>
    </mc:Choice>
    <mc:Fallback/>
  </mc:AlternateContent>
  <mc:AlternateContent xmlns:mc="http://schemas.openxmlformats.org/markup-compatibility/2006">
    <mc:Choice xmlns:a14="http://schemas.microsoft.com/office/drawing/2010/main" Requires="a14">
      <xdr:twoCellAnchor>
        <xdr:from>
          <xdr:col>11</xdr:col>
          <xdr:colOff>31749</xdr:colOff>
          <xdr:row>19</xdr:row>
          <xdr:rowOff>39686</xdr:rowOff>
        </xdr:from>
        <xdr:to>
          <xdr:col>11</xdr:col>
          <xdr:colOff>791925</xdr:colOff>
          <xdr:row>19</xdr:row>
          <xdr:rowOff>798266</xdr:rowOff>
        </xdr:to>
        <xdr:pic>
          <xdr:nvPicPr>
            <xdr:cNvPr id="50" name="Picture 49">
              <a:extLst>
                <a:ext uri="{FF2B5EF4-FFF2-40B4-BE49-F238E27FC236}">
                  <a16:creationId xmlns:a16="http://schemas.microsoft.com/office/drawing/2014/main" id="{00000000-0008-0000-0600-000032000000}"/>
                </a:ext>
              </a:extLst>
            </xdr:cNvPr>
            <xdr:cNvPicPr>
              <a:picLocks noChangeAspect="1"/>
              <a:extLst>
                <a:ext uri="{84589F7E-364E-4C9E-8A38-B11213B215E9}">
                  <a14:cameraTool cellRange="picO26" spid="_x0000_s1025939"/>
                </a:ext>
              </a:extLst>
            </xdr:cNvPicPr>
          </xdr:nvPicPr>
          <xdr:blipFill>
            <a:blip xmlns:r="http://schemas.openxmlformats.org/officeDocument/2006/relationships" r:embed="rId46"/>
            <a:stretch>
              <a:fillRect/>
            </a:stretch>
          </xdr:blipFill>
          <xdr:spPr>
            <a:xfrm>
              <a:off x="5437187" y="10314780"/>
              <a:ext cx="760176" cy="758580"/>
            </a:xfrm>
            <a:prstGeom prst="rect">
              <a:avLst/>
            </a:prstGeom>
          </xdr:spPr>
        </xdr:pic>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14</xdr:col>
      <xdr:colOff>2260600</xdr:colOff>
      <xdr:row>0</xdr:row>
      <xdr:rowOff>79022</xdr:rowOff>
    </xdr:from>
    <xdr:to>
      <xdr:col>14</xdr:col>
      <xdr:colOff>3605388</xdr:colOff>
      <xdr:row>4</xdr:row>
      <xdr:rowOff>190499</xdr:rowOff>
    </xdr:to>
    <xdr:pic>
      <xdr:nvPicPr>
        <xdr:cNvPr id="2" name="Picture 1">
          <a:extLst>
            <a:ext uri="{FF2B5EF4-FFF2-40B4-BE49-F238E27FC236}">
              <a16:creationId xmlns:a16="http://schemas.microsoft.com/office/drawing/2014/main" id="{00000000-0008-0000-07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204200" y="79022"/>
          <a:ext cx="1344788" cy="1038577"/>
        </a:xfrm>
        <a:prstGeom prst="rect">
          <a:avLst/>
        </a:prstGeom>
      </xdr:spPr>
    </xdr:pic>
    <xdr:clientData/>
  </xdr:twoCellAnchor>
  <xdr:twoCellAnchor>
    <xdr:from>
      <xdr:col>14</xdr:col>
      <xdr:colOff>177800</xdr:colOff>
      <xdr:row>0</xdr:row>
      <xdr:rowOff>139700</xdr:rowOff>
    </xdr:from>
    <xdr:to>
      <xdr:col>14</xdr:col>
      <xdr:colOff>2222500</xdr:colOff>
      <xdr:row>3</xdr:row>
      <xdr:rowOff>190499</xdr:rowOff>
    </xdr:to>
    <xdr:sp macro="" textlink="">
      <xdr:nvSpPr>
        <xdr:cNvPr id="10" name="TextBox 9">
          <a:extLst>
            <a:ext uri="{FF2B5EF4-FFF2-40B4-BE49-F238E27FC236}">
              <a16:creationId xmlns:a16="http://schemas.microsoft.com/office/drawing/2014/main" id="{00000000-0008-0000-0700-00000A000000}"/>
            </a:ext>
          </a:extLst>
        </xdr:cNvPr>
        <xdr:cNvSpPr txBox="1"/>
      </xdr:nvSpPr>
      <xdr:spPr>
        <a:xfrm>
          <a:off x="6121400" y="139700"/>
          <a:ext cx="2044700" cy="761999"/>
        </a:xfrm>
        <a:prstGeom prst="rect">
          <a:avLst/>
        </a:prstGeom>
        <a:solidFill>
          <a:srgbClr val="C6D9F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What is important for your child and your family?</a:t>
          </a:r>
        </a:p>
      </xdr:txBody>
    </xdr:sp>
    <xdr:clientData/>
  </xdr:twoCellAnchor>
  <xdr:oneCellAnchor>
    <xdr:from>
      <xdr:col>1</xdr:col>
      <xdr:colOff>367110</xdr:colOff>
      <xdr:row>42</xdr:row>
      <xdr:rowOff>178990</xdr:rowOff>
    </xdr:from>
    <xdr:ext cx="5724924" cy="1388665"/>
    <xdr:sp macro="" textlink="">
      <xdr:nvSpPr>
        <xdr:cNvPr id="12" name="TextBox 11">
          <a:extLst>
            <a:ext uri="{FF2B5EF4-FFF2-40B4-BE49-F238E27FC236}">
              <a16:creationId xmlns:a16="http://schemas.microsoft.com/office/drawing/2014/main" id="{00000000-0008-0000-0700-00000C000000}"/>
            </a:ext>
          </a:extLst>
        </xdr:cNvPr>
        <xdr:cNvSpPr txBox="1"/>
      </xdr:nvSpPr>
      <xdr:spPr>
        <a:xfrm>
          <a:off x="545704" y="7124303"/>
          <a:ext cx="5724924" cy="1388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2000" b="1">
              <a:solidFill>
                <a:schemeClr val="tx1"/>
              </a:solidFill>
              <a:effectLst/>
              <a:latin typeface="+mn-lt"/>
              <a:ea typeface="+mn-ea"/>
              <a:cs typeface="+mn-cs"/>
            </a:rPr>
            <a:t>CHECKING UP AND CHECKING IN TO KEEP ON TRACK</a:t>
          </a:r>
        </a:p>
        <a:p>
          <a:endParaRPr lang="en-US" sz="1200">
            <a:solidFill>
              <a:schemeClr val="tx1"/>
            </a:solidFill>
            <a:effectLst/>
            <a:latin typeface="+mn-lt"/>
            <a:ea typeface="+mn-ea"/>
            <a:cs typeface="+mn-cs"/>
          </a:endParaRPr>
        </a:p>
        <a:p>
          <a:r>
            <a:rPr lang="en-CA" sz="1200">
              <a:solidFill>
                <a:schemeClr val="tx1"/>
              </a:solidFill>
              <a:effectLst/>
              <a:latin typeface="+mn-lt"/>
              <a:ea typeface="+mn-ea"/>
              <a:cs typeface="+mn-cs"/>
            </a:rPr>
            <a:t>On Track study reference percentiles fit nicely with the goals of regular check-ups and </a:t>
          </a:r>
        </a:p>
        <a:p>
          <a:r>
            <a:rPr lang="en-CA" sz="1200">
              <a:solidFill>
                <a:schemeClr val="tx1"/>
              </a:solidFill>
              <a:effectLst/>
              <a:latin typeface="+mn-lt"/>
              <a:ea typeface="+mn-ea"/>
              <a:cs typeface="+mn-cs"/>
            </a:rPr>
            <a:t>check-ins between children with cerebral palsy and their families and health care </a:t>
          </a:r>
        </a:p>
        <a:p>
          <a:r>
            <a:rPr lang="en-CA" sz="1200">
              <a:solidFill>
                <a:schemeClr val="tx1"/>
              </a:solidFill>
              <a:effectLst/>
              <a:latin typeface="+mn-lt"/>
              <a:ea typeface="+mn-ea"/>
              <a:cs typeface="+mn-cs"/>
            </a:rPr>
            <a:t>professionals:</a:t>
          </a:r>
          <a:r>
            <a:rPr lang="en-CA" sz="1200" i="1">
              <a:solidFill>
                <a:schemeClr val="tx1"/>
              </a:solidFill>
              <a:effectLst/>
              <a:latin typeface="+mn-lt"/>
              <a:ea typeface="+mn-ea"/>
              <a:cs typeface="+mn-cs"/>
            </a:rPr>
            <a:t> Finding the balance between results of standardized assessments and the </a:t>
          </a:r>
        </a:p>
        <a:p>
          <a:r>
            <a:rPr lang="en-CA" sz="1200" i="1">
              <a:solidFill>
                <a:schemeClr val="tx1"/>
              </a:solidFill>
              <a:effectLst/>
              <a:latin typeface="+mn-lt"/>
              <a:ea typeface="+mn-ea"/>
              <a:cs typeface="+mn-cs"/>
            </a:rPr>
            <a:t>individual priorities and concerns of families.</a:t>
          </a:r>
          <a:endParaRPr lang="en-US" sz="1200">
            <a:solidFill>
              <a:schemeClr val="tx1"/>
            </a:solidFill>
            <a:effectLst/>
            <a:latin typeface="+mn-lt"/>
            <a:ea typeface="+mn-ea"/>
            <a:cs typeface="+mn-cs"/>
          </a:endParaRPr>
        </a:p>
        <a:p>
          <a:br>
            <a:rPr lang="en-CA" sz="1200">
              <a:solidFill>
                <a:schemeClr val="tx1"/>
              </a:solidFill>
              <a:effectLst/>
              <a:latin typeface="+mn-lt"/>
              <a:ea typeface="+mn-ea"/>
              <a:cs typeface="+mn-cs"/>
            </a:rPr>
          </a:br>
          <a:endParaRPr lang="en-US" sz="1200"/>
        </a:p>
      </xdr:txBody>
    </xdr:sp>
    <xdr:clientData/>
  </xdr:oneCellAnchor>
  <xdr:twoCellAnchor editAs="oneCell">
    <xdr:from>
      <xdr:col>14</xdr:col>
      <xdr:colOff>1046163</xdr:colOff>
      <xdr:row>42</xdr:row>
      <xdr:rowOff>29768</xdr:rowOff>
    </xdr:from>
    <xdr:to>
      <xdr:col>14</xdr:col>
      <xdr:colOff>2959735</xdr:colOff>
      <xdr:row>49</xdr:row>
      <xdr:rowOff>60963</xdr:rowOff>
    </xdr:to>
    <xdr:pic>
      <xdr:nvPicPr>
        <xdr:cNvPr id="13" name="Picture 12">
          <a:extLst>
            <a:ext uri="{FF2B5EF4-FFF2-40B4-BE49-F238E27FC236}">
              <a16:creationId xmlns:a16="http://schemas.microsoft.com/office/drawing/2014/main" id="{00000000-0008-0000-0700-00000D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90929" y="6975081"/>
          <a:ext cx="1913572" cy="1420257"/>
        </a:xfrm>
        <a:prstGeom prst="rect">
          <a:avLst/>
        </a:prstGeom>
      </xdr:spPr>
    </xdr:pic>
    <xdr:clientData/>
  </xdr:twoCellAnchor>
  <xdr:twoCellAnchor>
    <xdr:from>
      <xdr:col>1</xdr:col>
      <xdr:colOff>393305</xdr:colOff>
      <xdr:row>50</xdr:row>
      <xdr:rowOff>17068</xdr:rowOff>
    </xdr:from>
    <xdr:to>
      <xdr:col>12</xdr:col>
      <xdr:colOff>178200</xdr:colOff>
      <xdr:row>68</xdr:row>
      <xdr:rowOff>79375</xdr:rowOff>
    </xdr:to>
    <xdr:sp macro="" textlink="">
      <xdr:nvSpPr>
        <xdr:cNvPr id="14" name="TextBox 13">
          <a:extLst>
            <a:ext uri="{FF2B5EF4-FFF2-40B4-BE49-F238E27FC236}">
              <a16:creationId xmlns:a16="http://schemas.microsoft.com/office/drawing/2014/main" id="{00000000-0008-0000-0700-00000E000000}"/>
            </a:ext>
          </a:extLst>
        </xdr:cNvPr>
        <xdr:cNvSpPr txBox="1"/>
      </xdr:nvSpPr>
      <xdr:spPr>
        <a:xfrm>
          <a:off x="571899" y="8549881"/>
          <a:ext cx="4438254" cy="36341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On Track study research results for children with cerebral palsy give us a framework for developmental assessment, monitoring and individualized care. Check-ups and check-ins help us work toward the best possible development for your child. We can work together using the On Track study research results related to: </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Balance abilities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Strength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Range of Motion</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Endurance</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Overall Health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Family and Recreational Activities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Self-care Activities</a:t>
          </a:r>
          <a:endParaRPr lang="en-US" sz="1200">
            <a:solidFill>
              <a:schemeClr val="dk1"/>
            </a:solidFill>
            <a:effectLst/>
            <a:latin typeface="+mn-lt"/>
            <a:ea typeface="+mn-ea"/>
            <a:cs typeface="+mn-cs"/>
          </a:endParaRPr>
        </a:p>
        <a:p>
          <a:endParaRPr lang="en-CA" sz="12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(2012-2017) involved 708 children with cerebral palsy and their families, researchers and therapists from across Canada and the United States. Researchers created reference percentiles based on children’s assessments over a 12 month timeframe. </a:t>
          </a:r>
          <a:endParaRPr lang="en-US" sz="1200"/>
        </a:p>
      </xdr:txBody>
    </xdr:sp>
    <xdr:clientData/>
  </xdr:twoCellAnchor>
  <xdr:twoCellAnchor>
    <xdr:from>
      <xdr:col>12</xdr:col>
      <xdr:colOff>403624</xdr:colOff>
      <xdr:row>50</xdr:row>
      <xdr:rowOff>39293</xdr:rowOff>
    </xdr:from>
    <xdr:to>
      <xdr:col>14</xdr:col>
      <xdr:colOff>3301605</xdr:colOff>
      <xdr:row>70</xdr:row>
      <xdr:rowOff>9921</xdr:rowOff>
    </xdr:to>
    <xdr:sp macro="" textlink="">
      <xdr:nvSpPr>
        <xdr:cNvPr id="15" name="TextBox 14">
          <a:extLst>
            <a:ext uri="{FF2B5EF4-FFF2-40B4-BE49-F238E27FC236}">
              <a16:creationId xmlns:a16="http://schemas.microsoft.com/office/drawing/2014/main" id="{00000000-0008-0000-0700-00000F000000}"/>
            </a:ext>
          </a:extLst>
        </xdr:cNvPr>
        <xdr:cNvSpPr txBox="1"/>
      </xdr:nvSpPr>
      <xdr:spPr>
        <a:xfrm>
          <a:off x="5235577" y="8572106"/>
          <a:ext cx="3810794" cy="39393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percentile results are one tool that a therapist can use in collaborative discussions with a family to look at whether a child with cerebral palsy is progressing as expected, more than expected, or less than expected, depending on his/her functional ability level. You and your child’s therapist can use the reference percentile graphs and the backside of this page to:</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lvl="0"/>
          <a:r>
            <a:rPr lang="en-CA" sz="1200" b="1">
              <a:solidFill>
                <a:schemeClr val="dk1"/>
              </a:solidFill>
              <a:effectLst/>
              <a:latin typeface="+mn-lt"/>
              <a:ea typeface="+mn-ea"/>
              <a:cs typeface="+mn-cs"/>
            </a:rPr>
            <a:t>RECORD</a:t>
          </a:r>
          <a:r>
            <a:rPr lang="en-CA" sz="1200">
              <a:solidFill>
                <a:schemeClr val="dk1"/>
              </a:solidFill>
              <a:effectLst/>
              <a:latin typeface="+mn-lt"/>
              <a:ea typeface="+mn-ea"/>
              <a:cs typeface="+mn-cs"/>
            </a:rPr>
            <a:t> your child’s current assessment scores and how your child is progressing in those areas, relative to what we might expect.</a:t>
          </a:r>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 </a:t>
          </a:r>
          <a:endParaRPr lang="en-US" sz="1200">
            <a:solidFill>
              <a:schemeClr val="dk1"/>
            </a:solidFill>
            <a:effectLst/>
            <a:latin typeface="+mn-lt"/>
            <a:ea typeface="+mn-ea"/>
            <a:cs typeface="+mn-cs"/>
          </a:endParaRPr>
        </a:p>
        <a:p>
          <a:pPr lvl="0"/>
          <a:r>
            <a:rPr lang="en-CA" sz="1200" b="1">
              <a:solidFill>
                <a:schemeClr val="dk1"/>
              </a:solidFill>
              <a:effectLst/>
              <a:latin typeface="+mn-lt"/>
              <a:ea typeface="+mn-ea"/>
              <a:cs typeface="+mn-cs"/>
            </a:rPr>
            <a:t>DISCUSS</a:t>
          </a:r>
          <a:r>
            <a:rPr lang="en-CA" sz="1200">
              <a:solidFill>
                <a:schemeClr val="dk1"/>
              </a:solidFill>
              <a:effectLst/>
              <a:latin typeface="+mn-lt"/>
              <a:ea typeface="+mn-ea"/>
              <a:cs typeface="+mn-cs"/>
            </a:rPr>
            <a:t> your child’s strengths and important areas for improvement, and make notes to help individualize your child’s treatment plan. </a:t>
          </a:r>
        </a:p>
        <a:p>
          <a:pPr lvl="0"/>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For families who find it helpful, this type of developmental monitoring is a place to start the conversation about what we might expect to see based on assessments of children in similar functional levels of cerebral palsy. </a:t>
          </a:r>
          <a:endParaRPr lang="en-US" sz="1200">
            <a:solidFill>
              <a:schemeClr val="dk1"/>
            </a:solidFill>
            <a:effectLst/>
            <a:latin typeface="+mn-lt"/>
            <a:ea typeface="+mn-ea"/>
            <a:cs typeface="+mn-cs"/>
          </a:endParaRPr>
        </a:p>
        <a:p>
          <a:endParaRPr lang="en-US" sz="1200"/>
        </a:p>
      </xdr:txBody>
    </xdr:sp>
    <xdr:clientData/>
  </xdr:twoCellAnchor>
  <xdr:twoCellAnchor>
    <xdr:from>
      <xdr:col>3</xdr:col>
      <xdr:colOff>105834</xdr:colOff>
      <xdr:row>69</xdr:row>
      <xdr:rowOff>141421</xdr:rowOff>
    </xdr:from>
    <xdr:to>
      <xdr:col>14</xdr:col>
      <xdr:colOff>2616068</xdr:colOff>
      <xdr:row>72</xdr:row>
      <xdr:rowOff>92605</xdr:rowOff>
    </xdr:to>
    <xdr:sp macro="" textlink="">
      <xdr:nvSpPr>
        <xdr:cNvPr id="16" name="TextBox 15">
          <a:extLst>
            <a:ext uri="{FF2B5EF4-FFF2-40B4-BE49-F238E27FC236}">
              <a16:creationId xmlns:a16="http://schemas.microsoft.com/office/drawing/2014/main" id="{00000000-0008-0000-0700-000010000000}"/>
            </a:ext>
          </a:extLst>
        </xdr:cNvPr>
        <xdr:cNvSpPr txBox="1"/>
      </xdr:nvSpPr>
      <xdr:spPr>
        <a:xfrm>
          <a:off x="1177397" y="12735588"/>
          <a:ext cx="7153671" cy="54649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500"/>
            </a:spcAft>
            <a:buClrTx/>
            <a:buSzTx/>
            <a:buFontTx/>
            <a:buNone/>
            <a:tabLst/>
            <a:defRPr/>
          </a:pPr>
          <a:r>
            <a:rPr lang="en-CA" sz="1200">
              <a:solidFill>
                <a:schemeClr val="dk1"/>
              </a:solidFill>
              <a:effectLst/>
              <a:latin typeface="+mn-lt"/>
              <a:ea typeface="+mn-ea"/>
              <a:cs typeface="+mn-cs"/>
            </a:rPr>
            <a:t>To find out more, visit the On Track Study website: </a:t>
          </a:r>
          <a:r>
            <a:rPr lang="en-CA" sz="1200" u="sng">
              <a:solidFill>
                <a:schemeClr val="dk1"/>
              </a:solidFill>
              <a:effectLst/>
              <a:latin typeface="+mn-lt"/>
              <a:ea typeface="+mn-ea"/>
              <a:cs typeface="+mn-cs"/>
              <a:hlinkClick xmlns:r="http://schemas.openxmlformats.org/officeDocument/2006/relationships" r:id=""/>
            </a:rPr>
            <a:t>canchild.ca/en/research-in-practice/current-studies/on-track</a:t>
          </a:r>
          <a:endParaRPr lang="en-CA" sz="1200" u="sng">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https://creativecommons.org/licenses/by-nc-sa/2.5/ca/   </a:t>
          </a:r>
          <a:endParaRPr lang="en-US" sz="1200"/>
        </a:p>
      </xdr:txBody>
    </xdr:sp>
    <xdr:clientData/>
  </xdr:twoCellAnchor>
  <xdr:twoCellAnchor>
    <xdr:from>
      <xdr:col>1</xdr:col>
      <xdr:colOff>33073</xdr:colOff>
      <xdr:row>41</xdr:row>
      <xdr:rowOff>82681</xdr:rowOff>
    </xdr:from>
    <xdr:to>
      <xdr:col>14</xdr:col>
      <xdr:colOff>3505729</xdr:colOff>
      <xdr:row>73</xdr:row>
      <xdr:rowOff>0</xdr:rowOff>
    </xdr:to>
    <xdr:sp macro="" textlink="">
      <xdr:nvSpPr>
        <xdr:cNvPr id="3" name="Rectangle 2">
          <a:extLst>
            <a:ext uri="{FF2B5EF4-FFF2-40B4-BE49-F238E27FC236}">
              <a16:creationId xmlns:a16="http://schemas.microsoft.com/office/drawing/2014/main" id="{00000000-0008-0000-0700-000003000000}"/>
            </a:ext>
          </a:extLst>
        </xdr:cNvPr>
        <xdr:cNvSpPr/>
      </xdr:nvSpPr>
      <xdr:spPr>
        <a:xfrm>
          <a:off x="205052" y="7120598"/>
          <a:ext cx="9015677" cy="6333465"/>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14</xdr:col>
      <xdr:colOff>242712</xdr:colOff>
      <xdr:row>0</xdr:row>
      <xdr:rowOff>91722</xdr:rowOff>
    </xdr:from>
    <xdr:to>
      <xdr:col>15</xdr:col>
      <xdr:colOff>774700</xdr:colOff>
      <xdr:row>4</xdr:row>
      <xdr:rowOff>101599</xdr:rowOff>
    </xdr:to>
    <xdr:pic>
      <xdr:nvPicPr>
        <xdr:cNvPr id="2" name="Picture 1">
          <a:extLst>
            <a:ext uri="{FF2B5EF4-FFF2-40B4-BE49-F238E27FC236}">
              <a16:creationId xmlns:a16="http://schemas.microsoft.com/office/drawing/2014/main" id="{00000000-0008-0000-08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4112" y="91722"/>
          <a:ext cx="1344788" cy="1038577"/>
        </a:xfrm>
        <a:prstGeom prst="rect">
          <a:avLst/>
        </a:prstGeom>
      </xdr:spPr>
    </xdr:pic>
    <xdr:clientData/>
  </xdr:twoCellAnchor>
  <xdr:twoCellAnchor>
    <xdr:from>
      <xdr:col>10</xdr:col>
      <xdr:colOff>101601</xdr:colOff>
      <xdr:row>0</xdr:row>
      <xdr:rowOff>101601</xdr:rowOff>
    </xdr:from>
    <xdr:to>
      <xdr:col>14</xdr:col>
      <xdr:colOff>165101</xdr:colOff>
      <xdr:row>5</xdr:row>
      <xdr:rowOff>88901</xdr:rowOff>
    </xdr:to>
    <xdr:sp macro="" textlink="">
      <xdr:nvSpPr>
        <xdr:cNvPr id="30" name="Text Box 8">
          <a:extLst>
            <a:ext uri="{FF2B5EF4-FFF2-40B4-BE49-F238E27FC236}">
              <a16:creationId xmlns:a16="http://schemas.microsoft.com/office/drawing/2014/main" id="{00000000-0008-0000-0800-00001E000000}"/>
            </a:ext>
          </a:extLst>
        </xdr:cNvPr>
        <xdr:cNvSpPr txBox="1"/>
      </xdr:nvSpPr>
      <xdr:spPr>
        <a:xfrm>
          <a:off x="4445001" y="101601"/>
          <a:ext cx="3149600" cy="1193800"/>
        </a:xfrm>
        <a:prstGeom prst="rect">
          <a:avLst/>
        </a:prstGeom>
        <a:noFill/>
        <a:ln>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just">
            <a:lnSpc>
              <a:spcPct val="115000"/>
            </a:lnSpc>
            <a:spcBef>
              <a:spcPts val="200"/>
            </a:spcBef>
            <a:spcAft>
              <a:spcPts val="0"/>
            </a:spcAft>
          </a:pPr>
          <a:r>
            <a:rPr lang="en-CA" sz="1200" b="1">
              <a:solidFill>
                <a:srgbClr val="548DD4"/>
              </a:solidFill>
              <a:effectLst/>
              <a:ea typeface="Times New Roman" charset="0"/>
              <a:cs typeface="Times New Roman" charset="0"/>
            </a:rPr>
            <a:t>Your Child’s </a:t>
          </a:r>
          <a:r>
            <a:rPr lang="en-CA" sz="1200" b="1">
              <a:solidFill>
                <a:srgbClr val="1F497D"/>
              </a:solidFill>
              <a:effectLst/>
              <a:ea typeface="Times New Roman" charset="0"/>
              <a:cs typeface="Times New Roman" charset="0"/>
            </a:rPr>
            <a:t>RESULTS</a:t>
          </a:r>
          <a:endParaRPr lang="en-US" sz="1300" b="1">
            <a:solidFill>
              <a:srgbClr val="365F91"/>
            </a:solidFill>
            <a:effectLst/>
            <a:latin typeface="Cambria" charset="0"/>
            <a:ea typeface="Times New Roman" charset="0"/>
            <a:cs typeface="Times New Roman" charset="0"/>
          </a:endParaRPr>
        </a:p>
        <a:p>
          <a:pPr algn="just">
            <a:lnSpc>
              <a:spcPct val="115000"/>
            </a:lnSpc>
            <a:spcAft>
              <a:spcPts val="1000"/>
            </a:spcAft>
          </a:pPr>
          <a:r>
            <a:rPr lang="en-CA" sz="1050">
              <a:effectLst/>
              <a:ea typeface="Calibri" charset="0"/>
              <a:cs typeface="Times New Roman" charset="0"/>
            </a:rPr>
            <a:t>The shaded column gives your child’s past and most recent score for each measure.</a:t>
          </a:r>
          <a:endParaRPr lang="en-US" sz="1100">
            <a:effectLst/>
            <a:ea typeface="Calibri" charset="0"/>
            <a:cs typeface="Times New Roman" charset="0"/>
          </a:endParaRPr>
        </a:p>
        <a:p>
          <a:pPr>
            <a:lnSpc>
              <a:spcPct val="115000"/>
            </a:lnSpc>
            <a:spcAft>
              <a:spcPts val="1000"/>
            </a:spcAft>
          </a:pPr>
          <a:r>
            <a:rPr lang="en-CA" sz="1100" b="1">
              <a:effectLst/>
              <a:ea typeface="Calibri" charset="0"/>
              <a:cs typeface="Times New Roman" charset="0"/>
            </a:rPr>
            <a:t>What is important for your child and your family?</a:t>
          </a:r>
          <a:endParaRPr lang="en-US" sz="1100">
            <a:effectLst/>
            <a:ea typeface="Calibri" charset="0"/>
            <a:cs typeface="Times New Roman" charset="0"/>
          </a:endParaRPr>
        </a:p>
        <a:p>
          <a:pPr algn="just">
            <a:lnSpc>
              <a:spcPct val="115000"/>
            </a:lnSpc>
            <a:spcAft>
              <a:spcPts val="1000"/>
            </a:spcAft>
          </a:pPr>
          <a:r>
            <a:rPr lang="en-CA" sz="1050">
              <a:effectLst/>
              <a:ea typeface="Calibri" charset="0"/>
              <a:cs typeface="Times New Roman" charset="0"/>
            </a:rPr>
            <a:t> </a:t>
          </a:r>
          <a:endParaRPr lang="en-US" sz="1100">
            <a:effectLst/>
            <a:ea typeface="Calibri" charset="0"/>
            <a:cs typeface="Times New Roman" charset="0"/>
          </a:endParaRPr>
        </a:p>
      </xdr:txBody>
    </xdr:sp>
    <xdr:clientData/>
  </xdr:twoCellAnchor>
  <xdr:twoCellAnchor>
    <xdr:from>
      <xdr:col>1</xdr:col>
      <xdr:colOff>25400</xdr:colOff>
      <xdr:row>29</xdr:row>
      <xdr:rowOff>0</xdr:rowOff>
    </xdr:from>
    <xdr:to>
      <xdr:col>15</xdr:col>
      <xdr:colOff>546100</xdr:colOff>
      <xdr:row>32</xdr:row>
      <xdr:rowOff>88900</xdr:rowOff>
    </xdr:to>
    <xdr:sp macro="" textlink="">
      <xdr:nvSpPr>
        <xdr:cNvPr id="71" name="Text Box 11">
          <a:extLst>
            <a:ext uri="{FF2B5EF4-FFF2-40B4-BE49-F238E27FC236}">
              <a16:creationId xmlns:a16="http://schemas.microsoft.com/office/drawing/2014/main" id="{00000000-0008-0000-0800-000047000000}"/>
            </a:ext>
          </a:extLst>
        </xdr:cNvPr>
        <xdr:cNvSpPr txBox="1"/>
      </xdr:nvSpPr>
      <xdr:spPr>
        <a:xfrm>
          <a:off x="203200" y="5257800"/>
          <a:ext cx="8636000" cy="698500"/>
        </a:xfrm>
        <a:prstGeom prst="rect">
          <a:avLst/>
        </a:prstGeom>
        <a:noFill/>
        <a:ln>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0000" tIns="45720" rIns="90000" bIns="45720" numCol="1" spcCol="0" rtlCol="0" fromWordArt="0" anchor="t" anchorCtr="0" forceAA="0" compatLnSpc="1">
          <a:prstTxWarp prst="textNoShape">
            <a:avLst/>
          </a:prstTxWarp>
          <a:noAutofit/>
        </a:bodyPr>
        <a:lstStyle/>
        <a:p>
          <a:pPr>
            <a:lnSpc>
              <a:spcPct val="115000"/>
            </a:lnSpc>
            <a:spcBef>
              <a:spcPts val="200"/>
            </a:spcBef>
            <a:spcAft>
              <a:spcPts val="0"/>
            </a:spcAft>
          </a:pPr>
          <a:r>
            <a:rPr lang="en-CA" sz="1200" b="1">
              <a:solidFill>
                <a:srgbClr val="548DD4"/>
              </a:solidFill>
              <a:effectLst/>
              <a:ea typeface="Times New Roman" charset="0"/>
              <a:cs typeface="Times New Roman" charset="0"/>
            </a:rPr>
            <a:t>Supporting Your Child’s </a:t>
          </a:r>
          <a:r>
            <a:rPr lang="en-CA" sz="1200" b="1">
              <a:solidFill>
                <a:srgbClr val="1F497D"/>
              </a:solidFill>
              <a:effectLst/>
              <a:ea typeface="Times New Roman" charset="0"/>
              <a:cs typeface="Times New Roman" charset="0"/>
            </a:rPr>
            <a:t>DEVELOPMENT</a:t>
          </a:r>
          <a:endParaRPr lang="en-US" sz="1300" b="1">
            <a:solidFill>
              <a:srgbClr val="365F91"/>
            </a:solidFill>
            <a:effectLst/>
            <a:latin typeface="Cambria" charset="0"/>
            <a:ea typeface="Times New Roman" charset="0"/>
            <a:cs typeface="Times New Roman" charset="0"/>
          </a:endParaRPr>
        </a:p>
        <a:p>
          <a:pPr>
            <a:lnSpc>
              <a:spcPct val="115000"/>
            </a:lnSpc>
            <a:spcAft>
              <a:spcPts val="1000"/>
            </a:spcAft>
          </a:pPr>
          <a:r>
            <a:rPr lang="en-CA" sz="1050">
              <a:effectLst/>
              <a:ea typeface="Calibri" charset="0"/>
              <a:cs typeface="Times New Roman" charset="0"/>
            </a:rPr>
            <a:t>We encourage you to talk to your child’s therapist about how these results compare to your child’s daily performance in different settings at home, school, and in the community. Discuss how you can work together to support your child’s development.</a:t>
          </a:r>
          <a:endParaRPr lang="en-US" sz="1100">
            <a:effectLst/>
            <a:ea typeface="Calibri" charset="0"/>
            <a:cs typeface="Times New Roman" charset="0"/>
          </a:endParaRPr>
        </a:p>
      </xdr:txBody>
    </xdr:sp>
    <xdr:clientData/>
  </xdr:twoCellAnchor>
  <xdr:oneCellAnchor>
    <xdr:from>
      <xdr:col>1</xdr:col>
      <xdr:colOff>248841</xdr:colOff>
      <xdr:row>36</xdr:row>
      <xdr:rowOff>28576</xdr:rowOff>
    </xdr:from>
    <xdr:ext cx="5724924" cy="1388665"/>
    <xdr:sp macro="" textlink="">
      <xdr:nvSpPr>
        <xdr:cNvPr id="10" name="TextBox 9">
          <a:extLst>
            <a:ext uri="{FF2B5EF4-FFF2-40B4-BE49-F238E27FC236}">
              <a16:creationId xmlns:a16="http://schemas.microsoft.com/office/drawing/2014/main" id="{00000000-0008-0000-0800-00000A000000}"/>
            </a:ext>
          </a:extLst>
        </xdr:cNvPr>
        <xdr:cNvSpPr txBox="1"/>
      </xdr:nvSpPr>
      <xdr:spPr>
        <a:xfrm>
          <a:off x="429816" y="7239001"/>
          <a:ext cx="5724924" cy="13886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2000" b="1">
              <a:solidFill>
                <a:schemeClr val="tx1"/>
              </a:solidFill>
              <a:effectLst/>
              <a:latin typeface="+mn-lt"/>
              <a:ea typeface="+mn-ea"/>
              <a:cs typeface="+mn-cs"/>
            </a:rPr>
            <a:t>CHECKING UP AND CHECKING IN TO KEEP ON TRACK</a:t>
          </a:r>
        </a:p>
        <a:p>
          <a:endParaRPr lang="en-US" sz="1050">
            <a:solidFill>
              <a:schemeClr val="tx1"/>
            </a:solidFill>
            <a:effectLst/>
            <a:latin typeface="+mn-lt"/>
            <a:ea typeface="+mn-ea"/>
            <a:cs typeface="+mn-cs"/>
          </a:endParaRPr>
        </a:p>
        <a:p>
          <a:r>
            <a:rPr lang="en-CA" sz="1200">
              <a:solidFill>
                <a:schemeClr val="tx1"/>
              </a:solidFill>
              <a:effectLst/>
              <a:latin typeface="+mn-lt"/>
              <a:ea typeface="+mn-ea"/>
              <a:cs typeface="+mn-cs"/>
            </a:rPr>
            <a:t>On Track study reference percentiles fit nicely with the goals of regular check-ups and </a:t>
          </a:r>
        </a:p>
        <a:p>
          <a:r>
            <a:rPr lang="en-CA" sz="1200">
              <a:solidFill>
                <a:schemeClr val="tx1"/>
              </a:solidFill>
              <a:effectLst/>
              <a:latin typeface="+mn-lt"/>
              <a:ea typeface="+mn-ea"/>
              <a:cs typeface="+mn-cs"/>
            </a:rPr>
            <a:t>check-ins between children with cerebral palsy and their families and health care </a:t>
          </a:r>
        </a:p>
        <a:p>
          <a:r>
            <a:rPr lang="en-CA" sz="1200">
              <a:solidFill>
                <a:schemeClr val="tx1"/>
              </a:solidFill>
              <a:effectLst/>
              <a:latin typeface="+mn-lt"/>
              <a:ea typeface="+mn-ea"/>
              <a:cs typeface="+mn-cs"/>
            </a:rPr>
            <a:t>professionals:</a:t>
          </a:r>
          <a:r>
            <a:rPr lang="en-CA" sz="1200" i="1">
              <a:solidFill>
                <a:schemeClr val="tx1"/>
              </a:solidFill>
              <a:effectLst/>
              <a:latin typeface="+mn-lt"/>
              <a:ea typeface="+mn-ea"/>
              <a:cs typeface="+mn-cs"/>
            </a:rPr>
            <a:t> Finding the balance between results of standardized assessments and the </a:t>
          </a:r>
        </a:p>
        <a:p>
          <a:r>
            <a:rPr lang="en-CA" sz="1200" i="1">
              <a:solidFill>
                <a:schemeClr val="tx1"/>
              </a:solidFill>
              <a:effectLst/>
              <a:latin typeface="+mn-lt"/>
              <a:ea typeface="+mn-ea"/>
              <a:cs typeface="+mn-cs"/>
            </a:rPr>
            <a:t>individual priorities and concerns of families.</a:t>
          </a:r>
          <a:endParaRPr lang="en-US" sz="1200">
            <a:solidFill>
              <a:schemeClr val="tx1"/>
            </a:solidFill>
            <a:effectLst/>
            <a:latin typeface="+mn-lt"/>
            <a:ea typeface="+mn-ea"/>
            <a:cs typeface="+mn-cs"/>
          </a:endParaRPr>
        </a:p>
        <a:p>
          <a:br>
            <a:rPr lang="en-CA" sz="1200">
              <a:solidFill>
                <a:schemeClr val="tx1"/>
              </a:solidFill>
              <a:effectLst/>
              <a:latin typeface="+mn-lt"/>
              <a:ea typeface="+mn-ea"/>
              <a:cs typeface="+mn-cs"/>
            </a:rPr>
          </a:br>
          <a:endParaRPr lang="en-US" sz="1200"/>
        </a:p>
      </xdr:txBody>
    </xdr:sp>
    <xdr:clientData/>
  </xdr:oneCellAnchor>
  <xdr:twoCellAnchor editAs="oneCell">
    <xdr:from>
      <xdr:col>13</xdr:col>
      <xdr:colOff>410766</xdr:colOff>
      <xdr:row>36</xdr:row>
      <xdr:rowOff>117479</xdr:rowOff>
    </xdr:from>
    <xdr:to>
      <xdr:col>15</xdr:col>
      <xdr:colOff>701913</xdr:colOff>
      <xdr:row>43</xdr:row>
      <xdr:rowOff>137561</xdr:rowOff>
    </xdr:to>
    <xdr:pic>
      <xdr:nvPicPr>
        <xdr:cNvPr id="11" name="Picture 10">
          <a:extLst>
            <a:ext uri="{FF2B5EF4-FFF2-40B4-BE49-F238E27FC236}">
              <a16:creationId xmlns:a16="http://schemas.microsoft.com/office/drawing/2014/main" id="{00000000-0008-0000-0800-00000B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78266" y="7102479"/>
          <a:ext cx="1916747" cy="1442482"/>
        </a:xfrm>
        <a:prstGeom prst="rect">
          <a:avLst/>
        </a:prstGeom>
      </xdr:spPr>
    </xdr:pic>
    <xdr:clientData/>
  </xdr:twoCellAnchor>
  <xdr:twoCellAnchor>
    <xdr:from>
      <xdr:col>1</xdr:col>
      <xdr:colOff>275035</xdr:colOff>
      <xdr:row>43</xdr:row>
      <xdr:rowOff>34927</xdr:rowOff>
    </xdr:from>
    <xdr:to>
      <xdr:col>10</xdr:col>
      <xdr:colOff>638175</xdr:colOff>
      <xdr:row>64</xdr:row>
      <xdr:rowOff>190499</xdr:rowOff>
    </xdr:to>
    <xdr:sp macro="" textlink="">
      <xdr:nvSpPr>
        <xdr:cNvPr id="12" name="TextBox 11">
          <a:extLst>
            <a:ext uri="{FF2B5EF4-FFF2-40B4-BE49-F238E27FC236}">
              <a16:creationId xmlns:a16="http://schemas.microsoft.com/office/drawing/2014/main" id="{00000000-0008-0000-0800-00000C000000}"/>
            </a:ext>
          </a:extLst>
        </xdr:cNvPr>
        <xdr:cNvSpPr txBox="1"/>
      </xdr:nvSpPr>
      <xdr:spPr>
        <a:xfrm>
          <a:off x="456010" y="8645527"/>
          <a:ext cx="4535090" cy="43560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On Track study research results for children with cerebral palsy give us a framework for developmental assessment, monitoring and individualized care. Check-ups and check-ins help us work toward the best possible development for your child. We can work together using the On Track study research results related to: </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Balance abilities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Strength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Range of Motion</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Endurance</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Overall Health</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Family and Recreational Activities</a:t>
          </a:r>
          <a:endParaRPr lang="en-US" sz="1200">
            <a:solidFill>
              <a:schemeClr val="dk1"/>
            </a:solidFill>
            <a:effectLst/>
            <a:latin typeface="+mn-lt"/>
            <a:ea typeface="+mn-ea"/>
            <a:cs typeface="+mn-cs"/>
          </a:endParaRPr>
        </a:p>
        <a:p>
          <a:pPr marL="171450" lvl="0" indent="-171450">
            <a:buSzPct val="150000"/>
            <a:buFont typeface="Arial" panose="020B0604020202020204" pitchFamily="34" charset="0"/>
            <a:buChar char="•"/>
          </a:pPr>
          <a:r>
            <a:rPr lang="en-CA" sz="1200" b="1">
              <a:solidFill>
                <a:schemeClr val="dk1"/>
              </a:solidFill>
              <a:effectLst/>
              <a:latin typeface="+mn-lt"/>
              <a:ea typeface="+mn-ea"/>
              <a:cs typeface="+mn-cs"/>
            </a:rPr>
            <a:t>Participation in Self-care Activities</a:t>
          </a:r>
          <a:endParaRPr lang="en-US" sz="1200">
            <a:solidFill>
              <a:schemeClr val="dk1"/>
            </a:solidFill>
            <a:effectLst/>
            <a:latin typeface="+mn-lt"/>
            <a:ea typeface="+mn-ea"/>
            <a:cs typeface="+mn-cs"/>
          </a:endParaRPr>
        </a:p>
        <a:p>
          <a:endParaRPr lang="en-CA" sz="1200">
            <a:solidFill>
              <a:schemeClr val="dk1"/>
            </a:solidFill>
            <a:effectLst/>
            <a:latin typeface="+mn-lt"/>
            <a:ea typeface="+mn-ea"/>
            <a:cs typeface="+mn-cs"/>
          </a:endParaRPr>
        </a:p>
        <a:p>
          <a:r>
            <a:rPr lang="en-CA" sz="1200">
              <a:solidFill>
                <a:schemeClr val="dk1"/>
              </a:solidFill>
              <a:effectLst/>
              <a:latin typeface="+mn-lt"/>
              <a:ea typeface="+mn-ea"/>
              <a:cs typeface="+mn-cs"/>
            </a:rPr>
            <a:t>The On Track Study (2012-2017) involved 708 children with cerebral palsy and their families, researchers and therapists from across Canada and the United States. Researchers created reference percentiles based on children’s assessments over a 12 month timeframe. Your therapist</a:t>
          </a:r>
          <a:r>
            <a:rPr lang="en-CA" sz="1200" baseline="0">
              <a:solidFill>
                <a:schemeClr val="dk1"/>
              </a:solidFill>
              <a:effectLst/>
              <a:latin typeface="+mn-lt"/>
              <a:ea typeface="+mn-ea"/>
              <a:cs typeface="+mn-cs"/>
            </a:rPr>
            <a:t> can share with you the reference percentile graphs for your child's Gross Motor Function Classification System (GMFCS) level, and discuss with you how to interpret the graphs in terms of change in scores from one year to the next.</a:t>
          </a:r>
          <a:endParaRPr lang="en-US" sz="1200"/>
        </a:p>
      </xdr:txBody>
    </xdr:sp>
    <xdr:clientData/>
  </xdr:twoCellAnchor>
  <xdr:twoCellAnchor>
    <xdr:from>
      <xdr:col>10</xdr:col>
      <xdr:colOff>766764</xdr:colOff>
      <xdr:row>43</xdr:row>
      <xdr:rowOff>57154</xdr:rowOff>
    </xdr:from>
    <xdr:to>
      <xdr:col>15</xdr:col>
      <xdr:colOff>624683</xdr:colOff>
      <xdr:row>62</xdr:row>
      <xdr:rowOff>196057</xdr:rowOff>
    </xdr:to>
    <xdr:sp macro="" textlink="">
      <xdr:nvSpPr>
        <xdr:cNvPr id="13" name="TextBox 12">
          <a:extLst>
            <a:ext uri="{FF2B5EF4-FFF2-40B4-BE49-F238E27FC236}">
              <a16:creationId xmlns:a16="http://schemas.microsoft.com/office/drawing/2014/main" id="{00000000-0008-0000-0800-00000D000000}"/>
            </a:ext>
          </a:extLst>
        </xdr:cNvPr>
        <xdr:cNvSpPr txBox="1"/>
      </xdr:nvSpPr>
      <xdr:spPr>
        <a:xfrm>
          <a:off x="5119689" y="8667754"/>
          <a:ext cx="3810794" cy="393937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solidFill>
                <a:schemeClr val="dk1"/>
              </a:solidFill>
              <a:effectLst/>
              <a:latin typeface="+mn-lt"/>
              <a:ea typeface="+mn-ea"/>
              <a:cs typeface="+mn-cs"/>
            </a:rPr>
            <a:t>The percentile results are one tool that a therapist can use in collaborative discussions with a family to look at whether a child with cerebral palsy is progressing as expected, more than expected, or less than expected, depending on his/her functional ability level. You and your child’s therapist can use the reference percentile graphs and the backside of this page to:</a:t>
          </a:r>
          <a:endParaRPr lang="en-US" sz="1200">
            <a:solidFill>
              <a:schemeClr val="dk1"/>
            </a:solidFill>
            <a:effectLst/>
            <a:latin typeface="+mn-lt"/>
            <a:ea typeface="+mn-ea"/>
            <a:cs typeface="+mn-cs"/>
          </a:endParaRPr>
        </a:p>
        <a:p>
          <a:pPr lvl="0"/>
          <a:endParaRPr lang="en-CA" sz="1200" b="1">
            <a:solidFill>
              <a:schemeClr val="dk1"/>
            </a:solidFill>
            <a:effectLst/>
            <a:latin typeface="+mn-lt"/>
            <a:ea typeface="+mn-ea"/>
            <a:cs typeface="+mn-cs"/>
          </a:endParaRPr>
        </a:p>
        <a:p>
          <a:pPr lvl="0"/>
          <a:r>
            <a:rPr lang="en-CA" sz="1200" b="1">
              <a:solidFill>
                <a:schemeClr val="dk1"/>
              </a:solidFill>
              <a:effectLst/>
              <a:latin typeface="+mn-lt"/>
              <a:ea typeface="+mn-ea"/>
              <a:cs typeface="+mn-cs"/>
            </a:rPr>
            <a:t>RECORD</a:t>
          </a:r>
          <a:r>
            <a:rPr lang="en-CA" sz="1200">
              <a:solidFill>
                <a:schemeClr val="dk1"/>
              </a:solidFill>
              <a:effectLst/>
              <a:latin typeface="+mn-lt"/>
              <a:ea typeface="+mn-ea"/>
              <a:cs typeface="+mn-cs"/>
            </a:rPr>
            <a:t> your child’s current assessment scores and how your child is progressing in those areas, relative to what we might expect.</a:t>
          </a:r>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 </a:t>
          </a:r>
          <a:endParaRPr lang="en-US" sz="1200">
            <a:solidFill>
              <a:schemeClr val="dk1"/>
            </a:solidFill>
            <a:effectLst/>
            <a:latin typeface="+mn-lt"/>
            <a:ea typeface="+mn-ea"/>
            <a:cs typeface="+mn-cs"/>
          </a:endParaRPr>
        </a:p>
        <a:p>
          <a:pPr lvl="0"/>
          <a:r>
            <a:rPr lang="en-CA" sz="1200" b="1">
              <a:solidFill>
                <a:schemeClr val="dk1"/>
              </a:solidFill>
              <a:effectLst/>
              <a:latin typeface="+mn-lt"/>
              <a:ea typeface="+mn-ea"/>
              <a:cs typeface="+mn-cs"/>
            </a:rPr>
            <a:t>DISCUSS</a:t>
          </a:r>
          <a:r>
            <a:rPr lang="en-CA" sz="1200">
              <a:solidFill>
                <a:schemeClr val="dk1"/>
              </a:solidFill>
              <a:effectLst/>
              <a:latin typeface="+mn-lt"/>
              <a:ea typeface="+mn-ea"/>
              <a:cs typeface="+mn-cs"/>
            </a:rPr>
            <a:t> your child’s strengths and important areas for improvement, and make notes to help individualize your child’s treatment plan. </a:t>
          </a:r>
        </a:p>
        <a:p>
          <a:pPr lvl="0"/>
          <a:endParaRPr lang="en-US" sz="1200">
            <a:solidFill>
              <a:schemeClr val="dk1"/>
            </a:solidFill>
            <a:effectLst/>
            <a:latin typeface="+mn-lt"/>
            <a:ea typeface="+mn-ea"/>
            <a:cs typeface="+mn-cs"/>
          </a:endParaRPr>
        </a:p>
        <a:p>
          <a:r>
            <a:rPr lang="en-CA" sz="1200">
              <a:solidFill>
                <a:schemeClr val="dk1"/>
              </a:solidFill>
              <a:effectLst/>
              <a:latin typeface="+mn-lt"/>
              <a:ea typeface="+mn-ea"/>
              <a:cs typeface="+mn-cs"/>
            </a:rPr>
            <a:t>For families who find it helpful, this type of developmental monitoring is a place to start the conversation about what we might expect to see based on assessments of children in similar functional levels of cerebral palsy. </a:t>
          </a:r>
          <a:endParaRPr lang="en-US" sz="1200">
            <a:solidFill>
              <a:schemeClr val="dk1"/>
            </a:solidFill>
            <a:effectLst/>
            <a:latin typeface="+mn-lt"/>
            <a:ea typeface="+mn-ea"/>
            <a:cs typeface="+mn-cs"/>
          </a:endParaRPr>
        </a:p>
        <a:p>
          <a:endParaRPr lang="en-US" sz="1200"/>
        </a:p>
      </xdr:txBody>
    </xdr:sp>
    <xdr:clientData/>
  </xdr:twoCellAnchor>
  <xdr:twoCellAnchor>
    <xdr:from>
      <xdr:col>3</xdr:col>
      <xdr:colOff>62706</xdr:colOff>
      <xdr:row>64</xdr:row>
      <xdr:rowOff>153990</xdr:rowOff>
    </xdr:from>
    <xdr:to>
      <xdr:col>15</xdr:col>
      <xdr:colOff>6350</xdr:colOff>
      <xdr:row>67</xdr:row>
      <xdr:rowOff>104775</xdr:rowOff>
    </xdr:to>
    <xdr:sp macro="" textlink="">
      <xdr:nvSpPr>
        <xdr:cNvPr id="14" name="TextBox 13">
          <a:extLst>
            <a:ext uri="{FF2B5EF4-FFF2-40B4-BE49-F238E27FC236}">
              <a16:creationId xmlns:a16="http://schemas.microsoft.com/office/drawing/2014/main" id="{00000000-0008-0000-0800-00000E000000}"/>
            </a:ext>
          </a:extLst>
        </xdr:cNvPr>
        <xdr:cNvSpPr txBox="1"/>
      </xdr:nvSpPr>
      <xdr:spPr>
        <a:xfrm>
          <a:off x="1148556" y="12965115"/>
          <a:ext cx="7163594" cy="5508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300"/>
            </a:spcAft>
            <a:buClrTx/>
            <a:buSzTx/>
            <a:buFontTx/>
            <a:buNone/>
            <a:tabLst/>
            <a:defRPr/>
          </a:pPr>
          <a:r>
            <a:rPr lang="en-CA" sz="1200">
              <a:solidFill>
                <a:schemeClr val="dk1"/>
              </a:solidFill>
              <a:effectLst/>
              <a:latin typeface="+mn-lt"/>
              <a:ea typeface="+mn-ea"/>
              <a:cs typeface="+mn-cs"/>
            </a:rPr>
            <a:t>To find out more, visit the On Track Study website: </a:t>
          </a:r>
          <a:r>
            <a:rPr lang="en-CA" sz="1200" u="sng">
              <a:solidFill>
                <a:schemeClr val="dk1"/>
              </a:solidFill>
              <a:effectLst/>
              <a:latin typeface="+mn-lt"/>
              <a:ea typeface="+mn-ea"/>
              <a:cs typeface="+mn-cs"/>
              <a:hlinkClick xmlns:r="http://schemas.openxmlformats.org/officeDocument/2006/relationships" r:id=""/>
            </a:rPr>
            <a:t>canchild.ca/en/research-in-practice/current-studies/on-track</a:t>
          </a:r>
          <a:endParaRPr lang="en-CA" sz="1200" u="sng">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https://creativecommons.org/licenses/by-nc-sa/2.5/ca/   </a:t>
          </a:r>
          <a:endParaRPr lang="en-US" sz="1200"/>
        </a:p>
      </xdr:txBody>
    </xdr:sp>
    <xdr:clientData/>
  </xdr:twoCellAnchor>
  <xdr:twoCellAnchor>
    <xdr:from>
      <xdr:col>1</xdr:col>
      <xdr:colOff>57150</xdr:colOff>
      <xdr:row>36</xdr:row>
      <xdr:rowOff>25401</xdr:rowOff>
    </xdr:from>
    <xdr:to>
      <xdr:col>16</xdr:col>
      <xdr:colOff>0</xdr:colOff>
      <xdr:row>68</xdr:row>
      <xdr:rowOff>158751</xdr:rowOff>
    </xdr:to>
    <xdr:sp macro="" textlink="">
      <xdr:nvSpPr>
        <xdr:cNvPr id="15" name="Rectangle 14">
          <a:extLst>
            <a:ext uri="{FF2B5EF4-FFF2-40B4-BE49-F238E27FC236}">
              <a16:creationId xmlns:a16="http://schemas.microsoft.com/office/drawing/2014/main" id="{00000000-0008-0000-0800-00000F000000}"/>
            </a:ext>
          </a:extLst>
        </xdr:cNvPr>
        <xdr:cNvSpPr/>
      </xdr:nvSpPr>
      <xdr:spPr>
        <a:xfrm>
          <a:off x="234950" y="7010401"/>
          <a:ext cx="8870950" cy="6635750"/>
        </a:xfrm>
        <a:prstGeom prst="rect">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25399</xdr:colOff>
      <xdr:row>0</xdr:row>
      <xdr:rowOff>31750</xdr:rowOff>
    </xdr:from>
    <xdr:to>
      <xdr:col>6</xdr:col>
      <xdr:colOff>1534583</xdr:colOff>
      <xdr:row>48</xdr:row>
      <xdr:rowOff>0</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25399" y="31750"/>
          <a:ext cx="6557434" cy="9493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b="1">
              <a:solidFill>
                <a:schemeClr val="dk1"/>
              </a:solidFill>
              <a:effectLst/>
              <a:latin typeface="+mn-lt"/>
              <a:ea typeface="+mn-ea"/>
              <a:cs typeface="+mn-cs"/>
            </a:rPr>
            <a:t>ACKNOWLEDGEMENTS</a:t>
          </a:r>
          <a:endParaRPr lang="en-US" sz="1100">
            <a:solidFill>
              <a:schemeClr val="dk1"/>
            </a:solidFill>
            <a:effectLst/>
            <a:latin typeface="+mn-lt"/>
            <a:ea typeface="+mn-ea"/>
            <a:cs typeface="+mn-cs"/>
          </a:endParaRPr>
        </a:p>
        <a:p>
          <a:endParaRPr lang="en-US" sz="600">
            <a:solidFill>
              <a:schemeClr val="dk1"/>
            </a:solidFill>
            <a:effectLst/>
            <a:latin typeface="+mn-lt"/>
            <a:ea typeface="+mn-ea"/>
            <a:cs typeface="+mn-cs"/>
          </a:endParaRPr>
        </a:p>
        <a:p>
          <a:r>
            <a:rPr lang="en-CA" sz="1100" b="1">
              <a:solidFill>
                <a:schemeClr val="dk1"/>
              </a:solidFill>
              <a:effectLst/>
              <a:latin typeface="+mn-lt"/>
              <a:ea typeface="+mn-ea"/>
              <a:cs typeface="+mn-cs"/>
            </a:rPr>
            <a:t>Development</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Avery Information Services</a:t>
          </a: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en-US" sz="800">
            <a:solidFill>
              <a:schemeClr val="dk1"/>
            </a:solidFill>
            <a:effectLst/>
            <a:latin typeface="+mn-lt"/>
            <a:ea typeface="+mn-ea"/>
            <a:cs typeface="+mn-cs"/>
          </a:endParaRPr>
        </a:p>
        <a:p>
          <a:r>
            <a:rPr lang="en-CA" sz="1100" b="1">
              <a:solidFill>
                <a:schemeClr val="dk1"/>
              </a:solidFill>
              <a:effectLst/>
              <a:latin typeface="+mn-lt"/>
              <a:ea typeface="+mn-ea"/>
              <a:cs typeface="+mn-cs"/>
            </a:rPr>
            <a:t>Funding</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This [On Track Study] work was supported through the Canadian Institutes of Health Research (MOP # 119276, 2012–2017) and the Patient Centered Outcomes Research Institute (PCORI) Award (# 5321, 2013–2016). The funders have had no involvement in study design, data collection, data analysis, manuscript preparation, and/or publication decisions.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The statements presented in this work are solely the responsibility of the authors and do not necessarily represent the views of either the Canadian Institutes of Health Research or the Patient-Centered Outcomes Research Institute (PCORI), including its Board of Governors or Methodology Committee.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p>
        <a:p>
          <a:r>
            <a:rPr lang="en-CA" sz="1100" b="1">
              <a:solidFill>
                <a:schemeClr val="dk1"/>
              </a:solidFill>
              <a:effectLst/>
              <a:latin typeface="+mn-lt"/>
              <a:ea typeface="+mn-ea"/>
              <a:cs typeface="+mn-cs"/>
            </a:rPr>
            <a:t>On Track Study Collaboration Group</a:t>
          </a:r>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Academic Researchers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Doreen Bartlett,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Sarah Westcott McCoy,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Chiarello,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Robert J. Palisano,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Lynn M. Jeffries,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Alyssa Fiss,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Jan Willem Gorter,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Steven Hanna,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Kristie Bjornson,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Cheryl Kerfeld,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Avery, Canada</a:t>
          </a:r>
        </a:p>
        <a:p>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Study Coordinators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Barb Galuppi,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Monica Smersh, United States</a:t>
          </a:r>
          <a:endParaRPr lang="en-US" sz="1100">
            <a:solidFill>
              <a:schemeClr val="dk1"/>
            </a:solidFill>
            <a:effectLst/>
            <a:latin typeface="+mn-lt"/>
            <a:ea typeface="+mn-ea"/>
            <a:cs typeface="+mn-cs"/>
          </a:endParaRPr>
        </a:p>
        <a:p>
          <a:endParaRPr lang="en-CA" sz="1100">
            <a:solidFill>
              <a:schemeClr val="dk1"/>
            </a:solidFill>
            <a:effectLst/>
            <a:latin typeface="+mn-lt"/>
            <a:ea typeface="+mn-ea"/>
            <a:cs typeface="+mn-cs"/>
          </a:endParaRPr>
        </a:p>
        <a:p>
          <a:r>
            <a:rPr lang="en-CA" sz="1100">
              <a:solidFill>
                <a:schemeClr val="dk1"/>
              </a:solidFill>
              <a:effectLst/>
              <a:latin typeface="+mn-lt"/>
              <a:ea typeface="+mn-ea"/>
              <a:cs typeface="+mn-cs"/>
            </a:rPr>
            <a:t>We thank the participating children and families, whose continued involvement made the On Track study possible. We also acknowledge the important contributions of the regional coordinators as well as the 90 therapists across North America who assessed children during the course of the study.</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b="1">
              <a:solidFill>
                <a:schemeClr val="dk1"/>
              </a:solidFill>
              <a:effectLst/>
              <a:latin typeface="+mn-lt"/>
              <a:ea typeface="+mn-ea"/>
              <a:cs typeface="+mn-cs"/>
            </a:rPr>
            <a:t>Included Resources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Interpretation of Developmental progress for the Gross Motor Function Measure (GMFM) has been added to this resource with permission. Interpretation is based on GMFM data collected in the research studies listed below: </a:t>
          </a:r>
          <a:endParaRPr lang="en-US" sz="1100">
            <a:solidFill>
              <a:schemeClr val="dk1"/>
            </a:solidFill>
            <a:effectLst/>
            <a:latin typeface="+mn-lt"/>
            <a:ea typeface="+mn-ea"/>
            <a:cs typeface="+mn-cs"/>
          </a:endParaRPr>
        </a:p>
        <a:p>
          <a:r>
            <a:rPr lang="en-CA" sz="1000">
              <a:solidFill>
                <a:schemeClr val="dk1"/>
              </a:solidFill>
              <a:effectLst/>
              <a:latin typeface="+mn-lt"/>
              <a:ea typeface="+mn-ea"/>
              <a:cs typeface="+mn-cs"/>
            </a:rPr>
            <a:t>1. Rosenbaum PL, Walter SD, Hanna SE, et al. Prognosis for gross motor function in cerebral palsy: creation of motor development curves. JAMA. 2002;288:1357-1363.</a:t>
          </a:r>
          <a:endParaRPr lang="en-US" sz="1000">
            <a:solidFill>
              <a:schemeClr val="dk1"/>
            </a:solidFill>
            <a:effectLst/>
            <a:latin typeface="+mn-lt"/>
            <a:ea typeface="+mn-ea"/>
            <a:cs typeface="+mn-cs"/>
          </a:endParaRPr>
        </a:p>
        <a:p>
          <a:r>
            <a:rPr lang="en-CA" sz="1000">
              <a:solidFill>
                <a:schemeClr val="dk1"/>
              </a:solidFill>
              <a:effectLst/>
              <a:latin typeface="+mn-lt"/>
              <a:ea typeface="+mn-ea"/>
              <a:cs typeface="+mn-cs"/>
            </a:rPr>
            <a:t>2. Hanna SE, Rosenbaum PL, Bartlett DJ, et al. Stability and decline in gross motor function among children and youth with cerebral palsy aged 2 to 21 years. Dev Med Child Neurol. 2009;51:295-302.</a:t>
          </a:r>
          <a:endParaRPr lang="en-US" sz="1000">
            <a:solidFill>
              <a:schemeClr val="dk1"/>
            </a:solidFill>
            <a:effectLst/>
            <a:latin typeface="+mn-lt"/>
            <a:ea typeface="+mn-ea"/>
            <a:cs typeface="+mn-cs"/>
          </a:endParaRPr>
        </a:p>
        <a:p>
          <a:r>
            <a:rPr lang="en-CA" sz="1000">
              <a:solidFill>
                <a:schemeClr val="dk1"/>
              </a:solidFill>
              <a:effectLst/>
              <a:latin typeface="+mn-lt"/>
              <a:ea typeface="+mn-ea"/>
              <a:cs typeface="+mn-cs"/>
            </a:rPr>
            <a:t> </a:t>
          </a:r>
          <a:endParaRPr lang="en-US" sz="1000">
            <a:solidFill>
              <a:schemeClr val="dk1"/>
            </a:solidFill>
            <a:effectLst/>
            <a:latin typeface="+mn-lt"/>
            <a:ea typeface="+mn-ea"/>
            <a:cs typeface="+mn-cs"/>
          </a:endParaRPr>
        </a:p>
        <a:p>
          <a:r>
            <a:rPr lang="en-CA" sz="1100">
              <a:solidFill>
                <a:schemeClr val="dk1"/>
              </a:solidFill>
              <a:effectLst/>
              <a:latin typeface="+mn-lt"/>
              <a:ea typeface="+mn-ea"/>
              <a:cs typeface="+mn-cs"/>
            </a:rPr>
            <a:t>This Interactive Spreadsheet for Interpreting Developmental Progress is owned by McMaster University and is protected by copyright and may only be used for personal, non-commercial clinical, non-commercial research and non-commercial educational purposes.   The term "non-commercial," as used here, means personal, clinical,</a:t>
          </a:r>
          <a:r>
            <a:rPr lang="en-CA" sz="1100" baseline="0">
              <a:solidFill>
                <a:schemeClr val="dk1"/>
              </a:solidFill>
              <a:effectLst/>
              <a:latin typeface="+mn-lt"/>
              <a:ea typeface="+mn-ea"/>
              <a:cs typeface="+mn-cs"/>
            </a:rPr>
            <a:t> </a:t>
          </a:r>
          <a:r>
            <a:rPr lang="en-CA" sz="1100">
              <a:solidFill>
                <a:schemeClr val="dk1"/>
              </a:solidFill>
              <a:effectLst/>
              <a:latin typeface="+mn-lt"/>
              <a:ea typeface="+mn-ea"/>
              <a:cs typeface="+mn-cs"/>
            </a:rPr>
            <a:t>academic or other scholarly research and education which (a) is not undertaken for profit, or (b) is not intended to produce works, products, services, or data for commercial use, or (c) is neither conducted, nor funded, by a person or an entity engaged in the commercial use, application or exploitation of works similar to the measures and resources as found on this website.  Any commercial use requires permission and a separate agreement.  For more information please contact,  canchild@mcmaster.ca.</a:t>
          </a:r>
        </a:p>
        <a:p>
          <a:r>
            <a:rPr lang="en-CA" sz="1100">
              <a:solidFill>
                <a:schemeClr val="dk1"/>
              </a:solidFill>
              <a:effectLst/>
              <a:latin typeface="+mn-lt"/>
              <a:ea typeface="+mn-ea"/>
              <a:cs typeface="+mn-cs"/>
            </a:rPr>
            <a:t> </a:t>
          </a:r>
        </a:p>
        <a:p>
          <a:r>
            <a:rPr lang="en-CA" sz="1100">
              <a:solidFill>
                <a:schemeClr val="dk1"/>
              </a:solidFill>
              <a:effectLst/>
              <a:latin typeface="+mn-lt"/>
              <a:ea typeface="+mn-ea"/>
              <a:cs typeface="+mn-cs"/>
            </a:rPr>
            <a:t>Copyright © 2018 CanChild, McMaster University.</a:t>
          </a:r>
        </a:p>
        <a:p>
          <a:endParaRPr lang="en-US" sz="1100"/>
        </a:p>
      </xdr:txBody>
    </xdr:sp>
    <xdr:clientData/>
  </xdr:twoCellAnchor>
  <xdr:twoCellAnchor>
    <xdr:from>
      <xdr:col>3</xdr:col>
      <xdr:colOff>444500</xdr:colOff>
      <xdr:row>12</xdr:row>
      <xdr:rowOff>42334</xdr:rowOff>
    </xdr:from>
    <xdr:to>
      <xdr:col>6</xdr:col>
      <xdr:colOff>709083</xdr:colOff>
      <xdr:row>26</xdr:row>
      <xdr:rowOff>74084</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2921000" y="2455334"/>
          <a:ext cx="2741083" cy="28469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Parent Researchers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Lisa Diller,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Paula Drew,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Nancy Ford,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Marquitha K. Gilbert,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tina hjorngaard, Canada</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Kimberly Rayfield,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Barbara Sieck Taylor,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 </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Regional Coordinators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Jennifer Miller,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Amanda Porter,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Tracy Stoner,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Erin English Wentz, United States</a:t>
          </a:r>
          <a:endParaRPr lang="en-US" sz="1100">
            <a:solidFill>
              <a:schemeClr val="dk1"/>
            </a:solidFill>
            <a:effectLst/>
            <a:latin typeface="+mn-lt"/>
            <a:ea typeface="+mn-ea"/>
            <a:cs typeface="+mn-cs"/>
          </a:endParaRPr>
        </a:p>
        <a:p>
          <a:r>
            <a:rPr lang="en-CA" sz="1100">
              <a:solidFill>
                <a:schemeClr val="dk1"/>
              </a:solidFill>
              <a:effectLst/>
              <a:latin typeface="+mn-lt"/>
              <a:ea typeface="+mn-ea"/>
              <a:cs typeface="+mn-cs"/>
            </a:rPr>
            <a:t>Allison Yocum, United States</a:t>
          </a:r>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xdr:col>
      <xdr:colOff>334818</xdr:colOff>
      <xdr:row>14</xdr:row>
      <xdr:rowOff>125832</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263900"/>
          <a:ext cx="334818" cy="330200"/>
        </a:xfrm>
        <a:prstGeom prst="rect">
          <a:avLst/>
        </a:prstGeom>
      </xdr:spPr>
    </xdr:pic>
    <xdr:clientData/>
  </xdr:twoCellAnchor>
  <xdr:twoCellAnchor editAs="oneCell">
    <xdr:from>
      <xdr:col>1</xdr:col>
      <xdr:colOff>0</xdr:colOff>
      <xdr:row>32</xdr:row>
      <xdr:rowOff>0</xdr:rowOff>
    </xdr:from>
    <xdr:to>
      <xdr:col>1</xdr:col>
      <xdr:colOff>338400</xdr:colOff>
      <xdr:row>32</xdr:row>
      <xdr:rowOff>338400</xdr:rowOff>
    </xdr:to>
    <xdr:pic>
      <xdr:nvPicPr>
        <xdr:cNvPr id="5" name="Picture 4">
          <a:extLst>
            <a:ext uri="{FF2B5EF4-FFF2-40B4-BE49-F238E27FC236}">
              <a16:creationId xmlns:a16="http://schemas.microsoft.com/office/drawing/2014/main" id="{00000000-0008-0000-0A00-000005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38200" y="7404100"/>
          <a:ext cx="338400" cy="338400"/>
        </a:xfrm>
        <a:prstGeom prst="rect">
          <a:avLst/>
        </a:prstGeom>
      </xdr:spPr>
    </xdr:pic>
    <xdr:clientData/>
  </xdr:twoCellAnchor>
  <xdr:twoCellAnchor editAs="oneCell">
    <xdr:from>
      <xdr:col>1</xdr:col>
      <xdr:colOff>0</xdr:colOff>
      <xdr:row>33</xdr:row>
      <xdr:rowOff>0</xdr:rowOff>
    </xdr:from>
    <xdr:to>
      <xdr:col>1</xdr:col>
      <xdr:colOff>338400</xdr:colOff>
      <xdr:row>33</xdr:row>
      <xdr:rowOff>338400</xdr:rowOff>
    </xdr:to>
    <xdr:pic>
      <xdr:nvPicPr>
        <xdr:cNvPr id="25" name="Picture 24">
          <a:extLst>
            <a:ext uri="{FF2B5EF4-FFF2-40B4-BE49-F238E27FC236}">
              <a16:creationId xmlns:a16="http://schemas.microsoft.com/office/drawing/2014/main" id="{00000000-0008-0000-0A00-000019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8200" y="7759700"/>
          <a:ext cx="338400" cy="338400"/>
        </a:xfrm>
        <a:prstGeom prst="rect">
          <a:avLst/>
        </a:prstGeom>
      </xdr:spPr>
    </xdr:pic>
    <xdr:clientData/>
  </xdr:twoCellAnchor>
  <xdr:twoCellAnchor editAs="oneCell">
    <xdr:from>
      <xdr:col>1</xdr:col>
      <xdr:colOff>0</xdr:colOff>
      <xdr:row>34</xdr:row>
      <xdr:rowOff>0</xdr:rowOff>
    </xdr:from>
    <xdr:to>
      <xdr:col>1</xdr:col>
      <xdr:colOff>338400</xdr:colOff>
      <xdr:row>34</xdr:row>
      <xdr:rowOff>338400</xdr:rowOff>
    </xdr:to>
    <xdr:pic>
      <xdr:nvPicPr>
        <xdr:cNvPr id="26" name="Picture 25">
          <a:extLst>
            <a:ext uri="{FF2B5EF4-FFF2-40B4-BE49-F238E27FC236}">
              <a16:creationId xmlns:a16="http://schemas.microsoft.com/office/drawing/2014/main" id="{00000000-0008-0000-0A00-00001A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38200" y="8115300"/>
          <a:ext cx="338400" cy="338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6413900</xdr:colOff>
      <xdr:row>129</xdr:row>
      <xdr:rowOff>4367200</xdr:rowOff>
    </xdr:to>
    <xdr:graphicFrame macro="">
      <xdr:nvGraphicFramePr>
        <xdr:cNvPr id="5" name="Picture 1">
          <a:extLst>
            <a:ext uri="{FF2B5EF4-FFF2-40B4-BE49-F238E27FC236}">
              <a16:creationId xmlns:a16="http://schemas.microsoft.com/office/drawing/2014/main" id="{00000000-0008-0000-0B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6" name="Picture 2">
          <a:extLst>
            <a:ext uri="{FF2B5EF4-FFF2-40B4-BE49-F238E27FC236}">
              <a16:creationId xmlns:a16="http://schemas.microsoft.com/office/drawing/2014/main" id="{00000000-0008-0000-0B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C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54</xdr:col>
      <xdr:colOff>63500</xdr:colOff>
      <xdr:row>129</xdr:row>
      <xdr:rowOff>50800</xdr:rowOff>
    </xdr:from>
    <xdr:to>
      <xdr:col>54</xdr:col>
      <xdr:colOff>6400800</xdr:colOff>
      <xdr:row>129</xdr:row>
      <xdr:rowOff>4419600</xdr:rowOff>
    </xdr:to>
    <xdr:graphicFrame macro="">
      <xdr:nvGraphicFramePr>
        <xdr:cNvPr id="2" name="Picture 1">
          <a:extLst>
            <a:ext uri="{FF2B5EF4-FFF2-40B4-BE49-F238E27FC236}">
              <a16:creationId xmlns:a16="http://schemas.microsoft.com/office/drawing/2014/main" id="{00000000-0008-0000-1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50800</xdr:colOff>
      <xdr:row>127</xdr:row>
      <xdr:rowOff>63500</xdr:rowOff>
    </xdr:from>
    <xdr:to>
      <xdr:col>54</xdr:col>
      <xdr:colOff>6400800</xdr:colOff>
      <xdr:row>127</xdr:row>
      <xdr:rowOff>4381500</xdr:rowOff>
    </xdr:to>
    <xdr:graphicFrame macro="">
      <xdr:nvGraphicFramePr>
        <xdr:cNvPr id="3" name="Picture 2">
          <a:extLst>
            <a:ext uri="{FF2B5EF4-FFF2-40B4-BE49-F238E27FC236}">
              <a16:creationId xmlns:a16="http://schemas.microsoft.com/office/drawing/2014/main" id="{00000000-0008-0000-1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AppData/Local/Microsoft/Windows/INetCache/Content.Outlook/O9Z389OU/OnTrack%20Percentiles%20TestingVersion%2018Sep2017%20B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
      <sheetName val="Percentile Calculator"/>
      <sheetName val="staticInfo"/>
      <sheetName val="SAROMM_Level_I"/>
      <sheetName val="TenPercentValuesCentileChangeSc"/>
      <sheetName val="NineyPercentValuesCentileChange"/>
      <sheetName val="ECAB_Level_I"/>
      <sheetName val="ECAB_Level_II"/>
      <sheetName val="ECAB_Level_III"/>
      <sheetName val="ECAB_Level_IV"/>
      <sheetName val="ECAB_Level_V"/>
      <sheetName val="SMWT_Level_I"/>
      <sheetName val="SMWT_Level_II"/>
      <sheetName val="SMWT_Level_III"/>
      <sheetName val="SAROMM_Level_II"/>
      <sheetName val="SAROMM_Level_III"/>
      <sheetName val="SAROMM_Level_IV"/>
      <sheetName val="SAROMM_Level_V"/>
      <sheetName val="CEDLpar_Level_I"/>
      <sheetName val="CEDLpar_Level_II"/>
      <sheetName val="CEDLpar_Level_III"/>
      <sheetName val="CEDLpar_Level_IV"/>
      <sheetName val="CEDLpar_Level_V"/>
      <sheetName val="CEDLsc_Level_I"/>
      <sheetName val="CEDLsc_Level_II"/>
      <sheetName val="CEDLsc_Level_III"/>
      <sheetName val="CEDLsc_Level_IV"/>
      <sheetName val="CEDLsc_Level_V"/>
      <sheetName val="EASE_Level_I"/>
      <sheetName val="EASE_Level_II"/>
      <sheetName val="EASE_Level_III"/>
      <sheetName val="EASE_Level_IV"/>
      <sheetName val="EASE_Level_V"/>
      <sheetName val="FSA_Level_I"/>
      <sheetName val="FSA_Level_II"/>
      <sheetName val="FSA_Level_III"/>
      <sheetName val="FSA_Level_IV"/>
      <sheetName val="FSA_Level_V"/>
      <sheetName val="HEALTH_Level_I"/>
      <sheetName val="HEALTH_Level_II"/>
      <sheetName val="HEALTH_Level_III"/>
      <sheetName val="HEALTH_Level_IV"/>
      <sheetName val="HEALTH_Level_V"/>
    </sheetNames>
    <sheetDataSet>
      <sheetData sheetId="0"/>
      <sheetData sheetId="1">
        <row r="5">
          <cell r="J5">
            <v>9</v>
          </cell>
          <cell r="K5">
            <v>10</v>
          </cell>
          <cell r="L5">
            <v>15</v>
          </cell>
          <cell r="M5">
            <v>20</v>
          </cell>
          <cell r="N5">
            <v>25</v>
          </cell>
          <cell r="O5">
            <v>30</v>
          </cell>
          <cell r="P5">
            <v>35</v>
          </cell>
          <cell r="Q5">
            <v>40</v>
          </cell>
          <cell r="R5">
            <v>45</v>
          </cell>
          <cell r="S5">
            <v>50</v>
          </cell>
          <cell r="T5">
            <v>55</v>
          </cell>
          <cell r="U5">
            <v>60</v>
          </cell>
          <cell r="V5">
            <v>65</v>
          </cell>
          <cell r="W5">
            <v>70</v>
          </cell>
          <cell r="X5">
            <v>75</v>
          </cell>
          <cell r="Y5">
            <v>80</v>
          </cell>
          <cell r="Z5">
            <v>85</v>
          </cell>
          <cell r="AA5">
            <v>90</v>
          </cell>
          <cell r="AB5">
            <v>95</v>
          </cell>
          <cell r="AC5">
            <v>97</v>
          </cell>
          <cell r="AD5" t="str">
            <v>x</v>
          </cell>
          <cell r="AF5">
            <v>20</v>
          </cell>
        </row>
        <row r="6">
          <cell r="J6">
            <v>1.4</v>
          </cell>
          <cell r="K6">
            <v>1.4</v>
          </cell>
          <cell r="L6">
            <v>1.6</v>
          </cell>
          <cell r="M6">
            <v>1.8</v>
          </cell>
          <cell r="N6">
            <v>2.2999999999999998</v>
          </cell>
          <cell r="O6">
            <v>2.7</v>
          </cell>
          <cell r="P6">
            <v>2.9</v>
          </cell>
          <cell r="Q6">
            <v>4.7</v>
          </cell>
          <cell r="R6">
            <v>5.9</v>
          </cell>
          <cell r="S6">
            <v>6</v>
          </cell>
          <cell r="T6">
            <v>7</v>
          </cell>
          <cell r="U6">
            <v>7.1</v>
          </cell>
          <cell r="V6">
            <v>8.1</v>
          </cell>
          <cell r="W6">
            <v>8.4</v>
          </cell>
          <cell r="X6">
            <v>9.4</v>
          </cell>
          <cell r="Y6">
            <v>11</v>
          </cell>
          <cell r="Z6">
            <v>12</v>
          </cell>
          <cell r="AA6">
            <v>13.8</v>
          </cell>
          <cell r="AB6">
            <v>15.2</v>
          </cell>
          <cell r="AC6">
            <v>18</v>
          </cell>
          <cell r="AD6" t="str">
            <v>x</v>
          </cell>
        </row>
        <row r="7">
          <cell r="J7">
            <v>1.4</v>
          </cell>
          <cell r="K7">
            <v>1.4</v>
          </cell>
          <cell r="L7">
            <v>1.7</v>
          </cell>
          <cell r="M7">
            <v>2</v>
          </cell>
          <cell r="N7">
            <v>2.4</v>
          </cell>
          <cell r="O7">
            <v>2.9</v>
          </cell>
          <cell r="P7">
            <v>3.1</v>
          </cell>
          <cell r="Q7">
            <v>4.8</v>
          </cell>
          <cell r="R7">
            <v>5.9</v>
          </cell>
          <cell r="S7">
            <v>6.1</v>
          </cell>
          <cell r="T7">
            <v>7</v>
          </cell>
          <cell r="U7">
            <v>7.2</v>
          </cell>
          <cell r="V7">
            <v>8.1</v>
          </cell>
          <cell r="W7">
            <v>8.5</v>
          </cell>
          <cell r="X7">
            <v>9.6</v>
          </cell>
          <cell r="Y7">
            <v>11.1</v>
          </cell>
          <cell r="Z7">
            <v>12</v>
          </cell>
          <cell r="AA7">
            <v>13.9</v>
          </cell>
          <cell r="AB7">
            <v>15.5</v>
          </cell>
          <cell r="AC7">
            <v>18.5</v>
          </cell>
          <cell r="AD7" t="str">
            <v>x</v>
          </cell>
        </row>
        <row r="8">
          <cell r="J8">
            <v>1.4</v>
          </cell>
          <cell r="K8">
            <v>1.4</v>
          </cell>
          <cell r="L8">
            <v>1.8</v>
          </cell>
          <cell r="M8">
            <v>2.1</v>
          </cell>
          <cell r="N8">
            <v>2.6</v>
          </cell>
          <cell r="O8">
            <v>3</v>
          </cell>
          <cell r="P8">
            <v>3.3</v>
          </cell>
          <cell r="Q8">
            <v>4.9000000000000004</v>
          </cell>
          <cell r="R8">
            <v>6</v>
          </cell>
          <cell r="S8">
            <v>6.1</v>
          </cell>
          <cell r="T8">
            <v>7</v>
          </cell>
          <cell r="U8">
            <v>7.2</v>
          </cell>
          <cell r="V8">
            <v>8.1</v>
          </cell>
          <cell r="W8">
            <v>8.6</v>
          </cell>
          <cell r="X8">
            <v>9.6999999999999993</v>
          </cell>
          <cell r="Y8">
            <v>11.2</v>
          </cell>
          <cell r="Z8">
            <v>12</v>
          </cell>
          <cell r="AA8">
            <v>13.9</v>
          </cell>
          <cell r="AB8">
            <v>15.8</v>
          </cell>
          <cell r="AC8">
            <v>19</v>
          </cell>
          <cell r="AD8" t="str">
            <v>x</v>
          </cell>
        </row>
        <row r="9">
          <cell r="J9">
            <v>1.4</v>
          </cell>
          <cell r="K9">
            <v>1.5</v>
          </cell>
          <cell r="L9">
            <v>1.8</v>
          </cell>
          <cell r="M9">
            <v>2.2000000000000002</v>
          </cell>
          <cell r="N9">
            <v>2.7</v>
          </cell>
          <cell r="O9">
            <v>3.2</v>
          </cell>
          <cell r="P9">
            <v>3.4</v>
          </cell>
          <cell r="Q9">
            <v>4.9000000000000004</v>
          </cell>
          <cell r="R9">
            <v>6</v>
          </cell>
          <cell r="S9">
            <v>6.1</v>
          </cell>
          <cell r="T9">
            <v>7</v>
          </cell>
          <cell r="U9">
            <v>7.2</v>
          </cell>
          <cell r="V9">
            <v>8.1</v>
          </cell>
          <cell r="W9">
            <v>8.6999999999999993</v>
          </cell>
          <cell r="X9">
            <v>9.9</v>
          </cell>
          <cell r="Y9">
            <v>11.3</v>
          </cell>
          <cell r="Z9">
            <v>12</v>
          </cell>
          <cell r="AA9">
            <v>13.9</v>
          </cell>
          <cell r="AB9">
            <v>16.2</v>
          </cell>
          <cell r="AC9">
            <v>19.5</v>
          </cell>
          <cell r="AD9" t="str">
            <v>x</v>
          </cell>
        </row>
        <row r="10">
          <cell r="J10">
            <v>1.4</v>
          </cell>
          <cell r="K10">
            <v>1.5</v>
          </cell>
          <cell r="L10">
            <v>1.9</v>
          </cell>
          <cell r="M10">
            <v>2.2999999999999998</v>
          </cell>
          <cell r="N10">
            <v>2.8</v>
          </cell>
          <cell r="O10">
            <v>3.3</v>
          </cell>
          <cell r="P10">
            <v>3.6</v>
          </cell>
          <cell r="Q10">
            <v>5</v>
          </cell>
          <cell r="R10">
            <v>6</v>
          </cell>
          <cell r="S10">
            <v>6.1</v>
          </cell>
          <cell r="T10">
            <v>7</v>
          </cell>
          <cell r="U10">
            <v>7.2</v>
          </cell>
          <cell r="V10">
            <v>8.1</v>
          </cell>
          <cell r="W10">
            <v>8.8000000000000007</v>
          </cell>
          <cell r="X10">
            <v>10</v>
          </cell>
          <cell r="Y10">
            <v>11.4</v>
          </cell>
          <cell r="Z10">
            <v>12</v>
          </cell>
          <cell r="AA10">
            <v>13.9</v>
          </cell>
          <cell r="AB10">
            <v>16.5</v>
          </cell>
          <cell r="AC10">
            <v>20</v>
          </cell>
          <cell r="AD10" t="str">
            <v>x</v>
          </cell>
        </row>
        <row r="11">
          <cell r="J11">
            <v>1.4</v>
          </cell>
          <cell r="K11">
            <v>1.5</v>
          </cell>
          <cell r="L11">
            <v>1.9</v>
          </cell>
          <cell r="M11">
            <v>2.4</v>
          </cell>
          <cell r="N11">
            <v>2.9</v>
          </cell>
          <cell r="O11">
            <v>3.4</v>
          </cell>
          <cell r="P11">
            <v>3.7</v>
          </cell>
          <cell r="Q11">
            <v>5</v>
          </cell>
          <cell r="R11">
            <v>6</v>
          </cell>
          <cell r="S11">
            <v>6.1</v>
          </cell>
          <cell r="T11">
            <v>6.9</v>
          </cell>
          <cell r="U11">
            <v>7.2</v>
          </cell>
          <cell r="V11">
            <v>8.1</v>
          </cell>
          <cell r="W11">
            <v>8.8000000000000007</v>
          </cell>
          <cell r="X11">
            <v>10.1</v>
          </cell>
          <cell r="Y11">
            <v>11.4</v>
          </cell>
          <cell r="Z11">
            <v>12</v>
          </cell>
          <cell r="AA11">
            <v>13.9</v>
          </cell>
          <cell r="AB11">
            <v>16.8</v>
          </cell>
          <cell r="AC11">
            <v>20.399999999999999</v>
          </cell>
          <cell r="AD11" t="str">
            <v>x</v>
          </cell>
        </row>
        <row r="12">
          <cell r="J12">
            <v>1.4</v>
          </cell>
          <cell r="K12">
            <v>1.5</v>
          </cell>
          <cell r="L12">
            <v>2</v>
          </cell>
          <cell r="M12">
            <v>2.5</v>
          </cell>
          <cell r="N12">
            <v>3</v>
          </cell>
          <cell r="O12">
            <v>3.5</v>
          </cell>
          <cell r="P12">
            <v>3.8</v>
          </cell>
          <cell r="Q12">
            <v>5.0999999999999996</v>
          </cell>
          <cell r="R12">
            <v>6</v>
          </cell>
          <cell r="S12">
            <v>6.2</v>
          </cell>
          <cell r="T12">
            <v>6.9</v>
          </cell>
          <cell r="U12">
            <v>7.2</v>
          </cell>
          <cell r="V12">
            <v>8.1</v>
          </cell>
          <cell r="W12">
            <v>8.9</v>
          </cell>
          <cell r="X12">
            <v>10.199999999999999</v>
          </cell>
          <cell r="Y12">
            <v>11.5</v>
          </cell>
          <cell r="Z12">
            <v>12</v>
          </cell>
          <cell r="AA12">
            <v>14</v>
          </cell>
          <cell r="AB12">
            <v>17.100000000000001</v>
          </cell>
          <cell r="AC12">
            <v>20.9</v>
          </cell>
          <cell r="AD12" t="str">
            <v>x</v>
          </cell>
        </row>
        <row r="13">
          <cell r="J13">
            <v>1.4</v>
          </cell>
          <cell r="K13">
            <v>1.5</v>
          </cell>
          <cell r="L13">
            <v>2</v>
          </cell>
          <cell r="M13">
            <v>2.5</v>
          </cell>
          <cell r="N13">
            <v>3.1</v>
          </cell>
          <cell r="O13">
            <v>3.6</v>
          </cell>
          <cell r="P13">
            <v>3.9</v>
          </cell>
          <cell r="Q13">
            <v>5.0999999999999996</v>
          </cell>
          <cell r="R13">
            <v>6</v>
          </cell>
          <cell r="S13">
            <v>6.2</v>
          </cell>
          <cell r="T13">
            <v>6.9</v>
          </cell>
          <cell r="U13">
            <v>7.3</v>
          </cell>
          <cell r="V13">
            <v>8.1</v>
          </cell>
          <cell r="W13">
            <v>8.9</v>
          </cell>
          <cell r="X13">
            <v>10.4</v>
          </cell>
          <cell r="Y13">
            <v>11.6</v>
          </cell>
          <cell r="Z13">
            <v>12</v>
          </cell>
          <cell r="AA13">
            <v>14</v>
          </cell>
          <cell r="AB13">
            <v>17.399999999999999</v>
          </cell>
          <cell r="AC13">
            <v>21.3</v>
          </cell>
          <cell r="AD13" t="str">
            <v>x</v>
          </cell>
        </row>
        <row r="14">
          <cell r="J14">
            <v>1.4</v>
          </cell>
          <cell r="K14">
            <v>1.5</v>
          </cell>
          <cell r="L14">
            <v>2</v>
          </cell>
          <cell r="M14">
            <v>2.6</v>
          </cell>
          <cell r="N14">
            <v>3.2</v>
          </cell>
          <cell r="O14">
            <v>3.7</v>
          </cell>
          <cell r="P14">
            <v>4.0999999999999996</v>
          </cell>
          <cell r="Q14">
            <v>5.0999999999999996</v>
          </cell>
          <cell r="R14">
            <v>6</v>
          </cell>
          <cell r="S14">
            <v>6.2</v>
          </cell>
          <cell r="T14">
            <v>6.9</v>
          </cell>
          <cell r="U14">
            <v>7.3</v>
          </cell>
          <cell r="V14">
            <v>8.1</v>
          </cell>
          <cell r="W14">
            <v>9</v>
          </cell>
          <cell r="X14">
            <v>10.5</v>
          </cell>
          <cell r="Y14">
            <v>11.6</v>
          </cell>
          <cell r="Z14">
            <v>12</v>
          </cell>
          <cell r="AA14">
            <v>14</v>
          </cell>
          <cell r="AB14">
            <v>17.7</v>
          </cell>
          <cell r="AC14">
            <v>21.7</v>
          </cell>
          <cell r="AD14" t="str">
            <v>x</v>
          </cell>
        </row>
        <row r="15">
          <cell r="J15">
            <v>1.4</v>
          </cell>
          <cell r="K15">
            <v>1.5</v>
          </cell>
          <cell r="L15">
            <v>2</v>
          </cell>
          <cell r="M15">
            <v>2.7</v>
          </cell>
          <cell r="N15">
            <v>3.3</v>
          </cell>
          <cell r="O15">
            <v>3.8</v>
          </cell>
          <cell r="P15">
            <v>4.0999999999999996</v>
          </cell>
          <cell r="Q15">
            <v>5.0999999999999996</v>
          </cell>
          <cell r="R15">
            <v>6</v>
          </cell>
          <cell r="S15">
            <v>6.2</v>
          </cell>
          <cell r="T15">
            <v>6.9</v>
          </cell>
          <cell r="U15">
            <v>7.3</v>
          </cell>
          <cell r="V15">
            <v>8</v>
          </cell>
          <cell r="W15">
            <v>9</v>
          </cell>
          <cell r="X15">
            <v>10.6</v>
          </cell>
          <cell r="Y15">
            <v>11.7</v>
          </cell>
          <cell r="Z15">
            <v>12</v>
          </cell>
          <cell r="AA15">
            <v>14.1</v>
          </cell>
          <cell r="AB15">
            <v>18</v>
          </cell>
          <cell r="AC15">
            <v>22.2</v>
          </cell>
          <cell r="AD15" t="str">
            <v>x</v>
          </cell>
        </row>
        <row r="16">
          <cell r="J16">
            <v>1.4</v>
          </cell>
          <cell r="K16">
            <v>1.5</v>
          </cell>
          <cell r="L16">
            <v>2.1</v>
          </cell>
          <cell r="M16">
            <v>2.7</v>
          </cell>
          <cell r="N16">
            <v>3.3</v>
          </cell>
          <cell r="O16">
            <v>3.8</v>
          </cell>
          <cell r="P16">
            <v>4.2</v>
          </cell>
          <cell r="Q16">
            <v>5.0999999999999996</v>
          </cell>
          <cell r="R16">
            <v>6</v>
          </cell>
          <cell r="S16">
            <v>6.2</v>
          </cell>
          <cell r="T16">
            <v>6.8</v>
          </cell>
          <cell r="U16">
            <v>7.3</v>
          </cell>
          <cell r="V16">
            <v>8</v>
          </cell>
          <cell r="W16">
            <v>9.1</v>
          </cell>
          <cell r="X16">
            <v>10.6</v>
          </cell>
          <cell r="Y16">
            <v>11.8</v>
          </cell>
          <cell r="Z16">
            <v>12</v>
          </cell>
          <cell r="AA16">
            <v>14.1</v>
          </cell>
          <cell r="AB16">
            <v>18.3</v>
          </cell>
          <cell r="AC16">
            <v>22.6</v>
          </cell>
          <cell r="AD16" t="str">
            <v>x</v>
          </cell>
        </row>
        <row r="17">
          <cell r="J17">
            <v>1.4</v>
          </cell>
          <cell r="K17">
            <v>1.4</v>
          </cell>
          <cell r="L17">
            <v>2.1</v>
          </cell>
          <cell r="M17">
            <v>2.7</v>
          </cell>
          <cell r="N17">
            <v>3.4</v>
          </cell>
          <cell r="O17">
            <v>3.9</v>
          </cell>
          <cell r="P17">
            <v>4.3</v>
          </cell>
          <cell r="Q17">
            <v>5.0999999999999996</v>
          </cell>
          <cell r="R17">
            <v>6</v>
          </cell>
          <cell r="S17">
            <v>6.2</v>
          </cell>
          <cell r="T17">
            <v>6.8</v>
          </cell>
          <cell r="U17">
            <v>7.3</v>
          </cell>
          <cell r="V17">
            <v>8</v>
          </cell>
          <cell r="W17">
            <v>9.1</v>
          </cell>
          <cell r="X17">
            <v>10.7</v>
          </cell>
          <cell r="Y17">
            <v>11.8</v>
          </cell>
          <cell r="Z17">
            <v>12.1</v>
          </cell>
          <cell r="AA17">
            <v>14.2</v>
          </cell>
          <cell r="AB17">
            <v>18.5</v>
          </cell>
          <cell r="AC17">
            <v>23</v>
          </cell>
          <cell r="AD17" t="str">
            <v>x</v>
          </cell>
        </row>
        <row r="18">
          <cell r="J18">
            <v>1.4</v>
          </cell>
          <cell r="K18">
            <v>1.4</v>
          </cell>
          <cell r="L18">
            <v>2.1</v>
          </cell>
          <cell r="M18">
            <v>2.8</v>
          </cell>
          <cell r="N18">
            <v>3.4</v>
          </cell>
          <cell r="O18">
            <v>3.9</v>
          </cell>
          <cell r="P18">
            <v>4.3</v>
          </cell>
          <cell r="Q18">
            <v>5.0999999999999996</v>
          </cell>
          <cell r="R18">
            <v>5.9</v>
          </cell>
          <cell r="S18">
            <v>6.2</v>
          </cell>
          <cell r="T18">
            <v>6.8</v>
          </cell>
          <cell r="U18">
            <v>7.3</v>
          </cell>
          <cell r="V18">
            <v>8</v>
          </cell>
          <cell r="W18">
            <v>9.1999999999999993</v>
          </cell>
          <cell r="X18">
            <v>10.8</v>
          </cell>
          <cell r="Y18">
            <v>11.9</v>
          </cell>
          <cell r="Z18">
            <v>12.1</v>
          </cell>
          <cell r="AA18">
            <v>14.3</v>
          </cell>
          <cell r="AB18">
            <v>18.8</v>
          </cell>
          <cell r="AC18">
            <v>23.3</v>
          </cell>
          <cell r="AD18" t="str">
            <v>x</v>
          </cell>
        </row>
        <row r="19">
          <cell r="J19">
            <v>1.3</v>
          </cell>
          <cell r="K19">
            <v>1.4</v>
          </cell>
          <cell r="L19">
            <v>2.1</v>
          </cell>
          <cell r="M19">
            <v>2.8</v>
          </cell>
          <cell r="N19">
            <v>3.4</v>
          </cell>
          <cell r="O19">
            <v>4</v>
          </cell>
          <cell r="P19">
            <v>4.4000000000000004</v>
          </cell>
          <cell r="Q19">
            <v>5.0999999999999996</v>
          </cell>
          <cell r="R19">
            <v>5.9</v>
          </cell>
          <cell r="S19">
            <v>6.2</v>
          </cell>
          <cell r="T19">
            <v>6.8</v>
          </cell>
          <cell r="U19">
            <v>7.2</v>
          </cell>
          <cell r="V19">
            <v>8</v>
          </cell>
          <cell r="W19">
            <v>9.1999999999999993</v>
          </cell>
          <cell r="X19">
            <v>10.8</v>
          </cell>
          <cell r="Y19">
            <v>11.9</v>
          </cell>
          <cell r="Z19">
            <v>12.1</v>
          </cell>
          <cell r="AA19">
            <v>14.3</v>
          </cell>
          <cell r="AB19">
            <v>19.100000000000001</v>
          </cell>
          <cell r="AC19">
            <v>23.7</v>
          </cell>
          <cell r="AD19" t="str">
            <v>x</v>
          </cell>
        </row>
        <row r="20">
          <cell r="J20">
            <v>1.3</v>
          </cell>
          <cell r="K20">
            <v>1.4</v>
          </cell>
          <cell r="L20">
            <v>2.1</v>
          </cell>
          <cell r="M20">
            <v>2.8</v>
          </cell>
          <cell r="N20">
            <v>3.4</v>
          </cell>
          <cell r="O20">
            <v>4</v>
          </cell>
          <cell r="P20">
            <v>4.4000000000000004</v>
          </cell>
          <cell r="Q20">
            <v>5.0999999999999996</v>
          </cell>
          <cell r="R20">
            <v>5.9</v>
          </cell>
          <cell r="S20">
            <v>6.1</v>
          </cell>
          <cell r="T20">
            <v>6.7</v>
          </cell>
          <cell r="U20">
            <v>7.2</v>
          </cell>
          <cell r="V20">
            <v>7.9</v>
          </cell>
          <cell r="W20">
            <v>9.1999999999999993</v>
          </cell>
          <cell r="X20">
            <v>10.9</v>
          </cell>
          <cell r="Y20">
            <v>11.9</v>
          </cell>
          <cell r="Z20">
            <v>12.2</v>
          </cell>
          <cell r="AA20">
            <v>14.4</v>
          </cell>
          <cell r="AB20">
            <v>19.3</v>
          </cell>
          <cell r="AC20">
            <v>24.1</v>
          </cell>
          <cell r="AD20" t="str">
            <v>x</v>
          </cell>
        </row>
        <row r="21">
          <cell r="J21">
            <v>1.3</v>
          </cell>
          <cell r="K21">
            <v>1.3</v>
          </cell>
          <cell r="L21">
            <v>2</v>
          </cell>
          <cell r="M21">
            <v>2.8</v>
          </cell>
          <cell r="N21">
            <v>3.4</v>
          </cell>
          <cell r="O21">
            <v>4</v>
          </cell>
          <cell r="P21">
            <v>4.5</v>
          </cell>
          <cell r="Q21">
            <v>5.0999999999999996</v>
          </cell>
          <cell r="R21">
            <v>5.8</v>
          </cell>
          <cell r="S21">
            <v>6.1</v>
          </cell>
          <cell r="T21">
            <v>6.7</v>
          </cell>
          <cell r="U21">
            <v>7.2</v>
          </cell>
          <cell r="V21">
            <v>7.9</v>
          </cell>
          <cell r="W21">
            <v>9.1999999999999993</v>
          </cell>
          <cell r="X21">
            <v>10.9</v>
          </cell>
          <cell r="Y21">
            <v>12</v>
          </cell>
          <cell r="Z21">
            <v>12.2</v>
          </cell>
          <cell r="AA21">
            <v>14.5</v>
          </cell>
          <cell r="AB21">
            <v>19.600000000000001</v>
          </cell>
          <cell r="AC21">
            <v>24.4</v>
          </cell>
          <cell r="AD21" t="str">
            <v>x</v>
          </cell>
        </row>
        <row r="22">
          <cell r="J22">
            <v>1.2</v>
          </cell>
          <cell r="K22">
            <v>1.3</v>
          </cell>
          <cell r="L22">
            <v>2</v>
          </cell>
          <cell r="M22">
            <v>2.8</v>
          </cell>
          <cell r="N22">
            <v>3.4</v>
          </cell>
          <cell r="O22">
            <v>4</v>
          </cell>
          <cell r="P22">
            <v>4.5</v>
          </cell>
          <cell r="Q22">
            <v>5.0999999999999996</v>
          </cell>
          <cell r="R22">
            <v>5.8</v>
          </cell>
          <cell r="S22">
            <v>6.1</v>
          </cell>
          <cell r="T22">
            <v>6.6</v>
          </cell>
          <cell r="U22">
            <v>7.2</v>
          </cell>
          <cell r="V22">
            <v>7.9</v>
          </cell>
          <cell r="W22">
            <v>9.3000000000000007</v>
          </cell>
          <cell r="X22">
            <v>11</v>
          </cell>
          <cell r="Y22">
            <v>12</v>
          </cell>
          <cell r="Z22">
            <v>12.2</v>
          </cell>
          <cell r="AA22">
            <v>14.6</v>
          </cell>
          <cell r="AB22">
            <v>19.8</v>
          </cell>
          <cell r="AC22">
            <v>24.8</v>
          </cell>
          <cell r="AD22" t="str">
            <v>x</v>
          </cell>
        </row>
        <row r="23">
          <cell r="J23">
            <v>1.2</v>
          </cell>
          <cell r="K23">
            <v>1.2</v>
          </cell>
          <cell r="L23">
            <v>2</v>
          </cell>
          <cell r="M23">
            <v>2.8</v>
          </cell>
          <cell r="N23">
            <v>3.4</v>
          </cell>
          <cell r="O23">
            <v>4</v>
          </cell>
          <cell r="P23">
            <v>4.5</v>
          </cell>
          <cell r="Q23">
            <v>5.0999999999999996</v>
          </cell>
          <cell r="R23">
            <v>5.7</v>
          </cell>
          <cell r="S23">
            <v>6.1</v>
          </cell>
          <cell r="T23">
            <v>6.6</v>
          </cell>
          <cell r="U23">
            <v>7.2</v>
          </cell>
          <cell r="V23">
            <v>7.9</v>
          </cell>
          <cell r="W23">
            <v>9.3000000000000007</v>
          </cell>
          <cell r="X23">
            <v>11</v>
          </cell>
          <cell r="Y23">
            <v>12</v>
          </cell>
          <cell r="Z23">
            <v>12.3</v>
          </cell>
          <cell r="AA23">
            <v>14.7</v>
          </cell>
          <cell r="AB23">
            <v>20.100000000000001</v>
          </cell>
          <cell r="AC23">
            <v>25.1</v>
          </cell>
          <cell r="AD23" t="str">
            <v>x</v>
          </cell>
        </row>
        <row r="24">
          <cell r="J24">
            <v>1.1000000000000001</v>
          </cell>
          <cell r="K24">
            <v>1.2</v>
          </cell>
          <cell r="L24">
            <v>2</v>
          </cell>
          <cell r="M24">
            <v>2.7</v>
          </cell>
          <cell r="N24">
            <v>3.4</v>
          </cell>
          <cell r="O24">
            <v>4</v>
          </cell>
          <cell r="P24">
            <v>4.5</v>
          </cell>
          <cell r="Q24">
            <v>5</v>
          </cell>
          <cell r="R24">
            <v>5.7</v>
          </cell>
          <cell r="S24">
            <v>6.1</v>
          </cell>
          <cell r="T24">
            <v>6.6</v>
          </cell>
          <cell r="U24">
            <v>7.2</v>
          </cell>
          <cell r="V24">
            <v>7.8</v>
          </cell>
          <cell r="W24">
            <v>9.3000000000000007</v>
          </cell>
          <cell r="X24">
            <v>11</v>
          </cell>
          <cell r="Y24">
            <v>12</v>
          </cell>
          <cell r="Z24">
            <v>12.3</v>
          </cell>
          <cell r="AA24">
            <v>14.8</v>
          </cell>
          <cell r="AB24">
            <v>20.3</v>
          </cell>
          <cell r="AC24">
            <v>25.4</v>
          </cell>
          <cell r="AD24" t="str">
            <v>x</v>
          </cell>
        </row>
        <row r="25">
          <cell r="J25">
            <v>1.1000000000000001</v>
          </cell>
          <cell r="K25">
            <v>1.2</v>
          </cell>
          <cell r="L25">
            <v>1.9</v>
          </cell>
          <cell r="M25">
            <v>2.7</v>
          </cell>
          <cell r="N25">
            <v>3.3</v>
          </cell>
          <cell r="O25">
            <v>4</v>
          </cell>
          <cell r="P25">
            <v>4.5</v>
          </cell>
          <cell r="Q25">
            <v>5</v>
          </cell>
          <cell r="R25">
            <v>5.6</v>
          </cell>
          <cell r="S25">
            <v>6</v>
          </cell>
          <cell r="T25">
            <v>6.5</v>
          </cell>
          <cell r="U25">
            <v>7.2</v>
          </cell>
          <cell r="V25">
            <v>7.8</v>
          </cell>
          <cell r="W25">
            <v>9.3000000000000007</v>
          </cell>
          <cell r="X25">
            <v>11</v>
          </cell>
          <cell r="Y25">
            <v>12</v>
          </cell>
          <cell r="Z25">
            <v>12.4</v>
          </cell>
          <cell r="AA25">
            <v>14.9</v>
          </cell>
          <cell r="AB25">
            <v>20.5</v>
          </cell>
          <cell r="AC25">
            <v>25.7</v>
          </cell>
          <cell r="AD25" t="str">
            <v>x</v>
          </cell>
        </row>
        <row r="26">
          <cell r="J26">
            <v>1</v>
          </cell>
          <cell r="K26">
            <v>1.1000000000000001</v>
          </cell>
          <cell r="L26">
            <v>1.9</v>
          </cell>
          <cell r="M26">
            <v>2.7</v>
          </cell>
          <cell r="N26">
            <v>3.3</v>
          </cell>
          <cell r="O26">
            <v>3.9</v>
          </cell>
          <cell r="P26">
            <v>4.4000000000000004</v>
          </cell>
          <cell r="Q26">
            <v>4.9000000000000004</v>
          </cell>
          <cell r="R26">
            <v>5.6</v>
          </cell>
          <cell r="S26">
            <v>6</v>
          </cell>
          <cell r="T26">
            <v>6.5</v>
          </cell>
          <cell r="U26">
            <v>7.1</v>
          </cell>
          <cell r="V26">
            <v>7.8</v>
          </cell>
          <cell r="W26">
            <v>9.3000000000000007</v>
          </cell>
          <cell r="X26">
            <v>11</v>
          </cell>
          <cell r="Y26">
            <v>12</v>
          </cell>
          <cell r="Z26">
            <v>12.4</v>
          </cell>
          <cell r="AA26">
            <v>15</v>
          </cell>
          <cell r="AB26">
            <v>20.8</v>
          </cell>
          <cell r="AC26">
            <v>26</v>
          </cell>
          <cell r="AD26" t="str">
            <v>x</v>
          </cell>
        </row>
        <row r="27">
          <cell r="J27">
            <v>1</v>
          </cell>
          <cell r="K27">
            <v>1</v>
          </cell>
          <cell r="L27">
            <v>1.8</v>
          </cell>
          <cell r="M27">
            <v>2.6</v>
          </cell>
          <cell r="N27">
            <v>3.2</v>
          </cell>
          <cell r="O27">
            <v>3.9</v>
          </cell>
          <cell r="P27">
            <v>4.4000000000000004</v>
          </cell>
          <cell r="Q27">
            <v>4.9000000000000004</v>
          </cell>
          <cell r="R27">
            <v>5.5</v>
          </cell>
          <cell r="S27">
            <v>6</v>
          </cell>
          <cell r="T27">
            <v>6.4</v>
          </cell>
          <cell r="U27">
            <v>7.1</v>
          </cell>
          <cell r="V27">
            <v>7.7</v>
          </cell>
          <cell r="W27">
            <v>9.3000000000000007</v>
          </cell>
          <cell r="X27">
            <v>11</v>
          </cell>
          <cell r="Y27">
            <v>12</v>
          </cell>
          <cell r="Z27">
            <v>12.5</v>
          </cell>
          <cell r="AA27">
            <v>15.1</v>
          </cell>
          <cell r="AB27">
            <v>21</v>
          </cell>
          <cell r="AC27">
            <v>26.3</v>
          </cell>
          <cell r="AD27" t="str">
            <v>x</v>
          </cell>
        </row>
        <row r="28">
          <cell r="J28">
            <v>0.9</v>
          </cell>
          <cell r="K28">
            <v>1</v>
          </cell>
          <cell r="L28">
            <v>1.7</v>
          </cell>
          <cell r="M28">
            <v>2.5</v>
          </cell>
          <cell r="N28">
            <v>3.2</v>
          </cell>
          <cell r="O28">
            <v>3.8</v>
          </cell>
          <cell r="P28">
            <v>4.3</v>
          </cell>
          <cell r="Q28">
            <v>4.8</v>
          </cell>
          <cell r="R28">
            <v>5.4</v>
          </cell>
          <cell r="S28">
            <v>5.9</v>
          </cell>
          <cell r="T28">
            <v>6.4</v>
          </cell>
          <cell r="U28">
            <v>7.1</v>
          </cell>
          <cell r="V28">
            <v>7.7</v>
          </cell>
          <cell r="W28">
            <v>9.3000000000000007</v>
          </cell>
          <cell r="X28">
            <v>11</v>
          </cell>
          <cell r="Y28">
            <v>12</v>
          </cell>
          <cell r="Z28">
            <v>12.5</v>
          </cell>
          <cell r="AA28">
            <v>15.3</v>
          </cell>
          <cell r="AB28">
            <v>21.2</v>
          </cell>
          <cell r="AC28">
            <v>26.5</v>
          </cell>
          <cell r="AD28" t="str">
            <v>x</v>
          </cell>
        </row>
        <row r="29">
          <cell r="J29">
            <v>0.8</v>
          </cell>
          <cell r="K29">
            <v>0.9</v>
          </cell>
          <cell r="L29">
            <v>1.7</v>
          </cell>
          <cell r="M29">
            <v>2.5</v>
          </cell>
          <cell r="N29">
            <v>3.1</v>
          </cell>
          <cell r="O29">
            <v>3.8</v>
          </cell>
          <cell r="P29">
            <v>4.3</v>
          </cell>
          <cell r="Q29">
            <v>4.7</v>
          </cell>
          <cell r="R29">
            <v>5.4</v>
          </cell>
          <cell r="S29">
            <v>5.9</v>
          </cell>
          <cell r="T29">
            <v>6.3</v>
          </cell>
          <cell r="U29">
            <v>7</v>
          </cell>
          <cell r="V29">
            <v>7.6</v>
          </cell>
          <cell r="W29">
            <v>9.3000000000000007</v>
          </cell>
          <cell r="X29">
            <v>10.9</v>
          </cell>
          <cell r="Y29">
            <v>12</v>
          </cell>
          <cell r="Z29">
            <v>12.6</v>
          </cell>
          <cell r="AA29">
            <v>15.4</v>
          </cell>
          <cell r="AB29">
            <v>21.4</v>
          </cell>
          <cell r="AC29">
            <v>26.8</v>
          </cell>
          <cell r="AD29" t="str">
            <v>x</v>
          </cell>
        </row>
        <row r="30">
          <cell r="J30">
            <v>0.8</v>
          </cell>
          <cell r="K30">
            <v>0.8</v>
          </cell>
          <cell r="L30">
            <v>1.6</v>
          </cell>
          <cell r="M30">
            <v>2.4</v>
          </cell>
          <cell r="N30">
            <v>3</v>
          </cell>
          <cell r="O30">
            <v>3.7</v>
          </cell>
          <cell r="P30">
            <v>4.2</v>
          </cell>
          <cell r="Q30">
            <v>4.7</v>
          </cell>
          <cell r="R30">
            <v>5.3</v>
          </cell>
          <cell r="S30">
            <v>5.8</v>
          </cell>
          <cell r="T30">
            <v>6.3</v>
          </cell>
          <cell r="U30">
            <v>7</v>
          </cell>
          <cell r="V30">
            <v>7.6</v>
          </cell>
          <cell r="W30">
            <v>9.3000000000000007</v>
          </cell>
          <cell r="X30">
            <v>10.9</v>
          </cell>
          <cell r="Y30">
            <v>12</v>
          </cell>
          <cell r="Z30">
            <v>12.7</v>
          </cell>
          <cell r="AA30">
            <v>15.5</v>
          </cell>
          <cell r="AB30">
            <v>21.6</v>
          </cell>
          <cell r="AC30">
            <v>27</v>
          </cell>
          <cell r="AD30" t="str">
            <v>x</v>
          </cell>
        </row>
        <row r="31">
          <cell r="B31" t="str">
            <v>as expected</v>
          </cell>
          <cell r="J31">
            <v>0.7</v>
          </cell>
          <cell r="K31">
            <v>0.8</v>
          </cell>
          <cell r="L31">
            <v>1.5</v>
          </cell>
          <cell r="M31">
            <v>2.2999999999999998</v>
          </cell>
          <cell r="N31">
            <v>2.9</v>
          </cell>
          <cell r="O31">
            <v>3.6</v>
          </cell>
          <cell r="P31">
            <v>4.0999999999999996</v>
          </cell>
          <cell r="Q31">
            <v>4.5999999999999996</v>
          </cell>
          <cell r="R31">
            <v>5.2</v>
          </cell>
          <cell r="S31">
            <v>5.8</v>
          </cell>
          <cell r="T31">
            <v>6.2</v>
          </cell>
          <cell r="U31">
            <v>7</v>
          </cell>
          <cell r="V31">
            <v>7.6</v>
          </cell>
          <cell r="W31">
            <v>9.3000000000000007</v>
          </cell>
          <cell r="X31">
            <v>10.9</v>
          </cell>
          <cell r="Y31">
            <v>12</v>
          </cell>
          <cell r="Z31">
            <v>12.7</v>
          </cell>
          <cell r="AA31">
            <v>15.7</v>
          </cell>
          <cell r="AB31">
            <v>21.8</v>
          </cell>
          <cell r="AC31">
            <v>27.3</v>
          </cell>
          <cell r="AD31" t="str">
            <v>x</v>
          </cell>
        </row>
        <row r="32">
          <cell r="J32">
            <v>0.6</v>
          </cell>
          <cell r="K32">
            <v>0.7</v>
          </cell>
          <cell r="L32">
            <v>1.4</v>
          </cell>
          <cell r="M32">
            <v>2.2000000000000002</v>
          </cell>
          <cell r="N32">
            <v>2.8</v>
          </cell>
          <cell r="O32">
            <v>3.5</v>
          </cell>
          <cell r="P32">
            <v>4</v>
          </cell>
          <cell r="Q32">
            <v>4.5</v>
          </cell>
          <cell r="R32">
            <v>5.0999999999999996</v>
          </cell>
          <cell r="S32">
            <v>5.7</v>
          </cell>
          <cell r="T32">
            <v>6.2</v>
          </cell>
          <cell r="U32">
            <v>6.9</v>
          </cell>
          <cell r="V32">
            <v>7.5</v>
          </cell>
          <cell r="W32">
            <v>9.1999999999999993</v>
          </cell>
          <cell r="X32">
            <v>10.8</v>
          </cell>
          <cell r="Y32">
            <v>11.9</v>
          </cell>
          <cell r="Z32">
            <v>12.8</v>
          </cell>
          <cell r="AA32">
            <v>15.8</v>
          </cell>
          <cell r="AB32">
            <v>22</v>
          </cell>
          <cell r="AC32">
            <v>27.5</v>
          </cell>
          <cell r="AD32" t="str">
            <v>x</v>
          </cell>
        </row>
        <row r="33">
          <cell r="B33" t="str">
            <v>as expected</v>
          </cell>
          <cell r="J33">
            <v>0.5</v>
          </cell>
          <cell r="K33">
            <v>0.6</v>
          </cell>
          <cell r="L33">
            <v>1.3</v>
          </cell>
          <cell r="M33">
            <v>2.1</v>
          </cell>
          <cell r="N33">
            <v>2.6</v>
          </cell>
          <cell r="O33">
            <v>3.4</v>
          </cell>
          <cell r="P33">
            <v>3.9</v>
          </cell>
          <cell r="Q33">
            <v>4.4000000000000004</v>
          </cell>
          <cell r="R33">
            <v>5</v>
          </cell>
          <cell r="S33">
            <v>5.7</v>
          </cell>
          <cell r="T33">
            <v>6.1</v>
          </cell>
          <cell r="U33">
            <v>6.9</v>
          </cell>
          <cell r="V33">
            <v>7.5</v>
          </cell>
          <cell r="W33">
            <v>9.1999999999999993</v>
          </cell>
          <cell r="X33">
            <v>10.7</v>
          </cell>
          <cell r="Y33">
            <v>11.9</v>
          </cell>
          <cell r="Z33">
            <v>12.9</v>
          </cell>
          <cell r="AA33">
            <v>16</v>
          </cell>
          <cell r="AB33">
            <v>22.2</v>
          </cell>
          <cell r="AC33">
            <v>27.7</v>
          </cell>
          <cell r="AD33" t="str">
            <v>x</v>
          </cell>
        </row>
        <row r="34">
          <cell r="J34">
            <v>0.4</v>
          </cell>
          <cell r="K34">
            <v>0.5</v>
          </cell>
          <cell r="L34">
            <v>1.2</v>
          </cell>
          <cell r="M34">
            <v>2</v>
          </cell>
          <cell r="N34">
            <v>2.5</v>
          </cell>
          <cell r="O34">
            <v>3.3</v>
          </cell>
          <cell r="P34">
            <v>3.8</v>
          </cell>
          <cell r="Q34">
            <v>4.3</v>
          </cell>
          <cell r="R34">
            <v>4.9000000000000004</v>
          </cell>
          <cell r="S34">
            <v>5.6</v>
          </cell>
          <cell r="T34">
            <v>6.1</v>
          </cell>
          <cell r="U34">
            <v>6.8</v>
          </cell>
          <cell r="V34">
            <v>7.4</v>
          </cell>
          <cell r="W34">
            <v>9.1999999999999993</v>
          </cell>
          <cell r="X34">
            <v>10.7</v>
          </cell>
          <cell r="Y34">
            <v>11.9</v>
          </cell>
          <cell r="Z34">
            <v>13</v>
          </cell>
          <cell r="AA34">
            <v>16.100000000000001</v>
          </cell>
          <cell r="AB34">
            <v>22.3</v>
          </cell>
          <cell r="AC34">
            <v>27.9</v>
          </cell>
          <cell r="AD34" t="str">
            <v>x</v>
          </cell>
        </row>
        <row r="35">
          <cell r="J35">
            <v>0.4</v>
          </cell>
          <cell r="K35">
            <v>0.4</v>
          </cell>
          <cell r="L35">
            <v>1.1000000000000001</v>
          </cell>
          <cell r="M35">
            <v>1.8</v>
          </cell>
          <cell r="N35">
            <v>2.4</v>
          </cell>
          <cell r="O35">
            <v>3.1</v>
          </cell>
          <cell r="P35">
            <v>3.7</v>
          </cell>
          <cell r="Q35">
            <v>4.2</v>
          </cell>
          <cell r="R35">
            <v>4.8</v>
          </cell>
          <cell r="S35">
            <v>5.5</v>
          </cell>
          <cell r="T35">
            <v>6</v>
          </cell>
          <cell r="U35">
            <v>6.8</v>
          </cell>
          <cell r="V35">
            <v>7.4</v>
          </cell>
          <cell r="W35">
            <v>9.1</v>
          </cell>
          <cell r="X35">
            <v>10.6</v>
          </cell>
          <cell r="Y35">
            <v>11.8</v>
          </cell>
          <cell r="Z35">
            <v>13.1</v>
          </cell>
          <cell r="AA35">
            <v>16.3</v>
          </cell>
          <cell r="AB35">
            <v>22.5</v>
          </cell>
          <cell r="AC35">
            <v>28.1</v>
          </cell>
          <cell r="AD35" t="str">
            <v>x</v>
          </cell>
        </row>
        <row r="36">
          <cell r="J36">
            <v>0.3</v>
          </cell>
          <cell r="K36">
            <v>0.3</v>
          </cell>
          <cell r="L36">
            <v>1</v>
          </cell>
          <cell r="M36">
            <v>1.7</v>
          </cell>
          <cell r="N36">
            <v>2.2000000000000002</v>
          </cell>
          <cell r="O36">
            <v>3</v>
          </cell>
          <cell r="P36">
            <v>3.6</v>
          </cell>
          <cell r="Q36">
            <v>4.0999999999999996</v>
          </cell>
          <cell r="R36">
            <v>4.7</v>
          </cell>
          <cell r="S36">
            <v>5.5</v>
          </cell>
          <cell r="T36">
            <v>6</v>
          </cell>
          <cell r="U36">
            <v>6.7</v>
          </cell>
          <cell r="V36">
            <v>7.3</v>
          </cell>
          <cell r="W36">
            <v>9.1</v>
          </cell>
          <cell r="X36">
            <v>10.5</v>
          </cell>
          <cell r="Y36">
            <v>11.8</v>
          </cell>
          <cell r="Z36">
            <v>13.1</v>
          </cell>
          <cell r="AA36">
            <v>16.5</v>
          </cell>
          <cell r="AB36">
            <v>22.7</v>
          </cell>
          <cell r="AC36">
            <v>28.3</v>
          </cell>
          <cell r="AD36" t="str">
            <v>x</v>
          </cell>
        </row>
        <row r="37">
          <cell r="J37">
            <v>0.2</v>
          </cell>
          <cell r="K37">
            <v>0.2</v>
          </cell>
          <cell r="L37">
            <v>0.9</v>
          </cell>
          <cell r="M37">
            <v>1.6</v>
          </cell>
          <cell r="N37">
            <v>2</v>
          </cell>
          <cell r="O37">
            <v>2.8</v>
          </cell>
          <cell r="P37">
            <v>3.4</v>
          </cell>
          <cell r="Q37">
            <v>3.9</v>
          </cell>
          <cell r="R37">
            <v>4.5999999999999996</v>
          </cell>
          <cell r="S37">
            <v>5.4</v>
          </cell>
          <cell r="T37">
            <v>5.9</v>
          </cell>
          <cell r="U37">
            <v>6.7</v>
          </cell>
          <cell r="V37">
            <v>7.3</v>
          </cell>
          <cell r="W37">
            <v>9</v>
          </cell>
          <cell r="X37">
            <v>10.4</v>
          </cell>
          <cell r="Y37">
            <v>11.7</v>
          </cell>
          <cell r="Z37">
            <v>13.2</v>
          </cell>
          <cell r="AA37">
            <v>16.600000000000001</v>
          </cell>
          <cell r="AB37">
            <v>22.8</v>
          </cell>
          <cell r="AC37">
            <v>28.4</v>
          </cell>
          <cell r="AD37" t="str">
            <v>x</v>
          </cell>
        </row>
        <row r="38">
          <cell r="J38">
            <v>0.1</v>
          </cell>
          <cell r="K38">
            <v>0.1</v>
          </cell>
          <cell r="L38">
            <v>0.7</v>
          </cell>
          <cell r="M38">
            <v>1.4</v>
          </cell>
          <cell r="N38">
            <v>1.9</v>
          </cell>
          <cell r="O38">
            <v>2.7</v>
          </cell>
          <cell r="P38">
            <v>3.3</v>
          </cell>
          <cell r="Q38">
            <v>3.8</v>
          </cell>
          <cell r="R38">
            <v>4.5</v>
          </cell>
          <cell r="S38">
            <v>5.3</v>
          </cell>
          <cell r="T38">
            <v>5.8</v>
          </cell>
          <cell r="U38">
            <v>6.6</v>
          </cell>
          <cell r="V38">
            <v>7.2</v>
          </cell>
          <cell r="W38">
            <v>9</v>
          </cell>
          <cell r="X38">
            <v>10.3</v>
          </cell>
          <cell r="Y38">
            <v>11.7</v>
          </cell>
          <cell r="Z38">
            <v>13.3</v>
          </cell>
          <cell r="AA38">
            <v>16.8</v>
          </cell>
          <cell r="AB38">
            <v>23</v>
          </cell>
          <cell r="AC38">
            <v>28.6</v>
          </cell>
          <cell r="AD38" t="str">
            <v>x</v>
          </cell>
        </row>
        <row r="39">
          <cell r="J39">
            <v>0</v>
          </cell>
          <cell r="K39">
            <v>0</v>
          </cell>
          <cell r="L39">
            <v>0.6</v>
          </cell>
          <cell r="M39">
            <v>1.2</v>
          </cell>
          <cell r="N39">
            <v>1.7</v>
          </cell>
          <cell r="O39">
            <v>2.5</v>
          </cell>
          <cell r="P39">
            <v>3.1</v>
          </cell>
          <cell r="Q39">
            <v>3.7</v>
          </cell>
          <cell r="R39">
            <v>4.4000000000000004</v>
          </cell>
          <cell r="S39">
            <v>5.2</v>
          </cell>
          <cell r="T39">
            <v>5.8</v>
          </cell>
          <cell r="U39">
            <v>6.6</v>
          </cell>
          <cell r="V39">
            <v>7.1</v>
          </cell>
          <cell r="W39">
            <v>8.9</v>
          </cell>
          <cell r="X39">
            <v>10.199999999999999</v>
          </cell>
          <cell r="Y39">
            <v>11.6</v>
          </cell>
          <cell r="Z39">
            <v>13.4</v>
          </cell>
          <cell r="AA39">
            <v>17</v>
          </cell>
          <cell r="AB39">
            <v>23.1</v>
          </cell>
          <cell r="AC39">
            <v>28.7</v>
          </cell>
          <cell r="AD39" t="str">
            <v>x</v>
          </cell>
        </row>
        <row r="40">
          <cell r="J40">
            <v>0</v>
          </cell>
          <cell r="K40">
            <v>0</v>
          </cell>
          <cell r="L40">
            <v>0.5</v>
          </cell>
          <cell r="M40">
            <v>1.1000000000000001</v>
          </cell>
          <cell r="N40">
            <v>1.5</v>
          </cell>
          <cell r="O40">
            <v>2.2999999999999998</v>
          </cell>
          <cell r="P40">
            <v>2.9</v>
          </cell>
          <cell r="Q40">
            <v>3.5</v>
          </cell>
          <cell r="R40">
            <v>4.3</v>
          </cell>
          <cell r="S40">
            <v>5.2</v>
          </cell>
          <cell r="T40">
            <v>5.7</v>
          </cell>
          <cell r="U40">
            <v>6.5</v>
          </cell>
          <cell r="V40">
            <v>7.1</v>
          </cell>
          <cell r="W40">
            <v>8.9</v>
          </cell>
          <cell r="X40">
            <v>10.1</v>
          </cell>
          <cell r="Y40">
            <v>11.5</v>
          </cell>
          <cell r="Z40">
            <v>13.5</v>
          </cell>
          <cell r="AA40">
            <v>17.2</v>
          </cell>
          <cell r="AB40">
            <v>23.2</v>
          </cell>
          <cell r="AC40">
            <v>28.9</v>
          </cell>
          <cell r="AD40" t="str">
            <v>x</v>
          </cell>
        </row>
        <row r="41">
          <cell r="J41">
            <v>0</v>
          </cell>
          <cell r="K41">
            <v>0</v>
          </cell>
          <cell r="L41">
            <v>0.3</v>
          </cell>
          <cell r="M41">
            <v>0.9</v>
          </cell>
          <cell r="N41">
            <v>1.3</v>
          </cell>
          <cell r="O41">
            <v>2.1</v>
          </cell>
          <cell r="P41">
            <v>2.8</v>
          </cell>
          <cell r="Q41">
            <v>3.4</v>
          </cell>
          <cell r="R41">
            <v>4.2</v>
          </cell>
          <cell r="S41">
            <v>5.0999999999999996</v>
          </cell>
          <cell r="T41">
            <v>5.6</v>
          </cell>
          <cell r="U41">
            <v>6.5</v>
          </cell>
          <cell r="V41">
            <v>7</v>
          </cell>
          <cell r="W41">
            <v>8.8000000000000007</v>
          </cell>
          <cell r="X41">
            <v>9.9</v>
          </cell>
          <cell r="Y41">
            <v>11.4</v>
          </cell>
          <cell r="Z41">
            <v>13.6</v>
          </cell>
          <cell r="AA41">
            <v>17.399999999999999</v>
          </cell>
          <cell r="AB41">
            <v>23.4</v>
          </cell>
          <cell r="AC41">
            <v>29</v>
          </cell>
          <cell r="AD41" t="str">
            <v>x</v>
          </cell>
        </row>
        <row r="42">
          <cell r="J42">
            <v>0</v>
          </cell>
          <cell r="K42">
            <v>0</v>
          </cell>
          <cell r="L42">
            <v>0.2</v>
          </cell>
          <cell r="M42">
            <v>0.7</v>
          </cell>
          <cell r="N42">
            <v>1</v>
          </cell>
          <cell r="O42">
            <v>1.9</v>
          </cell>
          <cell r="P42">
            <v>2.6</v>
          </cell>
          <cell r="Q42">
            <v>3.2</v>
          </cell>
          <cell r="R42">
            <v>4</v>
          </cell>
          <cell r="S42">
            <v>5</v>
          </cell>
          <cell r="T42">
            <v>5.6</v>
          </cell>
          <cell r="U42">
            <v>6.4</v>
          </cell>
          <cell r="V42">
            <v>7</v>
          </cell>
          <cell r="W42">
            <v>8.8000000000000007</v>
          </cell>
          <cell r="X42">
            <v>9.8000000000000007</v>
          </cell>
          <cell r="Y42">
            <v>11.4</v>
          </cell>
          <cell r="Z42">
            <v>13.7</v>
          </cell>
          <cell r="AA42">
            <v>17.600000000000001</v>
          </cell>
          <cell r="AB42">
            <v>23.5</v>
          </cell>
          <cell r="AC42">
            <v>29.1</v>
          </cell>
          <cell r="AD42" t="str">
            <v>x</v>
          </cell>
        </row>
        <row r="43">
          <cell r="J43">
            <v>0</v>
          </cell>
          <cell r="K43">
            <v>0</v>
          </cell>
          <cell r="L43">
            <v>0</v>
          </cell>
          <cell r="M43">
            <v>0.5</v>
          </cell>
          <cell r="N43">
            <v>0.8</v>
          </cell>
          <cell r="O43">
            <v>1.7</v>
          </cell>
          <cell r="P43">
            <v>2.4</v>
          </cell>
          <cell r="Q43">
            <v>3.1</v>
          </cell>
          <cell r="R43">
            <v>3.9</v>
          </cell>
          <cell r="S43">
            <v>4.9000000000000004</v>
          </cell>
          <cell r="T43">
            <v>5.5</v>
          </cell>
          <cell r="U43">
            <v>6.3</v>
          </cell>
          <cell r="V43">
            <v>6.9</v>
          </cell>
          <cell r="W43">
            <v>8.6999999999999993</v>
          </cell>
          <cell r="X43">
            <v>9.6</v>
          </cell>
          <cell r="Y43">
            <v>11.3</v>
          </cell>
          <cell r="Z43">
            <v>13.9</v>
          </cell>
          <cell r="AA43">
            <v>17.8</v>
          </cell>
          <cell r="AB43">
            <v>23.6</v>
          </cell>
          <cell r="AC43">
            <v>29.2</v>
          </cell>
          <cell r="AD43" t="str">
            <v>x</v>
          </cell>
        </row>
        <row r="44">
          <cell r="J44">
            <v>0</v>
          </cell>
          <cell r="K44">
            <v>0</v>
          </cell>
          <cell r="L44">
            <v>0</v>
          </cell>
          <cell r="M44">
            <v>0.3</v>
          </cell>
          <cell r="N44">
            <v>0.6</v>
          </cell>
          <cell r="O44">
            <v>1.5</v>
          </cell>
          <cell r="P44">
            <v>2.1</v>
          </cell>
          <cell r="Q44">
            <v>2.9</v>
          </cell>
          <cell r="R44">
            <v>3.7</v>
          </cell>
          <cell r="S44">
            <v>4.8</v>
          </cell>
          <cell r="T44">
            <v>5.4</v>
          </cell>
          <cell r="U44">
            <v>6.3</v>
          </cell>
          <cell r="V44">
            <v>6.8</v>
          </cell>
          <cell r="W44">
            <v>8.6</v>
          </cell>
          <cell r="X44">
            <v>9.5</v>
          </cell>
          <cell r="Y44">
            <v>11.2</v>
          </cell>
          <cell r="Z44">
            <v>14</v>
          </cell>
          <cell r="AA44">
            <v>18</v>
          </cell>
          <cell r="AB44">
            <v>23.7</v>
          </cell>
          <cell r="AC44">
            <v>29.3</v>
          </cell>
          <cell r="AD44" t="str">
            <v>x</v>
          </cell>
        </row>
        <row r="45">
          <cell r="J45">
            <v>0</v>
          </cell>
          <cell r="K45">
            <v>0</v>
          </cell>
          <cell r="L45">
            <v>0</v>
          </cell>
          <cell r="M45">
            <v>0</v>
          </cell>
          <cell r="N45">
            <v>0.3</v>
          </cell>
          <cell r="O45">
            <v>1.3</v>
          </cell>
          <cell r="P45">
            <v>1.9</v>
          </cell>
          <cell r="Q45">
            <v>2.7</v>
          </cell>
          <cell r="R45">
            <v>3.6</v>
          </cell>
          <cell r="S45">
            <v>4.7</v>
          </cell>
          <cell r="T45">
            <v>5.3</v>
          </cell>
          <cell r="U45">
            <v>6.2</v>
          </cell>
          <cell r="V45">
            <v>6.8</v>
          </cell>
          <cell r="W45">
            <v>8.5</v>
          </cell>
          <cell r="X45">
            <v>9.3000000000000007</v>
          </cell>
          <cell r="Y45">
            <v>11.1</v>
          </cell>
          <cell r="Z45">
            <v>14.1</v>
          </cell>
          <cell r="AA45">
            <v>18.3</v>
          </cell>
          <cell r="AB45">
            <v>23.9</v>
          </cell>
          <cell r="AC45">
            <v>29.4</v>
          </cell>
          <cell r="AD45" t="str">
            <v>x</v>
          </cell>
        </row>
        <row r="46">
          <cell r="J46">
            <v>0</v>
          </cell>
          <cell r="K46">
            <v>0</v>
          </cell>
          <cell r="L46">
            <v>0</v>
          </cell>
          <cell r="M46">
            <v>0</v>
          </cell>
          <cell r="N46">
            <v>0.1</v>
          </cell>
          <cell r="O46">
            <v>1</v>
          </cell>
          <cell r="P46">
            <v>1.7</v>
          </cell>
          <cell r="Q46">
            <v>2.6</v>
          </cell>
          <cell r="R46">
            <v>3.5</v>
          </cell>
          <cell r="S46">
            <v>4.5999999999999996</v>
          </cell>
          <cell r="T46">
            <v>5.3</v>
          </cell>
          <cell r="U46">
            <v>6.1</v>
          </cell>
          <cell r="V46">
            <v>6.7</v>
          </cell>
          <cell r="W46">
            <v>8.5</v>
          </cell>
          <cell r="X46">
            <v>9.1</v>
          </cell>
          <cell r="Y46">
            <v>11</v>
          </cell>
          <cell r="Z46">
            <v>14.2</v>
          </cell>
          <cell r="AA46">
            <v>18.5</v>
          </cell>
          <cell r="AB46">
            <v>24</v>
          </cell>
          <cell r="AC46">
            <v>29.4</v>
          </cell>
          <cell r="AD46" t="str">
            <v>x</v>
          </cell>
        </row>
      </sheetData>
      <sheetData sheetId="2">
        <row r="2">
          <cell r="A2" t="str">
            <v>Level I</v>
          </cell>
          <cell r="C2" t="str">
            <v>Early Clinical Assessment of Balance</v>
          </cell>
          <cell r="D2">
            <v>0</v>
          </cell>
          <cell r="E2">
            <v>100</v>
          </cell>
          <cell r="F2" t="str">
            <v>ECAB</v>
          </cell>
          <cell r="G2" t="str">
            <v>RECBG_ECAB_SUMTOTAL</v>
          </cell>
          <cell r="H2" t="str">
            <v>no</v>
          </cell>
          <cell r="K2" t="str">
            <v>Early Clinical Assessment of Balance</v>
          </cell>
        </row>
        <row r="3">
          <cell r="A3" t="str">
            <v>Level II</v>
          </cell>
          <cell r="C3" t="str">
            <v>Functional Strength Assessment</v>
          </cell>
          <cell r="D3">
            <v>1</v>
          </cell>
          <cell r="E3">
            <v>5</v>
          </cell>
          <cell r="F3" t="str">
            <v>FSA</v>
          </cell>
          <cell r="G3" t="str">
            <v>FSA_score_avg</v>
          </cell>
          <cell r="H3" t="str">
            <v>no</v>
          </cell>
          <cell r="K3" t="str">
            <v>Functional Strength Assessment</v>
          </cell>
        </row>
        <row r="4">
          <cell r="A4" t="str">
            <v>Level III</v>
          </cell>
          <cell r="C4" t="str">
            <v>Spinal Alignment and Range of Motion Measure</v>
          </cell>
          <cell r="D4">
            <v>0</v>
          </cell>
          <cell r="E4">
            <v>4</v>
          </cell>
          <cell r="F4" t="str">
            <v>SAROMM</v>
          </cell>
          <cell r="G4" t="str">
            <v>SAROMM_score_avg</v>
          </cell>
          <cell r="H4" t="str">
            <v>yes</v>
          </cell>
          <cell r="K4" t="str">
            <v>Spinal Alignment and Range of Motion Measure</v>
          </cell>
        </row>
        <row r="5">
          <cell r="A5" t="str">
            <v>Level IV</v>
          </cell>
          <cell r="C5" t="str">
            <v>Six Minute Walk Test</v>
          </cell>
          <cell r="D5">
            <v>0</v>
          </cell>
          <cell r="E5">
            <v>3000</v>
          </cell>
          <cell r="F5" t="str">
            <v>SMWT</v>
          </cell>
          <cell r="G5" t="str">
            <v>recoded6mwt</v>
          </cell>
          <cell r="H5" t="str">
            <v>no</v>
          </cell>
          <cell r="K5" t="str">
            <v>Early Activity Scale for Endurance</v>
          </cell>
        </row>
        <row r="6">
          <cell r="A6" t="str">
            <v>Level V</v>
          </cell>
          <cell r="C6" t="str">
            <v>Early Activity Scale for Endurance</v>
          </cell>
          <cell r="D6">
            <v>1</v>
          </cell>
          <cell r="E6">
            <v>5</v>
          </cell>
          <cell r="F6" t="str">
            <v>EASE</v>
          </cell>
          <cell r="G6" t="str">
            <v>EASE_avg</v>
          </cell>
          <cell r="H6" t="str">
            <v>no</v>
          </cell>
          <cell r="K6" t="str">
            <v>Child Health Conditions Questionnaire</v>
          </cell>
        </row>
        <row r="7">
          <cell r="C7" t="str">
            <v>Child Health Conditions Questionnaire</v>
          </cell>
          <cell r="D7">
            <v>0</v>
          </cell>
          <cell r="E7">
            <v>7</v>
          </cell>
          <cell r="F7" t="str">
            <v>HEALTH</v>
          </cell>
          <cell r="G7" t="str">
            <v>HEALTH_avg</v>
          </cell>
          <cell r="H7" t="str">
            <v>yes</v>
          </cell>
          <cell r="K7" t="str">
            <v>Child Engagement in Daily Life Self Care</v>
          </cell>
        </row>
        <row r="8">
          <cell r="C8" t="str">
            <v>Child Engagement in Daily Life Self Care</v>
          </cell>
          <cell r="D8">
            <v>0</v>
          </cell>
          <cell r="E8">
            <v>100</v>
          </cell>
          <cell r="F8" t="str">
            <v>CEDLsc</v>
          </cell>
          <cell r="G8" t="str">
            <v>CEDLscScaled</v>
          </cell>
          <cell r="H8" t="str">
            <v>no</v>
          </cell>
          <cell r="K8" t="str">
            <v>Child Engagement in Daily Life Participation</v>
          </cell>
        </row>
        <row r="9">
          <cell r="C9" t="str">
            <v>Child Engagement in Daily Life Participation</v>
          </cell>
          <cell r="D9">
            <v>0</v>
          </cell>
          <cell r="E9">
            <v>100</v>
          </cell>
          <cell r="F9" t="str">
            <v>CEDLpar</v>
          </cell>
          <cell r="G9" t="str">
            <v>CEDLparScaled</v>
          </cell>
          <cell r="H9" t="str">
            <v>no</v>
          </cell>
        </row>
      </sheetData>
      <sheetData sheetId="3"/>
      <sheetData sheetId="4">
        <row r="1">
          <cell r="B1" t="str">
            <v>Level I</v>
          </cell>
          <cell r="C1" t="str">
            <v>Level II</v>
          </cell>
          <cell r="D1" t="str">
            <v>Level III</v>
          </cell>
          <cell r="E1" t="str">
            <v>Level IV</v>
          </cell>
          <cell r="F1" t="str">
            <v>Level V</v>
          </cell>
        </row>
        <row r="2">
          <cell r="A2" t="str">
            <v>CEDLparScaled</v>
          </cell>
          <cell r="B2">
            <v>-23.4</v>
          </cell>
          <cell r="C2">
            <v>-25.4</v>
          </cell>
          <cell r="D2">
            <v>-39.799999999999997</v>
          </cell>
          <cell r="E2">
            <v>-23.5</v>
          </cell>
          <cell r="F2">
            <v>-35.799999999999997</v>
          </cell>
        </row>
        <row r="3">
          <cell r="A3" t="str">
            <v>CEDLscScaled</v>
          </cell>
          <cell r="B3">
            <v>-13</v>
          </cell>
          <cell r="C3">
            <v>-12.4</v>
          </cell>
          <cell r="D3">
            <v>-14.6</v>
          </cell>
          <cell r="E3">
            <v>-13</v>
          </cell>
          <cell r="F3">
            <v>-13.8</v>
          </cell>
        </row>
        <row r="4">
          <cell r="A4" t="str">
            <v>EASE_avg</v>
          </cell>
          <cell r="B4">
            <v>-24</v>
          </cell>
          <cell r="C4">
            <v>-22</v>
          </cell>
          <cell r="D4">
            <v>-20</v>
          </cell>
          <cell r="E4">
            <v>-30</v>
          </cell>
          <cell r="F4">
            <v>-23.2</v>
          </cell>
        </row>
        <row r="5">
          <cell r="A5" t="str">
            <v>FSA_score_avg</v>
          </cell>
          <cell r="B5">
            <v>-25.4</v>
          </cell>
          <cell r="C5">
            <v>-28.4</v>
          </cell>
          <cell r="D5">
            <v>-30</v>
          </cell>
          <cell r="E5">
            <v>-27</v>
          </cell>
          <cell r="F5">
            <v>-16.8</v>
          </cell>
        </row>
        <row r="6">
          <cell r="A6" t="str">
            <v>HEALTH_avg</v>
          </cell>
          <cell r="B6">
            <v>-28.4</v>
          </cell>
          <cell r="C6">
            <v>-25.4</v>
          </cell>
          <cell r="D6">
            <v>-27.8</v>
          </cell>
          <cell r="E6">
            <v>-22</v>
          </cell>
          <cell r="F6">
            <v>-20</v>
          </cell>
        </row>
        <row r="7">
          <cell r="A7" t="str">
            <v>RECBG_ECAB_SUMTOTAL</v>
          </cell>
          <cell r="B7">
            <v>-17.8</v>
          </cell>
          <cell r="C7">
            <v>-23</v>
          </cell>
          <cell r="D7">
            <v>-13.8</v>
          </cell>
          <cell r="E7">
            <v>-14.5</v>
          </cell>
          <cell r="F7">
            <v>-15</v>
          </cell>
        </row>
        <row r="8">
          <cell r="A8" t="str">
            <v>recoded6mwt</v>
          </cell>
          <cell r="B8">
            <v>-26.2</v>
          </cell>
          <cell r="C8">
            <v>-30.6</v>
          </cell>
          <cell r="D8">
            <v>-14.4</v>
          </cell>
          <cell r="E8">
            <v>-26.2</v>
          </cell>
          <cell r="F8">
            <v>-30.6</v>
          </cell>
        </row>
        <row r="9">
          <cell r="A9" t="str">
            <v>SAROMM_score_avg</v>
          </cell>
          <cell r="B9">
            <v>-31.4</v>
          </cell>
          <cell r="C9">
            <v>-29.4</v>
          </cell>
          <cell r="D9">
            <v>-30</v>
          </cell>
          <cell r="E9">
            <v>-33</v>
          </cell>
          <cell r="F9">
            <v>-25.8</v>
          </cell>
        </row>
      </sheetData>
      <sheetData sheetId="5">
        <row r="1">
          <cell r="B1" t="str">
            <v>Level I</v>
          </cell>
          <cell r="C1" t="str">
            <v>Level II</v>
          </cell>
          <cell r="D1" t="str">
            <v>Level III</v>
          </cell>
          <cell r="E1" t="str">
            <v>Level IV</v>
          </cell>
          <cell r="F1" t="str">
            <v>Level V</v>
          </cell>
        </row>
        <row r="2">
          <cell r="A2" t="str">
            <v>CEDLparScaled</v>
          </cell>
          <cell r="B2">
            <v>30.4</v>
          </cell>
          <cell r="C2">
            <v>34</v>
          </cell>
          <cell r="D2">
            <v>31</v>
          </cell>
          <cell r="E2">
            <v>29.5</v>
          </cell>
          <cell r="F2">
            <v>27.4</v>
          </cell>
        </row>
        <row r="3">
          <cell r="A3" t="str">
            <v>CEDLscScaled</v>
          </cell>
          <cell r="B3">
            <v>37</v>
          </cell>
          <cell r="C3">
            <v>25</v>
          </cell>
          <cell r="D3">
            <v>25.8</v>
          </cell>
          <cell r="E3">
            <v>24.5</v>
          </cell>
          <cell r="F3">
            <v>16.8</v>
          </cell>
        </row>
        <row r="4">
          <cell r="A4" t="str">
            <v>EASE_avg</v>
          </cell>
          <cell r="B4">
            <v>36.4</v>
          </cell>
          <cell r="C4">
            <v>30.4</v>
          </cell>
          <cell r="D4">
            <v>35.6</v>
          </cell>
          <cell r="E4">
            <v>35.5</v>
          </cell>
          <cell r="F4">
            <v>38.6</v>
          </cell>
        </row>
        <row r="5">
          <cell r="A5" t="str">
            <v>FSA_score_avg</v>
          </cell>
          <cell r="B5">
            <v>30.4</v>
          </cell>
          <cell r="C5">
            <v>25</v>
          </cell>
          <cell r="D5">
            <v>28.8</v>
          </cell>
          <cell r="E5">
            <v>35.5</v>
          </cell>
          <cell r="F5">
            <v>27</v>
          </cell>
        </row>
        <row r="6">
          <cell r="A6" t="str">
            <v>HEALTH_avg</v>
          </cell>
          <cell r="B6">
            <v>21.4</v>
          </cell>
          <cell r="C6">
            <v>15.4</v>
          </cell>
          <cell r="D6">
            <v>16.8</v>
          </cell>
          <cell r="E6">
            <v>17.5</v>
          </cell>
          <cell r="F6">
            <v>26</v>
          </cell>
        </row>
        <row r="7">
          <cell r="A7" t="str">
            <v>RECBG_ECAB_SUMTOTAL</v>
          </cell>
          <cell r="B7">
            <v>25</v>
          </cell>
          <cell r="C7">
            <v>18.8</v>
          </cell>
          <cell r="D7">
            <v>22.2</v>
          </cell>
          <cell r="E7">
            <v>29</v>
          </cell>
          <cell r="F7">
            <v>28.8</v>
          </cell>
        </row>
        <row r="8">
          <cell r="A8" t="str">
            <v>recoded6mwt</v>
          </cell>
          <cell r="B8">
            <v>28.3</v>
          </cell>
          <cell r="C8">
            <v>27</v>
          </cell>
          <cell r="D8">
            <v>25</v>
          </cell>
          <cell r="E8">
            <v>28.3</v>
          </cell>
          <cell r="F8">
            <v>27</v>
          </cell>
        </row>
        <row r="9">
          <cell r="A9" t="str">
            <v>SAROMM_score_avg</v>
          </cell>
          <cell r="B9">
            <v>24.4</v>
          </cell>
          <cell r="C9">
            <v>28</v>
          </cell>
          <cell r="D9">
            <v>20</v>
          </cell>
          <cell r="E9">
            <v>17</v>
          </cell>
          <cell r="F9">
            <v>21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dimension ref="A1"/>
  <sheetViews>
    <sheetView showGridLines="0" showRowColHeaders="0" workbookViewId="0">
      <selection activeCell="L13" sqref="L13"/>
    </sheetView>
  </sheetViews>
  <sheetFormatPr baseColWidth="10" defaultColWidth="11" defaultRowHeight="16"/>
  <cols>
    <col min="8" max="8" width="17" customWidth="1"/>
    <col min="9" max="9" width="11" customWidth="1"/>
  </cols>
  <sheetData/>
  <phoneticPr fontId="19" type="noConversion"/>
  <printOptions horizontalCentered="1" verticalCentered="1"/>
  <pageMargins left="0.23622047244094491" right="0.23622047244094491" top="0.23622047244094491" bottom="0.23622047244094491" header="0.31496062992125984" footer="0.31496062992125984"/>
  <pageSetup orientation="portrait" horizontalDpi="1200" verticalDpi="12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5"/>
  <dimension ref="A1"/>
  <sheetViews>
    <sheetView showGridLines="0" showRowColHeaders="0" workbookViewId="0">
      <selection activeCell="I55" sqref="I55"/>
    </sheetView>
  </sheetViews>
  <sheetFormatPr baseColWidth="10" defaultColWidth="8.83203125" defaultRowHeight="16"/>
  <sheetData/>
  <printOptions horizontalCentered="1" verticalCentered="1"/>
  <pageMargins left="0.23622047244094491" right="0.23622047244094491" top="0.23622047244094491" bottom="0.23622047244094491" header="0.31496062992125984" footer="0.31496062992125984"/>
  <pageSetup fitToHeight="0"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
  <sheetViews>
    <sheetView showGridLines="0" showRowColHeaders="0" workbookViewId="0">
      <selection activeCell="K46" sqref="K46"/>
    </sheetView>
  </sheetViews>
  <sheetFormatPr baseColWidth="10" defaultColWidth="8.83203125" defaultRowHeight="16"/>
  <sheetData/>
  <printOptions horizontalCentered="1" verticalCentered="1"/>
  <pageMargins left="0.23622047244094491" right="0.23622047244094491" top="0.23622047244094491" bottom="0.23622047244094491" header="0.31496062992125984" footer="0.31496062992125984"/>
  <pageSetup fitToHeight="0"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tabColor rgb="FFFFFF00"/>
  </sheetPr>
  <dimension ref="B1:T44"/>
  <sheetViews>
    <sheetView showGridLines="0" showRowColHeaders="0" workbookViewId="0">
      <selection activeCell="B21" sqref="B21:E21"/>
    </sheetView>
  </sheetViews>
  <sheetFormatPr baseColWidth="10" defaultColWidth="10.83203125" defaultRowHeight="16"/>
  <cols>
    <col min="1" max="1" width="2.33203125" style="94" customWidth="1"/>
    <col min="2" max="2" width="13.33203125" style="94" customWidth="1"/>
    <col min="3" max="3" width="27.33203125" style="94" customWidth="1"/>
    <col min="4" max="4" width="10.83203125" style="94" customWidth="1"/>
    <col min="5" max="5" width="9.6640625" style="94" customWidth="1"/>
    <col min="6" max="6" width="7.83203125" style="94" customWidth="1"/>
    <col min="7" max="7" width="6.83203125" style="94" customWidth="1"/>
    <col min="8" max="8" width="7.1640625" style="94" customWidth="1"/>
    <col min="9" max="9" width="10.83203125" style="94" customWidth="1"/>
    <col min="10" max="11" width="7.33203125" style="94" customWidth="1"/>
    <col min="12" max="12" width="7.83203125" style="94" customWidth="1"/>
    <col min="13" max="13" width="10.83203125" style="94" hidden="1" customWidth="1"/>
    <col min="14" max="17" width="8.83203125" style="94" hidden="1" customWidth="1"/>
    <col min="18" max="19" width="23.83203125" style="94" hidden="1" customWidth="1"/>
    <col min="20" max="20" width="27.5" style="94" customWidth="1"/>
    <col min="21" max="16384" width="10.83203125" style="94"/>
  </cols>
  <sheetData>
    <row r="1" spans="2:20" ht="8" customHeight="1"/>
    <row r="2" spans="2:20" ht="21">
      <c r="B2" s="185" t="s">
        <v>129</v>
      </c>
      <c r="C2" s="105"/>
      <c r="D2" s="105"/>
      <c r="E2" s="105"/>
      <c r="F2" s="105"/>
      <c r="G2" s="106"/>
      <c r="H2" s="105"/>
      <c r="I2" s="105"/>
      <c r="J2" s="105"/>
      <c r="K2" s="105"/>
      <c r="L2" s="105"/>
      <c r="M2" s="105"/>
      <c r="N2" s="105"/>
      <c r="O2" s="105"/>
      <c r="P2" s="105"/>
      <c r="Q2" s="105"/>
      <c r="R2" s="105"/>
      <c r="S2" s="105"/>
      <c r="T2" s="107"/>
    </row>
    <row r="3" spans="2:20">
      <c r="B3" s="108"/>
      <c r="D3" s="100"/>
      <c r="E3" s="100"/>
      <c r="F3" s="100"/>
      <c r="G3" s="109"/>
      <c r="H3" s="100"/>
      <c r="I3" s="100"/>
      <c r="P3" s="200" t="s">
        <v>223</v>
      </c>
      <c r="Q3" s="200"/>
      <c r="R3" s="200" t="s">
        <v>224</v>
      </c>
      <c r="T3" s="110"/>
    </row>
    <row r="4" spans="2:20" ht="17" thickBot="1">
      <c r="B4" s="111" t="s">
        <v>116</v>
      </c>
      <c r="C4" s="90"/>
      <c r="D4" s="113" t="s">
        <v>226</v>
      </c>
      <c r="E4" s="210">
        <v>4</v>
      </c>
      <c r="F4" s="112" t="s">
        <v>117</v>
      </c>
      <c r="G4" s="210">
        <v>2</v>
      </c>
      <c r="H4" s="112" t="s">
        <v>118</v>
      </c>
      <c r="I4" s="201" t="str">
        <f>IF(AND(E4="",OR(E18&lt;&gt;"",E20&lt;&gt;"",E22&lt;&gt;"",E24&lt;&gt;"",E26&lt;&gt;"",E28&lt;&gt;"",E30&lt;&gt;"",E32&lt;&gt;"",E34&lt;&gt;"")),"Enter an assessment age to calculate percentiles.","")</f>
        <v/>
      </c>
      <c r="P4" s="200">
        <f>IF(E4="","",12*E4+G4)</f>
        <v>50</v>
      </c>
      <c r="Q4" s="200"/>
      <c r="R4" s="200">
        <f>IF(OR(P4="",P8=""),0,P4-P8)</f>
        <v>10</v>
      </c>
      <c r="T4" s="110"/>
    </row>
    <row r="5" spans="2:20" ht="17" thickTop="1">
      <c r="B5" s="108"/>
      <c r="C5" s="100"/>
      <c r="D5" s="100"/>
      <c r="E5" s="100"/>
      <c r="F5" s="100"/>
      <c r="G5" s="100"/>
      <c r="H5" s="100"/>
      <c r="I5" s="100"/>
      <c r="P5" s="200"/>
      <c r="Q5" s="200"/>
      <c r="R5" s="200"/>
      <c r="T5" s="110"/>
    </row>
    <row r="6" spans="2:20" ht="17" thickBot="1">
      <c r="B6" s="111" t="s">
        <v>122</v>
      </c>
      <c r="C6" s="199"/>
      <c r="D6" s="113" t="s">
        <v>121</v>
      </c>
      <c r="E6" s="210" t="s">
        <v>0</v>
      </c>
      <c r="F6" s="113" t="s">
        <v>120</v>
      </c>
      <c r="G6" s="90"/>
      <c r="H6" s="113" t="s">
        <v>119</v>
      </c>
      <c r="I6" s="90"/>
      <c r="P6" s="200"/>
      <c r="Q6" s="200"/>
      <c r="R6" s="200"/>
      <c r="T6" s="110"/>
    </row>
    <row r="7" spans="2:20" ht="17" thickTop="1">
      <c r="B7" s="108"/>
      <c r="C7" s="94" t="s">
        <v>189</v>
      </c>
      <c r="D7" s="100"/>
      <c r="E7" s="100"/>
      <c r="F7" s="100"/>
      <c r="G7" s="100"/>
      <c r="H7" s="100"/>
      <c r="I7" s="100"/>
      <c r="P7" s="200"/>
      <c r="Q7" s="200"/>
      <c r="R7" s="200"/>
      <c r="T7" s="110"/>
    </row>
    <row r="8" spans="2:20">
      <c r="B8" s="108"/>
      <c r="D8" s="113" t="s">
        <v>227</v>
      </c>
      <c r="E8" s="90">
        <v>3</v>
      </c>
      <c r="F8" s="112" t="s">
        <v>117</v>
      </c>
      <c r="G8" s="90">
        <v>4</v>
      </c>
      <c r="H8" s="112" t="s">
        <v>118</v>
      </c>
      <c r="I8" s="250" t="str">
        <f>IF(AND(E8="",OR(D18&lt;&gt;"",D20&lt;&gt;"",D22&lt;&gt;"",D24&lt;&gt;"",D26&lt;&gt;"",D28&lt;&gt;"",D30&lt;&gt;"",D32&lt;&gt;"",D34&lt;&gt;"")),"Enter an assessment age to calculate percentiles.",IF(OR(AND(R4&lt;&gt;0,R4&lt;9),R4&gt;15),"Assessments must be between 9 and 15 months apart to interpret change",""))</f>
        <v/>
      </c>
      <c r="J8" s="251"/>
      <c r="K8" s="251"/>
      <c r="L8" s="251"/>
      <c r="P8" s="200">
        <f>IF(E8="","",12*E8+G8)</f>
        <v>40</v>
      </c>
      <c r="Q8" s="200"/>
      <c r="R8" s="200"/>
      <c r="T8" s="110"/>
    </row>
    <row r="9" spans="2:20">
      <c r="B9" s="108"/>
      <c r="C9" s="100"/>
      <c r="I9" s="250"/>
      <c r="J9" s="251"/>
      <c r="K9" s="251"/>
      <c r="L9" s="251"/>
      <c r="T9" s="110"/>
    </row>
    <row r="10" spans="2:20" ht="20" customHeight="1">
      <c r="B10" s="111" t="s">
        <v>128</v>
      </c>
      <c r="C10" s="117"/>
      <c r="T10" s="110"/>
    </row>
    <row r="11" spans="2:20" ht="20" customHeight="1">
      <c r="B11" s="108" t="s">
        <v>144</v>
      </c>
      <c r="I11" s="100"/>
      <c r="L11" s="131"/>
      <c r="M11" s="131"/>
      <c r="N11" s="131"/>
      <c r="O11" s="131"/>
      <c r="P11" s="131"/>
      <c r="Q11" s="131"/>
      <c r="R11" s="131"/>
      <c r="S11" s="131"/>
      <c r="T11" s="132"/>
    </row>
    <row r="12" spans="2:20" ht="20" customHeight="1">
      <c r="B12" s="111" t="s">
        <v>145</v>
      </c>
      <c r="C12" s="90"/>
      <c r="D12" s="100"/>
      <c r="I12" s="100"/>
      <c r="J12" s="240" t="s">
        <v>147</v>
      </c>
      <c r="K12" s="242" t="s">
        <v>148</v>
      </c>
      <c r="L12" s="243" t="s">
        <v>149</v>
      </c>
      <c r="T12" s="211" t="s">
        <v>184</v>
      </c>
    </row>
    <row r="13" spans="2:20" ht="25" customHeight="1">
      <c r="B13" s="111" t="s">
        <v>146</v>
      </c>
      <c r="C13" s="90"/>
      <c r="J13" s="241"/>
      <c r="K13" s="241"/>
      <c r="L13" s="241"/>
      <c r="T13" s="212"/>
    </row>
    <row r="14" spans="2:20" ht="16" customHeight="1">
      <c r="B14" s="108"/>
      <c r="J14" s="241"/>
      <c r="K14" s="241"/>
      <c r="L14" s="241"/>
      <c r="T14" s="212"/>
    </row>
    <row r="15" spans="2:20" ht="16" customHeight="1">
      <c r="B15" s="108"/>
      <c r="C15" s="100"/>
      <c r="D15" s="236" t="s">
        <v>130</v>
      </c>
      <c r="E15" s="237"/>
      <c r="F15" s="123"/>
      <c r="G15" s="252" t="s">
        <v>150</v>
      </c>
      <c r="H15" s="252"/>
      <c r="I15" s="252"/>
      <c r="J15" s="241"/>
      <c r="K15" s="241"/>
      <c r="L15" s="241"/>
      <c r="T15" s="212"/>
    </row>
    <row r="16" spans="2:20" ht="16" customHeight="1">
      <c r="B16" s="108"/>
      <c r="C16" s="100"/>
      <c r="D16" s="114" t="s">
        <v>131</v>
      </c>
      <c r="E16" s="115" t="s">
        <v>173</v>
      </c>
      <c r="F16" s="124"/>
      <c r="G16" s="116" t="s">
        <v>131</v>
      </c>
      <c r="H16" s="115" t="s">
        <v>173</v>
      </c>
      <c r="I16" s="116" t="s">
        <v>11</v>
      </c>
      <c r="J16" s="241"/>
      <c r="K16" s="241"/>
      <c r="L16" s="241"/>
      <c r="M16" s="103" t="s">
        <v>12</v>
      </c>
      <c r="R16" s="200" t="s">
        <v>221</v>
      </c>
      <c r="S16" s="200" t="s">
        <v>222</v>
      </c>
      <c r="T16" s="212"/>
    </row>
    <row r="17" spans="2:20" ht="19" customHeight="1">
      <c r="B17" s="215" t="s">
        <v>132</v>
      </c>
      <c r="C17" s="216"/>
      <c r="D17" s="216"/>
      <c r="E17" s="216"/>
      <c r="F17" s="125"/>
      <c r="G17" s="219">
        <f t="shared" ref="G17" ca="1" si="0">INDIRECT(CONCATENATE($N17,"_Centiles!$C$9"))</f>
        <v>75</v>
      </c>
      <c r="H17" s="219" t="str">
        <f t="shared" ref="H17" ca="1" si="1">INDIRECT(CONCATENATE($N17,"_Centiles!$C$15"))</f>
        <v>&gt;97</v>
      </c>
      <c r="I17" s="219" t="str">
        <f t="shared" ref="I17" ca="1" si="2">INDIRECT(CONCATENATE($N17,"_Centiles!$C$17"))</f>
        <v>23 to 25</v>
      </c>
      <c r="J17" s="223"/>
      <c r="K17" s="223"/>
      <c r="L17" s="223"/>
      <c r="M17" s="225" t="str">
        <f t="shared" ref="M17" ca="1" si="3">INDIRECT(CONCATENATE($N17,"_Centiles!$C$18"))</f>
        <v>more than expected</v>
      </c>
      <c r="N17" s="190" t="s">
        <v>52</v>
      </c>
      <c r="O17" s="103" t="str">
        <f ca="1">IF(OR($M17="less than expected",$M17="less than or as expected"),"Unhappy","None")</f>
        <v>None</v>
      </c>
      <c r="P17" s="103" t="str">
        <f ca="1">IF(OR($M17="as expected",$M17="less than or as expected",$M17="as or more than expected"),"Neutral","None")</f>
        <v>None</v>
      </c>
      <c r="Q17" s="103" t="str">
        <f ca="1">IF(OR($M17="more than expected",$M17="as or more than expected"),"Happy","None")</f>
        <v>Happy</v>
      </c>
      <c r="R17" s="200" t="str">
        <f>CONCATENATE("'Assessment Data Entry'!E",ROW()+1)</f>
        <v>'Assessment Data Entry'!E18</v>
      </c>
      <c r="S17" s="200" t="str">
        <f>CONCATENATE("'Assessment Data Entry'!D",ROW()+1)</f>
        <v>'Assessment Data Entry'!D18</v>
      </c>
      <c r="T17" s="213"/>
    </row>
    <row r="18" spans="2:20" ht="27" customHeight="1">
      <c r="B18" s="227" t="s">
        <v>133</v>
      </c>
      <c r="C18" s="228"/>
      <c r="D18" s="91">
        <v>45</v>
      </c>
      <c r="E18" s="91">
        <v>67</v>
      </c>
      <c r="F18" s="126"/>
      <c r="G18" s="229"/>
      <c r="H18" s="229"/>
      <c r="I18" s="229"/>
      <c r="J18" s="223"/>
      <c r="K18" s="223"/>
      <c r="L18" s="223"/>
      <c r="M18" s="225"/>
      <c r="N18" s="190"/>
      <c r="O18" s="103"/>
      <c r="P18" s="103"/>
      <c r="Q18" s="103"/>
      <c r="T18" s="214"/>
    </row>
    <row r="19" spans="2:20" ht="19" customHeight="1">
      <c r="B19" s="234" t="s">
        <v>134</v>
      </c>
      <c r="C19" s="235"/>
      <c r="D19" s="235"/>
      <c r="E19" s="235"/>
      <c r="F19" s="127"/>
      <c r="G19" s="220">
        <f t="shared" ref="G19" ca="1" si="4">INDIRECT(CONCATENATE($N19,"_Centiles!$C$9"))</f>
        <v>15</v>
      </c>
      <c r="H19" s="220" t="str">
        <f t="shared" ref="H19" ca="1" si="5">INDIRECT(CONCATENATE($N19,"_Centiles!$C$15"))</f>
        <v>&gt;97</v>
      </c>
      <c r="I19" s="220" t="str">
        <f t="shared" ref="I19" ca="1" si="6">INDIRECT(CONCATENATE($N19,"_Centiles!$C$17"))</f>
        <v>83 to 85</v>
      </c>
      <c r="J19" s="223"/>
      <c r="K19" s="223"/>
      <c r="L19" s="223"/>
      <c r="M19" s="225" t="str">
        <f t="shared" ref="M19" ca="1" si="7">INDIRECT(CONCATENATE($N19,"_Centiles!$C$18"))</f>
        <v>more than expected</v>
      </c>
      <c r="N19" s="190" t="s">
        <v>55</v>
      </c>
      <c r="O19" s="103" t="str">
        <f ca="1">IF(OR($M19="less than expected",$M19="less than or as expected"),"Unhappy","None")</f>
        <v>None</v>
      </c>
      <c r="P19" s="103" t="str">
        <f ca="1">IF(OR($M19="as expected",$M19="less than or as expected",$M19="as or more than expected"),"Neutral","None")</f>
        <v>None</v>
      </c>
      <c r="Q19" s="103" t="str">
        <f ca="1">IF(OR($M19="more than expected",$M19="as or more than expected"),"Happy","None")</f>
        <v>Happy</v>
      </c>
      <c r="R19" s="200" t="str">
        <f>CONCATENATE("'Assessment Data Entry'!E",ROW()+1)</f>
        <v>'Assessment Data Entry'!E20</v>
      </c>
      <c r="S19" s="200" t="str">
        <f>CONCATENATE("'Assessment Data Entry'!D",ROW()+1)</f>
        <v>'Assessment Data Entry'!D20</v>
      </c>
      <c r="T19" s="213"/>
    </row>
    <row r="20" spans="2:20" ht="27" customHeight="1">
      <c r="B20" s="227" t="s">
        <v>176</v>
      </c>
      <c r="C20" s="238"/>
      <c r="D20" s="92">
        <v>2.5</v>
      </c>
      <c r="E20" s="92">
        <v>4.9000000000000004</v>
      </c>
      <c r="F20" s="128"/>
      <c r="G20" s="220"/>
      <c r="H20" s="220"/>
      <c r="I20" s="220"/>
      <c r="J20" s="223"/>
      <c r="K20" s="223"/>
      <c r="L20" s="223"/>
      <c r="M20" s="225"/>
      <c r="N20" s="190"/>
      <c r="O20" s="103"/>
      <c r="P20" s="103"/>
      <c r="Q20" s="103"/>
      <c r="T20" s="214"/>
    </row>
    <row r="21" spans="2:20" ht="19" customHeight="1">
      <c r="B21" s="215" t="s">
        <v>135</v>
      </c>
      <c r="C21" s="216"/>
      <c r="D21" s="216"/>
      <c r="E21" s="216"/>
      <c r="F21" s="129"/>
      <c r="G21" s="219" t="str">
        <f t="shared" ref="G21" ca="1" si="8">INDIRECT(CONCATENATE($N21,"_Centiles!$C$9"))</f>
        <v/>
      </c>
      <c r="H21" s="219" t="str">
        <f t="shared" ref="H21" ca="1" si="9">INDIRECT(CONCATENATE($N21,"_Centiles!$C$15"))</f>
        <v/>
      </c>
      <c r="I21" s="219" t="str">
        <f ca="1">INDIRECT(CONCATENATE($N21,"_Centiles!$C$17"))</f>
        <v/>
      </c>
      <c r="J21" s="223"/>
      <c r="K21" s="223"/>
      <c r="L21" s="223"/>
      <c r="M21" s="225" t="str">
        <f t="shared" ref="M21" ca="1" si="10">INDIRECT(CONCATENATE($N21,"_Centiles!$C$18"))</f>
        <v/>
      </c>
      <c r="N21" s="190" t="s">
        <v>53</v>
      </c>
      <c r="O21" s="103" t="str">
        <f ca="1">IF(OR($M21="less than expected",$M21="less than or as expected"),"Unhappy","None")</f>
        <v>None</v>
      </c>
      <c r="P21" s="103" t="str">
        <f ca="1">IF(OR($M21="as expected",$M21="less than or as expected",$M21="as or more than expected"),"Neutral","None")</f>
        <v>None</v>
      </c>
      <c r="Q21" s="103" t="str">
        <f ca="1">IF(OR($M21="more than expected",$M21="as or more than expected"),"Happy","None")</f>
        <v>None</v>
      </c>
      <c r="R21" s="200" t="str">
        <f>CONCATENATE("'Assessment Data Entry'!E",ROW()+1)</f>
        <v>'Assessment Data Entry'!E22</v>
      </c>
      <c r="S21" s="200" t="str">
        <f>CONCATENATE("'Assessment Data Entry'!D",ROW()+1)</f>
        <v>'Assessment Data Entry'!D22</v>
      </c>
      <c r="T21" s="213"/>
    </row>
    <row r="22" spans="2:20" ht="27" customHeight="1">
      <c r="B22" s="227" t="s">
        <v>136</v>
      </c>
      <c r="C22" s="228"/>
      <c r="D22" s="91"/>
      <c r="E22" s="91"/>
      <c r="F22" s="126"/>
      <c r="G22" s="229"/>
      <c r="H22" s="229"/>
      <c r="I22" s="229"/>
      <c r="J22" s="223"/>
      <c r="K22" s="223"/>
      <c r="L22" s="223"/>
      <c r="M22" s="225"/>
      <c r="N22" s="190"/>
      <c r="O22" s="103"/>
      <c r="P22" s="103"/>
      <c r="Q22" s="103"/>
      <c r="T22" s="214"/>
    </row>
    <row r="23" spans="2:20" ht="19" customHeight="1">
      <c r="B23" s="234" t="s">
        <v>137</v>
      </c>
      <c r="C23" s="235"/>
      <c r="D23" s="235"/>
      <c r="E23" s="235"/>
      <c r="F23" s="127"/>
      <c r="G23" s="220" t="str">
        <f ca="1">IF(OR($E6="Level I",$E6="Level II",$E6="Level III"),INDIRECT(CONCATENATE($N23,"_Centiles!$C$9")),"")</f>
        <v/>
      </c>
      <c r="H23" s="220" t="str">
        <f ca="1">IF(OR($E6="Level I",$E6="Level II",$E6="Level III"),INDIRECT(CONCATENATE($N23,"_Centiles!$C$15")),"")</f>
        <v/>
      </c>
      <c r="I23" s="220" t="str">
        <f ca="1">IF(OR($E6="Level I",$E6="Level II",$E6="Level III"),INDIRECT(CONCATENATE($N23,"_Centiles!$C$17")),"")</f>
        <v/>
      </c>
      <c r="J23" s="223"/>
      <c r="K23" s="223"/>
      <c r="L23" s="223"/>
      <c r="M23" s="239" t="str">
        <f ca="1">IF(OR($E6="Level I",$E6="Level II",$E6="Level III"),INDIRECT(CONCATENATE($N23,"_Centiles!$C$18")),"")</f>
        <v/>
      </c>
      <c r="N23" s="190" t="s">
        <v>65</v>
      </c>
      <c r="O23" s="103" t="str">
        <f ca="1">IF(OR($M23="less than expected",$M23="less than or as expected"),"Unhappy","None")</f>
        <v>None</v>
      </c>
      <c r="P23" s="103" t="str">
        <f ca="1">IF(OR($M23="as expected",$M23="less than or as expected",$M23="as or more than expected"),"Neutral","None")</f>
        <v>None</v>
      </c>
      <c r="Q23" s="103" t="str">
        <f ca="1">IF(OR($M23="more than expected",$M23="as or more than expected"),"Happy","None")</f>
        <v>None</v>
      </c>
      <c r="R23" s="200" t="str">
        <f>CONCATENATE("'Assessment Data Entry'!E",ROW()+1)</f>
        <v>'Assessment Data Entry'!E24</v>
      </c>
      <c r="S23" s="200" t="str">
        <f>CONCATENATE("'Assessment Data Entry'!D",ROW()+1)</f>
        <v>'Assessment Data Entry'!D24</v>
      </c>
      <c r="T23" s="213"/>
    </row>
    <row r="24" spans="2:20" ht="27" customHeight="1">
      <c r="B24" s="227" t="s">
        <v>138</v>
      </c>
      <c r="C24" s="228"/>
      <c r="D24" s="92"/>
      <c r="E24" s="92"/>
      <c r="F24" s="128"/>
      <c r="G24" s="220"/>
      <c r="H24" s="220"/>
      <c r="I24" s="220"/>
      <c r="J24" s="223"/>
      <c r="K24" s="223"/>
      <c r="L24" s="223"/>
      <c r="M24" s="239"/>
      <c r="N24" s="190"/>
      <c r="O24" s="103"/>
      <c r="P24" s="103"/>
      <c r="Q24" s="103"/>
      <c r="T24" s="214"/>
    </row>
    <row r="25" spans="2:20" ht="19" customHeight="1">
      <c r="B25" s="215" t="s">
        <v>137</v>
      </c>
      <c r="C25" s="216"/>
      <c r="D25" s="216"/>
      <c r="E25" s="216"/>
      <c r="F25" s="129"/>
      <c r="G25" s="219" t="str">
        <f t="shared" ref="G25" ca="1" si="11">INDIRECT(CONCATENATE($N25,"_Centiles!$C$9"))</f>
        <v/>
      </c>
      <c r="H25" s="219" t="str">
        <f t="shared" ref="H25" ca="1" si="12">INDIRECT(CONCATENATE($N25,"_Centiles!$C$15"))</f>
        <v/>
      </c>
      <c r="I25" s="219" t="str">
        <f t="shared" ref="I25" ca="1" si="13">INDIRECT(CONCATENATE($N25,"_Centiles!$C$17"))</f>
        <v/>
      </c>
      <c r="J25" s="223"/>
      <c r="K25" s="223"/>
      <c r="L25" s="223"/>
      <c r="M25" s="225" t="str">
        <f t="shared" ref="M25" ca="1" si="14">INDIRECT(CONCATENATE($N25,"_Centiles!$C$18"))</f>
        <v/>
      </c>
      <c r="N25" s="190" t="s">
        <v>57</v>
      </c>
      <c r="O25" s="103" t="str">
        <f ca="1">IF(OR($M25="less than expected",$M25="less than or as expected"),"Unhappy","None")</f>
        <v>None</v>
      </c>
      <c r="P25" s="103" t="str">
        <f ca="1">IF(OR($M25="as expected",$M25="less than or as expected",$M25="as or more than expected"),"Neutral","None")</f>
        <v>None</v>
      </c>
      <c r="Q25" s="103" t="str">
        <f ca="1">IF(OR($M25="more than expected",$M25="as or more than expected"),"Happy","None")</f>
        <v>None</v>
      </c>
      <c r="R25" s="200" t="str">
        <f>CONCATENATE("'Assessment Data Entry'!E",ROW()+1)</f>
        <v>'Assessment Data Entry'!E26</v>
      </c>
      <c r="S25" s="200" t="str">
        <f>CONCATENATE("'Assessment Data Entry'!D",ROW()+1)</f>
        <v>'Assessment Data Entry'!D26</v>
      </c>
      <c r="T25" s="213"/>
    </row>
    <row r="26" spans="2:20" ht="27" customHeight="1">
      <c r="B26" s="227" t="s">
        <v>139</v>
      </c>
      <c r="C26" s="228"/>
      <c r="D26" s="202"/>
      <c r="E26" s="202"/>
      <c r="F26" s="126"/>
      <c r="G26" s="229"/>
      <c r="H26" s="229"/>
      <c r="I26" s="229"/>
      <c r="J26" s="223"/>
      <c r="K26" s="223"/>
      <c r="L26" s="223"/>
      <c r="M26" s="225"/>
      <c r="N26" s="190"/>
      <c r="O26" s="103"/>
      <c r="P26" s="103"/>
      <c r="Q26" s="103"/>
      <c r="T26" s="214"/>
    </row>
    <row r="27" spans="2:20" ht="19" customHeight="1">
      <c r="B27" s="234" t="s">
        <v>140</v>
      </c>
      <c r="C27" s="235"/>
      <c r="D27" s="235"/>
      <c r="E27" s="235"/>
      <c r="F27" s="127"/>
      <c r="G27" s="220" t="str">
        <f t="shared" ref="G27" ca="1" si="15">INDIRECT(CONCATENATE($N27,"_Centiles!$C$9"))</f>
        <v/>
      </c>
      <c r="H27" s="220" t="str">
        <f t="shared" ref="H27" ca="1" si="16">INDIRECT(CONCATENATE($N27,"_Centiles!$C$15"))</f>
        <v/>
      </c>
      <c r="I27" s="220" t="str">
        <f t="shared" ref="I27" ca="1" si="17">INDIRECT(CONCATENATE($N27,"_Centiles!$C$17"))</f>
        <v/>
      </c>
      <c r="J27" s="223"/>
      <c r="K27" s="223"/>
      <c r="L27" s="223"/>
      <c r="M27" s="225" t="str">
        <f t="shared" ref="M27" ca="1" si="18">INDIRECT(CONCATENATE($N27,"_Centiles!$C$18"))</f>
        <v/>
      </c>
      <c r="N27" s="190" t="s">
        <v>59</v>
      </c>
      <c r="O27" s="103" t="str">
        <f ca="1">IF(OR($M27="less than expected",$M27="less than or as expected"),"Unhappy","None")</f>
        <v>None</v>
      </c>
      <c r="P27" s="103" t="str">
        <f ca="1">IF(OR($M27="as expected",$M27="less than or as expected",$M27="as or more than expected"),"Neutral","None")</f>
        <v>None</v>
      </c>
      <c r="Q27" s="103" t="str">
        <f ca="1">IF(OR($M27="more than expected",$M27="as or more than expected"),"Happy","None")</f>
        <v>None</v>
      </c>
      <c r="R27" s="200" t="str">
        <f>CONCATENATE("'Assessment Data Entry'!E",ROW()+1)</f>
        <v>'Assessment Data Entry'!E28</v>
      </c>
      <c r="S27" s="200" t="str">
        <f>CONCATENATE("'Assessment Data Entry'!D",ROW()+1)</f>
        <v>'Assessment Data Entry'!D28</v>
      </c>
      <c r="T27" s="213"/>
    </row>
    <row r="28" spans="2:20" ht="27" customHeight="1">
      <c r="B28" s="227" t="s">
        <v>141</v>
      </c>
      <c r="C28" s="228"/>
      <c r="D28" s="91"/>
      <c r="E28" s="91"/>
      <c r="F28" s="126"/>
      <c r="G28" s="220"/>
      <c r="H28" s="220"/>
      <c r="I28" s="220"/>
      <c r="J28" s="223"/>
      <c r="K28" s="223"/>
      <c r="L28" s="223"/>
      <c r="M28" s="225"/>
      <c r="N28" s="190"/>
      <c r="O28" s="103"/>
      <c r="P28" s="103"/>
      <c r="Q28" s="103"/>
      <c r="T28" s="214"/>
    </row>
    <row r="29" spans="2:20" ht="19" customHeight="1">
      <c r="B29" s="215" t="s">
        <v>172</v>
      </c>
      <c r="C29" s="216"/>
      <c r="D29" s="216"/>
      <c r="E29" s="216"/>
      <c r="F29" s="127"/>
      <c r="G29" s="219" t="str">
        <f t="shared" ref="G29" ca="1" si="19">INDIRECT(CONCATENATE($N29,"_Centiles!$C$9"))</f>
        <v/>
      </c>
      <c r="H29" s="219" t="str">
        <f t="shared" ref="H29" ca="1" si="20">INDIRECT(CONCATENATE($N29,"_Centiles!$C$15"))</f>
        <v/>
      </c>
      <c r="I29" s="219" t="str">
        <f t="shared" ref="I29" ca="1" si="21">INDIRECT(CONCATENATE($N29,"_Centiles!$C$17"))</f>
        <v/>
      </c>
      <c r="J29" s="223"/>
      <c r="K29" s="223"/>
      <c r="L29" s="223"/>
      <c r="M29" s="225" t="str">
        <f ca="1">INDIRECT(CONCATENATE($N29,"_Centiles!$C$18"))</f>
        <v/>
      </c>
      <c r="N29" s="190" t="s">
        <v>61</v>
      </c>
      <c r="O29" s="103" t="str">
        <f ca="1">IF(OR($M29="less than expected",$M29="less than or as expected"),"Unhappy","None")</f>
        <v>None</v>
      </c>
      <c r="P29" s="103" t="str">
        <f ca="1">IF(OR($M29="as expected",$M29="less than or as expected",$M29="as or more than expected"),"Neutral","None")</f>
        <v>None</v>
      </c>
      <c r="Q29" s="103" t="str">
        <f ca="1">IF(OR($M29="more than expected",$M29="as or more than expected"),"Happy","None")</f>
        <v>None</v>
      </c>
      <c r="R29" s="200" t="str">
        <f>CONCATENATE("'Assessment Data Entry'!E",ROW()+1)</f>
        <v>'Assessment Data Entry'!E30</v>
      </c>
      <c r="S29" s="200" t="str">
        <f>CONCATENATE("'Assessment Data Entry'!D",ROW()+1)</f>
        <v>'Assessment Data Entry'!D30</v>
      </c>
      <c r="T29" s="213"/>
    </row>
    <row r="30" spans="2:20" ht="27" customHeight="1">
      <c r="B30" s="227" t="s">
        <v>229</v>
      </c>
      <c r="C30" s="228"/>
      <c r="D30" s="91"/>
      <c r="E30" s="91"/>
      <c r="F30" s="126"/>
      <c r="G30" s="229"/>
      <c r="H30" s="229"/>
      <c r="I30" s="229"/>
      <c r="J30" s="223"/>
      <c r="K30" s="223"/>
      <c r="L30" s="223"/>
      <c r="M30" s="225"/>
      <c r="N30" s="190"/>
      <c r="O30" s="103"/>
      <c r="P30" s="103"/>
      <c r="Q30" s="103"/>
      <c r="T30" s="214"/>
    </row>
    <row r="31" spans="2:20" ht="19" customHeight="1">
      <c r="B31" s="234" t="s">
        <v>171</v>
      </c>
      <c r="C31" s="235"/>
      <c r="D31" s="235"/>
      <c r="E31" s="235"/>
      <c r="F31" s="127"/>
      <c r="G31" s="217" t="str">
        <f ca="1">INDIRECT(CONCATENATE($N31,"_Centiles!$C$9"))</f>
        <v/>
      </c>
      <c r="H31" s="219" t="str">
        <f ca="1">INDIRECT(CONCATENATE($N31,"_Centiles!$C$15"))</f>
        <v/>
      </c>
      <c r="I31" s="221" t="str">
        <f t="shared" ref="I31:I33" ca="1" si="22">INDIRECT(CONCATENATE($N31,"_Centiles!$C$17"))</f>
        <v/>
      </c>
      <c r="J31" s="223"/>
      <c r="K31" s="223"/>
      <c r="L31" s="223"/>
      <c r="M31" s="225" t="str">
        <f t="shared" ref="M31" ca="1" si="23">INDIRECT(CONCATENATE($N31,"_Centiles!$C$18"))</f>
        <v/>
      </c>
      <c r="N31" s="190" t="s">
        <v>63</v>
      </c>
      <c r="O31" s="103" t="str">
        <f ca="1">IF(OR($M31="less than expected",$M31="less than or as expected"),"Unhappy","None")</f>
        <v>None</v>
      </c>
      <c r="P31" s="103" t="str">
        <f ca="1">IF(OR($M31="as expected",$M31="less than or as expected",$M31="as or more than expected"),"Neutral","None")</f>
        <v>None</v>
      </c>
      <c r="Q31" s="103" t="str">
        <f ca="1">IF(OR($M31="more than expected",$M31="as or more than expected"),"Happy","None")</f>
        <v>None</v>
      </c>
      <c r="R31" s="200" t="str">
        <f>CONCATENATE("'Assessment Data Entry'!E",ROW()+1)</f>
        <v>'Assessment Data Entry'!E32</v>
      </c>
      <c r="S31" s="200" t="str">
        <f>CONCATENATE("'Assessment Data Entry'!D",ROW()+1)</f>
        <v>'Assessment Data Entry'!D32</v>
      </c>
      <c r="T31" s="213"/>
    </row>
    <row r="32" spans="2:20" ht="27" customHeight="1">
      <c r="B32" s="232" t="s">
        <v>230</v>
      </c>
      <c r="C32" s="233"/>
      <c r="D32" s="92"/>
      <c r="E32" s="92"/>
      <c r="F32" s="128"/>
      <c r="G32" s="231"/>
      <c r="H32" s="229"/>
      <c r="I32" s="230"/>
      <c r="J32" s="223"/>
      <c r="K32" s="223"/>
      <c r="L32" s="223"/>
      <c r="M32" s="225"/>
      <c r="N32" s="190"/>
      <c r="O32" s="103"/>
      <c r="P32" s="103"/>
      <c r="Q32" s="103"/>
      <c r="T32" s="226"/>
    </row>
    <row r="33" spans="2:20" ht="19" customHeight="1">
      <c r="B33" s="215" t="s">
        <v>191</v>
      </c>
      <c r="C33" s="216"/>
      <c r="D33" s="216"/>
      <c r="E33" s="216"/>
      <c r="F33" s="129"/>
      <c r="G33" s="217" t="str">
        <f ca="1">INDIRECT(CONCATENATE($N33,"_Centiles!$C$9"))</f>
        <v/>
      </c>
      <c r="H33" s="219" t="str">
        <f ca="1">INDIRECT(CONCATENATE($N33,"_Centiles!$C$15"))</f>
        <v/>
      </c>
      <c r="I33" s="221" t="str">
        <f t="shared" ca="1" si="22"/>
        <v/>
      </c>
      <c r="J33" s="223"/>
      <c r="K33" s="223"/>
      <c r="L33" s="223"/>
      <c r="M33" s="225" t="str">
        <f ca="1">INDIRECT(CONCATENATE($N33,"_Centiles!$C$18"))</f>
        <v/>
      </c>
      <c r="N33" s="190" t="s">
        <v>211</v>
      </c>
      <c r="O33" s="103" t="str">
        <f ca="1">IF(OR($M33="less than expected",$M33="less than or as expected"),"Unhappy","None")</f>
        <v>None</v>
      </c>
      <c r="P33" s="103" t="str">
        <f ca="1">IF(OR($M33="as expected",$M33="less than or as expected",$M33="as or more than expected"),"Neutral","None")</f>
        <v>None</v>
      </c>
      <c r="Q33" s="103" t="str">
        <f ca="1">IF(OR($M33="more than expected",$M33="as or more than expected"),"Happy","None")</f>
        <v>None</v>
      </c>
      <c r="R33" s="200" t="str">
        <f>CONCATENATE("'Assessment Data Entry'!E",ROW()+1)</f>
        <v>'Assessment Data Entry'!E34</v>
      </c>
      <c r="S33" s="200" t="str">
        <f>CONCATENATE("'Assessment Data Entry'!D",ROW()+1)</f>
        <v>'Assessment Data Entry'!D34</v>
      </c>
      <c r="T33" s="213"/>
    </row>
    <row r="34" spans="2:20" ht="27" customHeight="1">
      <c r="B34" s="227" t="s">
        <v>217</v>
      </c>
      <c r="C34" s="228"/>
      <c r="D34" s="91"/>
      <c r="E34" s="91"/>
      <c r="F34" s="128"/>
      <c r="G34" s="218"/>
      <c r="H34" s="220"/>
      <c r="I34" s="222"/>
      <c r="J34" s="224"/>
      <c r="K34" s="224"/>
      <c r="L34" s="224"/>
      <c r="M34" s="225"/>
      <c r="N34" s="190"/>
      <c r="O34" s="103"/>
      <c r="P34" s="103"/>
      <c r="Q34" s="103"/>
      <c r="T34" s="226"/>
    </row>
    <row r="35" spans="2:20" ht="19" customHeight="1">
      <c r="B35" s="206" t="s">
        <v>219</v>
      </c>
      <c r="C35" s="244"/>
      <c r="D35" s="245"/>
      <c r="E35" s="245"/>
      <c r="F35" s="245"/>
      <c r="G35" s="245"/>
      <c r="H35" s="245"/>
      <c r="I35" s="245"/>
      <c r="J35" s="245"/>
      <c r="K35" s="245"/>
      <c r="L35" s="245"/>
      <c r="M35" s="245"/>
      <c r="N35" s="245"/>
      <c r="O35" s="245"/>
      <c r="P35" s="245"/>
      <c r="Q35" s="245"/>
      <c r="R35" s="245"/>
      <c r="S35" s="245"/>
      <c r="T35" s="246"/>
    </row>
    <row r="36" spans="2:20" ht="27" customHeight="1">
      <c r="B36" s="207"/>
      <c r="C36" s="247"/>
      <c r="D36" s="248"/>
      <c r="E36" s="248"/>
      <c r="F36" s="248"/>
      <c r="G36" s="248"/>
      <c r="H36" s="248"/>
      <c r="I36" s="248"/>
      <c r="J36" s="248"/>
      <c r="K36" s="248"/>
      <c r="L36" s="248"/>
      <c r="M36" s="248"/>
      <c r="N36" s="248"/>
      <c r="O36" s="248"/>
      <c r="P36" s="248"/>
      <c r="Q36" s="248"/>
      <c r="R36" s="248"/>
      <c r="S36" s="248"/>
      <c r="T36" s="249"/>
    </row>
    <row r="37" spans="2:20">
      <c r="B37" s="130" t="s">
        <v>185</v>
      </c>
      <c r="C37" s="105"/>
      <c r="D37" s="105"/>
      <c r="E37" s="105"/>
      <c r="F37" s="105"/>
      <c r="G37" s="105"/>
      <c r="H37" s="105"/>
      <c r="I37" s="105"/>
      <c r="J37" s="105"/>
      <c r="K37" s="105"/>
      <c r="L37" s="105"/>
      <c r="M37" s="105"/>
      <c r="N37" s="105"/>
      <c r="O37" s="105"/>
      <c r="P37" s="105"/>
      <c r="Q37" s="105"/>
      <c r="R37" s="105"/>
      <c r="S37" s="105"/>
      <c r="T37" s="107"/>
    </row>
    <row r="38" spans="2:20">
      <c r="B38" s="191"/>
      <c r="C38" s="192"/>
      <c r="D38" s="192"/>
      <c r="E38" s="192"/>
      <c r="F38" s="192"/>
      <c r="G38" s="192"/>
      <c r="H38" s="192"/>
      <c r="I38" s="192"/>
      <c r="J38" s="192"/>
      <c r="K38" s="192"/>
      <c r="L38" s="192"/>
      <c r="M38" s="192"/>
      <c r="N38" s="192"/>
      <c r="O38" s="192"/>
      <c r="P38" s="192"/>
      <c r="Q38" s="192"/>
      <c r="R38" s="192"/>
      <c r="S38" s="192"/>
      <c r="T38" s="193"/>
    </row>
    <row r="39" spans="2:20">
      <c r="B39" s="194"/>
      <c r="C39" s="192"/>
      <c r="D39" s="192"/>
      <c r="E39" s="192"/>
      <c r="F39" s="192"/>
      <c r="G39" s="192"/>
      <c r="H39" s="192"/>
      <c r="I39" s="192"/>
      <c r="J39" s="192"/>
      <c r="K39" s="192"/>
      <c r="L39" s="192"/>
      <c r="M39" s="192"/>
      <c r="N39" s="192"/>
      <c r="O39" s="192"/>
      <c r="P39" s="192"/>
      <c r="Q39" s="192"/>
      <c r="R39" s="192"/>
      <c r="S39" s="192"/>
      <c r="T39" s="193"/>
    </row>
    <row r="40" spans="2:20">
      <c r="B40" s="194"/>
      <c r="C40" s="192"/>
      <c r="D40" s="192"/>
      <c r="E40" s="192"/>
      <c r="F40" s="192"/>
      <c r="G40" s="192"/>
      <c r="H40" s="192"/>
      <c r="I40" s="192"/>
      <c r="J40" s="192"/>
      <c r="K40" s="192"/>
      <c r="L40" s="192"/>
      <c r="M40" s="192"/>
      <c r="N40" s="192"/>
      <c r="O40" s="192"/>
      <c r="P40" s="192"/>
      <c r="Q40" s="192"/>
      <c r="R40" s="192"/>
      <c r="S40" s="192"/>
      <c r="T40" s="193"/>
    </row>
    <row r="41" spans="2:20">
      <c r="B41" s="194"/>
      <c r="C41" s="192"/>
      <c r="D41" s="192"/>
      <c r="E41" s="192"/>
      <c r="F41" s="192"/>
      <c r="G41" s="192"/>
      <c r="H41" s="192"/>
      <c r="I41" s="192"/>
      <c r="J41" s="192"/>
      <c r="K41" s="192"/>
      <c r="L41" s="192"/>
      <c r="M41" s="192"/>
      <c r="N41" s="192"/>
      <c r="O41" s="192"/>
      <c r="P41" s="192"/>
      <c r="Q41" s="192"/>
      <c r="R41" s="192"/>
      <c r="S41" s="192"/>
      <c r="T41" s="193"/>
    </row>
    <row r="42" spans="2:20">
      <c r="B42" s="194"/>
      <c r="C42" s="192"/>
      <c r="D42" s="192"/>
      <c r="E42" s="192"/>
      <c r="F42" s="192"/>
      <c r="G42" s="192"/>
      <c r="H42" s="192"/>
      <c r="I42" s="192"/>
      <c r="J42" s="192"/>
      <c r="K42" s="192"/>
      <c r="L42" s="192"/>
      <c r="M42" s="192"/>
      <c r="N42" s="192"/>
      <c r="O42" s="192"/>
      <c r="P42" s="192"/>
      <c r="Q42" s="192"/>
      <c r="R42" s="192"/>
      <c r="S42" s="192"/>
      <c r="T42" s="193"/>
    </row>
    <row r="43" spans="2:20">
      <c r="B43" s="194"/>
      <c r="C43" s="192"/>
      <c r="D43" s="192"/>
      <c r="E43" s="192"/>
      <c r="F43" s="192"/>
      <c r="G43" s="192"/>
      <c r="H43" s="192"/>
      <c r="I43" s="192"/>
      <c r="J43" s="192"/>
      <c r="K43" s="192"/>
      <c r="L43" s="192"/>
      <c r="M43" s="192"/>
      <c r="N43" s="192"/>
      <c r="O43" s="192"/>
      <c r="P43" s="192"/>
      <c r="Q43" s="192"/>
      <c r="R43" s="192"/>
      <c r="S43" s="192"/>
      <c r="T43" s="193"/>
    </row>
    <row r="44" spans="2:20">
      <c r="B44" s="195"/>
      <c r="C44" s="196"/>
      <c r="D44" s="196"/>
      <c r="E44" s="196"/>
      <c r="F44" s="196"/>
      <c r="G44" s="196"/>
      <c r="H44" s="196"/>
      <c r="I44" s="196"/>
      <c r="J44" s="196"/>
      <c r="K44" s="196"/>
      <c r="L44" s="196"/>
      <c r="M44" s="196"/>
      <c r="N44" s="196"/>
      <c r="O44" s="196"/>
      <c r="P44" s="196"/>
      <c r="Q44" s="196"/>
      <c r="R44" s="196"/>
      <c r="S44" s="196"/>
      <c r="T44" s="197"/>
    </row>
  </sheetData>
  <mergeCells count="98">
    <mergeCell ref="C35:T36"/>
    <mergeCell ref="I8:L9"/>
    <mergeCell ref="L29:L30"/>
    <mergeCell ref="L31:L32"/>
    <mergeCell ref="L27:L28"/>
    <mergeCell ref="G15:I15"/>
    <mergeCell ref="I27:I28"/>
    <mergeCell ref="K27:K28"/>
    <mergeCell ref="J27:J28"/>
    <mergeCell ref="I25:I26"/>
    <mergeCell ref="K25:K26"/>
    <mergeCell ref="J25:J26"/>
    <mergeCell ref="G25:G26"/>
    <mergeCell ref="L17:L18"/>
    <mergeCell ref="L19:L20"/>
    <mergeCell ref="L21:L22"/>
    <mergeCell ref="I19:I20"/>
    <mergeCell ref="L23:L24"/>
    <mergeCell ref="L25:L26"/>
    <mergeCell ref="J12:J16"/>
    <mergeCell ref="K12:K16"/>
    <mergeCell ref="L12:L16"/>
    <mergeCell ref="K17:K18"/>
    <mergeCell ref="J17:J18"/>
    <mergeCell ref="K23:K24"/>
    <mergeCell ref="K21:K22"/>
    <mergeCell ref="K19:K20"/>
    <mergeCell ref="J19:J20"/>
    <mergeCell ref="J23:J24"/>
    <mergeCell ref="J21:J22"/>
    <mergeCell ref="I23:I24"/>
    <mergeCell ref="I17:I18"/>
    <mergeCell ref="M31:M32"/>
    <mergeCell ref="M29:M30"/>
    <mergeCell ref="M17:M18"/>
    <mergeCell ref="M19:M20"/>
    <mergeCell ref="M21:M22"/>
    <mergeCell ref="M25:M26"/>
    <mergeCell ref="M27:M28"/>
    <mergeCell ref="M23:M24"/>
    <mergeCell ref="D15:E15"/>
    <mergeCell ref="B18:C18"/>
    <mergeCell ref="H21:H22"/>
    <mergeCell ref="G21:G22"/>
    <mergeCell ref="H19:H20"/>
    <mergeCell ref="G19:G20"/>
    <mergeCell ref="B20:C20"/>
    <mergeCell ref="B22:C22"/>
    <mergeCell ref="B17:E17"/>
    <mergeCell ref="B19:E19"/>
    <mergeCell ref="B21:E21"/>
    <mergeCell ref="H17:H18"/>
    <mergeCell ref="G17:G18"/>
    <mergeCell ref="I21:I22"/>
    <mergeCell ref="B25:E25"/>
    <mergeCell ref="H25:H26"/>
    <mergeCell ref="H27:H28"/>
    <mergeCell ref="G27:G28"/>
    <mergeCell ref="B23:E23"/>
    <mergeCell ref="H23:H24"/>
    <mergeCell ref="G23:G24"/>
    <mergeCell ref="B24:C24"/>
    <mergeCell ref="B32:C32"/>
    <mergeCell ref="B27:E27"/>
    <mergeCell ref="B31:E31"/>
    <mergeCell ref="B30:C30"/>
    <mergeCell ref="B26:C26"/>
    <mergeCell ref="B28:C28"/>
    <mergeCell ref="B29:E29"/>
    <mergeCell ref="I31:I32"/>
    <mergeCell ref="K31:K32"/>
    <mergeCell ref="J31:J32"/>
    <mergeCell ref="H29:H30"/>
    <mergeCell ref="G29:G30"/>
    <mergeCell ref="H31:H32"/>
    <mergeCell ref="G31:G32"/>
    <mergeCell ref="T25:T26"/>
    <mergeCell ref="T27:T28"/>
    <mergeCell ref="T29:T30"/>
    <mergeCell ref="I29:I30"/>
    <mergeCell ref="K29:K30"/>
    <mergeCell ref="J29:J30"/>
    <mergeCell ref="T12:T16"/>
    <mergeCell ref="T17:T18"/>
    <mergeCell ref="T19:T20"/>
    <mergeCell ref="T21:T22"/>
    <mergeCell ref="B33:E33"/>
    <mergeCell ref="G33:G34"/>
    <mergeCell ref="H33:H34"/>
    <mergeCell ref="I33:I34"/>
    <mergeCell ref="J33:J34"/>
    <mergeCell ref="K33:K34"/>
    <mergeCell ref="L33:L34"/>
    <mergeCell ref="M33:M34"/>
    <mergeCell ref="T33:T34"/>
    <mergeCell ref="B34:C34"/>
    <mergeCell ref="T23:T24"/>
    <mergeCell ref="T31:T32"/>
  </mergeCells>
  <phoneticPr fontId="19" type="noConversion"/>
  <dataValidations count="7">
    <dataValidation type="list" allowBlank="1" showInputMessage="1" showErrorMessage="1" sqref="I6:I7 G6:G7 E6:E7" xr:uid="{00000000-0002-0000-0300-000000000000}">
      <formula1>GMFCS</formula1>
    </dataValidation>
    <dataValidation type="whole" allowBlank="1" showInputMessage="1" showErrorMessage="1" errorTitle="Invalid Entry" error="Age must be between 2 and 12 years and must be entered as whole years and months. Example: 3yrs 2mo" sqref="G8 G4:G5" xr:uid="{00000000-0002-0000-0300-000001000000}">
      <formula1>0</formula1>
      <formula2>IF(E4&lt;12,12,0)</formula2>
    </dataValidation>
    <dataValidation type="whole" allowBlank="1" showInputMessage="1" showErrorMessage="1" errorTitle="Data validation warning" error="Please enter a number between 2 and 12 years of age._x000a_" sqref="E8 E4:E5" xr:uid="{00000000-0002-0000-0300-000002000000}">
      <formula1>2</formula1>
      <formula2>12</formula2>
    </dataValidation>
    <dataValidation type="decimal" allowBlank="1" showInputMessage="1" showErrorMessage="1" sqref="D24 D18 D20 D22 D26 D28 D30 D32" xr:uid="{00000000-0002-0000-0300-000003000000}">
      <formula1>INDEX(OutcomeInfo,MATCH(N17,shortNames,0),5)</formula1>
      <formula2>INDEX(OutcomeInfo,MATCH(N17,shortNames,0),6)</formula2>
    </dataValidation>
    <dataValidation type="decimal" allowBlank="1" showInputMessage="1" showErrorMessage="1" sqref="E24 E18 E20 E22 E26 E28 E30 E32" xr:uid="{00000000-0002-0000-0300-000004000000}">
      <formula1>INDEX(OutcomeInfo,MATCH(N17,shortNames,0),5)</formula1>
      <formula2>INDEX(OutcomeInfo,MATCH(N17,shortNames,0),6)</formula2>
    </dataValidation>
    <dataValidation type="whole" allowBlank="1" showInputMessage="1" showErrorMessage="1" sqref="D34" xr:uid="{00000000-0002-0000-0300-000005000000}">
      <formula1>INDEX(OutcomeInfo,MATCH(N33,shortNames,0),5)</formula1>
      <formula2>INDEX(OutcomeInfo,MATCH(N33,shortNames,0),6)</formula2>
    </dataValidation>
    <dataValidation type="whole" allowBlank="1" showInputMessage="1" showErrorMessage="1" sqref="E34" xr:uid="{00000000-0002-0000-0300-000006000000}">
      <formula1>INDEX(OutcomeInfo,MATCH(N33,shortNames,0),5)</formula1>
      <formula2>INDEX(OutcomeInfo,MATCH(N33,shortNames,0),6)</formula2>
    </dataValidation>
  </dataValidations>
  <pageMargins left="0.25" right="0.25" top="0.75" bottom="0.75" header="0.3" footer="0.3"/>
  <pageSetup orientation="landscape" horizontalDpi="1200" verticalDpi="1200" r:id="rId1"/>
  <ignoredErrors>
    <ignoredError sqref="G23:H23 I23 M23" formula="1"/>
  </ignoredErrors>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I6"/>
  <sheetViews>
    <sheetView showGridLines="0" showRowColHeaders="0" tabSelected="1" workbookViewId="0">
      <selection activeCell="A2" sqref="A2"/>
    </sheetView>
  </sheetViews>
  <sheetFormatPr baseColWidth="10" defaultColWidth="11" defaultRowHeight="16"/>
  <cols>
    <col min="1" max="1" width="84.5" customWidth="1"/>
    <col min="2" max="3" width="11" hidden="1" customWidth="1"/>
  </cols>
  <sheetData>
    <row r="1" spans="1:9">
      <c r="A1" s="50" t="str">
        <f>IF('Assessment Data Entry'!E6="","Level I",'Assessment Data Entry'!E6)</f>
        <v>Level III</v>
      </c>
    </row>
    <row r="2" spans="1:9">
      <c r="A2" s="209" t="s">
        <v>214</v>
      </c>
      <c r="B2" s="74"/>
      <c r="C2" s="74"/>
      <c r="D2" s="74"/>
      <c r="E2" s="74"/>
      <c r="F2" s="74"/>
    </row>
    <row r="3" spans="1:9">
      <c r="A3" s="179" t="s">
        <v>205</v>
      </c>
      <c r="B3" s="74"/>
      <c r="C3" s="74"/>
      <c r="D3" s="74"/>
      <c r="E3" s="74"/>
      <c r="F3" s="74"/>
    </row>
    <row r="4" spans="1:9" ht="347" customHeight="1">
      <c r="A4" s="74"/>
      <c r="B4" t="str">
        <f>CONCATENATE(INDEX(OutcomeInfo,MATCH(A2,Outcomes,0),2),"_centile")</f>
        <v>GMFM_centile</v>
      </c>
      <c r="C4" s="74"/>
      <c r="D4" s="74"/>
      <c r="E4" s="74"/>
      <c r="F4" s="74"/>
      <c r="I4" s="48"/>
    </row>
    <row r="5" spans="1:9" ht="17" customHeight="1">
      <c r="A5" s="179" t="s">
        <v>206</v>
      </c>
      <c r="C5" s="74"/>
      <c r="D5" s="74"/>
      <c r="E5" s="74"/>
      <c r="F5" s="74"/>
      <c r="I5" s="48"/>
    </row>
    <row r="6" spans="1:9" ht="347" customHeight="1">
      <c r="B6" t="str">
        <f>CONCATENATE(INDEX(OutcomeInfo,MATCH(A2,Outcomes,0),2),"_growth")</f>
        <v>GMFM_growth</v>
      </c>
    </row>
  </sheetData>
  <phoneticPr fontId="19" type="noConversion"/>
  <printOptions horizontalCentered="1"/>
  <pageMargins left="0.5" right="0.25" top="0" bottom="0" header="0.30000000000000004" footer="0.30000000000000004"/>
  <pageSetup orientation="portrait" verticalDpi="0" r:id="rId1"/>
  <headerFooter>
    <oddFooter>&amp;C&amp;D</oddFooter>
  </headerFooter>
  <drawing r:id="rId2"/>
  <legacyDrawing r:id="rId3"/>
  <extLst>
    <ext xmlns:x14="http://schemas.microsoft.com/office/spreadsheetml/2009/9/main" uri="{CCE6A557-97BC-4b89-ADB6-D9C93CAAB3DF}">
      <x14:dataValidations xmlns:xm="http://schemas.microsoft.com/office/excel/2006/main" count="1">
        <x14:dataValidation type="list" allowBlank="1" showErrorMessage="1" promptTitle="Outcome Assessments Plots" prompt="Click the arrow at the right of the cell to change the outcome._x000a_Click any other cell to make this message disappear._x000a_" xr:uid="{00000000-0002-0000-0400-000000000000}">
          <x14:formula1>
            <xm:f>IF(OR('Assessment Data Entry'!$E$6="Level IV",'Assessment Data Entry'!$E$6="Level V"),Outcomes_L45,Outcomes_All)</xm:f>
          </x14:formula1>
          <xm:sqref>A2</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3"/>
  <dimension ref="A1:AA43"/>
  <sheetViews>
    <sheetView showGridLines="0" showRowColHeaders="0" zoomScaleNormal="120" zoomScalePageLayoutView="120" workbookViewId="0">
      <selection activeCell="B1" sqref="B1"/>
    </sheetView>
  </sheetViews>
  <sheetFormatPr baseColWidth="10" defaultColWidth="11" defaultRowHeight="16"/>
  <cols>
    <col min="1" max="1" width="9.5" customWidth="1"/>
    <col min="2" max="22" width="3.33203125" customWidth="1"/>
    <col min="23" max="23" width="5.1640625" customWidth="1"/>
  </cols>
  <sheetData>
    <row r="1" spans="1:27" ht="17" thickBot="1">
      <c r="B1" s="88" t="str">
        <f>IF('Assessment Data Entry'!E6="","Level I",'Assessment Data Entry'!E6)</f>
        <v>Level III</v>
      </c>
      <c r="H1" s="253" t="s">
        <v>51</v>
      </c>
      <c r="I1" s="254"/>
      <c r="J1" s="254"/>
      <c r="K1" s="254"/>
      <c r="L1" s="254"/>
      <c r="M1" s="254"/>
      <c r="N1" s="254"/>
      <c r="O1" s="254"/>
      <c r="P1" s="254"/>
      <c r="Q1" s="254"/>
      <c r="R1" s="254"/>
      <c r="S1" s="254"/>
      <c r="T1" s="254"/>
      <c r="U1" s="254"/>
      <c r="V1" s="254"/>
    </row>
    <row r="2" spans="1:27" ht="17" customHeight="1" thickBot="1">
      <c r="A2" s="76" t="str">
        <f t="array" aca="1" ref="A2:V43" ca="1">INDIRECT(SUBSTITUTE(CONCATENATE(INDEX(OutcomeInfo,MATCH(H1,Outcomes,0),2),"_",B1)," ","_"))</f>
        <v>Age</v>
      </c>
      <c r="B2" s="77">
        <f ca="1"/>
        <v>3</v>
      </c>
      <c r="C2" s="78">
        <f ca="1"/>
        <v>5</v>
      </c>
      <c r="D2" s="77">
        <f ca="1"/>
        <v>10</v>
      </c>
      <c r="E2" s="78">
        <f ca="1"/>
        <v>15</v>
      </c>
      <c r="F2" s="77">
        <f ca="1"/>
        <v>20</v>
      </c>
      <c r="G2" s="78">
        <f ca="1"/>
        <v>25</v>
      </c>
      <c r="H2" s="77">
        <f ca="1"/>
        <v>30</v>
      </c>
      <c r="I2" s="78">
        <f ca="1"/>
        <v>35</v>
      </c>
      <c r="J2" s="77">
        <f ca="1"/>
        <v>40</v>
      </c>
      <c r="K2" s="78">
        <f ca="1"/>
        <v>45</v>
      </c>
      <c r="L2" s="77">
        <f ca="1"/>
        <v>50</v>
      </c>
      <c r="M2" s="78">
        <f ca="1"/>
        <v>55</v>
      </c>
      <c r="N2" s="77">
        <f ca="1"/>
        <v>60</v>
      </c>
      <c r="O2" s="78">
        <f ca="1"/>
        <v>65</v>
      </c>
      <c r="P2" s="77">
        <f ca="1"/>
        <v>70</v>
      </c>
      <c r="Q2" s="78">
        <f ca="1"/>
        <v>75</v>
      </c>
      <c r="R2" s="77">
        <f ca="1"/>
        <v>80</v>
      </c>
      <c r="S2" s="78">
        <f ca="1"/>
        <v>85</v>
      </c>
      <c r="T2" s="77">
        <f ca="1"/>
        <v>90</v>
      </c>
      <c r="U2" s="78">
        <f ca="1"/>
        <v>95</v>
      </c>
      <c r="V2" s="79">
        <f ca="1"/>
        <v>97</v>
      </c>
    </row>
    <row r="3" spans="1:27">
      <c r="A3" s="80" t="str">
        <f ca="1"/>
        <v>2 years  0 mo</v>
      </c>
      <c r="B3" s="81">
        <f ca="1"/>
        <v>11.2</v>
      </c>
      <c r="C3" s="82">
        <f ca="1"/>
        <v>15.3</v>
      </c>
      <c r="D3" s="81">
        <f ca="1"/>
        <v>20.6</v>
      </c>
      <c r="E3" s="82">
        <f ca="1"/>
        <v>22.8</v>
      </c>
      <c r="F3" s="81">
        <f ca="1"/>
        <v>24.6</v>
      </c>
      <c r="G3" s="82">
        <f ca="1"/>
        <v>25.4</v>
      </c>
      <c r="H3" s="81">
        <f ca="1"/>
        <v>27.3</v>
      </c>
      <c r="I3" s="82">
        <f ca="1"/>
        <v>28.3</v>
      </c>
      <c r="J3" s="81">
        <f ca="1"/>
        <v>30.6</v>
      </c>
      <c r="K3" s="82">
        <f ca="1"/>
        <v>32</v>
      </c>
      <c r="L3" s="81">
        <f ca="1"/>
        <v>34.9</v>
      </c>
      <c r="M3" s="82">
        <f ca="1"/>
        <v>38</v>
      </c>
      <c r="N3" s="81">
        <f ca="1"/>
        <v>40.6</v>
      </c>
      <c r="O3" s="82">
        <f ca="1"/>
        <v>42.3</v>
      </c>
      <c r="P3" s="81">
        <f ca="1"/>
        <v>42.9</v>
      </c>
      <c r="Q3" s="82">
        <f ca="1"/>
        <v>43.7</v>
      </c>
      <c r="R3" s="81">
        <f ca="1"/>
        <v>44.8</v>
      </c>
      <c r="S3" s="82">
        <f ca="1"/>
        <v>45.6</v>
      </c>
      <c r="T3" s="81">
        <f ca="1"/>
        <v>47.2</v>
      </c>
      <c r="U3" s="82">
        <f ca="1"/>
        <v>49.3</v>
      </c>
      <c r="V3" s="83">
        <f ca="1"/>
        <v>50.9</v>
      </c>
    </row>
    <row r="4" spans="1:27">
      <c r="A4" s="80" t="str">
        <f ca="1"/>
        <v>3 mo</v>
      </c>
      <c r="B4" s="81">
        <f ca="1"/>
        <v>12</v>
      </c>
      <c r="C4" s="82">
        <f ca="1"/>
        <v>15.9</v>
      </c>
      <c r="D4" s="81">
        <f ca="1"/>
        <v>21.3</v>
      </c>
      <c r="E4" s="82">
        <f ca="1"/>
        <v>23.5</v>
      </c>
      <c r="F4" s="81">
        <f ca="1"/>
        <v>25.3</v>
      </c>
      <c r="G4" s="82">
        <f ca="1"/>
        <v>26.2</v>
      </c>
      <c r="H4" s="81">
        <f ca="1"/>
        <v>28</v>
      </c>
      <c r="I4" s="82">
        <f ca="1"/>
        <v>29</v>
      </c>
      <c r="J4" s="81">
        <f ca="1"/>
        <v>31.3</v>
      </c>
      <c r="K4" s="82">
        <f ca="1"/>
        <v>32.6</v>
      </c>
      <c r="L4" s="81">
        <f ca="1"/>
        <v>35.200000000000003</v>
      </c>
      <c r="M4" s="82">
        <f ca="1"/>
        <v>38</v>
      </c>
      <c r="N4" s="81">
        <f ca="1"/>
        <v>40.200000000000003</v>
      </c>
      <c r="O4" s="82">
        <f ca="1"/>
        <v>41.8</v>
      </c>
      <c r="P4" s="81">
        <f ca="1"/>
        <v>42.4</v>
      </c>
      <c r="Q4" s="82">
        <f ca="1"/>
        <v>43.3</v>
      </c>
      <c r="R4" s="81">
        <f ca="1"/>
        <v>44.8</v>
      </c>
      <c r="S4" s="82">
        <f ca="1"/>
        <v>45.8</v>
      </c>
      <c r="T4" s="81">
        <f ca="1"/>
        <v>47.8</v>
      </c>
      <c r="U4" s="82">
        <f ca="1"/>
        <v>50.5</v>
      </c>
      <c r="V4" s="83">
        <f ca="1"/>
        <v>52.5</v>
      </c>
    </row>
    <row r="5" spans="1:27">
      <c r="A5" s="80" t="str">
        <f ca="1"/>
        <v>6 mo</v>
      </c>
      <c r="B5" s="81">
        <f ca="1"/>
        <v>12.8</v>
      </c>
      <c r="C5" s="82">
        <f ca="1"/>
        <v>16.399999999999999</v>
      </c>
      <c r="D5" s="81">
        <f ca="1"/>
        <v>21.9</v>
      </c>
      <c r="E5" s="82">
        <f ca="1"/>
        <v>24.1</v>
      </c>
      <c r="F5" s="81">
        <f ca="1"/>
        <v>25.9</v>
      </c>
      <c r="G5" s="82">
        <f ca="1"/>
        <v>26.9</v>
      </c>
      <c r="H5" s="81">
        <f ca="1"/>
        <v>28.6</v>
      </c>
      <c r="I5" s="82">
        <f ca="1"/>
        <v>29.8</v>
      </c>
      <c r="J5" s="81">
        <f ca="1"/>
        <v>31.9</v>
      </c>
      <c r="K5" s="82">
        <f ca="1"/>
        <v>33.200000000000003</v>
      </c>
      <c r="L5" s="81">
        <f ca="1"/>
        <v>35.5</v>
      </c>
      <c r="M5" s="82">
        <f ca="1"/>
        <v>38</v>
      </c>
      <c r="N5" s="81">
        <f ca="1"/>
        <v>39.799999999999997</v>
      </c>
      <c r="O5" s="82">
        <f ca="1"/>
        <v>41.4</v>
      </c>
      <c r="P5" s="81">
        <f ca="1"/>
        <v>42</v>
      </c>
      <c r="Q5" s="82">
        <f ca="1"/>
        <v>43.1</v>
      </c>
      <c r="R5" s="81">
        <f ca="1"/>
        <v>44.8</v>
      </c>
      <c r="S5" s="82">
        <f ca="1"/>
        <v>46.1</v>
      </c>
      <c r="T5" s="81">
        <f ca="1"/>
        <v>48.4</v>
      </c>
      <c r="U5" s="82">
        <f ca="1"/>
        <v>51.7</v>
      </c>
      <c r="V5" s="83">
        <f ca="1"/>
        <v>54.1</v>
      </c>
    </row>
    <row r="6" spans="1:27" ht="17" thickBot="1">
      <c r="A6" s="84" t="str">
        <f ca="1"/>
        <v>9 mo</v>
      </c>
      <c r="B6" s="85">
        <f ca="1"/>
        <v>13.6</v>
      </c>
      <c r="C6" s="86">
        <f ca="1"/>
        <v>17</v>
      </c>
      <c r="D6" s="85">
        <f ca="1"/>
        <v>22.6</v>
      </c>
      <c r="E6" s="86">
        <f ca="1"/>
        <v>24.8</v>
      </c>
      <c r="F6" s="85">
        <f ca="1"/>
        <v>26.6</v>
      </c>
      <c r="G6" s="86">
        <f ca="1"/>
        <v>27.7</v>
      </c>
      <c r="H6" s="85">
        <f ca="1"/>
        <v>29.3</v>
      </c>
      <c r="I6" s="86">
        <f ca="1"/>
        <v>30.5</v>
      </c>
      <c r="J6" s="85">
        <f ca="1"/>
        <v>32.6</v>
      </c>
      <c r="K6" s="86">
        <f ca="1"/>
        <v>33.700000000000003</v>
      </c>
      <c r="L6" s="85">
        <f ca="1"/>
        <v>35.799999999999997</v>
      </c>
      <c r="M6" s="86">
        <f ca="1"/>
        <v>38</v>
      </c>
      <c r="N6" s="85">
        <f ca="1"/>
        <v>39.6</v>
      </c>
      <c r="O6" s="86">
        <f ca="1"/>
        <v>41</v>
      </c>
      <c r="P6" s="85">
        <f ca="1"/>
        <v>41.7</v>
      </c>
      <c r="Q6" s="86">
        <f ca="1"/>
        <v>42.9</v>
      </c>
      <c r="R6" s="85">
        <f ca="1"/>
        <v>44.9</v>
      </c>
      <c r="S6" s="86">
        <f ca="1"/>
        <v>46.4</v>
      </c>
      <c r="T6" s="85">
        <f ca="1"/>
        <v>49.1</v>
      </c>
      <c r="U6" s="86">
        <f ca="1"/>
        <v>53</v>
      </c>
      <c r="V6" s="87">
        <f ca="1"/>
        <v>55.7</v>
      </c>
    </row>
    <row r="7" spans="1:27">
      <c r="A7" s="80" t="str">
        <f ca="1"/>
        <v>3 years  0 mo</v>
      </c>
      <c r="B7" s="81">
        <f ca="1"/>
        <v>14.3</v>
      </c>
      <c r="C7" s="82">
        <f ca="1"/>
        <v>17.600000000000001</v>
      </c>
      <c r="D7" s="81">
        <f ca="1"/>
        <v>23.2</v>
      </c>
      <c r="E7" s="82">
        <f ca="1"/>
        <v>25.4</v>
      </c>
      <c r="F7" s="81">
        <f ca="1"/>
        <v>27.2</v>
      </c>
      <c r="G7" s="82">
        <f ca="1"/>
        <v>28.4</v>
      </c>
      <c r="H7" s="81">
        <f ca="1"/>
        <v>29.9</v>
      </c>
      <c r="I7" s="82">
        <f ca="1"/>
        <v>31.2</v>
      </c>
      <c r="J7" s="81">
        <f ca="1"/>
        <v>33.200000000000003</v>
      </c>
      <c r="K7" s="82">
        <f ca="1"/>
        <v>34.299999999999997</v>
      </c>
      <c r="L7" s="81">
        <f ca="1"/>
        <v>36.200000000000003</v>
      </c>
      <c r="M7" s="82">
        <f ca="1"/>
        <v>38</v>
      </c>
      <c r="N7" s="81">
        <f ca="1"/>
        <v>39.299999999999997</v>
      </c>
      <c r="O7" s="82">
        <f ca="1"/>
        <v>40.700000000000003</v>
      </c>
      <c r="P7" s="81">
        <f ca="1"/>
        <v>41.4</v>
      </c>
      <c r="Q7" s="82">
        <f ca="1"/>
        <v>42.8</v>
      </c>
      <c r="R7" s="81">
        <f ca="1"/>
        <v>45</v>
      </c>
      <c r="S7" s="82">
        <f ca="1"/>
        <v>46.7</v>
      </c>
      <c r="T7" s="81">
        <f ca="1"/>
        <v>49.8</v>
      </c>
      <c r="U7" s="82">
        <f ca="1"/>
        <v>54.2</v>
      </c>
      <c r="V7" s="83">
        <f ca="1"/>
        <v>57.3</v>
      </c>
    </row>
    <row r="8" spans="1:27">
      <c r="A8" s="80" t="str">
        <f ca="1"/>
        <v>3 mo</v>
      </c>
      <c r="B8" s="81">
        <f ca="1"/>
        <v>15.1</v>
      </c>
      <c r="C8" s="82">
        <f ca="1"/>
        <v>18.100000000000001</v>
      </c>
      <c r="D8" s="81">
        <f ca="1"/>
        <v>23.8</v>
      </c>
      <c r="E8" s="82">
        <f ca="1"/>
        <v>26</v>
      </c>
      <c r="F8" s="81">
        <f ca="1"/>
        <v>27.8</v>
      </c>
      <c r="G8" s="82">
        <f ca="1"/>
        <v>29.1</v>
      </c>
      <c r="H8" s="81">
        <f ca="1"/>
        <v>30.5</v>
      </c>
      <c r="I8" s="82">
        <f ca="1"/>
        <v>31.9</v>
      </c>
      <c r="J8" s="81">
        <f ca="1"/>
        <v>33.799999999999997</v>
      </c>
      <c r="K8" s="82">
        <f ca="1"/>
        <v>34.9</v>
      </c>
      <c r="L8" s="81">
        <f ca="1"/>
        <v>36.5</v>
      </c>
      <c r="M8" s="82">
        <f ca="1"/>
        <v>38.1</v>
      </c>
      <c r="N8" s="81">
        <f ca="1"/>
        <v>39.200000000000003</v>
      </c>
      <c r="O8" s="82">
        <f ca="1"/>
        <v>40.4</v>
      </c>
      <c r="P8" s="81">
        <f ca="1"/>
        <v>41.2</v>
      </c>
      <c r="Q8" s="82">
        <f ca="1"/>
        <v>42.7</v>
      </c>
      <c r="R8" s="81">
        <f ca="1"/>
        <v>45.2</v>
      </c>
      <c r="S8" s="82">
        <f ca="1"/>
        <v>47.1</v>
      </c>
      <c r="T8" s="81">
        <f ca="1"/>
        <v>50.6</v>
      </c>
      <c r="U8" s="82">
        <f ca="1"/>
        <v>55.4</v>
      </c>
      <c r="V8" s="83">
        <f ca="1"/>
        <v>58.8</v>
      </c>
      <c r="AA8" s="48"/>
    </row>
    <row r="9" spans="1:27">
      <c r="A9" s="80" t="str">
        <f ca="1"/>
        <v>6 mo</v>
      </c>
      <c r="B9" s="81">
        <f ca="1"/>
        <v>15.8</v>
      </c>
      <c r="C9" s="82">
        <f ca="1"/>
        <v>18.7</v>
      </c>
      <c r="D9" s="81">
        <f ca="1"/>
        <v>24.4</v>
      </c>
      <c r="E9" s="82">
        <f ca="1"/>
        <v>26.6</v>
      </c>
      <c r="F9" s="81">
        <f ca="1"/>
        <v>28.4</v>
      </c>
      <c r="G9" s="82">
        <f ca="1"/>
        <v>29.7</v>
      </c>
      <c r="H9" s="81">
        <f ca="1"/>
        <v>31.1</v>
      </c>
      <c r="I9" s="82">
        <f ca="1"/>
        <v>32.6</v>
      </c>
      <c r="J9" s="81">
        <f ca="1"/>
        <v>34.4</v>
      </c>
      <c r="K9" s="82">
        <f ca="1"/>
        <v>35.4</v>
      </c>
      <c r="L9" s="81">
        <f ca="1"/>
        <v>36.799999999999997</v>
      </c>
      <c r="M9" s="82">
        <f ca="1"/>
        <v>38.200000000000003</v>
      </c>
      <c r="N9" s="81">
        <f ca="1"/>
        <v>39</v>
      </c>
      <c r="O9" s="82">
        <f ca="1"/>
        <v>40.200000000000003</v>
      </c>
      <c r="P9" s="81">
        <f ca="1"/>
        <v>41</v>
      </c>
      <c r="Q9" s="82">
        <f ca="1"/>
        <v>42.8</v>
      </c>
      <c r="R9" s="81">
        <f ca="1"/>
        <v>45.4</v>
      </c>
      <c r="S9" s="82">
        <f ca="1"/>
        <v>47.6</v>
      </c>
      <c r="T9" s="81">
        <f ca="1"/>
        <v>51.3</v>
      </c>
      <c r="U9" s="82">
        <f ca="1"/>
        <v>56.7</v>
      </c>
      <c r="V9" s="83">
        <f ca="1"/>
        <v>60.4</v>
      </c>
    </row>
    <row r="10" spans="1:27" ht="17" thickBot="1">
      <c r="A10" s="84" t="str">
        <f ca="1"/>
        <v>9 mo</v>
      </c>
      <c r="B10" s="85">
        <f ca="1"/>
        <v>16.5</v>
      </c>
      <c r="C10" s="86">
        <f ca="1"/>
        <v>19.3</v>
      </c>
      <c r="D10" s="85">
        <f ca="1"/>
        <v>24.9</v>
      </c>
      <c r="E10" s="86">
        <f ca="1"/>
        <v>27.2</v>
      </c>
      <c r="F10" s="85">
        <f ca="1"/>
        <v>29</v>
      </c>
      <c r="G10" s="86">
        <f ca="1"/>
        <v>30.4</v>
      </c>
      <c r="H10" s="85">
        <f ca="1"/>
        <v>31.7</v>
      </c>
      <c r="I10" s="86">
        <f ca="1"/>
        <v>33.200000000000003</v>
      </c>
      <c r="J10" s="85">
        <f ca="1"/>
        <v>34.9</v>
      </c>
      <c r="K10" s="86">
        <f ca="1"/>
        <v>35.9</v>
      </c>
      <c r="L10" s="85">
        <f ca="1"/>
        <v>37.200000000000003</v>
      </c>
      <c r="M10" s="86">
        <f ca="1"/>
        <v>38.299999999999997</v>
      </c>
      <c r="N10" s="85">
        <f ca="1"/>
        <v>39</v>
      </c>
      <c r="O10" s="86">
        <f ca="1"/>
        <v>40.1</v>
      </c>
      <c r="P10" s="85">
        <f ca="1"/>
        <v>41</v>
      </c>
      <c r="Q10" s="86">
        <f ca="1"/>
        <v>42.8</v>
      </c>
      <c r="R10" s="85">
        <f ca="1"/>
        <v>45.7</v>
      </c>
      <c r="S10" s="86">
        <f ca="1"/>
        <v>48.1</v>
      </c>
      <c r="T10" s="85">
        <f ca="1"/>
        <v>52.1</v>
      </c>
      <c r="U10" s="86">
        <f ca="1"/>
        <v>58</v>
      </c>
      <c r="V10" s="87">
        <f ca="1"/>
        <v>62</v>
      </c>
    </row>
    <row r="11" spans="1:27">
      <c r="A11" s="80" t="str">
        <f ca="1"/>
        <v>4 years  0 mo</v>
      </c>
      <c r="B11" s="81">
        <f ca="1"/>
        <v>17.2</v>
      </c>
      <c r="C11" s="82">
        <f ca="1"/>
        <v>19.8</v>
      </c>
      <c r="D11" s="81">
        <f ca="1"/>
        <v>25.5</v>
      </c>
      <c r="E11" s="82">
        <f ca="1"/>
        <v>27.8</v>
      </c>
      <c r="F11" s="81">
        <f ca="1"/>
        <v>29.6</v>
      </c>
      <c r="G11" s="82">
        <f ca="1"/>
        <v>31</v>
      </c>
      <c r="H11" s="81">
        <f ca="1"/>
        <v>32.200000000000003</v>
      </c>
      <c r="I11" s="82">
        <f ca="1"/>
        <v>33.799999999999997</v>
      </c>
      <c r="J11" s="81">
        <f ca="1"/>
        <v>35.5</v>
      </c>
      <c r="K11" s="82">
        <f ca="1"/>
        <v>36.4</v>
      </c>
      <c r="L11" s="81">
        <f ca="1"/>
        <v>37.5</v>
      </c>
      <c r="M11" s="82">
        <f ca="1"/>
        <v>38.4</v>
      </c>
      <c r="N11" s="81">
        <f ca="1"/>
        <v>38.9</v>
      </c>
      <c r="O11" s="82">
        <f ca="1"/>
        <v>40</v>
      </c>
      <c r="P11" s="81">
        <f ca="1"/>
        <v>41</v>
      </c>
      <c r="Q11" s="82">
        <f ca="1"/>
        <v>43</v>
      </c>
      <c r="R11" s="81">
        <f ca="1"/>
        <v>46.1</v>
      </c>
      <c r="S11" s="82">
        <f ca="1"/>
        <v>48.7</v>
      </c>
      <c r="T11" s="81">
        <f ca="1"/>
        <v>53</v>
      </c>
      <c r="U11" s="82">
        <f ca="1"/>
        <v>59.3</v>
      </c>
      <c r="V11" s="83">
        <f ca="1"/>
        <v>63.6</v>
      </c>
    </row>
    <row r="12" spans="1:27">
      <c r="A12" s="80" t="str">
        <f ca="1"/>
        <v>3 mo</v>
      </c>
      <c r="B12" s="81">
        <f ca="1"/>
        <v>17.8</v>
      </c>
      <c r="C12" s="82">
        <f ca="1"/>
        <v>20.399999999999999</v>
      </c>
      <c r="D12" s="81">
        <f ca="1"/>
        <v>26</v>
      </c>
      <c r="E12" s="82">
        <f ca="1"/>
        <v>28.3</v>
      </c>
      <c r="F12" s="81">
        <f ca="1"/>
        <v>30.1</v>
      </c>
      <c r="G12" s="82">
        <f ca="1"/>
        <v>31.6</v>
      </c>
      <c r="H12" s="81">
        <f ca="1"/>
        <v>32.799999999999997</v>
      </c>
      <c r="I12" s="82">
        <f ca="1"/>
        <v>34.4</v>
      </c>
      <c r="J12" s="81">
        <f ca="1"/>
        <v>36</v>
      </c>
      <c r="K12" s="82">
        <f ca="1"/>
        <v>36.9</v>
      </c>
      <c r="L12" s="81">
        <f ca="1"/>
        <v>37.9</v>
      </c>
      <c r="M12" s="82">
        <f ca="1"/>
        <v>38.6</v>
      </c>
      <c r="N12" s="81">
        <f ca="1"/>
        <v>39</v>
      </c>
      <c r="O12" s="82">
        <f ca="1"/>
        <v>40</v>
      </c>
      <c r="P12" s="81">
        <f ca="1"/>
        <v>41</v>
      </c>
      <c r="Q12" s="82">
        <f ca="1"/>
        <v>43.2</v>
      </c>
      <c r="R12" s="81">
        <f ca="1"/>
        <v>46.5</v>
      </c>
      <c r="S12" s="82">
        <f ca="1"/>
        <v>49.3</v>
      </c>
      <c r="T12" s="81">
        <f ca="1"/>
        <v>53.9</v>
      </c>
      <c r="U12" s="82">
        <f ca="1"/>
        <v>60.6</v>
      </c>
      <c r="V12" s="83">
        <f ca="1"/>
        <v>65.099999999999994</v>
      </c>
    </row>
    <row r="13" spans="1:27">
      <c r="A13" s="80" t="str">
        <f ca="1"/>
        <v>6 mo</v>
      </c>
      <c r="B13" s="81">
        <f ca="1"/>
        <v>18.5</v>
      </c>
      <c r="C13" s="82">
        <f ca="1"/>
        <v>20.9</v>
      </c>
      <c r="D13" s="81">
        <f ca="1"/>
        <v>26.6</v>
      </c>
      <c r="E13" s="82">
        <f ca="1"/>
        <v>28.8</v>
      </c>
      <c r="F13" s="81">
        <f ca="1"/>
        <v>30.6</v>
      </c>
      <c r="G13" s="82">
        <f ca="1"/>
        <v>32.200000000000003</v>
      </c>
      <c r="H13" s="81">
        <f ca="1"/>
        <v>33.299999999999997</v>
      </c>
      <c r="I13" s="82">
        <f ca="1"/>
        <v>35</v>
      </c>
      <c r="J13" s="81">
        <f ca="1"/>
        <v>36.5</v>
      </c>
      <c r="K13" s="82">
        <f ca="1"/>
        <v>37.4</v>
      </c>
      <c r="L13" s="81">
        <f ca="1"/>
        <v>38.200000000000003</v>
      </c>
      <c r="M13" s="82">
        <f ca="1"/>
        <v>38.799999999999997</v>
      </c>
      <c r="N13" s="81">
        <f ca="1"/>
        <v>39</v>
      </c>
      <c r="O13" s="82">
        <f ca="1"/>
        <v>40</v>
      </c>
      <c r="P13" s="81">
        <f ca="1"/>
        <v>41.1</v>
      </c>
      <c r="Q13" s="82">
        <f ca="1"/>
        <v>43.5</v>
      </c>
      <c r="R13" s="81">
        <f ca="1"/>
        <v>46.9</v>
      </c>
      <c r="S13" s="82">
        <f ca="1"/>
        <v>49.9</v>
      </c>
      <c r="T13" s="81">
        <f ca="1"/>
        <v>54.8</v>
      </c>
      <c r="U13" s="82">
        <f ca="1"/>
        <v>61.9</v>
      </c>
      <c r="V13" s="83">
        <f ca="1"/>
        <v>66.7</v>
      </c>
    </row>
    <row r="14" spans="1:27" ht="17" thickBot="1">
      <c r="A14" s="84" t="str">
        <f ca="1"/>
        <v>9 mo</v>
      </c>
      <c r="B14" s="85">
        <f ca="1"/>
        <v>19.100000000000001</v>
      </c>
      <c r="C14" s="86">
        <f ca="1"/>
        <v>21.4</v>
      </c>
      <c r="D14" s="85">
        <f ca="1"/>
        <v>27.1</v>
      </c>
      <c r="E14" s="86">
        <f ca="1"/>
        <v>29.3</v>
      </c>
      <c r="F14" s="85">
        <f ca="1"/>
        <v>31.1</v>
      </c>
      <c r="G14" s="86">
        <f ca="1"/>
        <v>32.700000000000003</v>
      </c>
      <c r="H14" s="85">
        <f ca="1"/>
        <v>33.799999999999997</v>
      </c>
      <c r="I14" s="86">
        <f ca="1"/>
        <v>35.5</v>
      </c>
      <c r="J14" s="85">
        <f ca="1"/>
        <v>37</v>
      </c>
      <c r="K14" s="86">
        <f ca="1"/>
        <v>37.9</v>
      </c>
      <c r="L14" s="85">
        <f ca="1"/>
        <v>38.6</v>
      </c>
      <c r="M14" s="86">
        <f ca="1"/>
        <v>39</v>
      </c>
      <c r="N14" s="85">
        <f ca="1"/>
        <v>39.200000000000003</v>
      </c>
      <c r="O14" s="86">
        <f ca="1"/>
        <v>40.1</v>
      </c>
      <c r="P14" s="85">
        <f ca="1"/>
        <v>41.3</v>
      </c>
      <c r="Q14" s="86">
        <f ca="1"/>
        <v>43.8</v>
      </c>
      <c r="R14" s="85">
        <f ca="1"/>
        <v>47.4</v>
      </c>
      <c r="S14" s="86">
        <f ca="1"/>
        <v>50.7</v>
      </c>
      <c r="T14" s="85">
        <f ca="1"/>
        <v>55.7</v>
      </c>
      <c r="U14" s="86">
        <f ca="1"/>
        <v>63.3</v>
      </c>
      <c r="V14" s="87">
        <f ca="1"/>
        <v>68.2</v>
      </c>
    </row>
    <row r="15" spans="1:27" ht="16" customHeight="1">
      <c r="A15" s="80" t="str">
        <f ca="1"/>
        <v>5 years  0 mo</v>
      </c>
      <c r="B15" s="81">
        <f ca="1"/>
        <v>19.7</v>
      </c>
      <c r="C15" s="82">
        <f ca="1"/>
        <v>22</v>
      </c>
      <c r="D15" s="81">
        <f ca="1"/>
        <v>27.6</v>
      </c>
      <c r="E15" s="82">
        <f ca="1"/>
        <v>29.8</v>
      </c>
      <c r="F15" s="81">
        <f ca="1"/>
        <v>31.6</v>
      </c>
      <c r="G15" s="82">
        <f ca="1"/>
        <v>33.299999999999997</v>
      </c>
      <c r="H15" s="81">
        <f ca="1"/>
        <v>34.299999999999997</v>
      </c>
      <c r="I15" s="82">
        <f ca="1"/>
        <v>36.1</v>
      </c>
      <c r="J15" s="81">
        <f ca="1"/>
        <v>37.5</v>
      </c>
      <c r="K15" s="82">
        <f ca="1"/>
        <v>38.299999999999997</v>
      </c>
      <c r="L15" s="81">
        <f ca="1"/>
        <v>38.9</v>
      </c>
      <c r="M15" s="82">
        <f ca="1"/>
        <v>39.299999999999997</v>
      </c>
      <c r="N15" s="81">
        <f ca="1"/>
        <v>39.4</v>
      </c>
      <c r="O15" s="82">
        <f ca="1"/>
        <v>40.200000000000003</v>
      </c>
      <c r="P15" s="81">
        <f ca="1"/>
        <v>41.6</v>
      </c>
      <c r="Q15" s="82">
        <f ca="1"/>
        <v>44.2</v>
      </c>
      <c r="R15" s="81">
        <f ca="1"/>
        <v>48</v>
      </c>
      <c r="S15" s="82">
        <f ca="1"/>
        <v>51.4</v>
      </c>
      <c r="T15" s="81">
        <f ca="1"/>
        <v>56.7</v>
      </c>
      <c r="U15" s="82">
        <f ca="1"/>
        <v>64.599999999999994</v>
      </c>
      <c r="V15" s="83">
        <f ca="1"/>
        <v>69.8</v>
      </c>
    </row>
    <row r="16" spans="1:27">
      <c r="A16" s="80" t="str">
        <f ca="1"/>
        <v>3 mo</v>
      </c>
      <c r="B16" s="81">
        <f ca="1"/>
        <v>20.3</v>
      </c>
      <c r="C16" s="82">
        <f ca="1"/>
        <v>22.5</v>
      </c>
      <c r="D16" s="81">
        <f ca="1"/>
        <v>28.1</v>
      </c>
      <c r="E16" s="82">
        <f ca="1"/>
        <v>30.3</v>
      </c>
      <c r="F16" s="81">
        <f ca="1"/>
        <v>32.1</v>
      </c>
      <c r="G16" s="82">
        <f ca="1"/>
        <v>33.799999999999997</v>
      </c>
      <c r="H16" s="81">
        <f ca="1"/>
        <v>34.799999999999997</v>
      </c>
      <c r="I16" s="82">
        <f ca="1"/>
        <v>36.6</v>
      </c>
      <c r="J16" s="81">
        <f ca="1"/>
        <v>37.9</v>
      </c>
      <c r="K16" s="82">
        <f ca="1"/>
        <v>38.799999999999997</v>
      </c>
      <c r="L16" s="81">
        <f ca="1"/>
        <v>39.299999999999997</v>
      </c>
      <c r="M16" s="82">
        <f ca="1"/>
        <v>39.5</v>
      </c>
      <c r="N16" s="81">
        <f ca="1"/>
        <v>39.6</v>
      </c>
      <c r="O16" s="82">
        <f ca="1"/>
        <v>40.4</v>
      </c>
      <c r="P16" s="81">
        <f ca="1"/>
        <v>41.9</v>
      </c>
      <c r="Q16" s="82">
        <f ca="1"/>
        <v>44.7</v>
      </c>
      <c r="R16" s="81">
        <f ca="1"/>
        <v>48.6</v>
      </c>
      <c r="S16" s="82">
        <f ca="1"/>
        <v>52.2</v>
      </c>
      <c r="T16" s="81">
        <f ca="1"/>
        <v>57.7</v>
      </c>
      <c r="U16" s="82">
        <f ca="1"/>
        <v>66</v>
      </c>
      <c r="V16" s="83">
        <f ca="1"/>
        <v>71.3</v>
      </c>
    </row>
    <row r="17" spans="1:22">
      <c r="A17" s="80" t="str">
        <f ca="1"/>
        <v>6 mo</v>
      </c>
      <c r="B17" s="81">
        <f ca="1"/>
        <v>20.9</v>
      </c>
      <c r="C17" s="82">
        <f ca="1"/>
        <v>23</v>
      </c>
      <c r="D17" s="81">
        <f ca="1"/>
        <v>28.6</v>
      </c>
      <c r="E17" s="82">
        <f ca="1"/>
        <v>30.8</v>
      </c>
      <c r="F17" s="81">
        <f ca="1"/>
        <v>32.5</v>
      </c>
      <c r="G17" s="82">
        <f ca="1"/>
        <v>34.299999999999997</v>
      </c>
      <c r="H17" s="81">
        <f ca="1"/>
        <v>35.200000000000003</v>
      </c>
      <c r="I17" s="82">
        <f ca="1"/>
        <v>37.1</v>
      </c>
      <c r="J17" s="81">
        <f ca="1"/>
        <v>38.4</v>
      </c>
      <c r="K17" s="82">
        <f ca="1"/>
        <v>39.200000000000003</v>
      </c>
      <c r="L17" s="81">
        <f ca="1"/>
        <v>39.6</v>
      </c>
      <c r="M17" s="82">
        <f ca="1"/>
        <v>39.799999999999997</v>
      </c>
      <c r="N17" s="81">
        <f ca="1"/>
        <v>39.9</v>
      </c>
      <c r="O17" s="82">
        <f ca="1"/>
        <v>40.6</v>
      </c>
      <c r="P17" s="81">
        <f ca="1"/>
        <v>42.3</v>
      </c>
      <c r="Q17" s="82">
        <f ca="1"/>
        <v>45.3</v>
      </c>
      <c r="R17" s="81">
        <f ca="1"/>
        <v>49.2</v>
      </c>
      <c r="S17" s="82">
        <f ca="1"/>
        <v>53.1</v>
      </c>
      <c r="T17" s="81">
        <f ca="1"/>
        <v>58.7</v>
      </c>
      <c r="U17" s="82">
        <f ca="1"/>
        <v>67.400000000000006</v>
      </c>
      <c r="V17" s="83">
        <f ca="1"/>
        <v>72.900000000000006</v>
      </c>
    </row>
    <row r="18" spans="1:22" ht="17" thickBot="1">
      <c r="A18" s="84" t="str">
        <f ca="1"/>
        <v>9 mo</v>
      </c>
      <c r="B18" s="85">
        <f ca="1"/>
        <v>21.4</v>
      </c>
      <c r="C18" s="86">
        <f ca="1"/>
        <v>23.5</v>
      </c>
      <c r="D18" s="85">
        <f ca="1"/>
        <v>29</v>
      </c>
      <c r="E18" s="86">
        <f ca="1"/>
        <v>31.2</v>
      </c>
      <c r="F18" s="85">
        <f ca="1"/>
        <v>33</v>
      </c>
      <c r="G18" s="86">
        <f ca="1"/>
        <v>34.799999999999997</v>
      </c>
      <c r="H18" s="85">
        <f ca="1"/>
        <v>35.700000000000003</v>
      </c>
      <c r="I18" s="86">
        <f ca="1"/>
        <v>37.5</v>
      </c>
      <c r="J18" s="85">
        <f ca="1"/>
        <v>38.799999999999997</v>
      </c>
      <c r="K18" s="86">
        <f ca="1"/>
        <v>39.6</v>
      </c>
      <c r="L18" s="85">
        <f ca="1"/>
        <v>40</v>
      </c>
      <c r="M18" s="86">
        <f ca="1"/>
        <v>40.1</v>
      </c>
      <c r="N18" s="85">
        <f ca="1"/>
        <v>40.200000000000003</v>
      </c>
      <c r="O18" s="86">
        <f ca="1"/>
        <v>40.9</v>
      </c>
      <c r="P18" s="85">
        <f ca="1"/>
        <v>42.7</v>
      </c>
      <c r="Q18" s="86">
        <f ca="1"/>
        <v>45.9</v>
      </c>
      <c r="R18" s="85">
        <f ca="1"/>
        <v>49.9</v>
      </c>
      <c r="S18" s="86">
        <f ca="1"/>
        <v>54</v>
      </c>
      <c r="T18" s="85">
        <f ca="1"/>
        <v>59.8</v>
      </c>
      <c r="U18" s="86">
        <f ca="1"/>
        <v>68.8</v>
      </c>
      <c r="V18" s="87">
        <f ca="1"/>
        <v>74.400000000000006</v>
      </c>
    </row>
    <row r="19" spans="1:22">
      <c r="A19" s="80" t="str">
        <f ca="1"/>
        <v>6 years  0 mo</v>
      </c>
      <c r="B19" s="81">
        <f ca="1"/>
        <v>22</v>
      </c>
      <c r="C19" s="82">
        <f ca="1"/>
        <v>24</v>
      </c>
      <c r="D19" s="81">
        <f ca="1"/>
        <v>29.5</v>
      </c>
      <c r="E19" s="82">
        <f ca="1"/>
        <v>31.7</v>
      </c>
      <c r="F19" s="81">
        <f ca="1"/>
        <v>33.4</v>
      </c>
      <c r="G19" s="82">
        <f ca="1"/>
        <v>35.200000000000003</v>
      </c>
      <c r="H19" s="81">
        <f ca="1"/>
        <v>36.1</v>
      </c>
      <c r="I19" s="82">
        <f ca="1"/>
        <v>38</v>
      </c>
      <c r="J19" s="81">
        <f ca="1"/>
        <v>39.200000000000003</v>
      </c>
      <c r="K19" s="82">
        <f ca="1"/>
        <v>40</v>
      </c>
      <c r="L19" s="81">
        <f ca="1"/>
        <v>40.4</v>
      </c>
      <c r="M19" s="82">
        <f ca="1"/>
        <v>40.5</v>
      </c>
      <c r="N19" s="81">
        <f ca="1"/>
        <v>40.6</v>
      </c>
      <c r="O19" s="82">
        <f ca="1"/>
        <v>41.3</v>
      </c>
      <c r="P19" s="81">
        <f ca="1"/>
        <v>43.2</v>
      </c>
      <c r="Q19" s="82">
        <f ca="1"/>
        <v>46.5</v>
      </c>
      <c r="R19" s="81">
        <f ca="1"/>
        <v>50.7</v>
      </c>
      <c r="S19" s="82">
        <f ca="1"/>
        <v>55</v>
      </c>
      <c r="T19" s="81">
        <f ca="1"/>
        <v>60.9</v>
      </c>
      <c r="U19" s="82">
        <f ca="1"/>
        <v>70.2</v>
      </c>
      <c r="V19" s="83">
        <f ca="1"/>
        <v>76</v>
      </c>
    </row>
    <row r="20" spans="1:22">
      <c r="A20" s="80" t="str">
        <f ca="1"/>
        <v>3 mo</v>
      </c>
      <c r="B20" s="81">
        <f ca="1"/>
        <v>22.5</v>
      </c>
      <c r="C20" s="82">
        <f ca="1"/>
        <v>24.5</v>
      </c>
      <c r="D20" s="81">
        <f ca="1"/>
        <v>29.9</v>
      </c>
      <c r="E20" s="82">
        <f ca="1"/>
        <v>32.1</v>
      </c>
      <c r="F20" s="81">
        <f ca="1"/>
        <v>33.799999999999997</v>
      </c>
      <c r="G20" s="82">
        <f ca="1"/>
        <v>35.700000000000003</v>
      </c>
      <c r="H20" s="81">
        <f ca="1"/>
        <v>36.5</v>
      </c>
      <c r="I20" s="82">
        <f ca="1"/>
        <v>38.4</v>
      </c>
      <c r="J20" s="81">
        <f ca="1"/>
        <v>39.6</v>
      </c>
      <c r="K20" s="82">
        <f ca="1"/>
        <v>40.4</v>
      </c>
      <c r="L20" s="81">
        <f ca="1"/>
        <v>40.799999999999997</v>
      </c>
      <c r="M20" s="82">
        <f ca="1"/>
        <v>40.9</v>
      </c>
      <c r="N20" s="81">
        <f ca="1"/>
        <v>41.1</v>
      </c>
      <c r="O20" s="82">
        <f ca="1"/>
        <v>41.7</v>
      </c>
      <c r="P20" s="81">
        <f ca="1"/>
        <v>43.8</v>
      </c>
      <c r="Q20" s="82">
        <f ca="1"/>
        <v>47.3</v>
      </c>
      <c r="R20" s="81">
        <f ca="1"/>
        <v>51.5</v>
      </c>
      <c r="S20" s="82">
        <f ca="1"/>
        <v>56</v>
      </c>
      <c r="T20" s="81">
        <f ca="1"/>
        <v>62</v>
      </c>
      <c r="U20" s="82">
        <f ca="1"/>
        <v>71.7</v>
      </c>
      <c r="V20" s="83">
        <f ca="1"/>
        <v>77.5</v>
      </c>
    </row>
    <row r="21" spans="1:22">
      <c r="A21" s="80" t="str">
        <f ca="1"/>
        <v>6 mo</v>
      </c>
      <c r="B21" s="81">
        <f ca="1"/>
        <v>23</v>
      </c>
      <c r="C21" s="82">
        <f ca="1"/>
        <v>25</v>
      </c>
      <c r="D21" s="81">
        <f ca="1"/>
        <v>30.3</v>
      </c>
      <c r="E21" s="82">
        <f ca="1"/>
        <v>32.5</v>
      </c>
      <c r="F21" s="81">
        <f ca="1"/>
        <v>34.200000000000003</v>
      </c>
      <c r="G21" s="82">
        <f ca="1"/>
        <v>36.1</v>
      </c>
      <c r="H21" s="81">
        <f ca="1"/>
        <v>36.9</v>
      </c>
      <c r="I21" s="82">
        <f ca="1"/>
        <v>38.799999999999997</v>
      </c>
      <c r="J21" s="81">
        <f ca="1"/>
        <v>40</v>
      </c>
      <c r="K21" s="82">
        <f ca="1"/>
        <v>40.799999999999997</v>
      </c>
      <c r="L21" s="81">
        <f ca="1"/>
        <v>41.1</v>
      </c>
      <c r="M21" s="82">
        <f ca="1"/>
        <v>41.3</v>
      </c>
      <c r="N21" s="81">
        <f ca="1"/>
        <v>41.6</v>
      </c>
      <c r="O21" s="82">
        <f ca="1"/>
        <v>42.2</v>
      </c>
      <c r="P21" s="81">
        <f ca="1"/>
        <v>44.4</v>
      </c>
      <c r="Q21" s="82">
        <f ca="1"/>
        <v>48.1</v>
      </c>
      <c r="R21" s="81">
        <f ca="1"/>
        <v>52.4</v>
      </c>
      <c r="S21" s="82">
        <f ca="1"/>
        <v>57.1</v>
      </c>
      <c r="T21" s="81">
        <f ca="1"/>
        <v>63.2</v>
      </c>
      <c r="U21" s="82">
        <f ca="1"/>
        <v>73.099999999999994</v>
      </c>
      <c r="V21" s="83">
        <f ca="1"/>
        <v>79</v>
      </c>
    </row>
    <row r="22" spans="1:22" ht="17" thickBot="1">
      <c r="A22" s="84" t="str">
        <f ca="1"/>
        <v>9 mo</v>
      </c>
      <c r="B22" s="85">
        <f ca="1"/>
        <v>23.5</v>
      </c>
      <c r="C22" s="86">
        <f ca="1"/>
        <v>25.5</v>
      </c>
      <c r="D22" s="85">
        <f ca="1"/>
        <v>30.8</v>
      </c>
      <c r="E22" s="86">
        <f ca="1"/>
        <v>32.9</v>
      </c>
      <c r="F22" s="85">
        <f ca="1"/>
        <v>34.5</v>
      </c>
      <c r="G22" s="86">
        <f ca="1"/>
        <v>36.5</v>
      </c>
      <c r="H22" s="85">
        <f ca="1"/>
        <v>37.200000000000003</v>
      </c>
      <c r="I22" s="86">
        <f ca="1"/>
        <v>39.200000000000003</v>
      </c>
      <c r="J22" s="85">
        <f ca="1"/>
        <v>40.4</v>
      </c>
      <c r="K22" s="86">
        <f ca="1"/>
        <v>41.1</v>
      </c>
      <c r="L22" s="85">
        <f ca="1"/>
        <v>41.5</v>
      </c>
      <c r="M22" s="86">
        <f ca="1"/>
        <v>41.7</v>
      </c>
      <c r="N22" s="85">
        <f ca="1"/>
        <v>42.1</v>
      </c>
      <c r="O22" s="86">
        <f ca="1"/>
        <v>42.7</v>
      </c>
      <c r="P22" s="85">
        <f ca="1"/>
        <v>45.2</v>
      </c>
      <c r="Q22" s="86">
        <f ca="1"/>
        <v>49</v>
      </c>
      <c r="R22" s="85">
        <f ca="1"/>
        <v>53.3</v>
      </c>
      <c r="S22" s="86">
        <f ca="1"/>
        <v>58.2</v>
      </c>
      <c r="T22" s="85">
        <f ca="1"/>
        <v>64.400000000000006</v>
      </c>
      <c r="U22" s="86">
        <f ca="1"/>
        <v>74.599999999999994</v>
      </c>
      <c r="V22" s="87">
        <f ca="1"/>
        <v>80.599999999999994</v>
      </c>
    </row>
    <row r="23" spans="1:22">
      <c r="A23" s="80" t="str">
        <f ca="1"/>
        <v>7 years  0 mo</v>
      </c>
      <c r="B23" s="81">
        <f ca="1"/>
        <v>24</v>
      </c>
      <c r="C23" s="82">
        <f ca="1"/>
        <v>26</v>
      </c>
      <c r="D23" s="81">
        <f ca="1"/>
        <v>31.2</v>
      </c>
      <c r="E23" s="82">
        <f ca="1"/>
        <v>33.200000000000003</v>
      </c>
      <c r="F23" s="81">
        <f ca="1"/>
        <v>34.799999999999997</v>
      </c>
      <c r="G23" s="82">
        <f ca="1"/>
        <v>36.799999999999997</v>
      </c>
      <c r="H23" s="81">
        <f ca="1"/>
        <v>37.6</v>
      </c>
      <c r="I23" s="82">
        <f ca="1"/>
        <v>39.5</v>
      </c>
      <c r="J23" s="81">
        <f ca="1"/>
        <v>40.700000000000003</v>
      </c>
      <c r="K23" s="82">
        <f ca="1"/>
        <v>41.5</v>
      </c>
      <c r="L23" s="81">
        <f ca="1"/>
        <v>41.9</v>
      </c>
      <c r="M23" s="82">
        <f ca="1"/>
        <v>42.1</v>
      </c>
      <c r="N23" s="81">
        <f ca="1"/>
        <v>42.7</v>
      </c>
      <c r="O23" s="82">
        <f ca="1"/>
        <v>43.3</v>
      </c>
      <c r="P23" s="81">
        <f ca="1"/>
        <v>45.9</v>
      </c>
      <c r="Q23" s="82">
        <f ca="1"/>
        <v>49.9</v>
      </c>
      <c r="R23" s="81">
        <f ca="1"/>
        <v>54.2</v>
      </c>
      <c r="S23" s="82">
        <f ca="1"/>
        <v>59.4</v>
      </c>
      <c r="T23" s="81">
        <f ca="1"/>
        <v>65.599999999999994</v>
      </c>
      <c r="U23" s="82">
        <f ca="1"/>
        <v>76.099999999999994</v>
      </c>
      <c r="V23" s="83">
        <f ca="1"/>
        <v>82.1</v>
      </c>
    </row>
    <row r="24" spans="1:22">
      <c r="A24" s="80" t="str">
        <f ca="1"/>
        <v>3 mo</v>
      </c>
      <c r="B24" s="81">
        <f ca="1"/>
        <v>24.4</v>
      </c>
      <c r="C24" s="82">
        <f ca="1"/>
        <v>26.5</v>
      </c>
      <c r="D24" s="81">
        <f ca="1"/>
        <v>31.6</v>
      </c>
      <c r="E24" s="82">
        <f ca="1"/>
        <v>33.6</v>
      </c>
      <c r="F24" s="81">
        <f ca="1"/>
        <v>35.200000000000003</v>
      </c>
      <c r="G24" s="82">
        <f ca="1"/>
        <v>37.200000000000003</v>
      </c>
      <c r="H24" s="81">
        <f ca="1"/>
        <v>37.9</v>
      </c>
      <c r="I24" s="82">
        <f ca="1"/>
        <v>39.799999999999997</v>
      </c>
      <c r="J24" s="81">
        <f ca="1"/>
        <v>41</v>
      </c>
      <c r="K24" s="82">
        <f ca="1"/>
        <v>41.8</v>
      </c>
      <c r="L24" s="81">
        <f ca="1"/>
        <v>42.3</v>
      </c>
      <c r="M24" s="82">
        <f ca="1"/>
        <v>42.6</v>
      </c>
      <c r="N24" s="81">
        <f ca="1"/>
        <v>43.4</v>
      </c>
      <c r="O24" s="82">
        <f ca="1"/>
        <v>44</v>
      </c>
      <c r="P24" s="81">
        <f ca="1"/>
        <v>46.8</v>
      </c>
      <c r="Q24" s="82">
        <f ca="1"/>
        <v>50.9</v>
      </c>
      <c r="R24" s="81">
        <f ca="1"/>
        <v>55.3</v>
      </c>
      <c r="S24" s="82">
        <f ca="1"/>
        <v>60.6</v>
      </c>
      <c r="T24" s="81">
        <f ca="1"/>
        <v>66.900000000000006</v>
      </c>
      <c r="U24" s="82">
        <f ca="1"/>
        <v>77.599999999999994</v>
      </c>
      <c r="V24" s="83">
        <f ca="1"/>
        <v>83.6</v>
      </c>
    </row>
    <row r="25" spans="1:22">
      <c r="A25" s="80" t="str">
        <f ca="1"/>
        <v>6 mo</v>
      </c>
      <c r="B25" s="81">
        <f ca="1"/>
        <v>24.9</v>
      </c>
      <c r="C25" s="82">
        <f ca="1"/>
        <v>26.9</v>
      </c>
      <c r="D25" s="81">
        <f ca="1"/>
        <v>31.9</v>
      </c>
      <c r="E25" s="82">
        <f ca="1"/>
        <v>33.9</v>
      </c>
      <c r="F25" s="81">
        <f ca="1"/>
        <v>35.5</v>
      </c>
      <c r="G25" s="82">
        <f ca="1"/>
        <v>37.5</v>
      </c>
      <c r="H25" s="81">
        <f ca="1"/>
        <v>38.299999999999997</v>
      </c>
      <c r="I25" s="82">
        <f ca="1"/>
        <v>40.1</v>
      </c>
      <c r="J25" s="81">
        <f ca="1"/>
        <v>41.3</v>
      </c>
      <c r="K25" s="82">
        <f ca="1"/>
        <v>42.1</v>
      </c>
      <c r="L25" s="81">
        <f ca="1"/>
        <v>42.7</v>
      </c>
      <c r="M25" s="82">
        <f ca="1"/>
        <v>43.1</v>
      </c>
      <c r="N25" s="81">
        <f ca="1"/>
        <v>44.1</v>
      </c>
      <c r="O25" s="82">
        <f ca="1"/>
        <v>44.7</v>
      </c>
      <c r="P25" s="81">
        <f ca="1"/>
        <v>47.7</v>
      </c>
      <c r="Q25" s="82">
        <f ca="1"/>
        <v>52</v>
      </c>
      <c r="R25" s="81">
        <f ca="1"/>
        <v>56.3</v>
      </c>
      <c r="S25" s="82">
        <f ca="1"/>
        <v>61.9</v>
      </c>
      <c r="T25" s="81">
        <f ca="1"/>
        <v>68.099999999999994</v>
      </c>
      <c r="U25" s="82">
        <f ca="1"/>
        <v>79.099999999999994</v>
      </c>
      <c r="V25" s="83">
        <f ca="1"/>
        <v>85.1</v>
      </c>
    </row>
    <row r="26" spans="1:22" ht="17" thickBot="1">
      <c r="A26" s="84" t="str">
        <f ca="1"/>
        <v>9 mo</v>
      </c>
      <c r="B26" s="85">
        <f ca="1"/>
        <v>25.3</v>
      </c>
      <c r="C26" s="86">
        <f ca="1"/>
        <v>27.4</v>
      </c>
      <c r="D26" s="85">
        <f ca="1"/>
        <v>32.299999999999997</v>
      </c>
      <c r="E26" s="86">
        <f ca="1"/>
        <v>34.200000000000003</v>
      </c>
      <c r="F26" s="85">
        <f ca="1"/>
        <v>35.700000000000003</v>
      </c>
      <c r="G26" s="86">
        <f ca="1"/>
        <v>37.799999999999997</v>
      </c>
      <c r="H26" s="85">
        <f ca="1"/>
        <v>38.6</v>
      </c>
      <c r="I26" s="86">
        <f ca="1"/>
        <v>40.4</v>
      </c>
      <c r="J26" s="85">
        <f ca="1"/>
        <v>41.6</v>
      </c>
      <c r="K26" s="86">
        <f ca="1"/>
        <v>42.4</v>
      </c>
      <c r="L26" s="85">
        <f ca="1"/>
        <v>43.1</v>
      </c>
      <c r="M26" s="86">
        <f ca="1"/>
        <v>43.6</v>
      </c>
      <c r="N26" s="85">
        <f ca="1"/>
        <v>44.8</v>
      </c>
      <c r="O26" s="86">
        <f ca="1"/>
        <v>45.4</v>
      </c>
      <c r="P26" s="85">
        <f ca="1"/>
        <v>48.6</v>
      </c>
      <c r="Q26" s="86">
        <f ca="1"/>
        <v>53.1</v>
      </c>
      <c r="R26" s="85">
        <f ca="1"/>
        <v>57.5</v>
      </c>
      <c r="S26" s="86">
        <f ca="1"/>
        <v>63.3</v>
      </c>
      <c r="T26" s="85">
        <f ca="1"/>
        <v>69.5</v>
      </c>
      <c r="U26" s="86">
        <f ca="1"/>
        <v>80.599999999999994</v>
      </c>
      <c r="V26" s="87">
        <f ca="1"/>
        <v>86.6</v>
      </c>
    </row>
    <row r="27" spans="1:22">
      <c r="A27" s="80" t="str">
        <f ca="1"/>
        <v>8 years  0 mo</v>
      </c>
      <c r="B27" s="81">
        <f ca="1"/>
        <v>25.7</v>
      </c>
      <c r="C27" s="82">
        <f ca="1"/>
        <v>27.9</v>
      </c>
      <c r="D27" s="81">
        <f ca="1"/>
        <v>32.6</v>
      </c>
      <c r="E27" s="82">
        <f ca="1"/>
        <v>34.5</v>
      </c>
      <c r="F27" s="81">
        <f ca="1"/>
        <v>36</v>
      </c>
      <c r="G27" s="82">
        <f ca="1"/>
        <v>38.1</v>
      </c>
      <c r="H27" s="81">
        <f ca="1"/>
        <v>38.9</v>
      </c>
      <c r="I27" s="82">
        <f ca="1"/>
        <v>40.700000000000003</v>
      </c>
      <c r="J27" s="81">
        <f ca="1"/>
        <v>41.9</v>
      </c>
      <c r="K27" s="82">
        <f ca="1"/>
        <v>42.7</v>
      </c>
      <c r="L27" s="81">
        <f ca="1"/>
        <v>43.5</v>
      </c>
      <c r="M27" s="82">
        <f ca="1"/>
        <v>44.2</v>
      </c>
      <c r="N27" s="81">
        <f ca="1"/>
        <v>45.6</v>
      </c>
      <c r="O27" s="82">
        <f ca="1"/>
        <v>46.3</v>
      </c>
      <c r="P27" s="81">
        <f ca="1"/>
        <v>49.7</v>
      </c>
      <c r="Q27" s="82">
        <f ca="1"/>
        <v>54.3</v>
      </c>
      <c r="R27" s="81">
        <f ca="1"/>
        <v>58.6</v>
      </c>
      <c r="S27" s="82">
        <f ca="1"/>
        <v>64.599999999999994</v>
      </c>
      <c r="T27" s="81">
        <f ca="1"/>
        <v>70.8</v>
      </c>
      <c r="U27" s="82">
        <f ca="1"/>
        <v>82.2</v>
      </c>
      <c r="V27" s="83">
        <f ca="1"/>
        <v>88.2</v>
      </c>
    </row>
    <row r="28" spans="1:22">
      <c r="A28" s="80" t="str">
        <f ca="1"/>
        <v>3 mo</v>
      </c>
      <c r="B28" s="81">
        <f ca="1"/>
        <v>26.1</v>
      </c>
      <c r="C28" s="82">
        <f ca="1"/>
        <v>28.3</v>
      </c>
      <c r="D28" s="81">
        <f ca="1"/>
        <v>33</v>
      </c>
      <c r="E28" s="82">
        <f ca="1"/>
        <v>34.799999999999997</v>
      </c>
      <c r="F28" s="81">
        <f ca="1"/>
        <v>36.299999999999997</v>
      </c>
      <c r="G28" s="82">
        <f ca="1"/>
        <v>38.4</v>
      </c>
      <c r="H28" s="81">
        <f ca="1"/>
        <v>39.1</v>
      </c>
      <c r="I28" s="82">
        <f ca="1"/>
        <v>40.9</v>
      </c>
      <c r="J28" s="81">
        <f ca="1"/>
        <v>42.2</v>
      </c>
      <c r="K28" s="82">
        <f ca="1"/>
        <v>43</v>
      </c>
      <c r="L28" s="81">
        <f ca="1"/>
        <v>43.9</v>
      </c>
      <c r="M28" s="82">
        <f ca="1"/>
        <v>44.8</v>
      </c>
      <c r="N28" s="81">
        <f ca="1"/>
        <v>46.5</v>
      </c>
      <c r="O28" s="82">
        <f ca="1"/>
        <v>47.1</v>
      </c>
      <c r="P28" s="81">
        <f ca="1"/>
        <v>50.8</v>
      </c>
      <c r="Q28" s="82">
        <f ca="1"/>
        <v>55.6</v>
      </c>
      <c r="R28" s="81">
        <f ca="1"/>
        <v>59.9</v>
      </c>
      <c r="S28" s="82">
        <f ca="1"/>
        <v>66.099999999999994</v>
      </c>
      <c r="T28" s="81">
        <f ca="1"/>
        <v>72.2</v>
      </c>
      <c r="U28" s="82">
        <f ca="1"/>
        <v>83.7</v>
      </c>
      <c r="V28" s="83">
        <f ca="1"/>
        <v>89.7</v>
      </c>
    </row>
    <row r="29" spans="1:22">
      <c r="A29" s="80" t="str">
        <f ca="1"/>
        <v>6 mo</v>
      </c>
      <c r="B29" s="81">
        <f ca="1"/>
        <v>26.4</v>
      </c>
      <c r="C29" s="82">
        <f ca="1"/>
        <v>28.8</v>
      </c>
      <c r="D29" s="81">
        <f ca="1"/>
        <v>33.299999999999997</v>
      </c>
      <c r="E29" s="82">
        <f ca="1"/>
        <v>35.1</v>
      </c>
      <c r="F29" s="81">
        <f ca="1"/>
        <v>36.5</v>
      </c>
      <c r="G29" s="82">
        <f ca="1"/>
        <v>38.6</v>
      </c>
      <c r="H29" s="81">
        <f ca="1"/>
        <v>39.4</v>
      </c>
      <c r="I29" s="82">
        <f ca="1"/>
        <v>41.2</v>
      </c>
      <c r="J29" s="81">
        <f ca="1"/>
        <v>42.4</v>
      </c>
      <c r="K29" s="82">
        <f ca="1"/>
        <v>43.2</v>
      </c>
      <c r="L29" s="81">
        <f ca="1"/>
        <v>44.3</v>
      </c>
      <c r="M29" s="82">
        <f ca="1"/>
        <v>45.4</v>
      </c>
      <c r="N29" s="81">
        <f ca="1"/>
        <v>47.4</v>
      </c>
      <c r="O29" s="82">
        <f ca="1"/>
        <v>48.1</v>
      </c>
      <c r="P29" s="81">
        <f ca="1"/>
        <v>51.9</v>
      </c>
      <c r="Q29" s="82">
        <f ca="1"/>
        <v>56.9</v>
      </c>
      <c r="R29" s="81">
        <f ca="1"/>
        <v>61.2</v>
      </c>
      <c r="S29" s="82">
        <f ca="1"/>
        <v>67.599999999999994</v>
      </c>
      <c r="T29" s="81">
        <f ca="1"/>
        <v>73.7</v>
      </c>
      <c r="U29" s="82">
        <f ca="1"/>
        <v>85.3</v>
      </c>
      <c r="V29" s="83">
        <f ca="1"/>
        <v>91.2</v>
      </c>
    </row>
    <row r="30" spans="1:22" ht="17" thickBot="1">
      <c r="A30" s="84" t="str">
        <f ca="1"/>
        <v>9 mo</v>
      </c>
      <c r="B30" s="85">
        <f ca="1"/>
        <v>26.8</v>
      </c>
      <c r="C30" s="86">
        <f ca="1"/>
        <v>29.2</v>
      </c>
      <c r="D30" s="85">
        <f ca="1"/>
        <v>33.6</v>
      </c>
      <c r="E30" s="86">
        <f ca="1"/>
        <v>35.299999999999997</v>
      </c>
      <c r="F30" s="85">
        <f ca="1"/>
        <v>36.700000000000003</v>
      </c>
      <c r="G30" s="86">
        <f ca="1"/>
        <v>38.9</v>
      </c>
      <c r="H30" s="85">
        <f ca="1"/>
        <v>39.6</v>
      </c>
      <c r="I30" s="86">
        <f ca="1"/>
        <v>41.4</v>
      </c>
      <c r="J30" s="85">
        <f ca="1"/>
        <v>42.6</v>
      </c>
      <c r="K30" s="86">
        <f ca="1"/>
        <v>43.5</v>
      </c>
      <c r="L30" s="85">
        <f ca="1"/>
        <v>44.7</v>
      </c>
      <c r="M30" s="86">
        <f ca="1"/>
        <v>46</v>
      </c>
      <c r="N30" s="85">
        <f ca="1"/>
        <v>48.3</v>
      </c>
      <c r="O30" s="86">
        <f ca="1"/>
        <v>49.1</v>
      </c>
      <c r="P30" s="85">
        <f ca="1"/>
        <v>53.2</v>
      </c>
      <c r="Q30" s="86">
        <f ca="1"/>
        <v>58.4</v>
      </c>
      <c r="R30" s="85">
        <f ca="1"/>
        <v>62.5</v>
      </c>
      <c r="S30" s="86">
        <f ca="1"/>
        <v>69.099999999999994</v>
      </c>
      <c r="T30" s="85">
        <f ca="1"/>
        <v>75.099999999999994</v>
      </c>
      <c r="U30" s="86">
        <f ca="1"/>
        <v>86.9</v>
      </c>
      <c r="V30" s="87">
        <f ca="1"/>
        <v>92.7</v>
      </c>
    </row>
    <row r="31" spans="1:22">
      <c r="A31" s="80" t="str">
        <f ca="1"/>
        <v>9 years  0 mo</v>
      </c>
      <c r="B31" s="81">
        <f ca="1"/>
        <v>27.1</v>
      </c>
      <c r="C31" s="82">
        <f ca="1"/>
        <v>29.7</v>
      </c>
      <c r="D31" s="81">
        <f ca="1"/>
        <v>33.9</v>
      </c>
      <c r="E31" s="82">
        <f ca="1"/>
        <v>35.6</v>
      </c>
      <c r="F31" s="81">
        <f ca="1"/>
        <v>36.9</v>
      </c>
      <c r="G31" s="82">
        <f ca="1"/>
        <v>39.1</v>
      </c>
      <c r="H31" s="81">
        <f ca="1"/>
        <v>39.799999999999997</v>
      </c>
      <c r="I31" s="82">
        <f ca="1"/>
        <v>41.5</v>
      </c>
      <c r="J31" s="81">
        <f ca="1"/>
        <v>42.8</v>
      </c>
      <c r="K31" s="82">
        <f ca="1"/>
        <v>43.7</v>
      </c>
      <c r="L31" s="81">
        <f ca="1"/>
        <v>45.2</v>
      </c>
      <c r="M31" s="82">
        <f ca="1"/>
        <v>46.7</v>
      </c>
      <c r="N31" s="81">
        <f ca="1"/>
        <v>49.4</v>
      </c>
      <c r="O31" s="82">
        <f ca="1"/>
        <v>50.1</v>
      </c>
      <c r="P31" s="81">
        <f ca="1"/>
        <v>54.5</v>
      </c>
      <c r="Q31" s="82">
        <f ca="1"/>
        <v>59.8</v>
      </c>
      <c r="R31" s="81">
        <f ca="1"/>
        <v>63.9</v>
      </c>
      <c r="S31" s="82">
        <f ca="1"/>
        <v>70.7</v>
      </c>
      <c r="T31" s="81">
        <f ca="1"/>
        <v>76.599999999999994</v>
      </c>
      <c r="U31" s="82">
        <f ca="1"/>
        <v>88.5</v>
      </c>
      <c r="V31" s="83">
        <f ca="1"/>
        <v>94.2</v>
      </c>
    </row>
    <row r="32" spans="1:22">
      <c r="A32" s="80" t="str">
        <f ca="1"/>
        <v>3 mo</v>
      </c>
      <c r="B32" s="81">
        <f ca="1"/>
        <v>27.4</v>
      </c>
      <c r="C32" s="82">
        <f ca="1"/>
        <v>30.1</v>
      </c>
      <c r="D32" s="81">
        <f ca="1"/>
        <v>34.200000000000003</v>
      </c>
      <c r="E32" s="82">
        <f ca="1"/>
        <v>35.799999999999997</v>
      </c>
      <c r="F32" s="81">
        <f ca="1"/>
        <v>37</v>
      </c>
      <c r="G32" s="82">
        <f ca="1"/>
        <v>39.299999999999997</v>
      </c>
      <c r="H32" s="81">
        <f ca="1"/>
        <v>40</v>
      </c>
      <c r="I32" s="82">
        <f ca="1"/>
        <v>41.7</v>
      </c>
      <c r="J32" s="81">
        <f ca="1"/>
        <v>43</v>
      </c>
      <c r="K32" s="82">
        <f ca="1"/>
        <v>43.9</v>
      </c>
      <c r="L32" s="81">
        <f ca="1"/>
        <v>45.6</v>
      </c>
      <c r="M32" s="82">
        <f ca="1"/>
        <v>47.3</v>
      </c>
      <c r="N32" s="81">
        <f ca="1"/>
        <v>50.4</v>
      </c>
      <c r="O32" s="82">
        <f ca="1"/>
        <v>51.2</v>
      </c>
      <c r="P32" s="81">
        <f ca="1"/>
        <v>55.8</v>
      </c>
      <c r="Q32" s="82">
        <f ca="1"/>
        <v>61.4</v>
      </c>
      <c r="R32" s="81">
        <f ca="1"/>
        <v>65.3</v>
      </c>
      <c r="S32" s="82">
        <f ca="1"/>
        <v>72.3</v>
      </c>
      <c r="T32" s="81">
        <f ca="1"/>
        <v>78.099999999999994</v>
      </c>
      <c r="U32" s="82">
        <f ca="1"/>
        <v>90.2</v>
      </c>
      <c r="V32" s="83">
        <f ca="1"/>
        <v>95.7</v>
      </c>
    </row>
    <row r="33" spans="1:22">
      <c r="A33" s="80" t="str">
        <f ca="1"/>
        <v>6 mo</v>
      </c>
      <c r="B33" s="81">
        <f ca="1"/>
        <v>27.7</v>
      </c>
      <c r="C33" s="82">
        <f ca="1"/>
        <v>30.6</v>
      </c>
      <c r="D33" s="81">
        <f ca="1"/>
        <v>34.4</v>
      </c>
      <c r="E33" s="82">
        <f ca="1"/>
        <v>36</v>
      </c>
      <c r="F33" s="81">
        <f ca="1"/>
        <v>37.200000000000003</v>
      </c>
      <c r="G33" s="82">
        <f ca="1"/>
        <v>39.4</v>
      </c>
      <c r="H33" s="81">
        <f ca="1"/>
        <v>40.200000000000003</v>
      </c>
      <c r="I33" s="82">
        <f ca="1"/>
        <v>41.8</v>
      </c>
      <c r="J33" s="81">
        <f ca="1"/>
        <v>43.2</v>
      </c>
      <c r="K33" s="82">
        <f ca="1"/>
        <v>44.1</v>
      </c>
      <c r="L33" s="81">
        <f ca="1"/>
        <v>46</v>
      </c>
      <c r="M33" s="82">
        <f ca="1"/>
        <v>48</v>
      </c>
      <c r="N33" s="81">
        <f ca="1"/>
        <v>51.5</v>
      </c>
      <c r="O33" s="82">
        <f ca="1"/>
        <v>52.4</v>
      </c>
      <c r="P33" s="81">
        <f ca="1"/>
        <v>57.3</v>
      </c>
      <c r="Q33" s="82">
        <f ca="1"/>
        <v>63</v>
      </c>
      <c r="R33" s="81">
        <f ca="1"/>
        <v>66.8</v>
      </c>
      <c r="S33" s="82">
        <f ca="1"/>
        <v>74</v>
      </c>
      <c r="T33" s="81">
        <f ca="1"/>
        <v>79.7</v>
      </c>
      <c r="U33" s="82">
        <f ca="1"/>
        <v>91.8</v>
      </c>
      <c r="V33" s="83">
        <f ca="1"/>
        <v>97.1</v>
      </c>
    </row>
    <row r="34" spans="1:22" ht="17" thickBot="1">
      <c r="A34" s="84" t="str">
        <f ca="1"/>
        <v>9 mo</v>
      </c>
      <c r="B34" s="85">
        <f ca="1"/>
        <v>28</v>
      </c>
      <c r="C34" s="86">
        <f ca="1"/>
        <v>31</v>
      </c>
      <c r="D34" s="85">
        <f ca="1"/>
        <v>34.700000000000003</v>
      </c>
      <c r="E34" s="86">
        <f ca="1"/>
        <v>36.200000000000003</v>
      </c>
      <c r="F34" s="85">
        <f ca="1"/>
        <v>37.299999999999997</v>
      </c>
      <c r="G34" s="86">
        <f ca="1"/>
        <v>39.6</v>
      </c>
      <c r="H34" s="85">
        <f ca="1"/>
        <v>40.4</v>
      </c>
      <c r="I34" s="86">
        <f ca="1"/>
        <v>41.9</v>
      </c>
      <c r="J34" s="85">
        <f ca="1"/>
        <v>43.4</v>
      </c>
      <c r="K34" s="86">
        <f ca="1"/>
        <v>44.3</v>
      </c>
      <c r="L34" s="85">
        <f ca="1"/>
        <v>46.4</v>
      </c>
      <c r="M34" s="86">
        <f ca="1"/>
        <v>48.8</v>
      </c>
      <c r="N34" s="85">
        <f ca="1"/>
        <v>52.7</v>
      </c>
      <c r="O34" s="86">
        <f ca="1"/>
        <v>53.6</v>
      </c>
      <c r="P34" s="85">
        <f ca="1"/>
        <v>58.8</v>
      </c>
      <c r="Q34" s="86">
        <f ca="1"/>
        <v>64.599999999999994</v>
      </c>
      <c r="R34" s="85">
        <f ca="1"/>
        <v>68.400000000000006</v>
      </c>
      <c r="S34" s="86">
        <f ca="1"/>
        <v>75.8</v>
      </c>
      <c r="T34" s="85">
        <f ca="1"/>
        <v>81.3</v>
      </c>
      <c r="U34" s="86">
        <f ca="1"/>
        <v>93.5</v>
      </c>
      <c r="V34" s="87">
        <f ca="1"/>
        <v>98.6</v>
      </c>
    </row>
    <row r="35" spans="1:22">
      <c r="A35" s="80" t="str">
        <f ca="1"/>
        <v>10 years  0 mo</v>
      </c>
      <c r="B35" s="81">
        <f ca="1"/>
        <v>28.3</v>
      </c>
      <c r="C35" s="82">
        <f ca="1"/>
        <v>31.4</v>
      </c>
      <c r="D35" s="81">
        <f ca="1"/>
        <v>34.9</v>
      </c>
      <c r="E35" s="82">
        <f ca="1"/>
        <v>36.299999999999997</v>
      </c>
      <c r="F35" s="81">
        <f ca="1"/>
        <v>37.4</v>
      </c>
      <c r="G35" s="82">
        <f ca="1"/>
        <v>39.700000000000003</v>
      </c>
      <c r="H35" s="81">
        <f ca="1"/>
        <v>40.5</v>
      </c>
      <c r="I35" s="82">
        <f ca="1"/>
        <v>42</v>
      </c>
      <c r="J35" s="81">
        <f ca="1"/>
        <v>43.5</v>
      </c>
      <c r="K35" s="82">
        <f ca="1"/>
        <v>44.5</v>
      </c>
      <c r="L35" s="81">
        <f ca="1"/>
        <v>46.9</v>
      </c>
      <c r="M35" s="82">
        <f ca="1"/>
        <v>49.5</v>
      </c>
      <c r="N35" s="81">
        <f ca="1"/>
        <v>53.9</v>
      </c>
      <c r="O35" s="82">
        <f ca="1"/>
        <v>54.9</v>
      </c>
      <c r="P35" s="81">
        <f ca="1"/>
        <v>60.3</v>
      </c>
      <c r="Q35" s="82">
        <f ca="1"/>
        <v>66.400000000000006</v>
      </c>
      <c r="R35" s="81">
        <f ca="1"/>
        <v>69.900000000000006</v>
      </c>
      <c r="S35" s="82">
        <f ca="1"/>
        <v>77.599999999999994</v>
      </c>
      <c r="T35" s="81">
        <f ca="1"/>
        <v>82.9</v>
      </c>
      <c r="U35" s="82">
        <f ca="1"/>
        <v>95.1</v>
      </c>
      <c r="V35" s="83">
        <f ca="1"/>
        <v>100</v>
      </c>
    </row>
    <row r="36" spans="1:22">
      <c r="A36" s="80" t="str">
        <f ca="1"/>
        <v>3 mo</v>
      </c>
      <c r="B36" s="81">
        <f ca="1"/>
        <v>28.5</v>
      </c>
      <c r="C36" s="82">
        <f ca="1"/>
        <v>31.8</v>
      </c>
      <c r="D36" s="81">
        <f ca="1"/>
        <v>35.200000000000003</v>
      </c>
      <c r="E36" s="82">
        <f ca="1"/>
        <v>36.5</v>
      </c>
      <c r="F36" s="81">
        <f ca="1"/>
        <v>37.5</v>
      </c>
      <c r="G36" s="82">
        <f ca="1"/>
        <v>39.799999999999997</v>
      </c>
      <c r="H36" s="81">
        <f ca="1"/>
        <v>40.700000000000003</v>
      </c>
      <c r="I36" s="82">
        <f ca="1"/>
        <v>42.1</v>
      </c>
      <c r="J36" s="81">
        <f ca="1"/>
        <v>43.6</v>
      </c>
      <c r="K36" s="82">
        <f ca="1"/>
        <v>44.6</v>
      </c>
      <c r="L36" s="81">
        <f ca="1"/>
        <v>47.3</v>
      </c>
      <c r="M36" s="82">
        <f ca="1"/>
        <v>50.3</v>
      </c>
      <c r="N36" s="81">
        <f ca="1"/>
        <v>55.2</v>
      </c>
      <c r="O36" s="82">
        <f ca="1"/>
        <v>56.2</v>
      </c>
      <c r="P36" s="81">
        <f ca="1"/>
        <v>62</v>
      </c>
      <c r="Q36" s="82">
        <f ca="1"/>
        <v>68.2</v>
      </c>
      <c r="R36" s="81">
        <f ca="1"/>
        <v>71.599999999999994</v>
      </c>
      <c r="S36" s="82">
        <f ca="1"/>
        <v>79.400000000000006</v>
      </c>
      <c r="T36" s="81">
        <f ca="1"/>
        <v>84.5</v>
      </c>
      <c r="U36" s="82">
        <f ca="1"/>
        <v>96.8</v>
      </c>
      <c r="V36" s="83">
        <f ca="1"/>
        <v>100</v>
      </c>
    </row>
    <row r="37" spans="1:22">
      <c r="A37" s="80" t="str">
        <f ca="1"/>
        <v>6 mo</v>
      </c>
      <c r="B37" s="81">
        <f ca="1"/>
        <v>28.7</v>
      </c>
      <c r="C37" s="82">
        <f ca="1"/>
        <v>32.200000000000003</v>
      </c>
      <c r="D37" s="81">
        <f ca="1"/>
        <v>35.4</v>
      </c>
      <c r="E37" s="82">
        <f ca="1"/>
        <v>36.6</v>
      </c>
      <c r="F37" s="81">
        <f ca="1"/>
        <v>37.6</v>
      </c>
      <c r="G37" s="82">
        <f ca="1"/>
        <v>39.9</v>
      </c>
      <c r="H37" s="81">
        <f ca="1"/>
        <v>40.799999999999997</v>
      </c>
      <c r="I37" s="82">
        <f ca="1"/>
        <v>42.1</v>
      </c>
      <c r="J37" s="81">
        <f ca="1"/>
        <v>43.7</v>
      </c>
      <c r="K37" s="82">
        <f ca="1"/>
        <v>44.8</v>
      </c>
      <c r="L37" s="81">
        <f ca="1"/>
        <v>47.8</v>
      </c>
      <c r="M37" s="82">
        <f ca="1"/>
        <v>51.1</v>
      </c>
      <c r="N37" s="81">
        <f ca="1"/>
        <v>56.5</v>
      </c>
      <c r="O37" s="82">
        <f ca="1"/>
        <v>57.6</v>
      </c>
      <c r="P37" s="81">
        <f ca="1"/>
        <v>63.6</v>
      </c>
      <c r="Q37" s="82">
        <f ca="1"/>
        <v>70</v>
      </c>
      <c r="R37" s="81">
        <f ca="1"/>
        <v>73.3</v>
      </c>
      <c r="S37" s="82">
        <f ca="1"/>
        <v>81.3</v>
      </c>
      <c r="T37" s="81">
        <f ca="1"/>
        <v>86.2</v>
      </c>
      <c r="U37" s="82">
        <f ca="1"/>
        <v>98.5</v>
      </c>
      <c r="V37" s="83">
        <f ca="1"/>
        <v>100</v>
      </c>
    </row>
    <row r="38" spans="1:22" ht="17" thickBot="1">
      <c r="A38" s="84" t="str">
        <f ca="1"/>
        <v>9 mo</v>
      </c>
      <c r="B38" s="85">
        <f ca="1"/>
        <v>28.9</v>
      </c>
      <c r="C38" s="86">
        <f ca="1"/>
        <v>32.6</v>
      </c>
      <c r="D38" s="85">
        <f ca="1"/>
        <v>35.6</v>
      </c>
      <c r="E38" s="86">
        <f ca="1"/>
        <v>36.799999999999997</v>
      </c>
      <c r="F38" s="85">
        <f ca="1"/>
        <v>37.700000000000003</v>
      </c>
      <c r="G38" s="86">
        <f ca="1"/>
        <v>40</v>
      </c>
      <c r="H38" s="85">
        <f ca="1"/>
        <v>40.9</v>
      </c>
      <c r="I38" s="86">
        <f ca="1"/>
        <v>42.2</v>
      </c>
      <c r="J38" s="85">
        <f ca="1"/>
        <v>43.8</v>
      </c>
      <c r="K38" s="86">
        <f ca="1"/>
        <v>44.9</v>
      </c>
      <c r="L38" s="85">
        <f ca="1"/>
        <v>48.2</v>
      </c>
      <c r="M38" s="86">
        <f ca="1"/>
        <v>52</v>
      </c>
      <c r="N38" s="85">
        <f ca="1"/>
        <v>57.9</v>
      </c>
      <c r="O38" s="86">
        <f ca="1"/>
        <v>59</v>
      </c>
      <c r="P38" s="85">
        <f ca="1"/>
        <v>65.400000000000006</v>
      </c>
      <c r="Q38" s="86">
        <f ca="1"/>
        <v>72</v>
      </c>
      <c r="R38" s="85">
        <f ca="1"/>
        <v>75.099999999999994</v>
      </c>
      <c r="S38" s="86">
        <f ca="1"/>
        <v>83.2</v>
      </c>
      <c r="T38" s="85">
        <f ca="1"/>
        <v>87.9</v>
      </c>
      <c r="U38" s="86">
        <f ca="1"/>
        <v>100</v>
      </c>
      <c r="V38" s="87">
        <f ca="1"/>
        <v>100</v>
      </c>
    </row>
    <row r="39" spans="1:22">
      <c r="A39" s="80" t="str">
        <f ca="1"/>
        <v>11 years  0 mo</v>
      </c>
      <c r="B39" s="81">
        <f ca="1"/>
        <v>29.1</v>
      </c>
      <c r="C39" s="82">
        <f ca="1"/>
        <v>33</v>
      </c>
      <c r="D39" s="81">
        <f ca="1"/>
        <v>35.799999999999997</v>
      </c>
      <c r="E39" s="82">
        <f ca="1"/>
        <v>36.9</v>
      </c>
      <c r="F39" s="81">
        <f ca="1"/>
        <v>37.700000000000003</v>
      </c>
      <c r="G39" s="82">
        <f ca="1"/>
        <v>40</v>
      </c>
      <c r="H39" s="81">
        <f ca="1"/>
        <v>41</v>
      </c>
      <c r="I39" s="82">
        <f ca="1"/>
        <v>42.2</v>
      </c>
      <c r="J39" s="81">
        <f ca="1"/>
        <v>43.9</v>
      </c>
      <c r="K39" s="82">
        <f ca="1"/>
        <v>45</v>
      </c>
      <c r="L39" s="81">
        <f ca="1"/>
        <v>48.7</v>
      </c>
      <c r="M39" s="82">
        <f ca="1"/>
        <v>52.8</v>
      </c>
      <c r="N39" s="81">
        <f ca="1"/>
        <v>59.3</v>
      </c>
      <c r="O39" s="82">
        <f ca="1"/>
        <v>60.5</v>
      </c>
      <c r="P39" s="81">
        <f ca="1"/>
        <v>67.2</v>
      </c>
      <c r="Q39" s="82">
        <f ca="1"/>
        <v>74</v>
      </c>
      <c r="R39" s="81">
        <f ca="1"/>
        <v>76.900000000000006</v>
      </c>
      <c r="S39" s="82">
        <f ca="1"/>
        <v>85.2</v>
      </c>
      <c r="T39" s="81">
        <f ca="1"/>
        <v>89.7</v>
      </c>
      <c r="U39" s="82">
        <f ca="1"/>
        <v>100</v>
      </c>
      <c r="V39" s="83">
        <f ca="1"/>
        <v>100</v>
      </c>
    </row>
    <row r="40" spans="1:22">
      <c r="A40" s="80" t="str">
        <f ca="1"/>
        <v>3 mo</v>
      </c>
      <c r="B40" s="81">
        <f ca="1"/>
        <v>29.3</v>
      </c>
      <c r="C40" s="82">
        <f ca="1"/>
        <v>33.4</v>
      </c>
      <c r="D40" s="81">
        <f ca="1"/>
        <v>35.9</v>
      </c>
      <c r="E40" s="82">
        <f ca="1"/>
        <v>37</v>
      </c>
      <c r="F40" s="81">
        <f ca="1"/>
        <v>37.700000000000003</v>
      </c>
      <c r="G40" s="82">
        <f ca="1"/>
        <v>40</v>
      </c>
      <c r="H40" s="81">
        <f ca="1"/>
        <v>41</v>
      </c>
      <c r="I40" s="82">
        <f ca="1"/>
        <v>42.1</v>
      </c>
      <c r="J40" s="81">
        <f ca="1"/>
        <v>43.9</v>
      </c>
      <c r="K40" s="82">
        <f ca="1"/>
        <v>45.1</v>
      </c>
      <c r="L40" s="81">
        <f ca="1"/>
        <v>49.1</v>
      </c>
      <c r="M40" s="82">
        <f ca="1"/>
        <v>53.7</v>
      </c>
      <c r="N40" s="81">
        <f ca="1"/>
        <v>60.8</v>
      </c>
      <c r="O40" s="82">
        <f ca="1"/>
        <v>62.1</v>
      </c>
      <c r="P40" s="81">
        <f ca="1"/>
        <v>69.099999999999994</v>
      </c>
      <c r="Q40" s="82">
        <f ca="1"/>
        <v>76</v>
      </c>
      <c r="R40" s="81">
        <f ca="1"/>
        <v>78.7</v>
      </c>
      <c r="S40" s="82">
        <f ca="1"/>
        <v>87.3</v>
      </c>
      <c r="T40" s="81">
        <f ca="1"/>
        <v>91.5</v>
      </c>
      <c r="U40" s="82">
        <f ca="1"/>
        <v>100</v>
      </c>
      <c r="V40" s="83">
        <f ca="1"/>
        <v>100</v>
      </c>
    </row>
    <row r="41" spans="1:22">
      <c r="A41" s="80" t="str">
        <f ca="1"/>
        <v>6 mo</v>
      </c>
      <c r="B41" s="81">
        <f ca="1"/>
        <v>29.5</v>
      </c>
      <c r="C41" s="82">
        <f ca="1"/>
        <v>33.799999999999997</v>
      </c>
      <c r="D41" s="81">
        <f ca="1"/>
        <v>36.1</v>
      </c>
      <c r="E41" s="82">
        <f ca="1"/>
        <v>37</v>
      </c>
      <c r="F41" s="81">
        <f ca="1"/>
        <v>37.700000000000003</v>
      </c>
      <c r="G41" s="82">
        <f ca="1"/>
        <v>40</v>
      </c>
      <c r="H41" s="81">
        <f ca="1"/>
        <v>41.1</v>
      </c>
      <c r="I41" s="82">
        <f ca="1"/>
        <v>42.1</v>
      </c>
      <c r="J41" s="81">
        <f ca="1"/>
        <v>44</v>
      </c>
      <c r="K41" s="82">
        <f ca="1"/>
        <v>45.2</v>
      </c>
      <c r="L41" s="81">
        <f ca="1"/>
        <v>49.6</v>
      </c>
      <c r="M41" s="82">
        <f ca="1"/>
        <v>54.6</v>
      </c>
      <c r="N41" s="81">
        <f ca="1"/>
        <v>62.3</v>
      </c>
      <c r="O41" s="82">
        <f ca="1"/>
        <v>63.7</v>
      </c>
      <c r="P41" s="81">
        <f ca="1"/>
        <v>71.099999999999994</v>
      </c>
      <c r="Q41" s="82">
        <f ca="1"/>
        <v>78.2</v>
      </c>
      <c r="R41" s="81">
        <f ca="1"/>
        <v>80.599999999999994</v>
      </c>
      <c r="S41" s="82">
        <f ca="1"/>
        <v>89.4</v>
      </c>
      <c r="T41" s="81">
        <f ca="1"/>
        <v>93.3</v>
      </c>
      <c r="U41" s="82">
        <f ca="1"/>
        <v>100</v>
      </c>
      <c r="V41" s="83">
        <f ca="1"/>
        <v>100</v>
      </c>
    </row>
    <row r="42" spans="1:22" ht="17" thickBot="1">
      <c r="A42" s="84" t="str">
        <f ca="1"/>
        <v>9 mo</v>
      </c>
      <c r="B42" s="85">
        <f ca="1"/>
        <v>29.6</v>
      </c>
      <c r="C42" s="86">
        <f ca="1"/>
        <v>34.200000000000003</v>
      </c>
      <c r="D42" s="85">
        <f ca="1"/>
        <v>36.299999999999997</v>
      </c>
      <c r="E42" s="86">
        <f ca="1"/>
        <v>37.1</v>
      </c>
      <c r="F42" s="85">
        <f ca="1"/>
        <v>37.700000000000003</v>
      </c>
      <c r="G42" s="86">
        <f ca="1"/>
        <v>40</v>
      </c>
      <c r="H42" s="85">
        <f ca="1"/>
        <v>41.1</v>
      </c>
      <c r="I42" s="86">
        <f ca="1"/>
        <v>42</v>
      </c>
      <c r="J42" s="85">
        <f ca="1"/>
        <v>44</v>
      </c>
      <c r="K42" s="86">
        <f ca="1"/>
        <v>45.3</v>
      </c>
      <c r="L42" s="85">
        <f ca="1"/>
        <v>50</v>
      </c>
      <c r="M42" s="86">
        <f ca="1"/>
        <v>55.5</v>
      </c>
      <c r="N42" s="85">
        <f ca="1"/>
        <v>63.9</v>
      </c>
      <c r="O42" s="86">
        <f ca="1"/>
        <v>65.400000000000006</v>
      </c>
      <c r="P42" s="85">
        <f ca="1"/>
        <v>73.099999999999994</v>
      </c>
      <c r="Q42" s="86">
        <f ca="1"/>
        <v>80.400000000000006</v>
      </c>
      <c r="R42" s="85">
        <f ca="1"/>
        <v>82.6</v>
      </c>
      <c r="S42" s="86">
        <f ca="1"/>
        <v>91.6</v>
      </c>
      <c r="T42" s="85">
        <f ca="1"/>
        <v>95.1</v>
      </c>
      <c r="U42" s="86">
        <f ca="1"/>
        <v>100</v>
      </c>
      <c r="V42" s="87">
        <f ca="1"/>
        <v>100</v>
      </c>
    </row>
    <row r="43" spans="1:22" ht="17" thickBot="1">
      <c r="A43" s="84" t="str">
        <f ca="1"/>
        <v>12 years  0 mo</v>
      </c>
      <c r="B43" s="85">
        <f ca="1"/>
        <v>29.7</v>
      </c>
      <c r="C43" s="86">
        <f ca="1"/>
        <v>34.6</v>
      </c>
      <c r="D43" s="85">
        <f ca="1"/>
        <v>36.4</v>
      </c>
      <c r="E43" s="86">
        <f ca="1"/>
        <v>37.1</v>
      </c>
      <c r="F43" s="85">
        <f ca="1"/>
        <v>37.700000000000003</v>
      </c>
      <c r="G43" s="86">
        <f ca="1"/>
        <v>40</v>
      </c>
      <c r="H43" s="85">
        <f ca="1"/>
        <v>41.1</v>
      </c>
      <c r="I43" s="86">
        <f ca="1"/>
        <v>41.9</v>
      </c>
      <c r="J43" s="85">
        <f ca="1"/>
        <v>44</v>
      </c>
      <c r="K43" s="86">
        <f ca="1"/>
        <v>45.4</v>
      </c>
      <c r="L43" s="85">
        <f ca="1"/>
        <v>50.5</v>
      </c>
      <c r="M43" s="86">
        <f ca="1"/>
        <v>56.5</v>
      </c>
      <c r="N43" s="85">
        <f ca="1"/>
        <v>65.5</v>
      </c>
      <c r="O43" s="86">
        <f ca="1"/>
        <v>67.099999999999994</v>
      </c>
      <c r="P43" s="85">
        <f ca="1"/>
        <v>75.2</v>
      </c>
      <c r="Q43" s="86">
        <f ca="1"/>
        <v>82.6</v>
      </c>
      <c r="R43" s="85">
        <f ca="1"/>
        <v>84.6</v>
      </c>
      <c r="S43" s="86">
        <f ca="1"/>
        <v>93.8</v>
      </c>
      <c r="T43" s="85">
        <f ca="1"/>
        <v>97</v>
      </c>
      <c r="U43" s="86">
        <f ca="1"/>
        <v>100</v>
      </c>
      <c r="V43" s="87">
        <f ca="1"/>
        <v>100</v>
      </c>
    </row>
  </sheetData>
  <mergeCells count="1">
    <mergeCell ref="H1:V1"/>
  </mergeCells>
  <phoneticPr fontId="19" type="noConversion"/>
  <conditionalFormatting sqref="M2:V43">
    <cfRule type="cellIs" dxfId="9" priority="1" operator="equal">
      <formula>"x"</formula>
    </cfRule>
  </conditionalFormatting>
  <pageMargins left="0.8858267716535434" right="0.25" top="0.69000000000000006" bottom="0.51181102362204722" header="0.30000000000000004" footer="0.30000000000000004"/>
  <pageSetup orientation="portrait" verticalDpi="0"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500-000000000000}">
          <x14:formula1>
            <xm:f>IF(OR('Assessment Data Entry'!$E$6="Level IV",'Assessment Data Entry'!$E$6="Level V"),Outcomes_L45,Outcomes_All)</xm:f>
          </x14:formula1>
          <xm:sqref>H1:V1</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7"/>
  <dimension ref="B1:Q31"/>
  <sheetViews>
    <sheetView showGridLines="0" showRowColHeaders="0" zoomScale="80" zoomScaleNormal="80" zoomScalePageLayoutView="80" workbookViewId="0">
      <selection activeCell="N3" sqref="N3"/>
    </sheetView>
  </sheetViews>
  <sheetFormatPr baseColWidth="10" defaultColWidth="10.83203125" defaultRowHeight="16"/>
  <cols>
    <col min="1" max="1" width="2.33203125" style="94" customWidth="1"/>
    <col min="2" max="2" width="7.5" style="94" customWidth="1"/>
    <col min="3" max="3" width="4.33203125" style="94" customWidth="1"/>
    <col min="4" max="4" width="6.5" style="94" customWidth="1"/>
    <col min="5" max="5" width="3.5" style="94" customWidth="1"/>
    <col min="6" max="6" width="5.6640625" style="94" customWidth="1"/>
    <col min="7" max="7" width="4.33203125" style="94" customWidth="1"/>
    <col min="8" max="8" width="3.5" style="94" customWidth="1"/>
    <col min="9" max="9" width="10.1640625" style="94" customWidth="1"/>
    <col min="10" max="11" width="10.6640625" style="94" customWidth="1"/>
    <col min="12" max="12" width="10.5" style="94" customWidth="1"/>
    <col min="13" max="13" width="41.1640625" style="94" customWidth="1"/>
    <col min="14" max="15" width="10.6640625" style="94" customWidth="1"/>
    <col min="16" max="16" width="20.83203125" style="94" customWidth="1"/>
    <col min="17" max="18" width="10.83203125" style="94" customWidth="1"/>
    <col min="19" max="19" width="13.6640625" style="94" customWidth="1"/>
    <col min="20" max="16384" width="10.83203125" style="94"/>
  </cols>
  <sheetData>
    <row r="1" spans="2:17" ht="88" customHeight="1">
      <c r="B1" s="93"/>
      <c r="I1" s="95"/>
    </row>
    <row r="2" spans="2:17" ht="20" customHeight="1">
      <c r="B2" s="119" t="s">
        <v>116</v>
      </c>
      <c r="C2" s="266" t="str">
        <f>IF('Assessment Data Entry'!C4="","",'Assessment Data Entry'!C4)</f>
        <v/>
      </c>
      <c r="D2" s="266"/>
      <c r="E2" s="266"/>
      <c r="F2" s="228"/>
      <c r="G2" s="228"/>
      <c r="H2" s="119"/>
      <c r="I2" s="119"/>
      <c r="J2" s="275"/>
      <c r="K2" s="275"/>
      <c r="L2" s="275"/>
      <c r="M2" s="135"/>
      <c r="N2" s="133"/>
      <c r="O2" s="133"/>
      <c r="P2" s="133"/>
    </row>
    <row r="3" spans="2:17" ht="20" customHeight="1">
      <c r="B3" s="119" t="s">
        <v>5</v>
      </c>
      <c r="C3" s="120">
        <f>IF('Assessment Data Entry'!E4="","",'Assessment Data Entry'!E4)</f>
        <v>4</v>
      </c>
      <c r="D3" s="119" t="s">
        <v>117</v>
      </c>
      <c r="E3" s="120">
        <f>IF('Assessment Data Entry'!G4="","",'Assessment Data Entry'!G4)</f>
        <v>2</v>
      </c>
      <c r="F3" s="119" t="s">
        <v>118</v>
      </c>
      <c r="G3" s="120"/>
      <c r="H3" s="119"/>
      <c r="I3" s="119"/>
      <c r="J3" s="276"/>
      <c r="K3" s="276"/>
      <c r="L3" s="276"/>
      <c r="M3" s="136"/>
      <c r="N3" s="133"/>
      <c r="O3" s="133"/>
      <c r="P3" s="133"/>
    </row>
    <row r="4" spans="2:17" ht="20" customHeight="1">
      <c r="B4" s="119" t="s">
        <v>121</v>
      </c>
      <c r="C4" s="120" t="str">
        <f>IF('Assessment Data Entry'!E6="","",VLOOKUP('Assessment Data Entry'!E6,shortLevel,2))</f>
        <v>III</v>
      </c>
      <c r="D4" s="119" t="s">
        <v>120</v>
      </c>
      <c r="E4" s="120" t="str">
        <f>IF('Assessment Data Entry'!G6="","",VLOOKUP('Assessment Data Entry'!G6,shortLevel,2))</f>
        <v/>
      </c>
      <c r="F4" s="119" t="s">
        <v>119</v>
      </c>
      <c r="G4" s="120" t="str">
        <f>IF('Assessment Data Entry'!I6="","",VLOOKUP('Assessment Data Entry'!I6,shortLevel,2))</f>
        <v/>
      </c>
      <c r="H4" s="119"/>
      <c r="I4" s="119"/>
      <c r="J4" s="277" t="s">
        <v>186</v>
      </c>
      <c r="K4" s="277" t="s">
        <v>148</v>
      </c>
      <c r="L4" s="277" t="s">
        <v>187</v>
      </c>
      <c r="M4" s="136"/>
      <c r="N4" s="133"/>
      <c r="O4" s="133"/>
      <c r="P4" s="133"/>
    </row>
    <row r="5" spans="2:17" ht="25" customHeight="1">
      <c r="B5" s="119" t="s">
        <v>122</v>
      </c>
      <c r="C5" s="261" t="str">
        <f>IF('Assessment Data Entry'!C6="","",'Assessment Data Entry'!C6)</f>
        <v/>
      </c>
      <c r="D5" s="262"/>
      <c r="E5" s="121"/>
      <c r="F5" s="119" t="s">
        <v>189</v>
      </c>
      <c r="G5" s="121"/>
      <c r="H5" s="119"/>
      <c r="I5" s="119"/>
      <c r="J5" s="278"/>
      <c r="K5" s="278"/>
      <c r="L5" s="278"/>
      <c r="M5" s="137"/>
      <c r="N5" s="134"/>
      <c r="O5" s="133"/>
      <c r="P5" s="133"/>
    </row>
    <row r="6" spans="2:17" ht="16" customHeight="1">
      <c r="B6" s="119" t="s">
        <v>128</v>
      </c>
      <c r="C6" s="119"/>
      <c r="D6" s="120"/>
      <c r="E6" s="140" t="str">
        <f>IF('Assessment Data Entry'!C10="","",'Assessment Data Entry'!C10)</f>
        <v/>
      </c>
      <c r="F6" s="140"/>
      <c r="G6" s="140"/>
      <c r="H6" s="140"/>
      <c r="I6" s="119"/>
      <c r="J6" s="278"/>
      <c r="K6" s="278"/>
      <c r="L6" s="278"/>
      <c r="M6" s="136"/>
      <c r="N6" s="133"/>
      <c r="O6" s="133"/>
      <c r="P6" s="133"/>
    </row>
    <row r="7" spans="2:17" ht="16" customHeight="1">
      <c r="B7" s="119" t="s">
        <v>144</v>
      </c>
      <c r="C7" s="119"/>
      <c r="D7" s="119"/>
      <c r="E7" s="119"/>
      <c r="F7" s="119"/>
      <c r="G7" s="119"/>
      <c r="H7" s="119"/>
      <c r="I7" s="119"/>
      <c r="J7" s="278"/>
      <c r="K7" s="278"/>
      <c r="L7" s="278"/>
      <c r="M7" s="136"/>
      <c r="N7" s="133"/>
      <c r="O7" s="133"/>
      <c r="P7" s="133"/>
    </row>
    <row r="8" spans="2:17" ht="26" customHeight="1">
      <c r="B8" s="266" t="str">
        <f>IF('Assessment Data Entry'!C12="","",'Assessment Data Entry'!C12)</f>
        <v/>
      </c>
      <c r="C8" s="266"/>
      <c r="D8" s="266"/>
      <c r="E8" s="266"/>
      <c r="F8" s="266"/>
      <c r="G8" s="122" t="s">
        <v>180</v>
      </c>
      <c r="H8" s="119"/>
      <c r="I8" s="119"/>
      <c r="J8" s="278"/>
      <c r="K8" s="278"/>
      <c r="L8" s="278"/>
      <c r="M8" s="136"/>
      <c r="N8" s="133"/>
      <c r="O8" s="133"/>
      <c r="P8" s="133"/>
    </row>
    <row r="9" spans="2:17" ht="26" customHeight="1">
      <c r="B9" s="266" t="str">
        <f>IF('Assessment Data Entry'!C13="","",'Assessment Data Entry'!C13)</f>
        <v/>
      </c>
      <c r="C9" s="266"/>
      <c r="D9" s="266"/>
      <c r="E9" s="266"/>
      <c r="F9" s="266"/>
      <c r="G9" s="119" t="s">
        <v>181</v>
      </c>
      <c r="H9" s="122"/>
      <c r="I9" s="122"/>
      <c r="J9" s="279"/>
      <c r="K9" s="279"/>
      <c r="L9" s="279"/>
      <c r="M9" s="138" t="s">
        <v>179</v>
      </c>
      <c r="N9" s="133"/>
      <c r="O9" s="133"/>
      <c r="P9" s="133"/>
    </row>
    <row r="10" spans="2:17" s="133" customFormat="1" ht="70" customHeight="1">
      <c r="B10" s="264" t="s">
        <v>132</v>
      </c>
      <c r="C10" s="273"/>
      <c r="D10" s="273"/>
      <c r="E10" s="273"/>
      <c r="F10" s="273"/>
      <c r="G10" s="273"/>
      <c r="H10" s="273"/>
      <c r="I10" s="273"/>
      <c r="J10" s="159"/>
      <c r="K10" s="159"/>
      <c r="L10" s="159"/>
      <c r="M10" s="159" t="str">
        <f>IF('Assessment Data Entry'!T17="","",'Assessment Data Entry'!T17)</f>
        <v/>
      </c>
      <c r="N10" s="168"/>
      <c r="O10" s="168"/>
      <c r="P10" s="168"/>
      <c r="Q10" s="169"/>
    </row>
    <row r="11" spans="2:17" s="133" customFormat="1" ht="70" customHeight="1">
      <c r="B11" s="264" t="s">
        <v>134</v>
      </c>
      <c r="C11" s="273"/>
      <c r="D11" s="273"/>
      <c r="E11" s="273"/>
      <c r="F11" s="273"/>
      <c r="G11" s="273"/>
      <c r="H11" s="273"/>
      <c r="I11" s="273"/>
      <c r="J11" s="159"/>
      <c r="K11" s="159"/>
      <c r="L11" s="159"/>
      <c r="M11" s="159" t="str">
        <f>IF('Assessment Data Entry'!T19="","",'Assessment Data Entry'!T19)</f>
        <v/>
      </c>
      <c r="N11" s="168"/>
      <c r="O11" s="168"/>
      <c r="P11" s="168"/>
      <c r="Q11" s="170"/>
    </row>
    <row r="12" spans="2:17" s="133" customFormat="1" ht="70" customHeight="1">
      <c r="B12" s="267" t="s">
        <v>135</v>
      </c>
      <c r="C12" s="268"/>
      <c r="D12" s="268"/>
      <c r="E12" s="268"/>
      <c r="F12" s="268"/>
      <c r="G12" s="268"/>
      <c r="H12" s="268"/>
      <c r="I12" s="268"/>
      <c r="J12" s="159"/>
      <c r="K12" s="159"/>
      <c r="L12" s="159"/>
      <c r="M12" s="159" t="str">
        <f>IF('Assessment Data Entry'!T21="","",'Assessment Data Entry'!T21)</f>
        <v/>
      </c>
      <c r="N12" s="168"/>
      <c r="O12" s="168"/>
      <c r="P12" s="168"/>
      <c r="Q12" s="170"/>
    </row>
    <row r="13" spans="2:17" s="133" customFormat="1" ht="52" customHeight="1">
      <c r="B13" s="267" t="s">
        <v>137</v>
      </c>
      <c r="C13" s="268"/>
      <c r="D13" s="268"/>
      <c r="E13" s="268"/>
      <c r="F13" s="268"/>
      <c r="G13" s="268"/>
      <c r="H13" s="268"/>
      <c r="I13" s="268"/>
      <c r="J13" s="224"/>
      <c r="K13" s="224"/>
      <c r="L13" s="224"/>
      <c r="M13" s="224" t="str">
        <f>IF('Assessment Data Entry'!T23="","",'Assessment Data Entry'!T23)</f>
        <v/>
      </c>
      <c r="N13" s="168"/>
      <c r="O13" s="168"/>
      <c r="P13" s="168"/>
      <c r="Q13" s="169"/>
    </row>
    <row r="14" spans="2:17" s="133" customFormat="1" ht="18" customHeight="1">
      <c r="B14" s="270" t="s">
        <v>182</v>
      </c>
      <c r="C14" s="271"/>
      <c r="D14" s="271"/>
      <c r="E14" s="271"/>
      <c r="F14" s="271"/>
      <c r="G14" s="271"/>
      <c r="H14" s="271"/>
      <c r="I14" s="272"/>
      <c r="J14" s="274"/>
      <c r="K14" s="274"/>
      <c r="L14" s="274"/>
      <c r="M14" s="263"/>
      <c r="N14" s="168"/>
      <c r="O14" s="168"/>
      <c r="P14" s="168"/>
      <c r="Q14" s="169"/>
    </row>
    <row r="15" spans="2:17" s="133" customFormat="1" ht="52" customHeight="1">
      <c r="B15" s="267" t="s">
        <v>137</v>
      </c>
      <c r="C15" s="268"/>
      <c r="D15" s="268"/>
      <c r="E15" s="268"/>
      <c r="F15" s="268"/>
      <c r="G15" s="268"/>
      <c r="H15" s="268"/>
      <c r="I15" s="269"/>
      <c r="J15" s="224"/>
      <c r="K15" s="224"/>
      <c r="L15" s="224"/>
      <c r="M15" s="224" t="str">
        <f>IF('Assessment Data Entry'!T25="","",'Assessment Data Entry'!T25)</f>
        <v/>
      </c>
      <c r="N15" s="168"/>
      <c r="O15" s="168"/>
      <c r="P15" s="168"/>
      <c r="Q15" s="169"/>
    </row>
    <row r="16" spans="2:17" s="133" customFormat="1" ht="18" customHeight="1">
      <c r="B16" s="270" t="s">
        <v>56</v>
      </c>
      <c r="C16" s="280"/>
      <c r="D16" s="280"/>
      <c r="E16" s="280"/>
      <c r="F16" s="280"/>
      <c r="G16" s="280"/>
      <c r="H16" s="280"/>
      <c r="I16" s="280"/>
      <c r="J16" s="274"/>
      <c r="K16" s="274"/>
      <c r="L16" s="274"/>
      <c r="M16" s="263"/>
      <c r="N16" s="168"/>
      <c r="O16" s="168"/>
      <c r="P16" s="168"/>
      <c r="Q16" s="169"/>
    </row>
    <row r="17" spans="2:17" s="133" customFormat="1" ht="70" customHeight="1">
      <c r="B17" s="264" t="s">
        <v>140</v>
      </c>
      <c r="C17" s="273"/>
      <c r="D17" s="273"/>
      <c r="E17" s="273"/>
      <c r="F17" s="273"/>
      <c r="G17" s="273"/>
      <c r="H17" s="273"/>
      <c r="I17" s="273"/>
      <c r="J17" s="159"/>
      <c r="K17" s="159"/>
      <c r="L17" s="159"/>
      <c r="M17" s="157" t="str">
        <f>IF('Assessment Data Entry'!T27="","",'Assessment Data Entry'!T27)</f>
        <v/>
      </c>
      <c r="N17" s="168"/>
      <c r="O17" s="168"/>
      <c r="P17" s="168"/>
      <c r="Q17" s="169"/>
    </row>
    <row r="18" spans="2:17" s="133" customFormat="1" ht="70" customHeight="1">
      <c r="B18" s="264" t="s">
        <v>172</v>
      </c>
      <c r="C18" s="265"/>
      <c r="D18" s="265"/>
      <c r="E18" s="265"/>
      <c r="F18" s="265"/>
      <c r="G18" s="265"/>
      <c r="H18" s="265"/>
      <c r="I18" s="171"/>
      <c r="J18" s="159"/>
      <c r="K18" s="159"/>
      <c r="L18" s="159"/>
      <c r="M18" s="157" t="str">
        <f>IF('Assessment Data Entry'!T29="","",'Assessment Data Entry'!T29)</f>
        <v/>
      </c>
      <c r="N18" s="168"/>
      <c r="O18" s="168"/>
      <c r="P18" s="168"/>
      <c r="Q18" s="169"/>
    </row>
    <row r="19" spans="2:17" s="133" customFormat="1" ht="70" customHeight="1">
      <c r="B19" s="264" t="s">
        <v>171</v>
      </c>
      <c r="C19" s="265"/>
      <c r="D19" s="265"/>
      <c r="E19" s="265"/>
      <c r="F19" s="265"/>
      <c r="G19" s="265"/>
      <c r="H19" s="172"/>
      <c r="I19" s="172"/>
      <c r="J19" s="159"/>
      <c r="K19" s="188"/>
      <c r="L19" s="159"/>
      <c r="M19" s="157" t="str">
        <f>IF('Assessment Data Entry'!T31="","",'Assessment Data Entry'!T31)</f>
        <v/>
      </c>
      <c r="N19" s="168"/>
      <c r="O19" s="168"/>
      <c r="P19" s="168"/>
      <c r="Q19" s="169"/>
    </row>
    <row r="20" spans="2:17" s="133" customFormat="1" ht="70" customHeight="1">
      <c r="B20" s="264" t="s">
        <v>183</v>
      </c>
      <c r="C20" s="265"/>
      <c r="D20" s="265"/>
      <c r="E20" s="265"/>
      <c r="F20" s="265"/>
      <c r="G20" s="171"/>
      <c r="H20" s="171"/>
      <c r="I20" s="173"/>
      <c r="J20" s="186"/>
      <c r="K20" s="187"/>
      <c r="L20" s="186"/>
      <c r="M20" s="159" t="str">
        <f>IF('Assessment Data Entry'!T33="","",'Assessment Data Entry'!T33)</f>
        <v/>
      </c>
      <c r="N20" s="168"/>
      <c r="O20" s="168"/>
      <c r="P20" s="168"/>
      <c r="Q20" s="169"/>
    </row>
    <row r="21" spans="2:17" ht="70" customHeight="1">
      <c r="B21" s="255" t="s">
        <v>219</v>
      </c>
      <c r="C21" s="256"/>
      <c r="D21" s="257" t="str">
        <f>IF('Assessment Data Entry'!C35="","",'Assessment Data Entry'!C35)</f>
        <v/>
      </c>
      <c r="E21" s="257"/>
      <c r="F21" s="257"/>
      <c r="G21" s="257"/>
      <c r="H21" s="257"/>
      <c r="I21" s="257"/>
      <c r="J21" s="257"/>
      <c r="K21" s="257"/>
      <c r="L21" s="257"/>
      <c r="M21" s="258"/>
    </row>
    <row r="22" spans="2:17">
      <c r="B22" s="174" t="s">
        <v>185</v>
      </c>
      <c r="C22" s="96"/>
      <c r="D22" s="96"/>
      <c r="E22" s="96"/>
      <c r="F22" s="96"/>
      <c r="G22" s="96"/>
      <c r="H22" s="96"/>
      <c r="I22" s="96"/>
      <c r="J22" s="96"/>
      <c r="K22" s="96"/>
      <c r="L22" s="96"/>
      <c r="M22" s="96"/>
    </row>
    <row r="23" spans="2:17" ht="67" customHeight="1">
      <c r="B23" s="259" t="str">
        <f>IF('Assessment Data Entry'!B38="","",'Assessment Data Entry'!B38)</f>
        <v/>
      </c>
      <c r="C23" s="260"/>
      <c r="D23" s="260"/>
      <c r="E23" s="260"/>
      <c r="F23" s="260"/>
      <c r="G23" s="260"/>
      <c r="H23" s="260"/>
      <c r="I23" s="260"/>
      <c r="J23" s="260"/>
      <c r="K23" s="260"/>
      <c r="L23" s="260"/>
      <c r="M23" s="260"/>
    </row>
    <row r="24" spans="2:17">
      <c r="B24" s="175" t="s">
        <v>188</v>
      </c>
      <c r="C24" s="139"/>
      <c r="D24" s="139"/>
      <c r="E24" s="139"/>
      <c r="F24" s="139"/>
      <c r="G24" s="139"/>
      <c r="H24" s="139"/>
      <c r="I24" s="139"/>
      <c r="J24" s="139"/>
      <c r="K24" s="139"/>
      <c r="L24" s="139"/>
      <c r="M24" s="139"/>
    </row>
    <row r="25" spans="2:17">
      <c r="B25" s="139"/>
      <c r="C25" s="139"/>
      <c r="D25" s="139"/>
      <c r="E25" s="139"/>
      <c r="F25" s="139"/>
      <c r="G25" s="139"/>
      <c r="H25" s="139"/>
      <c r="I25" s="139"/>
      <c r="J25" s="139"/>
      <c r="K25" s="139"/>
      <c r="L25" s="139"/>
      <c r="M25" s="139"/>
    </row>
    <row r="26" spans="2:17">
      <c r="B26" s="139"/>
      <c r="C26" s="139"/>
      <c r="D26" s="139"/>
      <c r="E26" s="139"/>
      <c r="F26" s="139"/>
      <c r="G26" s="139"/>
      <c r="H26" s="139"/>
      <c r="I26" s="139"/>
      <c r="J26" s="139"/>
      <c r="K26" s="139"/>
      <c r="L26" s="139"/>
      <c r="M26" s="139"/>
    </row>
    <row r="27" spans="2:17">
      <c r="B27" s="139"/>
      <c r="C27" s="139"/>
      <c r="D27" s="139"/>
      <c r="E27" s="139"/>
      <c r="F27" s="139"/>
      <c r="G27" s="139"/>
      <c r="H27" s="139"/>
      <c r="I27" s="139"/>
      <c r="J27" s="139"/>
      <c r="K27" s="139"/>
      <c r="L27" s="139"/>
      <c r="M27" s="139"/>
    </row>
    <row r="28" spans="2:17">
      <c r="B28" s="139"/>
      <c r="C28" s="139"/>
      <c r="D28" s="139"/>
      <c r="E28" s="139"/>
      <c r="F28" s="139"/>
      <c r="G28" s="139"/>
      <c r="H28" s="139"/>
      <c r="I28" s="139"/>
      <c r="J28" s="139"/>
      <c r="K28" s="139"/>
      <c r="L28" s="139"/>
      <c r="M28" s="139"/>
    </row>
    <row r="29" spans="2:17">
      <c r="B29" s="139"/>
      <c r="C29" s="139"/>
      <c r="D29" s="139"/>
      <c r="E29" s="139"/>
      <c r="F29" s="139"/>
      <c r="G29" s="139"/>
      <c r="H29" s="139"/>
      <c r="I29" s="139"/>
      <c r="J29" s="139"/>
      <c r="K29" s="139"/>
      <c r="L29" s="139"/>
      <c r="M29" s="139"/>
    </row>
    <row r="30" spans="2:17">
      <c r="B30" s="139"/>
      <c r="C30" s="139"/>
      <c r="D30" s="139"/>
      <c r="E30" s="139"/>
      <c r="F30" s="139"/>
      <c r="G30" s="139"/>
      <c r="H30" s="139"/>
      <c r="I30" s="139"/>
      <c r="J30" s="139"/>
      <c r="K30" s="139"/>
      <c r="L30" s="139"/>
      <c r="M30" s="139"/>
    </row>
    <row r="31" spans="2:17">
      <c r="B31" s="139"/>
      <c r="C31" s="139"/>
      <c r="D31" s="139"/>
      <c r="E31" s="139"/>
      <c r="F31" s="139"/>
      <c r="G31" s="139"/>
      <c r="H31" s="139"/>
      <c r="I31" s="139"/>
      <c r="J31" s="139"/>
      <c r="K31" s="139"/>
      <c r="L31" s="139"/>
      <c r="M31" s="139"/>
    </row>
  </sheetData>
  <mergeCells count="32">
    <mergeCell ref="B17:I17"/>
    <mergeCell ref="K15:K16"/>
    <mergeCell ref="L15:L16"/>
    <mergeCell ref="L13:L14"/>
    <mergeCell ref="K13:K14"/>
    <mergeCell ref="J13:J14"/>
    <mergeCell ref="B12:I12"/>
    <mergeCell ref="J15:J16"/>
    <mergeCell ref="K2:K3"/>
    <mergeCell ref="L2:L3"/>
    <mergeCell ref="C2:G2"/>
    <mergeCell ref="J2:J3"/>
    <mergeCell ref="J4:J9"/>
    <mergeCell ref="K4:K9"/>
    <mergeCell ref="L4:L9"/>
    <mergeCell ref="B16:I16"/>
    <mergeCell ref="B21:C21"/>
    <mergeCell ref="D21:M21"/>
    <mergeCell ref="B23:M23"/>
    <mergeCell ref="C5:D5"/>
    <mergeCell ref="M13:M14"/>
    <mergeCell ref="M15:M16"/>
    <mergeCell ref="B20:F20"/>
    <mergeCell ref="B19:G19"/>
    <mergeCell ref="B18:H18"/>
    <mergeCell ref="B8:F8"/>
    <mergeCell ref="B9:F9"/>
    <mergeCell ref="B15:I15"/>
    <mergeCell ref="B14:I14"/>
    <mergeCell ref="B13:I13"/>
    <mergeCell ref="B10:I10"/>
    <mergeCell ref="B11:I11"/>
  </mergeCells>
  <phoneticPr fontId="19" type="noConversion"/>
  <dataValidations count="1">
    <dataValidation type="whole" allowBlank="1" showInputMessage="1" showErrorMessage="1" errorTitle="Invalid Entry" error="Age must be between 2 and 12 years and must be entered as whole years and months. Example: 3yrs 2mo" sqref="M5" xr:uid="{00000000-0002-0000-0600-000000000000}">
      <formula1>0</formula1>
      <formula2>IF(K5&lt;12,12,0)</formula2>
    </dataValidation>
  </dataValidations>
  <pageMargins left="0.25" right="0.25" top="0.5" bottom="0.5" header="0.30000000000000004" footer="0.30000000000000004"/>
  <pageSetup orientation="landscape" horizontalDpi="1200" verticalDpi="1200"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8"/>
  <dimension ref="B1:Y74"/>
  <sheetViews>
    <sheetView showGridLines="0" showRowColHeaders="0" zoomScale="96" workbookViewId="0">
      <selection activeCell="C4" sqref="C4"/>
    </sheetView>
  </sheetViews>
  <sheetFormatPr baseColWidth="10" defaultColWidth="10.83203125" defaultRowHeight="16"/>
  <cols>
    <col min="1" max="1" width="2.33203125" style="94" customWidth="1"/>
    <col min="2" max="2" width="7.5" style="94" customWidth="1"/>
    <col min="3" max="3" width="4.33203125" style="94" customWidth="1"/>
    <col min="4" max="4" width="6.5" style="94" customWidth="1"/>
    <col min="5" max="5" width="3.5" style="94" customWidth="1"/>
    <col min="6" max="6" width="5.6640625" style="94" customWidth="1"/>
    <col min="7" max="7" width="4.33203125" style="94" customWidth="1"/>
    <col min="8" max="8" width="3.5" style="94" customWidth="1"/>
    <col min="9" max="9" width="4.1640625" style="94" customWidth="1"/>
    <col min="10" max="10" width="7.33203125" style="94" customWidth="1"/>
    <col min="11" max="11" width="7.6640625" style="94" customWidth="1"/>
    <col min="12" max="12" width="6.1640625" style="94" customWidth="1"/>
    <col min="13" max="13" width="5.83203125" style="94" customWidth="1"/>
    <col min="14" max="14" width="6.1640625" style="94" customWidth="1"/>
    <col min="15" max="15" width="47.6640625" style="94" customWidth="1"/>
    <col min="16" max="16384" width="10.83203125" style="94"/>
  </cols>
  <sheetData>
    <row r="1" spans="2:16" ht="22" customHeight="1">
      <c r="B1" s="184" t="s">
        <v>129</v>
      </c>
      <c r="C1" s="96"/>
      <c r="D1" s="96"/>
      <c r="E1" s="96"/>
      <c r="F1" s="96"/>
      <c r="G1" s="96"/>
      <c r="H1" s="96"/>
      <c r="I1" s="145"/>
      <c r="J1" s="96"/>
      <c r="K1" s="96"/>
      <c r="L1" s="305" t="s">
        <v>147</v>
      </c>
      <c r="M1" s="305" t="s">
        <v>148</v>
      </c>
      <c r="N1" s="305" t="s">
        <v>149</v>
      </c>
      <c r="O1" s="146"/>
    </row>
    <row r="2" spans="2:16" ht="17" customHeight="1">
      <c r="B2" s="119" t="s">
        <v>116</v>
      </c>
      <c r="C2" s="266" t="str">
        <f>IF('Assessment Data Entry'!C4="","",'Assessment Data Entry'!C4)</f>
        <v/>
      </c>
      <c r="D2" s="266"/>
      <c r="E2" s="266"/>
      <c r="F2" s="228"/>
      <c r="G2" s="233"/>
      <c r="H2" s="119"/>
      <c r="I2" s="119"/>
      <c r="J2" s="96"/>
      <c r="K2" s="96"/>
      <c r="L2" s="306"/>
      <c r="M2" s="306"/>
      <c r="N2" s="306"/>
      <c r="O2" s="147"/>
    </row>
    <row r="3" spans="2:16" ht="17" customHeight="1">
      <c r="B3" s="119" t="s">
        <v>5</v>
      </c>
      <c r="C3" s="120">
        <f>IF('Assessment Data Entry'!E4="","",'Assessment Data Entry'!E4)</f>
        <v>4</v>
      </c>
      <c r="D3" s="119" t="s">
        <v>117</v>
      </c>
      <c r="E3" s="120">
        <f>IF('Assessment Data Entry'!G4="","",'Assessment Data Entry'!G4)</f>
        <v>2</v>
      </c>
      <c r="F3" s="119" t="s">
        <v>118</v>
      </c>
      <c r="G3" s="119"/>
      <c r="H3" s="119"/>
      <c r="I3" s="119"/>
      <c r="J3" s="96"/>
      <c r="K3" s="96"/>
      <c r="L3" s="306"/>
      <c r="M3" s="306"/>
      <c r="N3" s="306"/>
      <c r="O3" s="147"/>
    </row>
    <row r="4" spans="2:16" ht="17" customHeight="1">
      <c r="B4" s="119" t="s">
        <v>121</v>
      </c>
      <c r="C4" s="120" t="str">
        <f>IF('Assessment Data Entry'!E6="","",VLOOKUP('Assessment Data Entry'!E6,shortLevel,2))</f>
        <v>III</v>
      </c>
      <c r="D4" s="119" t="s">
        <v>120</v>
      </c>
      <c r="E4" s="120" t="str">
        <f>IF('Assessment Data Entry'!G6="","",VLOOKUP('Assessment Data Entry'!G6,shortLevel,2))</f>
        <v/>
      </c>
      <c r="F4" s="119" t="s">
        <v>119</v>
      </c>
      <c r="G4" s="120" t="str">
        <f>IF('Assessment Data Entry'!I6="","",VLOOKUP('Assessment Data Entry'!I6,shortLevel,2))</f>
        <v/>
      </c>
      <c r="H4" s="119"/>
      <c r="I4" s="119"/>
      <c r="J4" s="96"/>
      <c r="K4" s="96"/>
      <c r="L4" s="306"/>
      <c r="M4" s="306"/>
      <c r="N4" s="306"/>
      <c r="O4" s="147"/>
    </row>
    <row r="5" spans="2:16" ht="17" customHeight="1">
      <c r="B5" s="119" t="s">
        <v>122</v>
      </c>
      <c r="C5" s="261" t="str">
        <f>IF('Assessment Data Entry'!C6="","",'Assessment Data Entry'!C6)</f>
        <v/>
      </c>
      <c r="D5" s="262"/>
      <c r="E5" s="121"/>
      <c r="F5" s="119" t="s">
        <v>189</v>
      </c>
      <c r="G5" s="121"/>
      <c r="H5" s="119"/>
      <c r="I5" s="119"/>
      <c r="J5" s="96"/>
      <c r="K5" s="96"/>
      <c r="L5" s="306"/>
      <c r="M5" s="306"/>
      <c r="N5" s="306"/>
      <c r="O5" s="147"/>
    </row>
    <row r="6" spans="2:16" ht="17" customHeight="1">
      <c r="B6" s="119" t="s">
        <v>128</v>
      </c>
      <c r="C6" s="119"/>
      <c r="D6" s="120"/>
      <c r="E6" s="140" t="str">
        <f>IF('Assessment Data Entry'!C10="","",'Assessment Data Entry'!C10)</f>
        <v/>
      </c>
      <c r="F6" s="140"/>
      <c r="G6" s="140"/>
      <c r="H6" s="140"/>
      <c r="I6" s="119"/>
      <c r="J6" s="141"/>
      <c r="K6" s="96"/>
      <c r="L6" s="306"/>
      <c r="M6" s="306"/>
      <c r="N6" s="306"/>
      <c r="O6" s="147"/>
    </row>
    <row r="7" spans="2:16" ht="16" customHeight="1">
      <c r="B7" s="119" t="s">
        <v>144</v>
      </c>
      <c r="C7" s="119"/>
      <c r="D7" s="119"/>
      <c r="E7" s="119"/>
      <c r="F7" s="119"/>
      <c r="G7" s="119"/>
      <c r="H7" s="119"/>
      <c r="I7" s="119"/>
      <c r="J7" s="96"/>
      <c r="K7" s="96"/>
      <c r="L7" s="306"/>
      <c r="M7" s="306"/>
      <c r="N7" s="306"/>
      <c r="O7" s="147"/>
    </row>
    <row r="8" spans="2:16" ht="17" customHeight="1">
      <c r="B8" s="266" t="str">
        <f>IF('Assessment Data Entry'!C12="","",'Assessment Data Entry'!C12)</f>
        <v/>
      </c>
      <c r="C8" s="266"/>
      <c r="D8" s="266"/>
      <c r="E8" s="266"/>
      <c r="F8" s="266"/>
      <c r="G8" s="122" t="s">
        <v>180</v>
      </c>
      <c r="H8" s="119"/>
      <c r="I8" s="119"/>
      <c r="J8" s="304" t="s">
        <v>190</v>
      </c>
      <c r="K8" s="304"/>
      <c r="L8" s="306"/>
      <c r="M8" s="306"/>
      <c r="N8" s="306"/>
      <c r="O8" s="148" t="s">
        <v>203</v>
      </c>
    </row>
    <row r="9" spans="2:16" ht="17" customHeight="1">
      <c r="B9" s="266" t="str">
        <f>IF('Assessment Data Entry'!C13="","",'Assessment Data Entry'!C13)</f>
        <v/>
      </c>
      <c r="C9" s="266"/>
      <c r="D9" s="266"/>
      <c r="E9" s="266"/>
      <c r="F9" s="266"/>
      <c r="G9" s="119" t="s">
        <v>181</v>
      </c>
      <c r="H9" s="122"/>
      <c r="I9" s="158"/>
      <c r="J9" s="142" t="s">
        <v>131</v>
      </c>
      <c r="K9" s="142" t="s">
        <v>173</v>
      </c>
      <c r="L9" s="306"/>
      <c r="M9" s="306"/>
      <c r="N9" s="306"/>
      <c r="O9" s="149"/>
    </row>
    <row r="10" spans="2:16" ht="11" customHeight="1">
      <c r="B10" s="160" t="s">
        <v>132</v>
      </c>
      <c r="C10" s="161"/>
      <c r="D10" s="161"/>
      <c r="E10" s="161"/>
      <c r="F10" s="161"/>
      <c r="G10" s="161"/>
      <c r="H10" s="161"/>
      <c r="I10" s="161"/>
      <c r="J10" s="288">
        <f>'Assessment Data Entry'!D18</f>
        <v>45</v>
      </c>
      <c r="K10" s="291">
        <f>'Assessment Data Entry'!E18</f>
        <v>67</v>
      </c>
      <c r="L10" s="224" t="str">
        <f ca="1">IF('Assessment Data Entry'!O17="Unhappy",starMark,"")</f>
        <v/>
      </c>
      <c r="M10" s="224" t="str">
        <f ca="1">IF('Assessment Data Entry'!P17="Neutral",starMark,"")</f>
        <v/>
      </c>
      <c r="N10" s="224" t="str">
        <f ca="1">IF('Assessment Data Entry'!Q17="Happy",starMark,"")</f>
        <v>✷</v>
      </c>
      <c r="O10" s="223" t="str">
        <f>IF('Assessment Data Entry'!T17="","",'Assessment Data Entry'!T17)</f>
        <v/>
      </c>
      <c r="P10" s="103"/>
    </row>
    <row r="11" spans="2:16" ht="11" customHeight="1">
      <c r="B11" s="232" t="s">
        <v>51</v>
      </c>
      <c r="C11" s="301"/>
      <c r="D11" s="301"/>
      <c r="E11" s="301"/>
      <c r="F11" s="301"/>
      <c r="G11" s="301"/>
      <c r="H11" s="301"/>
      <c r="I11" s="301"/>
      <c r="J11" s="289"/>
      <c r="K11" s="292"/>
      <c r="L11" s="294"/>
      <c r="M11" s="294"/>
      <c r="N11" s="294"/>
      <c r="O11" s="284"/>
      <c r="P11" s="103"/>
    </row>
    <row r="12" spans="2:16" ht="11" customHeight="1">
      <c r="B12" s="165" t="s">
        <v>193</v>
      </c>
      <c r="C12" s="166"/>
      <c r="D12" s="166"/>
      <c r="E12" s="166"/>
      <c r="F12" s="166"/>
      <c r="G12" s="166"/>
      <c r="H12" s="166"/>
      <c r="I12" s="166"/>
      <c r="J12" s="290"/>
      <c r="K12" s="293"/>
      <c r="L12" s="274"/>
      <c r="M12" s="274"/>
      <c r="N12" s="274"/>
      <c r="O12" s="284"/>
      <c r="P12" s="103"/>
    </row>
    <row r="13" spans="2:16" ht="11" customHeight="1">
      <c r="B13" s="297" t="s">
        <v>134</v>
      </c>
      <c r="C13" s="298"/>
      <c r="D13" s="298"/>
      <c r="E13" s="298"/>
      <c r="F13" s="298"/>
      <c r="G13" s="298"/>
      <c r="H13" s="298"/>
      <c r="I13" s="298"/>
      <c r="J13" s="288">
        <f>'Assessment Data Entry'!D20</f>
        <v>2.5</v>
      </c>
      <c r="K13" s="291">
        <f>'Assessment Data Entry'!E20</f>
        <v>4.9000000000000004</v>
      </c>
      <c r="L13" s="224" t="str">
        <f ca="1">IF('Assessment Data Entry'!O19="Unhappy",starMark,"")</f>
        <v/>
      </c>
      <c r="M13" s="224" t="str">
        <f ca="1">IF('Assessment Data Entry'!P19="Neutral",starMark,"")</f>
        <v/>
      </c>
      <c r="N13" s="224" t="str">
        <f ca="1">IF('Assessment Data Entry'!Q19="Happy",starMark,"")</f>
        <v>✷</v>
      </c>
      <c r="O13" s="223" t="str">
        <f>IF('Assessment Data Entry'!T19="","",'Assessment Data Entry'!T19)</f>
        <v/>
      </c>
      <c r="P13" s="103"/>
    </row>
    <row r="14" spans="2:16" ht="11" customHeight="1">
      <c r="B14" s="232" t="s">
        <v>195</v>
      </c>
      <c r="C14" s="296"/>
      <c r="D14" s="296"/>
      <c r="E14" s="296"/>
      <c r="F14" s="296"/>
      <c r="G14" s="296"/>
      <c r="H14" s="296"/>
      <c r="I14" s="296"/>
      <c r="J14" s="289"/>
      <c r="K14" s="292"/>
      <c r="L14" s="294"/>
      <c r="M14" s="294"/>
      <c r="N14" s="294"/>
      <c r="O14" s="284"/>
      <c r="P14" s="103"/>
    </row>
    <row r="15" spans="2:16" ht="11" customHeight="1">
      <c r="B15" s="227" t="s">
        <v>194</v>
      </c>
      <c r="C15" s="295"/>
      <c r="D15" s="295"/>
      <c r="E15" s="295"/>
      <c r="F15" s="295"/>
      <c r="G15" s="295"/>
      <c r="H15" s="295"/>
      <c r="I15" s="295"/>
      <c r="J15" s="290"/>
      <c r="K15" s="293"/>
      <c r="L15" s="274"/>
      <c r="M15" s="274"/>
      <c r="N15" s="274"/>
      <c r="O15" s="284"/>
      <c r="P15" s="103"/>
    </row>
    <row r="16" spans="2:16" ht="11" customHeight="1">
      <c r="B16" s="297" t="s">
        <v>135</v>
      </c>
      <c r="C16" s="298"/>
      <c r="D16" s="298"/>
      <c r="E16" s="298"/>
      <c r="F16" s="298"/>
      <c r="G16" s="298"/>
      <c r="H16" s="298"/>
      <c r="I16" s="298"/>
      <c r="J16" s="288">
        <f>'Assessment Data Entry'!D22</f>
        <v>0</v>
      </c>
      <c r="K16" s="291">
        <f>'Assessment Data Entry'!E22</f>
        <v>0</v>
      </c>
      <c r="L16" s="224" t="str">
        <f ca="1">IF('Assessment Data Entry'!O21="Unhappy",starMark,"")</f>
        <v/>
      </c>
      <c r="M16" s="224" t="str">
        <f ca="1">IF('Assessment Data Entry'!P21="Neutral",starMark,"")</f>
        <v/>
      </c>
      <c r="N16" s="224" t="str">
        <f ca="1">IF('Assessment Data Entry'!Q21="Happy",starMark,"")</f>
        <v/>
      </c>
      <c r="O16" s="223" t="str">
        <f>IF('Assessment Data Entry'!T21="","",'Assessment Data Entry'!T21)</f>
        <v/>
      </c>
      <c r="P16" s="103"/>
    </row>
    <row r="17" spans="2:16" ht="11" customHeight="1">
      <c r="B17" s="232" t="s">
        <v>3</v>
      </c>
      <c r="C17" s="296"/>
      <c r="D17" s="296"/>
      <c r="E17" s="296"/>
      <c r="F17" s="296"/>
      <c r="G17" s="296"/>
      <c r="H17" s="296"/>
      <c r="I17" s="296"/>
      <c r="J17" s="289"/>
      <c r="K17" s="292"/>
      <c r="L17" s="294"/>
      <c r="M17" s="294"/>
      <c r="N17" s="294"/>
      <c r="O17" s="284"/>
      <c r="P17" s="103"/>
    </row>
    <row r="18" spans="2:16" ht="11" customHeight="1">
      <c r="B18" s="227" t="s">
        <v>196</v>
      </c>
      <c r="C18" s="295"/>
      <c r="D18" s="295"/>
      <c r="E18" s="295"/>
      <c r="F18" s="295"/>
      <c r="G18" s="295"/>
      <c r="H18" s="295"/>
      <c r="I18" s="295"/>
      <c r="J18" s="290"/>
      <c r="K18" s="293"/>
      <c r="L18" s="274"/>
      <c r="M18" s="274"/>
      <c r="N18" s="274"/>
      <c r="O18" s="284"/>
      <c r="P18" s="103"/>
    </row>
    <row r="19" spans="2:16" ht="11" customHeight="1">
      <c r="B19" s="297" t="s">
        <v>137</v>
      </c>
      <c r="C19" s="298"/>
      <c r="D19" s="298"/>
      <c r="E19" s="298"/>
      <c r="F19" s="298"/>
      <c r="G19" s="298"/>
      <c r="H19" s="298"/>
      <c r="I19" s="298"/>
      <c r="J19" s="302">
        <f>'Assessment Data Entry'!D24</f>
        <v>0</v>
      </c>
      <c r="K19" s="303">
        <f>'Assessment Data Entry'!E24</f>
        <v>0</v>
      </c>
      <c r="L19" s="224" t="str">
        <f ca="1">IF('Assessment Data Entry'!O23="Unhappy",starMark,"")</f>
        <v/>
      </c>
      <c r="M19" s="224" t="str">
        <f ca="1">IF('Assessment Data Entry'!P23="Neutral",starMark,"")</f>
        <v/>
      </c>
      <c r="N19" s="224" t="str">
        <f ca="1">IF('Assessment Data Entry'!Q23="Happy",starMark,"")</f>
        <v/>
      </c>
      <c r="O19" s="223" t="str">
        <f>IF('Assessment Data Entry'!T23="","",'Assessment Data Entry'!T23)</f>
        <v/>
      </c>
      <c r="P19" s="103"/>
    </row>
    <row r="20" spans="2:16" ht="11" customHeight="1">
      <c r="B20" s="232" t="s">
        <v>182</v>
      </c>
      <c r="C20" s="296"/>
      <c r="D20" s="296"/>
      <c r="E20" s="296"/>
      <c r="F20" s="296"/>
      <c r="G20" s="296"/>
      <c r="H20" s="296"/>
      <c r="I20" s="296"/>
      <c r="J20" s="289"/>
      <c r="K20" s="292"/>
      <c r="L20" s="294"/>
      <c r="M20" s="294"/>
      <c r="N20" s="294"/>
      <c r="O20" s="284"/>
      <c r="P20" s="103"/>
    </row>
    <row r="21" spans="2:16" ht="11" customHeight="1">
      <c r="B21" s="227" t="s">
        <v>197</v>
      </c>
      <c r="C21" s="295"/>
      <c r="D21" s="295"/>
      <c r="E21" s="295"/>
      <c r="F21" s="295"/>
      <c r="G21" s="295"/>
      <c r="H21" s="295"/>
      <c r="I21" s="295"/>
      <c r="J21" s="290"/>
      <c r="K21" s="293"/>
      <c r="L21" s="274"/>
      <c r="M21" s="274"/>
      <c r="N21" s="274"/>
      <c r="O21" s="284"/>
      <c r="P21" s="103"/>
    </row>
    <row r="22" spans="2:16" ht="11" customHeight="1">
      <c r="B22" s="297" t="s">
        <v>137</v>
      </c>
      <c r="C22" s="298"/>
      <c r="D22" s="298"/>
      <c r="E22" s="298"/>
      <c r="F22" s="298"/>
      <c r="G22" s="298"/>
      <c r="H22" s="298"/>
      <c r="I22" s="298"/>
      <c r="J22" s="288">
        <f>'Assessment Data Entry'!D26</f>
        <v>0</v>
      </c>
      <c r="K22" s="291">
        <f>'Assessment Data Entry'!E26</f>
        <v>0</v>
      </c>
      <c r="L22" s="224" t="str">
        <f ca="1">IF('Assessment Data Entry'!O25="Unhappy",starMark,"")</f>
        <v/>
      </c>
      <c r="M22" s="224" t="str">
        <f ca="1">IF('Assessment Data Entry'!P25="Neutral",starMark,"")</f>
        <v/>
      </c>
      <c r="N22" s="224" t="str">
        <f ca="1">IF('Assessment Data Entry'!Q25="Happy",starMark,"")</f>
        <v/>
      </c>
      <c r="O22" s="223" t="str">
        <f>IF('Assessment Data Entry'!T25="","",'Assessment Data Entry'!T25)</f>
        <v/>
      </c>
      <c r="P22" s="103"/>
    </row>
    <row r="23" spans="2:16" ht="11" customHeight="1">
      <c r="B23" s="232" t="s">
        <v>56</v>
      </c>
      <c r="C23" s="296"/>
      <c r="D23" s="296"/>
      <c r="E23" s="296"/>
      <c r="F23" s="296"/>
      <c r="G23" s="296"/>
      <c r="H23" s="296"/>
      <c r="I23" s="296"/>
      <c r="J23" s="289"/>
      <c r="K23" s="292"/>
      <c r="L23" s="294"/>
      <c r="M23" s="294"/>
      <c r="N23" s="294"/>
      <c r="O23" s="284"/>
      <c r="P23" s="103"/>
    </row>
    <row r="24" spans="2:16" ht="11" customHeight="1">
      <c r="B24" s="227" t="s">
        <v>198</v>
      </c>
      <c r="C24" s="295"/>
      <c r="D24" s="295"/>
      <c r="E24" s="295"/>
      <c r="F24" s="295"/>
      <c r="G24" s="295"/>
      <c r="H24" s="295"/>
      <c r="I24" s="295"/>
      <c r="J24" s="290"/>
      <c r="K24" s="293"/>
      <c r="L24" s="274"/>
      <c r="M24" s="274"/>
      <c r="N24" s="274"/>
      <c r="O24" s="284"/>
      <c r="P24" s="103"/>
    </row>
    <row r="25" spans="2:16" ht="11" customHeight="1">
      <c r="B25" s="297" t="s">
        <v>140</v>
      </c>
      <c r="C25" s="298"/>
      <c r="D25" s="298"/>
      <c r="E25" s="298"/>
      <c r="F25" s="298"/>
      <c r="G25" s="298"/>
      <c r="H25" s="298"/>
      <c r="I25" s="298"/>
      <c r="J25" s="288">
        <f>'Assessment Data Entry'!D28</f>
        <v>0</v>
      </c>
      <c r="K25" s="291">
        <f>'Assessment Data Entry'!E28</f>
        <v>0</v>
      </c>
      <c r="L25" s="224" t="str">
        <f ca="1">IF('Assessment Data Entry'!O27="Unhappy",starMark,"")</f>
        <v/>
      </c>
      <c r="M25" s="224" t="str">
        <f ca="1">IF('Assessment Data Entry'!P27="Neutral",starMark,"")</f>
        <v/>
      </c>
      <c r="N25" s="224" t="str">
        <f ca="1">IF('Assessment Data Entry'!Q27="Happy",starMark,"")</f>
        <v/>
      </c>
      <c r="O25" s="223" t="str">
        <f>IF('Assessment Data Entry'!T27="","",'Assessment Data Entry'!T27)</f>
        <v/>
      </c>
      <c r="P25" s="103"/>
    </row>
    <row r="26" spans="2:16" ht="11" customHeight="1">
      <c r="B26" s="232" t="s">
        <v>58</v>
      </c>
      <c r="C26" s="296"/>
      <c r="D26" s="296"/>
      <c r="E26" s="296"/>
      <c r="F26" s="296"/>
      <c r="G26" s="296"/>
      <c r="H26" s="296"/>
      <c r="I26" s="296"/>
      <c r="J26" s="289"/>
      <c r="K26" s="292"/>
      <c r="L26" s="294"/>
      <c r="M26" s="294"/>
      <c r="N26" s="294"/>
      <c r="O26" s="284"/>
      <c r="P26" s="103"/>
    </row>
    <row r="27" spans="2:16" ht="11" customHeight="1">
      <c r="B27" s="227" t="s">
        <v>202</v>
      </c>
      <c r="C27" s="295"/>
      <c r="D27" s="295"/>
      <c r="E27" s="295"/>
      <c r="F27" s="295"/>
      <c r="G27" s="295"/>
      <c r="H27" s="295"/>
      <c r="I27" s="295"/>
      <c r="J27" s="290"/>
      <c r="K27" s="293"/>
      <c r="L27" s="274"/>
      <c r="M27" s="274"/>
      <c r="N27" s="274"/>
      <c r="O27" s="284"/>
      <c r="P27" s="103"/>
    </row>
    <row r="28" spans="2:16" ht="11" customHeight="1">
      <c r="B28" s="297" t="s">
        <v>172</v>
      </c>
      <c r="C28" s="300"/>
      <c r="D28" s="300"/>
      <c r="E28" s="300"/>
      <c r="F28" s="300"/>
      <c r="G28" s="300"/>
      <c r="H28" s="300"/>
      <c r="I28" s="300"/>
      <c r="J28" s="288">
        <f>'Assessment Data Entry'!D30</f>
        <v>0</v>
      </c>
      <c r="K28" s="291">
        <f>'Assessment Data Entry'!E30</f>
        <v>0</v>
      </c>
      <c r="L28" s="224" t="str">
        <f ca="1">IF('Assessment Data Entry'!O29="Unhappy",starMark,"")</f>
        <v/>
      </c>
      <c r="M28" s="224" t="str">
        <f ca="1">IF('Assessment Data Entry'!P29="Neutral",starMark,"")</f>
        <v/>
      </c>
      <c r="N28" s="224" t="str">
        <f ca="1">IF('Assessment Data Entry'!Q29="Happy",starMark,"")</f>
        <v/>
      </c>
      <c r="O28" s="224" t="str">
        <f>IF('Assessment Data Entry'!T29="","",'Assessment Data Entry'!T29)</f>
        <v/>
      </c>
      <c r="P28" s="103"/>
    </row>
    <row r="29" spans="2:16" ht="11" customHeight="1">
      <c r="B29" s="232" t="s">
        <v>200</v>
      </c>
      <c r="C29" s="296"/>
      <c r="D29" s="296"/>
      <c r="E29" s="296"/>
      <c r="F29" s="296"/>
      <c r="G29" s="296"/>
      <c r="H29" s="296"/>
      <c r="I29" s="296"/>
      <c r="J29" s="289"/>
      <c r="K29" s="292"/>
      <c r="L29" s="294"/>
      <c r="M29" s="294"/>
      <c r="N29" s="294"/>
      <c r="O29" s="285"/>
      <c r="P29" s="103"/>
    </row>
    <row r="30" spans="2:16" ht="11" customHeight="1">
      <c r="B30" s="227" t="s">
        <v>201</v>
      </c>
      <c r="C30" s="295"/>
      <c r="D30" s="295"/>
      <c r="E30" s="295"/>
      <c r="F30" s="295"/>
      <c r="G30" s="295"/>
      <c r="H30" s="295"/>
      <c r="I30" s="295"/>
      <c r="J30" s="290"/>
      <c r="K30" s="293"/>
      <c r="L30" s="274"/>
      <c r="M30" s="274"/>
      <c r="N30" s="274"/>
      <c r="O30" s="286"/>
      <c r="P30" s="103"/>
    </row>
    <row r="31" spans="2:16" ht="11" customHeight="1">
      <c r="B31" s="297" t="s">
        <v>171</v>
      </c>
      <c r="C31" s="298"/>
      <c r="D31" s="298"/>
      <c r="E31" s="298"/>
      <c r="F31" s="298"/>
      <c r="G31" s="298"/>
      <c r="H31" s="298"/>
      <c r="I31" s="298"/>
      <c r="J31" s="288">
        <f>'Assessment Data Entry'!D32</f>
        <v>0</v>
      </c>
      <c r="K31" s="291">
        <f>'Assessment Data Entry'!E32</f>
        <v>0</v>
      </c>
      <c r="L31" s="224" t="str">
        <f ca="1">IF('Assessment Data Entry'!O31="Unhappy",starMark,"")</f>
        <v/>
      </c>
      <c r="M31" s="224" t="str">
        <f ca="1">IF('Assessment Data Entry'!P31="Neutral",starMark,"")</f>
        <v/>
      </c>
      <c r="N31" s="224" t="str">
        <f ca="1">IF('Assessment Data Entry'!Q31="Happy",starMark,"")</f>
        <v/>
      </c>
      <c r="O31" s="223" t="str">
        <f>IF('Assessment Data Entry'!T31="","",'Assessment Data Entry'!T31)</f>
        <v/>
      </c>
      <c r="P31" s="103"/>
    </row>
    <row r="32" spans="2:16" ht="11" customHeight="1">
      <c r="B32" s="232" t="s">
        <v>200</v>
      </c>
      <c r="C32" s="296"/>
      <c r="D32" s="296"/>
      <c r="E32" s="296"/>
      <c r="F32" s="296"/>
      <c r="G32" s="296"/>
      <c r="H32" s="296"/>
      <c r="I32" s="296"/>
      <c r="J32" s="289"/>
      <c r="K32" s="292"/>
      <c r="L32" s="294"/>
      <c r="M32" s="294"/>
      <c r="N32" s="294"/>
      <c r="O32" s="284"/>
      <c r="P32" s="103"/>
    </row>
    <row r="33" spans="2:25" ht="11" customHeight="1">
      <c r="B33" s="227" t="s">
        <v>199</v>
      </c>
      <c r="C33" s="295"/>
      <c r="D33" s="295"/>
      <c r="E33" s="295"/>
      <c r="F33" s="295"/>
      <c r="G33" s="295"/>
      <c r="H33" s="295"/>
      <c r="I33" s="295"/>
      <c r="J33" s="290"/>
      <c r="K33" s="293"/>
      <c r="L33" s="274"/>
      <c r="M33" s="274"/>
      <c r="N33" s="274"/>
      <c r="O33" s="284"/>
      <c r="P33" s="103"/>
    </row>
    <row r="34" spans="2:25" ht="11" customHeight="1">
      <c r="B34" s="297" t="s">
        <v>191</v>
      </c>
      <c r="C34" s="298"/>
      <c r="D34" s="298"/>
      <c r="E34" s="298"/>
      <c r="F34" s="298"/>
      <c r="G34" s="298"/>
      <c r="H34" s="298"/>
      <c r="I34" s="298"/>
      <c r="J34" s="288">
        <f>'Assessment Data Entry'!D34</f>
        <v>0</v>
      </c>
      <c r="K34" s="291">
        <f>'Assessment Data Entry'!E34</f>
        <v>0</v>
      </c>
      <c r="L34" s="224" t="str">
        <f ca="1">IF('Assessment Data Entry'!O33="Unhappy",starMark,"")</f>
        <v/>
      </c>
      <c r="M34" s="224" t="str">
        <f ca="1">IF('Assessment Data Entry'!P33="Neutral",starMark,"")</f>
        <v/>
      </c>
      <c r="N34" s="224" t="str">
        <f ca="1">IF('Assessment Data Entry'!Q33="Happy",starMark,"")</f>
        <v/>
      </c>
      <c r="O34" s="223" t="str">
        <f>IF('Assessment Data Entry'!T33="","",'Assessment Data Entry'!T33)</f>
        <v/>
      </c>
      <c r="P34" s="103">
        <v>0</v>
      </c>
      <c r="Y34" s="144"/>
    </row>
    <row r="35" spans="2:25" ht="11" customHeight="1">
      <c r="B35" s="232" t="s">
        <v>214</v>
      </c>
      <c r="C35" s="299"/>
      <c r="D35" s="299"/>
      <c r="E35" s="299"/>
      <c r="F35" s="299"/>
      <c r="G35" s="299"/>
      <c r="H35" s="299"/>
      <c r="I35" s="299"/>
      <c r="J35" s="289"/>
      <c r="K35" s="292"/>
      <c r="L35" s="294"/>
      <c r="M35" s="294"/>
      <c r="N35" s="294"/>
      <c r="O35" s="284"/>
      <c r="P35" s="103"/>
    </row>
    <row r="36" spans="2:25" ht="11" customHeight="1">
      <c r="B36" s="227" t="s">
        <v>218</v>
      </c>
      <c r="C36" s="295"/>
      <c r="D36" s="295"/>
      <c r="E36" s="295"/>
      <c r="F36" s="295"/>
      <c r="G36" s="295"/>
      <c r="H36" s="295"/>
      <c r="I36" s="295"/>
      <c r="J36" s="290"/>
      <c r="K36" s="293"/>
      <c r="L36" s="274"/>
      <c r="M36" s="274"/>
      <c r="N36" s="274"/>
      <c r="O36" s="284"/>
      <c r="P36" s="103"/>
    </row>
    <row r="37" spans="2:25" ht="23" customHeight="1">
      <c r="B37" s="208" t="s">
        <v>219</v>
      </c>
      <c r="C37" s="281" t="str">
        <f>IF('Assessment Data Entry'!C35="","",'Assessment Data Entry'!C35)</f>
        <v/>
      </c>
      <c r="D37" s="282"/>
      <c r="E37" s="282"/>
      <c r="F37" s="282"/>
      <c r="G37" s="282"/>
      <c r="H37" s="282"/>
      <c r="I37" s="282"/>
      <c r="J37" s="282"/>
      <c r="K37" s="282"/>
      <c r="L37" s="282"/>
      <c r="M37" s="282"/>
      <c r="N37" s="282"/>
      <c r="O37" s="283"/>
      <c r="P37" s="103"/>
    </row>
    <row r="38" spans="2:25">
      <c r="B38" s="167" t="s">
        <v>192</v>
      </c>
    </row>
    <row r="39" spans="2:25">
      <c r="B39" s="287" t="str">
        <f>IF('Assessment Data Entry'!B38="","",'Assessment Data Entry'!B38)</f>
        <v/>
      </c>
      <c r="C39" s="260"/>
      <c r="D39" s="260"/>
      <c r="E39" s="260"/>
      <c r="F39" s="260"/>
      <c r="G39" s="260"/>
      <c r="H39" s="260"/>
      <c r="I39" s="260"/>
      <c r="J39" s="260"/>
      <c r="K39" s="260"/>
      <c r="L39" s="260"/>
      <c r="M39" s="260"/>
      <c r="N39" s="260"/>
      <c r="O39" s="260"/>
    </row>
    <row r="40" spans="2:25">
      <c r="B40" s="260"/>
      <c r="C40" s="260"/>
      <c r="D40" s="260"/>
      <c r="E40" s="260"/>
      <c r="F40" s="260"/>
      <c r="G40" s="260"/>
      <c r="H40" s="260"/>
      <c r="I40" s="260"/>
      <c r="J40" s="260"/>
      <c r="K40" s="260"/>
      <c r="L40" s="260"/>
      <c r="M40" s="260"/>
      <c r="N40" s="260"/>
      <c r="O40" s="260"/>
    </row>
    <row r="74" ht="8" customHeight="1"/>
  </sheetData>
  <mergeCells count="89">
    <mergeCell ref="J8:K8"/>
    <mergeCell ref="L1:L9"/>
    <mergeCell ref="M1:M9"/>
    <mergeCell ref="N1:N9"/>
    <mergeCell ref="L10:L12"/>
    <mergeCell ref="M10:M12"/>
    <mergeCell ref="N10:N12"/>
    <mergeCell ref="J10:J12"/>
    <mergeCell ref="K10:K12"/>
    <mergeCell ref="N13:N15"/>
    <mergeCell ref="B15:I15"/>
    <mergeCell ref="B16:I16"/>
    <mergeCell ref="L16:L18"/>
    <mergeCell ref="M16:M18"/>
    <mergeCell ref="N16:N18"/>
    <mergeCell ref="B18:I18"/>
    <mergeCell ref="K13:K15"/>
    <mergeCell ref="J13:J15"/>
    <mergeCell ref="J16:J18"/>
    <mergeCell ref="K16:K18"/>
    <mergeCell ref="L13:L15"/>
    <mergeCell ref="M13:M15"/>
    <mergeCell ref="N19:N21"/>
    <mergeCell ref="B21:I21"/>
    <mergeCell ref="B22:I22"/>
    <mergeCell ref="L22:L24"/>
    <mergeCell ref="M22:M24"/>
    <mergeCell ref="N22:N24"/>
    <mergeCell ref="B24:I24"/>
    <mergeCell ref="J19:J21"/>
    <mergeCell ref="K19:K21"/>
    <mergeCell ref="B26:I26"/>
    <mergeCell ref="J28:J30"/>
    <mergeCell ref="K28:K30"/>
    <mergeCell ref="L19:L21"/>
    <mergeCell ref="M19:M21"/>
    <mergeCell ref="B27:I27"/>
    <mergeCell ref="L28:L30"/>
    <mergeCell ref="M28:M30"/>
    <mergeCell ref="N28:N30"/>
    <mergeCell ref="B30:I30"/>
    <mergeCell ref="B29:I29"/>
    <mergeCell ref="B28:I28"/>
    <mergeCell ref="C2:G2"/>
    <mergeCell ref="C5:D5"/>
    <mergeCell ref="B8:F8"/>
    <mergeCell ref="B9:F9"/>
    <mergeCell ref="B25:I25"/>
    <mergeCell ref="B19:I19"/>
    <mergeCell ref="B13:I13"/>
    <mergeCell ref="B14:I14"/>
    <mergeCell ref="B17:I17"/>
    <mergeCell ref="B20:I20"/>
    <mergeCell ref="B23:I23"/>
    <mergeCell ref="B11:I11"/>
    <mergeCell ref="B34:I34"/>
    <mergeCell ref="L34:L36"/>
    <mergeCell ref="M34:M36"/>
    <mergeCell ref="B31:I31"/>
    <mergeCell ref="B35:I35"/>
    <mergeCell ref="O25:O27"/>
    <mergeCell ref="J22:J24"/>
    <mergeCell ref="K22:K24"/>
    <mergeCell ref="J25:J27"/>
    <mergeCell ref="K25:K27"/>
    <mergeCell ref="L25:L27"/>
    <mergeCell ref="M25:M27"/>
    <mergeCell ref="N25:N27"/>
    <mergeCell ref="O10:O12"/>
    <mergeCell ref="O13:O15"/>
    <mergeCell ref="O16:O18"/>
    <mergeCell ref="O19:O21"/>
    <mergeCell ref="O22:O24"/>
    <mergeCell ref="C37:O37"/>
    <mergeCell ref="O31:O33"/>
    <mergeCell ref="O34:O36"/>
    <mergeCell ref="O28:O30"/>
    <mergeCell ref="B39:O40"/>
    <mergeCell ref="J31:J33"/>
    <mergeCell ref="K31:K33"/>
    <mergeCell ref="N34:N36"/>
    <mergeCell ref="B36:I36"/>
    <mergeCell ref="B32:I32"/>
    <mergeCell ref="J34:J36"/>
    <mergeCell ref="K34:K36"/>
    <mergeCell ref="L31:L33"/>
    <mergeCell ref="M31:M33"/>
    <mergeCell ref="N31:N33"/>
    <mergeCell ref="B33:I33"/>
  </mergeCells>
  <phoneticPr fontId="19" type="noConversion"/>
  <pageMargins left="0.25" right="0.25" top="0.5" bottom="0.5" header="0.30000000000000004" footer="0.30000000000000004"/>
  <pageSetup orientation="landscape" horizontalDpi="1200" verticalDpi="12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55"/>
  <dimension ref="B1:Z36"/>
  <sheetViews>
    <sheetView showGridLines="0" showRowColHeaders="0" workbookViewId="0">
      <selection activeCell="A3" sqref="A3"/>
    </sheetView>
  </sheetViews>
  <sheetFormatPr baseColWidth="10" defaultColWidth="10.83203125" defaultRowHeight="16"/>
  <cols>
    <col min="1" max="1" width="2.33203125" style="94" customWidth="1"/>
    <col min="2" max="2" width="7.5" style="94" customWidth="1"/>
    <col min="3" max="3" width="4.33203125" style="94" customWidth="1"/>
    <col min="4" max="4" width="6.5" style="94" customWidth="1"/>
    <col min="5" max="5" width="3.5" style="94" customWidth="1"/>
    <col min="6" max="6" width="5.6640625" style="94" customWidth="1"/>
    <col min="7" max="7" width="4.33203125" style="94" customWidth="1"/>
    <col min="8" max="8" width="3.5" style="94" customWidth="1"/>
    <col min="9" max="9" width="5.5" style="94" customWidth="1"/>
    <col min="10" max="10" width="13.83203125" style="94" customWidth="1"/>
    <col min="11" max="11" width="15.83203125" style="94" customWidth="1"/>
    <col min="12" max="13" width="7.33203125" style="94" customWidth="1"/>
    <col min="14" max="16" width="10.6640625" style="94" customWidth="1"/>
    <col min="17" max="17" width="3" style="94" customWidth="1"/>
    <col min="18" max="19" width="10.83203125" style="94" customWidth="1"/>
    <col min="20" max="20" width="13.6640625" style="94" customWidth="1"/>
    <col min="21" max="16384" width="10.83203125" style="94"/>
  </cols>
  <sheetData>
    <row r="1" spans="2:21" ht="21">
      <c r="B1" s="184" t="s">
        <v>129</v>
      </c>
      <c r="C1" s="96"/>
      <c r="D1" s="96"/>
      <c r="E1" s="96"/>
      <c r="F1" s="96"/>
      <c r="G1" s="96"/>
      <c r="H1" s="96"/>
      <c r="I1" s="145"/>
      <c r="J1" s="96"/>
    </row>
    <row r="2" spans="2:21" ht="20" customHeight="1">
      <c r="B2" s="96" t="s">
        <v>116</v>
      </c>
      <c r="C2" s="323" t="str">
        <f>IF('Assessment Data Entry'!C4="","",'Assessment Data Entry'!C4)</f>
        <v/>
      </c>
      <c r="D2" s="323"/>
      <c r="E2" s="323"/>
      <c r="F2" s="96" t="s">
        <v>5</v>
      </c>
      <c r="G2" s="97">
        <f>IF('Assessment Data Entry'!E4="","",'Assessment Data Entry'!E4)</f>
        <v>4</v>
      </c>
      <c r="H2" s="96" t="s">
        <v>117</v>
      </c>
      <c r="I2" s="97">
        <f>IF('Assessment Data Entry'!G4="","",'Assessment Data Entry'!G4)</f>
        <v>2</v>
      </c>
      <c r="J2" s="96" t="s">
        <v>118</v>
      </c>
    </row>
    <row r="3" spans="2:21" ht="20" customHeight="1">
      <c r="B3" s="96" t="s">
        <v>121</v>
      </c>
      <c r="C3" s="120" t="str">
        <f>IF('Assessment Data Entry'!E6="","",VLOOKUP('Assessment Data Entry'!E6,shortLevel,2))</f>
        <v>III</v>
      </c>
      <c r="D3" s="96" t="s">
        <v>120</v>
      </c>
      <c r="E3" s="120" t="str">
        <f>IF('Assessment Data Entry'!G6="","",VLOOKUP('Assessment Data Entry'!G6,shortLevel,2))</f>
        <v/>
      </c>
      <c r="F3" s="96" t="s">
        <v>119</v>
      </c>
      <c r="G3" s="120" t="str">
        <f>IF('Assessment Data Entry'!I6="","",VLOOKUP('Assessment Data Entry'!I6,shortLevel,2))</f>
        <v/>
      </c>
      <c r="H3" s="96"/>
      <c r="I3" s="96" t="s">
        <v>122</v>
      </c>
      <c r="J3" s="98" t="str">
        <f>IF('Assessment Data Entry'!C6="","",'Assessment Data Entry'!C6)</f>
        <v/>
      </c>
    </row>
    <row r="4" spans="2:21" ht="20" customHeight="1">
      <c r="B4" s="96" t="s">
        <v>128</v>
      </c>
      <c r="C4" s="96"/>
      <c r="D4" s="324" t="str">
        <f>IF('Assessment Data Entry'!C10="","",'Assessment Data Entry'!C10)</f>
        <v/>
      </c>
      <c r="E4" s="262"/>
      <c r="F4" s="262"/>
      <c r="G4" s="262"/>
      <c r="H4" s="96"/>
      <c r="I4" s="96"/>
      <c r="J4" s="96"/>
    </row>
    <row r="5" spans="2:21" ht="17" customHeight="1">
      <c r="B5" s="96" t="s">
        <v>144</v>
      </c>
      <c r="C5" s="96"/>
      <c r="D5" s="96"/>
      <c r="E5" s="96"/>
      <c r="F5" s="96"/>
      <c r="G5" s="96"/>
      <c r="H5" s="96"/>
      <c r="I5" s="96"/>
      <c r="J5" s="96"/>
      <c r="L5" s="99"/>
      <c r="M5" s="100"/>
      <c r="N5" s="100"/>
      <c r="O5" s="100"/>
      <c r="P5" s="100"/>
    </row>
    <row r="6" spans="2:21" ht="16" customHeight="1">
      <c r="B6" s="323" t="str">
        <f>IF('Assessment Data Entry'!C12="","",'Assessment Data Entry'!C12)</f>
        <v/>
      </c>
      <c r="C6" s="262"/>
      <c r="D6" s="262"/>
      <c r="E6" s="101" t="s">
        <v>145</v>
      </c>
      <c r="F6" s="101"/>
      <c r="G6" s="323" t="str">
        <f>IF('Assessment Data Entry'!C13="","",'Assessment Data Entry'!C13)</f>
        <v/>
      </c>
      <c r="H6" s="262"/>
      <c r="I6" s="262"/>
      <c r="J6" s="96" t="s">
        <v>146</v>
      </c>
    </row>
    <row r="7" spans="2:21" ht="20" customHeight="1">
      <c r="B7" s="100"/>
      <c r="C7" s="100"/>
      <c r="D7" s="100"/>
      <c r="E7" s="100"/>
      <c r="F7" s="100"/>
      <c r="G7" s="100"/>
      <c r="H7" s="100"/>
      <c r="I7" s="100"/>
      <c r="J7" s="100"/>
      <c r="K7" s="100"/>
      <c r="L7" s="319" t="s">
        <v>130</v>
      </c>
      <c r="M7" s="320"/>
      <c r="N7" s="321" t="s">
        <v>147</v>
      </c>
      <c r="O7" s="321" t="s">
        <v>148</v>
      </c>
      <c r="P7" s="321" t="s">
        <v>149</v>
      </c>
    </row>
    <row r="8" spans="2:21" ht="22.5" customHeight="1">
      <c r="B8" s="100"/>
      <c r="C8" s="100"/>
      <c r="D8" s="100"/>
      <c r="E8" s="100"/>
      <c r="F8" s="100"/>
      <c r="G8" s="100"/>
      <c r="H8" s="100"/>
      <c r="I8" s="100"/>
      <c r="J8" s="100"/>
      <c r="K8" s="102"/>
      <c r="L8" s="151" t="s">
        <v>131</v>
      </c>
      <c r="M8" s="152" t="s">
        <v>173</v>
      </c>
      <c r="N8" s="322"/>
      <c r="O8" s="322"/>
      <c r="P8" s="322"/>
      <c r="Q8" s="103"/>
    </row>
    <row r="9" spans="2:21" ht="12" customHeight="1">
      <c r="B9" s="189" t="s">
        <v>132</v>
      </c>
      <c r="C9" s="203"/>
      <c r="D9" s="203"/>
      <c r="E9" s="203"/>
      <c r="F9" s="203"/>
      <c r="G9" s="203"/>
      <c r="H9" s="203"/>
      <c r="I9" s="203"/>
      <c r="J9" s="203"/>
      <c r="K9" s="203"/>
      <c r="L9" s="154"/>
      <c r="M9" s="150"/>
      <c r="N9" s="223" t="str">
        <f ca="1">IF('Assessment Data Entry'!O17="Unhappy",starMark,"")</f>
        <v/>
      </c>
      <c r="O9" s="223" t="str">
        <f ca="1">IF('Assessment Data Entry'!P17="Neutral",starMark,"")</f>
        <v/>
      </c>
      <c r="P9" s="223" t="str">
        <f ca="1">IF('Assessment Data Entry'!Q17="Happy",starMark,"")</f>
        <v>✷</v>
      </c>
      <c r="Q9" s="162"/>
      <c r="R9" s="162"/>
      <c r="S9" s="162"/>
      <c r="T9" s="162"/>
      <c r="U9" s="103"/>
    </row>
    <row r="10" spans="2:21" ht="13" customHeight="1">
      <c r="B10" s="227" t="s">
        <v>133</v>
      </c>
      <c r="C10" s="311"/>
      <c r="D10" s="312"/>
      <c r="E10" s="312"/>
      <c r="F10" s="312"/>
      <c r="G10" s="312"/>
      <c r="H10" s="312"/>
      <c r="I10" s="312"/>
      <c r="J10" s="312"/>
      <c r="K10" s="312"/>
      <c r="L10" s="153">
        <f>'Assessment Data Entry'!D18</f>
        <v>45</v>
      </c>
      <c r="M10" s="118">
        <f>'Assessment Data Entry'!E18</f>
        <v>67</v>
      </c>
      <c r="N10" s="223"/>
      <c r="O10" s="223"/>
      <c r="P10" s="223"/>
      <c r="Q10" s="162"/>
      <c r="R10" s="162"/>
      <c r="S10" s="162"/>
      <c r="T10" s="162"/>
      <c r="U10" s="103"/>
    </row>
    <row r="11" spans="2:21" ht="12" customHeight="1">
      <c r="B11" s="297" t="s">
        <v>134</v>
      </c>
      <c r="C11" s="310"/>
      <c r="D11" s="310"/>
      <c r="E11" s="310"/>
      <c r="F11" s="310"/>
      <c r="G11" s="310"/>
      <c r="H11" s="310"/>
      <c r="I11" s="310"/>
      <c r="J11" s="310"/>
      <c r="K11" s="310"/>
      <c r="L11" s="154"/>
      <c r="M11" s="150"/>
      <c r="N11" s="223" t="str">
        <f ca="1">IF('Assessment Data Entry'!O19="Unhappy",starMark,"")</f>
        <v/>
      </c>
      <c r="O11" s="223" t="str">
        <f ca="1">IF('Assessment Data Entry'!P19="Neutral",starMark,"")</f>
        <v/>
      </c>
      <c r="P11" s="223" t="str">
        <f ca="1">IF('Assessment Data Entry'!Q19="Happy",starMark,"")</f>
        <v>✷</v>
      </c>
      <c r="Q11" s="162"/>
      <c r="R11" s="162"/>
      <c r="S11" s="162"/>
      <c r="T11" s="162"/>
      <c r="U11" s="103"/>
    </row>
    <row r="12" spans="2:21" ht="13" customHeight="1">
      <c r="B12" s="227" t="s">
        <v>176</v>
      </c>
      <c r="C12" s="311"/>
      <c r="D12" s="312"/>
      <c r="E12" s="312"/>
      <c r="F12" s="312"/>
      <c r="G12" s="312"/>
      <c r="H12" s="312"/>
      <c r="I12" s="312"/>
      <c r="J12" s="312"/>
      <c r="K12" s="312"/>
      <c r="L12" s="153">
        <f>'Assessment Data Entry'!D20</f>
        <v>2.5</v>
      </c>
      <c r="M12" s="118">
        <f>'Assessment Data Entry'!E20</f>
        <v>4.9000000000000004</v>
      </c>
      <c r="N12" s="223"/>
      <c r="O12" s="223"/>
      <c r="P12" s="223"/>
      <c r="Q12" s="162"/>
      <c r="R12" s="162"/>
      <c r="S12" s="162"/>
      <c r="T12" s="162"/>
      <c r="U12" s="103"/>
    </row>
    <row r="13" spans="2:21" ht="12" customHeight="1">
      <c r="B13" s="297" t="s">
        <v>135</v>
      </c>
      <c r="C13" s="310"/>
      <c r="D13" s="310"/>
      <c r="E13" s="310"/>
      <c r="F13" s="310"/>
      <c r="G13" s="310"/>
      <c r="H13" s="310"/>
      <c r="I13" s="310"/>
      <c r="J13" s="310"/>
      <c r="K13" s="310"/>
      <c r="L13" s="154"/>
      <c r="M13" s="150"/>
      <c r="N13" s="223" t="str">
        <f ca="1">IF('Assessment Data Entry'!O21="Unhappy",starMark,"")</f>
        <v/>
      </c>
      <c r="O13" s="223" t="str">
        <f ca="1">IF('Assessment Data Entry'!P21="Neutral",starMark,"")</f>
        <v/>
      </c>
      <c r="P13" s="223" t="str">
        <f ca="1">IF('Assessment Data Entry'!Q21="Happy",starMark,"")</f>
        <v/>
      </c>
      <c r="Q13" s="162"/>
      <c r="R13" s="162"/>
      <c r="S13" s="162"/>
      <c r="T13" s="162"/>
      <c r="U13" s="103"/>
    </row>
    <row r="14" spans="2:21" ht="13" customHeight="1">
      <c r="B14" s="227" t="s">
        <v>136</v>
      </c>
      <c r="C14" s="311"/>
      <c r="D14" s="312"/>
      <c r="E14" s="312"/>
      <c r="F14" s="312"/>
      <c r="G14" s="312"/>
      <c r="H14" s="312"/>
      <c r="I14" s="312"/>
      <c r="J14" s="312"/>
      <c r="K14" s="312"/>
      <c r="L14" s="153">
        <f>'Assessment Data Entry'!D22</f>
        <v>0</v>
      </c>
      <c r="M14" s="118">
        <f>'Assessment Data Entry'!E22</f>
        <v>0</v>
      </c>
      <c r="N14" s="223"/>
      <c r="O14" s="223"/>
      <c r="P14" s="223"/>
      <c r="Q14" s="162"/>
      <c r="R14" s="162"/>
      <c r="S14" s="162"/>
      <c r="T14" s="162"/>
      <c r="U14" s="103"/>
    </row>
    <row r="15" spans="2:21" ht="12" customHeight="1">
      <c r="B15" s="297" t="s">
        <v>137</v>
      </c>
      <c r="C15" s="310"/>
      <c r="D15" s="310"/>
      <c r="E15" s="310"/>
      <c r="F15" s="310"/>
      <c r="G15" s="310"/>
      <c r="H15" s="310"/>
      <c r="I15" s="310"/>
      <c r="J15" s="310"/>
      <c r="K15" s="310"/>
      <c r="L15" s="154"/>
      <c r="M15" s="150"/>
      <c r="N15" s="223" t="str">
        <f ca="1">IF('Assessment Data Entry'!O23="Unhappy",starMark,"")</f>
        <v/>
      </c>
      <c r="O15" s="223" t="str">
        <f ca="1">IF('Assessment Data Entry'!P23="Neutral",starMark,"")</f>
        <v/>
      </c>
      <c r="P15" s="223" t="str">
        <f ca="1">IF('Assessment Data Entry'!Q23="Happy",starMark,"")</f>
        <v/>
      </c>
      <c r="Q15" s="162"/>
      <c r="R15" s="162"/>
      <c r="S15" s="162"/>
      <c r="T15" s="162"/>
      <c r="U15" s="103"/>
    </row>
    <row r="16" spans="2:21" ht="13" customHeight="1">
      <c r="B16" s="227" t="s">
        <v>138</v>
      </c>
      <c r="C16" s="311"/>
      <c r="D16" s="312"/>
      <c r="E16" s="312"/>
      <c r="F16" s="312"/>
      <c r="G16" s="312"/>
      <c r="H16" s="312"/>
      <c r="I16" s="312"/>
      <c r="J16" s="312"/>
      <c r="K16" s="312"/>
      <c r="L16" s="155">
        <f>'Assessment Data Entry'!D24</f>
        <v>0</v>
      </c>
      <c r="M16" s="104">
        <f>'Assessment Data Entry'!E24</f>
        <v>0</v>
      </c>
      <c r="N16" s="223"/>
      <c r="O16" s="223"/>
      <c r="P16" s="223"/>
      <c r="Q16" s="162"/>
      <c r="R16" s="162"/>
      <c r="S16" s="162"/>
      <c r="T16" s="162"/>
      <c r="U16" s="103"/>
    </row>
    <row r="17" spans="2:21" ht="12" customHeight="1">
      <c r="B17" s="297" t="s">
        <v>137</v>
      </c>
      <c r="C17" s="310"/>
      <c r="D17" s="310"/>
      <c r="E17" s="310"/>
      <c r="F17" s="310"/>
      <c r="G17" s="310"/>
      <c r="H17" s="310"/>
      <c r="I17" s="310"/>
      <c r="J17" s="310"/>
      <c r="K17" s="310"/>
      <c r="L17" s="154"/>
      <c r="M17" s="150"/>
      <c r="N17" s="223" t="str">
        <f ca="1">IF('Assessment Data Entry'!O25="Unhappy",starMark,"")</f>
        <v/>
      </c>
      <c r="O17" s="223" t="str">
        <f ca="1">IF('Assessment Data Entry'!P25="Neutral",starMark,"")</f>
        <v/>
      </c>
      <c r="P17" s="223" t="str">
        <f ca="1">IF('Assessment Data Entry'!Q25="Happy",starMark,"")</f>
        <v/>
      </c>
      <c r="Q17" s="162"/>
      <c r="R17" s="162"/>
      <c r="S17" s="162"/>
      <c r="T17" s="162"/>
      <c r="U17" s="103"/>
    </row>
    <row r="18" spans="2:21" ht="13" customHeight="1">
      <c r="B18" s="227" t="s">
        <v>139</v>
      </c>
      <c r="C18" s="311"/>
      <c r="D18" s="312"/>
      <c r="E18" s="312"/>
      <c r="F18" s="312"/>
      <c r="G18" s="312"/>
      <c r="H18" s="312"/>
      <c r="I18" s="312"/>
      <c r="J18" s="312"/>
      <c r="K18" s="312"/>
      <c r="L18" s="153">
        <f>'Assessment Data Entry'!D26</f>
        <v>0</v>
      </c>
      <c r="M18" s="118">
        <f>'Assessment Data Entry'!E26</f>
        <v>0</v>
      </c>
      <c r="N18" s="223"/>
      <c r="O18" s="223"/>
      <c r="P18" s="223"/>
      <c r="Q18" s="162"/>
      <c r="R18" s="162"/>
      <c r="S18" s="162"/>
      <c r="T18" s="162"/>
      <c r="U18" s="103"/>
    </row>
    <row r="19" spans="2:21" ht="12" customHeight="1">
      <c r="B19" s="297" t="s">
        <v>140</v>
      </c>
      <c r="C19" s="310"/>
      <c r="D19" s="310"/>
      <c r="E19" s="310"/>
      <c r="F19" s="310"/>
      <c r="G19" s="310"/>
      <c r="H19" s="310"/>
      <c r="I19" s="310"/>
      <c r="J19" s="310"/>
      <c r="K19" s="310"/>
      <c r="L19" s="154"/>
      <c r="M19" s="150"/>
      <c r="N19" s="223" t="str">
        <f ca="1">IF('Assessment Data Entry'!O27="Unhappy",starMark,"")</f>
        <v/>
      </c>
      <c r="O19" s="223" t="str">
        <f ca="1">IF('Assessment Data Entry'!P27="Neutral",starMark,"")</f>
        <v/>
      </c>
      <c r="P19" s="223" t="str">
        <f ca="1">IF('Assessment Data Entry'!Q27="Happy",starMark,"")</f>
        <v/>
      </c>
      <c r="Q19" s="162"/>
      <c r="R19" s="162"/>
      <c r="S19" s="162"/>
      <c r="T19" s="162"/>
      <c r="U19" s="103"/>
    </row>
    <row r="20" spans="2:21" ht="13" customHeight="1">
      <c r="B20" s="227" t="s">
        <v>141</v>
      </c>
      <c r="C20" s="311"/>
      <c r="D20" s="312"/>
      <c r="E20" s="312"/>
      <c r="F20" s="312"/>
      <c r="G20" s="312"/>
      <c r="H20" s="312"/>
      <c r="I20" s="312"/>
      <c r="J20" s="312"/>
      <c r="K20" s="312"/>
      <c r="L20" s="153">
        <f>'Assessment Data Entry'!D28</f>
        <v>0</v>
      </c>
      <c r="M20" s="118">
        <f>'Assessment Data Entry'!E28</f>
        <v>0</v>
      </c>
      <c r="N20" s="223"/>
      <c r="O20" s="223"/>
      <c r="P20" s="223"/>
      <c r="Q20" s="162"/>
      <c r="R20" s="162"/>
      <c r="S20" s="162"/>
      <c r="T20" s="162"/>
      <c r="U20" s="103"/>
    </row>
    <row r="21" spans="2:21" ht="12" customHeight="1">
      <c r="B21" s="297" t="s">
        <v>172</v>
      </c>
      <c r="C21" s="310"/>
      <c r="D21" s="310"/>
      <c r="E21" s="310"/>
      <c r="F21" s="310"/>
      <c r="G21" s="310"/>
      <c r="H21" s="310"/>
      <c r="I21" s="310"/>
      <c r="J21" s="310"/>
      <c r="K21" s="310"/>
      <c r="L21" s="154"/>
      <c r="M21" s="150"/>
      <c r="N21" s="223" t="str">
        <f ca="1">IF('Assessment Data Entry'!O29="Unhappy",starMark,"")</f>
        <v/>
      </c>
      <c r="O21" s="223" t="str">
        <f ca="1">IF('Assessment Data Entry'!P29="Neutral",starMark,"")</f>
        <v/>
      </c>
      <c r="P21" s="223" t="str">
        <f ca="1">IF('Assessment Data Entry'!Q29="Happy",starMark,"")</f>
        <v/>
      </c>
      <c r="Q21" s="162"/>
      <c r="R21" s="162"/>
      <c r="S21" s="162"/>
      <c r="T21" s="162"/>
      <c r="U21" s="103"/>
    </row>
    <row r="22" spans="2:21" ht="13" customHeight="1">
      <c r="B22" s="227" t="s">
        <v>142</v>
      </c>
      <c r="C22" s="311"/>
      <c r="D22" s="312"/>
      <c r="E22" s="312"/>
      <c r="F22" s="312"/>
      <c r="G22" s="312"/>
      <c r="H22" s="312"/>
      <c r="I22" s="312"/>
      <c r="J22" s="312"/>
      <c r="K22" s="312"/>
      <c r="L22" s="153">
        <f>'Assessment Data Entry'!D30</f>
        <v>0</v>
      </c>
      <c r="M22" s="118">
        <f>'Assessment Data Entry'!E30</f>
        <v>0</v>
      </c>
      <c r="N22" s="223"/>
      <c r="O22" s="223"/>
      <c r="P22" s="223"/>
      <c r="Q22" s="162"/>
      <c r="R22" s="162"/>
      <c r="S22" s="162"/>
      <c r="T22" s="162"/>
      <c r="U22" s="103"/>
    </row>
    <row r="23" spans="2:21" ht="12" customHeight="1">
      <c r="B23" s="297" t="s">
        <v>171</v>
      </c>
      <c r="C23" s="310"/>
      <c r="D23" s="310"/>
      <c r="E23" s="310"/>
      <c r="F23" s="310"/>
      <c r="G23" s="310"/>
      <c r="H23" s="310"/>
      <c r="I23" s="310"/>
      <c r="J23" s="310"/>
      <c r="K23" s="310"/>
      <c r="L23" s="154"/>
      <c r="M23" s="150"/>
      <c r="N23" s="223" t="str">
        <f ca="1">IF('Assessment Data Entry'!O31="Unhappy",starMark,"")</f>
        <v/>
      </c>
      <c r="O23" s="223" t="str">
        <f ca="1">IF('Assessment Data Entry'!P31="Neutral",starMark,"")</f>
        <v/>
      </c>
      <c r="P23" s="223" t="str">
        <f ca="1">IF('Assessment Data Entry'!Q31="Happy",starMark,"")</f>
        <v/>
      </c>
      <c r="Q23" s="162"/>
      <c r="R23" s="162"/>
      <c r="S23" s="162"/>
      <c r="T23" s="162"/>
      <c r="U23" s="103"/>
    </row>
    <row r="24" spans="2:21" ht="13" customHeight="1">
      <c r="B24" s="227" t="s">
        <v>143</v>
      </c>
      <c r="C24" s="311"/>
      <c r="D24" s="312"/>
      <c r="E24" s="312"/>
      <c r="F24" s="312"/>
      <c r="G24" s="312"/>
      <c r="H24" s="312"/>
      <c r="I24" s="312"/>
      <c r="J24" s="312"/>
      <c r="K24" s="312"/>
      <c r="L24" s="153">
        <f>'Assessment Data Entry'!D32</f>
        <v>0</v>
      </c>
      <c r="M24" s="118">
        <f>'Assessment Data Entry'!E32</f>
        <v>0</v>
      </c>
      <c r="N24" s="224"/>
      <c r="O24" s="224"/>
      <c r="P24" s="224"/>
      <c r="Q24" s="162"/>
      <c r="R24" s="162"/>
      <c r="S24" s="162"/>
      <c r="T24" s="162"/>
      <c r="U24" s="103"/>
    </row>
    <row r="25" spans="2:21" ht="12" customHeight="1">
      <c r="B25" s="297" t="s">
        <v>191</v>
      </c>
      <c r="C25" s="310"/>
      <c r="D25" s="310"/>
      <c r="E25" s="310"/>
      <c r="F25" s="310"/>
      <c r="G25" s="310"/>
      <c r="H25" s="310"/>
      <c r="I25" s="310"/>
      <c r="J25" s="310"/>
      <c r="K25" s="310"/>
      <c r="L25" s="154"/>
      <c r="M25" s="150"/>
      <c r="N25" s="223" t="str">
        <f ca="1">IF('Assessment Data Entry'!O33="Unhappy",starMark,"")</f>
        <v/>
      </c>
      <c r="O25" s="223" t="str">
        <f ca="1">IF('Assessment Data Entry'!P33="Neutral",starMark,"")</f>
        <v/>
      </c>
      <c r="P25" s="223" t="str">
        <f ca="1">IF('Assessment Data Entry'!Q33="Happy",starMark,"")</f>
        <v/>
      </c>
      <c r="Q25" s="162"/>
      <c r="R25" s="162"/>
      <c r="S25" s="162"/>
      <c r="T25" s="162"/>
      <c r="U25" s="103"/>
    </row>
    <row r="26" spans="2:21" ht="13" customHeight="1">
      <c r="B26" s="227" t="s">
        <v>217</v>
      </c>
      <c r="C26" s="311"/>
      <c r="D26" s="312"/>
      <c r="E26" s="312"/>
      <c r="F26" s="312"/>
      <c r="G26" s="312"/>
      <c r="H26" s="312"/>
      <c r="I26" s="312"/>
      <c r="J26" s="312"/>
      <c r="K26" s="312"/>
      <c r="L26" s="153">
        <f>'Assessment Data Entry'!D34</f>
        <v>0</v>
      </c>
      <c r="M26" s="118">
        <f>'Assessment Data Entry'!E34</f>
        <v>0</v>
      </c>
      <c r="N26" s="223"/>
      <c r="O26" s="223"/>
      <c r="P26" s="223"/>
      <c r="Q26" s="162"/>
      <c r="R26" s="162"/>
      <c r="S26" s="162"/>
      <c r="T26" s="162"/>
      <c r="U26" s="103"/>
    </row>
    <row r="27" spans="2:21" ht="12" customHeight="1">
      <c r="B27" s="205" t="s">
        <v>219</v>
      </c>
      <c r="C27" s="313" t="str">
        <f>IF('Assessment Data Entry'!C35="","",'Assessment Data Entry'!C35)</f>
        <v/>
      </c>
      <c r="D27" s="314"/>
      <c r="E27" s="314"/>
      <c r="F27" s="314"/>
      <c r="G27" s="314"/>
      <c r="H27" s="314"/>
      <c r="I27" s="314"/>
      <c r="J27" s="314"/>
      <c r="K27" s="314"/>
      <c r="L27" s="314"/>
      <c r="M27" s="314"/>
      <c r="N27" s="314"/>
      <c r="O27" s="314"/>
      <c r="P27" s="315"/>
      <c r="Q27" s="190"/>
      <c r="R27" s="190"/>
      <c r="S27" s="190"/>
      <c r="T27" s="190"/>
      <c r="U27" s="103"/>
    </row>
    <row r="28" spans="2:21" ht="13" customHeight="1">
      <c r="B28" s="204" t="str">
        <f>IF('Assessment Data Entry'!B36="","",'Assessment Data Entry'!B36)</f>
        <v/>
      </c>
      <c r="C28" s="316"/>
      <c r="D28" s="317"/>
      <c r="E28" s="317"/>
      <c r="F28" s="317"/>
      <c r="G28" s="317"/>
      <c r="H28" s="317"/>
      <c r="I28" s="317"/>
      <c r="J28" s="317"/>
      <c r="K28" s="317"/>
      <c r="L28" s="317"/>
      <c r="M28" s="317"/>
      <c r="N28" s="317"/>
      <c r="O28" s="317"/>
      <c r="P28" s="318"/>
      <c r="Q28" s="190"/>
      <c r="R28" s="190"/>
      <c r="S28" s="190"/>
      <c r="T28" s="190"/>
      <c r="U28" s="103"/>
    </row>
    <row r="29" spans="2:21" ht="5" customHeight="1">
      <c r="B29" s="143"/>
      <c r="C29" s="164"/>
      <c r="D29" s="133"/>
      <c r="E29" s="133"/>
      <c r="F29" s="133"/>
      <c r="G29" s="133"/>
      <c r="H29" s="133"/>
      <c r="I29" s="133"/>
      <c r="J29" s="133"/>
      <c r="K29" s="133"/>
      <c r="L29" s="156"/>
      <c r="M29" s="156"/>
      <c r="N29" s="163"/>
      <c r="O29" s="163"/>
      <c r="P29" s="163"/>
      <c r="Q29" s="162"/>
      <c r="R29" s="162"/>
      <c r="S29" s="162"/>
      <c r="T29" s="162"/>
      <c r="U29" s="103"/>
    </row>
    <row r="30" spans="2:21">
      <c r="B30" s="176"/>
      <c r="C30" s="105"/>
      <c r="D30" s="105"/>
      <c r="E30" s="105"/>
      <c r="F30" s="105"/>
      <c r="G30" s="105"/>
      <c r="H30" s="105"/>
      <c r="I30" s="105"/>
      <c r="J30" s="105"/>
      <c r="K30" s="105"/>
      <c r="L30" s="105"/>
      <c r="M30" s="105"/>
      <c r="N30" s="105"/>
      <c r="O30" s="105"/>
      <c r="P30" s="107"/>
    </row>
    <row r="31" spans="2:21">
      <c r="B31" s="108"/>
      <c r="P31" s="110"/>
    </row>
    <row r="32" spans="2:21">
      <c r="B32" s="108"/>
      <c r="P32" s="110"/>
    </row>
    <row r="33" spans="2:26" ht="30" customHeight="1">
      <c r="B33" s="177" t="s">
        <v>204</v>
      </c>
      <c r="P33" s="110"/>
      <c r="Z33" s="144"/>
    </row>
    <row r="34" spans="2:26" ht="48" customHeight="1">
      <c r="B34" s="307" t="str">
        <f>IF('Assessment Data Entry'!B38="","",'Assessment Data Entry'!B38)</f>
        <v/>
      </c>
      <c r="C34" s="308"/>
      <c r="D34" s="308"/>
      <c r="E34" s="308"/>
      <c r="F34" s="308"/>
      <c r="G34" s="308"/>
      <c r="H34" s="308"/>
      <c r="I34" s="308"/>
      <c r="J34" s="308"/>
      <c r="K34" s="308"/>
      <c r="L34" s="308"/>
      <c r="M34" s="308"/>
      <c r="N34" s="308"/>
      <c r="O34" s="308"/>
      <c r="P34" s="309"/>
    </row>
    <row r="35" spans="2:26" ht="6" customHeight="1">
      <c r="B35" s="178"/>
      <c r="C35" s="178"/>
      <c r="D35" s="178"/>
      <c r="E35" s="178"/>
      <c r="F35" s="178"/>
      <c r="G35" s="178"/>
      <c r="H35" s="178"/>
      <c r="I35" s="178"/>
      <c r="J35" s="178"/>
      <c r="K35" s="178"/>
      <c r="L35" s="178"/>
      <c r="M35" s="178"/>
      <c r="N35" s="178"/>
      <c r="O35" s="178"/>
      <c r="P35" s="178"/>
    </row>
    <row r="36" spans="2:26">
      <c r="B36" s="178"/>
      <c r="C36" s="178"/>
      <c r="D36" s="178"/>
      <c r="E36" s="178"/>
      <c r="F36" s="178"/>
      <c r="G36" s="178"/>
      <c r="H36" s="178"/>
      <c r="I36" s="178"/>
      <c r="J36" s="178"/>
      <c r="K36" s="178"/>
      <c r="L36" s="178"/>
      <c r="M36" s="178"/>
      <c r="N36" s="178"/>
      <c r="O36" s="178"/>
      <c r="P36" s="178"/>
    </row>
  </sheetData>
  <mergeCells count="54">
    <mergeCell ref="B21:K21"/>
    <mergeCell ref="B22:K22"/>
    <mergeCell ref="B24:K24"/>
    <mergeCell ref="B23:K23"/>
    <mergeCell ref="B20:K20"/>
    <mergeCell ref="G6:I6"/>
    <mergeCell ref="B11:K11"/>
    <mergeCell ref="B15:K15"/>
    <mergeCell ref="B16:K16"/>
    <mergeCell ref="B17:K17"/>
    <mergeCell ref="B18:K18"/>
    <mergeCell ref="B19:K19"/>
    <mergeCell ref="O7:O8"/>
    <mergeCell ref="P7:P8"/>
    <mergeCell ref="C2:E2"/>
    <mergeCell ref="D4:G4"/>
    <mergeCell ref="B6:D6"/>
    <mergeCell ref="N7:N8"/>
    <mergeCell ref="B10:K10"/>
    <mergeCell ref="B12:K12"/>
    <mergeCell ref="B14:K14"/>
    <mergeCell ref="B13:K13"/>
    <mergeCell ref="O19:O20"/>
    <mergeCell ref="P19:P20"/>
    <mergeCell ref="O17:O18"/>
    <mergeCell ref="P17:P18"/>
    <mergeCell ref="O23:O24"/>
    <mergeCell ref="P23:P24"/>
    <mergeCell ref="O21:O22"/>
    <mergeCell ref="P21:P22"/>
    <mergeCell ref="N23:N24"/>
    <mergeCell ref="N21:N22"/>
    <mergeCell ref="N19:N20"/>
    <mergeCell ref="O15:O16"/>
    <mergeCell ref="P15:P16"/>
    <mergeCell ref="N17:N18"/>
    <mergeCell ref="O13:O14"/>
    <mergeCell ref="P13:P14"/>
    <mergeCell ref="N15:N16"/>
    <mergeCell ref="L7:M7"/>
    <mergeCell ref="N9:N10"/>
    <mergeCell ref="O11:O12"/>
    <mergeCell ref="P11:P12"/>
    <mergeCell ref="N13:N14"/>
    <mergeCell ref="O9:O10"/>
    <mergeCell ref="P9:P10"/>
    <mergeCell ref="N11:N12"/>
    <mergeCell ref="B34:P34"/>
    <mergeCell ref="B25:K25"/>
    <mergeCell ref="N25:N26"/>
    <mergeCell ref="O25:O26"/>
    <mergeCell ref="P25:P26"/>
    <mergeCell ref="B26:K26"/>
    <mergeCell ref="C27:P28"/>
  </mergeCells>
  <phoneticPr fontId="19" type="noConversion"/>
  <dataValidations disablePrompts="1" count="1">
    <dataValidation type="whole" allowBlank="1" showInputMessage="1" showErrorMessage="1" errorTitle="Invalid Entry" error="Age must be between 2 and 12 years and must be entered as whole years and months. Example: 3yrs 2mo" sqref="O5" xr:uid="{00000000-0002-0000-0800-000000000000}">
      <formula1>0</formula1>
      <formula2>IF(M5&lt;12,12,0)</formula2>
    </dataValidation>
  </dataValidations>
  <pageMargins left="0.25" right="0.25" top="0.5" bottom="0.5" header="0.30000000000000004" footer="0.30000000000000004"/>
  <pageSetup orientation="landscape" horizontalDpi="1200" verticalDpi="1200" r:id="rId1"/>
  <ignoredErrors>
    <ignoredError sqref="L10:M24" unlockedFormula="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6"/>
  <dimension ref="A1"/>
  <sheetViews>
    <sheetView showGridLines="0" showRowColHeaders="0" topLeftCell="A13" zoomScale="120" zoomScaleNormal="120" zoomScalePageLayoutView="120" workbookViewId="0">
      <selection activeCell="H44" sqref="H44"/>
    </sheetView>
  </sheetViews>
  <sheetFormatPr baseColWidth="10" defaultColWidth="11" defaultRowHeight="16"/>
  <cols>
    <col min="7" max="7" width="20.83203125" customWidth="1"/>
  </cols>
  <sheetData/>
  <phoneticPr fontId="19" type="noConversion"/>
  <pageMargins left="0.59055118110236227" right="0.59055118110236227" top="0.6889763779527559" bottom="0.6889763779527559" header="0.30000000000000004" footer="0.30000000000000004"/>
  <pageSetup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B1:R36"/>
  <sheetViews>
    <sheetView workbookViewId="0">
      <selection activeCell="F2" sqref="F2:F10"/>
    </sheetView>
  </sheetViews>
  <sheetFormatPr baseColWidth="10" defaultColWidth="11" defaultRowHeight="16"/>
  <cols>
    <col min="2" max="2" width="4.6640625" customWidth="1"/>
    <col min="4" max="4" width="41.5" customWidth="1"/>
    <col min="9" max="9" width="26.83203125" customWidth="1"/>
  </cols>
  <sheetData>
    <row r="1" spans="2:18">
      <c r="B1" t="s">
        <v>47</v>
      </c>
      <c r="D1" t="s">
        <v>48</v>
      </c>
      <c r="E1" t="s">
        <v>49</v>
      </c>
      <c r="F1" t="s">
        <v>50</v>
      </c>
      <c r="G1" t="s">
        <v>104</v>
      </c>
      <c r="H1" t="s">
        <v>177</v>
      </c>
      <c r="I1" t="s">
        <v>178</v>
      </c>
      <c r="L1" t="s">
        <v>106</v>
      </c>
      <c r="Q1">
        <v>1</v>
      </c>
      <c r="R1" t="s">
        <v>156</v>
      </c>
    </row>
    <row r="2" spans="2:18">
      <c r="B2" t="s">
        <v>35</v>
      </c>
      <c r="D2" t="s">
        <v>60</v>
      </c>
      <c r="E2" t="s">
        <v>61</v>
      </c>
      <c r="F2" t="s">
        <v>39</v>
      </c>
      <c r="G2" t="s">
        <v>109</v>
      </c>
      <c r="H2">
        <v>0</v>
      </c>
      <c r="I2">
        <v>100</v>
      </c>
      <c r="L2" t="s">
        <v>51</v>
      </c>
      <c r="Q2">
        <v>2</v>
      </c>
      <c r="R2" t="s">
        <v>157</v>
      </c>
    </row>
    <row r="3" spans="2:18">
      <c r="B3" t="s">
        <v>36</v>
      </c>
      <c r="D3" t="s">
        <v>62</v>
      </c>
      <c r="E3" t="s">
        <v>63</v>
      </c>
      <c r="F3" t="s">
        <v>40</v>
      </c>
      <c r="G3" t="s">
        <v>109</v>
      </c>
      <c r="H3">
        <v>0</v>
      </c>
      <c r="I3">
        <v>100</v>
      </c>
      <c r="L3" t="s">
        <v>54</v>
      </c>
      <c r="Q3">
        <v>3</v>
      </c>
      <c r="R3" t="s">
        <v>158</v>
      </c>
    </row>
    <row r="4" spans="2:18">
      <c r="B4" t="s">
        <v>0</v>
      </c>
      <c r="D4" t="s">
        <v>58</v>
      </c>
      <c r="E4" t="s">
        <v>59</v>
      </c>
      <c r="F4" t="s">
        <v>43</v>
      </c>
      <c r="G4" t="s">
        <v>105</v>
      </c>
      <c r="H4">
        <v>0</v>
      </c>
      <c r="I4">
        <v>7</v>
      </c>
      <c r="L4" t="s">
        <v>3</v>
      </c>
      <c r="Q4">
        <v>4</v>
      </c>
      <c r="R4" t="s">
        <v>159</v>
      </c>
    </row>
    <row r="5" spans="2:18">
      <c r="B5" t="s">
        <v>37</v>
      </c>
      <c r="D5" t="s">
        <v>56</v>
      </c>
      <c r="E5" t="s">
        <v>57</v>
      </c>
      <c r="F5" t="s">
        <v>41</v>
      </c>
      <c r="G5" t="s">
        <v>109</v>
      </c>
      <c r="H5">
        <v>1</v>
      </c>
      <c r="I5">
        <v>5</v>
      </c>
      <c r="L5" t="s">
        <v>56</v>
      </c>
      <c r="Q5">
        <v>5</v>
      </c>
      <c r="R5" t="s">
        <v>160</v>
      </c>
    </row>
    <row r="6" spans="2:18">
      <c r="B6" t="s">
        <v>38</v>
      </c>
      <c r="D6" t="s">
        <v>51</v>
      </c>
      <c r="E6" t="s">
        <v>52</v>
      </c>
      <c r="F6" t="s">
        <v>44</v>
      </c>
      <c r="G6" t="s">
        <v>109</v>
      </c>
      <c r="H6">
        <v>0</v>
      </c>
      <c r="I6">
        <v>100</v>
      </c>
      <c r="L6" t="s">
        <v>58</v>
      </c>
    </row>
    <row r="7" spans="2:18">
      <c r="D7" t="s">
        <v>54</v>
      </c>
      <c r="E7" t="s">
        <v>55</v>
      </c>
      <c r="F7" t="s">
        <v>42</v>
      </c>
      <c r="G7" t="s">
        <v>109</v>
      </c>
      <c r="H7">
        <v>1</v>
      </c>
      <c r="I7">
        <v>5.0999999999999996</v>
      </c>
      <c r="L7" t="s">
        <v>62</v>
      </c>
      <c r="Q7" t="s">
        <v>35</v>
      </c>
      <c r="R7" t="s">
        <v>156</v>
      </c>
    </row>
    <row r="8" spans="2:18">
      <c r="D8" t="s">
        <v>214</v>
      </c>
      <c r="E8" t="s">
        <v>211</v>
      </c>
      <c r="F8" t="s">
        <v>211</v>
      </c>
      <c r="G8" t="s">
        <v>109</v>
      </c>
      <c r="H8">
        <v>0</v>
      </c>
      <c r="I8">
        <v>100</v>
      </c>
      <c r="L8" t="s">
        <v>60</v>
      </c>
      <c r="Q8" t="s">
        <v>36</v>
      </c>
      <c r="R8" t="s">
        <v>157</v>
      </c>
    </row>
    <row r="9" spans="2:18">
      <c r="D9" t="s">
        <v>64</v>
      </c>
      <c r="E9" t="s">
        <v>65</v>
      </c>
      <c r="F9" t="s">
        <v>45</v>
      </c>
      <c r="G9" t="s">
        <v>109</v>
      </c>
      <c r="H9">
        <v>0</v>
      </c>
      <c r="I9">
        <v>2500</v>
      </c>
      <c r="L9" t="s">
        <v>214</v>
      </c>
      <c r="Q9" t="s">
        <v>0</v>
      </c>
      <c r="R9" t="s">
        <v>158</v>
      </c>
    </row>
    <row r="10" spans="2:18">
      <c r="D10" t="s">
        <v>3</v>
      </c>
      <c r="E10" t="s">
        <v>53</v>
      </c>
      <c r="F10" t="s">
        <v>46</v>
      </c>
      <c r="G10" t="s">
        <v>105</v>
      </c>
      <c r="H10">
        <v>0</v>
      </c>
      <c r="I10">
        <v>4</v>
      </c>
      <c r="Q10" t="s">
        <v>37</v>
      </c>
      <c r="R10" t="s">
        <v>159</v>
      </c>
    </row>
    <row r="11" spans="2:18">
      <c r="Q11" t="s">
        <v>38</v>
      </c>
      <c r="R11" t="s">
        <v>160</v>
      </c>
    </row>
    <row r="12" spans="2:18" ht="28" customHeight="1">
      <c r="E12" t="s">
        <v>207</v>
      </c>
    </row>
    <row r="13" spans="2:18" ht="27" customHeight="1">
      <c r="D13" s="70"/>
      <c r="E13" s="180" t="s">
        <v>208</v>
      </c>
      <c r="F13" s="181" t="s">
        <v>209</v>
      </c>
      <c r="G13" t="s">
        <v>207</v>
      </c>
      <c r="H13" s="182" t="s">
        <v>210</v>
      </c>
    </row>
    <row r="14" spans="2:18">
      <c r="D14" s="70"/>
      <c r="F14" s="72"/>
      <c r="G14" s="72"/>
    </row>
    <row r="15" spans="2:18">
      <c r="D15" s="70" t="s">
        <v>162</v>
      </c>
      <c r="F15" s="72"/>
      <c r="G15" s="72"/>
    </row>
    <row r="16" spans="2:18">
      <c r="D16" t="s">
        <v>163</v>
      </c>
      <c r="E16" t="s">
        <v>164</v>
      </c>
      <c r="F16" t="s">
        <v>165</v>
      </c>
      <c r="G16" t="s">
        <v>166</v>
      </c>
      <c r="H16" t="s">
        <v>167</v>
      </c>
      <c r="I16" t="s">
        <v>225</v>
      </c>
      <c r="J16" t="s">
        <v>168</v>
      </c>
      <c r="K16" t="s">
        <v>169</v>
      </c>
    </row>
    <row r="17" spans="4:11">
      <c r="D17" t="s">
        <v>52</v>
      </c>
      <c r="E17">
        <v>0</v>
      </c>
      <c r="F17">
        <v>101</v>
      </c>
      <c r="G17">
        <v>10</v>
      </c>
      <c r="H17">
        <v>5</v>
      </c>
      <c r="I17">
        <v>12</v>
      </c>
      <c r="J17" t="s">
        <v>44</v>
      </c>
      <c r="K17" t="s">
        <v>51</v>
      </c>
    </row>
    <row r="18" spans="4:11">
      <c r="D18" t="s">
        <v>55</v>
      </c>
      <c r="E18">
        <v>1</v>
      </c>
      <c r="F18">
        <v>5.0999999999999996</v>
      </c>
      <c r="G18">
        <v>1</v>
      </c>
      <c r="H18">
        <v>0.5</v>
      </c>
      <c r="I18">
        <v>14</v>
      </c>
      <c r="J18" t="s">
        <v>42</v>
      </c>
      <c r="K18" t="s">
        <v>54</v>
      </c>
    </row>
    <row r="19" spans="4:11">
      <c r="D19" t="s">
        <v>53</v>
      </c>
      <c r="E19">
        <v>0</v>
      </c>
      <c r="F19">
        <v>4</v>
      </c>
      <c r="G19">
        <v>1</v>
      </c>
      <c r="H19">
        <v>0.5</v>
      </c>
      <c r="I19">
        <v>16</v>
      </c>
      <c r="J19" t="s">
        <v>46</v>
      </c>
      <c r="K19" t="s">
        <v>3</v>
      </c>
    </row>
    <row r="20" spans="4:11">
      <c r="D20" t="s">
        <v>65</v>
      </c>
      <c r="E20">
        <v>0</v>
      </c>
      <c r="F20">
        <v>2500</v>
      </c>
      <c r="G20">
        <v>100</v>
      </c>
      <c r="H20">
        <v>50</v>
      </c>
      <c r="I20">
        <v>18</v>
      </c>
      <c r="J20" t="s">
        <v>45</v>
      </c>
      <c r="K20" t="s">
        <v>64</v>
      </c>
    </row>
    <row r="21" spans="4:11">
      <c r="D21" t="s">
        <v>57</v>
      </c>
      <c r="E21">
        <v>1</v>
      </c>
      <c r="F21">
        <v>5</v>
      </c>
      <c r="G21">
        <v>1</v>
      </c>
      <c r="H21">
        <v>0.5</v>
      </c>
      <c r="I21">
        <v>20</v>
      </c>
      <c r="J21" t="s">
        <v>41</v>
      </c>
      <c r="K21" t="s">
        <v>56</v>
      </c>
    </row>
    <row r="22" spans="4:11">
      <c r="D22" t="s">
        <v>59</v>
      </c>
      <c r="E22">
        <v>0</v>
      </c>
      <c r="F22">
        <v>7</v>
      </c>
      <c r="G22">
        <v>1</v>
      </c>
      <c r="H22">
        <v>0.5</v>
      </c>
      <c r="I22">
        <v>22</v>
      </c>
      <c r="J22" t="s">
        <v>43</v>
      </c>
      <c r="K22" t="s">
        <v>58</v>
      </c>
    </row>
    <row r="23" spans="4:11">
      <c r="D23" t="s">
        <v>63</v>
      </c>
      <c r="E23">
        <v>0</v>
      </c>
      <c r="F23">
        <v>101</v>
      </c>
      <c r="G23">
        <v>10</v>
      </c>
      <c r="H23">
        <v>5</v>
      </c>
      <c r="I23">
        <v>24</v>
      </c>
      <c r="J23" t="s">
        <v>40</v>
      </c>
      <c r="K23" t="s">
        <v>62</v>
      </c>
    </row>
    <row r="24" spans="4:11">
      <c r="D24" t="s">
        <v>61</v>
      </c>
      <c r="E24">
        <v>0</v>
      </c>
      <c r="F24">
        <v>101</v>
      </c>
      <c r="G24">
        <v>10</v>
      </c>
      <c r="H24">
        <v>5</v>
      </c>
      <c r="I24">
        <v>26</v>
      </c>
      <c r="J24" t="s">
        <v>39</v>
      </c>
      <c r="K24" t="s">
        <v>60</v>
      </c>
    </row>
    <row r="25" spans="4:11">
      <c r="D25" t="s">
        <v>211</v>
      </c>
      <c r="E25">
        <v>0</v>
      </c>
      <c r="F25">
        <v>101</v>
      </c>
      <c r="G25">
        <v>10</v>
      </c>
      <c r="H25">
        <v>5</v>
      </c>
      <c r="J25" t="s">
        <v>211</v>
      </c>
      <c r="K25" t="s">
        <v>214</v>
      </c>
    </row>
    <row r="27" spans="4:11">
      <c r="D27" t="s">
        <v>170</v>
      </c>
    </row>
    <row r="28" spans="4:11">
      <c r="D28">
        <v>1</v>
      </c>
    </row>
    <row r="29" spans="4:11">
      <c r="D29">
        <v>3</v>
      </c>
    </row>
    <row r="30" spans="4:11">
      <c r="D30">
        <v>4</v>
      </c>
    </row>
    <row r="31" spans="4:11">
      <c r="D31">
        <v>13</v>
      </c>
    </row>
    <row r="33" spans="3:3" ht="28" customHeight="1">
      <c r="C33" t="s">
        <v>153</v>
      </c>
    </row>
    <row r="34" spans="3:3" ht="28" customHeight="1">
      <c r="C34" t="s">
        <v>152</v>
      </c>
    </row>
    <row r="35" spans="3:3" ht="28" customHeight="1">
      <c r="C35" t="s">
        <v>220</v>
      </c>
    </row>
    <row r="36" spans="3:3" ht="28" customHeight="1">
      <c r="C36" t="s">
        <v>154</v>
      </c>
    </row>
  </sheetData>
  <sortState ref="D2:I10">
    <sortCondition ref="D2:D10"/>
  </sortState>
  <pageMargins left="0.7" right="0.7" top="0.75" bottom="0.75" header="0.3" footer="0.3"/>
  <pageSetup orientation="portrait" horizontalDpi="1200" verticalDpi="12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dimension ref="B1:BZ130"/>
  <sheetViews>
    <sheetView showGridLines="0" zoomScaleNormal="120" zoomScalePageLayoutView="120" workbookViewId="0">
      <selection activeCell="B2" sqref="B2:G2"/>
    </sheetView>
  </sheetViews>
  <sheetFormatPr baseColWidth="10" defaultColWidth="11" defaultRowHeight="16"/>
  <cols>
    <col min="2" max="2" width="13.83203125" customWidth="1"/>
    <col min="4" max="4" width="9.33203125" customWidth="1"/>
    <col min="5" max="5" width="3.33203125" customWidth="1"/>
    <col min="6" max="6" width="5.5" customWidth="1"/>
    <col min="7" max="7" width="3.5" customWidth="1"/>
    <col min="9" max="9" width="11.83203125" customWidth="1"/>
    <col min="10" max="30" width="4.33203125" customWidth="1"/>
    <col min="31" max="31" width="5.1640625" customWidth="1"/>
    <col min="32" max="32" width="8.83203125" customWidth="1"/>
    <col min="33" max="34" width="16.83203125" customWidth="1"/>
    <col min="55" max="55" width="85" customWidth="1"/>
  </cols>
  <sheetData>
    <row r="1" spans="2:78">
      <c r="B1" s="49" t="str">
        <f>IF('Assessment Data Entry'!E6="","Level I",'Assessment Data Entry'!E6)</f>
        <v>Level III</v>
      </c>
      <c r="I1" s="51" t="s">
        <v>1</v>
      </c>
      <c r="J1" s="51" t="s">
        <v>2</v>
      </c>
      <c r="AI1" t="str">
        <f>CONCATENATE("Reference Centiles ",J3)</f>
        <v>Reference Centiles Early Clinical Assessment of Balance: Level III</v>
      </c>
      <c r="AU1" t="s">
        <v>125</v>
      </c>
      <c r="AV1" t="s">
        <v>126</v>
      </c>
      <c r="AW1" t="s">
        <v>35</v>
      </c>
      <c r="AX1" t="s">
        <v>36</v>
      </c>
      <c r="AY1" t="s">
        <v>0</v>
      </c>
      <c r="AZ1" t="s">
        <v>37</v>
      </c>
      <c r="BA1" t="s">
        <v>38</v>
      </c>
      <c r="BE1" t="str">
        <f>SUBSTITUTE(CONCATENATE(INDEX(OutcomeInfo,MATCH(B2,Outcomes,0),2),"_",B1,"_All")," ","_")</f>
        <v>ECAB_Level_III_All</v>
      </c>
    </row>
    <row r="2" spans="2:78">
      <c r="B2" s="325" t="s">
        <v>51</v>
      </c>
      <c r="C2" s="326"/>
      <c r="D2" s="326"/>
      <c r="E2" s="326"/>
      <c r="F2" s="326"/>
      <c r="G2" s="327"/>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44</v>
      </c>
      <c r="AV2">
        <v>2.0809287852241698</v>
      </c>
      <c r="AW2">
        <v>59.047258974295303</v>
      </c>
      <c r="AX2">
        <v>35.760323960417601</v>
      </c>
      <c r="AY2">
        <v>28.1750723071479</v>
      </c>
      <c r="AZ2">
        <v>18.249810343612001</v>
      </c>
      <c r="BA2">
        <v>5.2857526920350004</v>
      </c>
      <c r="BC2" s="73"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9">
      <c r="B3" t="s">
        <v>116</v>
      </c>
      <c r="C3" s="69">
        <f>'Assessment Data Entry'!C4</f>
        <v>0</v>
      </c>
      <c r="J3" s="24" t="str">
        <f t="array" ref="J3">CONCATENATE(B2,": ",B1)</f>
        <v>Early Clinical Assessment of Balance: Level III</v>
      </c>
      <c r="AI3" s="47">
        <v>3</v>
      </c>
      <c r="AJ3" s="47">
        <v>5</v>
      </c>
      <c r="AK3" s="47">
        <v>10</v>
      </c>
      <c r="AL3" s="47">
        <v>25</v>
      </c>
      <c r="AM3" s="47">
        <v>50</v>
      </c>
      <c r="AN3" s="47">
        <v>75</v>
      </c>
      <c r="AO3" s="47">
        <v>90</v>
      </c>
      <c r="AP3" s="47">
        <v>95</v>
      </c>
      <c r="AQ3" s="47">
        <v>97</v>
      </c>
      <c r="AR3" t="s">
        <v>161</v>
      </c>
      <c r="AT3">
        <v>2</v>
      </c>
      <c r="AU3" t="s">
        <v>44</v>
      </c>
      <c r="AV3">
        <v>2.1642621185575099</v>
      </c>
      <c r="AW3">
        <v>61.5757875706202</v>
      </c>
      <c r="AX3">
        <v>37.5088815421907</v>
      </c>
      <c r="AY3">
        <v>28.894101544270899</v>
      </c>
      <c r="AZ3">
        <v>18.601477374436801</v>
      </c>
      <c r="BA3">
        <v>5.3631513636525598</v>
      </c>
      <c r="BE3">
        <f ca="1"/>
        <v>2</v>
      </c>
      <c r="BF3">
        <f ca="1"/>
        <v>15.23</v>
      </c>
      <c r="BG3">
        <f ca="1"/>
        <v>18.27</v>
      </c>
      <c r="BH3">
        <f ca="1"/>
        <v>23.89</v>
      </c>
      <c r="BI3">
        <f ca="1"/>
        <v>26.16</v>
      </c>
      <c r="BJ3">
        <f ca="1"/>
        <v>27.96</v>
      </c>
      <c r="BK3">
        <f ca="1"/>
        <v>29.2</v>
      </c>
      <c r="BL3">
        <f ca="1"/>
        <v>30.64</v>
      </c>
      <c r="BM3">
        <f ca="1"/>
        <v>32.049999999999997</v>
      </c>
      <c r="BN3">
        <f ca="1"/>
        <v>33.9</v>
      </c>
      <c r="BO3">
        <f ca="1"/>
        <v>34.99</v>
      </c>
      <c r="BP3">
        <f ca="1"/>
        <v>36.57</v>
      </c>
      <c r="BQ3">
        <f ca="1"/>
        <v>38.090000000000003</v>
      </c>
      <c r="BR3">
        <f ca="1"/>
        <v>39.119999999999997</v>
      </c>
      <c r="BS3">
        <f ca="1"/>
        <v>40.4</v>
      </c>
      <c r="BT3">
        <f ca="1"/>
        <v>41.15</v>
      </c>
      <c r="BU3">
        <f ca="1"/>
        <v>42.74</v>
      </c>
      <c r="BV3">
        <f ca="1"/>
        <v>45.24</v>
      </c>
      <c r="BW3">
        <f ca="1"/>
        <v>47.22</v>
      </c>
      <c r="BX3">
        <f ca="1"/>
        <v>50.73</v>
      </c>
      <c r="BY3">
        <f ca="1"/>
        <v>55.7</v>
      </c>
      <c r="BZ3">
        <f ca="1"/>
        <v>59.18</v>
      </c>
    </row>
    <row r="4" spans="2:78" ht="20" thickBot="1">
      <c r="I4" s="24"/>
      <c r="AH4">
        <v>2</v>
      </c>
      <c r="AI4" s="47">
        <f t="shared" ref="AI4:AQ13" ca="1" si="1">IF(AND(AI$3&gt;=MIN($J$5:$AD$5),AI$3&lt;=MAX($J$5:$AD$5)),INDEX(allCentiles,$AR4,MATCH(AI$3,topRow)),NA())</f>
        <v>15.23</v>
      </c>
      <c r="AJ4" s="47">
        <f t="shared" ca="1" si="1"/>
        <v>18.27</v>
      </c>
      <c r="AK4" s="47">
        <f t="shared" ca="1" si="1"/>
        <v>23.89</v>
      </c>
      <c r="AL4" s="47">
        <f t="shared" ca="1" si="1"/>
        <v>29.2</v>
      </c>
      <c r="AM4" s="47">
        <f t="shared" ca="1" si="1"/>
        <v>36.57</v>
      </c>
      <c r="AN4" s="47">
        <f t="shared" ca="1" si="1"/>
        <v>42.74</v>
      </c>
      <c r="AO4" s="47">
        <f t="shared" ca="1" si="1"/>
        <v>50.73</v>
      </c>
      <c r="AP4" s="47">
        <f t="shared" ca="1" si="1"/>
        <v>55.7</v>
      </c>
      <c r="AQ4" s="47">
        <f t="shared" ca="1" si="1"/>
        <v>59.18</v>
      </c>
      <c r="AR4">
        <v>2</v>
      </c>
      <c r="AT4">
        <v>3</v>
      </c>
      <c r="AU4" t="s">
        <v>44</v>
      </c>
      <c r="AV4">
        <v>2.2475954518908399</v>
      </c>
      <c r="AW4">
        <v>63.941482350958701</v>
      </c>
      <c r="AX4">
        <v>39.2016547718098</v>
      </c>
      <c r="AY4">
        <v>29.590076780768999</v>
      </c>
      <c r="AZ4">
        <v>18.935601936161099</v>
      </c>
      <c r="BA4">
        <v>5.4354359208885699</v>
      </c>
      <c r="BE4">
        <f ca="1"/>
        <v>2.08</v>
      </c>
      <c r="BF4">
        <f ca="1"/>
        <v>15.44</v>
      </c>
      <c r="BG4">
        <f ca="1"/>
        <v>18.43</v>
      </c>
      <c r="BH4">
        <f ca="1"/>
        <v>24.07</v>
      </c>
      <c r="BI4">
        <f ca="1"/>
        <v>26.33</v>
      </c>
      <c r="BJ4">
        <f ca="1"/>
        <v>28.14</v>
      </c>
      <c r="BK4">
        <f ca="1"/>
        <v>29.4</v>
      </c>
      <c r="BL4">
        <f ca="1"/>
        <v>30.82</v>
      </c>
      <c r="BM4">
        <f ca="1"/>
        <v>32.25</v>
      </c>
      <c r="BN4">
        <f ca="1"/>
        <v>34.07</v>
      </c>
      <c r="BO4">
        <f ca="1"/>
        <v>35.14</v>
      </c>
      <c r="BP4">
        <f ca="1"/>
        <v>36.67</v>
      </c>
      <c r="BQ4">
        <f ca="1"/>
        <v>38.119999999999997</v>
      </c>
      <c r="BR4">
        <f ca="1"/>
        <v>39.08</v>
      </c>
      <c r="BS4">
        <f ca="1"/>
        <v>40.33</v>
      </c>
      <c r="BT4">
        <f ca="1"/>
        <v>41.11</v>
      </c>
      <c r="BU4">
        <f ca="1"/>
        <v>42.74</v>
      </c>
      <c r="BV4">
        <f ca="1"/>
        <v>45.31</v>
      </c>
      <c r="BW4">
        <f ca="1"/>
        <v>47.35</v>
      </c>
      <c r="BX4">
        <f ca="1"/>
        <v>50.96</v>
      </c>
      <c r="BY4">
        <f ca="1"/>
        <v>56.08</v>
      </c>
      <c r="BZ4">
        <f ca="1"/>
        <v>59.64</v>
      </c>
    </row>
    <row r="5" spans="2:78" ht="17" customHeight="1" thickBot="1">
      <c r="B5" t="s">
        <v>4</v>
      </c>
      <c r="I5" s="25" t="str">
        <f t="array" aca="1" ref="I5:AD46" ca="1">INDIRECT(SUBSTITUTE(CONCATENATE(INDEX(OutcomeInfo,MATCH(B2,Outcomes,0),2),"_",B1)," ","_"))</f>
        <v>Age</v>
      </c>
      <c r="J5" s="4">
        <f ca="1"/>
        <v>3</v>
      </c>
      <c r="K5" s="66">
        <f ca="1"/>
        <v>5</v>
      </c>
      <c r="L5" s="4">
        <f ca="1"/>
        <v>10</v>
      </c>
      <c r="M5" s="66">
        <f ca="1"/>
        <v>15</v>
      </c>
      <c r="N5" s="4">
        <f ca="1"/>
        <v>20</v>
      </c>
      <c r="O5" s="66">
        <f ca="1"/>
        <v>25</v>
      </c>
      <c r="P5" s="4">
        <f ca="1"/>
        <v>30</v>
      </c>
      <c r="Q5" s="66">
        <f ca="1"/>
        <v>35</v>
      </c>
      <c r="R5" s="4">
        <f ca="1"/>
        <v>40</v>
      </c>
      <c r="S5" s="66">
        <f ca="1"/>
        <v>45</v>
      </c>
      <c r="T5" s="4">
        <f ca="1"/>
        <v>50</v>
      </c>
      <c r="U5" s="66">
        <f ca="1"/>
        <v>55</v>
      </c>
      <c r="V5" s="4">
        <f ca="1"/>
        <v>60</v>
      </c>
      <c r="W5" s="66">
        <f ca="1"/>
        <v>65</v>
      </c>
      <c r="X5" s="4">
        <f ca="1"/>
        <v>70</v>
      </c>
      <c r="Y5" s="66">
        <f ca="1"/>
        <v>75</v>
      </c>
      <c r="Z5" s="4">
        <f ca="1"/>
        <v>80</v>
      </c>
      <c r="AA5" s="66">
        <f ca="1"/>
        <v>85</v>
      </c>
      <c r="AB5" s="4">
        <f ca="1"/>
        <v>90</v>
      </c>
      <c r="AC5" s="66">
        <f ca="1"/>
        <v>95</v>
      </c>
      <c r="AD5" s="5">
        <f ca="1"/>
        <v>97</v>
      </c>
      <c r="AF5" s="59">
        <f ca="1">COUNTIF(J5:AD5,"&lt;&gt;x")</f>
        <v>21</v>
      </c>
      <c r="AH5">
        <v>2.08</v>
      </c>
      <c r="AI5" s="47">
        <f t="shared" ca="1" si="1"/>
        <v>15.44</v>
      </c>
      <c r="AJ5" s="47">
        <f t="shared" ca="1" si="1"/>
        <v>18.43</v>
      </c>
      <c r="AK5" s="47">
        <f t="shared" ca="1" si="1"/>
        <v>24.07</v>
      </c>
      <c r="AL5" s="47">
        <f t="shared" ca="1" si="1"/>
        <v>29.4</v>
      </c>
      <c r="AM5" s="47">
        <f t="shared" ca="1" si="1"/>
        <v>36.67</v>
      </c>
      <c r="AN5" s="47">
        <f t="shared" ca="1" si="1"/>
        <v>42.74</v>
      </c>
      <c r="AO5" s="47">
        <f t="shared" ca="1" si="1"/>
        <v>50.96</v>
      </c>
      <c r="AP5" s="47">
        <f t="shared" ca="1" si="1"/>
        <v>56.08</v>
      </c>
      <c r="AQ5" s="47">
        <f t="shared" ca="1" si="1"/>
        <v>59.64</v>
      </c>
      <c r="AR5">
        <v>3</v>
      </c>
      <c r="AT5">
        <v>4</v>
      </c>
      <c r="AU5" t="s">
        <v>44</v>
      </c>
      <c r="AV5">
        <v>2.3309287852241698</v>
      </c>
      <c r="AW5">
        <v>66.154829592455201</v>
      </c>
      <c r="AX5">
        <v>40.840423341277798</v>
      </c>
      <c r="AY5">
        <v>30.263737189567902</v>
      </c>
      <c r="AZ5">
        <v>19.2530591128704</v>
      </c>
      <c r="BA5">
        <v>5.5029442786627598</v>
      </c>
      <c r="BE5">
        <f ca="1"/>
        <v>2.17</v>
      </c>
      <c r="BF5">
        <f ca="1"/>
        <v>15.65</v>
      </c>
      <c r="BG5">
        <f ca="1"/>
        <v>18.600000000000001</v>
      </c>
      <c r="BH5">
        <f ca="1"/>
        <v>24.24</v>
      </c>
      <c r="BI5">
        <f ca="1"/>
        <v>26.51</v>
      </c>
      <c r="BJ5">
        <f ca="1"/>
        <v>28.32</v>
      </c>
      <c r="BK5">
        <f ca="1"/>
        <v>29.59</v>
      </c>
      <c r="BL5">
        <f ca="1"/>
        <v>30.99</v>
      </c>
      <c r="BM5">
        <f ca="1"/>
        <v>32.44</v>
      </c>
      <c r="BN5">
        <f ca="1"/>
        <v>34.24</v>
      </c>
      <c r="BO5">
        <f ca="1"/>
        <v>35.299999999999997</v>
      </c>
      <c r="BP5">
        <f ca="1"/>
        <v>36.770000000000003</v>
      </c>
      <c r="BQ5">
        <f ca="1"/>
        <v>38.15</v>
      </c>
      <c r="BR5">
        <f ca="1"/>
        <v>39.049999999999997</v>
      </c>
      <c r="BS5">
        <f ca="1"/>
        <v>40.270000000000003</v>
      </c>
      <c r="BT5">
        <f ca="1"/>
        <v>41.07</v>
      </c>
      <c r="BU5">
        <f ca="1"/>
        <v>42.75</v>
      </c>
      <c r="BV5">
        <f ca="1"/>
        <v>45.38</v>
      </c>
      <c r="BW5">
        <f ca="1"/>
        <v>47.49</v>
      </c>
      <c r="BX5">
        <f ca="1"/>
        <v>51.19</v>
      </c>
      <c r="BY5">
        <f ca="1"/>
        <v>56.45</v>
      </c>
      <c r="BZ5">
        <f ca="1"/>
        <v>60.11</v>
      </c>
    </row>
    <row r="6" spans="2:78">
      <c r="B6" t="s">
        <v>5</v>
      </c>
      <c r="C6" s="49">
        <f>IF('Assessment Data Entry'!E8="","",'Assessment Data Entry'!E8)</f>
        <v>3</v>
      </c>
      <c r="D6" t="s">
        <v>6</v>
      </c>
      <c r="E6" s="49">
        <f>IF('Assessment Data Entry'!G8="",0,'Assessment Data Entry'!G8)</f>
        <v>4</v>
      </c>
      <c r="F6" t="s">
        <v>7</v>
      </c>
      <c r="H6" s="59">
        <f>IF(C6="","",(C6-2)*4+FLOOR(E6/3,1)+1)</f>
        <v>6</v>
      </c>
      <c r="I6" s="6" t="str">
        <f ca="1"/>
        <v>2 years  0 mo</v>
      </c>
      <c r="J6" s="40">
        <f ca="1"/>
        <v>11.2</v>
      </c>
      <c r="K6" s="41">
        <f ca="1"/>
        <v>15.3</v>
      </c>
      <c r="L6" s="40">
        <f ca="1"/>
        <v>20.6</v>
      </c>
      <c r="M6" s="41">
        <f ca="1"/>
        <v>22.8</v>
      </c>
      <c r="N6" s="40">
        <f ca="1"/>
        <v>24.6</v>
      </c>
      <c r="O6" s="41">
        <f ca="1"/>
        <v>25.4</v>
      </c>
      <c r="P6" s="40">
        <f ca="1"/>
        <v>27.3</v>
      </c>
      <c r="Q6" s="41">
        <f ca="1"/>
        <v>28.3</v>
      </c>
      <c r="R6" s="40">
        <f ca="1"/>
        <v>30.6</v>
      </c>
      <c r="S6" s="41">
        <f ca="1"/>
        <v>32</v>
      </c>
      <c r="T6" s="40">
        <f ca="1"/>
        <v>34.9</v>
      </c>
      <c r="U6" s="41">
        <f ca="1"/>
        <v>38</v>
      </c>
      <c r="V6" s="40">
        <f ca="1"/>
        <v>40.6</v>
      </c>
      <c r="W6" s="41">
        <f ca="1"/>
        <v>42.3</v>
      </c>
      <c r="X6" s="40">
        <f ca="1"/>
        <v>42.9</v>
      </c>
      <c r="Y6" s="41">
        <f ca="1"/>
        <v>43.7</v>
      </c>
      <c r="Z6" s="40">
        <f ca="1"/>
        <v>44.8</v>
      </c>
      <c r="AA6" s="41">
        <f ca="1"/>
        <v>45.6</v>
      </c>
      <c r="AB6" s="40">
        <f ca="1"/>
        <v>47.2</v>
      </c>
      <c r="AC6" s="41">
        <f ca="1"/>
        <v>49.3</v>
      </c>
      <c r="AD6" s="42">
        <f ca="1"/>
        <v>50.9</v>
      </c>
      <c r="AF6" s="47"/>
      <c r="AH6">
        <v>2.17</v>
      </c>
      <c r="AI6" s="47">
        <f t="shared" ca="1" si="1"/>
        <v>15.65</v>
      </c>
      <c r="AJ6" s="47">
        <f t="shared" ca="1" si="1"/>
        <v>18.600000000000001</v>
      </c>
      <c r="AK6" s="47">
        <f t="shared" ca="1" si="1"/>
        <v>24.24</v>
      </c>
      <c r="AL6" s="47">
        <f t="shared" ca="1" si="1"/>
        <v>29.59</v>
      </c>
      <c r="AM6" s="47">
        <f t="shared" ca="1" si="1"/>
        <v>36.770000000000003</v>
      </c>
      <c r="AN6" s="47">
        <f t="shared" ca="1" si="1"/>
        <v>42.75</v>
      </c>
      <c r="AO6" s="47">
        <f t="shared" ca="1" si="1"/>
        <v>51.19</v>
      </c>
      <c r="AP6" s="47">
        <f t="shared" ca="1" si="1"/>
        <v>56.45</v>
      </c>
      <c r="AQ6" s="47">
        <f t="shared" ca="1" si="1"/>
        <v>60.11</v>
      </c>
      <c r="AR6">
        <v>4</v>
      </c>
      <c r="AT6">
        <v>5</v>
      </c>
      <c r="AU6" t="s">
        <v>44</v>
      </c>
      <c r="AV6">
        <v>2.4142621185575099</v>
      </c>
      <c r="AW6">
        <v>68.225640270212807</v>
      </c>
      <c r="AX6">
        <v>42.426910164962202</v>
      </c>
      <c r="AY6">
        <v>30.915798243731999</v>
      </c>
      <c r="AZ6">
        <v>19.5546803361777</v>
      </c>
      <c r="BA6">
        <v>5.56599202417899</v>
      </c>
      <c r="BE6">
        <f ca="1"/>
        <v>2.25</v>
      </c>
      <c r="BF6">
        <f ca="1"/>
        <v>15.86</v>
      </c>
      <c r="BG6">
        <f ca="1"/>
        <v>18.760000000000002</v>
      </c>
      <c r="BH6">
        <f ca="1"/>
        <v>24.41</v>
      </c>
      <c r="BI6">
        <f ca="1"/>
        <v>26.68</v>
      </c>
      <c r="BJ6">
        <f ca="1"/>
        <v>28.49</v>
      </c>
      <c r="BK6">
        <f ca="1"/>
        <v>29.79</v>
      </c>
      <c r="BL6">
        <f ca="1"/>
        <v>31.16</v>
      </c>
      <c r="BM6">
        <f ca="1"/>
        <v>32.630000000000003</v>
      </c>
      <c r="BN6">
        <f ca="1"/>
        <v>34.409999999999997</v>
      </c>
      <c r="BO6">
        <f ca="1"/>
        <v>35.46</v>
      </c>
      <c r="BP6">
        <f ca="1"/>
        <v>36.86</v>
      </c>
      <c r="BQ6">
        <f ca="1"/>
        <v>38.18</v>
      </c>
      <c r="BR6">
        <f ca="1"/>
        <v>39.020000000000003</v>
      </c>
      <c r="BS6">
        <f ca="1"/>
        <v>40.22</v>
      </c>
      <c r="BT6">
        <f ca="1"/>
        <v>41.04</v>
      </c>
      <c r="BU6">
        <f ca="1"/>
        <v>42.76</v>
      </c>
      <c r="BV6">
        <f ca="1"/>
        <v>45.46</v>
      </c>
      <c r="BW6">
        <f ca="1"/>
        <v>47.63</v>
      </c>
      <c r="BX6">
        <f ca="1"/>
        <v>51.42</v>
      </c>
      <c r="BY6">
        <f ca="1"/>
        <v>56.83</v>
      </c>
      <c r="BZ6">
        <f ca="1"/>
        <v>60.57</v>
      </c>
    </row>
    <row r="7" spans="2:78">
      <c r="B7" t="s">
        <v>8</v>
      </c>
      <c r="C7" s="49">
        <f ca="1">IF(OR(B1=0,INDIRECT(INDEX(scoreLocation,MATCH(VLOOKUP(B2,OutcomeInfo,2,FALSE),INDEX(scoreLocation,,1),0),6))=""),"",INDIRECT(INDEX(scoreLocation,MATCH(VLOOKUP(B2,OutcomeInfo,2,FALSE),INDEX(scoreLocation,,1),0),6)))</f>
        <v>45</v>
      </c>
      <c r="H7" s="60">
        <f t="array" aca="1" ref="H7" ca="1">MAX(COLUMN(topRow)*IF(INDEX(fullTable,H6,0)=C7,1,0))-9</f>
        <v>-9</v>
      </c>
      <c r="I7" s="6" t="str">
        <f ca="1"/>
        <v>3 mo</v>
      </c>
      <c r="J7" s="40">
        <f ca="1"/>
        <v>12</v>
      </c>
      <c r="K7" s="41">
        <f ca="1"/>
        <v>15.9</v>
      </c>
      <c r="L7" s="40">
        <f ca="1"/>
        <v>21.3</v>
      </c>
      <c r="M7" s="41">
        <f ca="1"/>
        <v>23.5</v>
      </c>
      <c r="N7" s="40">
        <f ca="1"/>
        <v>25.3</v>
      </c>
      <c r="O7" s="41">
        <f ca="1"/>
        <v>26.2</v>
      </c>
      <c r="P7" s="40">
        <f ca="1"/>
        <v>28</v>
      </c>
      <c r="Q7" s="41">
        <f ca="1"/>
        <v>29</v>
      </c>
      <c r="R7" s="40">
        <f ca="1"/>
        <v>31.3</v>
      </c>
      <c r="S7" s="41">
        <f ca="1"/>
        <v>32.6</v>
      </c>
      <c r="T7" s="40">
        <f ca="1"/>
        <v>35.200000000000003</v>
      </c>
      <c r="U7" s="41">
        <f ca="1"/>
        <v>38</v>
      </c>
      <c r="V7" s="40">
        <f ca="1"/>
        <v>40.200000000000003</v>
      </c>
      <c r="W7" s="41">
        <f ca="1"/>
        <v>41.8</v>
      </c>
      <c r="X7" s="40">
        <f ca="1"/>
        <v>42.4</v>
      </c>
      <c r="Y7" s="41">
        <f ca="1"/>
        <v>43.3</v>
      </c>
      <c r="Z7" s="40">
        <f ca="1"/>
        <v>44.8</v>
      </c>
      <c r="AA7" s="41">
        <f ca="1"/>
        <v>45.8</v>
      </c>
      <c r="AB7" s="40">
        <f ca="1"/>
        <v>47.8</v>
      </c>
      <c r="AC7" s="41">
        <f ca="1"/>
        <v>50.5</v>
      </c>
      <c r="AD7" s="42">
        <f ca="1"/>
        <v>52.5</v>
      </c>
      <c r="AF7" s="47" t="s">
        <v>20</v>
      </c>
      <c r="AG7" s="47" t="s">
        <v>124</v>
      </c>
      <c r="AH7">
        <v>2.25</v>
      </c>
      <c r="AI7" s="47">
        <f t="shared" ca="1" si="1"/>
        <v>15.86</v>
      </c>
      <c r="AJ7" s="47">
        <f t="shared" ca="1" si="1"/>
        <v>18.760000000000002</v>
      </c>
      <c r="AK7" s="47">
        <f t="shared" ca="1" si="1"/>
        <v>24.41</v>
      </c>
      <c r="AL7" s="47">
        <f t="shared" ca="1" si="1"/>
        <v>29.79</v>
      </c>
      <c r="AM7" s="47">
        <f t="shared" ca="1" si="1"/>
        <v>36.86</v>
      </c>
      <c r="AN7" s="47">
        <f t="shared" ca="1" si="1"/>
        <v>42.76</v>
      </c>
      <c r="AO7" s="47">
        <f t="shared" ca="1" si="1"/>
        <v>51.42</v>
      </c>
      <c r="AP7" s="47">
        <f t="shared" ca="1" si="1"/>
        <v>56.83</v>
      </c>
      <c r="AQ7" s="47">
        <f t="shared" ca="1" si="1"/>
        <v>60.57</v>
      </c>
      <c r="AR7">
        <v>5</v>
      </c>
      <c r="AT7">
        <v>6</v>
      </c>
      <c r="AU7" t="s">
        <v>44</v>
      </c>
      <c r="AV7">
        <v>2.4975954518908399</v>
      </c>
      <c r="AW7">
        <v>70.163093545829696</v>
      </c>
      <c r="AX7">
        <v>43.962783190975301</v>
      </c>
      <c r="AY7">
        <v>31.546952476345599</v>
      </c>
      <c r="AZ7">
        <v>19.841255562771799</v>
      </c>
      <c r="BA7">
        <v>5.62487389222819</v>
      </c>
      <c r="BE7">
        <f ca="1"/>
        <v>2.33</v>
      </c>
      <c r="BF7">
        <f ca="1"/>
        <v>16.059999999999999</v>
      </c>
      <c r="BG7">
        <f ca="1"/>
        <v>18.920000000000002</v>
      </c>
      <c r="BH7">
        <f ca="1"/>
        <v>24.58</v>
      </c>
      <c r="BI7">
        <f ca="1"/>
        <v>26.85</v>
      </c>
      <c r="BJ7">
        <f ca="1"/>
        <v>28.66</v>
      </c>
      <c r="BK7">
        <f ca="1"/>
        <v>29.98</v>
      </c>
      <c r="BL7">
        <f ca="1"/>
        <v>31.33</v>
      </c>
      <c r="BM7">
        <f ca="1"/>
        <v>32.82</v>
      </c>
      <c r="BN7">
        <f ca="1"/>
        <v>34.57</v>
      </c>
      <c r="BO7">
        <f ca="1"/>
        <v>35.619999999999997</v>
      </c>
      <c r="BP7">
        <f ca="1"/>
        <v>36.96</v>
      </c>
      <c r="BQ7">
        <f ca="1"/>
        <v>38.21</v>
      </c>
      <c r="BR7">
        <f ca="1"/>
        <v>39</v>
      </c>
      <c r="BS7">
        <f ca="1"/>
        <v>40.17</v>
      </c>
      <c r="BT7">
        <f ca="1"/>
        <v>41.01</v>
      </c>
      <c r="BU7">
        <f ca="1"/>
        <v>42.78</v>
      </c>
      <c r="BV7">
        <f ca="1"/>
        <v>45.54</v>
      </c>
      <c r="BW7">
        <f ca="1"/>
        <v>47.78</v>
      </c>
      <c r="BX7">
        <f ca="1"/>
        <v>51.65</v>
      </c>
      <c r="BY7">
        <f ca="1"/>
        <v>57.2</v>
      </c>
      <c r="BZ7">
        <f ca="1"/>
        <v>61.03</v>
      </c>
    </row>
    <row r="8" spans="2:78">
      <c r="B8" s="62" t="s">
        <v>9</v>
      </c>
      <c r="C8" s="63">
        <f t="array" aca="1" ref="C8" ca="1">IF(C7="","",IF(C7&lt;INDEX(fullTable,H6,1),"min",IF(C7&gt;INDEX(fullTable,H6,width),"max",INDEX(topRow,1,SUM(1*(INDEX(OFFSET($J$6,0,0,41,width),H6,0)&lt;=C7))-IF(H8&gt;1,H8-1,0)))))</f>
        <v>75</v>
      </c>
      <c r="D8" s="63">
        <f t="array" aca="1" ref="D8" ca="1">IF(MAX(COLUMN(topRow)*IF(INDEX(fullTable,H6,0)=C7,1,0))&lt;=0,C8,IF(H7=width,"max",INDEX(topRow,0,H7)))</f>
        <v>75</v>
      </c>
      <c r="E8" s="62"/>
      <c r="F8" s="64">
        <f ca="1">IF(OR(C6="",C7=""),"",IF(OR(AND(C8="min",D8&lt;&gt;"min"),IFERROR(FIND("&lt;",C8),0)&gt;0),_xlfn.CONCAT("&lt;=",D8),IF(C8="max",_xlfn.CONCAT("&gt;",INDEX(topRow,1,COUNTIF(topRow,"&lt;&gt;x"))),IF(C8="min",CONCATENATE("&lt;",$J$5),IF(D8="max",CONCATENATE("&gt;=",C8),IF(C8=D8,C8,CONCATENATE(C8," to ",D8)))))))</f>
        <v>75</v>
      </c>
      <c r="G8" s="61"/>
      <c r="H8" s="60">
        <f t="array" aca="1" ref="H8" ca="1">SUM(1*(INDEX(OFFSET($J$6,0,0,41,width),H6,0)=C7))</f>
        <v>0</v>
      </c>
      <c r="I8" s="6" t="str">
        <f ca="1"/>
        <v>6 mo</v>
      </c>
      <c r="J8" s="40">
        <f ca="1"/>
        <v>12.8</v>
      </c>
      <c r="K8" s="41">
        <f ca="1"/>
        <v>16.399999999999999</v>
      </c>
      <c r="L8" s="40">
        <f ca="1"/>
        <v>21.9</v>
      </c>
      <c r="M8" s="41">
        <f ca="1"/>
        <v>24.1</v>
      </c>
      <c r="N8" s="40">
        <f ca="1"/>
        <v>25.9</v>
      </c>
      <c r="O8" s="41">
        <f ca="1"/>
        <v>26.9</v>
      </c>
      <c r="P8" s="40">
        <f ca="1"/>
        <v>28.6</v>
      </c>
      <c r="Q8" s="41">
        <f ca="1"/>
        <v>29.8</v>
      </c>
      <c r="R8" s="40">
        <f ca="1"/>
        <v>31.9</v>
      </c>
      <c r="S8" s="41">
        <f ca="1"/>
        <v>33.200000000000003</v>
      </c>
      <c r="T8" s="40">
        <f ca="1"/>
        <v>35.5</v>
      </c>
      <c r="U8" s="41">
        <f ca="1"/>
        <v>38</v>
      </c>
      <c r="V8" s="40">
        <f ca="1"/>
        <v>39.799999999999997</v>
      </c>
      <c r="W8" s="41">
        <f ca="1"/>
        <v>41.4</v>
      </c>
      <c r="X8" s="40">
        <f ca="1"/>
        <v>42</v>
      </c>
      <c r="Y8" s="41">
        <f ca="1"/>
        <v>43.1</v>
      </c>
      <c r="Z8" s="40">
        <f ca="1"/>
        <v>44.8</v>
      </c>
      <c r="AA8" s="41">
        <f ca="1"/>
        <v>46.1</v>
      </c>
      <c r="AB8" s="40">
        <f ca="1"/>
        <v>48.4</v>
      </c>
      <c r="AC8" s="41">
        <f ca="1"/>
        <v>51.7</v>
      </c>
      <c r="AD8" s="42">
        <f ca="1"/>
        <v>54.1</v>
      </c>
      <c r="AF8" s="47">
        <f ca="1">IF(OR(C6="",C7=""),NA(),C6+E6/12)</f>
        <v>3.3333333333333335</v>
      </c>
      <c r="AG8" s="47">
        <f ca="1">IF(C7="",NA(),C7)</f>
        <v>45</v>
      </c>
      <c r="AH8">
        <v>2.33</v>
      </c>
      <c r="AI8" s="47">
        <f t="shared" ca="1" si="1"/>
        <v>16.059999999999999</v>
      </c>
      <c r="AJ8" s="47">
        <f t="shared" ca="1" si="1"/>
        <v>18.920000000000002</v>
      </c>
      <c r="AK8" s="47">
        <f t="shared" ca="1" si="1"/>
        <v>24.58</v>
      </c>
      <c r="AL8" s="47">
        <f t="shared" ca="1" si="1"/>
        <v>29.98</v>
      </c>
      <c r="AM8" s="47">
        <f t="shared" ca="1" si="1"/>
        <v>36.96</v>
      </c>
      <c r="AN8" s="47">
        <f t="shared" ca="1" si="1"/>
        <v>42.78</v>
      </c>
      <c r="AO8" s="47">
        <f t="shared" ca="1" si="1"/>
        <v>51.65</v>
      </c>
      <c r="AP8" s="47">
        <f t="shared" ca="1" si="1"/>
        <v>57.2</v>
      </c>
      <c r="AQ8" s="47">
        <f t="shared" ca="1" si="1"/>
        <v>61.03</v>
      </c>
      <c r="AR8">
        <v>6</v>
      </c>
      <c r="AT8">
        <v>7</v>
      </c>
      <c r="AU8" t="s">
        <v>44</v>
      </c>
      <c r="AV8">
        <v>2.5809287852241698</v>
      </c>
      <c r="AW8">
        <v>71.975777455332803</v>
      </c>
      <c r="AX8">
        <v>45.449657154767003</v>
      </c>
      <c r="AY8">
        <v>32.157870216029799</v>
      </c>
      <c r="AZ8">
        <v>20.113535343341901</v>
      </c>
      <c r="BA8">
        <v>5.67986514301084</v>
      </c>
      <c r="BE8">
        <f ca="1"/>
        <v>2.42</v>
      </c>
      <c r="BF8">
        <f ca="1"/>
        <v>16.27</v>
      </c>
      <c r="BG8">
        <f ca="1"/>
        <v>19.09</v>
      </c>
      <c r="BH8">
        <f ca="1"/>
        <v>24.75</v>
      </c>
      <c r="BI8">
        <f ca="1"/>
        <v>27.02</v>
      </c>
      <c r="BJ8">
        <f ca="1"/>
        <v>28.83</v>
      </c>
      <c r="BK8">
        <f ca="1"/>
        <v>30.17</v>
      </c>
      <c r="BL8">
        <f ca="1"/>
        <v>31.5</v>
      </c>
      <c r="BM8">
        <f ca="1"/>
        <v>33.01</v>
      </c>
      <c r="BN8">
        <f ca="1"/>
        <v>34.74</v>
      </c>
      <c r="BO8">
        <f ca="1"/>
        <v>35.770000000000003</v>
      </c>
      <c r="BP8">
        <f ca="1"/>
        <v>37.06</v>
      </c>
      <c r="BQ8">
        <f ca="1"/>
        <v>38.24</v>
      </c>
      <c r="BR8">
        <f ca="1"/>
        <v>38.97</v>
      </c>
      <c r="BS8">
        <f ca="1"/>
        <v>40.130000000000003</v>
      </c>
      <c r="BT8">
        <f ca="1"/>
        <v>40.99</v>
      </c>
      <c r="BU8">
        <f ca="1"/>
        <v>42.8</v>
      </c>
      <c r="BV8">
        <f ca="1"/>
        <v>45.63</v>
      </c>
      <c r="BW8">
        <f ca="1"/>
        <v>47.93</v>
      </c>
      <c r="BX8">
        <f ca="1"/>
        <v>51.89</v>
      </c>
      <c r="BY8">
        <f ca="1"/>
        <v>57.58</v>
      </c>
      <c r="BZ8">
        <f ca="1"/>
        <v>61.5</v>
      </c>
    </row>
    <row r="9" spans="2:78" ht="17" thickBot="1">
      <c r="B9" s="50" t="s">
        <v>9</v>
      </c>
      <c r="C9" s="58">
        <f ca="1">IF(OR(LEFT(F8,2)="&gt;&gt;",LEFT(F8,2)="&lt;&lt;"),RIGHT(F8,LEN(F8)-1),F8)</f>
        <v>75</v>
      </c>
      <c r="D9" s="60" t="str">
        <f t="array" aca="1" ref="D9" ca="1">RIGHT(C9,LEN(C9)+1-MIN(FIND({0,1,2,3,4,5,6,7,8,9},C9&amp;"0123456789")))</f>
        <v>75</v>
      </c>
      <c r="E9" s="52"/>
      <c r="H9" s="61"/>
      <c r="I9" s="10" t="str">
        <f ca="1"/>
        <v>9 mo</v>
      </c>
      <c r="J9" s="43">
        <f ca="1"/>
        <v>13.6</v>
      </c>
      <c r="K9" s="44">
        <f ca="1"/>
        <v>17</v>
      </c>
      <c r="L9" s="43">
        <f ca="1"/>
        <v>22.6</v>
      </c>
      <c r="M9" s="44">
        <f ca="1"/>
        <v>24.8</v>
      </c>
      <c r="N9" s="43">
        <f ca="1"/>
        <v>26.6</v>
      </c>
      <c r="O9" s="44">
        <f ca="1"/>
        <v>27.7</v>
      </c>
      <c r="P9" s="43">
        <f ca="1"/>
        <v>29.3</v>
      </c>
      <c r="Q9" s="44">
        <f ca="1"/>
        <v>30.5</v>
      </c>
      <c r="R9" s="43">
        <f ca="1"/>
        <v>32.6</v>
      </c>
      <c r="S9" s="44">
        <f ca="1"/>
        <v>33.700000000000003</v>
      </c>
      <c r="T9" s="43">
        <f ca="1"/>
        <v>35.799999999999997</v>
      </c>
      <c r="U9" s="44">
        <f ca="1"/>
        <v>38</v>
      </c>
      <c r="V9" s="43">
        <f ca="1"/>
        <v>39.6</v>
      </c>
      <c r="W9" s="44">
        <f ca="1"/>
        <v>41</v>
      </c>
      <c r="X9" s="43">
        <f ca="1"/>
        <v>41.7</v>
      </c>
      <c r="Y9" s="44">
        <f ca="1"/>
        <v>42.9</v>
      </c>
      <c r="Z9" s="43">
        <f ca="1"/>
        <v>44.9</v>
      </c>
      <c r="AA9" s="44">
        <f ca="1"/>
        <v>46.4</v>
      </c>
      <c r="AB9" s="43">
        <f ca="1"/>
        <v>49.1</v>
      </c>
      <c r="AC9" s="44">
        <f ca="1"/>
        <v>53</v>
      </c>
      <c r="AD9" s="45">
        <f ca="1"/>
        <v>55.7</v>
      </c>
      <c r="AF9" s="47">
        <f ca="1">IF(OR(C13="",C12=""),NA(),C12+E12/12)</f>
        <v>4.166666666666667</v>
      </c>
      <c r="AG9" s="47">
        <f ca="1">IF(C13="",NA(),C13)</f>
        <v>67</v>
      </c>
      <c r="AH9">
        <v>2.42</v>
      </c>
      <c r="AI9" s="47">
        <f t="shared" ca="1" si="1"/>
        <v>16.27</v>
      </c>
      <c r="AJ9" s="47">
        <f t="shared" ca="1" si="1"/>
        <v>19.09</v>
      </c>
      <c r="AK9" s="47">
        <f t="shared" ca="1" si="1"/>
        <v>24.75</v>
      </c>
      <c r="AL9" s="47">
        <f t="shared" ca="1" si="1"/>
        <v>30.17</v>
      </c>
      <c r="AM9" s="47">
        <f t="shared" ca="1" si="1"/>
        <v>37.06</v>
      </c>
      <c r="AN9" s="47">
        <f t="shared" ca="1" si="1"/>
        <v>42.8</v>
      </c>
      <c r="AO9" s="47">
        <f t="shared" ca="1" si="1"/>
        <v>51.89</v>
      </c>
      <c r="AP9" s="47">
        <f t="shared" ca="1" si="1"/>
        <v>57.58</v>
      </c>
      <c r="AQ9" s="47">
        <f t="shared" ca="1" si="1"/>
        <v>61.5</v>
      </c>
      <c r="AR9">
        <v>7</v>
      </c>
      <c r="AT9">
        <v>8</v>
      </c>
      <c r="AU9" t="s">
        <v>44</v>
      </c>
      <c r="AV9">
        <v>2.6642621185575099</v>
      </c>
      <c r="AW9">
        <v>73.671726976863894</v>
      </c>
      <c r="AX9">
        <v>46.8890952767714</v>
      </c>
      <c r="AY9">
        <v>32.749200298877099</v>
      </c>
      <c r="AZ9">
        <v>20.3722327882972</v>
      </c>
      <c r="BA9">
        <v>5.7312228489197903</v>
      </c>
      <c r="BE9">
        <f ca="1"/>
        <v>2.5</v>
      </c>
      <c r="BF9">
        <f ca="1"/>
        <v>16.47</v>
      </c>
      <c r="BG9">
        <f ca="1"/>
        <v>19.25</v>
      </c>
      <c r="BH9">
        <f ca="1"/>
        <v>24.91</v>
      </c>
      <c r="BI9">
        <f ca="1"/>
        <v>27.19</v>
      </c>
      <c r="BJ9">
        <f ca="1"/>
        <v>29</v>
      </c>
      <c r="BK9">
        <f ca="1"/>
        <v>30.36</v>
      </c>
      <c r="BL9">
        <f ca="1"/>
        <v>31.67</v>
      </c>
      <c r="BM9">
        <f ca="1"/>
        <v>33.19</v>
      </c>
      <c r="BN9">
        <f ca="1"/>
        <v>34.9</v>
      </c>
      <c r="BO9">
        <f ca="1"/>
        <v>35.92</v>
      </c>
      <c r="BP9">
        <f ca="1"/>
        <v>37.159999999999997</v>
      </c>
      <c r="BQ9">
        <f ca="1"/>
        <v>38.28</v>
      </c>
      <c r="BR9">
        <f ca="1"/>
        <v>38.96</v>
      </c>
      <c r="BS9">
        <f ca="1"/>
        <v>40.090000000000003</v>
      </c>
      <c r="BT9">
        <f ca="1"/>
        <v>40.97</v>
      </c>
      <c r="BU9">
        <f ca="1"/>
        <v>42.83</v>
      </c>
      <c r="BV9">
        <f ca="1"/>
        <v>45.72</v>
      </c>
      <c r="BW9">
        <f ca="1"/>
        <v>48.09</v>
      </c>
      <c r="BX9">
        <f ca="1"/>
        <v>52.13</v>
      </c>
      <c r="BY9">
        <f ca="1"/>
        <v>57.96</v>
      </c>
      <c r="BZ9">
        <f ca="1"/>
        <v>61.96</v>
      </c>
    </row>
    <row r="10" spans="2:78">
      <c r="H10" s="61"/>
      <c r="I10" s="6" t="str">
        <f ca="1"/>
        <v>3 years  0 mo</v>
      </c>
      <c r="J10" s="40">
        <f ca="1"/>
        <v>14.3</v>
      </c>
      <c r="K10" s="41">
        <f ca="1"/>
        <v>17.600000000000001</v>
      </c>
      <c r="L10" s="40">
        <f ca="1"/>
        <v>23.2</v>
      </c>
      <c r="M10" s="41">
        <f ca="1"/>
        <v>25.4</v>
      </c>
      <c r="N10" s="40">
        <f ca="1"/>
        <v>27.2</v>
      </c>
      <c r="O10" s="41">
        <f ca="1"/>
        <v>28.4</v>
      </c>
      <c r="P10" s="40">
        <f ca="1"/>
        <v>29.9</v>
      </c>
      <c r="Q10" s="41">
        <f ca="1"/>
        <v>31.2</v>
      </c>
      <c r="R10" s="40">
        <f ca="1"/>
        <v>33.200000000000003</v>
      </c>
      <c r="S10" s="41">
        <f ca="1"/>
        <v>34.299999999999997</v>
      </c>
      <c r="T10" s="40">
        <f ca="1"/>
        <v>36.200000000000003</v>
      </c>
      <c r="U10" s="41">
        <f ca="1"/>
        <v>38</v>
      </c>
      <c r="V10" s="40">
        <f ca="1"/>
        <v>39.299999999999997</v>
      </c>
      <c r="W10" s="41">
        <f ca="1"/>
        <v>40.700000000000003</v>
      </c>
      <c r="X10" s="40">
        <f ca="1"/>
        <v>41.4</v>
      </c>
      <c r="Y10" s="41">
        <f ca="1"/>
        <v>42.8</v>
      </c>
      <c r="Z10" s="40">
        <f ca="1"/>
        <v>45</v>
      </c>
      <c r="AA10" s="41">
        <f ca="1"/>
        <v>46.7</v>
      </c>
      <c r="AB10" s="40">
        <f ca="1"/>
        <v>49.8</v>
      </c>
      <c r="AC10" s="41">
        <f ca="1"/>
        <v>54.2</v>
      </c>
      <c r="AD10" s="42">
        <f ca="1"/>
        <v>57.3</v>
      </c>
      <c r="AH10">
        <v>2.5</v>
      </c>
      <c r="AI10" s="47">
        <f t="shared" ca="1" si="1"/>
        <v>16.47</v>
      </c>
      <c r="AJ10" s="47">
        <f t="shared" ca="1" si="1"/>
        <v>19.25</v>
      </c>
      <c r="AK10" s="47">
        <f t="shared" ca="1" si="1"/>
        <v>24.91</v>
      </c>
      <c r="AL10" s="47">
        <f t="shared" ca="1" si="1"/>
        <v>30.36</v>
      </c>
      <c r="AM10" s="47">
        <f t="shared" ca="1" si="1"/>
        <v>37.159999999999997</v>
      </c>
      <c r="AN10" s="47">
        <f t="shared" ca="1" si="1"/>
        <v>42.83</v>
      </c>
      <c r="AO10" s="47">
        <f t="shared" ca="1" si="1"/>
        <v>52.13</v>
      </c>
      <c r="AP10" s="47">
        <f t="shared" ca="1" si="1"/>
        <v>57.96</v>
      </c>
      <c r="AQ10" s="47">
        <f t="shared" ca="1" si="1"/>
        <v>61.96</v>
      </c>
      <c r="AR10">
        <v>8</v>
      </c>
      <c r="AT10">
        <v>9</v>
      </c>
      <c r="AU10" t="s">
        <v>44</v>
      </c>
      <c r="AV10">
        <v>2.7475954518908399</v>
      </c>
      <c r="AW10">
        <v>75.258459646858398</v>
      </c>
      <c r="AX10">
        <v>48.282610905894202</v>
      </c>
      <c r="AY10">
        <v>33.321570757559499</v>
      </c>
      <c r="AZ10">
        <v>20.618025435427398</v>
      </c>
      <c r="BA10">
        <v>5.7791870962989904</v>
      </c>
      <c r="BE10">
        <f ca="1"/>
        <v>2.58</v>
      </c>
      <c r="BF10">
        <f ca="1"/>
        <v>16.68</v>
      </c>
      <c r="BG10">
        <f ca="1"/>
        <v>19.41</v>
      </c>
      <c r="BH10">
        <f ca="1"/>
        <v>25.08</v>
      </c>
      <c r="BI10">
        <f ca="1"/>
        <v>27.36</v>
      </c>
      <c r="BJ10">
        <f ca="1"/>
        <v>29.17</v>
      </c>
      <c r="BK10">
        <f ca="1"/>
        <v>30.54</v>
      </c>
      <c r="BL10">
        <f ca="1"/>
        <v>31.83</v>
      </c>
      <c r="BM10">
        <f ca="1"/>
        <v>33.380000000000003</v>
      </c>
      <c r="BN10">
        <f ca="1"/>
        <v>35.07</v>
      </c>
      <c r="BO10">
        <f ca="1"/>
        <v>36.08</v>
      </c>
      <c r="BP10">
        <f ca="1"/>
        <v>37.26</v>
      </c>
      <c r="BQ10">
        <f ca="1"/>
        <v>38.32</v>
      </c>
      <c r="BR10">
        <f ca="1"/>
        <v>38.950000000000003</v>
      </c>
      <c r="BS10">
        <f ca="1"/>
        <v>40.06</v>
      </c>
      <c r="BT10">
        <f ca="1"/>
        <v>40.96</v>
      </c>
      <c r="BU10">
        <f ca="1"/>
        <v>42.87</v>
      </c>
      <c r="BV10">
        <f ca="1"/>
        <v>45.81</v>
      </c>
      <c r="BW10">
        <f ca="1"/>
        <v>48.25</v>
      </c>
      <c r="BX10">
        <f ca="1"/>
        <v>52.38</v>
      </c>
      <c r="BY10">
        <f ca="1"/>
        <v>58.34</v>
      </c>
      <c r="BZ10">
        <f ca="1"/>
        <v>62.42</v>
      </c>
    </row>
    <row r="11" spans="2:78">
      <c r="B11" t="s">
        <v>10</v>
      </c>
      <c r="H11" s="61"/>
      <c r="I11" s="6" t="str">
        <f ca="1"/>
        <v>3 mo</v>
      </c>
      <c r="J11" s="40">
        <f ca="1"/>
        <v>15.1</v>
      </c>
      <c r="K11" s="41">
        <f ca="1"/>
        <v>18.100000000000001</v>
      </c>
      <c r="L11" s="40">
        <f ca="1"/>
        <v>23.8</v>
      </c>
      <c r="M11" s="41">
        <f ca="1"/>
        <v>26</v>
      </c>
      <c r="N11" s="40">
        <f ca="1"/>
        <v>27.8</v>
      </c>
      <c r="O11" s="41">
        <f ca="1"/>
        <v>29.1</v>
      </c>
      <c r="P11" s="40">
        <f ca="1"/>
        <v>30.5</v>
      </c>
      <c r="Q11" s="41">
        <f ca="1"/>
        <v>31.9</v>
      </c>
      <c r="R11" s="40">
        <f ca="1"/>
        <v>33.799999999999997</v>
      </c>
      <c r="S11" s="41">
        <f ca="1"/>
        <v>34.9</v>
      </c>
      <c r="T11" s="40">
        <f ca="1"/>
        <v>36.5</v>
      </c>
      <c r="U11" s="41">
        <f ca="1"/>
        <v>38.1</v>
      </c>
      <c r="V11" s="40">
        <f ca="1"/>
        <v>39.200000000000003</v>
      </c>
      <c r="W11" s="41">
        <f ca="1"/>
        <v>40.4</v>
      </c>
      <c r="X11" s="40">
        <f ca="1"/>
        <v>41.2</v>
      </c>
      <c r="Y11" s="41">
        <f ca="1"/>
        <v>42.7</v>
      </c>
      <c r="Z11" s="40">
        <f ca="1"/>
        <v>45.2</v>
      </c>
      <c r="AA11" s="41">
        <f ca="1"/>
        <v>47.1</v>
      </c>
      <c r="AB11" s="40">
        <f ca="1"/>
        <v>50.6</v>
      </c>
      <c r="AC11" s="41">
        <f ca="1"/>
        <v>55.4</v>
      </c>
      <c r="AD11" s="42">
        <f ca="1"/>
        <v>58.8</v>
      </c>
      <c r="AH11">
        <v>2.58</v>
      </c>
      <c r="AI11" s="47">
        <f t="shared" ca="1" si="1"/>
        <v>16.68</v>
      </c>
      <c r="AJ11" s="47">
        <f t="shared" ca="1" si="1"/>
        <v>19.41</v>
      </c>
      <c r="AK11" s="47">
        <f t="shared" ca="1" si="1"/>
        <v>25.08</v>
      </c>
      <c r="AL11" s="47">
        <f t="shared" ca="1" si="1"/>
        <v>30.54</v>
      </c>
      <c r="AM11" s="47">
        <f t="shared" ca="1" si="1"/>
        <v>37.26</v>
      </c>
      <c r="AN11" s="47">
        <f t="shared" ca="1" si="1"/>
        <v>42.87</v>
      </c>
      <c r="AO11" s="47">
        <f t="shared" ca="1" si="1"/>
        <v>52.38</v>
      </c>
      <c r="AP11" s="47">
        <f t="shared" ca="1" si="1"/>
        <v>58.34</v>
      </c>
      <c r="AQ11" s="47">
        <f t="shared" ca="1" si="1"/>
        <v>62.42</v>
      </c>
      <c r="AR11">
        <v>9</v>
      </c>
      <c r="AS11" s="46"/>
      <c r="AT11">
        <v>10</v>
      </c>
      <c r="AU11" t="s">
        <v>44</v>
      </c>
      <c r="AV11">
        <v>2.8309287852241698</v>
      </c>
      <c r="AW11">
        <v>76.743008882589507</v>
      </c>
      <c r="AX11">
        <v>49.631669110567501</v>
      </c>
      <c r="AY11">
        <v>33.875589488341497</v>
      </c>
      <c r="AZ11">
        <v>20.8515570243989</v>
      </c>
      <c r="BA11">
        <v>5.8239821077960201</v>
      </c>
      <c r="BE11">
        <f ca="1"/>
        <v>2.67</v>
      </c>
      <c r="BF11">
        <f ca="1"/>
        <v>16.88</v>
      </c>
      <c r="BG11">
        <f ca="1"/>
        <v>19.57</v>
      </c>
      <c r="BH11">
        <f ca="1"/>
        <v>25.25</v>
      </c>
      <c r="BI11">
        <f ca="1"/>
        <v>27.52</v>
      </c>
      <c r="BJ11">
        <f ca="1"/>
        <v>29.33</v>
      </c>
      <c r="BK11">
        <f ca="1"/>
        <v>30.72</v>
      </c>
      <c r="BL11">
        <f ca="1"/>
        <v>32</v>
      </c>
      <c r="BM11">
        <f ca="1"/>
        <v>33.56</v>
      </c>
      <c r="BN11">
        <f ca="1"/>
        <v>35.229999999999997</v>
      </c>
      <c r="BO11">
        <f ca="1"/>
        <v>36.229999999999997</v>
      </c>
      <c r="BP11">
        <f ca="1"/>
        <v>37.36</v>
      </c>
      <c r="BQ11">
        <f ca="1"/>
        <v>38.36</v>
      </c>
      <c r="BR11">
        <f ca="1"/>
        <v>38.94</v>
      </c>
      <c r="BS11">
        <f ca="1"/>
        <v>40.03</v>
      </c>
      <c r="BT11">
        <f ca="1"/>
        <v>40.96</v>
      </c>
      <c r="BU11">
        <f ca="1"/>
        <v>42.91</v>
      </c>
      <c r="BV11">
        <f ca="1"/>
        <v>45.91</v>
      </c>
      <c r="BW11">
        <f ca="1"/>
        <v>48.41</v>
      </c>
      <c r="BX11">
        <f ca="1"/>
        <v>52.62</v>
      </c>
      <c r="BY11">
        <f ca="1"/>
        <v>58.72</v>
      </c>
      <c r="BZ11">
        <f ca="1"/>
        <v>62.88</v>
      </c>
    </row>
    <row r="12" spans="2:78">
      <c r="B12" t="s">
        <v>5</v>
      </c>
      <c r="C12" s="49">
        <f>IF('Assessment Data Entry'!E4="","",'Assessment Data Entry'!E4)</f>
        <v>4</v>
      </c>
      <c r="D12" t="s">
        <v>6</v>
      </c>
      <c r="E12" s="49">
        <f>IF('Assessment Data Entry'!G4="",0,'Assessment Data Entry'!G4)</f>
        <v>2</v>
      </c>
      <c r="F12" t="s">
        <v>7</v>
      </c>
      <c r="H12" s="59">
        <f>IF(C12="","",(C12-2)*4+FLOOR(E12/3,1)+1)</f>
        <v>9</v>
      </c>
      <c r="I12" s="6" t="str">
        <f ca="1"/>
        <v>6 mo</v>
      </c>
      <c r="J12" s="40">
        <f ca="1"/>
        <v>15.8</v>
      </c>
      <c r="K12" s="41">
        <f ca="1"/>
        <v>18.7</v>
      </c>
      <c r="L12" s="40">
        <f ca="1"/>
        <v>24.4</v>
      </c>
      <c r="M12" s="41">
        <f ca="1"/>
        <v>26.6</v>
      </c>
      <c r="N12" s="40">
        <f ca="1"/>
        <v>28.4</v>
      </c>
      <c r="O12" s="41">
        <f ca="1"/>
        <v>29.7</v>
      </c>
      <c r="P12" s="40">
        <f ca="1"/>
        <v>31.1</v>
      </c>
      <c r="Q12" s="41">
        <f ca="1"/>
        <v>32.6</v>
      </c>
      <c r="R12" s="40">
        <f ca="1"/>
        <v>34.4</v>
      </c>
      <c r="S12" s="41">
        <f ca="1"/>
        <v>35.4</v>
      </c>
      <c r="T12" s="40">
        <f ca="1"/>
        <v>36.799999999999997</v>
      </c>
      <c r="U12" s="41">
        <f ca="1"/>
        <v>38.200000000000003</v>
      </c>
      <c r="V12" s="40">
        <f ca="1"/>
        <v>39</v>
      </c>
      <c r="W12" s="41">
        <f ca="1"/>
        <v>40.200000000000003</v>
      </c>
      <c r="X12" s="40">
        <f ca="1"/>
        <v>41</v>
      </c>
      <c r="Y12" s="41">
        <f ca="1"/>
        <v>42.8</v>
      </c>
      <c r="Z12" s="40">
        <f ca="1"/>
        <v>45.4</v>
      </c>
      <c r="AA12" s="41">
        <f ca="1"/>
        <v>47.6</v>
      </c>
      <c r="AB12" s="40">
        <f ca="1"/>
        <v>51.3</v>
      </c>
      <c r="AC12" s="41">
        <f ca="1"/>
        <v>56.7</v>
      </c>
      <c r="AD12" s="42">
        <f ca="1"/>
        <v>60.4</v>
      </c>
      <c r="AH12">
        <v>2.67</v>
      </c>
      <c r="AI12" s="47">
        <f t="shared" ca="1" si="1"/>
        <v>16.88</v>
      </c>
      <c r="AJ12" s="47">
        <f t="shared" ca="1" si="1"/>
        <v>19.57</v>
      </c>
      <c r="AK12" s="47">
        <f t="shared" ca="1" si="1"/>
        <v>25.25</v>
      </c>
      <c r="AL12" s="47">
        <f t="shared" ca="1" si="1"/>
        <v>30.72</v>
      </c>
      <c r="AM12" s="47">
        <f t="shared" ca="1" si="1"/>
        <v>37.36</v>
      </c>
      <c r="AN12" s="47">
        <f t="shared" ca="1" si="1"/>
        <v>42.91</v>
      </c>
      <c r="AO12" s="47">
        <f t="shared" ca="1" si="1"/>
        <v>52.62</v>
      </c>
      <c r="AP12" s="47">
        <f t="shared" ca="1" si="1"/>
        <v>58.72</v>
      </c>
      <c r="AQ12" s="47">
        <f t="shared" ca="1" si="1"/>
        <v>62.88</v>
      </c>
      <c r="AR12">
        <v>10</v>
      </c>
      <c r="AT12">
        <v>11</v>
      </c>
      <c r="AU12" t="s">
        <v>44</v>
      </c>
      <c r="AV12">
        <v>2.9142621185575099</v>
      </c>
      <c r="AW12">
        <v>78.131955158787093</v>
      </c>
      <c r="AX12">
        <v>50.937688219045</v>
      </c>
      <c r="AY12">
        <v>34.4118448967074</v>
      </c>
      <c r="AZ12">
        <v>21.0734391827317</v>
      </c>
      <c r="BA12">
        <v>5.8658172905552801</v>
      </c>
      <c r="BE12">
        <f ca="1"/>
        <v>2.75</v>
      </c>
      <c r="BF12">
        <f ca="1"/>
        <v>17.079999999999998</v>
      </c>
      <c r="BG12">
        <f ca="1"/>
        <v>19.739999999999998</v>
      </c>
      <c r="BH12">
        <f ca="1"/>
        <v>25.41</v>
      </c>
      <c r="BI12">
        <f ca="1"/>
        <v>27.69</v>
      </c>
      <c r="BJ12">
        <f ca="1"/>
        <v>29.5</v>
      </c>
      <c r="BK12">
        <f ca="1"/>
        <v>30.91</v>
      </c>
      <c r="BL12">
        <f ca="1"/>
        <v>32.159999999999997</v>
      </c>
      <c r="BM12">
        <f ca="1"/>
        <v>33.74</v>
      </c>
      <c r="BN12">
        <f ca="1"/>
        <v>35.39</v>
      </c>
      <c r="BO12">
        <f ca="1"/>
        <v>36.380000000000003</v>
      </c>
      <c r="BP12">
        <f ca="1"/>
        <v>37.47</v>
      </c>
      <c r="BQ12">
        <f ca="1"/>
        <v>38.409999999999997</v>
      </c>
      <c r="BR12">
        <f ca="1"/>
        <v>38.94</v>
      </c>
      <c r="BS12">
        <f ca="1"/>
        <v>40.01</v>
      </c>
      <c r="BT12">
        <f ca="1"/>
        <v>40.96</v>
      </c>
      <c r="BU12">
        <f ca="1"/>
        <v>42.96</v>
      </c>
      <c r="BV12">
        <f ca="1"/>
        <v>46.02</v>
      </c>
      <c r="BW12">
        <f ca="1"/>
        <v>48.58</v>
      </c>
      <c r="BX12">
        <f ca="1"/>
        <v>52.87</v>
      </c>
      <c r="BY12">
        <f ca="1"/>
        <v>59.1</v>
      </c>
      <c r="BZ12">
        <f ca="1"/>
        <v>63.34</v>
      </c>
    </row>
    <row r="13" spans="2:78" ht="17" thickBot="1">
      <c r="B13" t="s">
        <v>8</v>
      </c>
      <c r="C13" s="49">
        <f ca="1">IF(OR(B1=0,INDIRECT(INDEX(scoreLocation,MATCH(VLOOKUP(B2,OutcomeInfo,2,FALSE),INDEX(scoreLocation,,1),0),5))=""),"",INDIRECT(INDEX(scoreLocation,MATCH(VLOOKUP(B2,OutcomeInfo,2,FALSE),INDEX(scoreLocation,,1),0),5)))</f>
        <v>67</v>
      </c>
      <c r="D13">
        <f t="array" aca="1" ref="D13" ca="1">INDIRECT(INDEX(scoreLocation,MATCH(VLOOKUP(B2,OutcomeInfo,2,FALSE),INDEX(scoreLocation,,1),0),5))</f>
        <v>67</v>
      </c>
      <c r="H13" s="60">
        <f t="array" aca="1" ref="H13" ca="1">MAX(COLUMN(topRow)*IF(INDEX(fullTable,H12,0)=C13,1,0))-9</f>
        <v>-9</v>
      </c>
      <c r="I13" s="10" t="str">
        <f ca="1"/>
        <v>9 mo</v>
      </c>
      <c r="J13" s="43">
        <f ca="1"/>
        <v>16.5</v>
      </c>
      <c r="K13" s="44">
        <f ca="1"/>
        <v>19.3</v>
      </c>
      <c r="L13" s="43">
        <f ca="1"/>
        <v>24.9</v>
      </c>
      <c r="M13" s="44">
        <f ca="1"/>
        <v>27.2</v>
      </c>
      <c r="N13" s="43">
        <f ca="1"/>
        <v>29</v>
      </c>
      <c r="O13" s="44">
        <f ca="1"/>
        <v>30.4</v>
      </c>
      <c r="P13" s="43">
        <f ca="1"/>
        <v>31.7</v>
      </c>
      <c r="Q13" s="44">
        <f ca="1"/>
        <v>33.200000000000003</v>
      </c>
      <c r="R13" s="43">
        <f ca="1"/>
        <v>34.9</v>
      </c>
      <c r="S13" s="44">
        <f ca="1"/>
        <v>35.9</v>
      </c>
      <c r="T13" s="43">
        <f ca="1"/>
        <v>37.200000000000003</v>
      </c>
      <c r="U13" s="44">
        <f ca="1"/>
        <v>38.299999999999997</v>
      </c>
      <c r="V13" s="43">
        <f ca="1"/>
        <v>39</v>
      </c>
      <c r="W13" s="44">
        <f ca="1"/>
        <v>40.1</v>
      </c>
      <c r="X13" s="43">
        <f ca="1"/>
        <v>41</v>
      </c>
      <c r="Y13" s="44">
        <f ca="1"/>
        <v>42.8</v>
      </c>
      <c r="Z13" s="43">
        <f ca="1"/>
        <v>45.7</v>
      </c>
      <c r="AA13" s="44">
        <f ca="1"/>
        <v>48.1</v>
      </c>
      <c r="AB13" s="43">
        <f ca="1"/>
        <v>52.1</v>
      </c>
      <c r="AC13" s="44">
        <f ca="1"/>
        <v>58</v>
      </c>
      <c r="AD13" s="45">
        <f ca="1"/>
        <v>62</v>
      </c>
      <c r="AF13" s="46"/>
      <c r="AH13">
        <v>2.75</v>
      </c>
      <c r="AI13" s="47">
        <f t="shared" ca="1" si="1"/>
        <v>17.079999999999998</v>
      </c>
      <c r="AJ13" s="47">
        <f t="shared" ca="1" si="1"/>
        <v>19.739999999999998</v>
      </c>
      <c r="AK13" s="47">
        <f t="shared" ca="1" si="1"/>
        <v>25.41</v>
      </c>
      <c r="AL13" s="47">
        <f t="shared" ca="1" si="1"/>
        <v>30.91</v>
      </c>
      <c r="AM13" s="47">
        <f t="shared" ca="1" si="1"/>
        <v>37.47</v>
      </c>
      <c r="AN13" s="47">
        <f t="shared" ca="1" si="1"/>
        <v>42.96</v>
      </c>
      <c r="AO13" s="47">
        <f t="shared" ca="1" si="1"/>
        <v>52.87</v>
      </c>
      <c r="AP13" s="47">
        <f t="shared" ca="1" si="1"/>
        <v>59.1</v>
      </c>
      <c r="AQ13" s="47">
        <f t="shared" ca="1" si="1"/>
        <v>63.34</v>
      </c>
      <c r="AR13">
        <v>11</v>
      </c>
      <c r="AT13">
        <v>12</v>
      </c>
      <c r="AU13" t="s">
        <v>44</v>
      </c>
      <c r="AV13">
        <v>2.9975954518908399</v>
      </c>
      <c r="AW13">
        <v>79.431455176523599</v>
      </c>
      <c r="AX13">
        <v>52.202041310556901</v>
      </c>
      <c r="AY13">
        <v>34.9309065222877</v>
      </c>
      <c r="AZ13">
        <v>21.284253027673198</v>
      </c>
      <c r="BA13">
        <v>5.9048882151518001</v>
      </c>
      <c r="BE13">
        <f ca="1"/>
        <v>2.83</v>
      </c>
      <c r="BF13">
        <f ca="1"/>
        <v>17.27</v>
      </c>
      <c r="BG13">
        <f ca="1"/>
        <v>19.899999999999999</v>
      </c>
      <c r="BH13">
        <f ca="1"/>
        <v>25.57</v>
      </c>
      <c r="BI13">
        <f ca="1"/>
        <v>27.85</v>
      </c>
      <c r="BJ13">
        <f ca="1"/>
        <v>29.66</v>
      </c>
      <c r="BK13">
        <f ca="1"/>
        <v>31.09</v>
      </c>
      <c r="BL13">
        <f ca="1"/>
        <v>32.32</v>
      </c>
      <c r="BM13">
        <f ca="1"/>
        <v>33.92</v>
      </c>
      <c r="BN13">
        <f ca="1"/>
        <v>35.549999999999997</v>
      </c>
      <c r="BO13">
        <f ca="1"/>
        <v>36.520000000000003</v>
      </c>
      <c r="BP13">
        <f ca="1"/>
        <v>37.57</v>
      </c>
      <c r="BQ13">
        <f ca="1"/>
        <v>38.450000000000003</v>
      </c>
      <c r="BR13">
        <f ca="1"/>
        <v>38.94</v>
      </c>
      <c r="BS13">
        <f ca="1"/>
        <v>39.99</v>
      </c>
      <c r="BT13">
        <f ca="1"/>
        <v>40.96</v>
      </c>
      <c r="BU13">
        <f ca="1"/>
        <v>43.01</v>
      </c>
      <c r="BV13">
        <f ca="1"/>
        <v>46.12</v>
      </c>
      <c r="BW13">
        <f ca="1"/>
        <v>48.75</v>
      </c>
      <c r="BX13">
        <f ca="1"/>
        <v>53.12</v>
      </c>
      <c r="BY13">
        <f ca="1"/>
        <v>59.49</v>
      </c>
      <c r="BZ13">
        <f ca="1"/>
        <v>63.8</v>
      </c>
    </row>
    <row r="14" spans="2:78">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4"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17.2</v>
      </c>
      <c r="K14" s="41">
        <f ca="1"/>
        <v>19.8</v>
      </c>
      <c r="L14" s="40">
        <f ca="1"/>
        <v>25.5</v>
      </c>
      <c r="M14" s="41">
        <f ca="1"/>
        <v>27.8</v>
      </c>
      <c r="N14" s="40">
        <f ca="1"/>
        <v>29.6</v>
      </c>
      <c r="O14" s="41">
        <f ca="1"/>
        <v>31</v>
      </c>
      <c r="P14" s="40">
        <f ca="1"/>
        <v>32.200000000000003</v>
      </c>
      <c r="Q14" s="41">
        <f ca="1"/>
        <v>33.799999999999997</v>
      </c>
      <c r="R14" s="40">
        <f ca="1"/>
        <v>35.5</v>
      </c>
      <c r="S14" s="41">
        <f ca="1"/>
        <v>36.4</v>
      </c>
      <c r="T14" s="40">
        <f ca="1"/>
        <v>37.5</v>
      </c>
      <c r="U14" s="41">
        <f ca="1"/>
        <v>38.4</v>
      </c>
      <c r="V14" s="40">
        <f ca="1"/>
        <v>38.9</v>
      </c>
      <c r="W14" s="41">
        <f ca="1"/>
        <v>40</v>
      </c>
      <c r="X14" s="40">
        <f ca="1"/>
        <v>41</v>
      </c>
      <c r="Y14" s="41">
        <f ca="1"/>
        <v>43</v>
      </c>
      <c r="Z14" s="40">
        <f ca="1"/>
        <v>46.1</v>
      </c>
      <c r="AA14" s="41">
        <f ca="1"/>
        <v>48.7</v>
      </c>
      <c r="AB14" s="40">
        <f ca="1"/>
        <v>53</v>
      </c>
      <c r="AC14" s="41">
        <f ca="1"/>
        <v>59.3</v>
      </c>
      <c r="AD14" s="42">
        <f ca="1"/>
        <v>63.6</v>
      </c>
      <c r="AH14">
        <v>2.83</v>
      </c>
      <c r="AI14" s="47">
        <f t="shared" ref="AI14:AQ23" ca="1" si="2">IF(AND(AI$3&gt;=MIN($J$5:$AD$5),AI$3&lt;=MAX($J$5:$AD$5)),INDEX(allCentiles,$AR14,MATCH(AI$3,topRow)),NA())</f>
        <v>17.27</v>
      </c>
      <c r="AJ14" s="47">
        <f t="shared" ca="1" si="2"/>
        <v>19.899999999999999</v>
      </c>
      <c r="AK14" s="47">
        <f t="shared" ca="1" si="2"/>
        <v>25.57</v>
      </c>
      <c r="AL14" s="47">
        <f t="shared" ca="1" si="2"/>
        <v>31.09</v>
      </c>
      <c r="AM14" s="47">
        <f t="shared" ca="1" si="2"/>
        <v>37.57</v>
      </c>
      <c r="AN14" s="47">
        <f t="shared" ca="1" si="2"/>
        <v>43.01</v>
      </c>
      <c r="AO14" s="47">
        <f t="shared" ca="1" si="2"/>
        <v>53.12</v>
      </c>
      <c r="AP14" s="47">
        <f t="shared" ca="1" si="2"/>
        <v>59.49</v>
      </c>
      <c r="AQ14" s="47">
        <f t="shared" ca="1" si="2"/>
        <v>63.8</v>
      </c>
      <c r="AR14">
        <v>12</v>
      </c>
      <c r="AT14">
        <v>13</v>
      </c>
      <c r="AU14" t="s">
        <v>44</v>
      </c>
      <c r="AV14">
        <v>3.0809287852241698</v>
      </c>
      <c r="AW14">
        <v>80.647269153663203</v>
      </c>
      <c r="AX14">
        <v>53.4260576588931</v>
      </c>
      <c r="AY14">
        <v>35.4333256437491</v>
      </c>
      <c r="AZ14">
        <v>21.484550688165498</v>
      </c>
      <c r="BA14">
        <v>5.9413775298420601</v>
      </c>
      <c r="BE14">
        <f ca="1"/>
        <v>2.92</v>
      </c>
      <c r="BF14">
        <f ca="1"/>
        <v>17.47</v>
      </c>
      <c r="BG14">
        <f ca="1"/>
        <v>20.059999999999999</v>
      </c>
      <c r="BH14">
        <f ca="1"/>
        <v>25.73</v>
      </c>
      <c r="BI14">
        <f ca="1"/>
        <v>28.01</v>
      </c>
      <c r="BJ14">
        <f ca="1"/>
        <v>29.82</v>
      </c>
      <c r="BK14">
        <f ca="1"/>
        <v>31.27</v>
      </c>
      <c r="BL14">
        <f ca="1"/>
        <v>32.479999999999997</v>
      </c>
      <c r="BM14">
        <f ca="1"/>
        <v>34.1</v>
      </c>
      <c r="BN14">
        <f ca="1"/>
        <v>35.700000000000003</v>
      </c>
      <c r="BO14">
        <f ca="1"/>
        <v>36.67</v>
      </c>
      <c r="BP14">
        <f ca="1"/>
        <v>37.67</v>
      </c>
      <c r="BQ14">
        <f ca="1"/>
        <v>38.5</v>
      </c>
      <c r="BR14">
        <f ca="1"/>
        <v>38.94</v>
      </c>
      <c r="BS14">
        <f ca="1"/>
        <v>39.97</v>
      </c>
      <c r="BT14">
        <f ca="1"/>
        <v>40.97</v>
      </c>
      <c r="BU14">
        <f ca="1"/>
        <v>43.07</v>
      </c>
      <c r="BV14">
        <f ca="1"/>
        <v>46.24</v>
      </c>
      <c r="BW14">
        <f ca="1"/>
        <v>48.93</v>
      </c>
      <c r="BX14">
        <f ca="1"/>
        <v>53.38</v>
      </c>
      <c r="BY14">
        <f ca="1"/>
        <v>59.87</v>
      </c>
      <c r="BZ14">
        <f ca="1"/>
        <v>64.27</v>
      </c>
    </row>
    <row r="15" spans="2:78">
      <c r="B15" s="50" t="s">
        <v>9</v>
      </c>
      <c r="C15" s="58" t="str">
        <f ca="1">IF(OR(LEFT(F14,2)="&gt;&gt;",LEFT(F14,2)="&lt;&lt;"),RIGHT(F14,LEN(F14)-1),F14)</f>
        <v>&gt;97</v>
      </c>
      <c r="D15" s="60" t="str">
        <f t="array" aca="1" ref="D15" ca="1">RIGHT(C15,LEN(C15)+1-MIN(FIND({0,1,2,3,4,5,6,7,8,9},C15&amp;"0123456789")))</f>
        <v>97</v>
      </c>
      <c r="E15" s="52"/>
      <c r="I15" s="6" t="str">
        <f ca="1"/>
        <v>3 mo</v>
      </c>
      <c r="J15" s="40">
        <f ca="1"/>
        <v>17.8</v>
      </c>
      <c r="K15" s="41">
        <f ca="1"/>
        <v>20.399999999999999</v>
      </c>
      <c r="L15" s="40">
        <f ca="1"/>
        <v>26</v>
      </c>
      <c r="M15" s="41">
        <f ca="1"/>
        <v>28.3</v>
      </c>
      <c r="N15" s="40">
        <f ca="1"/>
        <v>30.1</v>
      </c>
      <c r="O15" s="41">
        <f ca="1"/>
        <v>31.6</v>
      </c>
      <c r="P15" s="40">
        <f ca="1"/>
        <v>32.799999999999997</v>
      </c>
      <c r="Q15" s="41">
        <f ca="1"/>
        <v>34.4</v>
      </c>
      <c r="R15" s="40">
        <f ca="1"/>
        <v>36</v>
      </c>
      <c r="S15" s="41">
        <f ca="1"/>
        <v>36.9</v>
      </c>
      <c r="T15" s="40">
        <f ca="1"/>
        <v>37.9</v>
      </c>
      <c r="U15" s="41">
        <f ca="1"/>
        <v>38.6</v>
      </c>
      <c r="V15" s="40">
        <f ca="1"/>
        <v>39</v>
      </c>
      <c r="W15" s="41">
        <f ca="1"/>
        <v>40</v>
      </c>
      <c r="X15" s="40">
        <f ca="1"/>
        <v>41</v>
      </c>
      <c r="Y15" s="41">
        <f ca="1"/>
        <v>43.2</v>
      </c>
      <c r="Z15" s="40">
        <f ca="1"/>
        <v>46.5</v>
      </c>
      <c r="AA15" s="41">
        <f ca="1"/>
        <v>49.3</v>
      </c>
      <c r="AB15" s="40">
        <f ca="1"/>
        <v>53.9</v>
      </c>
      <c r="AC15" s="41">
        <f ca="1"/>
        <v>60.6</v>
      </c>
      <c r="AD15" s="42">
        <f ca="1"/>
        <v>65.099999999999994</v>
      </c>
      <c r="AF15" s="46"/>
      <c r="AH15">
        <v>2.92</v>
      </c>
      <c r="AI15" s="47">
        <f t="shared" ca="1" si="2"/>
        <v>17.47</v>
      </c>
      <c r="AJ15" s="47">
        <f t="shared" ca="1" si="2"/>
        <v>20.059999999999999</v>
      </c>
      <c r="AK15" s="47">
        <f t="shared" ca="1" si="2"/>
        <v>25.73</v>
      </c>
      <c r="AL15" s="47">
        <f t="shared" ca="1" si="2"/>
        <v>31.27</v>
      </c>
      <c r="AM15" s="47">
        <f t="shared" ca="1" si="2"/>
        <v>37.67</v>
      </c>
      <c r="AN15" s="47">
        <f t="shared" ca="1" si="2"/>
        <v>43.07</v>
      </c>
      <c r="AO15" s="47">
        <f t="shared" ca="1" si="2"/>
        <v>53.38</v>
      </c>
      <c r="AP15" s="47">
        <f t="shared" ca="1" si="2"/>
        <v>59.87</v>
      </c>
      <c r="AQ15" s="47">
        <f t="shared" ca="1" si="2"/>
        <v>64.27</v>
      </c>
      <c r="AR15">
        <v>13</v>
      </c>
      <c r="AT15">
        <v>14</v>
      </c>
      <c r="AU15" t="s">
        <v>44</v>
      </c>
      <c r="AV15">
        <v>3.1642621185575099</v>
      </c>
      <c r="AW15">
        <v>81.7847863578437</v>
      </c>
      <c r="AX15">
        <v>54.611024129930499</v>
      </c>
      <c r="AY15">
        <v>35.919635864289397</v>
      </c>
      <c r="AZ15">
        <v>21.6748567508902</v>
      </c>
      <c r="BA15">
        <v>5.9754558144056897</v>
      </c>
      <c r="BE15">
        <f ca="1"/>
        <v>3</v>
      </c>
      <c r="BF15">
        <f ca="1"/>
        <v>17.66</v>
      </c>
      <c r="BG15">
        <f ca="1"/>
        <v>20.22</v>
      </c>
      <c r="BH15">
        <f ca="1"/>
        <v>25.89</v>
      </c>
      <c r="BI15">
        <f ca="1"/>
        <v>28.17</v>
      </c>
      <c r="BJ15">
        <f ca="1"/>
        <v>29.98</v>
      </c>
      <c r="BK15">
        <f ca="1"/>
        <v>31.44</v>
      </c>
      <c r="BL15">
        <f ca="1"/>
        <v>32.64</v>
      </c>
      <c r="BM15">
        <f ca="1"/>
        <v>34.270000000000003</v>
      </c>
      <c r="BN15">
        <f ca="1"/>
        <v>35.86</v>
      </c>
      <c r="BO15">
        <f ca="1"/>
        <v>36.82</v>
      </c>
      <c r="BP15">
        <f ca="1"/>
        <v>37.770000000000003</v>
      </c>
      <c r="BQ15">
        <f ca="1"/>
        <v>38.549999999999997</v>
      </c>
      <c r="BR15">
        <f ca="1"/>
        <v>38.950000000000003</v>
      </c>
      <c r="BS15">
        <f ca="1"/>
        <v>39.96</v>
      </c>
      <c r="BT15">
        <f ca="1"/>
        <v>40.99</v>
      </c>
      <c r="BU15">
        <f ca="1"/>
        <v>43.14</v>
      </c>
      <c r="BV15">
        <f ca="1"/>
        <v>46.35</v>
      </c>
      <c r="BW15">
        <f ca="1"/>
        <v>49.11</v>
      </c>
      <c r="BX15">
        <f ca="1"/>
        <v>53.64</v>
      </c>
      <c r="BY15">
        <f ca="1"/>
        <v>60.26</v>
      </c>
      <c r="BZ15">
        <f ca="1"/>
        <v>64.73</v>
      </c>
    </row>
    <row r="16" spans="2:78">
      <c r="F16" s="56" t="s">
        <v>151</v>
      </c>
      <c r="G16" s="57" t="str">
        <f>CONCATENATE(C22, " to +",C23)</f>
        <v>-4 to +9</v>
      </c>
      <c r="I16" s="6" t="str">
        <f ca="1"/>
        <v>6 mo</v>
      </c>
      <c r="J16" s="40">
        <f ca="1"/>
        <v>18.5</v>
      </c>
      <c r="K16" s="41">
        <f ca="1"/>
        <v>20.9</v>
      </c>
      <c r="L16" s="40">
        <f ca="1"/>
        <v>26.6</v>
      </c>
      <c r="M16" s="41">
        <f ca="1"/>
        <v>28.8</v>
      </c>
      <c r="N16" s="40">
        <f ca="1"/>
        <v>30.6</v>
      </c>
      <c r="O16" s="41">
        <f ca="1"/>
        <v>32.200000000000003</v>
      </c>
      <c r="P16" s="40">
        <f ca="1"/>
        <v>33.299999999999997</v>
      </c>
      <c r="Q16" s="41">
        <f ca="1"/>
        <v>35</v>
      </c>
      <c r="R16" s="40">
        <f ca="1"/>
        <v>36.5</v>
      </c>
      <c r="S16" s="41">
        <f ca="1"/>
        <v>37.4</v>
      </c>
      <c r="T16" s="40">
        <f ca="1"/>
        <v>38.200000000000003</v>
      </c>
      <c r="U16" s="41">
        <f ca="1"/>
        <v>38.799999999999997</v>
      </c>
      <c r="V16" s="40">
        <f ca="1"/>
        <v>39</v>
      </c>
      <c r="W16" s="41">
        <f ca="1"/>
        <v>40</v>
      </c>
      <c r="X16" s="40">
        <f ca="1"/>
        <v>41.1</v>
      </c>
      <c r="Y16" s="41">
        <f ca="1"/>
        <v>43.5</v>
      </c>
      <c r="Z16" s="40">
        <f ca="1"/>
        <v>46.9</v>
      </c>
      <c r="AA16" s="41">
        <f ca="1"/>
        <v>49.9</v>
      </c>
      <c r="AB16" s="40">
        <f ca="1"/>
        <v>54.8</v>
      </c>
      <c r="AC16" s="41">
        <f ca="1"/>
        <v>61.9</v>
      </c>
      <c r="AD16" s="42">
        <f ca="1"/>
        <v>66.7</v>
      </c>
      <c r="AH16">
        <v>3</v>
      </c>
      <c r="AI16" s="47">
        <f t="shared" ca="1" si="2"/>
        <v>17.66</v>
      </c>
      <c r="AJ16" s="47">
        <f t="shared" ca="1" si="2"/>
        <v>20.22</v>
      </c>
      <c r="AK16" s="47">
        <f t="shared" ca="1" si="2"/>
        <v>25.89</v>
      </c>
      <c r="AL16" s="47">
        <f t="shared" ca="1" si="2"/>
        <v>31.44</v>
      </c>
      <c r="AM16" s="47">
        <f t="shared" ca="1" si="2"/>
        <v>37.770000000000003</v>
      </c>
      <c r="AN16" s="47">
        <f t="shared" ca="1" si="2"/>
        <v>43.14</v>
      </c>
      <c r="AO16" s="47">
        <f t="shared" ca="1" si="2"/>
        <v>53.64</v>
      </c>
      <c r="AP16" s="47">
        <f t="shared" ca="1" si="2"/>
        <v>60.26</v>
      </c>
      <c r="AQ16" s="47">
        <f t="shared" ca="1" si="2"/>
        <v>64.73</v>
      </c>
      <c r="AR16">
        <v>14</v>
      </c>
      <c r="AT16">
        <v>15</v>
      </c>
      <c r="AU16" t="s">
        <v>44</v>
      </c>
      <c r="AV16">
        <v>3.2475954518908399</v>
      </c>
      <c r="AW16">
        <v>82.849048995168104</v>
      </c>
      <c r="AX16">
        <v>55.758186534576197</v>
      </c>
      <c r="AY16">
        <v>36.390353678360903</v>
      </c>
      <c r="AZ16">
        <v>21.8556696341799</v>
      </c>
      <c r="BA16">
        <v>6.0072823775696804</v>
      </c>
      <c r="BE16">
        <f ca="1"/>
        <v>3.08</v>
      </c>
      <c r="BF16">
        <f ca="1"/>
        <v>17.86</v>
      </c>
      <c r="BG16">
        <f ca="1"/>
        <v>20.38</v>
      </c>
      <c r="BH16">
        <f ca="1"/>
        <v>26.05</v>
      </c>
      <c r="BI16">
        <f ca="1"/>
        <v>28.33</v>
      </c>
      <c r="BJ16">
        <f ca="1"/>
        <v>30.14</v>
      </c>
      <c r="BK16">
        <f ca="1"/>
        <v>31.62</v>
      </c>
      <c r="BL16">
        <f ca="1"/>
        <v>32.799999999999997</v>
      </c>
      <c r="BM16">
        <f ca="1"/>
        <v>34.44</v>
      </c>
      <c r="BN16">
        <f ca="1"/>
        <v>36.01</v>
      </c>
      <c r="BO16">
        <f ca="1"/>
        <v>36.96</v>
      </c>
      <c r="BP16">
        <f ca="1"/>
        <v>37.869999999999997</v>
      </c>
      <c r="BQ16">
        <f ca="1"/>
        <v>38.6</v>
      </c>
      <c r="BR16">
        <f ca="1"/>
        <v>38.97</v>
      </c>
      <c r="BS16">
        <f ca="1"/>
        <v>39.96</v>
      </c>
      <c r="BT16">
        <f ca="1"/>
        <v>41.02</v>
      </c>
      <c r="BU16">
        <f ca="1"/>
        <v>43.21</v>
      </c>
      <c r="BV16">
        <f ca="1"/>
        <v>46.48</v>
      </c>
      <c r="BW16">
        <f ca="1"/>
        <v>49.3</v>
      </c>
      <c r="BX16">
        <f ca="1"/>
        <v>53.9</v>
      </c>
      <c r="BY16">
        <f ca="1"/>
        <v>60.65</v>
      </c>
      <c r="BZ16">
        <f ca="1"/>
        <v>65.19</v>
      </c>
    </row>
    <row r="17" spans="2:78" ht="17" thickBot="1">
      <c r="B17" s="50" t="s">
        <v>11</v>
      </c>
      <c r="C17" s="57" t="str">
        <f ca="1">IF(C24=C25,C24,CONCATENATE(C24," to ",C25))</f>
        <v>23 to 25</v>
      </c>
      <c r="F17" s="56" t="s">
        <v>103</v>
      </c>
      <c r="G17" s="57" t="str">
        <f>CONCATENATE(C20, " to +",C21)</f>
        <v>-13.8 to +22.2</v>
      </c>
      <c r="I17" s="10" t="str">
        <f ca="1"/>
        <v>9 mo</v>
      </c>
      <c r="J17" s="43">
        <f ca="1"/>
        <v>19.100000000000001</v>
      </c>
      <c r="K17" s="44">
        <f ca="1"/>
        <v>21.4</v>
      </c>
      <c r="L17" s="43">
        <f ca="1"/>
        <v>27.1</v>
      </c>
      <c r="M17" s="44">
        <f ca="1"/>
        <v>29.3</v>
      </c>
      <c r="N17" s="43">
        <f ca="1"/>
        <v>31.1</v>
      </c>
      <c r="O17" s="44">
        <f ca="1"/>
        <v>32.700000000000003</v>
      </c>
      <c r="P17" s="43">
        <f ca="1"/>
        <v>33.799999999999997</v>
      </c>
      <c r="Q17" s="44">
        <f ca="1"/>
        <v>35.5</v>
      </c>
      <c r="R17" s="43">
        <f ca="1"/>
        <v>37</v>
      </c>
      <c r="S17" s="44">
        <f ca="1"/>
        <v>37.9</v>
      </c>
      <c r="T17" s="43">
        <f ca="1"/>
        <v>38.6</v>
      </c>
      <c r="U17" s="44">
        <f ca="1"/>
        <v>39</v>
      </c>
      <c r="V17" s="43">
        <f ca="1"/>
        <v>39.200000000000003</v>
      </c>
      <c r="W17" s="44">
        <f ca="1"/>
        <v>40.1</v>
      </c>
      <c r="X17" s="43">
        <f ca="1"/>
        <v>41.3</v>
      </c>
      <c r="Y17" s="44">
        <f ca="1"/>
        <v>43.8</v>
      </c>
      <c r="Z17" s="43">
        <f ca="1"/>
        <v>47.4</v>
      </c>
      <c r="AA17" s="44">
        <f ca="1"/>
        <v>50.7</v>
      </c>
      <c r="AB17" s="43">
        <f ca="1"/>
        <v>55.7</v>
      </c>
      <c r="AC17" s="44">
        <f ca="1"/>
        <v>63.3</v>
      </c>
      <c r="AD17" s="45">
        <f ca="1"/>
        <v>68.2</v>
      </c>
      <c r="AH17">
        <v>3.08</v>
      </c>
      <c r="AI17" s="47">
        <f t="shared" ca="1" si="2"/>
        <v>17.86</v>
      </c>
      <c r="AJ17" s="47">
        <f t="shared" ca="1" si="2"/>
        <v>20.38</v>
      </c>
      <c r="AK17" s="47">
        <f t="shared" ca="1" si="2"/>
        <v>26.05</v>
      </c>
      <c r="AL17" s="47">
        <f t="shared" ca="1" si="2"/>
        <v>31.62</v>
      </c>
      <c r="AM17" s="47">
        <f t="shared" ca="1" si="2"/>
        <v>37.869999999999997</v>
      </c>
      <c r="AN17" s="47">
        <f t="shared" ca="1" si="2"/>
        <v>43.21</v>
      </c>
      <c r="AO17" s="47">
        <f t="shared" ca="1" si="2"/>
        <v>53.9</v>
      </c>
      <c r="AP17" s="47">
        <f t="shared" ca="1" si="2"/>
        <v>60.65</v>
      </c>
      <c r="AQ17" s="47">
        <f t="shared" ca="1" si="2"/>
        <v>65.19</v>
      </c>
      <c r="AR17">
        <v>15</v>
      </c>
      <c r="AT17">
        <v>16</v>
      </c>
      <c r="AU17" t="s">
        <v>44</v>
      </c>
      <c r="AV17">
        <v>3.3309287852241698</v>
      </c>
      <c r="AW17">
        <v>83.844774560497697</v>
      </c>
      <c r="AX17">
        <v>56.868750938546398</v>
      </c>
      <c r="AY17">
        <v>36.845979020222003</v>
      </c>
      <c r="AZ17">
        <v>22.027462893393299</v>
      </c>
      <c r="BA17">
        <v>6.0370060017427098</v>
      </c>
      <c r="BE17">
        <f ca="1"/>
        <v>3.17</v>
      </c>
      <c r="BF17">
        <f ca="1"/>
        <v>18.05</v>
      </c>
      <c r="BG17">
        <f ca="1"/>
        <v>20.54</v>
      </c>
      <c r="BH17">
        <f ca="1"/>
        <v>26.21</v>
      </c>
      <c r="BI17">
        <f ca="1"/>
        <v>28.49</v>
      </c>
      <c r="BJ17">
        <f ca="1"/>
        <v>30.29</v>
      </c>
      <c r="BK17">
        <f ca="1"/>
        <v>31.79</v>
      </c>
      <c r="BL17">
        <f ca="1"/>
        <v>32.96</v>
      </c>
      <c r="BM17">
        <f ca="1"/>
        <v>34.61</v>
      </c>
      <c r="BN17">
        <f ca="1"/>
        <v>36.17</v>
      </c>
      <c r="BO17">
        <f ca="1"/>
        <v>37.11</v>
      </c>
      <c r="BP17">
        <f ca="1"/>
        <v>37.979999999999997</v>
      </c>
      <c r="BQ17">
        <f ca="1"/>
        <v>38.659999999999997</v>
      </c>
      <c r="BR17">
        <f ca="1"/>
        <v>38.99</v>
      </c>
      <c r="BS17">
        <f ca="1"/>
        <v>39.96</v>
      </c>
      <c r="BT17">
        <f ca="1"/>
        <v>41.05</v>
      </c>
      <c r="BU17">
        <f ca="1"/>
        <v>43.28</v>
      </c>
      <c r="BV17">
        <f ca="1"/>
        <v>46.6</v>
      </c>
      <c r="BW17">
        <f ca="1"/>
        <v>49.49</v>
      </c>
      <c r="BX17">
        <f ca="1"/>
        <v>54.16</v>
      </c>
      <c r="BY17">
        <f ca="1"/>
        <v>61.04</v>
      </c>
      <c r="BZ17">
        <f ca="1"/>
        <v>65.650000000000006</v>
      </c>
    </row>
    <row r="18" spans="2:78">
      <c r="B18" s="50" t="s">
        <v>12</v>
      </c>
      <c r="C18" s="328" t="str">
        <f ca="1">IF(INDEX(OutcomeInfo,MATCH(B2,Outcomes,0),4)="yes",InterpretIncreaseWorse,InterpretIncreaseBetter)</f>
        <v>more than expected</v>
      </c>
      <c r="D18" s="329"/>
      <c r="E18" s="329"/>
      <c r="F18" s="329"/>
      <c r="G18" s="329"/>
      <c r="I18" s="6" t="str">
        <f ca="1"/>
        <v>5 years  0 mo</v>
      </c>
      <c r="J18" s="40">
        <f ca="1"/>
        <v>19.7</v>
      </c>
      <c r="K18" s="41">
        <f ca="1"/>
        <v>22</v>
      </c>
      <c r="L18" s="40">
        <f ca="1"/>
        <v>27.6</v>
      </c>
      <c r="M18" s="41">
        <f ca="1"/>
        <v>29.8</v>
      </c>
      <c r="N18" s="40">
        <f ca="1"/>
        <v>31.6</v>
      </c>
      <c r="O18" s="41">
        <f ca="1"/>
        <v>33.299999999999997</v>
      </c>
      <c r="P18" s="40">
        <f ca="1"/>
        <v>34.299999999999997</v>
      </c>
      <c r="Q18" s="41">
        <f ca="1"/>
        <v>36.1</v>
      </c>
      <c r="R18" s="40">
        <f ca="1"/>
        <v>37.5</v>
      </c>
      <c r="S18" s="41">
        <f ca="1"/>
        <v>38.299999999999997</v>
      </c>
      <c r="T18" s="40">
        <f ca="1"/>
        <v>38.9</v>
      </c>
      <c r="U18" s="41">
        <f ca="1"/>
        <v>39.299999999999997</v>
      </c>
      <c r="V18" s="40">
        <f ca="1"/>
        <v>39.4</v>
      </c>
      <c r="W18" s="41">
        <f ca="1"/>
        <v>40.200000000000003</v>
      </c>
      <c r="X18" s="40">
        <f ca="1"/>
        <v>41.6</v>
      </c>
      <c r="Y18" s="41">
        <f ca="1"/>
        <v>44.2</v>
      </c>
      <c r="Z18" s="40">
        <f ca="1"/>
        <v>48</v>
      </c>
      <c r="AA18" s="41">
        <f ca="1"/>
        <v>51.4</v>
      </c>
      <c r="AB18" s="40">
        <f ca="1"/>
        <v>56.7</v>
      </c>
      <c r="AC18" s="41">
        <f ca="1"/>
        <v>64.599999999999994</v>
      </c>
      <c r="AD18" s="42">
        <f ca="1"/>
        <v>69.8</v>
      </c>
      <c r="AH18">
        <v>3.17</v>
      </c>
      <c r="AI18" s="47">
        <f t="shared" ca="1" si="2"/>
        <v>18.05</v>
      </c>
      <c r="AJ18" s="47">
        <f t="shared" ca="1" si="2"/>
        <v>20.54</v>
      </c>
      <c r="AK18" s="47">
        <f t="shared" ca="1" si="2"/>
        <v>26.21</v>
      </c>
      <c r="AL18" s="47">
        <f t="shared" ca="1" si="2"/>
        <v>31.79</v>
      </c>
      <c r="AM18" s="47">
        <f t="shared" ca="1" si="2"/>
        <v>37.979999999999997</v>
      </c>
      <c r="AN18" s="47">
        <f t="shared" ca="1" si="2"/>
        <v>43.28</v>
      </c>
      <c r="AO18" s="47">
        <f t="shared" ca="1" si="2"/>
        <v>54.16</v>
      </c>
      <c r="AP18" s="47">
        <f t="shared" ca="1" si="2"/>
        <v>61.04</v>
      </c>
      <c r="AQ18" s="47">
        <f t="shared" ca="1" si="2"/>
        <v>65.650000000000006</v>
      </c>
      <c r="AR18">
        <v>16</v>
      </c>
      <c r="AT18">
        <v>17</v>
      </c>
      <c r="AU18" t="s">
        <v>44</v>
      </c>
      <c r="AV18">
        <v>3.4142621185575099</v>
      </c>
      <c r="AW18">
        <v>84.776376748415899</v>
      </c>
      <c r="AX18">
        <v>57.943884930360497</v>
      </c>
      <c r="AY18">
        <v>37.286995794901699</v>
      </c>
      <c r="AZ18">
        <v>22.1906864611733</v>
      </c>
      <c r="BA18">
        <v>6.06476563854131</v>
      </c>
      <c r="BE18">
        <f ca="1"/>
        <v>3.25</v>
      </c>
      <c r="BF18">
        <f ca="1"/>
        <v>18.239999999999998</v>
      </c>
      <c r="BG18">
        <f ca="1"/>
        <v>20.7</v>
      </c>
      <c r="BH18">
        <f ca="1"/>
        <v>26.37</v>
      </c>
      <c r="BI18">
        <f ca="1"/>
        <v>28.64</v>
      </c>
      <c r="BJ18">
        <f ca="1"/>
        <v>30.45</v>
      </c>
      <c r="BK18">
        <f ca="1"/>
        <v>31.96</v>
      </c>
      <c r="BL18">
        <f ca="1"/>
        <v>33.11</v>
      </c>
      <c r="BM18">
        <f ca="1"/>
        <v>34.78</v>
      </c>
      <c r="BN18">
        <f ca="1"/>
        <v>36.32</v>
      </c>
      <c r="BO18">
        <f ca="1"/>
        <v>37.25</v>
      </c>
      <c r="BP18">
        <f ca="1"/>
        <v>38.08</v>
      </c>
      <c r="BQ18">
        <f ca="1"/>
        <v>38.71</v>
      </c>
      <c r="BR18">
        <f ca="1"/>
        <v>39.01</v>
      </c>
      <c r="BS18">
        <f ca="1"/>
        <v>39.97</v>
      </c>
      <c r="BT18">
        <f ca="1"/>
        <v>41.08</v>
      </c>
      <c r="BU18">
        <f ca="1"/>
        <v>43.36</v>
      </c>
      <c r="BV18">
        <f ca="1"/>
        <v>46.73</v>
      </c>
      <c r="BW18">
        <f ca="1"/>
        <v>49.69</v>
      </c>
      <c r="BX18">
        <f ca="1"/>
        <v>54.43</v>
      </c>
      <c r="BY18">
        <f ca="1"/>
        <v>61.43</v>
      </c>
      <c r="BZ18">
        <f ca="1"/>
        <v>66.11</v>
      </c>
    </row>
    <row r="19" spans="2:78">
      <c r="B19" s="50"/>
      <c r="C19" s="329"/>
      <c r="D19" s="329"/>
      <c r="E19" s="329"/>
      <c r="F19" s="329"/>
      <c r="G19" s="329"/>
      <c r="I19" s="6" t="str">
        <f ca="1"/>
        <v>3 mo</v>
      </c>
      <c r="J19" s="40">
        <f ca="1"/>
        <v>20.3</v>
      </c>
      <c r="K19" s="41">
        <f ca="1"/>
        <v>22.5</v>
      </c>
      <c r="L19" s="40">
        <f ca="1"/>
        <v>28.1</v>
      </c>
      <c r="M19" s="41">
        <f ca="1"/>
        <v>30.3</v>
      </c>
      <c r="N19" s="40">
        <f ca="1"/>
        <v>32.1</v>
      </c>
      <c r="O19" s="41">
        <f ca="1"/>
        <v>33.799999999999997</v>
      </c>
      <c r="P19" s="40">
        <f ca="1"/>
        <v>34.799999999999997</v>
      </c>
      <c r="Q19" s="41">
        <f ca="1"/>
        <v>36.6</v>
      </c>
      <c r="R19" s="40">
        <f ca="1"/>
        <v>37.9</v>
      </c>
      <c r="S19" s="41">
        <f ca="1"/>
        <v>38.799999999999997</v>
      </c>
      <c r="T19" s="40">
        <f ca="1"/>
        <v>39.299999999999997</v>
      </c>
      <c r="U19" s="41">
        <f ca="1"/>
        <v>39.5</v>
      </c>
      <c r="V19" s="40">
        <f ca="1"/>
        <v>39.6</v>
      </c>
      <c r="W19" s="41">
        <f ca="1"/>
        <v>40.4</v>
      </c>
      <c r="X19" s="40">
        <f ca="1"/>
        <v>41.9</v>
      </c>
      <c r="Y19" s="41">
        <f ca="1"/>
        <v>44.7</v>
      </c>
      <c r="Z19" s="40">
        <f ca="1"/>
        <v>48.6</v>
      </c>
      <c r="AA19" s="41">
        <f ca="1"/>
        <v>52.2</v>
      </c>
      <c r="AB19" s="40">
        <f ca="1"/>
        <v>57.7</v>
      </c>
      <c r="AC19" s="41">
        <f ca="1"/>
        <v>66</v>
      </c>
      <c r="AD19" s="42">
        <f ca="1"/>
        <v>71.3</v>
      </c>
      <c r="AH19">
        <v>3.25</v>
      </c>
      <c r="AI19" s="47">
        <f t="shared" ca="1" si="2"/>
        <v>18.239999999999998</v>
      </c>
      <c r="AJ19" s="47">
        <f t="shared" ca="1" si="2"/>
        <v>20.7</v>
      </c>
      <c r="AK19" s="47">
        <f t="shared" ca="1" si="2"/>
        <v>26.37</v>
      </c>
      <c r="AL19" s="47">
        <f t="shared" ca="1" si="2"/>
        <v>31.96</v>
      </c>
      <c r="AM19" s="47">
        <f t="shared" ca="1" si="2"/>
        <v>38.08</v>
      </c>
      <c r="AN19" s="47">
        <f t="shared" ca="1" si="2"/>
        <v>43.36</v>
      </c>
      <c r="AO19" s="47">
        <f t="shared" ca="1" si="2"/>
        <v>54.43</v>
      </c>
      <c r="AP19" s="47">
        <f t="shared" ca="1" si="2"/>
        <v>61.43</v>
      </c>
      <c r="AQ19" s="47">
        <f t="shared" ca="1" si="2"/>
        <v>66.11</v>
      </c>
      <c r="AR19">
        <v>17</v>
      </c>
      <c r="AT19">
        <v>18</v>
      </c>
      <c r="AU19" t="s">
        <v>44</v>
      </c>
      <c r="AV19">
        <v>3.4975954518908399</v>
      </c>
      <c r="AW19">
        <v>85.647985017554404</v>
      </c>
      <c r="AX19">
        <v>58.9847188488814</v>
      </c>
      <c r="AY19">
        <v>37.713872392139102</v>
      </c>
      <c r="AZ19">
        <v>22.345767825837001</v>
      </c>
      <c r="BA19">
        <v>6.0906910583590204</v>
      </c>
      <c r="BE19">
        <f ca="1"/>
        <v>3.33</v>
      </c>
      <c r="BF19">
        <f ca="1"/>
        <v>18.43</v>
      </c>
      <c r="BG19">
        <f ca="1"/>
        <v>20.85</v>
      </c>
      <c r="BH19">
        <f ca="1"/>
        <v>26.53</v>
      </c>
      <c r="BI19">
        <f ca="1"/>
        <v>28.8</v>
      </c>
      <c r="BJ19">
        <f ca="1"/>
        <v>30.6</v>
      </c>
      <c r="BK19">
        <f ca="1"/>
        <v>32.130000000000003</v>
      </c>
      <c r="BL19">
        <f ca="1"/>
        <v>33.26</v>
      </c>
      <c r="BM19">
        <f ca="1"/>
        <v>34.950000000000003</v>
      </c>
      <c r="BN19">
        <f ca="1"/>
        <v>36.47</v>
      </c>
      <c r="BO19">
        <f ca="1"/>
        <v>37.39</v>
      </c>
      <c r="BP19">
        <f ca="1"/>
        <v>38.18</v>
      </c>
      <c r="BQ19">
        <f ca="1"/>
        <v>38.770000000000003</v>
      </c>
      <c r="BR19">
        <f ca="1"/>
        <v>39.04</v>
      </c>
      <c r="BS19">
        <f ca="1"/>
        <v>39.979999999999997</v>
      </c>
      <c r="BT19">
        <f ca="1"/>
        <v>41.12</v>
      </c>
      <c r="BU19">
        <f ca="1"/>
        <v>43.45</v>
      </c>
      <c r="BV19">
        <f ca="1"/>
        <v>46.87</v>
      </c>
      <c r="BW19">
        <f ca="1"/>
        <v>49.89</v>
      </c>
      <c r="BX19">
        <f ca="1"/>
        <v>54.7</v>
      </c>
      <c r="BY19">
        <f ca="1"/>
        <v>61.82</v>
      </c>
      <c r="BZ19">
        <f ca="1"/>
        <v>66.56</v>
      </c>
    </row>
    <row r="20" spans="2:78">
      <c r="C20" s="62">
        <f>VLOOKUP(INDEX(OutcomeInfo,MATCH(B2,Outcomes,0),3),tenPercent,MATCH(B1,GMFCS)+1,FALSE)</f>
        <v>-13.8</v>
      </c>
      <c r="D20" s="62" t="s">
        <v>13</v>
      </c>
      <c r="I20" s="6" t="str">
        <f ca="1"/>
        <v>6 mo</v>
      </c>
      <c r="J20" s="40">
        <f ca="1"/>
        <v>20.9</v>
      </c>
      <c r="K20" s="41">
        <f ca="1"/>
        <v>23</v>
      </c>
      <c r="L20" s="40">
        <f ca="1"/>
        <v>28.6</v>
      </c>
      <c r="M20" s="41">
        <f ca="1"/>
        <v>30.8</v>
      </c>
      <c r="N20" s="40">
        <f ca="1"/>
        <v>32.5</v>
      </c>
      <c r="O20" s="41">
        <f ca="1"/>
        <v>34.299999999999997</v>
      </c>
      <c r="P20" s="40">
        <f ca="1"/>
        <v>35.200000000000003</v>
      </c>
      <c r="Q20" s="41">
        <f ca="1"/>
        <v>37.1</v>
      </c>
      <c r="R20" s="40">
        <f ca="1"/>
        <v>38.4</v>
      </c>
      <c r="S20" s="41">
        <f ca="1"/>
        <v>39.200000000000003</v>
      </c>
      <c r="T20" s="40">
        <f ca="1"/>
        <v>39.6</v>
      </c>
      <c r="U20" s="41">
        <f ca="1"/>
        <v>39.799999999999997</v>
      </c>
      <c r="V20" s="40">
        <f ca="1"/>
        <v>39.9</v>
      </c>
      <c r="W20" s="41">
        <f ca="1"/>
        <v>40.6</v>
      </c>
      <c r="X20" s="40">
        <f ca="1"/>
        <v>42.3</v>
      </c>
      <c r="Y20" s="41">
        <f ca="1"/>
        <v>45.3</v>
      </c>
      <c r="Z20" s="40">
        <f ca="1"/>
        <v>49.2</v>
      </c>
      <c r="AA20" s="41">
        <f ca="1"/>
        <v>53.1</v>
      </c>
      <c r="AB20" s="40">
        <f ca="1"/>
        <v>58.7</v>
      </c>
      <c r="AC20" s="41">
        <f ca="1"/>
        <v>67.400000000000006</v>
      </c>
      <c r="AD20" s="42">
        <f ca="1"/>
        <v>72.900000000000006</v>
      </c>
      <c r="AH20">
        <v>3.33</v>
      </c>
      <c r="AI20" s="47">
        <f t="shared" ca="1" si="2"/>
        <v>18.43</v>
      </c>
      <c r="AJ20" s="47">
        <f t="shared" ca="1" si="2"/>
        <v>20.85</v>
      </c>
      <c r="AK20" s="47">
        <f t="shared" ca="1" si="2"/>
        <v>26.53</v>
      </c>
      <c r="AL20" s="47">
        <f t="shared" ca="1" si="2"/>
        <v>32.130000000000003</v>
      </c>
      <c r="AM20" s="47">
        <f t="shared" ca="1" si="2"/>
        <v>38.18</v>
      </c>
      <c r="AN20" s="47">
        <f t="shared" ca="1" si="2"/>
        <v>43.45</v>
      </c>
      <c r="AO20" s="47">
        <f t="shared" ca="1" si="2"/>
        <v>54.7</v>
      </c>
      <c r="AP20" s="47">
        <f t="shared" ca="1" si="2"/>
        <v>61.82</v>
      </c>
      <c r="AQ20" s="47">
        <f t="shared" ca="1" si="2"/>
        <v>66.56</v>
      </c>
      <c r="AR20">
        <v>18</v>
      </c>
      <c r="AT20">
        <v>19</v>
      </c>
      <c r="AU20" t="s">
        <v>44</v>
      </c>
      <c r="AV20">
        <v>3.5809287852241698</v>
      </c>
      <c r="AW20">
        <v>86.463462895003602</v>
      </c>
      <c r="AX20">
        <v>59.992346971693898</v>
      </c>
      <c r="AY20">
        <v>38.127062183845801</v>
      </c>
      <c r="AZ20">
        <v>22.493113150982602</v>
      </c>
      <c r="BA20">
        <v>6.1149034570154397</v>
      </c>
      <c r="BE20">
        <f ca="1"/>
        <v>3.42</v>
      </c>
      <c r="BF20">
        <f ca="1"/>
        <v>18.61</v>
      </c>
      <c r="BG20">
        <f ca="1"/>
        <v>21.01</v>
      </c>
      <c r="BH20">
        <f ca="1"/>
        <v>26.68</v>
      </c>
      <c r="BI20">
        <f ca="1"/>
        <v>28.95</v>
      </c>
      <c r="BJ20">
        <f ca="1"/>
        <v>30.75</v>
      </c>
      <c r="BK20">
        <f ca="1"/>
        <v>32.299999999999997</v>
      </c>
      <c r="BL20">
        <f ca="1"/>
        <v>33.409999999999997</v>
      </c>
      <c r="BM20">
        <f ca="1"/>
        <v>35.11</v>
      </c>
      <c r="BN20">
        <f ca="1"/>
        <v>36.619999999999997</v>
      </c>
      <c r="BO20">
        <f ca="1"/>
        <v>37.53</v>
      </c>
      <c r="BP20">
        <f ca="1"/>
        <v>38.29</v>
      </c>
      <c r="BQ20">
        <f ca="1"/>
        <v>38.83</v>
      </c>
      <c r="BR20">
        <f ca="1"/>
        <v>39.07</v>
      </c>
      <c r="BS20">
        <f ca="1"/>
        <v>39.99</v>
      </c>
      <c r="BT20">
        <f ca="1"/>
        <v>41.17</v>
      </c>
      <c r="BU20">
        <f ca="1"/>
        <v>43.55</v>
      </c>
      <c r="BV20">
        <f ca="1"/>
        <v>47.01</v>
      </c>
      <c r="BW20">
        <f ca="1"/>
        <v>50.09</v>
      </c>
      <c r="BX20">
        <f ca="1"/>
        <v>54.97</v>
      </c>
      <c r="BY20">
        <f ca="1"/>
        <v>62.22</v>
      </c>
      <c r="BZ20">
        <f ca="1"/>
        <v>67.02</v>
      </c>
    </row>
    <row r="21" spans="2:78" ht="17" thickBot="1">
      <c r="C21" s="62">
        <f>VLOOKUP(INDEX(OutcomeInfo,MATCH(B2,Outcomes,0),3),ninetyPercent,MATCH(B1,GMFCS)+1,FALSE)</f>
        <v>22.2</v>
      </c>
      <c r="D21" s="62" t="s">
        <v>14</v>
      </c>
      <c r="I21" s="10" t="str">
        <f ca="1"/>
        <v>9 mo</v>
      </c>
      <c r="J21" s="43">
        <f ca="1"/>
        <v>21.4</v>
      </c>
      <c r="K21" s="44">
        <f ca="1"/>
        <v>23.5</v>
      </c>
      <c r="L21" s="43">
        <f ca="1"/>
        <v>29</v>
      </c>
      <c r="M21" s="44">
        <f ca="1"/>
        <v>31.2</v>
      </c>
      <c r="N21" s="43">
        <f ca="1"/>
        <v>33</v>
      </c>
      <c r="O21" s="44">
        <f ca="1"/>
        <v>34.799999999999997</v>
      </c>
      <c r="P21" s="43">
        <f ca="1"/>
        <v>35.700000000000003</v>
      </c>
      <c r="Q21" s="44">
        <f ca="1"/>
        <v>37.5</v>
      </c>
      <c r="R21" s="43">
        <f ca="1"/>
        <v>38.799999999999997</v>
      </c>
      <c r="S21" s="44">
        <f ca="1"/>
        <v>39.6</v>
      </c>
      <c r="T21" s="43">
        <f ca="1"/>
        <v>40</v>
      </c>
      <c r="U21" s="44">
        <f ca="1"/>
        <v>40.1</v>
      </c>
      <c r="V21" s="43">
        <f ca="1"/>
        <v>40.200000000000003</v>
      </c>
      <c r="W21" s="44">
        <f ca="1"/>
        <v>40.9</v>
      </c>
      <c r="X21" s="43">
        <f ca="1"/>
        <v>42.7</v>
      </c>
      <c r="Y21" s="44">
        <f ca="1"/>
        <v>45.9</v>
      </c>
      <c r="Z21" s="43">
        <f ca="1"/>
        <v>49.9</v>
      </c>
      <c r="AA21" s="44">
        <f ca="1"/>
        <v>54</v>
      </c>
      <c r="AB21" s="43">
        <f ca="1"/>
        <v>59.8</v>
      </c>
      <c r="AC21" s="44">
        <f ca="1"/>
        <v>68.8</v>
      </c>
      <c r="AD21" s="45">
        <f ca="1"/>
        <v>74.400000000000006</v>
      </c>
      <c r="AH21">
        <v>3.42</v>
      </c>
      <c r="AI21" s="47">
        <f t="shared" ca="1" si="2"/>
        <v>18.61</v>
      </c>
      <c r="AJ21" s="47">
        <f t="shared" ca="1" si="2"/>
        <v>21.01</v>
      </c>
      <c r="AK21" s="47">
        <f t="shared" ca="1" si="2"/>
        <v>26.68</v>
      </c>
      <c r="AL21" s="47">
        <f t="shared" ca="1" si="2"/>
        <v>32.299999999999997</v>
      </c>
      <c r="AM21" s="47">
        <f t="shared" ca="1" si="2"/>
        <v>38.29</v>
      </c>
      <c r="AN21" s="47">
        <f t="shared" ca="1" si="2"/>
        <v>43.55</v>
      </c>
      <c r="AO21" s="47">
        <f t="shared" ca="1" si="2"/>
        <v>54.97</v>
      </c>
      <c r="AP21" s="47">
        <f t="shared" ca="1" si="2"/>
        <v>62.22</v>
      </c>
      <c r="AQ21" s="47">
        <f t="shared" ca="1" si="2"/>
        <v>67.02</v>
      </c>
      <c r="AR21">
        <v>19</v>
      </c>
      <c r="AT21">
        <v>20</v>
      </c>
      <c r="AU21" t="s">
        <v>44</v>
      </c>
      <c r="AV21">
        <v>3.6642621185575099</v>
      </c>
      <c r="AW21">
        <v>87.226425101943803</v>
      </c>
      <c r="AX21">
        <v>60.967828665570103</v>
      </c>
      <c r="AY21">
        <v>38.527004005616803</v>
      </c>
      <c r="AZ21">
        <v>22.6331083392461</v>
      </c>
      <c r="BA21">
        <v>6.1375160223208098</v>
      </c>
      <c r="BE21">
        <f ca="1"/>
        <v>3.5</v>
      </c>
      <c r="BF21">
        <f ca="1"/>
        <v>18.8</v>
      </c>
      <c r="BG21">
        <f ca="1"/>
        <v>21.17</v>
      </c>
      <c r="BH21">
        <f ca="1"/>
        <v>26.83</v>
      </c>
      <c r="BI21">
        <f ca="1"/>
        <v>29.1</v>
      </c>
      <c r="BJ21">
        <f ca="1"/>
        <v>30.9</v>
      </c>
      <c r="BK21">
        <f ca="1"/>
        <v>32.46</v>
      </c>
      <c r="BL21">
        <f ca="1"/>
        <v>33.56</v>
      </c>
      <c r="BM21">
        <f ca="1"/>
        <v>35.28</v>
      </c>
      <c r="BN21">
        <f ca="1"/>
        <v>36.76</v>
      </c>
      <c r="BO21">
        <f ca="1"/>
        <v>37.67</v>
      </c>
      <c r="BP21">
        <f ca="1"/>
        <v>38.39</v>
      </c>
      <c r="BQ21">
        <f ca="1"/>
        <v>38.9</v>
      </c>
      <c r="BR21">
        <f ca="1"/>
        <v>39.11</v>
      </c>
      <c r="BS21">
        <f ca="1"/>
        <v>40.020000000000003</v>
      </c>
      <c r="BT21">
        <f ca="1"/>
        <v>41.22</v>
      </c>
      <c r="BU21">
        <f ca="1"/>
        <v>43.65</v>
      </c>
      <c r="BV21">
        <f ca="1"/>
        <v>47.15</v>
      </c>
      <c r="BW21">
        <f ca="1"/>
        <v>50.3</v>
      </c>
      <c r="BX21">
        <f ca="1"/>
        <v>55.24</v>
      </c>
      <c r="BY21">
        <f ca="1"/>
        <v>62.61</v>
      </c>
      <c r="BZ21">
        <f ca="1"/>
        <v>67.48</v>
      </c>
    </row>
    <row r="22" spans="2:78">
      <c r="C22" s="62">
        <f>VLOOKUP(INDEX(OutcomeInfo,MATCH(B2,Outcomes,0),3),twentyfivePercent,MATCH(B1,GMFCS)+1,FALSE)</f>
        <v>-4</v>
      </c>
      <c r="D22" s="62" t="s">
        <v>114</v>
      </c>
      <c r="I22" s="6" t="str">
        <f ca="1"/>
        <v>6 years  0 mo</v>
      </c>
      <c r="J22" s="40">
        <f ca="1"/>
        <v>22</v>
      </c>
      <c r="K22" s="41">
        <f ca="1"/>
        <v>24</v>
      </c>
      <c r="L22" s="40">
        <f ca="1"/>
        <v>29.5</v>
      </c>
      <c r="M22" s="41">
        <f ca="1"/>
        <v>31.7</v>
      </c>
      <c r="N22" s="40">
        <f ca="1"/>
        <v>33.4</v>
      </c>
      <c r="O22" s="41">
        <f ca="1"/>
        <v>35.200000000000003</v>
      </c>
      <c r="P22" s="40">
        <f ca="1"/>
        <v>36.1</v>
      </c>
      <c r="Q22" s="41">
        <f ca="1"/>
        <v>38</v>
      </c>
      <c r="R22" s="40">
        <f ca="1"/>
        <v>39.200000000000003</v>
      </c>
      <c r="S22" s="41">
        <f ca="1"/>
        <v>40</v>
      </c>
      <c r="T22" s="40">
        <f ca="1"/>
        <v>40.4</v>
      </c>
      <c r="U22" s="41">
        <f ca="1"/>
        <v>40.5</v>
      </c>
      <c r="V22" s="40">
        <f ca="1"/>
        <v>40.6</v>
      </c>
      <c r="W22" s="41">
        <f ca="1"/>
        <v>41.3</v>
      </c>
      <c r="X22" s="40">
        <f ca="1"/>
        <v>43.2</v>
      </c>
      <c r="Y22" s="41">
        <f ca="1"/>
        <v>46.5</v>
      </c>
      <c r="Z22" s="40">
        <f ca="1"/>
        <v>50.7</v>
      </c>
      <c r="AA22" s="41">
        <f ca="1"/>
        <v>55</v>
      </c>
      <c r="AB22" s="40">
        <f ca="1"/>
        <v>60.9</v>
      </c>
      <c r="AC22" s="41">
        <f ca="1"/>
        <v>70.2</v>
      </c>
      <c r="AD22" s="42">
        <f ca="1"/>
        <v>76</v>
      </c>
      <c r="AH22">
        <v>3.5</v>
      </c>
      <c r="AI22" s="47">
        <f t="shared" ca="1" si="2"/>
        <v>18.8</v>
      </c>
      <c r="AJ22" s="47">
        <f t="shared" ca="1" si="2"/>
        <v>21.17</v>
      </c>
      <c r="AK22" s="47">
        <f t="shared" ca="1" si="2"/>
        <v>26.83</v>
      </c>
      <c r="AL22" s="47">
        <f t="shared" ca="1" si="2"/>
        <v>32.46</v>
      </c>
      <c r="AM22" s="47">
        <f t="shared" ca="1" si="2"/>
        <v>38.39</v>
      </c>
      <c r="AN22" s="47">
        <f t="shared" ca="1" si="2"/>
        <v>43.65</v>
      </c>
      <c r="AO22" s="47">
        <f t="shared" ca="1" si="2"/>
        <v>55.24</v>
      </c>
      <c r="AP22" s="47">
        <f t="shared" ca="1" si="2"/>
        <v>62.61</v>
      </c>
      <c r="AQ22" s="47">
        <f t="shared" ca="1" si="2"/>
        <v>67.48</v>
      </c>
      <c r="AR22">
        <v>20</v>
      </c>
      <c r="AT22">
        <v>21</v>
      </c>
      <c r="AU22" t="s">
        <v>44</v>
      </c>
      <c r="AV22">
        <v>3.7475954518908399</v>
      </c>
      <c r="AW22">
        <v>87.940253576408097</v>
      </c>
      <c r="AX22">
        <v>61.912189500231698</v>
      </c>
      <c r="AY22">
        <v>38.914122622804598</v>
      </c>
      <c r="AZ22">
        <v>22.766120042994199</v>
      </c>
      <c r="BA22">
        <v>6.1586344632049697</v>
      </c>
      <c r="BE22">
        <f ca="1"/>
        <v>3.58</v>
      </c>
      <c r="BF22">
        <f ca="1"/>
        <v>18.98</v>
      </c>
      <c r="BG22">
        <f ca="1"/>
        <v>21.33</v>
      </c>
      <c r="BH22">
        <f ca="1"/>
        <v>26.99</v>
      </c>
      <c r="BI22">
        <f ca="1"/>
        <v>29.25</v>
      </c>
      <c r="BJ22">
        <f ca="1"/>
        <v>31.05</v>
      </c>
      <c r="BK22">
        <f ca="1"/>
        <v>32.630000000000003</v>
      </c>
      <c r="BL22">
        <f ca="1"/>
        <v>33.71</v>
      </c>
      <c r="BM22">
        <f ca="1"/>
        <v>35.44</v>
      </c>
      <c r="BN22">
        <f ca="1"/>
        <v>36.909999999999997</v>
      </c>
      <c r="BO22">
        <f ca="1"/>
        <v>37.81</v>
      </c>
      <c r="BP22">
        <f ca="1"/>
        <v>38.49</v>
      </c>
      <c r="BQ22">
        <f ca="1"/>
        <v>38.96</v>
      </c>
      <c r="BR22">
        <f ca="1"/>
        <v>39.15</v>
      </c>
      <c r="BS22">
        <f ca="1"/>
        <v>40.04</v>
      </c>
      <c r="BT22">
        <f ca="1"/>
        <v>41.28</v>
      </c>
      <c r="BU22">
        <f ca="1"/>
        <v>43.75</v>
      </c>
      <c r="BV22">
        <f ca="1"/>
        <v>47.3</v>
      </c>
      <c r="BW22">
        <f ca="1"/>
        <v>50.51</v>
      </c>
      <c r="BX22">
        <f ca="1"/>
        <v>55.52</v>
      </c>
      <c r="BY22">
        <f ca="1"/>
        <v>63.01</v>
      </c>
      <c r="BZ22">
        <f ca="1"/>
        <v>67.94</v>
      </c>
    </row>
    <row r="23" spans="2:78">
      <c r="B23" s="48"/>
      <c r="C23" s="47">
        <f>VLOOKUP(INDEX(OutcomeInfo,MATCH(B2,Outcomes,0),3),seventyfivePercent,MATCH(B1,GMFCS)+1,FALSE)</f>
        <v>9</v>
      </c>
      <c r="D23" s="47" t="s">
        <v>115</v>
      </c>
      <c r="I23" s="6" t="str">
        <f ca="1"/>
        <v>3 mo</v>
      </c>
      <c r="J23" s="40">
        <f ca="1"/>
        <v>22.5</v>
      </c>
      <c r="K23" s="41">
        <f ca="1"/>
        <v>24.5</v>
      </c>
      <c r="L23" s="40">
        <f ca="1"/>
        <v>29.9</v>
      </c>
      <c r="M23" s="41">
        <f ca="1"/>
        <v>32.1</v>
      </c>
      <c r="N23" s="40">
        <f ca="1"/>
        <v>33.799999999999997</v>
      </c>
      <c r="O23" s="41">
        <f ca="1"/>
        <v>35.700000000000003</v>
      </c>
      <c r="P23" s="40">
        <f ca="1"/>
        <v>36.5</v>
      </c>
      <c r="Q23" s="41">
        <f ca="1"/>
        <v>38.4</v>
      </c>
      <c r="R23" s="40">
        <f ca="1"/>
        <v>39.6</v>
      </c>
      <c r="S23" s="41">
        <f ca="1"/>
        <v>40.4</v>
      </c>
      <c r="T23" s="40">
        <f ca="1"/>
        <v>40.799999999999997</v>
      </c>
      <c r="U23" s="41">
        <f ca="1"/>
        <v>40.9</v>
      </c>
      <c r="V23" s="40">
        <f ca="1"/>
        <v>41.1</v>
      </c>
      <c r="W23" s="41">
        <f ca="1"/>
        <v>41.7</v>
      </c>
      <c r="X23" s="40">
        <f ca="1"/>
        <v>43.8</v>
      </c>
      <c r="Y23" s="41">
        <f ca="1"/>
        <v>47.3</v>
      </c>
      <c r="Z23" s="40">
        <f ca="1"/>
        <v>51.5</v>
      </c>
      <c r="AA23" s="41">
        <f ca="1"/>
        <v>56</v>
      </c>
      <c r="AB23" s="40">
        <f ca="1"/>
        <v>62</v>
      </c>
      <c r="AC23" s="41">
        <f ca="1"/>
        <v>71.7</v>
      </c>
      <c r="AD23" s="42">
        <f ca="1"/>
        <v>77.5</v>
      </c>
      <c r="AH23">
        <v>3.58</v>
      </c>
      <c r="AI23" s="47">
        <f t="shared" ca="1" si="2"/>
        <v>18.98</v>
      </c>
      <c r="AJ23" s="47">
        <f t="shared" ca="1" si="2"/>
        <v>21.33</v>
      </c>
      <c r="AK23" s="47">
        <f t="shared" ca="1" si="2"/>
        <v>26.99</v>
      </c>
      <c r="AL23" s="47">
        <f t="shared" ca="1" si="2"/>
        <v>32.630000000000003</v>
      </c>
      <c r="AM23" s="47">
        <f t="shared" ca="1" si="2"/>
        <v>38.49</v>
      </c>
      <c r="AN23" s="47">
        <f t="shared" ca="1" si="2"/>
        <v>43.75</v>
      </c>
      <c r="AO23" s="47">
        <f t="shared" ca="1" si="2"/>
        <v>55.52</v>
      </c>
      <c r="AP23" s="47">
        <f t="shared" ca="1" si="2"/>
        <v>63.01</v>
      </c>
      <c r="AQ23" s="47">
        <f t="shared" ca="1" si="2"/>
        <v>67.94</v>
      </c>
      <c r="AR23">
        <v>21</v>
      </c>
      <c r="AT23">
        <v>22</v>
      </c>
      <c r="AU23" t="s">
        <v>44</v>
      </c>
      <c r="AV23">
        <v>3.8309287852241698</v>
      </c>
      <c r="AW23">
        <v>88.608112464202193</v>
      </c>
      <c r="AX23">
        <v>62.826422326579198</v>
      </c>
      <c r="AY23">
        <v>39.288829181647898</v>
      </c>
      <c r="AZ23">
        <v>22.892496624599801</v>
      </c>
      <c r="BA23">
        <v>6.1783575038841496</v>
      </c>
      <c r="BE23">
        <f ca="1"/>
        <v>3.67</v>
      </c>
      <c r="BF23">
        <f ca="1"/>
        <v>19.170000000000002</v>
      </c>
      <c r="BG23">
        <f ca="1"/>
        <v>21.48</v>
      </c>
      <c r="BH23">
        <f ca="1"/>
        <v>27.14</v>
      </c>
      <c r="BI23">
        <f ca="1"/>
        <v>29.4</v>
      </c>
      <c r="BJ23">
        <f ca="1"/>
        <v>31.2</v>
      </c>
      <c r="BK23">
        <f ca="1"/>
        <v>32.79</v>
      </c>
      <c r="BL23">
        <f ca="1"/>
        <v>33.86</v>
      </c>
      <c r="BM23">
        <f ca="1"/>
        <v>35.6</v>
      </c>
      <c r="BN23">
        <f ca="1"/>
        <v>37.049999999999997</v>
      </c>
      <c r="BO23">
        <f ca="1"/>
        <v>37.94</v>
      </c>
      <c r="BP23">
        <f ca="1"/>
        <v>38.6</v>
      </c>
      <c r="BQ23">
        <f ca="1"/>
        <v>39.03</v>
      </c>
      <c r="BR23">
        <f ca="1"/>
        <v>39.200000000000003</v>
      </c>
      <c r="BS23">
        <f ca="1"/>
        <v>40.07</v>
      </c>
      <c r="BT23">
        <f ca="1"/>
        <v>41.34</v>
      </c>
      <c r="BU23">
        <f ca="1"/>
        <v>43.86</v>
      </c>
      <c r="BV23">
        <f ca="1"/>
        <v>47.46</v>
      </c>
      <c r="BW23">
        <f ca="1"/>
        <v>50.73</v>
      </c>
      <c r="BX23">
        <f ca="1"/>
        <v>55.8</v>
      </c>
      <c r="BY23">
        <f ca="1"/>
        <v>63.41</v>
      </c>
      <c r="BZ23">
        <f ca="1"/>
        <v>68.400000000000006</v>
      </c>
    </row>
    <row r="24" spans="2:78">
      <c r="B24" s="48"/>
      <c r="C24" s="62">
        <f ca="1">IF(OR(C7="",C13="",C6="",C12=""),"",IF(OR(AND(D8="max",D14="max"),AND(D8="min",D14="min")),"undetermined",IF(C14="min",0,IF(C14="max",D15+1,C14))-IF(D8="min",D9-1,IF(D8="max",100,D8))))</f>
        <v>23</v>
      </c>
      <c r="D24" s="62" t="s">
        <v>15</v>
      </c>
      <c r="I24" s="6" t="str">
        <f ca="1"/>
        <v>6 mo</v>
      </c>
      <c r="J24" s="40">
        <f ca="1"/>
        <v>23</v>
      </c>
      <c r="K24" s="41">
        <f ca="1"/>
        <v>25</v>
      </c>
      <c r="L24" s="40">
        <f ca="1"/>
        <v>30.3</v>
      </c>
      <c r="M24" s="41">
        <f ca="1"/>
        <v>32.5</v>
      </c>
      <c r="N24" s="40">
        <f ca="1"/>
        <v>34.200000000000003</v>
      </c>
      <c r="O24" s="41">
        <f ca="1"/>
        <v>36.1</v>
      </c>
      <c r="P24" s="40">
        <f ca="1"/>
        <v>36.9</v>
      </c>
      <c r="Q24" s="41">
        <f ca="1"/>
        <v>38.799999999999997</v>
      </c>
      <c r="R24" s="40">
        <f ca="1"/>
        <v>40</v>
      </c>
      <c r="S24" s="41">
        <f ca="1"/>
        <v>40.799999999999997</v>
      </c>
      <c r="T24" s="40">
        <f ca="1"/>
        <v>41.1</v>
      </c>
      <c r="U24" s="41">
        <f ca="1"/>
        <v>41.3</v>
      </c>
      <c r="V24" s="40">
        <f ca="1"/>
        <v>41.6</v>
      </c>
      <c r="W24" s="41">
        <f ca="1"/>
        <v>42.2</v>
      </c>
      <c r="X24" s="40">
        <f ca="1"/>
        <v>44.4</v>
      </c>
      <c r="Y24" s="41">
        <f ca="1"/>
        <v>48.1</v>
      </c>
      <c r="Z24" s="40">
        <f ca="1"/>
        <v>52.4</v>
      </c>
      <c r="AA24" s="41">
        <f ca="1"/>
        <v>57.1</v>
      </c>
      <c r="AB24" s="40">
        <f ca="1"/>
        <v>63.2</v>
      </c>
      <c r="AC24" s="41">
        <f ca="1"/>
        <v>73.099999999999994</v>
      </c>
      <c r="AD24" s="42">
        <f ca="1"/>
        <v>79</v>
      </c>
      <c r="AH24">
        <v>3.67</v>
      </c>
      <c r="AI24" s="47">
        <f t="shared" ref="AI24:AQ33" ca="1" si="3">IF(AND(AI$3&gt;=MIN($J$5:$AD$5),AI$3&lt;=MAX($J$5:$AD$5)),INDEX(allCentiles,$AR24,MATCH(AI$3,topRow)),NA())</f>
        <v>19.170000000000002</v>
      </c>
      <c r="AJ24" s="47">
        <f t="shared" ca="1" si="3"/>
        <v>21.48</v>
      </c>
      <c r="AK24" s="47">
        <f t="shared" ca="1" si="3"/>
        <v>27.14</v>
      </c>
      <c r="AL24" s="47">
        <f t="shared" ca="1" si="3"/>
        <v>32.79</v>
      </c>
      <c r="AM24" s="47">
        <f t="shared" ca="1" si="3"/>
        <v>38.6</v>
      </c>
      <c r="AN24" s="47">
        <f t="shared" ca="1" si="3"/>
        <v>43.86</v>
      </c>
      <c r="AO24" s="47">
        <f t="shared" ca="1" si="3"/>
        <v>55.8</v>
      </c>
      <c r="AP24" s="47">
        <f t="shared" ca="1" si="3"/>
        <v>63.41</v>
      </c>
      <c r="AQ24" s="47">
        <f t="shared" ca="1" si="3"/>
        <v>68.400000000000006</v>
      </c>
      <c r="AR24">
        <v>22</v>
      </c>
      <c r="AT24">
        <v>23</v>
      </c>
      <c r="AU24" t="s">
        <v>44</v>
      </c>
      <c r="AV24">
        <v>3.9142621185575099</v>
      </c>
      <c r="AW24">
        <v>89.232962144428697</v>
      </c>
      <c r="AX24">
        <v>63.711488320523003</v>
      </c>
      <c r="AY24">
        <v>39.6515216459375</v>
      </c>
      <c r="AZ24">
        <v>23.012569068815399</v>
      </c>
      <c r="BA24">
        <v>6.1967773453755601</v>
      </c>
      <c r="BE24">
        <f ca="1"/>
        <v>3.75</v>
      </c>
      <c r="BF24">
        <f ca="1"/>
        <v>19.350000000000001</v>
      </c>
      <c r="BG24">
        <f ca="1"/>
        <v>21.64</v>
      </c>
      <c r="BH24">
        <f ca="1"/>
        <v>27.29</v>
      </c>
      <c r="BI24">
        <f ca="1"/>
        <v>29.55</v>
      </c>
      <c r="BJ24">
        <f ca="1"/>
        <v>31.34</v>
      </c>
      <c r="BK24">
        <f ca="1"/>
        <v>32.950000000000003</v>
      </c>
      <c r="BL24">
        <f ca="1"/>
        <v>34</v>
      </c>
      <c r="BM24">
        <f ca="1"/>
        <v>35.76</v>
      </c>
      <c r="BN24">
        <f ca="1"/>
        <v>37.19</v>
      </c>
      <c r="BO24">
        <f ca="1"/>
        <v>38.08</v>
      </c>
      <c r="BP24">
        <f ca="1"/>
        <v>38.700000000000003</v>
      </c>
      <c r="BQ24">
        <f ca="1"/>
        <v>39.1</v>
      </c>
      <c r="BR24">
        <f ca="1"/>
        <v>39.25</v>
      </c>
      <c r="BS24">
        <f ca="1"/>
        <v>40.11</v>
      </c>
      <c r="BT24">
        <f ca="1"/>
        <v>41.41</v>
      </c>
      <c r="BU24">
        <f ca="1"/>
        <v>43.98</v>
      </c>
      <c r="BV24">
        <f ca="1"/>
        <v>47.62</v>
      </c>
      <c r="BW24">
        <f ca="1"/>
        <v>50.95</v>
      </c>
      <c r="BX24">
        <f ca="1"/>
        <v>56.08</v>
      </c>
      <c r="BY24">
        <f ca="1"/>
        <v>63.81</v>
      </c>
      <c r="BZ24">
        <f ca="1"/>
        <v>68.86</v>
      </c>
    </row>
    <row r="25" spans="2:78" ht="17" thickBot="1">
      <c r="B25" s="48"/>
      <c r="C25" s="62">
        <f ca="1">IF(OR(C7="",C13="",C6="",C12=""),"",IF(OR(AND(D8="max",D14="max"),AND(D8="min",D14="min")),"undetermined",IF(D14="min",D15,IF(D14="max",100,D14))-IF(C8="min",0,IF(C8="max",100,C8))))</f>
        <v>25</v>
      </c>
      <c r="D25" s="62" t="s">
        <v>16</v>
      </c>
      <c r="F25">
        <f ca="1">IF(OR(C7="",C13="",C6="",C12=""),"",IF(OR(AND(D8="max",D14="max"),AND(D8="min",D14="min")),"undetermined",IF(D14="min",0,IF(D14="max",100,D14))-IF(C8="min",0,IF(C8="max",100,C8))))</f>
        <v>25</v>
      </c>
      <c r="I25" s="10" t="str">
        <f ca="1"/>
        <v>9 mo</v>
      </c>
      <c r="J25" s="43">
        <f ca="1"/>
        <v>23.5</v>
      </c>
      <c r="K25" s="44">
        <f ca="1"/>
        <v>25.5</v>
      </c>
      <c r="L25" s="43">
        <f ca="1"/>
        <v>30.8</v>
      </c>
      <c r="M25" s="44">
        <f ca="1"/>
        <v>32.9</v>
      </c>
      <c r="N25" s="43">
        <f ca="1"/>
        <v>34.5</v>
      </c>
      <c r="O25" s="44">
        <f ca="1"/>
        <v>36.5</v>
      </c>
      <c r="P25" s="43">
        <f ca="1"/>
        <v>37.200000000000003</v>
      </c>
      <c r="Q25" s="44">
        <f ca="1"/>
        <v>39.200000000000003</v>
      </c>
      <c r="R25" s="43">
        <f ca="1"/>
        <v>40.4</v>
      </c>
      <c r="S25" s="44">
        <f ca="1"/>
        <v>41.1</v>
      </c>
      <c r="T25" s="43">
        <f ca="1"/>
        <v>41.5</v>
      </c>
      <c r="U25" s="44">
        <f ca="1"/>
        <v>41.7</v>
      </c>
      <c r="V25" s="43">
        <f ca="1"/>
        <v>42.1</v>
      </c>
      <c r="W25" s="44">
        <f ca="1"/>
        <v>42.7</v>
      </c>
      <c r="X25" s="43">
        <f ca="1"/>
        <v>45.2</v>
      </c>
      <c r="Y25" s="44">
        <f ca="1"/>
        <v>49</v>
      </c>
      <c r="Z25" s="43">
        <f ca="1"/>
        <v>53.3</v>
      </c>
      <c r="AA25" s="44">
        <f ca="1"/>
        <v>58.2</v>
      </c>
      <c r="AB25" s="43">
        <f ca="1"/>
        <v>64.400000000000006</v>
      </c>
      <c r="AC25" s="44">
        <f ca="1"/>
        <v>74.599999999999994</v>
      </c>
      <c r="AD25" s="45">
        <f ca="1"/>
        <v>80.599999999999994</v>
      </c>
      <c r="AH25">
        <v>3.75</v>
      </c>
      <c r="AI25" s="47">
        <f t="shared" ca="1" si="3"/>
        <v>19.350000000000001</v>
      </c>
      <c r="AJ25" s="47">
        <f t="shared" ca="1" si="3"/>
        <v>21.64</v>
      </c>
      <c r="AK25" s="47">
        <f t="shared" ca="1" si="3"/>
        <v>27.29</v>
      </c>
      <c r="AL25" s="47">
        <f t="shared" ca="1" si="3"/>
        <v>32.950000000000003</v>
      </c>
      <c r="AM25" s="47">
        <f t="shared" ca="1" si="3"/>
        <v>38.700000000000003</v>
      </c>
      <c r="AN25" s="47">
        <f t="shared" ca="1" si="3"/>
        <v>43.98</v>
      </c>
      <c r="AO25" s="47">
        <f t="shared" ca="1" si="3"/>
        <v>56.08</v>
      </c>
      <c r="AP25" s="47">
        <f t="shared" ca="1" si="3"/>
        <v>63.81</v>
      </c>
      <c r="AQ25" s="47">
        <f t="shared" ca="1" si="3"/>
        <v>68.86</v>
      </c>
      <c r="AR25">
        <v>23</v>
      </c>
      <c r="AT25">
        <v>24</v>
      </c>
      <c r="AU25" t="s">
        <v>44</v>
      </c>
      <c r="AV25">
        <v>3.9975954518908399</v>
      </c>
      <c r="AW25">
        <v>89.817572351786595</v>
      </c>
      <c r="AX25">
        <v>64.568317993512593</v>
      </c>
      <c r="AY25">
        <v>40.002585219680299</v>
      </c>
      <c r="AZ25">
        <v>23.126651849633902</v>
      </c>
      <c r="BA25">
        <v>6.2139800965176404</v>
      </c>
      <c r="BE25">
        <f ca="1"/>
        <v>3.83</v>
      </c>
      <c r="BF25">
        <f ca="1"/>
        <v>19.53</v>
      </c>
      <c r="BG25">
        <f ca="1"/>
        <v>21.79</v>
      </c>
      <c r="BH25">
        <f ca="1"/>
        <v>27.44</v>
      </c>
      <c r="BI25">
        <f ca="1"/>
        <v>29.7</v>
      </c>
      <c r="BJ25">
        <f ca="1"/>
        <v>31.48</v>
      </c>
      <c r="BK25">
        <f ca="1"/>
        <v>33.11</v>
      </c>
      <c r="BL25">
        <f ca="1"/>
        <v>34.15</v>
      </c>
      <c r="BM25">
        <f ca="1"/>
        <v>35.909999999999997</v>
      </c>
      <c r="BN25">
        <f ca="1"/>
        <v>37.33</v>
      </c>
      <c r="BO25">
        <f ca="1"/>
        <v>38.21</v>
      </c>
      <c r="BP25">
        <f ca="1"/>
        <v>38.81</v>
      </c>
      <c r="BQ25">
        <f ca="1"/>
        <v>39.17</v>
      </c>
      <c r="BR25">
        <f ca="1"/>
        <v>39.299999999999997</v>
      </c>
      <c r="BS25">
        <f ca="1"/>
        <v>40.15</v>
      </c>
      <c r="BT25">
        <f ca="1"/>
        <v>41.48</v>
      </c>
      <c r="BU25">
        <f ca="1"/>
        <v>44.1</v>
      </c>
      <c r="BV25">
        <f ca="1"/>
        <v>47.78</v>
      </c>
      <c r="BW25">
        <f ca="1"/>
        <v>51.18</v>
      </c>
      <c r="BX25">
        <f ca="1"/>
        <v>56.37</v>
      </c>
      <c r="BY25">
        <f ca="1"/>
        <v>64.209999999999994</v>
      </c>
      <c r="BZ25">
        <f ca="1"/>
        <v>69.31</v>
      </c>
    </row>
    <row r="26" spans="2:78">
      <c r="B26" s="48"/>
      <c r="C26" s="62">
        <f>IF(OR(H6="",H12=""),"",H12-H6)</f>
        <v>3</v>
      </c>
      <c r="D26" s="62" t="s">
        <v>17</v>
      </c>
      <c r="I26" s="6" t="str">
        <f ca="1"/>
        <v>7 years  0 mo</v>
      </c>
      <c r="J26" s="40">
        <f ca="1"/>
        <v>24</v>
      </c>
      <c r="K26" s="41">
        <f ca="1"/>
        <v>26</v>
      </c>
      <c r="L26" s="40">
        <f ca="1"/>
        <v>31.2</v>
      </c>
      <c r="M26" s="41">
        <f ca="1"/>
        <v>33.200000000000003</v>
      </c>
      <c r="N26" s="40">
        <f ca="1"/>
        <v>34.799999999999997</v>
      </c>
      <c r="O26" s="41">
        <f ca="1"/>
        <v>36.799999999999997</v>
      </c>
      <c r="P26" s="40">
        <f ca="1"/>
        <v>37.6</v>
      </c>
      <c r="Q26" s="41">
        <f ca="1"/>
        <v>39.5</v>
      </c>
      <c r="R26" s="40">
        <f ca="1"/>
        <v>40.700000000000003</v>
      </c>
      <c r="S26" s="41">
        <f ca="1"/>
        <v>41.5</v>
      </c>
      <c r="T26" s="40">
        <f ca="1"/>
        <v>41.9</v>
      </c>
      <c r="U26" s="41">
        <f ca="1"/>
        <v>42.1</v>
      </c>
      <c r="V26" s="40">
        <f ca="1"/>
        <v>42.7</v>
      </c>
      <c r="W26" s="41">
        <f ca="1"/>
        <v>43.3</v>
      </c>
      <c r="X26" s="40">
        <f ca="1"/>
        <v>45.9</v>
      </c>
      <c r="Y26" s="41">
        <f ca="1"/>
        <v>49.9</v>
      </c>
      <c r="Z26" s="40">
        <f ca="1"/>
        <v>54.2</v>
      </c>
      <c r="AA26" s="41">
        <f ca="1"/>
        <v>59.4</v>
      </c>
      <c r="AB26" s="40">
        <f ca="1"/>
        <v>65.599999999999994</v>
      </c>
      <c r="AC26" s="41">
        <f ca="1"/>
        <v>76.099999999999994</v>
      </c>
      <c r="AD26" s="42">
        <f ca="1"/>
        <v>82.1</v>
      </c>
      <c r="AH26">
        <v>3.83</v>
      </c>
      <c r="AI26" s="47">
        <f t="shared" ca="1" si="3"/>
        <v>19.53</v>
      </c>
      <c r="AJ26" s="47">
        <f t="shared" ca="1" si="3"/>
        <v>21.79</v>
      </c>
      <c r="AK26" s="47">
        <f t="shared" ca="1" si="3"/>
        <v>27.44</v>
      </c>
      <c r="AL26" s="47">
        <f t="shared" ca="1" si="3"/>
        <v>33.11</v>
      </c>
      <c r="AM26" s="47">
        <f t="shared" ca="1" si="3"/>
        <v>38.81</v>
      </c>
      <c r="AN26" s="47">
        <f t="shared" ca="1" si="3"/>
        <v>44.1</v>
      </c>
      <c r="AO26" s="47">
        <f t="shared" ca="1" si="3"/>
        <v>56.37</v>
      </c>
      <c r="AP26" s="47">
        <f t="shared" ca="1" si="3"/>
        <v>64.209999999999994</v>
      </c>
      <c r="AQ26" s="47">
        <f t="shared" ca="1" si="3"/>
        <v>69.31</v>
      </c>
      <c r="AR26">
        <v>24</v>
      </c>
      <c r="AT26">
        <v>25</v>
      </c>
      <c r="AU26" t="s">
        <v>44</v>
      </c>
      <c r="AV26">
        <v>4.0809287852241702</v>
      </c>
      <c r="AW26">
        <v>90.364534453812894</v>
      </c>
      <c r="AX26">
        <v>65.397812170827095</v>
      </c>
      <c r="AY26">
        <v>40.342392756212803</v>
      </c>
      <c r="AZ26">
        <v>23.235043753907298</v>
      </c>
      <c r="BA26">
        <v>6.23004617651047</v>
      </c>
      <c r="BE26">
        <f ca="1"/>
        <v>3.92</v>
      </c>
      <c r="BF26">
        <f ca="1"/>
        <v>19.71</v>
      </c>
      <c r="BG26">
        <f ca="1"/>
        <v>21.95</v>
      </c>
      <c r="BH26">
        <f ca="1"/>
        <v>27.58</v>
      </c>
      <c r="BI26">
        <f ca="1"/>
        <v>29.84</v>
      </c>
      <c r="BJ26">
        <f ca="1"/>
        <v>31.62</v>
      </c>
      <c r="BK26">
        <f ca="1"/>
        <v>33.270000000000003</v>
      </c>
      <c r="BL26">
        <f ca="1"/>
        <v>34.29</v>
      </c>
      <c r="BM26">
        <f ca="1"/>
        <v>36.06</v>
      </c>
      <c r="BN26">
        <f ca="1"/>
        <v>37.47</v>
      </c>
      <c r="BO26">
        <f ca="1"/>
        <v>38.340000000000003</v>
      </c>
      <c r="BP26">
        <f ca="1"/>
        <v>38.909999999999997</v>
      </c>
      <c r="BQ26">
        <f ca="1"/>
        <v>39.25</v>
      </c>
      <c r="BR26">
        <f ca="1"/>
        <v>39.36</v>
      </c>
      <c r="BS26">
        <f ca="1"/>
        <v>40.19</v>
      </c>
      <c r="BT26">
        <f ca="1"/>
        <v>41.56</v>
      </c>
      <c r="BU26">
        <f ca="1"/>
        <v>44.23</v>
      </c>
      <c r="BV26">
        <f ca="1"/>
        <v>47.95</v>
      </c>
      <c r="BW26">
        <f ca="1"/>
        <v>51.41</v>
      </c>
      <c r="BX26">
        <f ca="1"/>
        <v>56.66</v>
      </c>
      <c r="BY26">
        <f ca="1"/>
        <v>64.61</v>
      </c>
      <c r="BZ26">
        <f ca="1"/>
        <v>69.77</v>
      </c>
    </row>
    <row r="27" spans="2:78">
      <c r="B27" s="48"/>
      <c r="C27" s="62" t="str">
        <f ca="1">IF(OR(C9="",C15="",C6="",C12=""),"",IF(OR(C26=3,C26=4,C26=5),"OK","too far apart"))</f>
        <v>OK</v>
      </c>
      <c r="D27" s="65"/>
      <c r="I27" s="6" t="str">
        <f ca="1"/>
        <v>3 mo</v>
      </c>
      <c r="J27" s="40">
        <f ca="1"/>
        <v>24.4</v>
      </c>
      <c r="K27" s="41">
        <f ca="1"/>
        <v>26.5</v>
      </c>
      <c r="L27" s="40">
        <f ca="1"/>
        <v>31.6</v>
      </c>
      <c r="M27" s="41">
        <f ca="1"/>
        <v>33.6</v>
      </c>
      <c r="N27" s="40">
        <f ca="1"/>
        <v>35.200000000000003</v>
      </c>
      <c r="O27" s="41">
        <f ca="1"/>
        <v>37.200000000000003</v>
      </c>
      <c r="P27" s="40">
        <f ca="1"/>
        <v>37.9</v>
      </c>
      <c r="Q27" s="41">
        <f ca="1"/>
        <v>39.799999999999997</v>
      </c>
      <c r="R27" s="40">
        <f ca="1"/>
        <v>41</v>
      </c>
      <c r="S27" s="41">
        <f ca="1"/>
        <v>41.8</v>
      </c>
      <c r="T27" s="40">
        <f ca="1"/>
        <v>42.3</v>
      </c>
      <c r="U27" s="41">
        <f ca="1"/>
        <v>42.6</v>
      </c>
      <c r="V27" s="40">
        <f ca="1"/>
        <v>43.4</v>
      </c>
      <c r="W27" s="41">
        <f ca="1"/>
        <v>44</v>
      </c>
      <c r="X27" s="40">
        <f ca="1"/>
        <v>46.8</v>
      </c>
      <c r="Y27" s="41">
        <f ca="1"/>
        <v>50.9</v>
      </c>
      <c r="Z27" s="40">
        <f ca="1"/>
        <v>55.3</v>
      </c>
      <c r="AA27" s="41">
        <f ca="1"/>
        <v>60.6</v>
      </c>
      <c r="AB27" s="40">
        <f ca="1"/>
        <v>66.900000000000006</v>
      </c>
      <c r="AC27" s="41">
        <f ca="1"/>
        <v>77.599999999999994</v>
      </c>
      <c r="AD27" s="42">
        <f ca="1"/>
        <v>83.6</v>
      </c>
      <c r="AH27">
        <v>3.92</v>
      </c>
      <c r="AI27" s="47">
        <f t="shared" ca="1" si="3"/>
        <v>19.71</v>
      </c>
      <c r="AJ27" s="47">
        <f t="shared" ca="1" si="3"/>
        <v>21.95</v>
      </c>
      <c r="AK27" s="47">
        <f t="shared" ca="1" si="3"/>
        <v>27.58</v>
      </c>
      <c r="AL27" s="47">
        <f t="shared" ca="1" si="3"/>
        <v>33.270000000000003</v>
      </c>
      <c r="AM27" s="47">
        <f t="shared" ca="1" si="3"/>
        <v>38.909999999999997</v>
      </c>
      <c r="AN27" s="47">
        <f t="shared" ca="1" si="3"/>
        <v>44.23</v>
      </c>
      <c r="AO27" s="47">
        <f t="shared" ca="1" si="3"/>
        <v>56.66</v>
      </c>
      <c r="AP27" s="47">
        <f t="shared" ca="1" si="3"/>
        <v>64.61</v>
      </c>
      <c r="AQ27" s="47">
        <f t="shared" ca="1" si="3"/>
        <v>69.77</v>
      </c>
      <c r="AR27">
        <v>25</v>
      </c>
      <c r="AT27">
        <v>26</v>
      </c>
      <c r="AU27" t="s">
        <v>44</v>
      </c>
      <c r="AV27">
        <v>4.1642621185575104</v>
      </c>
      <c r="AW27">
        <v>90.876272937485595</v>
      </c>
      <c r="AX27">
        <v>66.2008429386551</v>
      </c>
      <c r="AY27">
        <v>40.6713051541958</v>
      </c>
      <c r="AZ27">
        <v>23.3380286638798</v>
      </c>
      <c r="BA27">
        <v>6.2450506908584504</v>
      </c>
      <c r="BE27">
        <f ca="1"/>
        <v>4</v>
      </c>
      <c r="BF27">
        <f ca="1"/>
        <v>19.88</v>
      </c>
      <c r="BG27">
        <f ca="1"/>
        <v>22.1</v>
      </c>
      <c r="BH27">
        <f ca="1"/>
        <v>27.73</v>
      </c>
      <c r="BI27">
        <f ca="1"/>
        <v>29.98</v>
      </c>
      <c r="BJ27">
        <f ca="1"/>
        <v>31.76</v>
      </c>
      <c r="BK27">
        <f ca="1"/>
        <v>33.42</v>
      </c>
      <c r="BL27">
        <f ca="1"/>
        <v>34.43</v>
      </c>
      <c r="BM27">
        <f ca="1"/>
        <v>36.22</v>
      </c>
      <c r="BN27">
        <f ca="1"/>
        <v>37.61</v>
      </c>
      <c r="BO27">
        <f ca="1"/>
        <v>38.47</v>
      </c>
      <c r="BP27">
        <f ca="1"/>
        <v>39.020000000000003</v>
      </c>
      <c r="BQ27">
        <f ca="1"/>
        <v>39.33</v>
      </c>
      <c r="BR27">
        <f ca="1"/>
        <v>39.43</v>
      </c>
      <c r="BS27">
        <f ca="1"/>
        <v>40.24</v>
      </c>
      <c r="BT27">
        <f ca="1"/>
        <v>41.65</v>
      </c>
      <c r="BU27">
        <f ca="1"/>
        <v>44.36</v>
      </c>
      <c r="BV27">
        <f ca="1"/>
        <v>48.12</v>
      </c>
      <c r="BW27">
        <f ca="1"/>
        <v>51.65</v>
      </c>
      <c r="BX27">
        <f ca="1"/>
        <v>56.95</v>
      </c>
      <c r="BY27">
        <f ca="1"/>
        <v>65.02</v>
      </c>
      <c r="BZ27">
        <f ca="1"/>
        <v>70.23</v>
      </c>
    </row>
    <row r="28" spans="2:78">
      <c r="I28" s="6" t="str">
        <f ca="1"/>
        <v>6 mo</v>
      </c>
      <c r="J28" s="40">
        <f ca="1"/>
        <v>24.9</v>
      </c>
      <c r="K28" s="41">
        <f ca="1"/>
        <v>26.9</v>
      </c>
      <c r="L28" s="40">
        <f ca="1"/>
        <v>31.9</v>
      </c>
      <c r="M28" s="41">
        <f ca="1"/>
        <v>33.9</v>
      </c>
      <c r="N28" s="40">
        <f ca="1"/>
        <v>35.5</v>
      </c>
      <c r="O28" s="41">
        <f ca="1"/>
        <v>37.5</v>
      </c>
      <c r="P28" s="40">
        <f ca="1"/>
        <v>38.299999999999997</v>
      </c>
      <c r="Q28" s="41">
        <f ca="1"/>
        <v>40.1</v>
      </c>
      <c r="R28" s="40">
        <f ca="1"/>
        <v>41.3</v>
      </c>
      <c r="S28" s="41">
        <f ca="1"/>
        <v>42.1</v>
      </c>
      <c r="T28" s="40">
        <f ca="1"/>
        <v>42.7</v>
      </c>
      <c r="U28" s="41">
        <f ca="1"/>
        <v>43.1</v>
      </c>
      <c r="V28" s="40">
        <f ca="1"/>
        <v>44.1</v>
      </c>
      <c r="W28" s="41">
        <f ca="1"/>
        <v>44.7</v>
      </c>
      <c r="X28" s="40">
        <f ca="1"/>
        <v>47.7</v>
      </c>
      <c r="Y28" s="41">
        <f ca="1"/>
        <v>52</v>
      </c>
      <c r="Z28" s="40">
        <f ca="1"/>
        <v>56.3</v>
      </c>
      <c r="AA28" s="41">
        <f ca="1"/>
        <v>61.9</v>
      </c>
      <c r="AB28" s="40">
        <f ca="1"/>
        <v>68.099999999999994</v>
      </c>
      <c r="AC28" s="41">
        <f ca="1"/>
        <v>79.099999999999994</v>
      </c>
      <c r="AD28" s="42">
        <f ca="1"/>
        <v>85.1</v>
      </c>
      <c r="AH28">
        <v>4</v>
      </c>
      <c r="AI28" s="47">
        <f t="shared" ca="1" si="3"/>
        <v>19.88</v>
      </c>
      <c r="AJ28" s="47">
        <f t="shared" ca="1" si="3"/>
        <v>22.1</v>
      </c>
      <c r="AK28" s="47">
        <f t="shared" ca="1" si="3"/>
        <v>27.73</v>
      </c>
      <c r="AL28" s="47">
        <f t="shared" ca="1" si="3"/>
        <v>33.42</v>
      </c>
      <c r="AM28" s="47">
        <f t="shared" ca="1" si="3"/>
        <v>39.020000000000003</v>
      </c>
      <c r="AN28" s="47">
        <f t="shared" ca="1" si="3"/>
        <v>44.36</v>
      </c>
      <c r="AO28" s="47">
        <f t="shared" ca="1" si="3"/>
        <v>56.95</v>
      </c>
      <c r="AP28" s="47">
        <f t="shared" ca="1" si="3"/>
        <v>65.02</v>
      </c>
      <c r="AQ28" s="47">
        <f t="shared" ca="1" si="3"/>
        <v>70.23</v>
      </c>
      <c r="AR28">
        <v>26</v>
      </c>
      <c r="AT28">
        <v>27</v>
      </c>
      <c r="AU28" t="s">
        <v>44</v>
      </c>
      <c r="AV28">
        <v>4.2475954518908399</v>
      </c>
      <c r="AW28">
        <v>91.3550561561064</v>
      </c>
      <c r="AX28">
        <v>66.978254560959996</v>
      </c>
      <c r="AY28">
        <v>40.989671740913899</v>
      </c>
      <c r="AZ28">
        <v>23.435876300685798</v>
      </c>
      <c r="BA28">
        <v>6.2590637824725199</v>
      </c>
      <c r="BE28">
        <f ca="1"/>
        <v>4.08</v>
      </c>
      <c r="BF28">
        <f ca="1"/>
        <v>20.059999999999999</v>
      </c>
      <c r="BG28">
        <f ca="1"/>
        <v>22.26</v>
      </c>
      <c r="BH28">
        <f ca="1"/>
        <v>27.88</v>
      </c>
      <c r="BI28">
        <f ca="1"/>
        <v>30.12</v>
      </c>
      <c r="BJ28">
        <f ca="1"/>
        <v>31.9</v>
      </c>
      <c r="BK28">
        <f ca="1"/>
        <v>33.57</v>
      </c>
      <c r="BL28">
        <f ca="1"/>
        <v>34.57</v>
      </c>
      <c r="BM28">
        <f ca="1"/>
        <v>36.369999999999997</v>
      </c>
      <c r="BN28">
        <f ca="1"/>
        <v>37.75</v>
      </c>
      <c r="BO28">
        <f ca="1"/>
        <v>38.61</v>
      </c>
      <c r="BP28">
        <f ca="1"/>
        <v>39.130000000000003</v>
      </c>
      <c r="BQ28">
        <f ca="1"/>
        <v>39.409999999999997</v>
      </c>
      <c r="BR28">
        <f ca="1"/>
        <v>39.5</v>
      </c>
      <c r="BS28">
        <f ca="1"/>
        <v>40.299999999999997</v>
      </c>
      <c r="BT28">
        <f ca="1"/>
        <v>41.74</v>
      </c>
      <c r="BU28">
        <f ca="1"/>
        <v>44.5</v>
      </c>
      <c r="BV28">
        <f ca="1"/>
        <v>48.3</v>
      </c>
      <c r="BW28">
        <f ca="1"/>
        <v>51.89</v>
      </c>
      <c r="BX28">
        <f ca="1"/>
        <v>57.24</v>
      </c>
      <c r="BY28">
        <f ca="1"/>
        <v>65.42</v>
      </c>
      <c r="BZ28">
        <f ca="1"/>
        <v>70.680000000000007</v>
      </c>
    </row>
    <row r="29" spans="2:78" ht="17" thickBot="1">
      <c r="I29" s="10" t="str">
        <f ca="1"/>
        <v>9 mo</v>
      </c>
      <c r="J29" s="43">
        <f ca="1"/>
        <v>25.3</v>
      </c>
      <c r="K29" s="44">
        <f ca="1"/>
        <v>27.4</v>
      </c>
      <c r="L29" s="43">
        <f ca="1"/>
        <v>32.299999999999997</v>
      </c>
      <c r="M29" s="44">
        <f ca="1"/>
        <v>34.200000000000003</v>
      </c>
      <c r="N29" s="43">
        <f ca="1"/>
        <v>35.700000000000003</v>
      </c>
      <c r="O29" s="44">
        <f ca="1"/>
        <v>37.799999999999997</v>
      </c>
      <c r="P29" s="43">
        <f ca="1"/>
        <v>38.6</v>
      </c>
      <c r="Q29" s="44">
        <f ca="1"/>
        <v>40.4</v>
      </c>
      <c r="R29" s="43">
        <f ca="1"/>
        <v>41.6</v>
      </c>
      <c r="S29" s="44">
        <f ca="1"/>
        <v>42.4</v>
      </c>
      <c r="T29" s="43">
        <f ca="1"/>
        <v>43.1</v>
      </c>
      <c r="U29" s="44">
        <f ca="1"/>
        <v>43.6</v>
      </c>
      <c r="V29" s="43">
        <f ca="1"/>
        <v>44.8</v>
      </c>
      <c r="W29" s="44">
        <f ca="1"/>
        <v>45.4</v>
      </c>
      <c r="X29" s="43">
        <f ca="1"/>
        <v>48.6</v>
      </c>
      <c r="Y29" s="44">
        <f ca="1"/>
        <v>53.1</v>
      </c>
      <c r="Z29" s="43">
        <f ca="1"/>
        <v>57.5</v>
      </c>
      <c r="AA29" s="44">
        <f ca="1"/>
        <v>63.3</v>
      </c>
      <c r="AB29" s="43">
        <f ca="1"/>
        <v>69.5</v>
      </c>
      <c r="AC29" s="44">
        <f ca="1"/>
        <v>80.599999999999994</v>
      </c>
      <c r="AD29" s="45">
        <f ca="1"/>
        <v>86.6</v>
      </c>
      <c r="AH29">
        <v>4.08</v>
      </c>
      <c r="AI29" s="47">
        <f t="shared" ca="1" si="3"/>
        <v>20.059999999999999</v>
      </c>
      <c r="AJ29" s="47">
        <f t="shared" ca="1" si="3"/>
        <v>22.26</v>
      </c>
      <c r="AK29" s="47">
        <f t="shared" ca="1" si="3"/>
        <v>27.88</v>
      </c>
      <c r="AL29" s="47">
        <f t="shared" ca="1" si="3"/>
        <v>33.57</v>
      </c>
      <c r="AM29" s="47">
        <f t="shared" ca="1" si="3"/>
        <v>39.130000000000003</v>
      </c>
      <c r="AN29" s="47">
        <f t="shared" ca="1" si="3"/>
        <v>44.5</v>
      </c>
      <c r="AO29" s="47">
        <f t="shared" ca="1" si="3"/>
        <v>57.24</v>
      </c>
      <c r="AP29" s="47">
        <f t="shared" ca="1" si="3"/>
        <v>65.42</v>
      </c>
      <c r="AQ29" s="47">
        <f t="shared" ca="1" si="3"/>
        <v>70.680000000000007</v>
      </c>
      <c r="AR29">
        <v>27</v>
      </c>
      <c r="AT29">
        <v>28</v>
      </c>
      <c r="AU29" t="s">
        <v>44</v>
      </c>
      <c r="AV29">
        <v>4.3309287852241702</v>
      </c>
      <c r="AW29">
        <v>91.803006384097102</v>
      </c>
      <c r="AX29">
        <v>67.730864367093901</v>
      </c>
      <c r="AY29">
        <v>41.297830643284598</v>
      </c>
      <c r="AZ29">
        <v>23.528842930758699</v>
      </c>
      <c r="BA29">
        <v>6.2721509595734002</v>
      </c>
      <c r="BE29">
        <f ca="1"/>
        <v>4.17</v>
      </c>
      <c r="BF29">
        <f ca="1"/>
        <v>20.23</v>
      </c>
      <c r="BG29">
        <f ca="1"/>
        <v>22.41</v>
      </c>
      <c r="BH29">
        <f ca="1"/>
        <v>28.02</v>
      </c>
      <c r="BI29">
        <f ca="1"/>
        <v>30.26</v>
      </c>
      <c r="BJ29">
        <f ca="1"/>
        <v>32.04</v>
      </c>
      <c r="BK29">
        <f ca="1"/>
        <v>33.72</v>
      </c>
      <c r="BL29">
        <f ca="1"/>
        <v>34.71</v>
      </c>
      <c r="BM29">
        <f ca="1"/>
        <v>36.51</v>
      </c>
      <c r="BN29">
        <f ca="1"/>
        <v>37.880000000000003</v>
      </c>
      <c r="BO29">
        <f ca="1"/>
        <v>38.729999999999997</v>
      </c>
      <c r="BP29">
        <f ca="1"/>
        <v>39.229999999999997</v>
      </c>
      <c r="BQ29">
        <f ca="1"/>
        <v>39.49</v>
      </c>
      <c r="BR29">
        <f ca="1"/>
        <v>39.57</v>
      </c>
      <c r="BS29">
        <f ca="1"/>
        <v>40.36</v>
      </c>
      <c r="BT29">
        <f ca="1"/>
        <v>41.84</v>
      </c>
      <c r="BU29">
        <f ca="1"/>
        <v>44.65</v>
      </c>
      <c r="BV29">
        <f ca="1"/>
        <v>48.48</v>
      </c>
      <c r="BW29">
        <f ca="1"/>
        <v>52.13</v>
      </c>
      <c r="BX29">
        <f ca="1"/>
        <v>57.54</v>
      </c>
      <c r="BY29">
        <f ca="1"/>
        <v>65.83</v>
      </c>
      <c r="BZ29">
        <f ca="1"/>
        <v>71.14</v>
      </c>
    </row>
    <row r="30" spans="2:78">
      <c r="B30" s="52" t="s">
        <v>107</v>
      </c>
      <c r="D30" s="47"/>
      <c r="I30" s="6" t="str">
        <f ca="1"/>
        <v>8 years  0 mo</v>
      </c>
      <c r="J30" s="40">
        <f ca="1"/>
        <v>25.7</v>
      </c>
      <c r="K30" s="41">
        <f ca="1"/>
        <v>27.9</v>
      </c>
      <c r="L30" s="40">
        <f ca="1"/>
        <v>32.6</v>
      </c>
      <c r="M30" s="41">
        <f ca="1"/>
        <v>34.5</v>
      </c>
      <c r="N30" s="40">
        <f ca="1"/>
        <v>36</v>
      </c>
      <c r="O30" s="41">
        <f ca="1"/>
        <v>38.1</v>
      </c>
      <c r="P30" s="40">
        <f ca="1"/>
        <v>38.9</v>
      </c>
      <c r="Q30" s="41">
        <f ca="1"/>
        <v>40.700000000000003</v>
      </c>
      <c r="R30" s="40">
        <f ca="1"/>
        <v>41.9</v>
      </c>
      <c r="S30" s="41">
        <f ca="1"/>
        <v>42.7</v>
      </c>
      <c r="T30" s="40">
        <f ca="1"/>
        <v>43.5</v>
      </c>
      <c r="U30" s="41">
        <f ca="1"/>
        <v>44.2</v>
      </c>
      <c r="V30" s="40">
        <f ca="1"/>
        <v>45.6</v>
      </c>
      <c r="W30" s="41">
        <f ca="1"/>
        <v>46.3</v>
      </c>
      <c r="X30" s="40">
        <f ca="1"/>
        <v>49.7</v>
      </c>
      <c r="Y30" s="41">
        <f ca="1"/>
        <v>54.3</v>
      </c>
      <c r="Z30" s="40">
        <f ca="1"/>
        <v>58.6</v>
      </c>
      <c r="AA30" s="41">
        <f ca="1"/>
        <v>64.599999999999994</v>
      </c>
      <c r="AB30" s="40">
        <f ca="1"/>
        <v>70.8</v>
      </c>
      <c r="AC30" s="41">
        <f ca="1"/>
        <v>82.2</v>
      </c>
      <c r="AD30" s="42">
        <f ca="1"/>
        <v>88.2</v>
      </c>
      <c r="AH30">
        <v>4.17</v>
      </c>
      <c r="AI30" s="47">
        <f t="shared" ca="1" si="3"/>
        <v>20.23</v>
      </c>
      <c r="AJ30" s="47">
        <f t="shared" ca="1" si="3"/>
        <v>22.41</v>
      </c>
      <c r="AK30" s="47">
        <f t="shared" ca="1" si="3"/>
        <v>28.02</v>
      </c>
      <c r="AL30" s="47">
        <f t="shared" ca="1" si="3"/>
        <v>33.72</v>
      </c>
      <c r="AM30" s="47">
        <f t="shared" ca="1" si="3"/>
        <v>39.229999999999997</v>
      </c>
      <c r="AN30" s="47">
        <f t="shared" ca="1" si="3"/>
        <v>44.65</v>
      </c>
      <c r="AO30" s="47">
        <f t="shared" ca="1" si="3"/>
        <v>57.54</v>
      </c>
      <c r="AP30" s="47">
        <f t="shared" ca="1" si="3"/>
        <v>65.83</v>
      </c>
      <c r="AQ30" s="47">
        <f t="shared" ca="1" si="3"/>
        <v>71.14</v>
      </c>
      <c r="AR30">
        <v>28</v>
      </c>
      <c r="AT30">
        <v>29</v>
      </c>
      <c r="AU30" t="s">
        <v>44</v>
      </c>
      <c r="AV30">
        <v>4.4142621185575104</v>
      </c>
      <c r="AW30">
        <v>92.222109224282207</v>
      </c>
      <c r="AX30">
        <v>68.459463611095103</v>
      </c>
      <c r="AY30">
        <v>41.596109146971898</v>
      </c>
      <c r="AZ30">
        <v>23.617172037002302</v>
      </c>
      <c r="BA30">
        <v>6.2843734019284803</v>
      </c>
      <c r="BE30">
        <f ca="1"/>
        <v>4.25</v>
      </c>
      <c r="BF30">
        <f ca="1"/>
        <v>20.399999999999999</v>
      </c>
      <c r="BG30">
        <f ca="1"/>
        <v>22.56</v>
      </c>
      <c r="BH30">
        <f ca="1"/>
        <v>28.16</v>
      </c>
      <c r="BI30">
        <f ca="1"/>
        <v>30.4</v>
      </c>
      <c r="BJ30">
        <f ca="1"/>
        <v>32.17</v>
      </c>
      <c r="BK30">
        <f ca="1"/>
        <v>33.869999999999997</v>
      </c>
      <c r="BL30">
        <f ca="1"/>
        <v>34.85</v>
      </c>
      <c r="BM30">
        <f ca="1"/>
        <v>36.659999999999997</v>
      </c>
      <c r="BN30">
        <f ca="1"/>
        <v>38.020000000000003</v>
      </c>
      <c r="BO30">
        <f ca="1"/>
        <v>38.86</v>
      </c>
      <c r="BP30">
        <f ca="1"/>
        <v>39.340000000000003</v>
      </c>
      <c r="BQ30">
        <f ca="1"/>
        <v>39.57</v>
      </c>
      <c r="BR30">
        <f ca="1"/>
        <v>39.65</v>
      </c>
      <c r="BS30">
        <f ca="1"/>
        <v>40.43</v>
      </c>
      <c r="BT30">
        <f ca="1"/>
        <v>41.94</v>
      </c>
      <c r="BU30">
        <f ca="1"/>
        <v>44.8</v>
      </c>
      <c r="BV30">
        <f ca="1"/>
        <v>48.66</v>
      </c>
      <c r="BW30">
        <f ca="1"/>
        <v>52.38</v>
      </c>
      <c r="BX30">
        <f ca="1"/>
        <v>57.84</v>
      </c>
      <c r="BY30">
        <f ca="1"/>
        <v>66.23</v>
      </c>
      <c r="BZ30">
        <f ca="1"/>
        <v>71.599999999999994</v>
      </c>
    </row>
    <row r="31" spans="2:78">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26.1</v>
      </c>
      <c r="K31" s="41">
        <f ca="1"/>
        <v>28.3</v>
      </c>
      <c r="L31" s="40">
        <f ca="1"/>
        <v>33</v>
      </c>
      <c r="M31" s="41">
        <f ca="1"/>
        <v>34.799999999999997</v>
      </c>
      <c r="N31" s="40">
        <f ca="1"/>
        <v>36.299999999999997</v>
      </c>
      <c r="O31" s="41">
        <f ca="1"/>
        <v>38.4</v>
      </c>
      <c r="P31" s="40">
        <f ca="1"/>
        <v>39.1</v>
      </c>
      <c r="Q31" s="41">
        <f ca="1"/>
        <v>40.9</v>
      </c>
      <c r="R31" s="40">
        <f ca="1"/>
        <v>42.2</v>
      </c>
      <c r="S31" s="41">
        <f ca="1"/>
        <v>43</v>
      </c>
      <c r="T31" s="40">
        <f ca="1"/>
        <v>43.9</v>
      </c>
      <c r="U31" s="41">
        <f ca="1"/>
        <v>44.8</v>
      </c>
      <c r="V31" s="40">
        <f ca="1"/>
        <v>46.5</v>
      </c>
      <c r="W31" s="41">
        <f ca="1"/>
        <v>47.1</v>
      </c>
      <c r="X31" s="40">
        <f ca="1"/>
        <v>50.8</v>
      </c>
      <c r="Y31" s="41">
        <f ca="1"/>
        <v>55.6</v>
      </c>
      <c r="Z31" s="40">
        <f ca="1"/>
        <v>59.9</v>
      </c>
      <c r="AA31" s="41">
        <f ca="1"/>
        <v>66.099999999999994</v>
      </c>
      <c r="AB31" s="40">
        <f ca="1"/>
        <v>72.2</v>
      </c>
      <c r="AC31" s="41">
        <f ca="1"/>
        <v>83.7</v>
      </c>
      <c r="AD31" s="42">
        <f ca="1"/>
        <v>89.7</v>
      </c>
      <c r="AH31">
        <v>4.25</v>
      </c>
      <c r="AI31" s="47">
        <f t="shared" ca="1" si="3"/>
        <v>20.399999999999999</v>
      </c>
      <c r="AJ31" s="47">
        <f t="shared" ca="1" si="3"/>
        <v>22.56</v>
      </c>
      <c r="AK31" s="47">
        <f t="shared" ca="1" si="3"/>
        <v>28.16</v>
      </c>
      <c r="AL31" s="47">
        <f t="shared" ca="1" si="3"/>
        <v>33.869999999999997</v>
      </c>
      <c r="AM31" s="47">
        <f t="shared" ca="1" si="3"/>
        <v>39.340000000000003</v>
      </c>
      <c r="AN31" s="47">
        <f t="shared" ca="1" si="3"/>
        <v>44.8</v>
      </c>
      <c r="AO31" s="47">
        <f t="shared" ca="1" si="3"/>
        <v>57.84</v>
      </c>
      <c r="AP31" s="47">
        <f t="shared" ca="1" si="3"/>
        <v>66.23</v>
      </c>
      <c r="AQ31" s="47">
        <f t="shared" ca="1" si="3"/>
        <v>71.599999999999994</v>
      </c>
      <c r="AR31">
        <v>29</v>
      </c>
      <c r="AT31">
        <v>30</v>
      </c>
      <c r="AU31" t="s">
        <v>44</v>
      </c>
      <c r="AV31">
        <v>4.4975954518908399</v>
      </c>
      <c r="AW31">
        <v>92.614222409354397</v>
      </c>
      <c r="AX31">
        <v>69.164818303569703</v>
      </c>
      <c r="AY31">
        <v>41.884824043986001</v>
      </c>
      <c r="AZ31">
        <v>23.701094956480802</v>
      </c>
      <c r="BA31">
        <v>6.2957882468543103</v>
      </c>
      <c r="BE31">
        <f ca="1"/>
        <v>4.33</v>
      </c>
      <c r="BF31">
        <f ca="1"/>
        <v>20.57</v>
      </c>
      <c r="BG31">
        <f ca="1"/>
        <v>22.72</v>
      </c>
      <c r="BH31">
        <f ca="1"/>
        <v>28.31</v>
      </c>
      <c r="BI31">
        <f ca="1"/>
        <v>30.54</v>
      </c>
      <c r="BJ31">
        <f ca="1"/>
        <v>32.31</v>
      </c>
      <c r="BK31">
        <f ca="1"/>
        <v>34.020000000000003</v>
      </c>
      <c r="BL31">
        <f ca="1"/>
        <v>34.979999999999997</v>
      </c>
      <c r="BM31">
        <f ca="1"/>
        <v>36.799999999999997</v>
      </c>
      <c r="BN31">
        <f ca="1"/>
        <v>38.15</v>
      </c>
      <c r="BO31">
        <f ca="1"/>
        <v>38.99</v>
      </c>
      <c r="BP31">
        <f ca="1"/>
        <v>39.450000000000003</v>
      </c>
      <c r="BQ31">
        <f ca="1"/>
        <v>39.659999999999997</v>
      </c>
      <c r="BR31">
        <f ca="1"/>
        <v>39.729999999999997</v>
      </c>
      <c r="BS31">
        <f ca="1"/>
        <v>40.5</v>
      </c>
      <c r="BT31">
        <f ca="1"/>
        <v>42.05</v>
      </c>
      <c r="BU31">
        <f ca="1"/>
        <v>44.95</v>
      </c>
      <c r="BV31">
        <f ca="1"/>
        <v>48.85</v>
      </c>
      <c r="BW31">
        <f ca="1"/>
        <v>52.63</v>
      </c>
      <c r="BX31">
        <f ca="1"/>
        <v>58.14</v>
      </c>
      <c r="BY31">
        <f ca="1"/>
        <v>66.64</v>
      </c>
      <c r="BZ31">
        <f ca="1"/>
        <v>72.05</v>
      </c>
    </row>
    <row r="32" spans="2:78">
      <c r="B32" s="52" t="s">
        <v>108</v>
      </c>
      <c r="I32" s="6" t="str">
        <f ca="1"/>
        <v>6 mo</v>
      </c>
      <c r="J32" s="40">
        <f ca="1"/>
        <v>26.4</v>
      </c>
      <c r="K32" s="41">
        <f ca="1"/>
        <v>28.8</v>
      </c>
      <c r="L32" s="40">
        <f ca="1"/>
        <v>33.299999999999997</v>
      </c>
      <c r="M32" s="41">
        <f ca="1"/>
        <v>35.1</v>
      </c>
      <c r="N32" s="40">
        <f ca="1"/>
        <v>36.5</v>
      </c>
      <c r="O32" s="41">
        <f ca="1"/>
        <v>38.6</v>
      </c>
      <c r="P32" s="40">
        <f ca="1"/>
        <v>39.4</v>
      </c>
      <c r="Q32" s="41">
        <f ca="1"/>
        <v>41.2</v>
      </c>
      <c r="R32" s="40">
        <f ca="1"/>
        <v>42.4</v>
      </c>
      <c r="S32" s="41">
        <f ca="1"/>
        <v>43.2</v>
      </c>
      <c r="T32" s="40">
        <f ca="1"/>
        <v>44.3</v>
      </c>
      <c r="U32" s="41">
        <f ca="1"/>
        <v>45.4</v>
      </c>
      <c r="V32" s="40">
        <f ca="1"/>
        <v>47.4</v>
      </c>
      <c r="W32" s="41">
        <f ca="1"/>
        <v>48.1</v>
      </c>
      <c r="X32" s="40">
        <f ca="1"/>
        <v>51.9</v>
      </c>
      <c r="Y32" s="41">
        <f ca="1"/>
        <v>56.9</v>
      </c>
      <c r="Z32" s="40">
        <f ca="1"/>
        <v>61.2</v>
      </c>
      <c r="AA32" s="41">
        <f ca="1"/>
        <v>67.599999999999994</v>
      </c>
      <c r="AB32" s="40">
        <f ca="1"/>
        <v>73.7</v>
      </c>
      <c r="AC32" s="41">
        <f ca="1"/>
        <v>85.3</v>
      </c>
      <c r="AD32" s="42">
        <f ca="1"/>
        <v>91.2</v>
      </c>
      <c r="AH32">
        <v>4.33</v>
      </c>
      <c r="AI32" s="47">
        <f t="shared" ca="1" si="3"/>
        <v>20.57</v>
      </c>
      <c r="AJ32" s="47">
        <f t="shared" ca="1" si="3"/>
        <v>22.72</v>
      </c>
      <c r="AK32" s="47">
        <f t="shared" ca="1" si="3"/>
        <v>28.31</v>
      </c>
      <c r="AL32" s="47">
        <f t="shared" ca="1" si="3"/>
        <v>34.020000000000003</v>
      </c>
      <c r="AM32" s="47">
        <f t="shared" ca="1" si="3"/>
        <v>39.450000000000003</v>
      </c>
      <c r="AN32" s="47">
        <f t="shared" ca="1" si="3"/>
        <v>44.95</v>
      </c>
      <c r="AO32" s="47">
        <f t="shared" ca="1" si="3"/>
        <v>58.14</v>
      </c>
      <c r="AP32" s="47">
        <f t="shared" ca="1" si="3"/>
        <v>66.64</v>
      </c>
      <c r="AQ32" s="47">
        <f t="shared" ca="1" si="3"/>
        <v>72.05</v>
      </c>
      <c r="AR32">
        <v>30</v>
      </c>
      <c r="AT32">
        <v>31</v>
      </c>
      <c r="AU32" t="s">
        <v>44</v>
      </c>
      <c r="AV32">
        <v>4.5809287852241702</v>
      </c>
      <c r="AW32">
        <v>92.981084036537595</v>
      </c>
      <c r="AX32">
        <v>69.847670017035298</v>
      </c>
      <c r="AY32">
        <v>42.164281969137797</v>
      </c>
      <c r="AZ32">
        <v>23.780831486298698</v>
      </c>
      <c r="BA32">
        <v>6.3064488563213397</v>
      </c>
      <c r="BE32">
        <f ca="1"/>
        <v>4.42</v>
      </c>
      <c r="BF32">
        <f ca="1"/>
        <v>20.74</v>
      </c>
      <c r="BG32">
        <f ca="1"/>
        <v>22.87</v>
      </c>
      <c r="BH32">
        <f ca="1"/>
        <v>28.45</v>
      </c>
      <c r="BI32">
        <f ca="1"/>
        <v>30.68</v>
      </c>
      <c r="BJ32">
        <f ca="1"/>
        <v>32.44</v>
      </c>
      <c r="BK32">
        <f ca="1"/>
        <v>34.17</v>
      </c>
      <c r="BL32">
        <f ca="1"/>
        <v>35.11</v>
      </c>
      <c r="BM32">
        <f ca="1"/>
        <v>36.950000000000003</v>
      </c>
      <c r="BN32">
        <f ca="1"/>
        <v>38.28</v>
      </c>
      <c r="BO32">
        <f ca="1"/>
        <v>39.11</v>
      </c>
      <c r="BP32">
        <f ca="1"/>
        <v>39.56</v>
      </c>
      <c r="BQ32">
        <f ca="1"/>
        <v>39.74</v>
      </c>
      <c r="BR32">
        <f ca="1"/>
        <v>39.82</v>
      </c>
      <c r="BS32">
        <f ca="1"/>
        <v>40.57</v>
      </c>
      <c r="BT32">
        <f ca="1"/>
        <v>42.16</v>
      </c>
      <c r="BU32">
        <f ca="1"/>
        <v>45.12</v>
      </c>
      <c r="BV32">
        <f ca="1"/>
        <v>49.05</v>
      </c>
      <c r="BW32">
        <f ca="1"/>
        <v>52.89</v>
      </c>
      <c r="BX32">
        <f ca="1"/>
        <v>58.45</v>
      </c>
      <c r="BY32">
        <f ca="1"/>
        <v>67.05</v>
      </c>
      <c r="BZ32">
        <f ca="1"/>
        <v>72.510000000000005</v>
      </c>
    </row>
    <row r="33" spans="2:78" ht="17" thickBot="1">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26.8</v>
      </c>
      <c r="K33" s="44">
        <f ca="1"/>
        <v>29.2</v>
      </c>
      <c r="L33" s="43">
        <f ca="1"/>
        <v>33.6</v>
      </c>
      <c r="M33" s="44">
        <f ca="1"/>
        <v>35.299999999999997</v>
      </c>
      <c r="N33" s="43">
        <f ca="1"/>
        <v>36.700000000000003</v>
      </c>
      <c r="O33" s="44">
        <f ca="1"/>
        <v>38.9</v>
      </c>
      <c r="P33" s="43">
        <f ca="1"/>
        <v>39.6</v>
      </c>
      <c r="Q33" s="44">
        <f ca="1"/>
        <v>41.4</v>
      </c>
      <c r="R33" s="43">
        <f ca="1"/>
        <v>42.6</v>
      </c>
      <c r="S33" s="44">
        <f ca="1"/>
        <v>43.5</v>
      </c>
      <c r="T33" s="43">
        <f ca="1"/>
        <v>44.7</v>
      </c>
      <c r="U33" s="44">
        <f ca="1"/>
        <v>46</v>
      </c>
      <c r="V33" s="43">
        <f ca="1"/>
        <v>48.3</v>
      </c>
      <c r="W33" s="44">
        <f ca="1"/>
        <v>49.1</v>
      </c>
      <c r="X33" s="43">
        <f ca="1"/>
        <v>53.2</v>
      </c>
      <c r="Y33" s="44">
        <f ca="1"/>
        <v>58.4</v>
      </c>
      <c r="Z33" s="43">
        <f ca="1"/>
        <v>62.5</v>
      </c>
      <c r="AA33" s="44">
        <f ca="1"/>
        <v>69.099999999999994</v>
      </c>
      <c r="AB33" s="43">
        <f ca="1"/>
        <v>75.099999999999994</v>
      </c>
      <c r="AC33" s="44">
        <f ca="1"/>
        <v>86.9</v>
      </c>
      <c r="AD33" s="45">
        <f ca="1"/>
        <v>92.7</v>
      </c>
      <c r="AH33">
        <v>4.42</v>
      </c>
      <c r="AI33" s="47">
        <f t="shared" ca="1" si="3"/>
        <v>20.74</v>
      </c>
      <c r="AJ33" s="47">
        <f t="shared" ca="1" si="3"/>
        <v>22.87</v>
      </c>
      <c r="AK33" s="47">
        <f t="shared" ca="1" si="3"/>
        <v>28.45</v>
      </c>
      <c r="AL33" s="47">
        <f t="shared" ca="1" si="3"/>
        <v>34.17</v>
      </c>
      <c r="AM33" s="47">
        <f t="shared" ca="1" si="3"/>
        <v>39.56</v>
      </c>
      <c r="AN33" s="47">
        <f t="shared" ca="1" si="3"/>
        <v>45.12</v>
      </c>
      <c r="AO33" s="47">
        <f t="shared" ca="1" si="3"/>
        <v>58.45</v>
      </c>
      <c r="AP33" s="47">
        <f t="shared" ca="1" si="3"/>
        <v>67.05</v>
      </c>
      <c r="AQ33" s="47">
        <f t="shared" ca="1" si="3"/>
        <v>72.510000000000005</v>
      </c>
      <c r="AR33">
        <v>31</v>
      </c>
      <c r="AT33">
        <v>32</v>
      </c>
      <c r="AU33" t="s">
        <v>44</v>
      </c>
      <c r="AV33">
        <v>4.6642621185575104</v>
      </c>
      <c r="AW33">
        <v>93.324320271949503</v>
      </c>
      <c r="AX33">
        <v>70.508736665570794</v>
      </c>
      <c r="AY33">
        <v>42.4347797257061</v>
      </c>
      <c r="AZ33">
        <v>23.856590459257699</v>
      </c>
      <c r="BA33">
        <v>6.3164050664097697</v>
      </c>
      <c r="BE33">
        <f ca="1"/>
        <v>4.5</v>
      </c>
      <c r="BF33">
        <f ca="1"/>
        <v>20.91</v>
      </c>
      <c r="BG33">
        <f ca="1"/>
        <v>23.02</v>
      </c>
      <c r="BH33">
        <f ca="1"/>
        <v>28.59</v>
      </c>
      <c r="BI33">
        <f ca="1"/>
        <v>30.81</v>
      </c>
      <c r="BJ33">
        <f ca="1"/>
        <v>32.57</v>
      </c>
      <c r="BK33">
        <f ca="1"/>
        <v>34.31</v>
      </c>
      <c r="BL33">
        <f ca="1"/>
        <v>35.25</v>
      </c>
      <c r="BM33">
        <f ca="1"/>
        <v>37.090000000000003</v>
      </c>
      <c r="BN33">
        <f ca="1"/>
        <v>38.409999999999997</v>
      </c>
      <c r="BO33">
        <f ca="1"/>
        <v>39.24</v>
      </c>
      <c r="BP33">
        <f ca="1"/>
        <v>39.659999999999997</v>
      </c>
      <c r="BQ33">
        <f ca="1"/>
        <v>39.840000000000003</v>
      </c>
      <c r="BR33">
        <f ca="1"/>
        <v>39.909999999999997</v>
      </c>
      <c r="BS33">
        <f ca="1"/>
        <v>40.65</v>
      </c>
      <c r="BT33">
        <f ca="1"/>
        <v>42.28</v>
      </c>
      <c r="BU33">
        <f ca="1"/>
        <v>45.28</v>
      </c>
      <c r="BV33">
        <f ca="1"/>
        <v>49.25</v>
      </c>
      <c r="BW33">
        <f ca="1"/>
        <v>53.15</v>
      </c>
      <c r="BX33">
        <f ca="1"/>
        <v>58.76</v>
      </c>
      <c r="BY33">
        <f ca="1"/>
        <v>67.47</v>
      </c>
      <c r="BZ33">
        <f ca="1"/>
        <v>72.959999999999994</v>
      </c>
    </row>
    <row r="34" spans="2:78">
      <c r="I34" s="6" t="str">
        <f ca="1"/>
        <v>9 years  0 mo</v>
      </c>
      <c r="J34" s="40">
        <f ca="1"/>
        <v>27.1</v>
      </c>
      <c r="K34" s="41">
        <f ca="1"/>
        <v>29.7</v>
      </c>
      <c r="L34" s="40">
        <f ca="1"/>
        <v>33.9</v>
      </c>
      <c r="M34" s="41">
        <f ca="1"/>
        <v>35.6</v>
      </c>
      <c r="N34" s="40">
        <f ca="1"/>
        <v>36.9</v>
      </c>
      <c r="O34" s="41">
        <f ca="1"/>
        <v>39.1</v>
      </c>
      <c r="P34" s="40">
        <f ca="1"/>
        <v>39.799999999999997</v>
      </c>
      <c r="Q34" s="41">
        <f ca="1"/>
        <v>41.5</v>
      </c>
      <c r="R34" s="40">
        <f ca="1"/>
        <v>42.8</v>
      </c>
      <c r="S34" s="41">
        <f ca="1"/>
        <v>43.7</v>
      </c>
      <c r="T34" s="40">
        <f ca="1"/>
        <v>45.2</v>
      </c>
      <c r="U34" s="41">
        <f ca="1"/>
        <v>46.7</v>
      </c>
      <c r="V34" s="40">
        <f ca="1"/>
        <v>49.4</v>
      </c>
      <c r="W34" s="41">
        <f ca="1"/>
        <v>50.1</v>
      </c>
      <c r="X34" s="40">
        <f ca="1"/>
        <v>54.5</v>
      </c>
      <c r="Y34" s="41">
        <f ca="1"/>
        <v>59.8</v>
      </c>
      <c r="Z34" s="40">
        <f ca="1"/>
        <v>63.9</v>
      </c>
      <c r="AA34" s="41">
        <f ca="1"/>
        <v>70.7</v>
      </c>
      <c r="AB34" s="40">
        <f ca="1"/>
        <v>76.599999999999994</v>
      </c>
      <c r="AC34" s="41">
        <f ca="1"/>
        <v>88.5</v>
      </c>
      <c r="AD34" s="42">
        <f ca="1"/>
        <v>94.2</v>
      </c>
      <c r="AH34">
        <v>4.5</v>
      </c>
      <c r="AI34" s="47">
        <f t="shared" ref="AI34:AQ43" ca="1" si="4">IF(AND(AI$3&gt;=MIN($J$5:$AD$5),AI$3&lt;=MAX($J$5:$AD$5)),INDEX(allCentiles,$AR34,MATCH(AI$3,topRow)),NA())</f>
        <v>20.91</v>
      </c>
      <c r="AJ34" s="47">
        <f t="shared" ca="1" si="4"/>
        <v>23.02</v>
      </c>
      <c r="AK34" s="47">
        <f t="shared" ca="1" si="4"/>
        <v>28.59</v>
      </c>
      <c r="AL34" s="47">
        <f t="shared" ca="1" si="4"/>
        <v>34.31</v>
      </c>
      <c r="AM34" s="47">
        <f t="shared" ca="1" si="4"/>
        <v>39.659999999999997</v>
      </c>
      <c r="AN34" s="47">
        <f t="shared" ca="1" si="4"/>
        <v>45.28</v>
      </c>
      <c r="AO34" s="47">
        <f t="shared" ca="1" si="4"/>
        <v>58.76</v>
      </c>
      <c r="AP34" s="47">
        <f t="shared" ca="1" si="4"/>
        <v>67.47</v>
      </c>
      <c r="AQ34" s="47">
        <f t="shared" ca="1" si="4"/>
        <v>72.959999999999994</v>
      </c>
      <c r="AR34">
        <v>32</v>
      </c>
      <c r="AT34">
        <v>33</v>
      </c>
      <c r="AU34" t="s">
        <v>44</v>
      </c>
      <c r="AV34">
        <v>4.7475954518908399</v>
      </c>
      <c r="AW34">
        <v>93.645452558812806</v>
      </c>
      <c r="AX34">
        <v>71.148713259592995</v>
      </c>
      <c r="AY34">
        <v>42.696604600662702</v>
      </c>
      <c r="AZ34">
        <v>23.928570290796799</v>
      </c>
      <c r="BA34">
        <v>6.3257034202826503</v>
      </c>
      <c r="BE34">
        <f ca="1"/>
        <v>4.58</v>
      </c>
      <c r="BF34">
        <f ca="1"/>
        <v>21.07</v>
      </c>
      <c r="BG34">
        <f ca="1"/>
        <v>23.17</v>
      </c>
      <c r="BH34">
        <f ca="1"/>
        <v>28.73</v>
      </c>
      <c r="BI34">
        <f ca="1"/>
        <v>30.95</v>
      </c>
      <c r="BJ34">
        <f ca="1"/>
        <v>32.700000000000003</v>
      </c>
      <c r="BK34">
        <f ca="1"/>
        <v>34.46</v>
      </c>
      <c r="BL34">
        <f ca="1"/>
        <v>35.380000000000003</v>
      </c>
      <c r="BM34">
        <f ca="1"/>
        <v>37.22</v>
      </c>
      <c r="BN34">
        <f ca="1"/>
        <v>38.54</v>
      </c>
      <c r="BO34">
        <f ca="1"/>
        <v>39.36</v>
      </c>
      <c r="BP34">
        <f ca="1"/>
        <v>39.770000000000003</v>
      </c>
      <c r="BQ34">
        <f ca="1"/>
        <v>39.93</v>
      </c>
      <c r="BR34">
        <f ca="1"/>
        <v>40</v>
      </c>
      <c r="BS34">
        <f ca="1"/>
        <v>40.74</v>
      </c>
      <c r="BT34">
        <f ca="1"/>
        <v>42.41</v>
      </c>
      <c r="BU34">
        <f ca="1"/>
        <v>45.46</v>
      </c>
      <c r="BV34">
        <f ca="1"/>
        <v>49.45</v>
      </c>
      <c r="BW34">
        <f ca="1"/>
        <v>53.42</v>
      </c>
      <c r="BX34">
        <f ca="1"/>
        <v>59.07</v>
      </c>
      <c r="BY34">
        <f ca="1"/>
        <v>67.88</v>
      </c>
      <c r="BZ34">
        <f ca="1"/>
        <v>73.42</v>
      </c>
    </row>
    <row r="35" spans="2:78">
      <c r="I35" s="6" t="str">
        <f ca="1"/>
        <v>3 mo</v>
      </c>
      <c r="J35" s="40">
        <f ca="1"/>
        <v>27.4</v>
      </c>
      <c r="K35" s="41">
        <f ca="1"/>
        <v>30.1</v>
      </c>
      <c r="L35" s="40">
        <f ca="1"/>
        <v>34.200000000000003</v>
      </c>
      <c r="M35" s="41">
        <f ca="1"/>
        <v>35.799999999999997</v>
      </c>
      <c r="N35" s="40">
        <f ca="1"/>
        <v>37</v>
      </c>
      <c r="O35" s="41">
        <f ca="1"/>
        <v>39.299999999999997</v>
      </c>
      <c r="P35" s="40">
        <f ca="1"/>
        <v>40</v>
      </c>
      <c r="Q35" s="41">
        <f ca="1"/>
        <v>41.7</v>
      </c>
      <c r="R35" s="40">
        <f ca="1"/>
        <v>43</v>
      </c>
      <c r="S35" s="41">
        <f ca="1"/>
        <v>43.9</v>
      </c>
      <c r="T35" s="40">
        <f ca="1"/>
        <v>45.6</v>
      </c>
      <c r="U35" s="41">
        <f ca="1"/>
        <v>47.3</v>
      </c>
      <c r="V35" s="40">
        <f ca="1"/>
        <v>50.4</v>
      </c>
      <c r="W35" s="41">
        <f ca="1"/>
        <v>51.2</v>
      </c>
      <c r="X35" s="40">
        <f ca="1"/>
        <v>55.8</v>
      </c>
      <c r="Y35" s="41">
        <f ca="1"/>
        <v>61.4</v>
      </c>
      <c r="Z35" s="40">
        <f ca="1"/>
        <v>65.3</v>
      </c>
      <c r="AA35" s="41">
        <f ca="1"/>
        <v>72.3</v>
      </c>
      <c r="AB35" s="40">
        <f ca="1"/>
        <v>78.099999999999994</v>
      </c>
      <c r="AC35" s="41">
        <f ca="1"/>
        <v>90.2</v>
      </c>
      <c r="AD35" s="42">
        <f ca="1"/>
        <v>95.7</v>
      </c>
      <c r="AH35">
        <v>4.58</v>
      </c>
      <c r="AI35" s="47">
        <f t="shared" ca="1" si="4"/>
        <v>21.07</v>
      </c>
      <c r="AJ35" s="47">
        <f t="shared" ca="1" si="4"/>
        <v>23.17</v>
      </c>
      <c r="AK35" s="47">
        <f t="shared" ca="1" si="4"/>
        <v>28.73</v>
      </c>
      <c r="AL35" s="47">
        <f t="shared" ca="1" si="4"/>
        <v>34.46</v>
      </c>
      <c r="AM35" s="47">
        <f t="shared" ca="1" si="4"/>
        <v>39.770000000000003</v>
      </c>
      <c r="AN35" s="47">
        <f t="shared" ca="1" si="4"/>
        <v>45.46</v>
      </c>
      <c r="AO35" s="47">
        <f t="shared" ca="1" si="4"/>
        <v>59.07</v>
      </c>
      <c r="AP35" s="47">
        <f t="shared" ca="1" si="4"/>
        <v>67.88</v>
      </c>
      <c r="AQ35" s="47">
        <f t="shared" ca="1" si="4"/>
        <v>73.42</v>
      </c>
      <c r="AR35">
        <v>33</v>
      </c>
      <c r="AT35">
        <v>34</v>
      </c>
      <c r="AU35" t="s">
        <v>44</v>
      </c>
      <c r="AV35">
        <v>4.8309287852241702</v>
      </c>
      <c r="AW35">
        <v>93.945904361467797</v>
      </c>
      <c r="AX35">
        <v>71.768272636553903</v>
      </c>
      <c r="AY35">
        <v>42.950034669790597</v>
      </c>
      <c r="AZ35">
        <v>23.996959498649399</v>
      </c>
      <c r="BA35">
        <v>6.3343873857652397</v>
      </c>
      <c r="BE35">
        <f ca="1"/>
        <v>4.67</v>
      </c>
      <c r="BF35">
        <f ca="1"/>
        <v>21.24</v>
      </c>
      <c r="BG35">
        <f ca="1"/>
        <v>23.32</v>
      </c>
      <c r="BH35">
        <f ca="1"/>
        <v>28.86</v>
      </c>
      <c r="BI35">
        <f ca="1"/>
        <v>31.08</v>
      </c>
      <c r="BJ35">
        <f ca="1"/>
        <v>32.82</v>
      </c>
      <c r="BK35">
        <f ca="1"/>
        <v>34.6</v>
      </c>
      <c r="BL35">
        <f ca="1"/>
        <v>35.51</v>
      </c>
      <c r="BM35">
        <f ca="1"/>
        <v>37.36</v>
      </c>
      <c r="BN35">
        <f ca="1"/>
        <v>38.659999999999997</v>
      </c>
      <c r="BO35">
        <f ca="1"/>
        <v>39.479999999999997</v>
      </c>
      <c r="BP35">
        <f ca="1"/>
        <v>39.880000000000003</v>
      </c>
      <c r="BQ35">
        <f ca="1"/>
        <v>40.020000000000003</v>
      </c>
      <c r="BR35">
        <f ca="1"/>
        <v>40.1</v>
      </c>
      <c r="BS35">
        <f ca="1"/>
        <v>40.83</v>
      </c>
      <c r="BT35">
        <f ca="1"/>
        <v>42.54</v>
      </c>
      <c r="BU35">
        <f ca="1"/>
        <v>45.64</v>
      </c>
      <c r="BV35">
        <f ca="1"/>
        <v>49.66</v>
      </c>
      <c r="BW35">
        <f ca="1"/>
        <v>53.69</v>
      </c>
      <c r="BX35">
        <f ca="1"/>
        <v>59.38</v>
      </c>
      <c r="BY35">
        <f ca="1"/>
        <v>68.290000000000006</v>
      </c>
      <c r="BZ35">
        <f ca="1"/>
        <v>73.87</v>
      </c>
    </row>
    <row r="36" spans="2:78">
      <c r="I36" s="6" t="str">
        <f ca="1"/>
        <v>6 mo</v>
      </c>
      <c r="J36" s="40">
        <f ca="1"/>
        <v>27.7</v>
      </c>
      <c r="K36" s="41">
        <f ca="1"/>
        <v>30.6</v>
      </c>
      <c r="L36" s="40">
        <f ca="1"/>
        <v>34.4</v>
      </c>
      <c r="M36" s="41">
        <f ca="1"/>
        <v>36</v>
      </c>
      <c r="N36" s="40">
        <f ca="1"/>
        <v>37.200000000000003</v>
      </c>
      <c r="O36" s="41">
        <f ca="1"/>
        <v>39.4</v>
      </c>
      <c r="P36" s="40">
        <f ca="1"/>
        <v>40.200000000000003</v>
      </c>
      <c r="Q36" s="41">
        <f ca="1"/>
        <v>41.8</v>
      </c>
      <c r="R36" s="40">
        <f ca="1"/>
        <v>43.2</v>
      </c>
      <c r="S36" s="41">
        <f ca="1"/>
        <v>44.1</v>
      </c>
      <c r="T36" s="40">
        <f ca="1"/>
        <v>46</v>
      </c>
      <c r="U36" s="41">
        <f ca="1"/>
        <v>48</v>
      </c>
      <c r="V36" s="40">
        <f ca="1"/>
        <v>51.5</v>
      </c>
      <c r="W36" s="41">
        <f ca="1"/>
        <v>52.4</v>
      </c>
      <c r="X36" s="40">
        <f ca="1"/>
        <v>57.3</v>
      </c>
      <c r="Y36" s="41">
        <f ca="1"/>
        <v>63</v>
      </c>
      <c r="Z36" s="40">
        <f ca="1"/>
        <v>66.8</v>
      </c>
      <c r="AA36" s="41">
        <f ca="1"/>
        <v>74</v>
      </c>
      <c r="AB36" s="40">
        <f ca="1"/>
        <v>79.7</v>
      </c>
      <c r="AC36" s="41">
        <f ca="1"/>
        <v>91.8</v>
      </c>
      <c r="AD36" s="42">
        <f ca="1"/>
        <v>97.1</v>
      </c>
      <c r="AH36">
        <v>4.67</v>
      </c>
      <c r="AI36" s="47">
        <f t="shared" ca="1" si="4"/>
        <v>21.24</v>
      </c>
      <c r="AJ36" s="47">
        <f t="shared" ca="1" si="4"/>
        <v>23.32</v>
      </c>
      <c r="AK36" s="47">
        <f t="shared" ca="1" si="4"/>
        <v>28.86</v>
      </c>
      <c r="AL36" s="47">
        <f t="shared" ca="1" si="4"/>
        <v>34.6</v>
      </c>
      <c r="AM36" s="47">
        <f t="shared" ca="1" si="4"/>
        <v>39.880000000000003</v>
      </c>
      <c r="AN36" s="47">
        <f t="shared" ca="1" si="4"/>
        <v>45.64</v>
      </c>
      <c r="AO36" s="47">
        <f t="shared" ca="1" si="4"/>
        <v>59.38</v>
      </c>
      <c r="AP36" s="47">
        <f t="shared" ca="1" si="4"/>
        <v>68.290000000000006</v>
      </c>
      <c r="AQ36" s="47">
        <f t="shared" ca="1" si="4"/>
        <v>73.87</v>
      </c>
      <c r="AR36">
        <v>34</v>
      </c>
      <c r="AT36">
        <v>35</v>
      </c>
      <c r="AU36" t="s">
        <v>44</v>
      </c>
      <c r="AV36">
        <v>4.9142621185575104</v>
      </c>
      <c r="AW36">
        <v>94.227007475080001</v>
      </c>
      <c r="AX36">
        <v>72.368066168326095</v>
      </c>
      <c r="AY36">
        <v>43.1953390930192</v>
      </c>
      <c r="AZ36">
        <v>24.061937196578</v>
      </c>
      <c r="BA36">
        <v>6.34249755854783</v>
      </c>
      <c r="BE36">
        <f ca="1"/>
        <v>4.75</v>
      </c>
      <c r="BF36">
        <f ca="1"/>
        <v>21.4</v>
      </c>
      <c r="BG36">
        <f ca="1"/>
        <v>23.47</v>
      </c>
      <c r="BH36">
        <f ca="1"/>
        <v>29</v>
      </c>
      <c r="BI36">
        <f ca="1"/>
        <v>31.21</v>
      </c>
      <c r="BJ36">
        <f ca="1"/>
        <v>32.950000000000003</v>
      </c>
      <c r="BK36">
        <f ca="1"/>
        <v>34.729999999999997</v>
      </c>
      <c r="BL36">
        <f ca="1"/>
        <v>35.630000000000003</v>
      </c>
      <c r="BM36">
        <f ca="1"/>
        <v>37.49</v>
      </c>
      <c r="BN36">
        <f ca="1"/>
        <v>38.79</v>
      </c>
      <c r="BO36">
        <f ca="1"/>
        <v>39.6</v>
      </c>
      <c r="BP36">
        <f ca="1"/>
        <v>39.99</v>
      </c>
      <c r="BQ36">
        <f ca="1"/>
        <v>40.119999999999997</v>
      </c>
      <c r="BR36">
        <f ca="1"/>
        <v>40.21</v>
      </c>
      <c r="BS36">
        <f ca="1"/>
        <v>40.92</v>
      </c>
      <c r="BT36">
        <f ca="1"/>
        <v>42.68</v>
      </c>
      <c r="BU36">
        <f ca="1"/>
        <v>45.82</v>
      </c>
      <c r="BV36">
        <f ca="1"/>
        <v>49.87</v>
      </c>
      <c r="BW36">
        <f ca="1"/>
        <v>53.97</v>
      </c>
      <c r="BX36">
        <f ca="1"/>
        <v>59.7</v>
      </c>
      <c r="BY36">
        <f ca="1"/>
        <v>68.709999999999994</v>
      </c>
      <c r="BZ36">
        <f ca="1"/>
        <v>74.33</v>
      </c>
    </row>
    <row r="37" spans="2:78" ht="17" thickBot="1">
      <c r="I37" s="10" t="str">
        <f ca="1"/>
        <v>9 mo</v>
      </c>
      <c r="J37" s="43">
        <f ca="1"/>
        <v>28</v>
      </c>
      <c r="K37" s="44">
        <f ca="1"/>
        <v>31</v>
      </c>
      <c r="L37" s="43">
        <f ca="1"/>
        <v>34.700000000000003</v>
      </c>
      <c r="M37" s="44">
        <f ca="1"/>
        <v>36.200000000000003</v>
      </c>
      <c r="N37" s="43">
        <f ca="1"/>
        <v>37.299999999999997</v>
      </c>
      <c r="O37" s="44">
        <f ca="1"/>
        <v>39.6</v>
      </c>
      <c r="P37" s="43">
        <f ca="1"/>
        <v>40.4</v>
      </c>
      <c r="Q37" s="44">
        <f ca="1"/>
        <v>41.9</v>
      </c>
      <c r="R37" s="43">
        <f ca="1"/>
        <v>43.4</v>
      </c>
      <c r="S37" s="44">
        <f ca="1"/>
        <v>44.3</v>
      </c>
      <c r="T37" s="43">
        <f ca="1"/>
        <v>46.4</v>
      </c>
      <c r="U37" s="44">
        <f ca="1"/>
        <v>48.8</v>
      </c>
      <c r="V37" s="43">
        <f ca="1"/>
        <v>52.7</v>
      </c>
      <c r="W37" s="44">
        <f ca="1"/>
        <v>53.6</v>
      </c>
      <c r="X37" s="43">
        <f ca="1"/>
        <v>58.8</v>
      </c>
      <c r="Y37" s="44">
        <f ca="1"/>
        <v>64.599999999999994</v>
      </c>
      <c r="Z37" s="43">
        <f ca="1"/>
        <v>68.400000000000006</v>
      </c>
      <c r="AA37" s="44">
        <f ca="1"/>
        <v>75.8</v>
      </c>
      <c r="AB37" s="43">
        <f ca="1"/>
        <v>81.3</v>
      </c>
      <c r="AC37" s="44">
        <f ca="1"/>
        <v>93.5</v>
      </c>
      <c r="AD37" s="45">
        <f ca="1"/>
        <v>98.6</v>
      </c>
      <c r="AH37">
        <v>4.75</v>
      </c>
      <c r="AI37" s="47">
        <f t="shared" ca="1" si="4"/>
        <v>21.4</v>
      </c>
      <c r="AJ37" s="47">
        <f t="shared" ca="1" si="4"/>
        <v>23.47</v>
      </c>
      <c r="AK37" s="47">
        <f t="shared" ca="1" si="4"/>
        <v>29</v>
      </c>
      <c r="AL37" s="47">
        <f t="shared" ca="1" si="4"/>
        <v>34.729999999999997</v>
      </c>
      <c r="AM37" s="47">
        <f t="shared" ca="1" si="4"/>
        <v>39.99</v>
      </c>
      <c r="AN37" s="47">
        <f t="shared" ca="1" si="4"/>
        <v>45.82</v>
      </c>
      <c r="AO37" s="47">
        <f t="shared" ca="1" si="4"/>
        <v>59.7</v>
      </c>
      <c r="AP37" s="47">
        <f t="shared" ca="1" si="4"/>
        <v>68.709999999999994</v>
      </c>
      <c r="AQ37" s="47">
        <f t="shared" ca="1" si="4"/>
        <v>74.33</v>
      </c>
      <c r="AR37">
        <v>35</v>
      </c>
      <c r="AT37">
        <v>36</v>
      </c>
      <c r="AU37" t="s">
        <v>44</v>
      </c>
      <c r="AV37">
        <v>4.9975954518908399</v>
      </c>
      <c r="AW37">
        <v>94.490007929010304</v>
      </c>
      <c r="AX37">
        <v>72.948724446020904</v>
      </c>
      <c r="AY37">
        <v>43.4327784002909</v>
      </c>
      <c r="AZ37">
        <v>24.123673563479802</v>
      </c>
      <c r="BA37">
        <v>6.3500718519619799</v>
      </c>
      <c r="BE37">
        <f ca="1"/>
        <v>4.83</v>
      </c>
      <c r="BF37">
        <f ca="1"/>
        <v>21.56</v>
      </c>
      <c r="BG37">
        <f ca="1"/>
        <v>23.62</v>
      </c>
      <c r="BH37">
        <f ca="1"/>
        <v>29.13</v>
      </c>
      <c r="BI37">
        <f ca="1"/>
        <v>31.34</v>
      </c>
      <c r="BJ37">
        <f ca="1"/>
        <v>33.07</v>
      </c>
      <c r="BK37">
        <f ca="1"/>
        <v>34.869999999999997</v>
      </c>
      <c r="BL37">
        <f ca="1"/>
        <v>35.76</v>
      </c>
      <c r="BM37">
        <f ca="1"/>
        <v>37.630000000000003</v>
      </c>
      <c r="BN37">
        <f ca="1"/>
        <v>38.909999999999997</v>
      </c>
      <c r="BO37">
        <f ca="1"/>
        <v>39.72</v>
      </c>
      <c r="BP37">
        <f ca="1"/>
        <v>40.1</v>
      </c>
      <c r="BQ37">
        <f ca="1"/>
        <v>40.22</v>
      </c>
      <c r="BR37">
        <f ca="1"/>
        <v>40.32</v>
      </c>
      <c r="BS37">
        <f ca="1"/>
        <v>41.02</v>
      </c>
      <c r="BT37">
        <f ca="1"/>
        <v>42.82</v>
      </c>
      <c r="BU37">
        <f ca="1"/>
        <v>46.01</v>
      </c>
      <c r="BV37">
        <f ca="1"/>
        <v>50.09</v>
      </c>
      <c r="BW37">
        <f ca="1"/>
        <v>54.25</v>
      </c>
      <c r="BX37">
        <f ca="1"/>
        <v>60.02</v>
      </c>
      <c r="BY37">
        <f ca="1"/>
        <v>69.13</v>
      </c>
      <c r="BZ37">
        <f ca="1"/>
        <v>74.78</v>
      </c>
    </row>
    <row r="38" spans="2:78">
      <c r="I38" s="6" t="str">
        <f ca="1"/>
        <v>10 years  0 mo</v>
      </c>
      <c r="J38" s="40">
        <f ca="1"/>
        <v>28.3</v>
      </c>
      <c r="K38" s="41">
        <f ca="1"/>
        <v>31.4</v>
      </c>
      <c r="L38" s="40">
        <f ca="1"/>
        <v>34.9</v>
      </c>
      <c r="M38" s="41">
        <f ca="1"/>
        <v>36.299999999999997</v>
      </c>
      <c r="N38" s="40">
        <f ca="1"/>
        <v>37.4</v>
      </c>
      <c r="O38" s="41">
        <f ca="1"/>
        <v>39.700000000000003</v>
      </c>
      <c r="P38" s="40">
        <f ca="1"/>
        <v>40.5</v>
      </c>
      <c r="Q38" s="41">
        <f ca="1"/>
        <v>42</v>
      </c>
      <c r="R38" s="40">
        <f ca="1"/>
        <v>43.5</v>
      </c>
      <c r="S38" s="41">
        <f ca="1"/>
        <v>44.5</v>
      </c>
      <c r="T38" s="40">
        <f ca="1"/>
        <v>46.9</v>
      </c>
      <c r="U38" s="41">
        <f ca="1"/>
        <v>49.5</v>
      </c>
      <c r="V38" s="40">
        <f ca="1"/>
        <v>53.9</v>
      </c>
      <c r="W38" s="41">
        <f ca="1"/>
        <v>54.9</v>
      </c>
      <c r="X38" s="40">
        <f ca="1"/>
        <v>60.3</v>
      </c>
      <c r="Y38" s="41">
        <f ca="1"/>
        <v>66.400000000000006</v>
      </c>
      <c r="Z38" s="40">
        <f ca="1"/>
        <v>69.900000000000006</v>
      </c>
      <c r="AA38" s="41">
        <f ca="1"/>
        <v>77.599999999999994</v>
      </c>
      <c r="AB38" s="40">
        <f ca="1"/>
        <v>82.9</v>
      </c>
      <c r="AC38" s="41">
        <f ca="1"/>
        <v>95.1</v>
      </c>
      <c r="AD38" s="42">
        <f ca="1"/>
        <v>100</v>
      </c>
      <c r="AH38">
        <v>4.83</v>
      </c>
      <c r="AI38" s="47">
        <f t="shared" ca="1" si="4"/>
        <v>21.56</v>
      </c>
      <c r="AJ38" s="47">
        <f t="shared" ca="1" si="4"/>
        <v>23.62</v>
      </c>
      <c r="AK38" s="47">
        <f t="shared" ca="1" si="4"/>
        <v>29.13</v>
      </c>
      <c r="AL38" s="47">
        <f t="shared" ca="1" si="4"/>
        <v>34.869999999999997</v>
      </c>
      <c r="AM38" s="47">
        <f t="shared" ca="1" si="4"/>
        <v>40.1</v>
      </c>
      <c r="AN38" s="47">
        <f t="shared" ca="1" si="4"/>
        <v>46.01</v>
      </c>
      <c r="AO38" s="47">
        <f t="shared" ca="1" si="4"/>
        <v>60.02</v>
      </c>
      <c r="AP38" s="47">
        <f t="shared" ca="1" si="4"/>
        <v>69.13</v>
      </c>
      <c r="AQ38" s="47">
        <f t="shared" ca="1" si="4"/>
        <v>74.78</v>
      </c>
      <c r="AR38">
        <v>36</v>
      </c>
      <c r="AT38">
        <v>37</v>
      </c>
      <c r="AU38" t="s">
        <v>44</v>
      </c>
      <c r="AV38">
        <v>5.0809287852241702</v>
      </c>
      <c r="AW38">
        <v>94.736071510016998</v>
      </c>
      <c r="AX38">
        <v>73.510857942958197</v>
      </c>
      <c r="AY38">
        <v>43.662604768261097</v>
      </c>
      <c r="AZ38">
        <v>24.1823302890907</v>
      </c>
      <c r="BA38">
        <v>6.3571456742172598</v>
      </c>
      <c r="BE38">
        <f ca="1"/>
        <v>4.92</v>
      </c>
      <c r="BF38">
        <f ca="1"/>
        <v>21.72</v>
      </c>
      <c r="BG38">
        <f ca="1"/>
        <v>23.77</v>
      </c>
      <c r="BH38">
        <f ca="1"/>
        <v>29.27</v>
      </c>
      <c r="BI38">
        <f ca="1"/>
        <v>31.46</v>
      </c>
      <c r="BJ38">
        <f ca="1"/>
        <v>33.19</v>
      </c>
      <c r="BK38">
        <f ca="1"/>
        <v>35.01</v>
      </c>
      <c r="BL38">
        <f ca="1"/>
        <v>35.89</v>
      </c>
      <c r="BM38">
        <f ca="1"/>
        <v>37.76</v>
      </c>
      <c r="BN38">
        <f ca="1"/>
        <v>39.03</v>
      </c>
      <c r="BO38">
        <f ca="1"/>
        <v>39.840000000000003</v>
      </c>
      <c r="BP38">
        <f ca="1"/>
        <v>40.21</v>
      </c>
      <c r="BQ38">
        <f ca="1"/>
        <v>40.32</v>
      </c>
      <c r="BR38">
        <f ca="1"/>
        <v>40.43</v>
      </c>
      <c r="BS38">
        <f ca="1"/>
        <v>41.13</v>
      </c>
      <c r="BT38">
        <f ca="1"/>
        <v>42.97</v>
      </c>
      <c r="BU38">
        <f ca="1"/>
        <v>46.21</v>
      </c>
      <c r="BV38">
        <f ca="1"/>
        <v>50.31</v>
      </c>
      <c r="BW38">
        <f ca="1"/>
        <v>54.53</v>
      </c>
      <c r="BX38">
        <f ca="1"/>
        <v>60.34</v>
      </c>
      <c r="BY38">
        <f ca="1"/>
        <v>69.55</v>
      </c>
      <c r="BZ38">
        <f ca="1"/>
        <v>75.23</v>
      </c>
    </row>
    <row r="39" spans="2:78">
      <c r="I39" s="6" t="str">
        <f ca="1"/>
        <v>3 mo</v>
      </c>
      <c r="J39" s="40">
        <f ca="1"/>
        <v>28.5</v>
      </c>
      <c r="K39" s="41">
        <f ca="1"/>
        <v>31.8</v>
      </c>
      <c r="L39" s="40">
        <f ca="1"/>
        <v>35.200000000000003</v>
      </c>
      <c r="M39" s="41">
        <f ca="1"/>
        <v>36.5</v>
      </c>
      <c r="N39" s="40">
        <f ca="1"/>
        <v>37.5</v>
      </c>
      <c r="O39" s="41">
        <f ca="1"/>
        <v>39.799999999999997</v>
      </c>
      <c r="P39" s="40">
        <f ca="1"/>
        <v>40.700000000000003</v>
      </c>
      <c r="Q39" s="41">
        <f ca="1"/>
        <v>42.1</v>
      </c>
      <c r="R39" s="40">
        <f ca="1"/>
        <v>43.6</v>
      </c>
      <c r="S39" s="41">
        <f ca="1"/>
        <v>44.6</v>
      </c>
      <c r="T39" s="40">
        <f ca="1"/>
        <v>47.3</v>
      </c>
      <c r="U39" s="41">
        <f ca="1"/>
        <v>50.3</v>
      </c>
      <c r="V39" s="40">
        <f ca="1"/>
        <v>55.2</v>
      </c>
      <c r="W39" s="41">
        <f ca="1"/>
        <v>56.2</v>
      </c>
      <c r="X39" s="40">
        <f ca="1"/>
        <v>62</v>
      </c>
      <c r="Y39" s="41">
        <f ca="1"/>
        <v>68.2</v>
      </c>
      <c r="Z39" s="40">
        <f ca="1"/>
        <v>71.599999999999994</v>
      </c>
      <c r="AA39" s="41">
        <f ca="1"/>
        <v>79.400000000000006</v>
      </c>
      <c r="AB39" s="40">
        <f ca="1"/>
        <v>84.5</v>
      </c>
      <c r="AC39" s="41">
        <f ca="1"/>
        <v>96.8</v>
      </c>
      <c r="AD39" s="42">
        <f ca="1"/>
        <v>100</v>
      </c>
      <c r="AH39">
        <v>4.92</v>
      </c>
      <c r="AI39" s="47">
        <f t="shared" ca="1" si="4"/>
        <v>21.72</v>
      </c>
      <c r="AJ39" s="47">
        <f t="shared" ca="1" si="4"/>
        <v>23.77</v>
      </c>
      <c r="AK39" s="47">
        <f t="shared" ca="1" si="4"/>
        <v>29.27</v>
      </c>
      <c r="AL39" s="47">
        <f t="shared" ca="1" si="4"/>
        <v>35.01</v>
      </c>
      <c r="AM39" s="47">
        <f t="shared" ca="1" si="4"/>
        <v>40.21</v>
      </c>
      <c r="AN39" s="47">
        <f t="shared" ca="1" si="4"/>
        <v>46.21</v>
      </c>
      <c r="AO39" s="47">
        <f t="shared" ca="1" si="4"/>
        <v>60.34</v>
      </c>
      <c r="AP39" s="47">
        <f t="shared" ca="1" si="4"/>
        <v>69.55</v>
      </c>
      <c r="AQ39" s="47">
        <f t="shared" ca="1" si="4"/>
        <v>75.23</v>
      </c>
      <c r="AR39">
        <v>37</v>
      </c>
      <c r="AT39">
        <v>38</v>
      </c>
      <c r="AU39" t="s">
        <v>44</v>
      </c>
      <c r="AV39">
        <v>5.1642621185575104</v>
      </c>
      <c r="AW39">
        <v>94.966288929770499</v>
      </c>
      <c r="AX39">
        <v>74.0550576564859</v>
      </c>
      <c r="AY39">
        <v>43.885062288127202</v>
      </c>
      <c r="AZ39">
        <v>24.238060997457001</v>
      </c>
      <c r="BA39">
        <v>6.3637520939270997</v>
      </c>
      <c r="BE39">
        <f ca="1"/>
        <v>5</v>
      </c>
      <c r="BF39">
        <f ca="1"/>
        <v>21.88</v>
      </c>
      <c r="BG39">
        <f ca="1"/>
        <v>23.92</v>
      </c>
      <c r="BH39">
        <f ca="1"/>
        <v>29.4</v>
      </c>
      <c r="BI39">
        <f ca="1"/>
        <v>31.59</v>
      </c>
      <c r="BJ39">
        <f ca="1"/>
        <v>33.31</v>
      </c>
      <c r="BK39">
        <f ca="1"/>
        <v>35.14</v>
      </c>
      <c r="BL39">
        <f ca="1"/>
        <v>36.01</v>
      </c>
      <c r="BM39">
        <f ca="1"/>
        <v>37.89</v>
      </c>
      <c r="BN39">
        <f ca="1"/>
        <v>39.15</v>
      </c>
      <c r="BO39">
        <f ca="1"/>
        <v>39.96</v>
      </c>
      <c r="BP39">
        <f ca="1"/>
        <v>40.32</v>
      </c>
      <c r="BQ39">
        <f ca="1"/>
        <v>40.42</v>
      </c>
      <c r="BR39">
        <f ca="1"/>
        <v>40.549999999999997</v>
      </c>
      <c r="BS39">
        <f ca="1"/>
        <v>41.24</v>
      </c>
      <c r="BT39">
        <f ca="1"/>
        <v>43.12</v>
      </c>
      <c r="BU39">
        <f ca="1"/>
        <v>46.41</v>
      </c>
      <c r="BV39">
        <f ca="1"/>
        <v>50.54</v>
      </c>
      <c r="BW39">
        <f ca="1"/>
        <v>54.82</v>
      </c>
      <c r="BX39">
        <f ca="1"/>
        <v>60.67</v>
      </c>
      <c r="BY39">
        <f ca="1"/>
        <v>69.97</v>
      </c>
      <c r="BZ39">
        <f ca="1"/>
        <v>75.69</v>
      </c>
    </row>
    <row r="40" spans="2:78">
      <c r="I40" s="6" t="str">
        <f ca="1"/>
        <v>6 mo</v>
      </c>
      <c r="J40" s="40">
        <f ca="1"/>
        <v>28.7</v>
      </c>
      <c r="K40" s="41">
        <f ca="1"/>
        <v>32.200000000000003</v>
      </c>
      <c r="L40" s="40">
        <f ca="1"/>
        <v>35.4</v>
      </c>
      <c r="M40" s="41">
        <f ca="1"/>
        <v>36.6</v>
      </c>
      <c r="N40" s="40">
        <f ca="1"/>
        <v>37.6</v>
      </c>
      <c r="O40" s="41">
        <f ca="1"/>
        <v>39.9</v>
      </c>
      <c r="P40" s="40">
        <f ca="1"/>
        <v>40.799999999999997</v>
      </c>
      <c r="Q40" s="41">
        <f ca="1"/>
        <v>42.1</v>
      </c>
      <c r="R40" s="40">
        <f ca="1"/>
        <v>43.7</v>
      </c>
      <c r="S40" s="41">
        <f ca="1"/>
        <v>44.8</v>
      </c>
      <c r="T40" s="40">
        <f ca="1"/>
        <v>47.8</v>
      </c>
      <c r="U40" s="41">
        <f ca="1"/>
        <v>51.1</v>
      </c>
      <c r="V40" s="40">
        <f ca="1"/>
        <v>56.5</v>
      </c>
      <c r="W40" s="41">
        <f ca="1"/>
        <v>57.6</v>
      </c>
      <c r="X40" s="40">
        <f ca="1"/>
        <v>63.6</v>
      </c>
      <c r="Y40" s="41">
        <f ca="1"/>
        <v>70</v>
      </c>
      <c r="Z40" s="40">
        <f ca="1"/>
        <v>73.3</v>
      </c>
      <c r="AA40" s="41">
        <f ca="1"/>
        <v>81.3</v>
      </c>
      <c r="AB40" s="40">
        <f ca="1"/>
        <v>86.2</v>
      </c>
      <c r="AC40" s="41">
        <f ca="1"/>
        <v>98.5</v>
      </c>
      <c r="AD40" s="42">
        <f ca="1"/>
        <v>100</v>
      </c>
      <c r="AH40">
        <v>5</v>
      </c>
      <c r="AI40" s="47">
        <f t="shared" ca="1" si="4"/>
        <v>21.88</v>
      </c>
      <c r="AJ40" s="47">
        <f t="shared" ca="1" si="4"/>
        <v>23.92</v>
      </c>
      <c r="AK40" s="47">
        <f t="shared" ca="1" si="4"/>
        <v>29.4</v>
      </c>
      <c r="AL40" s="47">
        <f t="shared" ca="1" si="4"/>
        <v>35.14</v>
      </c>
      <c r="AM40" s="47">
        <f t="shared" ca="1" si="4"/>
        <v>40.32</v>
      </c>
      <c r="AN40" s="47">
        <f t="shared" ca="1" si="4"/>
        <v>46.41</v>
      </c>
      <c r="AO40" s="47">
        <f t="shared" ca="1" si="4"/>
        <v>60.67</v>
      </c>
      <c r="AP40" s="47">
        <f t="shared" ca="1" si="4"/>
        <v>69.97</v>
      </c>
      <c r="AQ40" s="47">
        <f t="shared" ca="1" si="4"/>
        <v>75.69</v>
      </c>
      <c r="AR40">
        <v>38</v>
      </c>
      <c r="AT40">
        <v>39</v>
      </c>
      <c r="AU40" t="s">
        <v>44</v>
      </c>
      <c r="AV40">
        <v>5.2475954518908399</v>
      </c>
      <c r="AW40">
        <v>95.181680659587499</v>
      </c>
      <c r="AX40">
        <v>74.581895729322994</v>
      </c>
      <c r="AY40">
        <v>44.100387224869799</v>
      </c>
      <c r="AZ40">
        <v>24.291011649281799</v>
      </c>
      <c r="BA40">
        <v>6.3699219946975001</v>
      </c>
      <c r="BE40">
        <f ca="1"/>
        <v>5.08</v>
      </c>
      <c r="BF40">
        <f ca="1"/>
        <v>22.04</v>
      </c>
      <c r="BG40">
        <f ca="1"/>
        <v>24.07</v>
      </c>
      <c r="BH40">
        <f ca="1"/>
        <v>29.53</v>
      </c>
      <c r="BI40">
        <f ca="1"/>
        <v>31.72</v>
      </c>
      <c r="BJ40">
        <f ca="1"/>
        <v>33.43</v>
      </c>
      <c r="BK40">
        <f ca="1"/>
        <v>35.270000000000003</v>
      </c>
      <c r="BL40">
        <f ca="1"/>
        <v>36.130000000000003</v>
      </c>
      <c r="BM40">
        <f ca="1"/>
        <v>38.01</v>
      </c>
      <c r="BN40">
        <f ca="1"/>
        <v>39.270000000000003</v>
      </c>
      <c r="BO40">
        <f ca="1"/>
        <v>40.07</v>
      </c>
      <c r="BP40">
        <f ca="1"/>
        <v>40.43</v>
      </c>
      <c r="BQ40">
        <f ca="1"/>
        <v>40.53</v>
      </c>
      <c r="BR40">
        <f ca="1"/>
        <v>40.67</v>
      </c>
      <c r="BS40">
        <f ca="1"/>
        <v>41.35</v>
      </c>
      <c r="BT40">
        <f ca="1"/>
        <v>43.28</v>
      </c>
      <c r="BU40">
        <f ca="1"/>
        <v>46.62</v>
      </c>
      <c r="BV40">
        <f ca="1"/>
        <v>50.77</v>
      </c>
      <c r="BW40">
        <f ca="1"/>
        <v>55.11</v>
      </c>
      <c r="BX40">
        <f ca="1"/>
        <v>61</v>
      </c>
      <c r="BY40">
        <f ca="1"/>
        <v>70.39</v>
      </c>
      <c r="BZ40">
        <f ca="1"/>
        <v>76.14</v>
      </c>
    </row>
    <row r="41" spans="2:78" ht="17" thickBot="1">
      <c r="I41" s="10" t="str">
        <f ca="1"/>
        <v>9 mo</v>
      </c>
      <c r="J41" s="43">
        <f ca="1"/>
        <v>28.9</v>
      </c>
      <c r="K41" s="44">
        <f ca="1"/>
        <v>32.6</v>
      </c>
      <c r="L41" s="43">
        <f ca="1"/>
        <v>35.6</v>
      </c>
      <c r="M41" s="44">
        <f ca="1"/>
        <v>36.799999999999997</v>
      </c>
      <c r="N41" s="43">
        <f ca="1"/>
        <v>37.700000000000003</v>
      </c>
      <c r="O41" s="44">
        <f ca="1"/>
        <v>40</v>
      </c>
      <c r="P41" s="43">
        <f ca="1"/>
        <v>40.9</v>
      </c>
      <c r="Q41" s="44">
        <f ca="1"/>
        <v>42.2</v>
      </c>
      <c r="R41" s="43">
        <f ca="1"/>
        <v>43.8</v>
      </c>
      <c r="S41" s="44">
        <f ca="1"/>
        <v>44.9</v>
      </c>
      <c r="T41" s="43">
        <f ca="1"/>
        <v>48.2</v>
      </c>
      <c r="U41" s="44">
        <f ca="1"/>
        <v>52</v>
      </c>
      <c r="V41" s="43">
        <f ca="1"/>
        <v>57.9</v>
      </c>
      <c r="W41" s="44">
        <f ca="1"/>
        <v>59</v>
      </c>
      <c r="X41" s="43">
        <f ca="1"/>
        <v>65.400000000000006</v>
      </c>
      <c r="Y41" s="44">
        <f ca="1"/>
        <v>72</v>
      </c>
      <c r="Z41" s="43">
        <f ca="1"/>
        <v>75.099999999999994</v>
      </c>
      <c r="AA41" s="44">
        <f ca="1"/>
        <v>83.2</v>
      </c>
      <c r="AB41" s="43">
        <f ca="1"/>
        <v>87.9</v>
      </c>
      <c r="AC41" s="44">
        <f ca="1"/>
        <v>100</v>
      </c>
      <c r="AD41" s="45">
        <f ca="1"/>
        <v>100</v>
      </c>
      <c r="AH41">
        <v>5.08</v>
      </c>
      <c r="AI41" s="47">
        <f t="shared" ca="1" si="4"/>
        <v>22.04</v>
      </c>
      <c r="AJ41" s="47">
        <f t="shared" ca="1" si="4"/>
        <v>24.07</v>
      </c>
      <c r="AK41" s="47">
        <f t="shared" ca="1" si="4"/>
        <v>29.53</v>
      </c>
      <c r="AL41" s="47">
        <f t="shared" ca="1" si="4"/>
        <v>35.270000000000003</v>
      </c>
      <c r="AM41" s="47">
        <f t="shared" ca="1" si="4"/>
        <v>40.43</v>
      </c>
      <c r="AN41" s="47">
        <f t="shared" ca="1" si="4"/>
        <v>46.62</v>
      </c>
      <c r="AO41" s="47">
        <f t="shared" ca="1" si="4"/>
        <v>61</v>
      </c>
      <c r="AP41" s="47">
        <f t="shared" ca="1" si="4"/>
        <v>70.39</v>
      </c>
      <c r="AQ41" s="47">
        <f t="shared" ca="1" si="4"/>
        <v>76.14</v>
      </c>
      <c r="AR41">
        <v>39</v>
      </c>
      <c r="AT41">
        <v>40</v>
      </c>
      <c r="AU41" t="s">
        <v>44</v>
      </c>
      <c r="AV41">
        <v>5.3309287852241702</v>
      </c>
      <c r="AW41">
        <v>95.383201453813996</v>
      </c>
      <c r="AX41">
        <v>75.091926051080193</v>
      </c>
      <c r="AY41">
        <v>44.308808268182297</v>
      </c>
      <c r="AZ41">
        <v>24.341320924201501</v>
      </c>
      <c r="BA41">
        <v>6.3756842195013297</v>
      </c>
      <c r="BE41">
        <f ca="1"/>
        <v>5.17</v>
      </c>
      <c r="BF41">
        <f ca="1"/>
        <v>22.19</v>
      </c>
      <c r="BG41">
        <f ca="1"/>
        <v>24.22</v>
      </c>
      <c r="BH41">
        <f ca="1"/>
        <v>29.66</v>
      </c>
      <c r="BI41">
        <f ca="1"/>
        <v>31.84</v>
      </c>
      <c r="BJ41">
        <f ca="1"/>
        <v>33.549999999999997</v>
      </c>
      <c r="BK41">
        <f ca="1"/>
        <v>35.4</v>
      </c>
      <c r="BL41">
        <f ca="1"/>
        <v>36.25</v>
      </c>
      <c r="BM41">
        <f ca="1"/>
        <v>38.14</v>
      </c>
      <c r="BN41">
        <f ca="1"/>
        <v>39.39</v>
      </c>
      <c r="BO41">
        <f ca="1"/>
        <v>40.19</v>
      </c>
      <c r="BP41">
        <f ca="1"/>
        <v>40.54</v>
      </c>
      <c r="BQ41">
        <f ca="1"/>
        <v>40.64</v>
      </c>
      <c r="BR41">
        <f ca="1"/>
        <v>40.799999999999997</v>
      </c>
      <c r="BS41">
        <f ca="1"/>
        <v>41.47</v>
      </c>
      <c r="BT41">
        <f ca="1"/>
        <v>43.45</v>
      </c>
      <c r="BU41">
        <f ca="1"/>
        <v>46.83</v>
      </c>
      <c r="BV41">
        <f ca="1"/>
        <v>51</v>
      </c>
      <c r="BW41">
        <f ca="1"/>
        <v>55.41</v>
      </c>
      <c r="BX41">
        <f ca="1"/>
        <v>61.33</v>
      </c>
      <c r="BY41">
        <f ca="1"/>
        <v>70.81</v>
      </c>
      <c r="BZ41">
        <f ca="1"/>
        <v>76.59</v>
      </c>
    </row>
    <row r="42" spans="2:78">
      <c r="I42" s="6" t="str">
        <f ca="1"/>
        <v>11 years  0 mo</v>
      </c>
      <c r="J42" s="40">
        <f ca="1"/>
        <v>29.1</v>
      </c>
      <c r="K42" s="41">
        <f ca="1"/>
        <v>33</v>
      </c>
      <c r="L42" s="40">
        <f ca="1"/>
        <v>35.799999999999997</v>
      </c>
      <c r="M42" s="41">
        <f ca="1"/>
        <v>36.9</v>
      </c>
      <c r="N42" s="40">
        <f ca="1"/>
        <v>37.700000000000003</v>
      </c>
      <c r="O42" s="41">
        <f ca="1"/>
        <v>40</v>
      </c>
      <c r="P42" s="40">
        <f ca="1"/>
        <v>41</v>
      </c>
      <c r="Q42" s="41">
        <f ca="1"/>
        <v>42.2</v>
      </c>
      <c r="R42" s="40">
        <f ca="1"/>
        <v>43.9</v>
      </c>
      <c r="S42" s="41">
        <f ca="1"/>
        <v>45</v>
      </c>
      <c r="T42" s="40">
        <f ca="1"/>
        <v>48.7</v>
      </c>
      <c r="U42" s="41">
        <f ca="1"/>
        <v>52.8</v>
      </c>
      <c r="V42" s="40">
        <f ca="1"/>
        <v>59.3</v>
      </c>
      <c r="W42" s="41">
        <f ca="1"/>
        <v>60.5</v>
      </c>
      <c r="X42" s="40">
        <f ca="1"/>
        <v>67.2</v>
      </c>
      <c r="Y42" s="41">
        <f ca="1"/>
        <v>74</v>
      </c>
      <c r="Z42" s="40">
        <f ca="1"/>
        <v>76.900000000000006</v>
      </c>
      <c r="AA42" s="41">
        <f ca="1"/>
        <v>85.2</v>
      </c>
      <c r="AB42" s="40">
        <f ca="1"/>
        <v>89.7</v>
      </c>
      <c r="AC42" s="41">
        <f ca="1"/>
        <v>100</v>
      </c>
      <c r="AD42" s="42">
        <f ca="1"/>
        <v>100</v>
      </c>
      <c r="AH42">
        <v>5.17</v>
      </c>
      <c r="AI42" s="47">
        <f t="shared" ca="1" si="4"/>
        <v>22.19</v>
      </c>
      <c r="AJ42" s="47">
        <f t="shared" ca="1" si="4"/>
        <v>24.22</v>
      </c>
      <c r="AK42" s="47">
        <f t="shared" ca="1" si="4"/>
        <v>29.66</v>
      </c>
      <c r="AL42" s="47">
        <f t="shared" ca="1" si="4"/>
        <v>35.4</v>
      </c>
      <c r="AM42" s="47">
        <f t="shared" ca="1" si="4"/>
        <v>40.54</v>
      </c>
      <c r="AN42" s="47">
        <f t="shared" ca="1" si="4"/>
        <v>46.83</v>
      </c>
      <c r="AO42" s="47">
        <f t="shared" ca="1" si="4"/>
        <v>61.33</v>
      </c>
      <c r="AP42" s="47">
        <f t="shared" ca="1" si="4"/>
        <v>70.81</v>
      </c>
      <c r="AQ42" s="47">
        <f t="shared" ca="1" si="4"/>
        <v>76.59</v>
      </c>
      <c r="AR42">
        <v>40</v>
      </c>
      <c r="AT42">
        <v>41</v>
      </c>
      <c r="AU42" t="s">
        <v>44</v>
      </c>
      <c r="AV42">
        <v>5.4142621185575104</v>
      </c>
      <c r="AW42">
        <v>95.571744581910096</v>
      </c>
      <c r="AX42">
        <v>75.585684840590005</v>
      </c>
      <c r="AY42">
        <v>44.510546775354896</v>
      </c>
      <c r="AZ42">
        <v>24.389120583992799</v>
      </c>
      <c r="BA42">
        <v>6.3810657055130902</v>
      </c>
      <c r="BE42">
        <f ca="1"/>
        <v>5.25</v>
      </c>
      <c r="BF42">
        <f ca="1"/>
        <v>22.35</v>
      </c>
      <c r="BG42">
        <f ca="1"/>
        <v>24.37</v>
      </c>
      <c r="BH42">
        <f ca="1"/>
        <v>29.79</v>
      </c>
      <c r="BI42">
        <f ca="1"/>
        <v>31.96</v>
      </c>
      <c r="BJ42">
        <f ca="1"/>
        <v>33.67</v>
      </c>
      <c r="BK42">
        <f ca="1"/>
        <v>35.53</v>
      </c>
      <c r="BL42">
        <f ca="1"/>
        <v>36.369999999999997</v>
      </c>
      <c r="BM42">
        <f ca="1"/>
        <v>38.26</v>
      </c>
      <c r="BN42">
        <f ca="1"/>
        <v>39.5</v>
      </c>
      <c r="BO42">
        <f ca="1"/>
        <v>40.299999999999997</v>
      </c>
      <c r="BP42">
        <f ca="1"/>
        <v>40.65</v>
      </c>
      <c r="BQ42">
        <f ca="1"/>
        <v>40.75</v>
      </c>
      <c r="BR42">
        <f ca="1"/>
        <v>40.93</v>
      </c>
      <c r="BS42">
        <f ca="1"/>
        <v>41.59</v>
      </c>
      <c r="BT42">
        <f ca="1"/>
        <v>43.62</v>
      </c>
      <c r="BU42">
        <f ca="1"/>
        <v>47.05</v>
      </c>
      <c r="BV42">
        <f ca="1"/>
        <v>51.24</v>
      </c>
      <c r="BW42">
        <f ca="1"/>
        <v>55.72</v>
      </c>
      <c r="BX42">
        <f ca="1"/>
        <v>61.66</v>
      </c>
      <c r="BY42">
        <f ca="1"/>
        <v>71.23</v>
      </c>
      <c r="BZ42">
        <f ca="1"/>
        <v>77.040000000000006</v>
      </c>
    </row>
    <row r="43" spans="2:78">
      <c r="I43" s="6" t="str">
        <f ca="1"/>
        <v>3 mo</v>
      </c>
      <c r="J43" s="40">
        <f ca="1"/>
        <v>29.3</v>
      </c>
      <c r="K43" s="41">
        <f ca="1"/>
        <v>33.4</v>
      </c>
      <c r="L43" s="40">
        <f ca="1"/>
        <v>35.9</v>
      </c>
      <c r="M43" s="41">
        <f ca="1"/>
        <v>37</v>
      </c>
      <c r="N43" s="40">
        <f ca="1"/>
        <v>37.700000000000003</v>
      </c>
      <c r="O43" s="41">
        <f ca="1"/>
        <v>40</v>
      </c>
      <c r="P43" s="40">
        <f ca="1"/>
        <v>41</v>
      </c>
      <c r="Q43" s="41">
        <f ca="1"/>
        <v>42.1</v>
      </c>
      <c r="R43" s="40">
        <f ca="1"/>
        <v>43.9</v>
      </c>
      <c r="S43" s="41">
        <f ca="1"/>
        <v>45.1</v>
      </c>
      <c r="T43" s="40">
        <f ca="1"/>
        <v>49.1</v>
      </c>
      <c r="U43" s="41">
        <f ca="1"/>
        <v>53.7</v>
      </c>
      <c r="V43" s="40">
        <f ca="1"/>
        <v>60.8</v>
      </c>
      <c r="W43" s="41">
        <f ca="1"/>
        <v>62.1</v>
      </c>
      <c r="X43" s="40">
        <f ca="1"/>
        <v>69.099999999999994</v>
      </c>
      <c r="Y43" s="41">
        <f ca="1"/>
        <v>76</v>
      </c>
      <c r="Z43" s="40">
        <f ca="1"/>
        <v>78.7</v>
      </c>
      <c r="AA43" s="41">
        <f ca="1"/>
        <v>87.3</v>
      </c>
      <c r="AB43" s="40">
        <f ca="1"/>
        <v>91.5</v>
      </c>
      <c r="AC43" s="41">
        <f ca="1"/>
        <v>100</v>
      </c>
      <c r="AD43" s="42">
        <f ca="1"/>
        <v>100</v>
      </c>
      <c r="AH43">
        <v>5.25</v>
      </c>
      <c r="AI43" s="47">
        <f t="shared" ca="1" si="4"/>
        <v>22.35</v>
      </c>
      <c r="AJ43" s="47">
        <f t="shared" ca="1" si="4"/>
        <v>24.37</v>
      </c>
      <c r="AK43" s="47">
        <f t="shared" ca="1" si="4"/>
        <v>29.79</v>
      </c>
      <c r="AL43" s="47">
        <f t="shared" ca="1" si="4"/>
        <v>35.53</v>
      </c>
      <c r="AM43" s="47">
        <f t="shared" ca="1" si="4"/>
        <v>40.65</v>
      </c>
      <c r="AN43" s="47">
        <f t="shared" ca="1" si="4"/>
        <v>47.05</v>
      </c>
      <c r="AO43" s="47">
        <f t="shared" ca="1" si="4"/>
        <v>61.66</v>
      </c>
      <c r="AP43" s="47">
        <f t="shared" ca="1" si="4"/>
        <v>71.23</v>
      </c>
      <c r="AQ43" s="47">
        <f t="shared" ca="1" si="4"/>
        <v>77.040000000000006</v>
      </c>
      <c r="AR43">
        <v>41</v>
      </c>
      <c r="AT43">
        <v>42</v>
      </c>
      <c r="AU43" t="s">
        <v>44</v>
      </c>
      <c r="AV43">
        <v>5.4975954518908399</v>
      </c>
      <c r="AW43">
        <v>95.748145787992499</v>
      </c>
      <c r="AX43">
        <v>76.063691209658899</v>
      </c>
      <c r="AY43">
        <v>44.7058170063708</v>
      </c>
      <c r="AZ43">
        <v>24.434535817661001</v>
      </c>
      <c r="BA43">
        <v>6.3860916100344802</v>
      </c>
      <c r="BE43">
        <f ca="1"/>
        <v>5.33</v>
      </c>
      <c r="BF43">
        <f ca="1"/>
        <v>22.5</v>
      </c>
      <c r="BG43">
        <f ca="1"/>
        <v>24.51</v>
      </c>
      <c r="BH43">
        <f ca="1"/>
        <v>29.92</v>
      </c>
      <c r="BI43">
        <f ca="1"/>
        <v>32.08</v>
      </c>
      <c r="BJ43">
        <f ca="1"/>
        <v>33.78</v>
      </c>
      <c r="BK43">
        <f ca="1"/>
        <v>35.659999999999997</v>
      </c>
      <c r="BL43">
        <f ca="1"/>
        <v>36.49</v>
      </c>
      <c r="BM43">
        <f ca="1"/>
        <v>38.380000000000003</v>
      </c>
      <c r="BN43">
        <f ca="1"/>
        <v>39.619999999999997</v>
      </c>
      <c r="BO43">
        <f ca="1"/>
        <v>40.409999999999997</v>
      </c>
      <c r="BP43">
        <f ca="1"/>
        <v>40.76</v>
      </c>
      <c r="BQ43">
        <f ca="1"/>
        <v>40.86</v>
      </c>
      <c r="BR43">
        <f ca="1"/>
        <v>41.07</v>
      </c>
      <c r="BS43">
        <f ca="1"/>
        <v>41.72</v>
      </c>
      <c r="BT43">
        <f ca="1"/>
        <v>43.8</v>
      </c>
      <c r="BU43">
        <f ca="1"/>
        <v>47.28</v>
      </c>
      <c r="BV43">
        <f ca="1"/>
        <v>51.49</v>
      </c>
      <c r="BW43">
        <f ca="1"/>
        <v>56.02</v>
      </c>
      <c r="BX43">
        <f ca="1"/>
        <v>62</v>
      </c>
      <c r="BY43">
        <f ca="1"/>
        <v>71.66</v>
      </c>
      <c r="BZ43">
        <f ca="1"/>
        <v>77.5</v>
      </c>
    </row>
    <row r="44" spans="2:78">
      <c r="I44" s="6" t="str">
        <f ca="1"/>
        <v>6 mo</v>
      </c>
      <c r="J44" s="40">
        <f ca="1"/>
        <v>29.5</v>
      </c>
      <c r="K44" s="41">
        <f ca="1"/>
        <v>33.799999999999997</v>
      </c>
      <c r="L44" s="40">
        <f ca="1"/>
        <v>36.1</v>
      </c>
      <c r="M44" s="41">
        <f ca="1"/>
        <v>37</v>
      </c>
      <c r="N44" s="40">
        <f ca="1"/>
        <v>37.700000000000003</v>
      </c>
      <c r="O44" s="41">
        <f ca="1"/>
        <v>40</v>
      </c>
      <c r="P44" s="40">
        <f ca="1"/>
        <v>41.1</v>
      </c>
      <c r="Q44" s="41">
        <f ca="1"/>
        <v>42.1</v>
      </c>
      <c r="R44" s="40">
        <f ca="1"/>
        <v>44</v>
      </c>
      <c r="S44" s="41">
        <f ca="1"/>
        <v>45.2</v>
      </c>
      <c r="T44" s="40">
        <f ca="1"/>
        <v>49.6</v>
      </c>
      <c r="U44" s="41">
        <f ca="1"/>
        <v>54.6</v>
      </c>
      <c r="V44" s="40">
        <f ca="1"/>
        <v>62.3</v>
      </c>
      <c r="W44" s="41">
        <f ca="1"/>
        <v>63.7</v>
      </c>
      <c r="X44" s="40">
        <f ca="1"/>
        <v>71.099999999999994</v>
      </c>
      <c r="Y44" s="41">
        <f ca="1"/>
        <v>78.2</v>
      </c>
      <c r="Z44" s="40">
        <f ca="1"/>
        <v>80.599999999999994</v>
      </c>
      <c r="AA44" s="41">
        <f ca="1"/>
        <v>89.4</v>
      </c>
      <c r="AB44" s="40">
        <f ca="1"/>
        <v>93.3</v>
      </c>
      <c r="AC44" s="41">
        <f ca="1"/>
        <v>100</v>
      </c>
      <c r="AD44" s="42">
        <f ca="1"/>
        <v>100</v>
      </c>
      <c r="AH44">
        <v>5.33</v>
      </c>
      <c r="AI44" s="47">
        <f t="shared" ref="AI44:AQ53" ca="1" si="5">IF(AND(AI$3&gt;=MIN($J$5:$AD$5),AI$3&lt;=MAX($J$5:$AD$5)),INDEX(allCentiles,$AR44,MATCH(AI$3,topRow)),NA())</f>
        <v>22.5</v>
      </c>
      <c r="AJ44" s="47">
        <f t="shared" ca="1" si="5"/>
        <v>24.51</v>
      </c>
      <c r="AK44" s="47">
        <f t="shared" ca="1" si="5"/>
        <v>29.92</v>
      </c>
      <c r="AL44" s="47">
        <f t="shared" ca="1" si="5"/>
        <v>35.659999999999997</v>
      </c>
      <c r="AM44" s="47">
        <f t="shared" ca="1" si="5"/>
        <v>40.76</v>
      </c>
      <c r="AN44" s="47">
        <f t="shared" ca="1" si="5"/>
        <v>47.28</v>
      </c>
      <c r="AO44" s="47">
        <f t="shared" ca="1" si="5"/>
        <v>62</v>
      </c>
      <c r="AP44" s="47">
        <f t="shared" ca="1" si="5"/>
        <v>71.66</v>
      </c>
      <c r="AQ44" s="47">
        <f t="shared" ca="1" si="5"/>
        <v>77.5</v>
      </c>
      <c r="AR44">
        <v>42</v>
      </c>
      <c r="AT44">
        <v>43</v>
      </c>
      <c r="AU44" t="s">
        <v>44</v>
      </c>
      <c r="AV44">
        <v>5.5809287852241702</v>
      </c>
      <c r="AW44">
        <v>95.913186995389196</v>
      </c>
      <c r="AX44">
        <v>76.526447708833899</v>
      </c>
      <c r="AY44">
        <v>44.894826351465198</v>
      </c>
      <c r="AZ44">
        <v>24.477685569315</v>
      </c>
      <c r="BA44">
        <v>6.3907854280993996</v>
      </c>
      <c r="BE44">
        <f ca="1"/>
        <v>5.42</v>
      </c>
      <c r="BF44">
        <f ca="1"/>
        <v>22.65</v>
      </c>
      <c r="BG44">
        <f ca="1"/>
        <v>24.66</v>
      </c>
      <c r="BH44">
        <f ca="1"/>
        <v>30.05</v>
      </c>
      <c r="BI44">
        <f ca="1"/>
        <v>32.200000000000003</v>
      </c>
      <c r="BJ44">
        <f ca="1"/>
        <v>33.89</v>
      </c>
      <c r="BK44">
        <f ca="1"/>
        <v>35.78</v>
      </c>
      <c r="BL44">
        <f ca="1"/>
        <v>36.6</v>
      </c>
      <c r="BM44">
        <f ca="1"/>
        <v>38.5</v>
      </c>
      <c r="BN44">
        <f ca="1"/>
        <v>39.729999999999997</v>
      </c>
      <c r="BO44">
        <f ca="1"/>
        <v>40.520000000000003</v>
      </c>
      <c r="BP44">
        <f ca="1"/>
        <v>40.869999999999997</v>
      </c>
      <c r="BQ44">
        <f ca="1"/>
        <v>40.98</v>
      </c>
      <c r="BR44">
        <f ca="1"/>
        <v>41.21</v>
      </c>
      <c r="BS44">
        <f ca="1"/>
        <v>41.86</v>
      </c>
      <c r="BT44">
        <f ca="1"/>
        <v>43.98</v>
      </c>
      <c r="BU44">
        <f ca="1"/>
        <v>47.51</v>
      </c>
      <c r="BV44">
        <f ca="1"/>
        <v>51.74</v>
      </c>
      <c r="BW44">
        <f ca="1"/>
        <v>56.33</v>
      </c>
      <c r="BX44">
        <f ca="1"/>
        <v>62.34</v>
      </c>
      <c r="BY44">
        <f ca="1"/>
        <v>72.09</v>
      </c>
      <c r="BZ44">
        <f ca="1"/>
        <v>77.95</v>
      </c>
    </row>
    <row r="45" spans="2:78" ht="17" thickBot="1">
      <c r="I45" s="10" t="str">
        <f ca="1"/>
        <v>9 mo</v>
      </c>
      <c r="J45" s="43">
        <f ca="1"/>
        <v>29.6</v>
      </c>
      <c r="K45" s="44">
        <f ca="1"/>
        <v>34.200000000000003</v>
      </c>
      <c r="L45" s="43">
        <f ca="1"/>
        <v>36.299999999999997</v>
      </c>
      <c r="M45" s="44">
        <f ca="1"/>
        <v>37.1</v>
      </c>
      <c r="N45" s="43">
        <f ca="1"/>
        <v>37.700000000000003</v>
      </c>
      <c r="O45" s="44">
        <f ca="1"/>
        <v>40</v>
      </c>
      <c r="P45" s="43">
        <f ca="1"/>
        <v>41.1</v>
      </c>
      <c r="Q45" s="44">
        <f ca="1"/>
        <v>42</v>
      </c>
      <c r="R45" s="43">
        <f ca="1"/>
        <v>44</v>
      </c>
      <c r="S45" s="44">
        <f ca="1"/>
        <v>45.3</v>
      </c>
      <c r="T45" s="43">
        <f ca="1"/>
        <v>50</v>
      </c>
      <c r="U45" s="44">
        <f ca="1"/>
        <v>55.5</v>
      </c>
      <c r="V45" s="43">
        <f ca="1"/>
        <v>63.9</v>
      </c>
      <c r="W45" s="44">
        <f ca="1"/>
        <v>65.400000000000006</v>
      </c>
      <c r="X45" s="43">
        <f ca="1"/>
        <v>73.099999999999994</v>
      </c>
      <c r="Y45" s="44">
        <f ca="1"/>
        <v>80.400000000000006</v>
      </c>
      <c r="Z45" s="43">
        <f ca="1"/>
        <v>82.6</v>
      </c>
      <c r="AA45" s="44">
        <f ca="1"/>
        <v>91.6</v>
      </c>
      <c r="AB45" s="43">
        <f ca="1"/>
        <v>95.1</v>
      </c>
      <c r="AC45" s="44">
        <f ca="1"/>
        <v>100</v>
      </c>
      <c r="AD45" s="45">
        <f ca="1"/>
        <v>100</v>
      </c>
      <c r="AH45">
        <v>5.42</v>
      </c>
      <c r="AI45" s="47">
        <f t="shared" ca="1" si="5"/>
        <v>22.65</v>
      </c>
      <c r="AJ45" s="47">
        <f t="shared" ca="1" si="5"/>
        <v>24.66</v>
      </c>
      <c r="AK45" s="47">
        <f t="shared" ca="1" si="5"/>
        <v>30.05</v>
      </c>
      <c r="AL45" s="47">
        <f t="shared" ca="1" si="5"/>
        <v>35.78</v>
      </c>
      <c r="AM45" s="47">
        <f t="shared" ca="1" si="5"/>
        <v>40.869999999999997</v>
      </c>
      <c r="AN45" s="47">
        <f t="shared" ca="1" si="5"/>
        <v>47.51</v>
      </c>
      <c r="AO45" s="47">
        <f t="shared" ca="1" si="5"/>
        <v>62.34</v>
      </c>
      <c r="AP45" s="47">
        <f t="shared" ca="1" si="5"/>
        <v>72.09</v>
      </c>
      <c r="AQ45" s="47">
        <f t="shared" ca="1" si="5"/>
        <v>77.95</v>
      </c>
      <c r="AR45">
        <v>43</v>
      </c>
      <c r="AT45">
        <v>44</v>
      </c>
      <c r="AU45" t="s">
        <v>44</v>
      </c>
      <c r="AV45">
        <v>5.6642621185575104</v>
      </c>
      <c r="AW45">
        <v>96.067599772625201</v>
      </c>
      <c r="AX45">
        <v>76.974440855757507</v>
      </c>
      <c r="AY45">
        <v>45.077775551387496</v>
      </c>
      <c r="AZ45">
        <v>24.518682849685799</v>
      </c>
      <c r="BA45">
        <v>6.3951691023082402</v>
      </c>
      <c r="BE45">
        <f ca="1"/>
        <v>5.5</v>
      </c>
      <c r="BF45">
        <f ca="1"/>
        <v>22.8</v>
      </c>
      <c r="BG45">
        <f ca="1"/>
        <v>24.81</v>
      </c>
      <c r="BH45">
        <f ca="1"/>
        <v>30.17</v>
      </c>
      <c r="BI45">
        <f ca="1"/>
        <v>32.32</v>
      </c>
      <c r="BJ45">
        <f ca="1"/>
        <v>34</v>
      </c>
      <c r="BK45">
        <f ca="1"/>
        <v>35.9</v>
      </c>
      <c r="BL45">
        <f ca="1"/>
        <v>36.72</v>
      </c>
      <c r="BM45">
        <f ca="1"/>
        <v>38.619999999999997</v>
      </c>
      <c r="BN45">
        <f ca="1"/>
        <v>39.840000000000003</v>
      </c>
      <c r="BO45">
        <f ca="1"/>
        <v>40.630000000000003</v>
      </c>
      <c r="BP45">
        <f ca="1"/>
        <v>40.99</v>
      </c>
      <c r="BQ45">
        <f ca="1"/>
        <v>41.09</v>
      </c>
      <c r="BR45">
        <f ca="1"/>
        <v>41.35</v>
      </c>
      <c r="BS45">
        <f ca="1"/>
        <v>42</v>
      </c>
      <c r="BT45">
        <f ca="1"/>
        <v>44.17</v>
      </c>
      <c r="BU45">
        <f ca="1"/>
        <v>47.75</v>
      </c>
      <c r="BV45">
        <f ca="1"/>
        <v>51.99</v>
      </c>
      <c r="BW45">
        <f ca="1"/>
        <v>56.65</v>
      </c>
      <c r="BX45">
        <f ca="1"/>
        <v>62.68</v>
      </c>
      <c r="BY45">
        <f ca="1"/>
        <v>72.52</v>
      </c>
      <c r="BZ45">
        <f ca="1"/>
        <v>78.400000000000006</v>
      </c>
    </row>
    <row r="46" spans="2:78" ht="17" thickBot="1">
      <c r="I46" s="10" t="str">
        <f ca="1"/>
        <v>12 years  0 mo</v>
      </c>
      <c r="J46" s="43">
        <f ca="1"/>
        <v>29.7</v>
      </c>
      <c r="K46" s="44">
        <f ca="1"/>
        <v>34.6</v>
      </c>
      <c r="L46" s="43">
        <f ca="1"/>
        <v>36.4</v>
      </c>
      <c r="M46" s="44">
        <f ca="1"/>
        <v>37.1</v>
      </c>
      <c r="N46" s="43">
        <f ca="1"/>
        <v>37.700000000000003</v>
      </c>
      <c r="O46" s="44">
        <f ca="1"/>
        <v>40</v>
      </c>
      <c r="P46" s="43">
        <f ca="1"/>
        <v>41.1</v>
      </c>
      <c r="Q46" s="44">
        <f ca="1"/>
        <v>41.9</v>
      </c>
      <c r="R46" s="43">
        <f ca="1"/>
        <v>44</v>
      </c>
      <c r="S46" s="44">
        <f ca="1"/>
        <v>45.4</v>
      </c>
      <c r="T46" s="43">
        <f ca="1"/>
        <v>50.5</v>
      </c>
      <c r="U46" s="44">
        <f ca="1"/>
        <v>56.5</v>
      </c>
      <c r="V46" s="43">
        <f ca="1"/>
        <v>65.5</v>
      </c>
      <c r="W46" s="44">
        <f ca="1"/>
        <v>67.099999999999994</v>
      </c>
      <c r="X46" s="43">
        <f ca="1"/>
        <v>75.2</v>
      </c>
      <c r="Y46" s="44">
        <f ca="1"/>
        <v>82.6</v>
      </c>
      <c r="Z46" s="43">
        <f ca="1"/>
        <v>84.6</v>
      </c>
      <c r="AA46" s="44">
        <f ca="1"/>
        <v>93.8</v>
      </c>
      <c r="AB46" s="43">
        <f ca="1"/>
        <v>97</v>
      </c>
      <c r="AC46" s="44">
        <f ca="1"/>
        <v>100</v>
      </c>
      <c r="AD46" s="45">
        <f ca="1"/>
        <v>100</v>
      </c>
      <c r="AH46">
        <v>5.5</v>
      </c>
      <c r="AI46" s="47">
        <f t="shared" ca="1" si="5"/>
        <v>22.8</v>
      </c>
      <c r="AJ46" s="47">
        <f t="shared" ca="1" si="5"/>
        <v>24.81</v>
      </c>
      <c r="AK46" s="47">
        <f t="shared" ca="1" si="5"/>
        <v>30.17</v>
      </c>
      <c r="AL46" s="47">
        <f t="shared" ca="1" si="5"/>
        <v>35.9</v>
      </c>
      <c r="AM46" s="47">
        <f t="shared" ca="1" si="5"/>
        <v>40.99</v>
      </c>
      <c r="AN46" s="47">
        <f t="shared" ca="1" si="5"/>
        <v>47.75</v>
      </c>
      <c r="AO46" s="47">
        <f t="shared" ca="1" si="5"/>
        <v>62.68</v>
      </c>
      <c r="AP46" s="47">
        <f t="shared" ca="1" si="5"/>
        <v>72.52</v>
      </c>
      <c r="AQ46" s="47">
        <f t="shared" ca="1" si="5"/>
        <v>78.400000000000006</v>
      </c>
      <c r="AR46">
        <v>44</v>
      </c>
      <c r="AT46">
        <v>45</v>
      </c>
      <c r="AU46" t="s">
        <v>44</v>
      </c>
      <c r="AV46">
        <v>5.7475954518908399</v>
      </c>
      <c r="AW46">
        <v>96.212068576203606</v>
      </c>
      <c r="AX46">
        <v>77.408141646666607</v>
      </c>
      <c r="AY46">
        <v>45.254858910601897</v>
      </c>
      <c r="AZ46">
        <v>24.5576350321058</v>
      </c>
      <c r="BA46">
        <v>6.3992631254049099</v>
      </c>
      <c r="BE46">
        <f ca="1"/>
        <v>5.58</v>
      </c>
      <c r="BF46">
        <f ca="1"/>
        <v>22.95</v>
      </c>
      <c r="BG46">
        <f ca="1"/>
        <v>24.95</v>
      </c>
      <c r="BH46">
        <f ca="1"/>
        <v>30.3</v>
      </c>
      <c r="BI46">
        <f ca="1"/>
        <v>32.43</v>
      </c>
      <c r="BJ46">
        <f ca="1"/>
        <v>34.11</v>
      </c>
      <c r="BK46">
        <f ca="1"/>
        <v>36.020000000000003</v>
      </c>
      <c r="BL46">
        <f ca="1"/>
        <v>36.83</v>
      </c>
      <c r="BM46">
        <f ca="1"/>
        <v>38.729999999999997</v>
      </c>
      <c r="BN46">
        <f ca="1"/>
        <v>39.950000000000003</v>
      </c>
      <c r="BO46">
        <f ca="1"/>
        <v>40.74</v>
      </c>
      <c r="BP46">
        <f ca="1"/>
        <v>41.1</v>
      </c>
      <c r="BQ46">
        <f ca="1"/>
        <v>41.21</v>
      </c>
      <c r="BR46">
        <f ca="1"/>
        <v>41.5</v>
      </c>
      <c r="BS46">
        <f ca="1"/>
        <v>42.14</v>
      </c>
      <c r="BT46">
        <f ca="1"/>
        <v>44.36</v>
      </c>
      <c r="BU46">
        <f ca="1"/>
        <v>47.99</v>
      </c>
      <c r="BV46">
        <f ca="1"/>
        <v>52.25</v>
      </c>
      <c r="BW46">
        <f ca="1"/>
        <v>56.97</v>
      </c>
      <c r="BX46">
        <f ca="1"/>
        <v>63.03</v>
      </c>
      <c r="BY46">
        <f ca="1"/>
        <v>72.94</v>
      </c>
      <c r="BZ46">
        <f ca="1"/>
        <v>78.849999999999994</v>
      </c>
    </row>
    <row r="47" spans="2:78">
      <c r="AH47">
        <v>5.58</v>
      </c>
      <c r="AI47" s="47">
        <f t="shared" ca="1" si="5"/>
        <v>22.95</v>
      </c>
      <c r="AJ47" s="47">
        <f t="shared" ca="1" si="5"/>
        <v>24.95</v>
      </c>
      <c r="AK47" s="47">
        <f t="shared" ca="1" si="5"/>
        <v>30.3</v>
      </c>
      <c r="AL47" s="47">
        <f t="shared" ca="1" si="5"/>
        <v>36.020000000000003</v>
      </c>
      <c r="AM47" s="47">
        <f t="shared" ca="1" si="5"/>
        <v>41.1</v>
      </c>
      <c r="AN47" s="47">
        <f t="shared" ca="1" si="5"/>
        <v>47.99</v>
      </c>
      <c r="AO47" s="47">
        <f t="shared" ca="1" si="5"/>
        <v>63.03</v>
      </c>
      <c r="AP47" s="47">
        <f t="shared" ca="1" si="5"/>
        <v>72.94</v>
      </c>
      <c r="AQ47" s="47">
        <f t="shared" ca="1" si="5"/>
        <v>78.849999999999994</v>
      </c>
      <c r="AR47">
        <v>45</v>
      </c>
      <c r="AT47">
        <v>46</v>
      </c>
      <c r="AU47" t="s">
        <v>44</v>
      </c>
      <c r="AV47">
        <v>5.8309287852241702</v>
      </c>
      <c r="AW47">
        <v>96.347233784555996</v>
      </c>
      <c r="AX47">
        <v>77.8280060515728</v>
      </c>
      <c r="AY47">
        <v>45.426264503651602</v>
      </c>
      <c r="AZ47">
        <v>24.5946441337232</v>
      </c>
      <c r="BA47">
        <v>6.4030866360759804</v>
      </c>
      <c r="BE47">
        <f ca="1"/>
        <v>5.67</v>
      </c>
      <c r="BF47">
        <f ca="1"/>
        <v>23.09</v>
      </c>
      <c r="BG47">
        <f ca="1"/>
        <v>25.1</v>
      </c>
      <c r="BH47">
        <f ca="1"/>
        <v>30.42</v>
      </c>
      <c r="BI47">
        <f ca="1"/>
        <v>32.549999999999997</v>
      </c>
      <c r="BJ47">
        <f ca="1"/>
        <v>34.22</v>
      </c>
      <c r="BK47">
        <f ca="1"/>
        <v>36.14</v>
      </c>
      <c r="BL47">
        <f ca="1"/>
        <v>36.94</v>
      </c>
      <c r="BM47">
        <f ca="1"/>
        <v>38.85</v>
      </c>
      <c r="BN47">
        <f ca="1"/>
        <v>40.06</v>
      </c>
      <c r="BO47">
        <f ca="1"/>
        <v>40.85</v>
      </c>
      <c r="BP47">
        <f ca="1"/>
        <v>41.21</v>
      </c>
      <c r="BQ47">
        <f ca="1"/>
        <v>41.33</v>
      </c>
      <c r="BR47">
        <f ca="1"/>
        <v>41.65</v>
      </c>
      <c r="BS47">
        <f ca="1"/>
        <v>42.29</v>
      </c>
      <c r="BT47">
        <f ca="1"/>
        <v>44.56</v>
      </c>
      <c r="BU47">
        <f ca="1"/>
        <v>48.24</v>
      </c>
      <c r="BV47">
        <f ca="1"/>
        <v>52.51</v>
      </c>
      <c r="BW47">
        <f ca="1"/>
        <v>57.3</v>
      </c>
      <c r="BX47">
        <f ca="1"/>
        <v>63.37</v>
      </c>
      <c r="BY47">
        <f ca="1"/>
        <v>73.38</v>
      </c>
      <c r="BZ47">
        <f ca="1"/>
        <v>79.3</v>
      </c>
    </row>
    <row r="48" spans="2:78">
      <c r="AH48">
        <v>5.67</v>
      </c>
      <c r="AI48" s="47">
        <f t="shared" ca="1" si="5"/>
        <v>23.09</v>
      </c>
      <c r="AJ48" s="47">
        <f t="shared" ca="1" si="5"/>
        <v>25.1</v>
      </c>
      <c r="AK48" s="47">
        <f t="shared" ca="1" si="5"/>
        <v>30.42</v>
      </c>
      <c r="AL48" s="47">
        <f t="shared" ca="1" si="5"/>
        <v>36.14</v>
      </c>
      <c r="AM48" s="47">
        <f t="shared" ca="1" si="5"/>
        <v>41.21</v>
      </c>
      <c r="AN48" s="47">
        <f t="shared" ca="1" si="5"/>
        <v>48.24</v>
      </c>
      <c r="AO48" s="47">
        <f t="shared" ca="1" si="5"/>
        <v>63.37</v>
      </c>
      <c r="AP48" s="47">
        <f t="shared" ca="1" si="5"/>
        <v>73.38</v>
      </c>
      <c r="AQ48" s="47">
        <f t="shared" ca="1" si="5"/>
        <v>79.3</v>
      </c>
      <c r="AR48">
        <v>46</v>
      </c>
      <c r="AT48">
        <v>47</v>
      </c>
      <c r="AU48" t="s">
        <v>44</v>
      </c>
      <c r="AV48">
        <v>5.9142621185575104</v>
      </c>
      <c r="AW48">
        <v>96.473694536610395</v>
      </c>
      <c r="AX48">
        <v>78.234475493645405</v>
      </c>
      <c r="AY48">
        <v>45.592174374906797</v>
      </c>
      <c r="AZ48">
        <v>24.6298070826886</v>
      </c>
      <c r="BA48">
        <v>6.4066575084200297</v>
      </c>
      <c r="BE48">
        <f ca="1"/>
        <v>5.75</v>
      </c>
      <c r="BF48">
        <f ca="1"/>
        <v>23.24</v>
      </c>
      <c r="BG48">
        <f ca="1"/>
        <v>25.24</v>
      </c>
      <c r="BH48">
        <f ca="1"/>
        <v>30.55</v>
      </c>
      <c r="BI48">
        <f ca="1"/>
        <v>32.659999999999997</v>
      </c>
      <c r="BJ48">
        <f ca="1"/>
        <v>34.32</v>
      </c>
      <c r="BK48">
        <f ca="1"/>
        <v>36.26</v>
      </c>
      <c r="BL48">
        <f ca="1"/>
        <v>37.049999999999997</v>
      </c>
      <c r="BM48">
        <f ca="1"/>
        <v>38.96</v>
      </c>
      <c r="BN48">
        <f ca="1"/>
        <v>40.17</v>
      </c>
      <c r="BO48">
        <f ca="1"/>
        <v>40.950000000000003</v>
      </c>
      <c r="BP48">
        <f ca="1"/>
        <v>41.32</v>
      </c>
      <c r="BQ48">
        <f ca="1"/>
        <v>41.46</v>
      </c>
      <c r="BR48">
        <f ca="1"/>
        <v>41.81</v>
      </c>
      <c r="BS48">
        <f ca="1"/>
        <v>42.45</v>
      </c>
      <c r="BT48">
        <f ca="1"/>
        <v>44.77</v>
      </c>
      <c r="BU48">
        <f ca="1"/>
        <v>48.49</v>
      </c>
      <c r="BV48">
        <f ca="1"/>
        <v>52.78</v>
      </c>
      <c r="BW48">
        <f ca="1"/>
        <v>57.62</v>
      </c>
      <c r="BX48">
        <f ca="1"/>
        <v>63.72</v>
      </c>
      <c r="BY48">
        <f ca="1"/>
        <v>73.81</v>
      </c>
      <c r="BZ48">
        <f ca="1"/>
        <v>79.75</v>
      </c>
    </row>
    <row r="49" spans="34:78">
      <c r="AH49">
        <v>5.75</v>
      </c>
      <c r="AI49" s="47">
        <f t="shared" ca="1" si="5"/>
        <v>23.24</v>
      </c>
      <c r="AJ49" s="47">
        <f t="shared" ca="1" si="5"/>
        <v>25.24</v>
      </c>
      <c r="AK49" s="47">
        <f t="shared" ca="1" si="5"/>
        <v>30.55</v>
      </c>
      <c r="AL49" s="47">
        <f t="shared" ca="1" si="5"/>
        <v>36.26</v>
      </c>
      <c r="AM49" s="47">
        <f t="shared" ca="1" si="5"/>
        <v>41.32</v>
      </c>
      <c r="AN49" s="47">
        <f t="shared" ca="1" si="5"/>
        <v>48.49</v>
      </c>
      <c r="AO49" s="47">
        <f t="shared" ca="1" si="5"/>
        <v>63.72</v>
      </c>
      <c r="AP49" s="47">
        <f t="shared" ca="1" si="5"/>
        <v>73.81</v>
      </c>
      <c r="AQ49" s="47">
        <f t="shared" ca="1" si="5"/>
        <v>79.75</v>
      </c>
      <c r="AR49">
        <v>47</v>
      </c>
      <c r="AT49">
        <v>48</v>
      </c>
      <c r="AU49" t="s">
        <v>44</v>
      </c>
      <c r="AV49">
        <v>5.9975954518908399</v>
      </c>
      <c r="AW49">
        <v>96.592011387560007</v>
      </c>
      <c r="AX49">
        <v>78.627977313299994</v>
      </c>
      <c r="AY49">
        <v>45.752764731908599</v>
      </c>
      <c r="AZ49">
        <v>24.663215972013401</v>
      </c>
      <c r="BA49">
        <v>6.40999243550523</v>
      </c>
      <c r="BE49">
        <f ca="1"/>
        <v>5.83</v>
      </c>
      <c r="BF49">
        <f ca="1"/>
        <v>23.38</v>
      </c>
      <c r="BG49">
        <f ca="1"/>
        <v>25.39</v>
      </c>
      <c r="BH49">
        <f ca="1"/>
        <v>30.67</v>
      </c>
      <c r="BI49">
        <f ca="1"/>
        <v>32.770000000000003</v>
      </c>
      <c r="BJ49">
        <f ca="1"/>
        <v>34.43</v>
      </c>
      <c r="BK49">
        <f ca="1"/>
        <v>36.380000000000003</v>
      </c>
      <c r="BL49">
        <f ca="1"/>
        <v>37.159999999999997</v>
      </c>
      <c r="BM49">
        <f ca="1"/>
        <v>39.07</v>
      </c>
      <c r="BN49">
        <f ca="1"/>
        <v>40.270000000000003</v>
      </c>
      <c r="BO49">
        <f ca="1"/>
        <v>41.06</v>
      </c>
      <c r="BP49">
        <f ca="1"/>
        <v>41.44</v>
      </c>
      <c r="BQ49">
        <f ca="1"/>
        <v>41.58</v>
      </c>
      <c r="BR49">
        <f ca="1"/>
        <v>41.98</v>
      </c>
      <c r="BS49">
        <f ca="1"/>
        <v>42.6</v>
      </c>
      <c r="BT49">
        <f ca="1"/>
        <v>44.98</v>
      </c>
      <c r="BU49">
        <f ca="1"/>
        <v>48.75</v>
      </c>
      <c r="BV49">
        <f ca="1"/>
        <v>53.05</v>
      </c>
      <c r="BW49">
        <f ca="1"/>
        <v>57.96</v>
      </c>
      <c r="BX49">
        <f ca="1"/>
        <v>64.08</v>
      </c>
      <c r="BY49">
        <f ca="1"/>
        <v>74.239999999999995</v>
      </c>
      <c r="BZ49">
        <f ca="1"/>
        <v>80.2</v>
      </c>
    </row>
    <row r="50" spans="34:78">
      <c r="AH50">
        <v>5.83</v>
      </c>
      <c r="AI50" s="47">
        <f t="shared" ca="1" si="5"/>
        <v>23.38</v>
      </c>
      <c r="AJ50" s="47">
        <f t="shared" ca="1" si="5"/>
        <v>25.39</v>
      </c>
      <c r="AK50" s="47">
        <f t="shared" ca="1" si="5"/>
        <v>30.67</v>
      </c>
      <c r="AL50" s="47">
        <f t="shared" ca="1" si="5"/>
        <v>36.380000000000003</v>
      </c>
      <c r="AM50" s="47">
        <f t="shared" ca="1" si="5"/>
        <v>41.44</v>
      </c>
      <c r="AN50" s="47">
        <f t="shared" ca="1" si="5"/>
        <v>48.75</v>
      </c>
      <c r="AO50" s="47">
        <f t="shared" ca="1" si="5"/>
        <v>64.08</v>
      </c>
      <c r="AP50" s="47">
        <f t="shared" ca="1" si="5"/>
        <v>74.239999999999995</v>
      </c>
      <c r="AQ50" s="47">
        <f t="shared" ca="1" si="5"/>
        <v>80.2</v>
      </c>
      <c r="AR50">
        <v>48</v>
      </c>
      <c r="AT50">
        <v>49</v>
      </c>
      <c r="AU50" t="s">
        <v>44</v>
      </c>
      <c r="AV50">
        <v>6.0809287852241702</v>
      </c>
      <c r="AW50">
        <v>96.702708793602397</v>
      </c>
      <c r="AX50">
        <v>79.008925217481902</v>
      </c>
      <c r="AY50">
        <v>45.908206132512497</v>
      </c>
      <c r="AZ50">
        <v>24.694958300764501</v>
      </c>
      <c r="BA50">
        <v>6.4131070074058796</v>
      </c>
      <c r="BE50">
        <f ca="1"/>
        <v>5.92</v>
      </c>
      <c r="BF50">
        <f ca="1"/>
        <v>23.52</v>
      </c>
      <c r="BG50">
        <f ca="1"/>
        <v>25.53</v>
      </c>
      <c r="BH50">
        <f ca="1"/>
        <v>30.79</v>
      </c>
      <c r="BI50">
        <f ca="1"/>
        <v>32.89</v>
      </c>
      <c r="BJ50">
        <f ca="1"/>
        <v>34.53</v>
      </c>
      <c r="BK50">
        <f ca="1"/>
        <v>36.49</v>
      </c>
      <c r="BL50">
        <f ca="1"/>
        <v>37.270000000000003</v>
      </c>
      <c r="BM50">
        <f ca="1"/>
        <v>39.18</v>
      </c>
      <c r="BN50">
        <f ca="1"/>
        <v>40.380000000000003</v>
      </c>
      <c r="BO50">
        <f ca="1"/>
        <v>41.16</v>
      </c>
      <c r="BP50">
        <f ca="1"/>
        <v>41.55</v>
      </c>
      <c r="BQ50">
        <f ca="1"/>
        <v>41.71</v>
      </c>
      <c r="BR50">
        <f ca="1"/>
        <v>42.14</v>
      </c>
      <c r="BS50">
        <f ca="1"/>
        <v>42.77</v>
      </c>
      <c r="BT50">
        <f ca="1"/>
        <v>45.2</v>
      </c>
      <c r="BU50">
        <f ca="1"/>
        <v>49.02</v>
      </c>
      <c r="BV50">
        <f ca="1"/>
        <v>53.33</v>
      </c>
      <c r="BW50">
        <f ca="1"/>
        <v>58.3</v>
      </c>
      <c r="BX50">
        <f ca="1"/>
        <v>64.430000000000007</v>
      </c>
      <c r="BY50">
        <f ca="1"/>
        <v>74.680000000000007</v>
      </c>
      <c r="BZ50">
        <f ca="1"/>
        <v>80.650000000000006</v>
      </c>
    </row>
    <row r="51" spans="34:78">
      <c r="AH51">
        <v>5.92</v>
      </c>
      <c r="AI51" s="47">
        <f t="shared" ca="1" si="5"/>
        <v>23.52</v>
      </c>
      <c r="AJ51" s="47">
        <f t="shared" ca="1" si="5"/>
        <v>25.53</v>
      </c>
      <c r="AK51" s="47">
        <f t="shared" ca="1" si="5"/>
        <v>30.79</v>
      </c>
      <c r="AL51" s="47">
        <f t="shared" ca="1" si="5"/>
        <v>36.49</v>
      </c>
      <c r="AM51" s="47">
        <f t="shared" ca="1" si="5"/>
        <v>41.55</v>
      </c>
      <c r="AN51" s="47">
        <f t="shared" ca="1" si="5"/>
        <v>49.02</v>
      </c>
      <c r="AO51" s="47">
        <f t="shared" ca="1" si="5"/>
        <v>64.430000000000007</v>
      </c>
      <c r="AP51" s="47">
        <f t="shared" ca="1" si="5"/>
        <v>74.680000000000007</v>
      </c>
      <c r="AQ51" s="47">
        <f t="shared" ca="1" si="5"/>
        <v>80.650000000000006</v>
      </c>
      <c r="AR51">
        <v>49</v>
      </c>
      <c r="AT51">
        <v>50</v>
      </c>
      <c r="AU51" t="s">
        <v>44</v>
      </c>
      <c r="AV51">
        <v>6.1642621185575104</v>
      </c>
      <c r="AW51">
        <v>96.806277436667202</v>
      </c>
      <c r="AX51">
        <v>79.377719714615097</v>
      </c>
      <c r="AY51">
        <v>46.058663666033397</v>
      </c>
      <c r="AZ51">
        <v>24.725117203227299</v>
      </c>
      <c r="BA51">
        <v>6.4160157840827097</v>
      </c>
      <c r="BE51">
        <f ca="1"/>
        <v>6</v>
      </c>
      <c r="BF51">
        <f ca="1"/>
        <v>23.66</v>
      </c>
      <c r="BG51">
        <f ca="1"/>
        <v>25.67</v>
      </c>
      <c r="BH51">
        <f ca="1"/>
        <v>30.91</v>
      </c>
      <c r="BI51">
        <f ca="1"/>
        <v>32.99</v>
      </c>
      <c r="BJ51">
        <f ca="1"/>
        <v>34.630000000000003</v>
      </c>
      <c r="BK51">
        <f ca="1"/>
        <v>36.6</v>
      </c>
      <c r="BL51">
        <f ca="1"/>
        <v>37.380000000000003</v>
      </c>
      <c r="BM51">
        <f ca="1"/>
        <v>39.28</v>
      </c>
      <c r="BN51">
        <f ca="1"/>
        <v>40.479999999999997</v>
      </c>
      <c r="BO51">
        <f ca="1"/>
        <v>41.26</v>
      </c>
      <c r="BP51">
        <f ca="1"/>
        <v>41.66</v>
      </c>
      <c r="BQ51">
        <f ca="1"/>
        <v>41.84</v>
      </c>
      <c r="BR51">
        <f ca="1"/>
        <v>42.31</v>
      </c>
      <c r="BS51">
        <f ca="1"/>
        <v>42.94</v>
      </c>
      <c r="BT51">
        <f ca="1"/>
        <v>45.42</v>
      </c>
      <c r="BU51">
        <f ca="1"/>
        <v>49.29</v>
      </c>
      <c r="BV51">
        <f ca="1"/>
        <v>53.61</v>
      </c>
      <c r="BW51">
        <f ca="1"/>
        <v>58.64</v>
      </c>
      <c r="BX51">
        <f ca="1"/>
        <v>64.790000000000006</v>
      </c>
      <c r="BY51">
        <f ca="1"/>
        <v>75.11</v>
      </c>
      <c r="BZ51">
        <f ca="1"/>
        <v>81.099999999999994</v>
      </c>
    </row>
    <row r="52" spans="34:78">
      <c r="AH52">
        <v>6</v>
      </c>
      <c r="AI52" s="47">
        <f t="shared" ca="1" si="5"/>
        <v>23.66</v>
      </c>
      <c r="AJ52" s="47">
        <f t="shared" ca="1" si="5"/>
        <v>25.67</v>
      </c>
      <c r="AK52" s="47">
        <f t="shared" ca="1" si="5"/>
        <v>30.91</v>
      </c>
      <c r="AL52" s="47">
        <f t="shared" ca="1" si="5"/>
        <v>36.6</v>
      </c>
      <c r="AM52" s="47">
        <f t="shared" ca="1" si="5"/>
        <v>41.66</v>
      </c>
      <c r="AN52" s="47">
        <f t="shared" ca="1" si="5"/>
        <v>49.29</v>
      </c>
      <c r="AO52" s="47">
        <f t="shared" ca="1" si="5"/>
        <v>64.790000000000006</v>
      </c>
      <c r="AP52" s="47">
        <f t="shared" ca="1" si="5"/>
        <v>75.11</v>
      </c>
      <c r="AQ52" s="47">
        <f t="shared" ca="1" si="5"/>
        <v>81.099999999999994</v>
      </c>
      <c r="AR52">
        <v>50</v>
      </c>
      <c r="AT52">
        <v>51</v>
      </c>
      <c r="AU52" t="s">
        <v>44</v>
      </c>
      <c r="AV52">
        <v>6.2475954518908399</v>
      </c>
      <c r="AW52">
        <v>96.903176399431899</v>
      </c>
      <c r="AX52">
        <v>79.734748535676204</v>
      </c>
      <c r="AY52">
        <v>46.204297128580897</v>
      </c>
      <c r="AZ52">
        <v>24.753771666637899</v>
      </c>
      <c r="BA52">
        <v>6.4187323634475604</v>
      </c>
      <c r="BE52">
        <f ca="1"/>
        <v>6.08</v>
      </c>
      <c r="BF52">
        <f ca="1"/>
        <v>23.8</v>
      </c>
      <c r="BG52">
        <f ca="1"/>
        <v>25.82</v>
      </c>
      <c r="BH52">
        <f ca="1"/>
        <v>31.02</v>
      </c>
      <c r="BI52">
        <f ca="1"/>
        <v>33.1</v>
      </c>
      <c r="BJ52">
        <f ca="1"/>
        <v>34.729999999999997</v>
      </c>
      <c r="BK52">
        <f ca="1"/>
        <v>36.71</v>
      </c>
      <c r="BL52">
        <f ca="1"/>
        <v>37.479999999999997</v>
      </c>
      <c r="BM52">
        <f ca="1"/>
        <v>39.39</v>
      </c>
      <c r="BN52">
        <f ca="1"/>
        <v>40.58</v>
      </c>
      <c r="BO52">
        <f ca="1"/>
        <v>41.36</v>
      </c>
      <c r="BP52">
        <f ca="1"/>
        <v>41.78</v>
      </c>
      <c r="BQ52">
        <f ca="1"/>
        <v>41.97</v>
      </c>
      <c r="BR52">
        <f ca="1"/>
        <v>42.49</v>
      </c>
      <c r="BS52">
        <f ca="1"/>
        <v>43.11</v>
      </c>
      <c r="BT52">
        <f ca="1"/>
        <v>45.65</v>
      </c>
      <c r="BU52">
        <f ca="1"/>
        <v>49.57</v>
      </c>
      <c r="BV52">
        <f ca="1"/>
        <v>53.89</v>
      </c>
      <c r="BW52">
        <f ca="1"/>
        <v>58.99</v>
      </c>
      <c r="BX52">
        <f ca="1"/>
        <v>65.16</v>
      </c>
      <c r="BY52">
        <f ca="1"/>
        <v>75.55</v>
      </c>
      <c r="BZ52">
        <f ca="1"/>
        <v>81.55</v>
      </c>
    </row>
    <row r="53" spans="34:78">
      <c r="AH53">
        <v>6.08</v>
      </c>
      <c r="AI53" s="47">
        <f t="shared" ca="1" si="5"/>
        <v>23.8</v>
      </c>
      <c r="AJ53" s="47">
        <f t="shared" ca="1" si="5"/>
        <v>25.82</v>
      </c>
      <c r="AK53" s="47">
        <f t="shared" ca="1" si="5"/>
        <v>31.02</v>
      </c>
      <c r="AL53" s="47">
        <f t="shared" ca="1" si="5"/>
        <v>36.71</v>
      </c>
      <c r="AM53" s="47">
        <f t="shared" ca="1" si="5"/>
        <v>41.78</v>
      </c>
      <c r="AN53" s="47">
        <f t="shared" ca="1" si="5"/>
        <v>49.57</v>
      </c>
      <c r="AO53" s="47">
        <f t="shared" ca="1" si="5"/>
        <v>65.16</v>
      </c>
      <c r="AP53" s="47">
        <f t="shared" ca="1" si="5"/>
        <v>75.55</v>
      </c>
      <c r="AQ53" s="47">
        <f t="shared" ca="1" si="5"/>
        <v>81.55</v>
      </c>
      <c r="AR53">
        <v>51</v>
      </c>
      <c r="AT53">
        <v>52</v>
      </c>
      <c r="AU53" t="s">
        <v>44</v>
      </c>
      <c r="AV53">
        <v>6.3309287852241702</v>
      </c>
      <c r="AW53">
        <v>96.993835200272102</v>
      </c>
      <c r="AX53">
        <v>80.080387041833802</v>
      </c>
      <c r="AY53">
        <v>46.345261192774103</v>
      </c>
      <c r="AZ53">
        <v>24.780996738052899</v>
      </c>
      <c r="BA53">
        <v>6.4212694449307497</v>
      </c>
      <c r="BE53">
        <f ca="1"/>
        <v>6.17</v>
      </c>
      <c r="BF53">
        <f ca="1"/>
        <v>23.94</v>
      </c>
      <c r="BG53">
        <f ca="1"/>
        <v>25.96</v>
      </c>
      <c r="BH53">
        <f ca="1"/>
        <v>31.14</v>
      </c>
      <c r="BI53">
        <f ca="1"/>
        <v>33.21</v>
      </c>
      <c r="BJ53">
        <f ca="1"/>
        <v>34.83</v>
      </c>
      <c r="BK53">
        <f ca="1"/>
        <v>36.82</v>
      </c>
      <c r="BL53">
        <f ca="1"/>
        <v>37.58</v>
      </c>
      <c r="BM53">
        <f ca="1"/>
        <v>39.49</v>
      </c>
      <c r="BN53">
        <f ca="1"/>
        <v>40.68</v>
      </c>
      <c r="BO53">
        <f ca="1"/>
        <v>41.46</v>
      </c>
      <c r="BP53">
        <f ca="1"/>
        <v>41.89</v>
      </c>
      <c r="BQ53">
        <f ca="1"/>
        <v>42.11</v>
      </c>
      <c r="BR53">
        <f ca="1"/>
        <v>42.67</v>
      </c>
      <c r="BS53">
        <f ca="1"/>
        <v>43.29</v>
      </c>
      <c r="BT53">
        <f ca="1"/>
        <v>45.88</v>
      </c>
      <c r="BU53">
        <f ca="1"/>
        <v>49.85</v>
      </c>
      <c r="BV53">
        <f ca="1"/>
        <v>54.18</v>
      </c>
      <c r="BW53">
        <f ca="1"/>
        <v>59.34</v>
      </c>
      <c r="BX53">
        <f ca="1"/>
        <v>65.52</v>
      </c>
      <c r="BY53">
        <f ca="1"/>
        <v>75.989999999999995</v>
      </c>
      <c r="BZ53">
        <f ca="1"/>
        <v>82</v>
      </c>
    </row>
    <row r="54" spans="34:78">
      <c r="AH54">
        <v>6.17</v>
      </c>
      <c r="AI54" s="47">
        <f t="shared" ref="AI54:AQ63" ca="1" si="6">IF(AND(AI$3&gt;=MIN($J$5:$AD$5),AI$3&lt;=MAX($J$5:$AD$5)),INDEX(allCentiles,$AR54,MATCH(AI$3,topRow)),NA())</f>
        <v>23.94</v>
      </c>
      <c r="AJ54" s="47">
        <f t="shared" ca="1" si="6"/>
        <v>25.96</v>
      </c>
      <c r="AK54" s="47">
        <f t="shared" ca="1" si="6"/>
        <v>31.14</v>
      </c>
      <c r="AL54" s="47">
        <f t="shared" ca="1" si="6"/>
        <v>36.82</v>
      </c>
      <c r="AM54" s="47">
        <f t="shared" ca="1" si="6"/>
        <v>41.89</v>
      </c>
      <c r="AN54" s="47">
        <f t="shared" ca="1" si="6"/>
        <v>49.85</v>
      </c>
      <c r="AO54" s="47">
        <f t="shared" ca="1" si="6"/>
        <v>65.52</v>
      </c>
      <c r="AP54" s="47">
        <f t="shared" ca="1" si="6"/>
        <v>75.989999999999995</v>
      </c>
      <c r="AQ54" s="47">
        <f t="shared" ca="1" si="6"/>
        <v>82</v>
      </c>
      <c r="AR54">
        <v>52</v>
      </c>
      <c r="AT54">
        <v>53</v>
      </c>
      <c r="AU54" t="s">
        <v>44</v>
      </c>
      <c r="AV54">
        <v>6.4142621185575104</v>
      </c>
      <c r="AW54">
        <v>97.078655697161494</v>
      </c>
      <c r="AX54">
        <v>80.414998619083605</v>
      </c>
      <c r="AY54">
        <v>46.481705572014</v>
      </c>
      <c r="AZ54">
        <v>24.806863720900601</v>
      </c>
      <c r="BA54">
        <v>6.4236388888482203</v>
      </c>
      <c r="BE54">
        <f ca="1"/>
        <v>6.25</v>
      </c>
      <c r="BF54">
        <f ca="1"/>
        <v>24.07</v>
      </c>
      <c r="BG54">
        <f ca="1"/>
        <v>26.1</v>
      </c>
      <c r="BH54">
        <f ca="1"/>
        <v>31.26</v>
      </c>
      <c r="BI54">
        <f ca="1"/>
        <v>33.31</v>
      </c>
      <c r="BJ54">
        <f ca="1"/>
        <v>34.93</v>
      </c>
      <c r="BK54">
        <f ca="1"/>
        <v>36.93</v>
      </c>
      <c r="BL54">
        <f ca="1"/>
        <v>37.69</v>
      </c>
      <c r="BM54">
        <f ca="1"/>
        <v>39.590000000000003</v>
      </c>
      <c r="BN54">
        <f ca="1"/>
        <v>40.78</v>
      </c>
      <c r="BO54">
        <f ca="1"/>
        <v>41.56</v>
      </c>
      <c r="BP54">
        <f ca="1"/>
        <v>42.01</v>
      </c>
      <c r="BQ54">
        <f ca="1"/>
        <v>42.25</v>
      </c>
      <c r="BR54">
        <f ca="1"/>
        <v>42.86</v>
      </c>
      <c r="BS54">
        <f ca="1"/>
        <v>43.47</v>
      </c>
      <c r="BT54">
        <f ca="1"/>
        <v>46.12</v>
      </c>
      <c r="BU54">
        <f ca="1"/>
        <v>50.14</v>
      </c>
      <c r="BV54">
        <f ca="1"/>
        <v>54.48</v>
      </c>
      <c r="BW54">
        <f ca="1"/>
        <v>59.69</v>
      </c>
      <c r="BX54">
        <f ca="1"/>
        <v>65.89</v>
      </c>
      <c r="BY54">
        <f ca="1"/>
        <v>76.430000000000007</v>
      </c>
      <c r="BZ54">
        <f ca="1"/>
        <v>82.45</v>
      </c>
    </row>
    <row r="55" spans="34:78">
      <c r="AH55">
        <v>6.25</v>
      </c>
      <c r="AI55" s="47">
        <f t="shared" ca="1" si="6"/>
        <v>24.07</v>
      </c>
      <c r="AJ55" s="47">
        <f t="shared" ca="1" si="6"/>
        <v>26.1</v>
      </c>
      <c r="AK55" s="47">
        <f t="shared" ca="1" si="6"/>
        <v>31.26</v>
      </c>
      <c r="AL55" s="47">
        <f t="shared" ca="1" si="6"/>
        <v>36.93</v>
      </c>
      <c r="AM55" s="47">
        <f t="shared" ca="1" si="6"/>
        <v>42.01</v>
      </c>
      <c r="AN55" s="47">
        <f t="shared" ca="1" si="6"/>
        <v>50.14</v>
      </c>
      <c r="AO55" s="47">
        <f t="shared" ca="1" si="6"/>
        <v>65.89</v>
      </c>
      <c r="AP55" s="47">
        <f t="shared" ca="1" si="6"/>
        <v>76.430000000000007</v>
      </c>
      <c r="AQ55" s="47">
        <f t="shared" ca="1" si="6"/>
        <v>82.45</v>
      </c>
      <c r="AR55">
        <v>53</v>
      </c>
      <c r="AT55">
        <v>54</v>
      </c>
      <c r="AU55" t="s">
        <v>44</v>
      </c>
      <c r="AV55">
        <v>6.4975954518908399</v>
      </c>
      <c r="AW55">
        <v>97.158013868964801</v>
      </c>
      <c r="AX55">
        <v>80.738935060292803</v>
      </c>
      <c r="AY55">
        <v>46.6137751794896</v>
      </c>
      <c r="AZ55">
        <v>24.8314403617272</v>
      </c>
      <c r="BA55">
        <v>6.4258517718459496</v>
      </c>
      <c r="BE55">
        <f ca="1"/>
        <v>6.33</v>
      </c>
      <c r="BF55">
        <f ca="1"/>
        <v>24.21</v>
      </c>
      <c r="BG55">
        <f ca="1"/>
        <v>26.24</v>
      </c>
      <c r="BH55">
        <f ca="1"/>
        <v>31.37</v>
      </c>
      <c r="BI55">
        <f ca="1"/>
        <v>33.42</v>
      </c>
      <c r="BJ55">
        <f ca="1"/>
        <v>35.020000000000003</v>
      </c>
      <c r="BK55">
        <f ca="1"/>
        <v>37.03</v>
      </c>
      <c r="BL55">
        <f ca="1"/>
        <v>37.79</v>
      </c>
      <c r="BM55">
        <f ca="1"/>
        <v>39.69</v>
      </c>
      <c r="BN55">
        <f ca="1"/>
        <v>40.880000000000003</v>
      </c>
      <c r="BO55">
        <f ca="1"/>
        <v>41.66</v>
      </c>
      <c r="BP55">
        <f ca="1"/>
        <v>42.12</v>
      </c>
      <c r="BQ55">
        <f ca="1"/>
        <v>42.38</v>
      </c>
      <c r="BR55">
        <f ca="1"/>
        <v>43.05</v>
      </c>
      <c r="BS55">
        <f ca="1"/>
        <v>43.66</v>
      </c>
      <c r="BT55">
        <f ca="1"/>
        <v>46.37</v>
      </c>
      <c r="BU55">
        <f ca="1"/>
        <v>50.44</v>
      </c>
      <c r="BV55">
        <f ca="1"/>
        <v>54.78</v>
      </c>
      <c r="BW55">
        <f ca="1"/>
        <v>60.05</v>
      </c>
      <c r="BX55">
        <f ca="1"/>
        <v>66.260000000000005</v>
      </c>
      <c r="BY55">
        <f ca="1"/>
        <v>76.87</v>
      </c>
      <c r="BZ55">
        <f ca="1"/>
        <v>82.9</v>
      </c>
    </row>
    <row r="56" spans="34:78">
      <c r="AH56">
        <v>6.33</v>
      </c>
      <c r="AI56" s="47">
        <f t="shared" ca="1" si="6"/>
        <v>24.21</v>
      </c>
      <c r="AJ56" s="47">
        <f t="shared" ca="1" si="6"/>
        <v>26.24</v>
      </c>
      <c r="AK56" s="47">
        <f t="shared" ca="1" si="6"/>
        <v>31.37</v>
      </c>
      <c r="AL56" s="47">
        <f t="shared" ca="1" si="6"/>
        <v>37.03</v>
      </c>
      <c r="AM56" s="47">
        <f t="shared" ca="1" si="6"/>
        <v>42.12</v>
      </c>
      <c r="AN56" s="47">
        <f t="shared" ca="1" si="6"/>
        <v>50.44</v>
      </c>
      <c r="AO56" s="47">
        <f t="shared" ca="1" si="6"/>
        <v>66.260000000000005</v>
      </c>
      <c r="AP56" s="47">
        <f t="shared" ca="1" si="6"/>
        <v>76.87</v>
      </c>
      <c r="AQ56" s="47">
        <f t="shared" ca="1" si="6"/>
        <v>82.9</v>
      </c>
      <c r="AR56">
        <v>54</v>
      </c>
      <c r="AT56">
        <v>55</v>
      </c>
      <c r="AU56" t="s">
        <v>44</v>
      </c>
      <c r="AV56">
        <v>6.5809287852241702</v>
      </c>
      <c r="AW56">
        <v>97.232261482017506</v>
      </c>
      <c r="AX56">
        <v>81.052536935056906</v>
      </c>
      <c r="AY56">
        <v>46.741610282085396</v>
      </c>
      <c r="AZ56">
        <v>24.854791027627201</v>
      </c>
      <c r="BA56">
        <v>6.42791843868096</v>
      </c>
      <c r="BE56">
        <f ca="1"/>
        <v>6.42</v>
      </c>
      <c r="BF56">
        <f ca="1"/>
        <v>24.34</v>
      </c>
      <c r="BG56">
        <f ca="1"/>
        <v>26.39</v>
      </c>
      <c r="BH56">
        <f ca="1"/>
        <v>31.48</v>
      </c>
      <c r="BI56">
        <f ca="1"/>
        <v>33.520000000000003</v>
      </c>
      <c r="BJ56">
        <f ca="1"/>
        <v>35.11</v>
      </c>
      <c r="BK56">
        <f ca="1"/>
        <v>37.130000000000003</v>
      </c>
      <c r="BL56">
        <f ca="1"/>
        <v>37.880000000000003</v>
      </c>
      <c r="BM56">
        <f ca="1"/>
        <v>39.78</v>
      </c>
      <c r="BN56">
        <f ca="1"/>
        <v>40.97</v>
      </c>
      <c r="BO56">
        <f ca="1"/>
        <v>41.75</v>
      </c>
      <c r="BP56">
        <f ca="1"/>
        <v>42.24</v>
      </c>
      <c r="BQ56">
        <f ca="1"/>
        <v>42.53</v>
      </c>
      <c r="BR56">
        <f ca="1"/>
        <v>43.24</v>
      </c>
      <c r="BS56">
        <f ca="1"/>
        <v>43.86</v>
      </c>
      <c r="BT56">
        <f ca="1"/>
        <v>46.62</v>
      </c>
      <c r="BU56">
        <f ca="1"/>
        <v>50.74</v>
      </c>
      <c r="BV56">
        <f ca="1"/>
        <v>55.08</v>
      </c>
      <c r="BW56">
        <f ca="1"/>
        <v>60.42</v>
      </c>
      <c r="BX56">
        <f ca="1"/>
        <v>66.63</v>
      </c>
      <c r="BY56">
        <f ca="1"/>
        <v>77.319999999999993</v>
      </c>
      <c r="BZ56">
        <f ca="1"/>
        <v>83.35</v>
      </c>
    </row>
    <row r="57" spans="34:78">
      <c r="AH57">
        <v>6.42</v>
      </c>
      <c r="AI57" s="47">
        <f t="shared" ca="1" si="6"/>
        <v>24.34</v>
      </c>
      <c r="AJ57" s="47">
        <f t="shared" ca="1" si="6"/>
        <v>26.39</v>
      </c>
      <c r="AK57" s="47">
        <f t="shared" ca="1" si="6"/>
        <v>31.48</v>
      </c>
      <c r="AL57" s="47">
        <f t="shared" ca="1" si="6"/>
        <v>37.130000000000003</v>
      </c>
      <c r="AM57" s="47">
        <f t="shared" ca="1" si="6"/>
        <v>42.24</v>
      </c>
      <c r="AN57" s="47">
        <f t="shared" ca="1" si="6"/>
        <v>50.74</v>
      </c>
      <c r="AO57" s="47">
        <f t="shared" ca="1" si="6"/>
        <v>66.63</v>
      </c>
      <c r="AP57" s="47">
        <f t="shared" ca="1" si="6"/>
        <v>77.319999999999993</v>
      </c>
      <c r="AQ57" s="47">
        <f t="shared" ca="1" si="6"/>
        <v>83.35</v>
      </c>
      <c r="AR57">
        <v>55</v>
      </c>
      <c r="AT57">
        <v>56</v>
      </c>
      <c r="AU57" t="s">
        <v>44</v>
      </c>
      <c r="AV57">
        <v>6.6642621185575104</v>
      </c>
      <c r="AW57">
        <v>97.301727649379202</v>
      </c>
      <c r="AX57">
        <v>81.356133947756206</v>
      </c>
      <c r="AY57">
        <v>46.865346649354599</v>
      </c>
      <c r="AZ57">
        <v>24.876976874823299</v>
      </c>
      <c r="BA57">
        <v>6.4298485505808296</v>
      </c>
      <c r="BE57">
        <f ca="1"/>
        <v>6.5</v>
      </c>
      <c r="BF57">
        <f ca="1"/>
        <v>24.47</v>
      </c>
      <c r="BG57">
        <f ca="1"/>
        <v>26.53</v>
      </c>
      <c r="BH57">
        <f ca="1"/>
        <v>31.6</v>
      </c>
      <c r="BI57">
        <f ca="1"/>
        <v>33.619999999999997</v>
      </c>
      <c r="BJ57">
        <f ca="1"/>
        <v>35.200000000000003</v>
      </c>
      <c r="BK57">
        <f ca="1"/>
        <v>37.229999999999997</v>
      </c>
      <c r="BL57">
        <f ca="1"/>
        <v>37.979999999999997</v>
      </c>
      <c r="BM57">
        <f ca="1"/>
        <v>39.880000000000003</v>
      </c>
      <c r="BN57">
        <f ca="1"/>
        <v>41.06</v>
      </c>
      <c r="BO57">
        <f ca="1"/>
        <v>41.85</v>
      </c>
      <c r="BP57">
        <f ca="1"/>
        <v>42.36</v>
      </c>
      <c r="BQ57">
        <f ca="1"/>
        <v>42.67</v>
      </c>
      <c r="BR57">
        <f ca="1"/>
        <v>43.44</v>
      </c>
      <c r="BS57">
        <f ca="1"/>
        <v>44.06</v>
      </c>
      <c r="BT57">
        <f ca="1"/>
        <v>46.87</v>
      </c>
      <c r="BU57">
        <f ca="1"/>
        <v>51.04</v>
      </c>
      <c r="BV57">
        <f ca="1"/>
        <v>55.39</v>
      </c>
      <c r="BW57">
        <f ca="1"/>
        <v>60.79</v>
      </c>
      <c r="BX57">
        <f ca="1"/>
        <v>67.010000000000005</v>
      </c>
      <c r="BY57">
        <f ca="1"/>
        <v>77.760000000000005</v>
      </c>
      <c r="BZ57">
        <f ca="1"/>
        <v>83.79</v>
      </c>
    </row>
    <row r="58" spans="34:78">
      <c r="AH58">
        <v>6.5</v>
      </c>
      <c r="AI58" s="47">
        <f t="shared" ca="1" si="6"/>
        <v>24.47</v>
      </c>
      <c r="AJ58" s="47">
        <f t="shared" ca="1" si="6"/>
        <v>26.53</v>
      </c>
      <c r="AK58" s="47">
        <f t="shared" ca="1" si="6"/>
        <v>31.6</v>
      </c>
      <c r="AL58" s="47">
        <f t="shared" ca="1" si="6"/>
        <v>37.229999999999997</v>
      </c>
      <c r="AM58" s="47">
        <f t="shared" ca="1" si="6"/>
        <v>42.36</v>
      </c>
      <c r="AN58" s="47">
        <f t="shared" ca="1" si="6"/>
        <v>51.04</v>
      </c>
      <c r="AO58" s="47">
        <f t="shared" ca="1" si="6"/>
        <v>67.010000000000005</v>
      </c>
      <c r="AP58" s="47">
        <f t="shared" ca="1" si="6"/>
        <v>77.760000000000005</v>
      </c>
      <c r="AQ58" s="47">
        <f t="shared" ca="1" si="6"/>
        <v>83.79</v>
      </c>
      <c r="AR58">
        <v>56</v>
      </c>
      <c r="AT58">
        <v>57</v>
      </c>
      <c r="AU58" t="s">
        <v>44</v>
      </c>
      <c r="AV58">
        <v>6.7475954518908399</v>
      </c>
      <c r="AW58">
        <v>97.366720289674703</v>
      </c>
      <c r="AX58">
        <v>81.650045284189503</v>
      </c>
      <c r="AY58">
        <v>46.985115697715102</v>
      </c>
      <c r="AZ58">
        <v>24.8980560088368</v>
      </c>
      <c r="BA58">
        <v>6.4316511304078796</v>
      </c>
      <c r="BE58">
        <f ca="1"/>
        <v>6.58</v>
      </c>
      <c r="BF58">
        <f ca="1"/>
        <v>24.6</v>
      </c>
      <c r="BG58">
        <f ca="1"/>
        <v>26.67</v>
      </c>
      <c r="BH58">
        <f ca="1"/>
        <v>31.71</v>
      </c>
      <c r="BI58">
        <f ca="1"/>
        <v>33.72</v>
      </c>
      <c r="BJ58">
        <f ca="1"/>
        <v>35.29</v>
      </c>
      <c r="BK58">
        <f ca="1"/>
        <v>37.33</v>
      </c>
      <c r="BL58">
        <f ca="1"/>
        <v>38.08</v>
      </c>
      <c r="BM58">
        <f ca="1"/>
        <v>39.97</v>
      </c>
      <c r="BN58">
        <f ca="1"/>
        <v>41.16</v>
      </c>
      <c r="BO58">
        <f ca="1"/>
        <v>41.94</v>
      </c>
      <c r="BP58">
        <f ca="1"/>
        <v>42.47</v>
      </c>
      <c r="BQ58">
        <f ca="1"/>
        <v>42.82</v>
      </c>
      <c r="BR58">
        <f ca="1"/>
        <v>43.64</v>
      </c>
      <c r="BS58">
        <f ca="1"/>
        <v>44.26</v>
      </c>
      <c r="BT58">
        <f ca="1"/>
        <v>47.14</v>
      </c>
      <c r="BU58">
        <f ca="1"/>
        <v>51.35</v>
      </c>
      <c r="BV58">
        <f ca="1"/>
        <v>55.7</v>
      </c>
      <c r="BW58">
        <f ca="1"/>
        <v>61.16</v>
      </c>
      <c r="BX58">
        <f ca="1"/>
        <v>67.39</v>
      </c>
      <c r="BY58">
        <f ca="1"/>
        <v>78.209999999999994</v>
      </c>
      <c r="BZ58">
        <f ca="1"/>
        <v>84.24</v>
      </c>
    </row>
    <row r="59" spans="34:78">
      <c r="AH59">
        <v>6.58</v>
      </c>
      <c r="AI59" s="47">
        <f t="shared" ca="1" si="6"/>
        <v>24.6</v>
      </c>
      <c r="AJ59" s="47">
        <f t="shared" ca="1" si="6"/>
        <v>26.67</v>
      </c>
      <c r="AK59" s="47">
        <f t="shared" ca="1" si="6"/>
        <v>31.71</v>
      </c>
      <c r="AL59" s="47">
        <f t="shared" ca="1" si="6"/>
        <v>37.33</v>
      </c>
      <c r="AM59" s="47">
        <f t="shared" ca="1" si="6"/>
        <v>42.47</v>
      </c>
      <c r="AN59" s="47">
        <f t="shared" ca="1" si="6"/>
        <v>51.35</v>
      </c>
      <c r="AO59" s="47">
        <f t="shared" ca="1" si="6"/>
        <v>67.39</v>
      </c>
      <c r="AP59" s="47">
        <f t="shared" ca="1" si="6"/>
        <v>78.209999999999994</v>
      </c>
      <c r="AQ59" s="47">
        <f t="shared" ca="1" si="6"/>
        <v>84.24</v>
      </c>
      <c r="AR59">
        <v>57</v>
      </c>
      <c r="AT59">
        <v>58</v>
      </c>
      <c r="AU59" t="s">
        <v>44</v>
      </c>
      <c r="AV59">
        <v>6.8309287852241702</v>
      </c>
      <c r="AW59">
        <v>97.427527491986297</v>
      </c>
      <c r="AX59">
        <v>81.934579947149501</v>
      </c>
      <c r="AY59">
        <v>47.101044630022997</v>
      </c>
      <c r="AZ59">
        <v>24.918083636667799</v>
      </c>
      <c r="BA59">
        <v>6.4333346048391302</v>
      </c>
      <c r="BE59">
        <f ca="1"/>
        <v>6.67</v>
      </c>
      <c r="BF59">
        <f ca="1"/>
        <v>24.73</v>
      </c>
      <c r="BG59">
        <f ca="1"/>
        <v>26.81</v>
      </c>
      <c r="BH59">
        <f ca="1"/>
        <v>31.82</v>
      </c>
      <c r="BI59">
        <f ca="1"/>
        <v>33.82</v>
      </c>
      <c r="BJ59">
        <f ca="1"/>
        <v>35.380000000000003</v>
      </c>
      <c r="BK59">
        <f ca="1"/>
        <v>37.43</v>
      </c>
      <c r="BL59">
        <f ca="1"/>
        <v>38.17</v>
      </c>
      <c r="BM59">
        <f ca="1"/>
        <v>40.06</v>
      </c>
      <c r="BN59">
        <f ca="1"/>
        <v>41.25</v>
      </c>
      <c r="BO59">
        <f ca="1"/>
        <v>42.03</v>
      </c>
      <c r="BP59">
        <f ca="1"/>
        <v>42.59</v>
      </c>
      <c r="BQ59">
        <f ca="1"/>
        <v>42.96</v>
      </c>
      <c r="BR59">
        <f ca="1"/>
        <v>43.85</v>
      </c>
      <c r="BS59">
        <f ca="1"/>
        <v>44.47</v>
      </c>
      <c r="BT59">
        <f ca="1"/>
        <v>47.4</v>
      </c>
      <c r="BU59">
        <f ca="1"/>
        <v>51.67</v>
      </c>
      <c r="BV59">
        <f ca="1"/>
        <v>56.02</v>
      </c>
      <c r="BW59">
        <f ca="1"/>
        <v>61.54</v>
      </c>
      <c r="BX59">
        <f ca="1"/>
        <v>67.77</v>
      </c>
      <c r="BY59">
        <f ca="1"/>
        <v>78.66</v>
      </c>
      <c r="BZ59">
        <f ca="1"/>
        <v>84.69</v>
      </c>
    </row>
    <row r="60" spans="34:78">
      <c r="AH60">
        <v>6.67</v>
      </c>
      <c r="AI60" s="47">
        <f t="shared" ca="1" si="6"/>
        <v>24.73</v>
      </c>
      <c r="AJ60" s="47">
        <f t="shared" ca="1" si="6"/>
        <v>26.81</v>
      </c>
      <c r="AK60" s="47">
        <f t="shared" ca="1" si="6"/>
        <v>31.82</v>
      </c>
      <c r="AL60" s="47">
        <f t="shared" ca="1" si="6"/>
        <v>37.43</v>
      </c>
      <c r="AM60" s="47">
        <f t="shared" ca="1" si="6"/>
        <v>42.59</v>
      </c>
      <c r="AN60" s="47">
        <f t="shared" ca="1" si="6"/>
        <v>51.67</v>
      </c>
      <c r="AO60" s="47">
        <f t="shared" ca="1" si="6"/>
        <v>67.77</v>
      </c>
      <c r="AP60" s="47">
        <f t="shared" ca="1" si="6"/>
        <v>78.66</v>
      </c>
      <c r="AQ60" s="47">
        <f t="shared" ca="1" si="6"/>
        <v>84.69</v>
      </c>
      <c r="AR60">
        <v>58</v>
      </c>
      <c r="AT60">
        <v>59</v>
      </c>
      <c r="AU60" t="s">
        <v>44</v>
      </c>
      <c r="AV60">
        <v>6.9142621185575104</v>
      </c>
      <c r="AW60">
        <v>97.484418792849894</v>
      </c>
      <c r="AX60">
        <v>82.210037081291404</v>
      </c>
      <c r="AY60">
        <v>47.213256570670602</v>
      </c>
      <c r="AZ60">
        <v>24.937112211384299</v>
      </c>
      <c r="BA60">
        <v>6.4349068437592303</v>
      </c>
      <c r="BE60">
        <f ca="1"/>
        <v>6.75</v>
      </c>
      <c r="BF60">
        <f ca="1"/>
        <v>24.86</v>
      </c>
      <c r="BG60">
        <f ca="1"/>
        <v>26.95</v>
      </c>
      <c r="BH60">
        <f ca="1"/>
        <v>31.93</v>
      </c>
      <c r="BI60">
        <f ca="1"/>
        <v>33.909999999999997</v>
      </c>
      <c r="BJ60">
        <f ca="1"/>
        <v>35.47</v>
      </c>
      <c r="BK60">
        <f ca="1"/>
        <v>37.53</v>
      </c>
      <c r="BL60">
        <f ca="1"/>
        <v>38.26</v>
      </c>
      <c r="BM60">
        <f ca="1"/>
        <v>40.15</v>
      </c>
      <c r="BN60">
        <f ca="1"/>
        <v>41.34</v>
      </c>
      <c r="BO60">
        <f ca="1"/>
        <v>42.12</v>
      </c>
      <c r="BP60">
        <f ca="1"/>
        <v>42.71</v>
      </c>
      <c r="BQ60">
        <f ca="1"/>
        <v>43.11</v>
      </c>
      <c r="BR60">
        <f ca="1"/>
        <v>44.06</v>
      </c>
      <c r="BS60">
        <f ca="1"/>
        <v>44.68</v>
      </c>
      <c r="BT60">
        <f ca="1"/>
        <v>47.68</v>
      </c>
      <c r="BU60">
        <f ca="1"/>
        <v>51.99</v>
      </c>
      <c r="BV60">
        <f ca="1"/>
        <v>56.34</v>
      </c>
      <c r="BW60">
        <f ca="1"/>
        <v>61.92</v>
      </c>
      <c r="BX60">
        <f ca="1"/>
        <v>68.16</v>
      </c>
      <c r="BY60">
        <f ca="1"/>
        <v>79.099999999999994</v>
      </c>
      <c r="BZ60">
        <f ca="1"/>
        <v>85.13</v>
      </c>
    </row>
    <row r="61" spans="34:78">
      <c r="AH61">
        <v>6.75</v>
      </c>
      <c r="AI61" s="47">
        <f t="shared" ca="1" si="6"/>
        <v>24.86</v>
      </c>
      <c r="AJ61" s="47">
        <f t="shared" ca="1" si="6"/>
        <v>26.95</v>
      </c>
      <c r="AK61" s="47">
        <f t="shared" ca="1" si="6"/>
        <v>31.93</v>
      </c>
      <c r="AL61" s="47">
        <f t="shared" ca="1" si="6"/>
        <v>37.53</v>
      </c>
      <c r="AM61" s="47">
        <f t="shared" ca="1" si="6"/>
        <v>42.71</v>
      </c>
      <c r="AN61" s="47">
        <f t="shared" ca="1" si="6"/>
        <v>51.99</v>
      </c>
      <c r="AO61" s="47">
        <f t="shared" ca="1" si="6"/>
        <v>68.16</v>
      </c>
      <c r="AP61" s="47">
        <f t="shared" ca="1" si="6"/>
        <v>79.099999999999994</v>
      </c>
      <c r="AQ61" s="47">
        <f t="shared" ca="1" si="6"/>
        <v>85.13</v>
      </c>
      <c r="AR61">
        <v>59</v>
      </c>
      <c r="AT61">
        <v>60</v>
      </c>
      <c r="AU61" t="s">
        <v>44</v>
      </c>
      <c r="AV61">
        <v>6.9975954518908399</v>
      </c>
      <c r="AW61">
        <v>97.537646371013395</v>
      </c>
      <c r="AX61">
        <v>82.476706287638095</v>
      </c>
      <c r="AY61">
        <v>47.321870696353002</v>
      </c>
      <c r="AZ61">
        <v>24.955191569499</v>
      </c>
      <c r="BA61">
        <v>6.4363751970504799</v>
      </c>
      <c r="BE61">
        <f ca="1"/>
        <v>6.83</v>
      </c>
      <c r="BF61">
        <f ca="1"/>
        <v>24.98</v>
      </c>
      <c r="BG61">
        <f ca="1"/>
        <v>27.09</v>
      </c>
      <c r="BH61">
        <f ca="1"/>
        <v>32.03</v>
      </c>
      <c r="BI61">
        <f ca="1"/>
        <v>34.01</v>
      </c>
      <c r="BJ61">
        <f ca="1"/>
        <v>35.549999999999997</v>
      </c>
      <c r="BK61">
        <f ca="1"/>
        <v>37.619999999999997</v>
      </c>
      <c r="BL61">
        <f ca="1"/>
        <v>38.35</v>
      </c>
      <c r="BM61">
        <f ca="1"/>
        <v>40.24</v>
      </c>
      <c r="BN61">
        <f ca="1"/>
        <v>41.42</v>
      </c>
      <c r="BO61">
        <f ca="1"/>
        <v>42.21</v>
      </c>
      <c r="BP61">
        <f ca="1"/>
        <v>42.82</v>
      </c>
      <c r="BQ61">
        <f ca="1"/>
        <v>43.27</v>
      </c>
      <c r="BR61">
        <f ca="1"/>
        <v>44.28</v>
      </c>
      <c r="BS61">
        <f ca="1"/>
        <v>44.9</v>
      </c>
      <c r="BT61">
        <f ca="1"/>
        <v>47.96</v>
      </c>
      <c r="BU61">
        <f ca="1"/>
        <v>52.32</v>
      </c>
      <c r="BV61">
        <f ca="1"/>
        <v>56.67</v>
      </c>
      <c r="BW61">
        <f ca="1"/>
        <v>62.31</v>
      </c>
      <c r="BX61">
        <f ca="1"/>
        <v>68.540000000000006</v>
      </c>
      <c r="BY61">
        <f ca="1"/>
        <v>79.55</v>
      </c>
      <c r="BZ61">
        <f ca="1"/>
        <v>85.58</v>
      </c>
    </row>
    <row r="62" spans="34:78">
      <c r="AH62">
        <v>6.83</v>
      </c>
      <c r="AI62" s="47">
        <f t="shared" ca="1" si="6"/>
        <v>24.98</v>
      </c>
      <c r="AJ62" s="47">
        <f t="shared" ca="1" si="6"/>
        <v>27.09</v>
      </c>
      <c r="AK62" s="47">
        <f t="shared" ca="1" si="6"/>
        <v>32.03</v>
      </c>
      <c r="AL62" s="47">
        <f t="shared" ca="1" si="6"/>
        <v>37.619999999999997</v>
      </c>
      <c r="AM62" s="47">
        <f t="shared" ca="1" si="6"/>
        <v>42.82</v>
      </c>
      <c r="AN62" s="47">
        <f t="shared" ca="1" si="6"/>
        <v>52.32</v>
      </c>
      <c r="AO62" s="47">
        <f t="shared" ca="1" si="6"/>
        <v>68.540000000000006</v>
      </c>
      <c r="AP62" s="47">
        <f t="shared" ca="1" si="6"/>
        <v>79.55</v>
      </c>
      <c r="AQ62" s="47">
        <f t="shared" ca="1" si="6"/>
        <v>85.58</v>
      </c>
      <c r="AR62">
        <v>60</v>
      </c>
      <c r="AT62">
        <v>61</v>
      </c>
      <c r="AU62" t="s">
        <v>44</v>
      </c>
      <c r="AV62">
        <v>7.0809287852241702</v>
      </c>
      <c r="AW62">
        <v>97.587446165255102</v>
      </c>
      <c r="AX62">
        <v>82.734867928051301</v>
      </c>
      <c r="AY62">
        <v>47.427002362641403</v>
      </c>
      <c r="AZ62">
        <v>24.972369061492401</v>
      </c>
      <c r="BA62">
        <v>6.4377465289520002</v>
      </c>
      <c r="BE62">
        <f ca="1"/>
        <v>6.92</v>
      </c>
      <c r="BF62">
        <f ca="1"/>
        <v>25.1</v>
      </c>
      <c r="BG62">
        <f ca="1"/>
        <v>27.22</v>
      </c>
      <c r="BH62">
        <f ca="1"/>
        <v>32.14</v>
      </c>
      <c r="BI62">
        <f ca="1"/>
        <v>34.1</v>
      </c>
      <c r="BJ62">
        <f ca="1"/>
        <v>35.64</v>
      </c>
      <c r="BK62">
        <f ca="1"/>
        <v>37.71</v>
      </c>
      <c r="BL62">
        <f ca="1"/>
        <v>38.44</v>
      </c>
      <c r="BM62">
        <f ca="1"/>
        <v>40.32</v>
      </c>
      <c r="BN62">
        <f ca="1"/>
        <v>41.51</v>
      </c>
      <c r="BO62">
        <f ca="1"/>
        <v>42.3</v>
      </c>
      <c r="BP62">
        <f ca="1"/>
        <v>42.94</v>
      </c>
      <c r="BQ62">
        <f ca="1"/>
        <v>43.42</v>
      </c>
      <c r="BR62">
        <f ca="1"/>
        <v>44.5</v>
      </c>
      <c r="BS62">
        <f ca="1"/>
        <v>45.12</v>
      </c>
      <c r="BT62">
        <f ca="1"/>
        <v>48.24</v>
      </c>
      <c r="BU62">
        <f ca="1"/>
        <v>52.66</v>
      </c>
      <c r="BV62">
        <f ca="1"/>
        <v>57</v>
      </c>
      <c r="BW62">
        <f ca="1"/>
        <v>62.7</v>
      </c>
      <c r="BX62">
        <f ca="1"/>
        <v>68.930000000000007</v>
      </c>
      <c r="BY62">
        <f ca="1"/>
        <v>80.010000000000005</v>
      </c>
      <c r="BZ62">
        <f ca="1"/>
        <v>86.03</v>
      </c>
    </row>
    <row r="63" spans="34:78">
      <c r="AH63">
        <v>6.92</v>
      </c>
      <c r="AI63" s="47">
        <f t="shared" ca="1" si="6"/>
        <v>25.1</v>
      </c>
      <c r="AJ63" s="47">
        <f t="shared" ca="1" si="6"/>
        <v>27.22</v>
      </c>
      <c r="AK63" s="47">
        <f t="shared" ca="1" si="6"/>
        <v>32.14</v>
      </c>
      <c r="AL63" s="47">
        <f t="shared" ca="1" si="6"/>
        <v>37.71</v>
      </c>
      <c r="AM63" s="47">
        <f t="shared" ca="1" si="6"/>
        <v>42.94</v>
      </c>
      <c r="AN63" s="47">
        <f t="shared" ca="1" si="6"/>
        <v>52.66</v>
      </c>
      <c r="AO63" s="47">
        <f t="shared" ca="1" si="6"/>
        <v>68.930000000000007</v>
      </c>
      <c r="AP63" s="47">
        <f t="shared" ca="1" si="6"/>
        <v>80.010000000000005</v>
      </c>
      <c r="AQ63" s="47">
        <f t="shared" ca="1" si="6"/>
        <v>86.03</v>
      </c>
      <c r="AR63">
        <v>61</v>
      </c>
      <c r="AT63">
        <v>62</v>
      </c>
      <c r="AU63" t="s">
        <v>44</v>
      </c>
      <c r="AV63">
        <v>7.1642621185575104</v>
      </c>
      <c r="AW63">
        <v>97.6340389202159</v>
      </c>
      <c r="AX63">
        <v>82.984793419988904</v>
      </c>
      <c r="AY63">
        <v>47.528763226499002</v>
      </c>
      <c r="AZ63">
        <v>24.988689675825601</v>
      </c>
      <c r="BA63">
        <v>6.4390272501485502</v>
      </c>
      <c r="BE63">
        <f ca="1"/>
        <v>7</v>
      </c>
      <c r="BF63">
        <f ca="1"/>
        <v>25.23</v>
      </c>
      <c r="BG63">
        <f ca="1"/>
        <v>27.36</v>
      </c>
      <c r="BH63">
        <f ca="1"/>
        <v>32.25</v>
      </c>
      <c r="BI63">
        <f ca="1"/>
        <v>34.19</v>
      </c>
      <c r="BJ63">
        <f ca="1"/>
        <v>35.72</v>
      </c>
      <c r="BK63">
        <f ca="1"/>
        <v>37.799999999999997</v>
      </c>
      <c r="BL63">
        <f ca="1"/>
        <v>38.53</v>
      </c>
      <c r="BM63">
        <f ca="1"/>
        <v>40.4</v>
      </c>
      <c r="BN63">
        <f ca="1"/>
        <v>41.6</v>
      </c>
      <c r="BO63">
        <f ca="1"/>
        <v>42.39</v>
      </c>
      <c r="BP63">
        <f ca="1"/>
        <v>43.06</v>
      </c>
      <c r="BQ63">
        <f ca="1"/>
        <v>43.58</v>
      </c>
      <c r="BR63">
        <f ca="1"/>
        <v>44.73</v>
      </c>
      <c r="BS63">
        <f ca="1"/>
        <v>45.35</v>
      </c>
      <c r="BT63">
        <f ca="1"/>
        <v>48.53</v>
      </c>
      <c r="BU63">
        <f ca="1"/>
        <v>53</v>
      </c>
      <c r="BV63">
        <f ca="1"/>
        <v>57.33</v>
      </c>
      <c r="BW63">
        <f ca="1"/>
        <v>63.1</v>
      </c>
      <c r="BX63">
        <f ca="1"/>
        <v>69.33</v>
      </c>
      <c r="BY63">
        <f ca="1"/>
        <v>80.459999999999994</v>
      </c>
      <c r="BZ63">
        <f ca="1"/>
        <v>86.47</v>
      </c>
    </row>
    <row r="64" spans="34:78">
      <c r="AH64">
        <v>7</v>
      </c>
      <c r="AI64" s="47">
        <f t="shared" ref="AI64:AQ73" ca="1" si="7">IF(AND(AI$3&gt;=MIN($J$5:$AD$5),AI$3&lt;=MAX($J$5:$AD$5)),INDEX(allCentiles,$AR64,MATCH(AI$3,topRow)),NA())</f>
        <v>25.23</v>
      </c>
      <c r="AJ64" s="47">
        <f t="shared" ca="1" si="7"/>
        <v>27.36</v>
      </c>
      <c r="AK64" s="47">
        <f t="shared" ca="1" si="7"/>
        <v>32.25</v>
      </c>
      <c r="AL64" s="47">
        <f t="shared" ca="1" si="7"/>
        <v>37.799999999999997</v>
      </c>
      <c r="AM64" s="47">
        <f t="shared" ca="1" si="7"/>
        <v>43.06</v>
      </c>
      <c r="AN64" s="47">
        <f t="shared" ca="1" si="7"/>
        <v>53</v>
      </c>
      <c r="AO64" s="47">
        <f t="shared" ca="1" si="7"/>
        <v>69.33</v>
      </c>
      <c r="AP64" s="47">
        <f t="shared" ca="1" si="7"/>
        <v>80.459999999999994</v>
      </c>
      <c r="AQ64" s="47">
        <f t="shared" ca="1" si="7"/>
        <v>86.47</v>
      </c>
      <c r="AR64">
        <v>62</v>
      </c>
      <c r="AT64">
        <v>63</v>
      </c>
      <c r="AU64" t="s">
        <v>44</v>
      </c>
      <c r="AV64">
        <v>7.2475954518908399</v>
      </c>
      <c r="AW64">
        <v>97.677631164880395</v>
      </c>
      <c r="AX64">
        <v>83.2267455218593</v>
      </c>
      <c r="AY64">
        <v>47.627261364868097</v>
      </c>
      <c r="AZ64">
        <v>25.004196156766898</v>
      </c>
      <c r="BA64">
        <v>6.4402233477391198</v>
      </c>
      <c r="BE64">
        <f ca="1"/>
        <v>7.08</v>
      </c>
      <c r="BF64">
        <f ca="1"/>
        <v>25.35</v>
      </c>
      <c r="BG64">
        <f ca="1"/>
        <v>27.5</v>
      </c>
      <c r="BH64">
        <f ca="1"/>
        <v>32.35</v>
      </c>
      <c r="BI64">
        <f ca="1"/>
        <v>34.29</v>
      </c>
      <c r="BJ64">
        <f ca="1"/>
        <v>35.799999999999997</v>
      </c>
      <c r="BK64">
        <f ca="1"/>
        <v>37.89</v>
      </c>
      <c r="BL64">
        <f ca="1"/>
        <v>38.619999999999997</v>
      </c>
      <c r="BM64">
        <f ca="1"/>
        <v>40.479999999999997</v>
      </c>
      <c r="BN64">
        <f ca="1"/>
        <v>41.68</v>
      </c>
      <c r="BO64">
        <f ca="1"/>
        <v>42.48</v>
      </c>
      <c r="BP64">
        <f ca="1"/>
        <v>43.18</v>
      </c>
      <c r="BQ64">
        <f ca="1"/>
        <v>43.74</v>
      </c>
      <c r="BR64">
        <f ca="1"/>
        <v>44.96</v>
      </c>
      <c r="BS64">
        <f ca="1"/>
        <v>45.58</v>
      </c>
      <c r="BT64">
        <f ca="1"/>
        <v>48.83</v>
      </c>
      <c r="BU64">
        <f ca="1"/>
        <v>53.34</v>
      </c>
      <c r="BV64">
        <f ca="1"/>
        <v>57.67</v>
      </c>
      <c r="BW64">
        <f ca="1"/>
        <v>63.5</v>
      </c>
      <c r="BX64">
        <f ca="1"/>
        <v>69.72</v>
      </c>
      <c r="BY64">
        <f ca="1"/>
        <v>80.91</v>
      </c>
      <c r="BZ64">
        <f ca="1"/>
        <v>86.92</v>
      </c>
    </row>
    <row r="65" spans="34:78">
      <c r="AH65">
        <v>7.08</v>
      </c>
      <c r="AI65" s="47">
        <f t="shared" ca="1" si="7"/>
        <v>25.35</v>
      </c>
      <c r="AJ65" s="47">
        <f t="shared" ca="1" si="7"/>
        <v>27.5</v>
      </c>
      <c r="AK65" s="47">
        <f t="shared" ca="1" si="7"/>
        <v>32.35</v>
      </c>
      <c r="AL65" s="47">
        <f t="shared" ca="1" si="7"/>
        <v>37.89</v>
      </c>
      <c r="AM65" s="47">
        <f t="shared" ca="1" si="7"/>
        <v>43.18</v>
      </c>
      <c r="AN65" s="47">
        <f t="shared" ca="1" si="7"/>
        <v>53.34</v>
      </c>
      <c r="AO65" s="47">
        <f t="shared" ca="1" si="7"/>
        <v>69.72</v>
      </c>
      <c r="AP65" s="47">
        <f t="shared" ca="1" si="7"/>
        <v>80.91</v>
      </c>
      <c r="AQ65" s="47">
        <f t="shared" ca="1" si="7"/>
        <v>86.92</v>
      </c>
      <c r="AR65">
        <v>63</v>
      </c>
      <c r="AT65">
        <v>64</v>
      </c>
      <c r="AU65" t="s">
        <v>44</v>
      </c>
      <c r="AV65">
        <v>7.3309287852241702</v>
      </c>
      <c r="AW65">
        <v>97.718416128046698</v>
      </c>
      <c r="AX65">
        <v>83.460978609271294</v>
      </c>
      <c r="AY65">
        <v>47.722601389455001</v>
      </c>
      <c r="AZ65">
        <v>25.0189291163402</v>
      </c>
      <c r="BA65">
        <v>6.44134041322536</v>
      </c>
      <c r="BE65">
        <f ca="1"/>
        <v>7.17</v>
      </c>
      <c r="BF65">
        <f ca="1"/>
        <v>25.47</v>
      </c>
      <c r="BG65">
        <f ca="1"/>
        <v>27.64</v>
      </c>
      <c r="BH65">
        <f ca="1"/>
        <v>32.450000000000003</v>
      </c>
      <c r="BI65">
        <f ca="1"/>
        <v>34.369999999999997</v>
      </c>
      <c r="BJ65">
        <f ca="1"/>
        <v>35.869999999999997</v>
      </c>
      <c r="BK65">
        <f ca="1"/>
        <v>37.979999999999997</v>
      </c>
      <c r="BL65">
        <f ca="1"/>
        <v>38.700000000000003</v>
      </c>
      <c r="BM65">
        <f ca="1"/>
        <v>40.56</v>
      </c>
      <c r="BN65">
        <f ca="1"/>
        <v>41.76</v>
      </c>
      <c r="BO65">
        <f ca="1"/>
        <v>42.56</v>
      </c>
      <c r="BP65">
        <f ca="1"/>
        <v>43.3</v>
      </c>
      <c r="BQ65">
        <f ca="1"/>
        <v>43.9</v>
      </c>
      <c r="BR65">
        <f ca="1"/>
        <v>45.19</v>
      </c>
      <c r="BS65">
        <f ca="1"/>
        <v>45.82</v>
      </c>
      <c r="BT65">
        <f ca="1"/>
        <v>49.13</v>
      </c>
      <c r="BU65">
        <f ca="1"/>
        <v>53.7</v>
      </c>
      <c r="BV65">
        <f ca="1"/>
        <v>58.02</v>
      </c>
      <c r="BW65">
        <f ca="1"/>
        <v>63.9</v>
      </c>
      <c r="BX65">
        <f ca="1"/>
        <v>70.12</v>
      </c>
      <c r="BY65">
        <f ca="1"/>
        <v>81.37</v>
      </c>
      <c r="BZ65">
        <f ca="1"/>
        <v>87.36</v>
      </c>
    </row>
    <row r="66" spans="34:78">
      <c r="AH66">
        <v>7.17</v>
      </c>
      <c r="AI66" s="47">
        <f t="shared" ca="1" si="7"/>
        <v>25.47</v>
      </c>
      <c r="AJ66" s="47">
        <f t="shared" ca="1" si="7"/>
        <v>27.64</v>
      </c>
      <c r="AK66" s="47">
        <f t="shared" ca="1" si="7"/>
        <v>32.450000000000003</v>
      </c>
      <c r="AL66" s="47">
        <f t="shared" ca="1" si="7"/>
        <v>37.979999999999997</v>
      </c>
      <c r="AM66" s="47">
        <f t="shared" ca="1" si="7"/>
        <v>43.3</v>
      </c>
      <c r="AN66" s="47">
        <f t="shared" ca="1" si="7"/>
        <v>53.7</v>
      </c>
      <c r="AO66" s="47">
        <f t="shared" ca="1" si="7"/>
        <v>70.12</v>
      </c>
      <c r="AP66" s="47">
        <f t="shared" ca="1" si="7"/>
        <v>81.37</v>
      </c>
      <c r="AQ66" s="47">
        <f t="shared" ca="1" si="7"/>
        <v>87.36</v>
      </c>
      <c r="AR66">
        <v>64</v>
      </c>
      <c r="AT66">
        <v>65</v>
      </c>
      <c r="AU66" t="s">
        <v>44</v>
      </c>
      <c r="AV66">
        <v>7.4142621185575104</v>
      </c>
      <c r="AW66">
        <v>97.756574594840004</v>
      </c>
      <c r="AX66">
        <v>83.687738942471</v>
      </c>
      <c r="AY66">
        <v>47.8148845578351</v>
      </c>
      <c r="AZ66">
        <v>25.032927140689399</v>
      </c>
      <c r="BA66">
        <v>6.4423836686506801</v>
      </c>
      <c r="BE66">
        <f ca="1"/>
        <v>7.25</v>
      </c>
      <c r="BF66">
        <f ca="1"/>
        <v>25.58</v>
      </c>
      <c r="BG66">
        <f ca="1"/>
        <v>27.77</v>
      </c>
      <c r="BH66">
        <f ca="1"/>
        <v>32.549999999999997</v>
      </c>
      <c r="BI66">
        <f ca="1"/>
        <v>34.46</v>
      </c>
      <c r="BJ66">
        <f ca="1"/>
        <v>35.950000000000003</v>
      </c>
      <c r="BK66">
        <f ca="1"/>
        <v>38.06</v>
      </c>
      <c r="BL66">
        <f ca="1"/>
        <v>38.79</v>
      </c>
      <c r="BM66">
        <f ca="1"/>
        <v>40.64</v>
      </c>
      <c r="BN66">
        <f ca="1"/>
        <v>41.84</v>
      </c>
      <c r="BO66">
        <f ca="1"/>
        <v>42.64</v>
      </c>
      <c r="BP66">
        <f ca="1"/>
        <v>43.42</v>
      </c>
      <c r="BQ66">
        <f ca="1"/>
        <v>44.06</v>
      </c>
      <c r="BR66">
        <f ca="1"/>
        <v>45.43</v>
      </c>
      <c r="BS66">
        <f ca="1"/>
        <v>46.07</v>
      </c>
      <c r="BT66">
        <f ca="1"/>
        <v>49.44</v>
      </c>
      <c r="BU66">
        <f ca="1"/>
        <v>54.05</v>
      </c>
      <c r="BV66">
        <f ca="1"/>
        <v>58.37</v>
      </c>
      <c r="BW66">
        <f ca="1"/>
        <v>64.31</v>
      </c>
      <c r="BX66">
        <f ca="1"/>
        <v>70.52</v>
      </c>
      <c r="BY66">
        <f ca="1"/>
        <v>81.83</v>
      </c>
      <c r="BZ66">
        <f ca="1"/>
        <v>87.81</v>
      </c>
    </row>
    <row r="67" spans="34:78">
      <c r="AH67">
        <v>7.25</v>
      </c>
      <c r="AI67" s="47">
        <f t="shared" ca="1" si="7"/>
        <v>25.58</v>
      </c>
      <c r="AJ67" s="47">
        <f t="shared" ca="1" si="7"/>
        <v>27.77</v>
      </c>
      <c r="AK67" s="47">
        <f t="shared" ca="1" si="7"/>
        <v>32.549999999999997</v>
      </c>
      <c r="AL67" s="47">
        <f t="shared" ca="1" si="7"/>
        <v>38.06</v>
      </c>
      <c r="AM67" s="47">
        <f t="shared" ca="1" si="7"/>
        <v>43.42</v>
      </c>
      <c r="AN67" s="47">
        <f t="shared" ca="1" si="7"/>
        <v>54.05</v>
      </c>
      <c r="AO67" s="47">
        <f t="shared" ca="1" si="7"/>
        <v>70.52</v>
      </c>
      <c r="AP67" s="47">
        <f t="shared" ca="1" si="7"/>
        <v>81.83</v>
      </c>
      <c r="AQ67" s="47">
        <f t="shared" ca="1" si="7"/>
        <v>87.81</v>
      </c>
      <c r="AR67">
        <v>65</v>
      </c>
      <c r="AT67">
        <v>66</v>
      </c>
      <c r="AU67" t="s">
        <v>44</v>
      </c>
      <c r="AV67">
        <v>7.4975954518908399</v>
      </c>
      <c r="AW67">
        <v>97.792275708068402</v>
      </c>
      <c r="AX67">
        <v>83.907264925247603</v>
      </c>
      <c r="AY67">
        <v>47.904208880994901</v>
      </c>
      <c r="AZ67">
        <v>25.046226891137302</v>
      </c>
      <c r="BA67">
        <v>6.4433579910121201</v>
      </c>
      <c r="BE67">
        <f ca="1"/>
        <v>7.33</v>
      </c>
      <c r="BF67">
        <f ca="1"/>
        <v>25.7</v>
      </c>
      <c r="BG67">
        <f ca="1"/>
        <v>27.91</v>
      </c>
      <c r="BH67">
        <f ca="1"/>
        <v>32.65</v>
      </c>
      <c r="BI67">
        <f ca="1"/>
        <v>34.549999999999997</v>
      </c>
      <c r="BJ67">
        <f ca="1"/>
        <v>36.03</v>
      </c>
      <c r="BK67">
        <f ca="1"/>
        <v>38.15</v>
      </c>
      <c r="BL67">
        <f ca="1"/>
        <v>38.869999999999997</v>
      </c>
      <c r="BM67">
        <f ca="1"/>
        <v>40.72</v>
      </c>
      <c r="BN67">
        <f ca="1"/>
        <v>41.92</v>
      </c>
      <c r="BO67">
        <f ca="1"/>
        <v>42.73</v>
      </c>
      <c r="BP67">
        <f ca="1"/>
        <v>43.53</v>
      </c>
      <c r="BQ67">
        <f ca="1"/>
        <v>44.23</v>
      </c>
      <c r="BR67">
        <f ca="1"/>
        <v>45.67</v>
      </c>
      <c r="BS67">
        <f ca="1"/>
        <v>46.31</v>
      </c>
      <c r="BT67">
        <f ca="1"/>
        <v>49.75</v>
      </c>
      <c r="BU67">
        <f ca="1"/>
        <v>54.42</v>
      </c>
      <c r="BV67">
        <f ca="1"/>
        <v>58.72</v>
      </c>
      <c r="BW67">
        <f ca="1"/>
        <v>64.73</v>
      </c>
      <c r="BX67">
        <f ca="1"/>
        <v>70.930000000000007</v>
      </c>
      <c r="BY67">
        <f ca="1"/>
        <v>82.28</v>
      </c>
      <c r="BZ67">
        <f ca="1"/>
        <v>88.25</v>
      </c>
    </row>
    <row r="68" spans="34:78">
      <c r="AH68">
        <v>7.33</v>
      </c>
      <c r="AI68" s="47">
        <f t="shared" ca="1" si="7"/>
        <v>25.7</v>
      </c>
      <c r="AJ68" s="47">
        <f t="shared" ca="1" si="7"/>
        <v>27.91</v>
      </c>
      <c r="AK68" s="47">
        <f t="shared" ca="1" si="7"/>
        <v>32.65</v>
      </c>
      <c r="AL68" s="47">
        <f t="shared" ca="1" si="7"/>
        <v>38.15</v>
      </c>
      <c r="AM68" s="47">
        <f t="shared" ca="1" si="7"/>
        <v>43.53</v>
      </c>
      <c r="AN68" s="47">
        <f t="shared" ca="1" si="7"/>
        <v>54.42</v>
      </c>
      <c r="AO68" s="47">
        <f t="shared" ca="1" si="7"/>
        <v>70.930000000000007</v>
      </c>
      <c r="AP68" s="47">
        <f t="shared" ca="1" si="7"/>
        <v>82.28</v>
      </c>
      <c r="AQ68" s="47">
        <f t="shared" ca="1" si="7"/>
        <v>88.25</v>
      </c>
      <c r="AR68">
        <v>66</v>
      </c>
      <c r="AT68">
        <v>67</v>
      </c>
      <c r="AU68" t="s">
        <v>44</v>
      </c>
      <c r="AV68">
        <v>7.5809287852241702</v>
      </c>
      <c r="AW68">
        <v>97.825677717972297</v>
      </c>
      <c r="AX68">
        <v>84.119787355577301</v>
      </c>
      <c r="AY68">
        <v>47.9906692274267</v>
      </c>
      <c r="AZ68">
        <v>25.058863200202101</v>
      </c>
      <c r="BA68">
        <v>6.4442679350593499</v>
      </c>
      <c r="BE68">
        <f ca="1"/>
        <v>7.42</v>
      </c>
      <c r="BF68">
        <f ca="1"/>
        <v>25.81</v>
      </c>
      <c r="BG68">
        <f ca="1"/>
        <v>28.05</v>
      </c>
      <c r="BH68">
        <f ca="1"/>
        <v>32.75</v>
      </c>
      <c r="BI68">
        <f ca="1"/>
        <v>34.630000000000003</v>
      </c>
      <c r="BJ68">
        <f ca="1"/>
        <v>36.1</v>
      </c>
      <c r="BK68">
        <f ca="1"/>
        <v>38.229999999999997</v>
      </c>
      <c r="BL68">
        <f ca="1"/>
        <v>38.950000000000003</v>
      </c>
      <c r="BM68">
        <f ca="1"/>
        <v>40.79</v>
      </c>
      <c r="BN68">
        <f ca="1"/>
        <v>42</v>
      </c>
      <c r="BO68">
        <f ca="1"/>
        <v>42.81</v>
      </c>
      <c r="BP68">
        <f ca="1"/>
        <v>43.65</v>
      </c>
      <c r="BQ68">
        <f ca="1"/>
        <v>44.4</v>
      </c>
      <c r="BR68">
        <f ca="1"/>
        <v>45.92</v>
      </c>
      <c r="BS68">
        <f ca="1"/>
        <v>46.57</v>
      </c>
      <c r="BT68">
        <f ca="1"/>
        <v>50.07</v>
      </c>
      <c r="BU68">
        <f ca="1"/>
        <v>54.79</v>
      </c>
      <c r="BV68">
        <f ca="1"/>
        <v>59.08</v>
      </c>
      <c r="BW68">
        <f ca="1"/>
        <v>65.150000000000006</v>
      </c>
      <c r="BX68">
        <f ca="1"/>
        <v>71.34</v>
      </c>
      <c r="BY68">
        <f ca="1"/>
        <v>82.74</v>
      </c>
      <c r="BZ68">
        <f ca="1"/>
        <v>88.7</v>
      </c>
    </row>
    <row r="69" spans="34:78">
      <c r="AH69">
        <v>7.42</v>
      </c>
      <c r="AI69" s="47">
        <f t="shared" ca="1" si="7"/>
        <v>25.81</v>
      </c>
      <c r="AJ69" s="47">
        <f t="shared" ca="1" si="7"/>
        <v>28.05</v>
      </c>
      <c r="AK69" s="47">
        <f t="shared" ca="1" si="7"/>
        <v>32.75</v>
      </c>
      <c r="AL69" s="47">
        <f t="shared" ca="1" si="7"/>
        <v>38.229999999999997</v>
      </c>
      <c r="AM69" s="47">
        <f t="shared" ca="1" si="7"/>
        <v>43.65</v>
      </c>
      <c r="AN69" s="47">
        <f t="shared" ca="1" si="7"/>
        <v>54.79</v>
      </c>
      <c r="AO69" s="47">
        <f t="shared" ca="1" si="7"/>
        <v>71.34</v>
      </c>
      <c r="AP69" s="47">
        <f t="shared" ca="1" si="7"/>
        <v>82.74</v>
      </c>
      <c r="AQ69" s="47">
        <f t="shared" ca="1" si="7"/>
        <v>88.7</v>
      </c>
      <c r="AR69">
        <v>67</v>
      </c>
      <c r="AT69">
        <v>68</v>
      </c>
      <c r="AU69" t="s">
        <v>44</v>
      </c>
      <c r="AV69">
        <v>7.6642621185575104</v>
      </c>
      <c r="AW69">
        <v>97.856928683690896</v>
      </c>
      <c r="AX69">
        <v>84.325529668273106</v>
      </c>
      <c r="AY69">
        <v>48.074357423884898</v>
      </c>
      <c r="AZ69">
        <v>25.0708691628259</v>
      </c>
      <c r="BA69">
        <v>6.4451177545871099</v>
      </c>
      <c r="BE69">
        <f ca="1"/>
        <v>7.5</v>
      </c>
      <c r="BF69">
        <f ca="1"/>
        <v>25.93</v>
      </c>
      <c r="BG69">
        <f ca="1"/>
        <v>28.18</v>
      </c>
      <c r="BH69">
        <f ca="1"/>
        <v>32.85</v>
      </c>
      <c r="BI69">
        <f ca="1"/>
        <v>34.72</v>
      </c>
      <c r="BJ69">
        <f ca="1"/>
        <v>36.17</v>
      </c>
      <c r="BK69">
        <f ca="1"/>
        <v>38.31</v>
      </c>
      <c r="BL69">
        <f ca="1"/>
        <v>39.03</v>
      </c>
      <c r="BM69">
        <f ca="1"/>
        <v>40.86</v>
      </c>
      <c r="BN69">
        <f ca="1"/>
        <v>42.07</v>
      </c>
      <c r="BO69">
        <f ca="1"/>
        <v>42.89</v>
      </c>
      <c r="BP69">
        <f ca="1"/>
        <v>43.77</v>
      </c>
      <c r="BQ69">
        <f ca="1"/>
        <v>44.57</v>
      </c>
      <c r="BR69">
        <f ca="1"/>
        <v>46.17</v>
      </c>
      <c r="BS69">
        <f ca="1"/>
        <v>46.82</v>
      </c>
      <c r="BT69">
        <f ca="1"/>
        <v>50.39</v>
      </c>
      <c r="BU69">
        <f ca="1"/>
        <v>55.16</v>
      </c>
      <c r="BV69">
        <f ca="1"/>
        <v>59.44</v>
      </c>
      <c r="BW69">
        <f ca="1"/>
        <v>65.569999999999993</v>
      </c>
      <c r="BX69">
        <f ca="1"/>
        <v>71.75</v>
      </c>
      <c r="BY69">
        <f ca="1"/>
        <v>83.21</v>
      </c>
      <c r="BZ69">
        <f ca="1"/>
        <v>89.14</v>
      </c>
    </row>
    <row r="70" spans="34:78">
      <c r="AH70">
        <v>7.5</v>
      </c>
      <c r="AI70" s="47">
        <f t="shared" ca="1" si="7"/>
        <v>25.93</v>
      </c>
      <c r="AJ70" s="47">
        <f t="shared" ca="1" si="7"/>
        <v>28.18</v>
      </c>
      <c r="AK70" s="47">
        <f t="shared" ca="1" si="7"/>
        <v>32.85</v>
      </c>
      <c r="AL70" s="47">
        <f t="shared" ca="1" si="7"/>
        <v>38.31</v>
      </c>
      <c r="AM70" s="47">
        <f t="shared" ca="1" si="7"/>
        <v>43.77</v>
      </c>
      <c r="AN70" s="47">
        <f t="shared" ca="1" si="7"/>
        <v>55.16</v>
      </c>
      <c r="AO70" s="47">
        <f t="shared" ca="1" si="7"/>
        <v>71.75</v>
      </c>
      <c r="AP70" s="47">
        <f t="shared" ca="1" si="7"/>
        <v>83.21</v>
      </c>
      <c r="AQ70" s="47">
        <f t="shared" ca="1" si="7"/>
        <v>89.14</v>
      </c>
      <c r="AR70">
        <v>68</v>
      </c>
      <c r="AT70">
        <v>69</v>
      </c>
      <c r="AU70" t="s">
        <v>44</v>
      </c>
      <c r="AV70">
        <v>7.7475954518908399</v>
      </c>
      <c r="AW70">
        <v>97.886167129555702</v>
      </c>
      <c r="AX70">
        <v>84.524708169891596</v>
      </c>
      <c r="AY70">
        <v>48.155362352912697</v>
      </c>
      <c r="AZ70">
        <v>25.082276223050901</v>
      </c>
      <c r="BA70">
        <v>6.4459114223208198</v>
      </c>
      <c r="BE70">
        <f ca="1"/>
        <v>7.58</v>
      </c>
      <c r="BF70">
        <f ca="1"/>
        <v>26.04</v>
      </c>
      <c r="BG70">
        <f ca="1"/>
        <v>28.32</v>
      </c>
      <c r="BH70">
        <f ca="1"/>
        <v>32.950000000000003</v>
      </c>
      <c r="BI70">
        <f ca="1"/>
        <v>34.799999999999997</v>
      </c>
      <c r="BJ70">
        <f ca="1"/>
        <v>36.24</v>
      </c>
      <c r="BK70">
        <f ca="1"/>
        <v>38.39</v>
      </c>
      <c r="BL70">
        <f ca="1"/>
        <v>39.11</v>
      </c>
      <c r="BM70">
        <f ca="1"/>
        <v>40.93</v>
      </c>
      <c r="BN70">
        <f ca="1"/>
        <v>42.15</v>
      </c>
      <c r="BO70">
        <f ca="1"/>
        <v>42.97</v>
      </c>
      <c r="BP70">
        <f ca="1"/>
        <v>43.89</v>
      </c>
      <c r="BQ70">
        <f ca="1"/>
        <v>44.74</v>
      </c>
      <c r="BR70">
        <f ca="1"/>
        <v>46.43</v>
      </c>
      <c r="BS70">
        <f ca="1"/>
        <v>47.09</v>
      </c>
      <c r="BT70">
        <f ca="1"/>
        <v>50.73</v>
      </c>
      <c r="BU70">
        <f ca="1"/>
        <v>55.54</v>
      </c>
      <c r="BV70">
        <f ca="1"/>
        <v>59.81</v>
      </c>
      <c r="BW70">
        <f ca="1"/>
        <v>66</v>
      </c>
      <c r="BX70">
        <f ca="1"/>
        <v>72.16</v>
      </c>
      <c r="BY70">
        <f ca="1"/>
        <v>83.67</v>
      </c>
      <c r="BZ70">
        <f ca="1"/>
        <v>89.59</v>
      </c>
    </row>
    <row r="71" spans="34:78">
      <c r="AH71">
        <v>7.58</v>
      </c>
      <c r="AI71" s="47">
        <f t="shared" ca="1" si="7"/>
        <v>26.04</v>
      </c>
      <c r="AJ71" s="47">
        <f t="shared" ca="1" si="7"/>
        <v>28.32</v>
      </c>
      <c r="AK71" s="47">
        <f t="shared" ca="1" si="7"/>
        <v>32.950000000000003</v>
      </c>
      <c r="AL71" s="47">
        <f t="shared" ca="1" si="7"/>
        <v>38.39</v>
      </c>
      <c r="AM71" s="47">
        <f t="shared" ca="1" si="7"/>
        <v>43.89</v>
      </c>
      <c r="AN71" s="47">
        <f t="shared" ca="1" si="7"/>
        <v>55.54</v>
      </c>
      <c r="AO71" s="47">
        <f t="shared" ca="1" si="7"/>
        <v>72.16</v>
      </c>
      <c r="AP71" s="47">
        <f t="shared" ca="1" si="7"/>
        <v>83.67</v>
      </c>
      <c r="AQ71" s="47">
        <f t="shared" ca="1" si="7"/>
        <v>89.59</v>
      </c>
      <c r="AR71">
        <v>69</v>
      </c>
      <c r="AT71">
        <v>70</v>
      </c>
      <c r="AU71" t="s">
        <v>44</v>
      </c>
      <c r="AV71">
        <v>7.8309287852241702</v>
      </c>
      <c r="AW71">
        <v>97.913522659118698</v>
      </c>
      <c r="AX71">
        <v>84.717532266146804</v>
      </c>
      <c r="AY71">
        <v>48.2337700472413</v>
      </c>
      <c r="AZ71">
        <v>25.093114256372601</v>
      </c>
      <c r="BA71">
        <v>6.4466526484882003</v>
      </c>
      <c r="BE71">
        <f ca="1"/>
        <v>7.67</v>
      </c>
      <c r="BF71">
        <f ca="1"/>
        <v>26.15</v>
      </c>
      <c r="BG71">
        <f ca="1"/>
        <v>28.45</v>
      </c>
      <c r="BH71">
        <f ca="1"/>
        <v>33.049999999999997</v>
      </c>
      <c r="BI71">
        <f ca="1"/>
        <v>34.880000000000003</v>
      </c>
      <c r="BJ71">
        <f ca="1"/>
        <v>36.31</v>
      </c>
      <c r="BK71">
        <f ca="1"/>
        <v>38.46</v>
      </c>
      <c r="BL71">
        <f ca="1"/>
        <v>39.19</v>
      </c>
      <c r="BM71">
        <f ca="1"/>
        <v>41</v>
      </c>
      <c r="BN71">
        <f ca="1"/>
        <v>42.22</v>
      </c>
      <c r="BO71">
        <f ca="1"/>
        <v>43.04</v>
      </c>
      <c r="BP71">
        <f ca="1"/>
        <v>44.02</v>
      </c>
      <c r="BQ71">
        <f ca="1"/>
        <v>44.91</v>
      </c>
      <c r="BR71">
        <f ca="1"/>
        <v>46.69</v>
      </c>
      <c r="BS71">
        <f ca="1"/>
        <v>47.36</v>
      </c>
      <c r="BT71">
        <f ca="1"/>
        <v>51.06</v>
      </c>
      <c r="BU71">
        <f ca="1"/>
        <v>55.93</v>
      </c>
      <c r="BV71">
        <f ca="1"/>
        <v>60.18</v>
      </c>
      <c r="BW71">
        <f ca="1"/>
        <v>66.430000000000007</v>
      </c>
      <c r="BX71">
        <f ca="1"/>
        <v>72.569999999999993</v>
      </c>
      <c r="BY71">
        <f ca="1"/>
        <v>84.13</v>
      </c>
      <c r="BZ71">
        <f ca="1"/>
        <v>90.03</v>
      </c>
    </row>
    <row r="72" spans="34:78">
      <c r="AH72">
        <v>7.67</v>
      </c>
      <c r="AI72" s="47">
        <f t="shared" ca="1" si="7"/>
        <v>26.15</v>
      </c>
      <c r="AJ72" s="47">
        <f t="shared" ca="1" si="7"/>
        <v>28.45</v>
      </c>
      <c r="AK72" s="47">
        <f t="shared" ca="1" si="7"/>
        <v>33.049999999999997</v>
      </c>
      <c r="AL72" s="47">
        <f t="shared" ca="1" si="7"/>
        <v>38.46</v>
      </c>
      <c r="AM72" s="47">
        <f t="shared" ca="1" si="7"/>
        <v>44.02</v>
      </c>
      <c r="AN72" s="47">
        <f t="shared" ca="1" si="7"/>
        <v>55.93</v>
      </c>
      <c r="AO72" s="47">
        <f t="shared" ca="1" si="7"/>
        <v>72.569999999999993</v>
      </c>
      <c r="AP72" s="47">
        <f t="shared" ca="1" si="7"/>
        <v>84.13</v>
      </c>
      <c r="AQ72" s="47">
        <f t="shared" ca="1" si="7"/>
        <v>90.03</v>
      </c>
      <c r="AR72">
        <v>70</v>
      </c>
      <c r="AT72">
        <v>71</v>
      </c>
      <c r="AU72" t="s">
        <v>44</v>
      </c>
      <c r="AV72">
        <v>7.9142621185575104</v>
      </c>
      <c r="AW72">
        <v>97.939116529638696</v>
      </c>
      <c r="AX72">
        <v>84.904204682067601</v>
      </c>
      <c r="AY72">
        <v>48.3096637811623</v>
      </c>
      <c r="AZ72">
        <v>25.103411647984998</v>
      </c>
      <c r="BA72">
        <v>6.4473448981638297</v>
      </c>
      <c r="BE72">
        <f ca="1"/>
        <v>7.75</v>
      </c>
      <c r="BF72">
        <f ca="1"/>
        <v>26.26</v>
      </c>
      <c r="BG72">
        <f ca="1"/>
        <v>28.58</v>
      </c>
      <c r="BH72">
        <f ca="1"/>
        <v>33.14</v>
      </c>
      <c r="BI72">
        <f ca="1"/>
        <v>34.96</v>
      </c>
      <c r="BJ72">
        <f ca="1"/>
        <v>36.380000000000003</v>
      </c>
      <c r="BK72">
        <f ca="1"/>
        <v>38.54</v>
      </c>
      <c r="BL72">
        <f ca="1"/>
        <v>39.26</v>
      </c>
      <c r="BM72">
        <f ca="1"/>
        <v>41.06</v>
      </c>
      <c r="BN72">
        <f ca="1"/>
        <v>42.29</v>
      </c>
      <c r="BO72">
        <f ca="1"/>
        <v>43.12</v>
      </c>
      <c r="BP72">
        <f ca="1"/>
        <v>44.14</v>
      </c>
      <c r="BQ72">
        <f ca="1"/>
        <v>45.09</v>
      </c>
      <c r="BR72">
        <f ca="1"/>
        <v>46.96</v>
      </c>
      <c r="BS72">
        <f ca="1"/>
        <v>47.63</v>
      </c>
      <c r="BT72">
        <f ca="1"/>
        <v>51.4</v>
      </c>
      <c r="BU72">
        <f ca="1"/>
        <v>56.32</v>
      </c>
      <c r="BV72">
        <f ca="1"/>
        <v>60.56</v>
      </c>
      <c r="BW72">
        <f ca="1"/>
        <v>66.87</v>
      </c>
      <c r="BX72">
        <f ca="1"/>
        <v>72.989999999999995</v>
      </c>
      <c r="BY72">
        <f ca="1"/>
        <v>84.6</v>
      </c>
      <c r="BZ72">
        <f ca="1"/>
        <v>90.47</v>
      </c>
    </row>
    <row r="73" spans="34:78">
      <c r="AH73">
        <v>7.75</v>
      </c>
      <c r="AI73" s="47">
        <f t="shared" ca="1" si="7"/>
        <v>26.26</v>
      </c>
      <c r="AJ73" s="47">
        <f t="shared" ca="1" si="7"/>
        <v>28.58</v>
      </c>
      <c r="AK73" s="47">
        <f t="shared" ca="1" si="7"/>
        <v>33.14</v>
      </c>
      <c r="AL73" s="47">
        <f t="shared" ca="1" si="7"/>
        <v>38.54</v>
      </c>
      <c r="AM73" s="47">
        <f t="shared" ca="1" si="7"/>
        <v>44.14</v>
      </c>
      <c r="AN73" s="47">
        <f t="shared" ca="1" si="7"/>
        <v>56.32</v>
      </c>
      <c r="AO73" s="47">
        <f t="shared" ca="1" si="7"/>
        <v>72.989999999999995</v>
      </c>
      <c r="AP73" s="47">
        <f t="shared" ca="1" si="7"/>
        <v>84.6</v>
      </c>
      <c r="AQ73" s="47">
        <f t="shared" ca="1" si="7"/>
        <v>90.47</v>
      </c>
      <c r="AR73">
        <v>71</v>
      </c>
      <c r="AT73">
        <v>72</v>
      </c>
      <c r="AU73" t="s">
        <v>44</v>
      </c>
      <c r="AV73">
        <v>7.9975954518908399</v>
      </c>
      <c r="AW73">
        <v>97.963062189571502</v>
      </c>
      <c r="AX73">
        <v>85.084921675132506</v>
      </c>
      <c r="AY73">
        <v>48.383124158970801</v>
      </c>
      <c r="AZ73">
        <v>25.113195367122199</v>
      </c>
      <c r="BA73">
        <v>6.4479914074675904</v>
      </c>
      <c r="BE73">
        <f ca="1"/>
        <v>7.83</v>
      </c>
      <c r="BF73">
        <f ca="1"/>
        <v>26.36</v>
      </c>
      <c r="BG73">
        <f ca="1"/>
        <v>28.72</v>
      </c>
      <c r="BH73">
        <f ca="1"/>
        <v>33.229999999999997</v>
      </c>
      <c r="BI73">
        <f ca="1"/>
        <v>35.04</v>
      </c>
      <c r="BJ73">
        <f ca="1"/>
        <v>36.44</v>
      </c>
      <c r="BK73">
        <f ca="1"/>
        <v>38.61</v>
      </c>
      <c r="BL73">
        <f ca="1"/>
        <v>39.33</v>
      </c>
      <c r="BM73">
        <f ca="1"/>
        <v>41.13</v>
      </c>
      <c r="BN73">
        <f ca="1"/>
        <v>42.36</v>
      </c>
      <c r="BO73">
        <f ca="1"/>
        <v>43.2</v>
      </c>
      <c r="BP73">
        <f ca="1"/>
        <v>44.26</v>
      </c>
      <c r="BQ73">
        <f ca="1"/>
        <v>45.27</v>
      </c>
      <c r="BR73">
        <f ca="1"/>
        <v>47.23</v>
      </c>
      <c r="BS73">
        <f ca="1"/>
        <v>47.91</v>
      </c>
      <c r="BT73">
        <f ca="1"/>
        <v>51.75</v>
      </c>
      <c r="BU73">
        <f ca="1"/>
        <v>56.72</v>
      </c>
      <c r="BV73">
        <f ca="1"/>
        <v>60.94</v>
      </c>
      <c r="BW73">
        <f ca="1"/>
        <v>67.31</v>
      </c>
      <c r="BX73">
        <f ca="1"/>
        <v>73.41</v>
      </c>
      <c r="BY73">
        <f ca="1"/>
        <v>85.06</v>
      </c>
      <c r="BZ73">
        <f ca="1"/>
        <v>90.91</v>
      </c>
    </row>
    <row r="74" spans="34:78">
      <c r="AH74">
        <v>7.83</v>
      </c>
      <c r="AI74" s="47">
        <f t="shared" ref="AI74:AQ83" ca="1" si="8">IF(AND(AI$3&gt;=MIN($J$5:$AD$5),AI$3&lt;=MAX($J$5:$AD$5)),INDEX(allCentiles,$AR74,MATCH(AI$3,topRow)),NA())</f>
        <v>26.36</v>
      </c>
      <c r="AJ74" s="47">
        <f t="shared" ca="1" si="8"/>
        <v>28.72</v>
      </c>
      <c r="AK74" s="47">
        <f t="shared" ca="1" si="8"/>
        <v>33.229999999999997</v>
      </c>
      <c r="AL74" s="47">
        <f t="shared" ca="1" si="8"/>
        <v>38.61</v>
      </c>
      <c r="AM74" s="47">
        <f t="shared" ca="1" si="8"/>
        <v>44.26</v>
      </c>
      <c r="AN74" s="47">
        <f t="shared" ca="1" si="8"/>
        <v>56.72</v>
      </c>
      <c r="AO74" s="47">
        <f t="shared" ca="1" si="8"/>
        <v>73.41</v>
      </c>
      <c r="AP74" s="47">
        <f t="shared" ca="1" si="8"/>
        <v>85.06</v>
      </c>
      <c r="AQ74" s="47">
        <f t="shared" ca="1" si="8"/>
        <v>90.91</v>
      </c>
      <c r="AR74">
        <v>72</v>
      </c>
      <c r="AT74">
        <v>73</v>
      </c>
      <c r="AU74" t="s">
        <v>44</v>
      </c>
      <c r="AV74">
        <v>8.0809287852241702</v>
      </c>
      <c r="AW74">
        <v>97.985465781445797</v>
      </c>
      <c r="AX74">
        <v>85.259873241604495</v>
      </c>
      <c r="AY74">
        <v>48.454229200572499</v>
      </c>
      <c r="AZ74">
        <v>25.122491037691798</v>
      </c>
      <c r="BA74">
        <v>6.4485951986928702</v>
      </c>
      <c r="BE74">
        <f ca="1"/>
        <v>7.92</v>
      </c>
      <c r="BF74">
        <f ca="1"/>
        <v>26.47</v>
      </c>
      <c r="BG74">
        <f ca="1"/>
        <v>28.85</v>
      </c>
      <c r="BH74">
        <f ca="1"/>
        <v>33.33</v>
      </c>
      <c r="BI74">
        <f ca="1"/>
        <v>35.119999999999997</v>
      </c>
      <c r="BJ74">
        <f ca="1"/>
        <v>36.51</v>
      </c>
      <c r="BK74">
        <f ca="1"/>
        <v>38.68</v>
      </c>
      <c r="BL74">
        <f ca="1"/>
        <v>39.409999999999997</v>
      </c>
      <c r="BM74">
        <f ca="1"/>
        <v>41.19</v>
      </c>
      <c r="BN74">
        <f ca="1"/>
        <v>42.43</v>
      </c>
      <c r="BO74">
        <f ca="1"/>
        <v>43.27</v>
      </c>
      <c r="BP74">
        <f ca="1"/>
        <v>44.38</v>
      </c>
      <c r="BQ74">
        <f ca="1"/>
        <v>45.45</v>
      </c>
      <c r="BR74">
        <f ca="1"/>
        <v>47.5</v>
      </c>
      <c r="BS74">
        <f ca="1"/>
        <v>48.19</v>
      </c>
      <c r="BT74">
        <f ca="1"/>
        <v>52.1</v>
      </c>
      <c r="BU74">
        <f ca="1"/>
        <v>57.12</v>
      </c>
      <c r="BV74">
        <f ca="1"/>
        <v>61.32</v>
      </c>
      <c r="BW74">
        <f ca="1"/>
        <v>67.75</v>
      </c>
      <c r="BX74">
        <f ca="1"/>
        <v>73.84</v>
      </c>
      <c r="BY74">
        <f ca="1"/>
        <v>85.53</v>
      </c>
      <c r="BZ74">
        <f ca="1"/>
        <v>91.36</v>
      </c>
    </row>
    <row r="75" spans="34:78">
      <c r="AH75">
        <v>7.92</v>
      </c>
      <c r="AI75" s="47">
        <f t="shared" ca="1" si="8"/>
        <v>26.47</v>
      </c>
      <c r="AJ75" s="47">
        <f t="shared" ca="1" si="8"/>
        <v>28.85</v>
      </c>
      <c r="AK75" s="47">
        <f t="shared" ca="1" si="8"/>
        <v>33.33</v>
      </c>
      <c r="AL75" s="47">
        <f t="shared" ca="1" si="8"/>
        <v>38.68</v>
      </c>
      <c r="AM75" s="47">
        <f t="shared" ca="1" si="8"/>
        <v>44.38</v>
      </c>
      <c r="AN75" s="47">
        <f t="shared" ca="1" si="8"/>
        <v>57.12</v>
      </c>
      <c r="AO75" s="47">
        <f t="shared" ca="1" si="8"/>
        <v>73.84</v>
      </c>
      <c r="AP75" s="47">
        <f t="shared" ca="1" si="8"/>
        <v>85.53</v>
      </c>
      <c r="AQ75" s="47">
        <f t="shared" ca="1" si="8"/>
        <v>91.36</v>
      </c>
      <c r="AR75">
        <v>73</v>
      </c>
      <c r="AT75">
        <v>74</v>
      </c>
      <c r="AU75" t="s">
        <v>44</v>
      </c>
      <c r="AV75">
        <v>8.1642621185575095</v>
      </c>
      <c r="AW75">
        <v>98.006426612355497</v>
      </c>
      <c r="AX75">
        <v>85.429243316282495</v>
      </c>
      <c r="AY75">
        <v>48.523054424346398</v>
      </c>
      <c r="AZ75">
        <v>25.131323005384999</v>
      </c>
      <c r="BA75">
        <v>6.4491590944351396</v>
      </c>
      <c r="BE75">
        <f ca="1"/>
        <v>8</v>
      </c>
      <c r="BF75">
        <f ca="1"/>
        <v>26.57</v>
      </c>
      <c r="BG75">
        <f ca="1"/>
        <v>28.98</v>
      </c>
      <c r="BH75">
        <f ca="1"/>
        <v>33.42</v>
      </c>
      <c r="BI75">
        <f ca="1"/>
        <v>35.19</v>
      </c>
      <c r="BJ75">
        <f ca="1"/>
        <v>36.57</v>
      </c>
      <c r="BK75">
        <f ca="1"/>
        <v>38.75</v>
      </c>
      <c r="BL75">
        <f ca="1"/>
        <v>39.479999999999997</v>
      </c>
      <c r="BM75">
        <f ca="1"/>
        <v>41.25</v>
      </c>
      <c r="BN75">
        <f ca="1"/>
        <v>42.5</v>
      </c>
      <c r="BO75">
        <f ca="1"/>
        <v>43.34</v>
      </c>
      <c r="BP75">
        <f ca="1"/>
        <v>44.5</v>
      </c>
      <c r="BQ75">
        <f ca="1"/>
        <v>45.64</v>
      </c>
      <c r="BR75">
        <f ca="1"/>
        <v>47.78</v>
      </c>
      <c r="BS75">
        <f ca="1"/>
        <v>48.48</v>
      </c>
      <c r="BT75">
        <f ca="1"/>
        <v>52.46</v>
      </c>
      <c r="BU75">
        <f ca="1"/>
        <v>57.53</v>
      </c>
      <c r="BV75">
        <f ca="1"/>
        <v>61.71</v>
      </c>
      <c r="BW75">
        <f ca="1"/>
        <v>68.2</v>
      </c>
      <c r="BX75">
        <f ca="1"/>
        <v>74.27</v>
      </c>
      <c r="BY75">
        <f ca="1"/>
        <v>86</v>
      </c>
      <c r="BZ75">
        <f ca="1"/>
        <v>91.8</v>
      </c>
    </row>
    <row r="76" spans="34:78">
      <c r="AH76">
        <v>8</v>
      </c>
      <c r="AI76" s="47">
        <f t="shared" ca="1" si="8"/>
        <v>26.57</v>
      </c>
      <c r="AJ76" s="47">
        <f t="shared" ca="1" si="8"/>
        <v>28.98</v>
      </c>
      <c r="AK76" s="47">
        <f t="shared" ca="1" si="8"/>
        <v>33.42</v>
      </c>
      <c r="AL76" s="47">
        <f t="shared" ca="1" si="8"/>
        <v>38.75</v>
      </c>
      <c r="AM76" s="47">
        <f t="shared" ca="1" si="8"/>
        <v>44.5</v>
      </c>
      <c r="AN76" s="47">
        <f t="shared" ca="1" si="8"/>
        <v>57.53</v>
      </c>
      <c r="AO76" s="47">
        <f t="shared" ca="1" si="8"/>
        <v>74.27</v>
      </c>
      <c r="AP76" s="47">
        <f t="shared" ca="1" si="8"/>
        <v>86</v>
      </c>
      <c r="AQ76" s="47">
        <f t="shared" ca="1" si="8"/>
        <v>91.8</v>
      </c>
      <c r="AR76">
        <v>74</v>
      </c>
      <c r="AT76">
        <v>75</v>
      </c>
      <c r="AU76" t="s">
        <v>44</v>
      </c>
      <c r="AV76">
        <v>8.2475954518908399</v>
      </c>
      <c r="AW76">
        <v>98.0260375941521</v>
      </c>
      <c r="AX76">
        <v>85.593209965881002</v>
      </c>
      <c r="AY76">
        <v>48.5896729273502</v>
      </c>
      <c r="AZ76">
        <v>25.139714401438599</v>
      </c>
      <c r="BA76">
        <v>6.4496857307869702</v>
      </c>
      <c r="BE76">
        <f ca="1"/>
        <v>8.08</v>
      </c>
      <c r="BF76">
        <f ca="1"/>
        <v>26.67</v>
      </c>
      <c r="BG76">
        <f ca="1"/>
        <v>29.12</v>
      </c>
      <c r="BH76">
        <f ca="1"/>
        <v>33.51</v>
      </c>
      <c r="BI76">
        <f ca="1"/>
        <v>35.26</v>
      </c>
      <c r="BJ76">
        <f ca="1"/>
        <v>36.630000000000003</v>
      </c>
      <c r="BK76">
        <f ca="1"/>
        <v>38.81</v>
      </c>
      <c r="BL76">
        <f ca="1"/>
        <v>39.549999999999997</v>
      </c>
      <c r="BM76">
        <f ca="1"/>
        <v>41.31</v>
      </c>
      <c r="BN76">
        <f ca="1"/>
        <v>42.56</v>
      </c>
      <c r="BO76">
        <f ca="1"/>
        <v>43.41</v>
      </c>
      <c r="BP76">
        <f ca="1"/>
        <v>44.62</v>
      </c>
      <c r="BQ76">
        <f ca="1"/>
        <v>45.82</v>
      </c>
      <c r="BR76">
        <f ca="1"/>
        <v>48.07</v>
      </c>
      <c r="BS76">
        <f ca="1"/>
        <v>48.77</v>
      </c>
      <c r="BT76">
        <f ca="1"/>
        <v>52.83</v>
      </c>
      <c r="BU76">
        <f ca="1"/>
        <v>57.95</v>
      </c>
      <c r="BV76">
        <f ca="1"/>
        <v>62.11</v>
      </c>
      <c r="BW76">
        <f ca="1"/>
        <v>68.66</v>
      </c>
      <c r="BX76">
        <f ca="1"/>
        <v>74.7</v>
      </c>
      <c r="BY76">
        <f ca="1"/>
        <v>86.47</v>
      </c>
      <c r="BZ76">
        <f ca="1"/>
        <v>92.24</v>
      </c>
    </row>
    <row r="77" spans="34:78">
      <c r="AH77">
        <v>8.08</v>
      </c>
      <c r="AI77" s="47">
        <f t="shared" ca="1" si="8"/>
        <v>26.67</v>
      </c>
      <c r="AJ77" s="47">
        <f t="shared" ca="1" si="8"/>
        <v>29.12</v>
      </c>
      <c r="AK77" s="47">
        <f t="shared" ca="1" si="8"/>
        <v>33.51</v>
      </c>
      <c r="AL77" s="47">
        <f t="shared" ca="1" si="8"/>
        <v>38.81</v>
      </c>
      <c r="AM77" s="47">
        <f t="shared" ca="1" si="8"/>
        <v>44.62</v>
      </c>
      <c r="AN77" s="47">
        <f t="shared" ca="1" si="8"/>
        <v>57.95</v>
      </c>
      <c r="AO77" s="47">
        <f t="shared" ca="1" si="8"/>
        <v>74.7</v>
      </c>
      <c r="AP77" s="47">
        <f t="shared" ca="1" si="8"/>
        <v>86.47</v>
      </c>
      <c r="AQ77" s="47">
        <f t="shared" ca="1" si="8"/>
        <v>92.24</v>
      </c>
      <c r="AR77">
        <v>75</v>
      </c>
      <c r="AT77">
        <v>76</v>
      </c>
      <c r="AU77" t="s">
        <v>44</v>
      </c>
      <c r="AV77">
        <v>8.3309287852241702</v>
      </c>
      <c r="AW77">
        <v>98.044385655289702</v>
      </c>
      <c r="AX77">
        <v>85.751945576240004</v>
      </c>
      <c r="AY77">
        <v>48.6541554629543</v>
      </c>
      <c r="AZ77">
        <v>25.147687203216801</v>
      </c>
      <c r="BA77">
        <v>6.4501775696612196</v>
      </c>
      <c r="BE77">
        <f ca="1"/>
        <v>8.17</v>
      </c>
      <c r="BF77">
        <f ca="1"/>
        <v>26.78</v>
      </c>
      <c r="BG77">
        <f ca="1"/>
        <v>29.25</v>
      </c>
      <c r="BH77">
        <f ca="1"/>
        <v>33.6</v>
      </c>
      <c r="BI77">
        <f ca="1"/>
        <v>35.340000000000003</v>
      </c>
      <c r="BJ77">
        <f ca="1"/>
        <v>36.69</v>
      </c>
      <c r="BK77">
        <f ca="1"/>
        <v>38.880000000000003</v>
      </c>
      <c r="BL77">
        <f ca="1"/>
        <v>39.61</v>
      </c>
      <c r="BM77">
        <f ca="1"/>
        <v>41.36</v>
      </c>
      <c r="BN77">
        <f ca="1"/>
        <v>42.63</v>
      </c>
      <c r="BO77">
        <f ca="1"/>
        <v>43.48</v>
      </c>
      <c r="BP77">
        <f ca="1"/>
        <v>44.75</v>
      </c>
      <c r="BQ77">
        <f ca="1"/>
        <v>46.01</v>
      </c>
      <c r="BR77">
        <f ca="1"/>
        <v>48.35</v>
      </c>
      <c r="BS77">
        <f ca="1"/>
        <v>49.07</v>
      </c>
      <c r="BT77">
        <f ca="1"/>
        <v>53.2</v>
      </c>
      <c r="BU77">
        <f ca="1"/>
        <v>58.37</v>
      </c>
      <c r="BV77">
        <f ca="1"/>
        <v>62.51</v>
      </c>
      <c r="BW77">
        <f ca="1"/>
        <v>69.11</v>
      </c>
      <c r="BX77">
        <f ca="1"/>
        <v>75.13</v>
      </c>
      <c r="BY77">
        <f ca="1"/>
        <v>86.94</v>
      </c>
      <c r="BZ77">
        <f ca="1"/>
        <v>92.68</v>
      </c>
    </row>
    <row r="78" spans="34:78">
      <c r="AH78">
        <v>8.17</v>
      </c>
      <c r="AI78" s="47">
        <f t="shared" ca="1" si="8"/>
        <v>26.78</v>
      </c>
      <c r="AJ78" s="47">
        <f t="shared" ca="1" si="8"/>
        <v>29.25</v>
      </c>
      <c r="AK78" s="47">
        <f t="shared" ca="1" si="8"/>
        <v>33.6</v>
      </c>
      <c r="AL78" s="47">
        <f t="shared" ca="1" si="8"/>
        <v>38.880000000000003</v>
      </c>
      <c r="AM78" s="47">
        <f t="shared" ca="1" si="8"/>
        <v>44.75</v>
      </c>
      <c r="AN78" s="47">
        <f t="shared" ca="1" si="8"/>
        <v>58.37</v>
      </c>
      <c r="AO78" s="47">
        <f t="shared" ca="1" si="8"/>
        <v>75.13</v>
      </c>
      <c r="AP78" s="47">
        <f t="shared" ca="1" si="8"/>
        <v>86.94</v>
      </c>
      <c r="AQ78" s="47">
        <f t="shared" ca="1" si="8"/>
        <v>92.68</v>
      </c>
      <c r="AR78">
        <v>76</v>
      </c>
      <c r="AT78">
        <v>77</v>
      </c>
      <c r="AU78" t="s">
        <v>44</v>
      </c>
      <c r="AV78">
        <v>8.4142621185575095</v>
      </c>
      <c r="AW78">
        <v>98.061552126147802</v>
      </c>
      <c r="AX78">
        <v>85.905617033562294</v>
      </c>
      <c r="AY78">
        <v>48.716570515987001</v>
      </c>
      <c r="AZ78">
        <v>25.1552622917702</v>
      </c>
      <c r="BA78">
        <v>6.4506369102999299</v>
      </c>
      <c r="BE78">
        <f ca="1"/>
        <v>8.25</v>
      </c>
      <c r="BF78">
        <f ca="1"/>
        <v>26.87</v>
      </c>
      <c r="BG78">
        <f ca="1"/>
        <v>29.38</v>
      </c>
      <c r="BH78">
        <f ca="1"/>
        <v>33.69</v>
      </c>
      <c r="BI78">
        <f ca="1"/>
        <v>35.409999999999997</v>
      </c>
      <c r="BJ78">
        <f ca="1"/>
        <v>36.74</v>
      </c>
      <c r="BK78">
        <f ca="1"/>
        <v>38.94</v>
      </c>
      <c r="BL78">
        <f ca="1"/>
        <v>39.68</v>
      </c>
      <c r="BM78">
        <f ca="1"/>
        <v>41.42</v>
      </c>
      <c r="BN78">
        <f ca="1"/>
        <v>42.69</v>
      </c>
      <c r="BO78">
        <f ca="1"/>
        <v>43.55</v>
      </c>
      <c r="BP78">
        <f ca="1"/>
        <v>44.87</v>
      </c>
      <c r="BQ78">
        <f ca="1"/>
        <v>46.2</v>
      </c>
      <c r="BR78">
        <f ca="1"/>
        <v>48.65</v>
      </c>
      <c r="BS78">
        <f ca="1"/>
        <v>49.37</v>
      </c>
      <c r="BT78">
        <f ca="1"/>
        <v>53.57</v>
      </c>
      <c r="BU78">
        <f ca="1"/>
        <v>58.8</v>
      </c>
      <c r="BV78">
        <f ca="1"/>
        <v>62.91</v>
      </c>
      <c r="BW78">
        <f ca="1"/>
        <v>69.58</v>
      </c>
      <c r="BX78">
        <f ca="1"/>
        <v>75.56</v>
      </c>
      <c r="BY78">
        <f ca="1"/>
        <v>87.42</v>
      </c>
      <c r="BZ78">
        <f ca="1"/>
        <v>93.12</v>
      </c>
    </row>
    <row r="79" spans="34:78">
      <c r="AH79">
        <v>8.25</v>
      </c>
      <c r="AI79" s="47">
        <f t="shared" ca="1" si="8"/>
        <v>26.87</v>
      </c>
      <c r="AJ79" s="47">
        <f t="shared" ca="1" si="8"/>
        <v>29.38</v>
      </c>
      <c r="AK79" s="47">
        <f t="shared" ca="1" si="8"/>
        <v>33.69</v>
      </c>
      <c r="AL79" s="47">
        <f t="shared" ca="1" si="8"/>
        <v>38.94</v>
      </c>
      <c r="AM79" s="47">
        <f t="shared" ca="1" si="8"/>
        <v>44.87</v>
      </c>
      <c r="AN79" s="47">
        <f t="shared" ca="1" si="8"/>
        <v>58.8</v>
      </c>
      <c r="AO79" s="47">
        <f t="shared" ca="1" si="8"/>
        <v>75.56</v>
      </c>
      <c r="AP79" s="47">
        <f t="shared" ca="1" si="8"/>
        <v>87.42</v>
      </c>
      <c r="AQ79" s="47">
        <f t="shared" ca="1" si="8"/>
        <v>93.12</v>
      </c>
      <c r="AR79">
        <v>77</v>
      </c>
      <c r="AT79">
        <v>78</v>
      </c>
      <c r="AU79" t="s">
        <v>44</v>
      </c>
      <c r="AV79">
        <v>8.4975954518908399</v>
      </c>
      <c r="AW79">
        <v>98.077613099539505</v>
      </c>
      <c r="AX79">
        <v>86.054385899868706</v>
      </c>
      <c r="AY79">
        <v>48.776984375469702</v>
      </c>
      <c r="AZ79">
        <v>25.162459506524801</v>
      </c>
      <c r="BA79">
        <v>6.4510659000228303</v>
      </c>
      <c r="BE79">
        <f ca="1"/>
        <v>8.33</v>
      </c>
      <c r="BF79">
        <f ca="1"/>
        <v>26.97</v>
      </c>
      <c r="BG79">
        <f ca="1"/>
        <v>29.51</v>
      </c>
      <c r="BH79">
        <f ca="1"/>
        <v>33.770000000000003</v>
      </c>
      <c r="BI79">
        <f ca="1"/>
        <v>35.479999999999997</v>
      </c>
      <c r="BJ79">
        <f ca="1"/>
        <v>36.799999999999997</v>
      </c>
      <c r="BK79">
        <f ca="1"/>
        <v>39</v>
      </c>
      <c r="BL79">
        <f ca="1"/>
        <v>39.75</v>
      </c>
      <c r="BM79">
        <f ca="1"/>
        <v>41.47</v>
      </c>
      <c r="BN79">
        <f ca="1"/>
        <v>42.75</v>
      </c>
      <c r="BO79">
        <f ca="1"/>
        <v>43.62</v>
      </c>
      <c r="BP79">
        <f ca="1"/>
        <v>44.99</v>
      </c>
      <c r="BQ79">
        <f ca="1"/>
        <v>46.39</v>
      </c>
      <c r="BR79">
        <f ca="1"/>
        <v>48.94</v>
      </c>
      <c r="BS79">
        <f ca="1"/>
        <v>49.68</v>
      </c>
      <c r="BT79">
        <f ca="1"/>
        <v>53.95</v>
      </c>
      <c r="BU79">
        <f ca="1"/>
        <v>59.23</v>
      </c>
      <c r="BV79">
        <f ca="1"/>
        <v>63.32</v>
      </c>
      <c r="BW79">
        <f ca="1"/>
        <v>70.040000000000006</v>
      </c>
      <c r="BX79">
        <f ca="1"/>
        <v>76</v>
      </c>
      <c r="BY79">
        <f ca="1"/>
        <v>87.89</v>
      </c>
      <c r="BZ79">
        <f ca="1"/>
        <v>93.57</v>
      </c>
    </row>
    <row r="80" spans="34:78">
      <c r="AH80">
        <v>8.33</v>
      </c>
      <c r="AI80" s="47">
        <f t="shared" ca="1" si="8"/>
        <v>26.97</v>
      </c>
      <c r="AJ80" s="47">
        <f t="shared" ca="1" si="8"/>
        <v>29.51</v>
      </c>
      <c r="AK80" s="47">
        <f t="shared" ca="1" si="8"/>
        <v>33.770000000000003</v>
      </c>
      <c r="AL80" s="47">
        <f t="shared" ca="1" si="8"/>
        <v>39</v>
      </c>
      <c r="AM80" s="47">
        <f t="shared" ca="1" si="8"/>
        <v>44.99</v>
      </c>
      <c r="AN80" s="47">
        <f t="shared" ca="1" si="8"/>
        <v>59.23</v>
      </c>
      <c r="AO80" s="47">
        <f t="shared" ca="1" si="8"/>
        <v>76</v>
      </c>
      <c r="AP80" s="47">
        <f t="shared" ca="1" si="8"/>
        <v>87.89</v>
      </c>
      <c r="AQ80" s="47">
        <f t="shared" ca="1" si="8"/>
        <v>93.57</v>
      </c>
      <c r="AR80">
        <v>78</v>
      </c>
      <c r="AT80">
        <v>79</v>
      </c>
      <c r="AU80" t="s">
        <v>44</v>
      </c>
      <c r="AV80">
        <v>8.5809287852241702</v>
      </c>
      <c r="AW80">
        <v>98.092639768003906</v>
      </c>
      <c r="AX80">
        <v>86.198408582855606</v>
      </c>
      <c r="AY80">
        <v>48.835461205020401</v>
      </c>
      <c r="AZ80">
        <v>25.169297697241401</v>
      </c>
      <c r="BA80">
        <v>6.4514665442655597</v>
      </c>
      <c r="BE80">
        <f ca="1"/>
        <v>8.42</v>
      </c>
      <c r="BF80">
        <f ca="1"/>
        <v>27.07</v>
      </c>
      <c r="BG80">
        <f ca="1"/>
        <v>29.64</v>
      </c>
      <c r="BH80">
        <f ca="1"/>
        <v>33.86</v>
      </c>
      <c r="BI80">
        <f ca="1"/>
        <v>35.549999999999997</v>
      </c>
      <c r="BJ80">
        <f ca="1"/>
        <v>36.85</v>
      </c>
      <c r="BK80">
        <f ca="1"/>
        <v>39.06</v>
      </c>
      <c r="BL80">
        <f ca="1"/>
        <v>39.81</v>
      </c>
      <c r="BM80">
        <f ca="1"/>
        <v>41.52</v>
      </c>
      <c r="BN80">
        <f ca="1"/>
        <v>42.81</v>
      </c>
      <c r="BO80">
        <f ca="1"/>
        <v>43.69</v>
      </c>
      <c r="BP80">
        <f ca="1"/>
        <v>45.12</v>
      </c>
      <c r="BQ80">
        <f ca="1"/>
        <v>46.59</v>
      </c>
      <c r="BR80">
        <f ca="1"/>
        <v>49.25</v>
      </c>
      <c r="BS80">
        <f ca="1"/>
        <v>49.99</v>
      </c>
      <c r="BT80">
        <f ca="1"/>
        <v>54.34</v>
      </c>
      <c r="BU80">
        <f ca="1"/>
        <v>59.67</v>
      </c>
      <c r="BV80">
        <f ca="1"/>
        <v>63.73</v>
      </c>
      <c r="BW80">
        <f ca="1"/>
        <v>70.52</v>
      </c>
      <c r="BX80">
        <f ca="1"/>
        <v>76.44</v>
      </c>
      <c r="BY80">
        <f ca="1"/>
        <v>88.37</v>
      </c>
      <c r="BZ80">
        <f ca="1"/>
        <v>94.01</v>
      </c>
    </row>
    <row r="81" spans="34:78">
      <c r="AH81">
        <v>8.42</v>
      </c>
      <c r="AI81" s="47">
        <f t="shared" ca="1" si="8"/>
        <v>27.07</v>
      </c>
      <c r="AJ81" s="47">
        <f t="shared" ca="1" si="8"/>
        <v>29.64</v>
      </c>
      <c r="AK81" s="47">
        <f t="shared" ca="1" si="8"/>
        <v>33.86</v>
      </c>
      <c r="AL81" s="47">
        <f t="shared" ca="1" si="8"/>
        <v>39.06</v>
      </c>
      <c r="AM81" s="47">
        <f t="shared" ca="1" si="8"/>
        <v>45.12</v>
      </c>
      <c r="AN81" s="47">
        <f t="shared" ca="1" si="8"/>
        <v>59.67</v>
      </c>
      <c r="AO81" s="47">
        <f t="shared" ca="1" si="8"/>
        <v>76.44</v>
      </c>
      <c r="AP81" s="47">
        <f t="shared" ca="1" si="8"/>
        <v>88.37</v>
      </c>
      <c r="AQ81" s="47">
        <f t="shared" ca="1" si="8"/>
        <v>94.01</v>
      </c>
      <c r="AR81">
        <v>79</v>
      </c>
      <c r="AT81">
        <v>80</v>
      </c>
      <c r="AU81" t="s">
        <v>44</v>
      </c>
      <c r="AV81">
        <v>8.6642621185575095</v>
      </c>
      <c r="AW81">
        <v>98.106698739377194</v>
      </c>
      <c r="AX81">
        <v>86.337836500334305</v>
      </c>
      <c r="AY81">
        <v>48.892063110999899</v>
      </c>
      <c r="AZ81">
        <v>25.175794773384101</v>
      </c>
      <c r="BA81">
        <v>6.4518407159546802</v>
      </c>
      <c r="BE81">
        <f ca="1"/>
        <v>8.5</v>
      </c>
      <c r="BF81">
        <f ca="1"/>
        <v>27.16</v>
      </c>
      <c r="BG81">
        <f ca="1"/>
        <v>29.77</v>
      </c>
      <c r="BH81">
        <f ca="1"/>
        <v>33.94</v>
      </c>
      <c r="BI81">
        <f ca="1"/>
        <v>35.61</v>
      </c>
      <c r="BJ81">
        <f ca="1"/>
        <v>36.909999999999997</v>
      </c>
      <c r="BK81">
        <f ca="1"/>
        <v>39.119999999999997</v>
      </c>
      <c r="BL81">
        <f ca="1"/>
        <v>39.869999999999997</v>
      </c>
      <c r="BM81">
        <f ca="1"/>
        <v>41.57</v>
      </c>
      <c r="BN81">
        <f ca="1"/>
        <v>42.87</v>
      </c>
      <c r="BO81">
        <f ca="1"/>
        <v>43.75</v>
      </c>
      <c r="BP81">
        <f ca="1"/>
        <v>45.24</v>
      </c>
      <c r="BQ81">
        <f ca="1"/>
        <v>46.78</v>
      </c>
      <c r="BR81">
        <f ca="1"/>
        <v>49.55</v>
      </c>
      <c r="BS81">
        <f ca="1"/>
        <v>50.31</v>
      </c>
      <c r="BT81">
        <f ca="1"/>
        <v>54.73</v>
      </c>
      <c r="BU81">
        <f ca="1"/>
        <v>60.11</v>
      </c>
      <c r="BV81">
        <f ca="1"/>
        <v>64.150000000000006</v>
      </c>
      <c r="BW81">
        <f ca="1"/>
        <v>70.989999999999995</v>
      </c>
      <c r="BX81">
        <f ca="1"/>
        <v>76.89</v>
      </c>
      <c r="BY81">
        <f ca="1"/>
        <v>88.85</v>
      </c>
      <c r="BZ81">
        <f ca="1"/>
        <v>94.45</v>
      </c>
    </row>
    <row r="82" spans="34:78">
      <c r="AH82">
        <v>8.5</v>
      </c>
      <c r="AI82" s="47">
        <f t="shared" ca="1" si="8"/>
        <v>27.16</v>
      </c>
      <c r="AJ82" s="47">
        <f t="shared" ca="1" si="8"/>
        <v>29.77</v>
      </c>
      <c r="AK82" s="47">
        <f t="shared" ca="1" si="8"/>
        <v>33.94</v>
      </c>
      <c r="AL82" s="47">
        <f t="shared" ca="1" si="8"/>
        <v>39.119999999999997</v>
      </c>
      <c r="AM82" s="47">
        <f t="shared" ca="1" si="8"/>
        <v>45.24</v>
      </c>
      <c r="AN82" s="47">
        <f t="shared" ca="1" si="8"/>
        <v>60.11</v>
      </c>
      <c r="AO82" s="47">
        <f t="shared" ca="1" si="8"/>
        <v>76.89</v>
      </c>
      <c r="AP82" s="47">
        <f t="shared" ca="1" si="8"/>
        <v>88.85</v>
      </c>
      <c r="AQ82" s="47">
        <f t="shared" ca="1" si="8"/>
        <v>94.45</v>
      </c>
      <c r="AR82">
        <v>80</v>
      </c>
      <c r="AT82">
        <v>81</v>
      </c>
      <c r="AU82" t="s">
        <v>44</v>
      </c>
      <c r="AV82">
        <v>8.7475954518908399</v>
      </c>
      <c r="AW82">
        <v>98.119852332040907</v>
      </c>
      <c r="AX82">
        <v>86.472816239423096</v>
      </c>
      <c r="AY82">
        <v>48.946850208473201</v>
      </c>
      <c r="AZ82">
        <v>25.181967751026001</v>
      </c>
      <c r="BA82">
        <v>6.4521901642631896</v>
      </c>
      <c r="BE82">
        <f ca="1"/>
        <v>8.58</v>
      </c>
      <c r="BF82">
        <f ca="1"/>
        <v>27.26</v>
      </c>
      <c r="BG82">
        <f ca="1"/>
        <v>29.9</v>
      </c>
      <c r="BH82">
        <f ca="1"/>
        <v>34.03</v>
      </c>
      <c r="BI82">
        <f ca="1"/>
        <v>35.68</v>
      </c>
      <c r="BJ82">
        <f ca="1"/>
        <v>36.96</v>
      </c>
      <c r="BK82">
        <f ca="1"/>
        <v>39.18</v>
      </c>
      <c r="BL82">
        <f ca="1"/>
        <v>39.93</v>
      </c>
      <c r="BM82">
        <f ca="1"/>
        <v>41.62</v>
      </c>
      <c r="BN82">
        <f ca="1"/>
        <v>42.93</v>
      </c>
      <c r="BO82">
        <f ca="1"/>
        <v>43.82</v>
      </c>
      <c r="BP82">
        <f ca="1"/>
        <v>45.37</v>
      </c>
      <c r="BQ82">
        <f ca="1"/>
        <v>46.98</v>
      </c>
      <c r="BR82">
        <f ca="1"/>
        <v>49.86</v>
      </c>
      <c r="BS82">
        <f ca="1"/>
        <v>50.63</v>
      </c>
      <c r="BT82">
        <f ca="1"/>
        <v>55.13</v>
      </c>
      <c r="BU82">
        <f ca="1"/>
        <v>60.56</v>
      </c>
      <c r="BV82">
        <f ca="1"/>
        <v>64.569999999999993</v>
      </c>
      <c r="BW82">
        <f ca="1"/>
        <v>71.47</v>
      </c>
      <c r="BX82">
        <f ca="1"/>
        <v>77.33</v>
      </c>
      <c r="BY82">
        <f ca="1"/>
        <v>89.33</v>
      </c>
      <c r="BZ82">
        <f ca="1"/>
        <v>94.89</v>
      </c>
    </row>
    <row r="83" spans="34:78">
      <c r="AH83">
        <v>8.58</v>
      </c>
      <c r="AI83" s="47">
        <f t="shared" ca="1" si="8"/>
        <v>27.26</v>
      </c>
      <c r="AJ83" s="47">
        <f t="shared" ca="1" si="8"/>
        <v>29.9</v>
      </c>
      <c r="AK83" s="47">
        <f t="shared" ca="1" si="8"/>
        <v>34.03</v>
      </c>
      <c r="AL83" s="47">
        <f t="shared" ca="1" si="8"/>
        <v>39.18</v>
      </c>
      <c r="AM83" s="47">
        <f t="shared" ca="1" si="8"/>
        <v>45.37</v>
      </c>
      <c r="AN83" s="47">
        <f t="shared" ca="1" si="8"/>
        <v>60.56</v>
      </c>
      <c r="AO83" s="47">
        <f t="shared" ca="1" si="8"/>
        <v>77.33</v>
      </c>
      <c r="AP83" s="47">
        <f t="shared" ca="1" si="8"/>
        <v>89.33</v>
      </c>
      <c r="AQ83" s="47">
        <f t="shared" ca="1" si="8"/>
        <v>94.89</v>
      </c>
      <c r="AR83">
        <v>81</v>
      </c>
      <c r="AT83">
        <v>82</v>
      </c>
      <c r="AU83" t="s">
        <v>44</v>
      </c>
      <c r="AV83">
        <v>8.8309287852241702</v>
      </c>
      <c r="AW83">
        <v>98.132158851157499</v>
      </c>
      <c r="AX83">
        <v>86.603489710661407</v>
      </c>
      <c r="AY83">
        <v>48.999880685055203</v>
      </c>
      <c r="AZ83">
        <v>25.1878327974146</v>
      </c>
      <c r="BA83">
        <v>6.4525165227875796</v>
      </c>
      <c r="BE83">
        <f ca="1"/>
        <v>8.67</v>
      </c>
      <c r="BF83">
        <f ca="1"/>
        <v>27.35</v>
      </c>
      <c r="BG83">
        <f ca="1"/>
        <v>30.03</v>
      </c>
      <c r="BH83">
        <f ca="1"/>
        <v>34.11</v>
      </c>
      <c r="BI83">
        <f ca="1"/>
        <v>35.74</v>
      </c>
      <c r="BJ83">
        <f ca="1"/>
        <v>37.01</v>
      </c>
      <c r="BK83">
        <f ca="1"/>
        <v>39.229999999999997</v>
      </c>
      <c r="BL83">
        <f ca="1"/>
        <v>39.99</v>
      </c>
      <c r="BM83">
        <f ca="1"/>
        <v>41.66</v>
      </c>
      <c r="BN83">
        <f ca="1"/>
        <v>42.98</v>
      </c>
      <c r="BO83">
        <f ca="1"/>
        <v>43.88</v>
      </c>
      <c r="BP83">
        <f ca="1"/>
        <v>45.49</v>
      </c>
      <c r="BQ83">
        <f ca="1"/>
        <v>47.18</v>
      </c>
      <c r="BR83">
        <f ca="1"/>
        <v>50.18</v>
      </c>
      <c r="BS83">
        <f ca="1"/>
        <v>50.95</v>
      </c>
      <c r="BT83">
        <f ca="1"/>
        <v>55.54</v>
      </c>
      <c r="BU83">
        <f ca="1"/>
        <v>61.02</v>
      </c>
      <c r="BV83">
        <f ca="1"/>
        <v>64.989999999999995</v>
      </c>
      <c r="BW83">
        <f ca="1"/>
        <v>71.959999999999994</v>
      </c>
      <c r="BX83">
        <f ca="1"/>
        <v>77.78</v>
      </c>
      <c r="BY83">
        <f ca="1"/>
        <v>89.81</v>
      </c>
      <c r="BZ83">
        <f ca="1"/>
        <v>95.33</v>
      </c>
    </row>
    <row r="84" spans="34:78">
      <c r="AH84">
        <v>8.67</v>
      </c>
      <c r="AI84" s="47">
        <f t="shared" ref="AI84:AQ93" ca="1" si="9">IF(AND(AI$3&gt;=MIN($J$5:$AD$5),AI$3&lt;=MAX($J$5:$AD$5)),INDEX(allCentiles,$AR84,MATCH(AI$3,topRow)),NA())</f>
        <v>27.35</v>
      </c>
      <c r="AJ84" s="47">
        <f t="shared" ca="1" si="9"/>
        <v>30.03</v>
      </c>
      <c r="AK84" s="47">
        <f t="shared" ca="1" si="9"/>
        <v>34.11</v>
      </c>
      <c r="AL84" s="47">
        <f t="shared" ca="1" si="9"/>
        <v>39.229999999999997</v>
      </c>
      <c r="AM84" s="47">
        <f t="shared" ca="1" si="9"/>
        <v>45.49</v>
      </c>
      <c r="AN84" s="47">
        <f t="shared" ca="1" si="9"/>
        <v>61.02</v>
      </c>
      <c r="AO84" s="47">
        <f t="shared" ca="1" si="9"/>
        <v>77.78</v>
      </c>
      <c r="AP84" s="47">
        <f t="shared" ca="1" si="9"/>
        <v>89.81</v>
      </c>
      <c r="AQ84" s="47">
        <f t="shared" ca="1" si="9"/>
        <v>95.33</v>
      </c>
      <c r="AR84">
        <v>82</v>
      </c>
      <c r="AT84">
        <v>83</v>
      </c>
      <c r="AU84" t="s">
        <v>44</v>
      </c>
      <c r="AV84">
        <v>8.9142621185575095</v>
      </c>
      <c r="AW84">
        <v>98.143672847115596</v>
      </c>
      <c r="AX84">
        <v>86.729994297207199</v>
      </c>
      <c r="AY84">
        <v>49.051210862710299</v>
      </c>
      <c r="AZ84">
        <v>25.1934052733146</v>
      </c>
      <c r="BA84">
        <v>6.4528213171844602</v>
      </c>
      <c r="BE84">
        <f ca="1"/>
        <v>8.75</v>
      </c>
      <c r="BF84">
        <f ca="1"/>
        <v>27.44</v>
      </c>
      <c r="BG84">
        <f ca="1"/>
        <v>30.16</v>
      </c>
      <c r="BH84">
        <f ca="1"/>
        <v>34.19</v>
      </c>
      <c r="BI84">
        <f ca="1"/>
        <v>35.799999999999997</v>
      </c>
      <c r="BJ84">
        <f ca="1"/>
        <v>37.049999999999997</v>
      </c>
      <c r="BK84">
        <f ca="1"/>
        <v>39.28</v>
      </c>
      <c r="BL84">
        <f ca="1"/>
        <v>40.049999999999997</v>
      </c>
      <c r="BM84">
        <f ca="1"/>
        <v>41.7</v>
      </c>
      <c r="BN84">
        <f ca="1"/>
        <v>43.04</v>
      </c>
      <c r="BO84">
        <f ca="1"/>
        <v>43.94</v>
      </c>
      <c r="BP84">
        <f ca="1"/>
        <v>45.62</v>
      </c>
      <c r="BQ84">
        <f ca="1"/>
        <v>47.39</v>
      </c>
      <c r="BR84">
        <f ca="1"/>
        <v>50.5</v>
      </c>
      <c r="BS84">
        <f ca="1"/>
        <v>51.29</v>
      </c>
      <c r="BT84">
        <f ca="1"/>
        <v>55.95</v>
      </c>
      <c r="BU84">
        <f ca="1"/>
        <v>61.48</v>
      </c>
      <c r="BV84">
        <f ca="1"/>
        <v>65.430000000000007</v>
      </c>
      <c r="BW84">
        <f ca="1"/>
        <v>72.45</v>
      </c>
      <c r="BX84">
        <f ca="1"/>
        <v>78.239999999999995</v>
      </c>
      <c r="BY84">
        <f ca="1"/>
        <v>90.29</v>
      </c>
      <c r="BZ84">
        <f ca="1"/>
        <v>95.77</v>
      </c>
    </row>
    <row r="85" spans="34:78">
      <c r="AH85">
        <v>8.75</v>
      </c>
      <c r="AI85" s="47">
        <f t="shared" ca="1" si="9"/>
        <v>27.44</v>
      </c>
      <c r="AJ85" s="47">
        <f t="shared" ca="1" si="9"/>
        <v>30.16</v>
      </c>
      <c r="AK85" s="47">
        <f t="shared" ca="1" si="9"/>
        <v>34.19</v>
      </c>
      <c r="AL85" s="47">
        <f t="shared" ca="1" si="9"/>
        <v>39.28</v>
      </c>
      <c r="AM85" s="47">
        <f t="shared" ca="1" si="9"/>
        <v>45.62</v>
      </c>
      <c r="AN85" s="47">
        <f t="shared" ca="1" si="9"/>
        <v>61.48</v>
      </c>
      <c r="AO85" s="47">
        <f t="shared" ca="1" si="9"/>
        <v>78.239999999999995</v>
      </c>
      <c r="AP85" s="47">
        <f t="shared" ca="1" si="9"/>
        <v>90.29</v>
      </c>
      <c r="AQ85" s="47">
        <f t="shared" ca="1" si="9"/>
        <v>95.77</v>
      </c>
      <c r="AR85">
        <v>83</v>
      </c>
      <c r="AT85">
        <v>84</v>
      </c>
      <c r="AU85" t="s">
        <v>44</v>
      </c>
      <c r="AV85">
        <v>8.9975954518908399</v>
      </c>
      <c r="AW85">
        <v>98.154445357333003</v>
      </c>
      <c r="AX85">
        <v>86.852462999273897</v>
      </c>
      <c r="AY85">
        <v>49.100895257570201</v>
      </c>
      <c r="AZ85">
        <v>25.198699773238101</v>
      </c>
      <c r="BA85">
        <v>6.4531059723027697</v>
      </c>
      <c r="BE85">
        <f ca="1"/>
        <v>8.83</v>
      </c>
      <c r="BF85">
        <f ca="1"/>
        <v>27.53</v>
      </c>
      <c r="BG85">
        <f ca="1"/>
        <v>30.28</v>
      </c>
      <c r="BH85">
        <f ca="1"/>
        <v>34.270000000000003</v>
      </c>
      <c r="BI85">
        <f ca="1"/>
        <v>35.869999999999997</v>
      </c>
      <c r="BJ85">
        <f ca="1"/>
        <v>37.1</v>
      </c>
      <c r="BK85">
        <f ca="1"/>
        <v>39.340000000000003</v>
      </c>
      <c r="BL85">
        <f ca="1"/>
        <v>40.1</v>
      </c>
      <c r="BM85">
        <f ca="1"/>
        <v>41.75</v>
      </c>
      <c r="BN85">
        <f ca="1"/>
        <v>43.09</v>
      </c>
      <c r="BO85">
        <f ca="1"/>
        <v>44</v>
      </c>
      <c r="BP85">
        <f ca="1"/>
        <v>45.74</v>
      </c>
      <c r="BQ85">
        <f ca="1"/>
        <v>47.59</v>
      </c>
      <c r="BR85">
        <f ca="1"/>
        <v>50.82</v>
      </c>
      <c r="BS85">
        <f ca="1"/>
        <v>51.62</v>
      </c>
      <c r="BT85">
        <f ca="1"/>
        <v>56.36</v>
      </c>
      <c r="BU85">
        <f ca="1"/>
        <v>61.94</v>
      </c>
      <c r="BV85">
        <f ca="1"/>
        <v>65.86</v>
      </c>
      <c r="BW85">
        <f ca="1"/>
        <v>72.94</v>
      </c>
      <c r="BX85">
        <f ca="1"/>
        <v>78.69</v>
      </c>
      <c r="BY85">
        <f ca="1"/>
        <v>90.77</v>
      </c>
      <c r="BZ85">
        <f ca="1"/>
        <v>96.2</v>
      </c>
    </row>
    <row r="86" spans="34:78">
      <c r="AH86">
        <v>8.83</v>
      </c>
      <c r="AI86" s="47">
        <f t="shared" ca="1" si="9"/>
        <v>27.53</v>
      </c>
      <c r="AJ86" s="47">
        <f t="shared" ca="1" si="9"/>
        <v>30.28</v>
      </c>
      <c r="AK86" s="47">
        <f t="shared" ca="1" si="9"/>
        <v>34.270000000000003</v>
      </c>
      <c r="AL86" s="47">
        <f t="shared" ca="1" si="9"/>
        <v>39.340000000000003</v>
      </c>
      <c r="AM86" s="47">
        <f t="shared" ca="1" si="9"/>
        <v>45.74</v>
      </c>
      <c r="AN86" s="47">
        <f t="shared" ca="1" si="9"/>
        <v>61.94</v>
      </c>
      <c r="AO86" s="47">
        <f t="shared" ca="1" si="9"/>
        <v>78.69</v>
      </c>
      <c r="AP86" s="47">
        <f t="shared" ca="1" si="9"/>
        <v>90.77</v>
      </c>
      <c r="AQ86" s="47">
        <f t="shared" ca="1" si="9"/>
        <v>96.2</v>
      </c>
      <c r="AR86">
        <v>84</v>
      </c>
      <c r="AT86">
        <v>85</v>
      </c>
      <c r="AU86" t="s">
        <v>44</v>
      </c>
      <c r="AV86">
        <v>9.0809287852241702</v>
      </c>
      <c r="AW86">
        <v>98.164524132486903</v>
      </c>
      <c r="AX86">
        <v>86.971024573960193</v>
      </c>
      <c r="AY86">
        <v>49.148986637833403</v>
      </c>
      <c r="AZ86">
        <v>25.2037301636684</v>
      </c>
      <c r="BA86">
        <v>6.4533718188445999</v>
      </c>
      <c r="BE86">
        <f ca="1"/>
        <v>8.92</v>
      </c>
      <c r="BF86">
        <f ca="1"/>
        <v>27.61</v>
      </c>
      <c r="BG86">
        <f ca="1"/>
        <v>30.41</v>
      </c>
      <c r="BH86">
        <f ca="1"/>
        <v>34.35</v>
      </c>
      <c r="BI86">
        <f ca="1"/>
        <v>35.93</v>
      </c>
      <c r="BJ86">
        <f ca="1"/>
        <v>37.14</v>
      </c>
      <c r="BK86">
        <f ca="1"/>
        <v>39.380000000000003</v>
      </c>
      <c r="BL86">
        <f ca="1"/>
        <v>40.159999999999997</v>
      </c>
      <c r="BM86">
        <f ca="1"/>
        <v>41.78</v>
      </c>
      <c r="BN86">
        <f ca="1"/>
        <v>43.14</v>
      </c>
      <c r="BO86">
        <f ca="1"/>
        <v>44.06</v>
      </c>
      <c r="BP86">
        <f ca="1"/>
        <v>45.87</v>
      </c>
      <c r="BQ86">
        <f ca="1"/>
        <v>47.8</v>
      </c>
      <c r="BR86">
        <f ca="1"/>
        <v>51.15</v>
      </c>
      <c r="BS86">
        <f ca="1"/>
        <v>51.97</v>
      </c>
      <c r="BT86">
        <f ca="1"/>
        <v>56.78</v>
      </c>
      <c r="BU86">
        <f ca="1"/>
        <v>62.42</v>
      </c>
      <c r="BV86">
        <f ca="1"/>
        <v>66.3</v>
      </c>
      <c r="BW86">
        <f ca="1"/>
        <v>73.44</v>
      </c>
      <c r="BX86">
        <f ca="1"/>
        <v>79.150000000000006</v>
      </c>
      <c r="BY86">
        <f ca="1"/>
        <v>91.26</v>
      </c>
      <c r="BZ86">
        <f ca="1"/>
        <v>96.64</v>
      </c>
    </row>
    <row r="87" spans="34:78">
      <c r="AH87">
        <v>8.92</v>
      </c>
      <c r="AI87" s="47">
        <f t="shared" ca="1" si="9"/>
        <v>27.61</v>
      </c>
      <c r="AJ87" s="47">
        <f t="shared" ca="1" si="9"/>
        <v>30.41</v>
      </c>
      <c r="AK87" s="47">
        <f t="shared" ca="1" si="9"/>
        <v>34.35</v>
      </c>
      <c r="AL87" s="47">
        <f t="shared" ca="1" si="9"/>
        <v>39.380000000000003</v>
      </c>
      <c r="AM87" s="47">
        <f t="shared" ca="1" si="9"/>
        <v>45.87</v>
      </c>
      <c r="AN87" s="47">
        <f t="shared" ca="1" si="9"/>
        <v>62.42</v>
      </c>
      <c r="AO87" s="47">
        <f t="shared" ca="1" si="9"/>
        <v>79.150000000000006</v>
      </c>
      <c r="AP87" s="47">
        <f t="shared" ca="1" si="9"/>
        <v>91.26</v>
      </c>
      <c r="AQ87" s="47">
        <f t="shared" ca="1" si="9"/>
        <v>96.64</v>
      </c>
      <c r="AR87">
        <v>85</v>
      </c>
      <c r="AT87">
        <v>86</v>
      </c>
      <c r="AU87" t="s">
        <v>44</v>
      </c>
      <c r="AV87">
        <v>9.1642621185575095</v>
      </c>
      <c r="AW87">
        <v>98.173953848175501</v>
      </c>
      <c r="AX87">
        <v>87.085803670618304</v>
      </c>
      <c r="AY87">
        <v>49.195536079809003</v>
      </c>
      <c r="AZ87">
        <v>25.2085096193764</v>
      </c>
      <c r="BA87">
        <v>6.4536200995859598</v>
      </c>
      <c r="BE87">
        <f ca="1"/>
        <v>9</v>
      </c>
      <c r="BF87">
        <f ca="1"/>
        <v>27.7</v>
      </c>
      <c r="BG87">
        <f ca="1"/>
        <v>30.54</v>
      </c>
      <c r="BH87">
        <f ca="1"/>
        <v>34.43</v>
      </c>
      <c r="BI87">
        <f ca="1"/>
        <v>35.979999999999997</v>
      </c>
      <c r="BJ87">
        <f ca="1"/>
        <v>37.19</v>
      </c>
      <c r="BK87">
        <f ca="1"/>
        <v>39.43</v>
      </c>
      <c r="BL87">
        <f ca="1"/>
        <v>40.21</v>
      </c>
      <c r="BM87">
        <f ca="1"/>
        <v>41.82</v>
      </c>
      <c r="BN87">
        <f ca="1"/>
        <v>43.19</v>
      </c>
      <c r="BO87">
        <f ca="1"/>
        <v>44.12</v>
      </c>
      <c r="BP87">
        <f ca="1"/>
        <v>45.99</v>
      </c>
      <c r="BQ87">
        <f ca="1"/>
        <v>48.01</v>
      </c>
      <c r="BR87">
        <f ca="1"/>
        <v>51.48</v>
      </c>
      <c r="BS87">
        <f ca="1"/>
        <v>52.31</v>
      </c>
      <c r="BT87">
        <f ca="1"/>
        <v>57.21</v>
      </c>
      <c r="BU87">
        <f ca="1"/>
        <v>62.89</v>
      </c>
      <c r="BV87">
        <f ca="1"/>
        <v>66.739999999999995</v>
      </c>
      <c r="BW87">
        <f ca="1"/>
        <v>73.95</v>
      </c>
      <c r="BX87">
        <f ca="1"/>
        <v>79.61</v>
      </c>
      <c r="BY87">
        <f ca="1"/>
        <v>91.74</v>
      </c>
      <c r="BZ87">
        <f ca="1"/>
        <v>97.08</v>
      </c>
    </row>
    <row r="88" spans="34:78">
      <c r="AH88">
        <v>9</v>
      </c>
      <c r="AI88" s="47">
        <f t="shared" ca="1" si="9"/>
        <v>27.7</v>
      </c>
      <c r="AJ88" s="47">
        <f t="shared" ca="1" si="9"/>
        <v>30.54</v>
      </c>
      <c r="AK88" s="47">
        <f t="shared" ca="1" si="9"/>
        <v>34.43</v>
      </c>
      <c r="AL88" s="47">
        <f t="shared" ca="1" si="9"/>
        <v>39.43</v>
      </c>
      <c r="AM88" s="47">
        <f t="shared" ca="1" si="9"/>
        <v>45.99</v>
      </c>
      <c r="AN88" s="47">
        <f t="shared" ca="1" si="9"/>
        <v>62.89</v>
      </c>
      <c r="AO88" s="47">
        <f t="shared" ca="1" si="9"/>
        <v>79.61</v>
      </c>
      <c r="AP88" s="47">
        <f t="shared" ca="1" si="9"/>
        <v>91.74</v>
      </c>
      <c r="AQ88" s="47">
        <f t="shared" ca="1" si="9"/>
        <v>97.08</v>
      </c>
      <c r="AR88">
        <v>86</v>
      </c>
      <c r="AT88">
        <v>87</v>
      </c>
      <c r="AU88" t="s">
        <v>44</v>
      </c>
      <c r="AV88">
        <v>9.2475954518908399</v>
      </c>
      <c r="AW88">
        <v>98.182776302948895</v>
      </c>
      <c r="AX88">
        <v>87.196920961903302</v>
      </c>
      <c r="AY88">
        <v>49.240593022162997</v>
      </c>
      <c r="AZ88">
        <v>25.213050657926399</v>
      </c>
      <c r="BA88">
        <v>6.4538519751864598</v>
      </c>
      <c r="BE88">
        <f ca="1"/>
        <v>9.08</v>
      </c>
      <c r="BF88">
        <f ca="1"/>
        <v>27.78</v>
      </c>
      <c r="BG88">
        <f ca="1"/>
        <v>30.66</v>
      </c>
      <c r="BH88">
        <f ca="1"/>
        <v>34.5</v>
      </c>
      <c r="BI88">
        <f ca="1"/>
        <v>36.04</v>
      </c>
      <c r="BJ88">
        <f ca="1"/>
        <v>37.229999999999997</v>
      </c>
      <c r="BK88">
        <f ca="1"/>
        <v>39.479999999999997</v>
      </c>
      <c r="BL88">
        <f ca="1"/>
        <v>40.26</v>
      </c>
      <c r="BM88">
        <f ca="1"/>
        <v>41.86</v>
      </c>
      <c r="BN88">
        <f ca="1"/>
        <v>43.24</v>
      </c>
      <c r="BO88">
        <f ca="1"/>
        <v>44.18</v>
      </c>
      <c r="BP88">
        <f ca="1"/>
        <v>46.12</v>
      </c>
      <c r="BQ88">
        <f ca="1"/>
        <v>48.23</v>
      </c>
      <c r="BR88">
        <f ca="1"/>
        <v>51.82</v>
      </c>
      <c r="BS88">
        <f ca="1"/>
        <v>52.66</v>
      </c>
      <c r="BT88">
        <f ca="1"/>
        <v>57.64</v>
      </c>
      <c r="BU88">
        <f ca="1"/>
        <v>63.38</v>
      </c>
      <c r="BV88">
        <f ca="1"/>
        <v>67.19</v>
      </c>
      <c r="BW88">
        <f ca="1"/>
        <v>74.45</v>
      </c>
      <c r="BX88">
        <f ca="1"/>
        <v>80.08</v>
      </c>
      <c r="BY88">
        <f ca="1"/>
        <v>92.23</v>
      </c>
      <c r="BZ88">
        <f ca="1"/>
        <v>97.52</v>
      </c>
    </row>
    <row r="89" spans="34:78">
      <c r="AH89">
        <v>9.08</v>
      </c>
      <c r="AI89" s="47">
        <f t="shared" ca="1" si="9"/>
        <v>27.78</v>
      </c>
      <c r="AJ89" s="47">
        <f t="shared" ca="1" si="9"/>
        <v>30.66</v>
      </c>
      <c r="AK89" s="47">
        <f t="shared" ca="1" si="9"/>
        <v>34.5</v>
      </c>
      <c r="AL89" s="47">
        <f t="shared" ca="1" si="9"/>
        <v>39.479999999999997</v>
      </c>
      <c r="AM89" s="47">
        <f t="shared" ca="1" si="9"/>
        <v>46.12</v>
      </c>
      <c r="AN89" s="47">
        <f t="shared" ca="1" si="9"/>
        <v>63.38</v>
      </c>
      <c r="AO89" s="47">
        <f t="shared" ca="1" si="9"/>
        <v>80.08</v>
      </c>
      <c r="AP89" s="47">
        <f t="shared" ca="1" si="9"/>
        <v>92.23</v>
      </c>
      <c r="AQ89" s="47">
        <f t="shared" ca="1" si="9"/>
        <v>97.52</v>
      </c>
      <c r="AR89">
        <v>87</v>
      </c>
      <c r="AT89">
        <v>88</v>
      </c>
      <c r="AU89" t="s">
        <v>44</v>
      </c>
      <c r="AV89">
        <v>9.3309287852241702</v>
      </c>
      <c r="AW89">
        <v>98.191030603587507</v>
      </c>
      <c r="AX89">
        <v>87.304493270642794</v>
      </c>
      <c r="AY89">
        <v>49.284205318425201</v>
      </c>
      <c r="AZ89">
        <v>25.217365172459399</v>
      </c>
      <c r="BA89">
        <v>6.4540685296151796</v>
      </c>
      <c r="BE89">
        <f ca="1"/>
        <v>9.17</v>
      </c>
      <c r="BF89">
        <f ca="1"/>
        <v>27.87</v>
      </c>
      <c r="BG89">
        <f ca="1"/>
        <v>30.79</v>
      </c>
      <c r="BH89">
        <f ca="1"/>
        <v>34.58</v>
      </c>
      <c r="BI89">
        <f ca="1"/>
        <v>36.1</v>
      </c>
      <c r="BJ89">
        <f ca="1"/>
        <v>37.270000000000003</v>
      </c>
      <c r="BK89">
        <f ca="1"/>
        <v>39.520000000000003</v>
      </c>
      <c r="BL89">
        <f ca="1"/>
        <v>40.31</v>
      </c>
      <c r="BM89">
        <f ca="1"/>
        <v>41.89</v>
      </c>
      <c r="BN89">
        <f ca="1"/>
        <v>43.28</v>
      </c>
      <c r="BO89">
        <f ca="1"/>
        <v>44.23</v>
      </c>
      <c r="BP89">
        <f ca="1"/>
        <v>46.25</v>
      </c>
      <c r="BQ89">
        <f ca="1"/>
        <v>48.44</v>
      </c>
      <c r="BR89">
        <f ca="1"/>
        <v>52.16</v>
      </c>
      <c r="BS89">
        <f ca="1"/>
        <v>53.02</v>
      </c>
      <c r="BT89">
        <f ca="1"/>
        <v>58.08</v>
      </c>
      <c r="BU89">
        <f ca="1"/>
        <v>63.87</v>
      </c>
      <c r="BV89">
        <f ca="1"/>
        <v>67.650000000000006</v>
      </c>
      <c r="BW89">
        <f ca="1"/>
        <v>74.97</v>
      </c>
      <c r="BX89">
        <f ca="1"/>
        <v>80.540000000000006</v>
      </c>
      <c r="BY89">
        <f ca="1"/>
        <v>92.72</v>
      </c>
      <c r="BZ89">
        <f ca="1"/>
        <v>97.96</v>
      </c>
    </row>
    <row r="90" spans="34:78">
      <c r="AH90">
        <v>9.17</v>
      </c>
      <c r="AI90" s="47">
        <f t="shared" ca="1" si="9"/>
        <v>27.87</v>
      </c>
      <c r="AJ90" s="47">
        <f t="shared" ca="1" si="9"/>
        <v>30.79</v>
      </c>
      <c r="AK90" s="47">
        <f t="shared" ca="1" si="9"/>
        <v>34.58</v>
      </c>
      <c r="AL90" s="47">
        <f t="shared" ca="1" si="9"/>
        <v>39.520000000000003</v>
      </c>
      <c r="AM90" s="47">
        <f t="shared" ca="1" si="9"/>
        <v>46.25</v>
      </c>
      <c r="AN90" s="47">
        <f t="shared" ca="1" si="9"/>
        <v>63.87</v>
      </c>
      <c r="AO90" s="47">
        <f t="shared" ca="1" si="9"/>
        <v>80.540000000000006</v>
      </c>
      <c r="AP90" s="47">
        <f t="shared" ca="1" si="9"/>
        <v>92.72</v>
      </c>
      <c r="AQ90" s="47">
        <f t="shared" ca="1" si="9"/>
        <v>97.96</v>
      </c>
      <c r="AR90">
        <v>88</v>
      </c>
      <c r="AT90">
        <v>89</v>
      </c>
      <c r="AU90" t="s">
        <v>44</v>
      </c>
      <c r="AV90">
        <v>9.4142621185575095</v>
      </c>
      <c r="AW90">
        <v>98.198753338447801</v>
      </c>
      <c r="AX90">
        <v>87.408633692657205</v>
      </c>
      <c r="AY90">
        <v>49.326419287813799</v>
      </c>
      <c r="AZ90">
        <v>25.221464462842199</v>
      </c>
      <c r="BA90">
        <v>6.4542707752179904</v>
      </c>
      <c r="BE90">
        <f ca="1"/>
        <v>9.25</v>
      </c>
      <c r="BF90">
        <f ca="1"/>
        <v>27.95</v>
      </c>
      <c r="BG90">
        <f ca="1"/>
        <v>30.92</v>
      </c>
      <c r="BH90">
        <f ca="1"/>
        <v>34.65</v>
      </c>
      <c r="BI90">
        <f ca="1"/>
        <v>36.15</v>
      </c>
      <c r="BJ90">
        <f ca="1"/>
        <v>37.299999999999997</v>
      </c>
      <c r="BK90">
        <f ca="1"/>
        <v>39.56</v>
      </c>
      <c r="BL90">
        <f ca="1"/>
        <v>40.36</v>
      </c>
      <c r="BM90">
        <f ca="1"/>
        <v>41.92</v>
      </c>
      <c r="BN90">
        <f ca="1"/>
        <v>43.33</v>
      </c>
      <c r="BO90">
        <f ca="1"/>
        <v>44.28</v>
      </c>
      <c r="BP90">
        <f ca="1"/>
        <v>46.37</v>
      </c>
      <c r="BQ90">
        <f ca="1"/>
        <v>48.66</v>
      </c>
      <c r="BR90">
        <f ca="1"/>
        <v>52.51</v>
      </c>
      <c r="BS90">
        <f ca="1"/>
        <v>53.38</v>
      </c>
      <c r="BT90">
        <f ca="1"/>
        <v>58.53</v>
      </c>
      <c r="BU90">
        <f ca="1"/>
        <v>64.36</v>
      </c>
      <c r="BV90">
        <f ca="1"/>
        <v>68.099999999999994</v>
      </c>
      <c r="BW90">
        <f ca="1"/>
        <v>75.48</v>
      </c>
      <c r="BX90">
        <f ca="1"/>
        <v>81.010000000000005</v>
      </c>
      <c r="BY90">
        <f ca="1"/>
        <v>93.21</v>
      </c>
      <c r="BZ90">
        <f ca="1"/>
        <v>98.4</v>
      </c>
    </row>
    <row r="91" spans="34:78">
      <c r="AH91">
        <v>9.25</v>
      </c>
      <c r="AI91" s="47">
        <f t="shared" ca="1" si="9"/>
        <v>27.95</v>
      </c>
      <c r="AJ91" s="47">
        <f t="shared" ca="1" si="9"/>
        <v>30.92</v>
      </c>
      <c r="AK91" s="47">
        <f t="shared" ca="1" si="9"/>
        <v>34.65</v>
      </c>
      <c r="AL91" s="47">
        <f t="shared" ca="1" si="9"/>
        <v>39.56</v>
      </c>
      <c r="AM91" s="47">
        <f t="shared" ca="1" si="9"/>
        <v>46.37</v>
      </c>
      <c r="AN91" s="47">
        <f t="shared" ca="1" si="9"/>
        <v>64.36</v>
      </c>
      <c r="AO91" s="47">
        <f t="shared" ca="1" si="9"/>
        <v>81.010000000000005</v>
      </c>
      <c r="AP91" s="47">
        <f t="shared" ca="1" si="9"/>
        <v>93.21</v>
      </c>
      <c r="AQ91" s="47">
        <f t="shared" ca="1" si="9"/>
        <v>98.4</v>
      </c>
      <c r="AR91">
        <v>89</v>
      </c>
      <c r="AT91">
        <v>90</v>
      </c>
      <c r="AU91" t="s">
        <v>44</v>
      </c>
      <c r="AV91">
        <v>9.4975954518908399</v>
      </c>
      <c r="AW91">
        <v>98.205978739645801</v>
      </c>
      <c r="AX91">
        <v>87.509451715663602</v>
      </c>
      <c r="AY91">
        <v>49.367279764428403</v>
      </c>
      <c r="AZ91">
        <v>25.225359265261702</v>
      </c>
      <c r="BA91">
        <v>6.4544596574500304</v>
      </c>
      <c r="BE91">
        <f ca="1"/>
        <v>9.33</v>
      </c>
      <c r="BF91">
        <f ca="1"/>
        <v>28.03</v>
      </c>
      <c r="BG91">
        <f ca="1"/>
        <v>31.04</v>
      </c>
      <c r="BH91">
        <f ca="1"/>
        <v>34.729999999999997</v>
      </c>
      <c r="BI91">
        <f ca="1"/>
        <v>36.200000000000003</v>
      </c>
      <c r="BJ91">
        <f ca="1"/>
        <v>37.340000000000003</v>
      </c>
      <c r="BK91">
        <f ca="1"/>
        <v>39.6</v>
      </c>
      <c r="BL91">
        <f ca="1"/>
        <v>40.409999999999997</v>
      </c>
      <c r="BM91">
        <f ca="1"/>
        <v>41.95</v>
      </c>
      <c r="BN91">
        <f ca="1"/>
        <v>43.37</v>
      </c>
      <c r="BO91">
        <f ca="1"/>
        <v>44.34</v>
      </c>
      <c r="BP91">
        <f ca="1"/>
        <v>46.5</v>
      </c>
      <c r="BQ91">
        <f ca="1"/>
        <v>48.88</v>
      </c>
      <c r="BR91">
        <f ca="1"/>
        <v>52.86</v>
      </c>
      <c r="BS91">
        <f ca="1"/>
        <v>53.75</v>
      </c>
      <c r="BT91">
        <f ca="1"/>
        <v>58.98</v>
      </c>
      <c r="BU91">
        <f ca="1"/>
        <v>64.87</v>
      </c>
      <c r="BV91">
        <f ca="1"/>
        <v>68.569999999999993</v>
      </c>
      <c r="BW91">
        <f ca="1"/>
        <v>76</v>
      </c>
      <c r="BX91">
        <f ca="1"/>
        <v>81.48</v>
      </c>
      <c r="BY91">
        <f ca="1"/>
        <v>93.7</v>
      </c>
      <c r="BZ91">
        <f ca="1"/>
        <v>98.83</v>
      </c>
    </row>
    <row r="92" spans="34:78">
      <c r="AH92">
        <v>9.33</v>
      </c>
      <c r="AI92" s="47">
        <f t="shared" ca="1" si="9"/>
        <v>28.03</v>
      </c>
      <c r="AJ92" s="47">
        <f t="shared" ca="1" si="9"/>
        <v>31.04</v>
      </c>
      <c r="AK92" s="47">
        <f t="shared" ca="1" si="9"/>
        <v>34.729999999999997</v>
      </c>
      <c r="AL92" s="47">
        <f t="shared" ca="1" si="9"/>
        <v>39.6</v>
      </c>
      <c r="AM92" s="47">
        <f t="shared" ca="1" si="9"/>
        <v>46.5</v>
      </c>
      <c r="AN92" s="47">
        <f t="shared" ca="1" si="9"/>
        <v>64.87</v>
      </c>
      <c r="AO92" s="47">
        <f t="shared" ca="1" si="9"/>
        <v>81.48</v>
      </c>
      <c r="AP92" s="47">
        <f t="shared" ca="1" si="9"/>
        <v>93.7</v>
      </c>
      <c r="AQ92" s="47">
        <f t="shared" ca="1" si="9"/>
        <v>98.83</v>
      </c>
      <c r="AR92">
        <v>90</v>
      </c>
      <c r="AT92">
        <v>91</v>
      </c>
      <c r="AU92" t="s">
        <v>44</v>
      </c>
      <c r="AV92">
        <v>9.5809287852241702</v>
      </c>
      <c r="AW92">
        <v>98.212738834795402</v>
      </c>
      <c r="AX92">
        <v>87.607053334384801</v>
      </c>
      <c r="AY92">
        <v>49.406830144867897</v>
      </c>
      <c r="AZ92">
        <v>25.2290597803438</v>
      </c>
      <c r="BA92">
        <v>6.4546360592955301</v>
      </c>
      <c r="BE92">
        <f ca="1"/>
        <v>9.42</v>
      </c>
      <c r="BF92">
        <f ca="1"/>
        <v>28.1</v>
      </c>
      <c r="BG92">
        <f ca="1"/>
        <v>31.17</v>
      </c>
      <c r="BH92">
        <f ca="1"/>
        <v>34.799999999999997</v>
      </c>
      <c r="BI92">
        <f ca="1"/>
        <v>36.25</v>
      </c>
      <c r="BJ92">
        <f ca="1"/>
        <v>37.380000000000003</v>
      </c>
      <c r="BK92">
        <f ca="1"/>
        <v>39.64</v>
      </c>
      <c r="BL92">
        <f ca="1"/>
        <v>40.46</v>
      </c>
      <c r="BM92">
        <f ca="1"/>
        <v>41.98</v>
      </c>
      <c r="BN92">
        <f ca="1"/>
        <v>43.42</v>
      </c>
      <c r="BO92">
        <f ca="1"/>
        <v>44.39</v>
      </c>
      <c r="BP92">
        <f ca="1"/>
        <v>46.63</v>
      </c>
      <c r="BQ92">
        <f ca="1"/>
        <v>49.1</v>
      </c>
      <c r="BR92">
        <f ca="1"/>
        <v>53.22</v>
      </c>
      <c r="BS92">
        <f ca="1"/>
        <v>54.12</v>
      </c>
      <c r="BT92">
        <f ca="1"/>
        <v>59.43</v>
      </c>
      <c r="BU92">
        <f ca="1"/>
        <v>65.37</v>
      </c>
      <c r="BV92">
        <f ca="1"/>
        <v>69.03</v>
      </c>
      <c r="BW92">
        <f ca="1"/>
        <v>76.53</v>
      </c>
      <c r="BX92">
        <f ca="1"/>
        <v>81.96</v>
      </c>
      <c r="BY92">
        <f ca="1"/>
        <v>94.19</v>
      </c>
      <c r="BZ92">
        <f ca="1"/>
        <v>99.27</v>
      </c>
    </row>
    <row r="93" spans="34:78">
      <c r="AH93">
        <v>9.42</v>
      </c>
      <c r="AI93" s="47">
        <f t="shared" ca="1" si="9"/>
        <v>28.1</v>
      </c>
      <c r="AJ93" s="47">
        <f t="shared" ca="1" si="9"/>
        <v>31.17</v>
      </c>
      <c r="AK93" s="47">
        <f t="shared" ca="1" si="9"/>
        <v>34.799999999999997</v>
      </c>
      <c r="AL93" s="47">
        <f t="shared" ca="1" si="9"/>
        <v>39.64</v>
      </c>
      <c r="AM93" s="47">
        <f t="shared" ca="1" si="9"/>
        <v>46.63</v>
      </c>
      <c r="AN93" s="47">
        <f t="shared" ca="1" si="9"/>
        <v>65.37</v>
      </c>
      <c r="AO93" s="47">
        <f t="shared" ca="1" si="9"/>
        <v>81.96</v>
      </c>
      <c r="AP93" s="47">
        <f t="shared" ca="1" si="9"/>
        <v>94.19</v>
      </c>
      <c r="AQ93" s="47">
        <f t="shared" ca="1" si="9"/>
        <v>99.27</v>
      </c>
      <c r="AR93">
        <v>91</v>
      </c>
      <c r="AT93">
        <v>92</v>
      </c>
      <c r="AU93" t="s">
        <v>44</v>
      </c>
      <c r="AV93">
        <v>9.6642621185575095</v>
      </c>
      <c r="AW93">
        <v>98.219063588975999</v>
      </c>
      <c r="AX93">
        <v>87.701541161986896</v>
      </c>
      <c r="AY93">
        <v>49.445112434319803</v>
      </c>
      <c r="AZ93">
        <v>25.232575699868701</v>
      </c>
      <c r="BA93">
        <v>6.4548008053955703</v>
      </c>
      <c r="BE93">
        <f ca="1"/>
        <v>9.5</v>
      </c>
      <c r="BF93">
        <f ca="1"/>
        <v>28.18</v>
      </c>
      <c r="BG93">
        <f ca="1"/>
        <v>31.29</v>
      </c>
      <c r="BH93">
        <f ca="1"/>
        <v>34.869999999999997</v>
      </c>
      <c r="BI93">
        <f ca="1"/>
        <v>36.299999999999997</v>
      </c>
      <c r="BJ93">
        <f ca="1"/>
        <v>37.409999999999997</v>
      </c>
      <c r="BK93">
        <f ca="1"/>
        <v>39.68</v>
      </c>
      <c r="BL93">
        <f ca="1"/>
        <v>40.5</v>
      </c>
      <c r="BM93">
        <f ca="1"/>
        <v>42</v>
      </c>
      <c r="BN93">
        <f ca="1"/>
        <v>43.46</v>
      </c>
      <c r="BO93">
        <f ca="1"/>
        <v>44.44</v>
      </c>
      <c r="BP93">
        <f ca="1"/>
        <v>46.76</v>
      </c>
      <c r="BQ93">
        <f ca="1"/>
        <v>49.32</v>
      </c>
      <c r="BR93">
        <f ca="1"/>
        <v>53.58</v>
      </c>
      <c r="BS93">
        <f ca="1"/>
        <v>54.5</v>
      </c>
      <c r="BT93">
        <f ca="1"/>
        <v>59.89</v>
      </c>
      <c r="BU93">
        <f ca="1"/>
        <v>65.89</v>
      </c>
      <c r="BV93">
        <f ca="1"/>
        <v>69.510000000000005</v>
      </c>
      <c r="BW93">
        <f ca="1"/>
        <v>77.06</v>
      </c>
      <c r="BX93">
        <f ca="1"/>
        <v>82.44</v>
      </c>
      <c r="BY93">
        <f ca="1"/>
        <v>94.69</v>
      </c>
      <c r="BZ93">
        <f ca="1"/>
        <v>99.71</v>
      </c>
    </row>
    <row r="94" spans="34:78">
      <c r="AH94">
        <v>9.5</v>
      </c>
      <c r="AI94" s="47">
        <f t="shared" ref="AI94:AQ109" ca="1" si="10">IF(AND(AI$3&gt;=MIN($J$5:$AD$5),AI$3&lt;=MAX($J$5:$AD$5)),INDEX(allCentiles,$AR94,MATCH(AI$3,topRow)),NA())</f>
        <v>28.18</v>
      </c>
      <c r="AJ94" s="47">
        <f t="shared" ca="1" si="10"/>
        <v>31.29</v>
      </c>
      <c r="AK94" s="47">
        <f t="shared" ca="1" si="10"/>
        <v>34.869999999999997</v>
      </c>
      <c r="AL94" s="47">
        <f t="shared" ca="1" si="10"/>
        <v>39.68</v>
      </c>
      <c r="AM94" s="47">
        <f t="shared" ca="1" si="10"/>
        <v>46.76</v>
      </c>
      <c r="AN94" s="47">
        <f t="shared" ca="1" si="10"/>
        <v>65.89</v>
      </c>
      <c r="AO94" s="47">
        <f t="shared" ca="1" si="10"/>
        <v>82.44</v>
      </c>
      <c r="AP94" s="47">
        <f t="shared" ca="1" si="10"/>
        <v>94.69</v>
      </c>
      <c r="AQ94" s="47">
        <f t="shared" ca="1" si="10"/>
        <v>99.71</v>
      </c>
      <c r="AR94">
        <v>92</v>
      </c>
      <c r="AT94">
        <v>93</v>
      </c>
      <c r="AU94" t="s">
        <v>44</v>
      </c>
      <c r="AV94">
        <v>9.7475954518908399</v>
      </c>
      <c r="AW94">
        <v>98.224981037556006</v>
      </c>
      <c r="AX94">
        <v>87.793014537960801</v>
      </c>
      <c r="AY94">
        <v>49.482167291173198</v>
      </c>
      <c r="AZ94">
        <v>25.235916232154501</v>
      </c>
      <c r="BA94">
        <v>6.4549546659031103</v>
      </c>
      <c r="BE94">
        <f ca="1"/>
        <v>9.58</v>
      </c>
      <c r="BF94">
        <f ca="1"/>
        <v>28.26</v>
      </c>
      <c r="BG94">
        <f ca="1"/>
        <v>31.42</v>
      </c>
      <c r="BH94">
        <f ca="1"/>
        <v>34.94</v>
      </c>
      <c r="BI94">
        <f ca="1"/>
        <v>36.35</v>
      </c>
      <c r="BJ94">
        <f ca="1"/>
        <v>37.44</v>
      </c>
      <c r="BK94">
        <f ca="1"/>
        <v>39.71</v>
      </c>
      <c r="BL94">
        <f ca="1"/>
        <v>40.54</v>
      </c>
      <c r="BM94">
        <f ca="1"/>
        <v>42.03</v>
      </c>
      <c r="BN94">
        <f ca="1"/>
        <v>43.5</v>
      </c>
      <c r="BO94">
        <f ca="1"/>
        <v>44.49</v>
      </c>
      <c r="BP94">
        <f ca="1"/>
        <v>46.88</v>
      </c>
      <c r="BQ94">
        <f ca="1"/>
        <v>49.55</v>
      </c>
      <c r="BR94">
        <f ca="1"/>
        <v>53.94</v>
      </c>
      <c r="BS94">
        <f ca="1"/>
        <v>54.88</v>
      </c>
      <c r="BT94">
        <f ca="1"/>
        <v>60.36</v>
      </c>
      <c r="BU94">
        <f ca="1"/>
        <v>66.400000000000006</v>
      </c>
      <c r="BV94">
        <f ca="1"/>
        <v>69.98</v>
      </c>
      <c r="BW94">
        <f ca="1"/>
        <v>77.59</v>
      </c>
      <c r="BX94">
        <f ca="1"/>
        <v>82.92</v>
      </c>
      <c r="BY94">
        <f ca="1"/>
        <v>95.18</v>
      </c>
      <c r="BZ94">
        <f ca="1"/>
        <v>100</v>
      </c>
    </row>
    <row r="95" spans="34:78">
      <c r="AH95">
        <v>9.58</v>
      </c>
      <c r="AI95" s="47">
        <f t="shared" ca="1" si="10"/>
        <v>28.26</v>
      </c>
      <c r="AJ95" s="47">
        <f t="shared" ca="1" si="10"/>
        <v>31.42</v>
      </c>
      <c r="AK95" s="47">
        <f t="shared" ca="1" si="10"/>
        <v>34.94</v>
      </c>
      <c r="AL95" s="47">
        <f t="shared" ca="1" si="10"/>
        <v>39.71</v>
      </c>
      <c r="AM95" s="47">
        <f t="shared" ca="1" si="10"/>
        <v>46.88</v>
      </c>
      <c r="AN95" s="47">
        <f t="shared" ca="1" si="10"/>
        <v>66.400000000000006</v>
      </c>
      <c r="AO95" s="47">
        <f t="shared" ca="1" si="10"/>
        <v>82.92</v>
      </c>
      <c r="AP95" s="47">
        <f t="shared" ca="1" si="10"/>
        <v>95.18</v>
      </c>
      <c r="AQ95" s="47">
        <f t="shared" ca="1" si="10"/>
        <v>100</v>
      </c>
      <c r="AR95">
        <v>93</v>
      </c>
      <c r="AT95">
        <v>94</v>
      </c>
      <c r="AU95" t="s">
        <v>44</v>
      </c>
      <c r="AV95">
        <v>9.8309287852241702</v>
      </c>
      <c r="AW95">
        <v>98.230517410464302</v>
      </c>
      <c r="AX95">
        <v>87.8815696325631</v>
      </c>
      <c r="AY95">
        <v>49.518034070200301</v>
      </c>
      <c r="AZ95">
        <v>25.239090126173799</v>
      </c>
      <c r="BA95">
        <v>6.4550983600832703</v>
      </c>
      <c r="BE95">
        <f ca="1"/>
        <v>9.67</v>
      </c>
      <c r="BF95">
        <f ca="1"/>
        <v>28.33</v>
      </c>
      <c r="BG95">
        <f ca="1"/>
        <v>31.54</v>
      </c>
      <c r="BH95">
        <f ca="1"/>
        <v>35.01</v>
      </c>
      <c r="BI95">
        <f ca="1"/>
        <v>36.4</v>
      </c>
      <c r="BJ95">
        <f ca="1"/>
        <v>37.47</v>
      </c>
      <c r="BK95">
        <f ca="1"/>
        <v>39.74</v>
      </c>
      <c r="BL95">
        <f ca="1"/>
        <v>40.58</v>
      </c>
      <c r="BM95">
        <f ca="1"/>
        <v>42.05</v>
      </c>
      <c r="BN95">
        <f ca="1"/>
        <v>43.53</v>
      </c>
      <c r="BO95">
        <f ca="1"/>
        <v>44.54</v>
      </c>
      <c r="BP95">
        <f ca="1"/>
        <v>47.01</v>
      </c>
      <c r="BQ95">
        <f ca="1"/>
        <v>49.78</v>
      </c>
      <c r="BR95">
        <f ca="1"/>
        <v>54.31</v>
      </c>
      <c r="BS95">
        <f ca="1"/>
        <v>55.27</v>
      </c>
      <c r="BT95">
        <f ca="1"/>
        <v>60.83</v>
      </c>
      <c r="BU95">
        <f ca="1"/>
        <v>66.930000000000007</v>
      </c>
      <c r="BV95">
        <f ca="1"/>
        <v>70.459999999999994</v>
      </c>
      <c r="BW95">
        <f ca="1"/>
        <v>78.13</v>
      </c>
      <c r="BX95">
        <f ca="1"/>
        <v>83.4</v>
      </c>
      <c r="BY95">
        <f ca="1"/>
        <v>95.68</v>
      </c>
      <c r="BZ95">
        <f ca="1"/>
        <v>100</v>
      </c>
    </row>
    <row r="96" spans="34:78">
      <c r="AH96">
        <v>9.67</v>
      </c>
      <c r="AI96" s="47">
        <f t="shared" ca="1" si="10"/>
        <v>28.33</v>
      </c>
      <c r="AJ96" s="47">
        <f t="shared" ca="1" si="10"/>
        <v>31.54</v>
      </c>
      <c r="AK96" s="47">
        <f t="shared" ca="1" si="10"/>
        <v>35.01</v>
      </c>
      <c r="AL96" s="47">
        <f t="shared" ca="1" si="10"/>
        <v>39.74</v>
      </c>
      <c r="AM96" s="47">
        <f t="shared" ca="1" si="10"/>
        <v>47.01</v>
      </c>
      <c r="AN96" s="47">
        <f t="shared" ca="1" si="10"/>
        <v>66.930000000000007</v>
      </c>
      <c r="AO96" s="47">
        <f t="shared" ca="1" si="10"/>
        <v>83.4</v>
      </c>
      <c r="AP96" s="47">
        <f t="shared" ca="1" si="10"/>
        <v>95.68</v>
      </c>
      <c r="AQ96" s="47">
        <f t="shared" ca="1" si="10"/>
        <v>100</v>
      </c>
      <c r="AR96">
        <v>94</v>
      </c>
      <c r="AT96">
        <v>95</v>
      </c>
      <c r="AU96" t="s">
        <v>44</v>
      </c>
      <c r="AV96">
        <v>9.9142621185575095</v>
      </c>
      <c r="AW96">
        <v>98.235697248457896</v>
      </c>
      <c r="AX96">
        <v>87.9672995479241</v>
      </c>
      <c r="AY96">
        <v>49.552750864354202</v>
      </c>
      <c r="AZ96">
        <v>25.2421056944676</v>
      </c>
      <c r="BA96">
        <v>6.4552325596757596</v>
      </c>
      <c r="BE96">
        <f ca="1"/>
        <v>9.75</v>
      </c>
      <c r="BF96">
        <f ca="1"/>
        <v>28.4</v>
      </c>
      <c r="BG96">
        <f ca="1"/>
        <v>31.66</v>
      </c>
      <c r="BH96">
        <f ca="1"/>
        <v>35.07</v>
      </c>
      <c r="BI96">
        <f ca="1"/>
        <v>36.44</v>
      </c>
      <c r="BJ96">
        <f ca="1"/>
        <v>37.5</v>
      </c>
      <c r="BK96">
        <f ca="1"/>
        <v>39.770000000000003</v>
      </c>
      <c r="BL96">
        <f ca="1"/>
        <v>40.619999999999997</v>
      </c>
      <c r="BM96">
        <f ca="1"/>
        <v>42.07</v>
      </c>
      <c r="BN96">
        <f ca="1"/>
        <v>43.57</v>
      </c>
      <c r="BO96">
        <f ca="1"/>
        <v>44.59</v>
      </c>
      <c r="BP96">
        <f ca="1"/>
        <v>47.14</v>
      </c>
      <c r="BQ96">
        <f ca="1"/>
        <v>50.01</v>
      </c>
      <c r="BR96">
        <f ca="1"/>
        <v>54.68</v>
      </c>
      <c r="BS96">
        <f ca="1"/>
        <v>55.66</v>
      </c>
      <c r="BT96">
        <f ca="1"/>
        <v>61.31</v>
      </c>
      <c r="BU96">
        <f ca="1"/>
        <v>67.459999999999994</v>
      </c>
      <c r="BV96">
        <f ca="1"/>
        <v>70.95</v>
      </c>
      <c r="BW96">
        <f ca="1"/>
        <v>78.680000000000007</v>
      </c>
      <c r="BX96">
        <f ca="1"/>
        <v>83.89</v>
      </c>
      <c r="BY96">
        <f ca="1"/>
        <v>96.18</v>
      </c>
      <c r="BZ96">
        <f ca="1"/>
        <v>100</v>
      </c>
    </row>
    <row r="97" spans="34:78">
      <c r="AH97">
        <v>9.75</v>
      </c>
      <c r="AI97" s="47">
        <f t="shared" ca="1" si="10"/>
        <v>28.4</v>
      </c>
      <c r="AJ97" s="47">
        <f t="shared" ca="1" si="10"/>
        <v>31.66</v>
      </c>
      <c r="AK97" s="47">
        <f t="shared" ca="1" si="10"/>
        <v>35.07</v>
      </c>
      <c r="AL97" s="47">
        <f t="shared" ca="1" si="10"/>
        <v>39.770000000000003</v>
      </c>
      <c r="AM97" s="47">
        <f t="shared" ca="1" si="10"/>
        <v>47.14</v>
      </c>
      <c r="AN97" s="47">
        <f t="shared" ca="1" si="10"/>
        <v>67.459999999999994</v>
      </c>
      <c r="AO97" s="47">
        <f t="shared" ca="1" si="10"/>
        <v>83.89</v>
      </c>
      <c r="AP97" s="47">
        <f t="shared" ca="1" si="10"/>
        <v>96.18</v>
      </c>
      <c r="AQ97" s="47">
        <f t="shared" ca="1" si="10"/>
        <v>100</v>
      </c>
      <c r="AR97">
        <v>95</v>
      </c>
      <c r="AT97">
        <v>96</v>
      </c>
      <c r="AU97" t="s">
        <v>44</v>
      </c>
      <c r="AV97">
        <v>9.9975954518908399</v>
      </c>
      <c r="AW97">
        <v>98.240543511902302</v>
      </c>
      <c r="AX97">
        <v>88.050294415930296</v>
      </c>
      <c r="AY97">
        <v>49.586354545225902</v>
      </c>
      <c r="AZ97">
        <v>25.244970834916501</v>
      </c>
      <c r="BA97">
        <v>6.45535789203511</v>
      </c>
      <c r="BE97">
        <f ca="1"/>
        <v>9.83</v>
      </c>
      <c r="BF97">
        <f ca="1"/>
        <v>28.47</v>
      </c>
      <c r="BG97">
        <f ca="1"/>
        <v>31.78</v>
      </c>
      <c r="BH97">
        <f ca="1"/>
        <v>35.14</v>
      </c>
      <c r="BI97">
        <f ca="1"/>
        <v>36.49</v>
      </c>
      <c r="BJ97">
        <f ca="1"/>
        <v>37.520000000000003</v>
      </c>
      <c r="BK97">
        <f ca="1"/>
        <v>39.799999999999997</v>
      </c>
      <c r="BL97">
        <f ca="1"/>
        <v>40.659999999999997</v>
      </c>
      <c r="BM97">
        <f ca="1"/>
        <v>42.09</v>
      </c>
      <c r="BN97">
        <f ca="1"/>
        <v>43.6</v>
      </c>
      <c r="BO97">
        <f ca="1"/>
        <v>44.63</v>
      </c>
      <c r="BP97">
        <f ca="1"/>
        <v>47.27</v>
      </c>
      <c r="BQ97">
        <f ca="1"/>
        <v>50.24</v>
      </c>
      <c r="BR97">
        <f ca="1"/>
        <v>55.06</v>
      </c>
      <c r="BS97">
        <f ca="1"/>
        <v>56.05</v>
      </c>
      <c r="BT97">
        <f ca="1"/>
        <v>61.8</v>
      </c>
      <c r="BU97">
        <f ca="1"/>
        <v>67.989999999999995</v>
      </c>
      <c r="BV97">
        <f ca="1"/>
        <v>71.44</v>
      </c>
      <c r="BW97">
        <f ca="1"/>
        <v>79.22</v>
      </c>
      <c r="BX97">
        <f ca="1"/>
        <v>84.38</v>
      </c>
      <c r="BY97">
        <f ca="1"/>
        <v>96.67</v>
      </c>
      <c r="BZ97">
        <f ca="1"/>
        <v>100</v>
      </c>
    </row>
    <row r="98" spans="34:78">
      <c r="AH98">
        <v>9.83</v>
      </c>
      <c r="AI98" s="47">
        <f t="shared" ca="1" si="10"/>
        <v>28.47</v>
      </c>
      <c r="AJ98" s="47">
        <f t="shared" ca="1" si="10"/>
        <v>31.78</v>
      </c>
      <c r="AK98" s="47">
        <f t="shared" ca="1" si="10"/>
        <v>35.14</v>
      </c>
      <c r="AL98" s="47">
        <f t="shared" ca="1" si="10"/>
        <v>39.799999999999997</v>
      </c>
      <c r="AM98" s="47">
        <f t="shared" ca="1" si="10"/>
        <v>47.27</v>
      </c>
      <c r="AN98" s="47">
        <f t="shared" ca="1" si="10"/>
        <v>67.989999999999995</v>
      </c>
      <c r="AO98" s="47">
        <f t="shared" ca="1" si="10"/>
        <v>84.38</v>
      </c>
      <c r="AP98" s="47">
        <f t="shared" ca="1" si="10"/>
        <v>96.67</v>
      </c>
      <c r="AQ98" s="47">
        <f t="shared" ca="1" si="10"/>
        <v>100</v>
      </c>
      <c r="AR98">
        <v>96</v>
      </c>
      <c r="AT98">
        <v>97</v>
      </c>
      <c r="AU98" t="s">
        <v>44</v>
      </c>
      <c r="AV98">
        <v>10.0809287852242</v>
      </c>
      <c r="AW98">
        <v>98.245077682546594</v>
      </c>
      <c r="AX98">
        <v>88.130641492984694</v>
      </c>
      <c r="AY98">
        <v>49.6188808022047</v>
      </c>
      <c r="AZ98">
        <v>25.2476930514248</v>
      </c>
      <c r="BA98">
        <v>6.45547494306342</v>
      </c>
      <c r="BE98">
        <f ca="1"/>
        <v>9.92</v>
      </c>
      <c r="BF98">
        <f ca="1"/>
        <v>28.54</v>
      </c>
      <c r="BG98">
        <f ca="1"/>
        <v>31.91</v>
      </c>
      <c r="BH98">
        <f ca="1"/>
        <v>35.21</v>
      </c>
      <c r="BI98">
        <f ca="1"/>
        <v>36.53</v>
      </c>
      <c r="BJ98">
        <f ca="1"/>
        <v>37.549999999999997</v>
      </c>
      <c r="BK98">
        <f ca="1"/>
        <v>39.83</v>
      </c>
      <c r="BL98">
        <f ca="1"/>
        <v>40.700000000000003</v>
      </c>
      <c r="BM98">
        <f ca="1"/>
        <v>42.1</v>
      </c>
      <c r="BN98">
        <f ca="1"/>
        <v>43.64</v>
      </c>
      <c r="BO98">
        <f ca="1"/>
        <v>44.68</v>
      </c>
      <c r="BP98">
        <f ca="1"/>
        <v>47.4</v>
      </c>
      <c r="BQ98">
        <f ca="1"/>
        <v>50.47</v>
      </c>
      <c r="BR98">
        <f ca="1"/>
        <v>55.44</v>
      </c>
      <c r="BS98">
        <f ca="1"/>
        <v>56.45</v>
      </c>
      <c r="BT98">
        <f ca="1"/>
        <v>62.28</v>
      </c>
      <c r="BU98">
        <f ca="1"/>
        <v>68.540000000000006</v>
      </c>
      <c r="BV98">
        <f ca="1"/>
        <v>71.930000000000007</v>
      </c>
      <c r="BW98">
        <f ca="1"/>
        <v>79.78</v>
      </c>
      <c r="BX98">
        <f ca="1"/>
        <v>84.87</v>
      </c>
      <c r="BY98">
        <f ca="1"/>
        <v>97.18</v>
      </c>
      <c r="BZ98">
        <f ca="1"/>
        <v>100</v>
      </c>
    </row>
    <row r="99" spans="34:78">
      <c r="AH99">
        <v>9.92</v>
      </c>
      <c r="AI99" s="47">
        <f t="shared" ca="1" si="10"/>
        <v>28.54</v>
      </c>
      <c r="AJ99" s="47">
        <f t="shared" ca="1" si="10"/>
        <v>31.91</v>
      </c>
      <c r="AK99" s="47">
        <f t="shared" ca="1" si="10"/>
        <v>35.21</v>
      </c>
      <c r="AL99" s="47">
        <f t="shared" ca="1" si="10"/>
        <v>39.83</v>
      </c>
      <c r="AM99" s="47">
        <f t="shared" ca="1" si="10"/>
        <v>47.4</v>
      </c>
      <c r="AN99" s="47">
        <f t="shared" ca="1" si="10"/>
        <v>68.540000000000006</v>
      </c>
      <c r="AO99" s="47">
        <f t="shared" ca="1" si="10"/>
        <v>84.87</v>
      </c>
      <c r="AP99" s="47">
        <f t="shared" ca="1" si="10"/>
        <v>97.18</v>
      </c>
      <c r="AQ99" s="47">
        <f t="shared" ca="1" si="10"/>
        <v>100</v>
      </c>
      <c r="AR99">
        <v>97</v>
      </c>
      <c r="AT99">
        <v>98</v>
      </c>
      <c r="AU99" t="s">
        <v>44</v>
      </c>
      <c r="AV99">
        <v>10.164262118557501</v>
      </c>
      <c r="AW99">
        <v>98.249319858744201</v>
      </c>
      <c r="AX99">
        <v>88.208425251742995</v>
      </c>
      <c r="AY99">
        <v>49.650364180382397</v>
      </c>
      <c r="AZ99">
        <v>25.250279473574299</v>
      </c>
      <c r="BA99">
        <v>6.4555842599493403</v>
      </c>
      <c r="BE99">
        <f ca="1"/>
        <v>10</v>
      </c>
      <c r="BF99">
        <f ca="1"/>
        <v>28.61</v>
      </c>
      <c r="BG99">
        <f ca="1"/>
        <v>32.03</v>
      </c>
      <c r="BH99">
        <f ca="1"/>
        <v>35.270000000000003</v>
      </c>
      <c r="BI99">
        <f ca="1"/>
        <v>36.57</v>
      </c>
      <c r="BJ99">
        <f ca="1"/>
        <v>37.57</v>
      </c>
      <c r="BK99">
        <f ca="1"/>
        <v>39.86</v>
      </c>
      <c r="BL99">
        <f ca="1"/>
        <v>40.729999999999997</v>
      </c>
      <c r="BM99">
        <f ca="1"/>
        <v>42.12</v>
      </c>
      <c r="BN99">
        <f ca="1"/>
        <v>43.67</v>
      </c>
      <c r="BO99">
        <f ca="1"/>
        <v>44.72</v>
      </c>
      <c r="BP99">
        <f ca="1"/>
        <v>47.53</v>
      </c>
      <c r="BQ99">
        <f ca="1"/>
        <v>50.71</v>
      </c>
      <c r="BR99">
        <f ca="1"/>
        <v>55.83</v>
      </c>
      <c r="BS99">
        <f ca="1"/>
        <v>56.86</v>
      </c>
      <c r="BT99">
        <f ca="1"/>
        <v>62.78</v>
      </c>
      <c r="BU99">
        <f ca="1"/>
        <v>69.08</v>
      </c>
      <c r="BV99">
        <f ca="1"/>
        <v>72.430000000000007</v>
      </c>
      <c r="BW99">
        <f ca="1"/>
        <v>80.33</v>
      </c>
      <c r="BX99">
        <f ca="1"/>
        <v>85.36</v>
      </c>
      <c r="BY99">
        <f ca="1"/>
        <v>97.68</v>
      </c>
      <c r="BZ99">
        <f ca="1"/>
        <v>100</v>
      </c>
    </row>
    <row r="100" spans="34:78">
      <c r="AH100">
        <v>10</v>
      </c>
      <c r="AI100" s="47">
        <f t="shared" ca="1" si="10"/>
        <v>28.61</v>
      </c>
      <c r="AJ100" s="47">
        <f t="shared" ca="1" si="10"/>
        <v>32.03</v>
      </c>
      <c r="AK100" s="47">
        <f t="shared" ca="1" si="10"/>
        <v>35.270000000000003</v>
      </c>
      <c r="AL100" s="47">
        <f t="shared" ca="1" si="10"/>
        <v>39.86</v>
      </c>
      <c r="AM100" s="47">
        <f t="shared" ca="1" si="10"/>
        <v>47.53</v>
      </c>
      <c r="AN100" s="47">
        <f t="shared" ca="1" si="10"/>
        <v>69.08</v>
      </c>
      <c r="AO100" s="47">
        <f t="shared" ca="1" si="10"/>
        <v>85.36</v>
      </c>
      <c r="AP100" s="47">
        <f t="shared" ca="1" si="10"/>
        <v>97.68</v>
      </c>
      <c r="AQ100" s="47">
        <f t="shared" ca="1" si="10"/>
        <v>100</v>
      </c>
      <c r="AR100">
        <v>98</v>
      </c>
      <c r="AT100">
        <v>99</v>
      </c>
      <c r="AU100" t="s">
        <v>44</v>
      </c>
      <c r="AV100">
        <v>10.247595451890801</v>
      </c>
      <c r="AW100">
        <v>98.253288844541899</v>
      </c>
      <c r="AX100">
        <v>88.283727469924301</v>
      </c>
      <c r="AY100">
        <v>49.680838117242999</v>
      </c>
      <c r="AZ100">
        <v>25.2527368752963</v>
      </c>
      <c r="BA100">
        <v>6.4556863537260503</v>
      </c>
      <c r="BE100">
        <f ca="1"/>
        <v>10.08</v>
      </c>
      <c r="BF100">
        <f ca="1"/>
        <v>28.67</v>
      </c>
      <c r="BG100">
        <f ca="1"/>
        <v>32.15</v>
      </c>
      <c r="BH100">
        <f ca="1"/>
        <v>35.33</v>
      </c>
      <c r="BI100">
        <f ca="1"/>
        <v>36.61</v>
      </c>
      <c r="BJ100">
        <f ca="1"/>
        <v>37.590000000000003</v>
      </c>
      <c r="BK100">
        <f ca="1"/>
        <v>39.880000000000003</v>
      </c>
      <c r="BL100">
        <f ca="1"/>
        <v>40.770000000000003</v>
      </c>
      <c r="BM100">
        <f ca="1"/>
        <v>42.13</v>
      </c>
      <c r="BN100">
        <f ca="1"/>
        <v>43.7</v>
      </c>
      <c r="BO100">
        <f ca="1"/>
        <v>44.76</v>
      </c>
      <c r="BP100">
        <f ca="1"/>
        <v>47.66</v>
      </c>
      <c r="BQ100">
        <f ca="1"/>
        <v>50.95</v>
      </c>
      <c r="BR100">
        <f ca="1"/>
        <v>56.22</v>
      </c>
      <c r="BS100">
        <f ca="1"/>
        <v>57.27</v>
      </c>
      <c r="BT100">
        <f ca="1"/>
        <v>63.28</v>
      </c>
      <c r="BU100">
        <f ca="1"/>
        <v>69.64</v>
      </c>
      <c r="BV100">
        <f ca="1"/>
        <v>72.930000000000007</v>
      </c>
      <c r="BW100">
        <f ca="1"/>
        <v>80.89</v>
      </c>
      <c r="BX100">
        <f ca="1"/>
        <v>85.86</v>
      </c>
      <c r="BY100">
        <f ca="1"/>
        <v>98.18</v>
      </c>
      <c r="BZ100">
        <f ca="1"/>
        <v>100</v>
      </c>
    </row>
    <row r="101" spans="34:78">
      <c r="AH101">
        <v>10.08</v>
      </c>
      <c r="AI101" s="47">
        <f t="shared" ca="1" si="10"/>
        <v>28.67</v>
      </c>
      <c r="AJ101" s="47">
        <f t="shared" ca="1" si="10"/>
        <v>32.15</v>
      </c>
      <c r="AK101" s="47">
        <f t="shared" ca="1" si="10"/>
        <v>35.33</v>
      </c>
      <c r="AL101" s="47">
        <f t="shared" ca="1" si="10"/>
        <v>39.880000000000003</v>
      </c>
      <c r="AM101" s="47">
        <f t="shared" ca="1" si="10"/>
        <v>47.66</v>
      </c>
      <c r="AN101" s="47">
        <f t="shared" ca="1" si="10"/>
        <v>69.64</v>
      </c>
      <c r="AO101" s="47">
        <f t="shared" ca="1" si="10"/>
        <v>85.86</v>
      </c>
      <c r="AP101" s="47">
        <f t="shared" ca="1" si="10"/>
        <v>98.18</v>
      </c>
      <c r="AQ101" s="47">
        <f t="shared" ca="1" si="10"/>
        <v>100</v>
      </c>
      <c r="AR101">
        <v>99</v>
      </c>
      <c r="AT101">
        <v>100</v>
      </c>
      <c r="AU101" t="s">
        <v>44</v>
      </c>
      <c r="AV101">
        <v>10.3309287852242</v>
      </c>
      <c r="AW101">
        <v>98.2570022330314</v>
      </c>
      <c r="AX101">
        <v>88.356627316287401</v>
      </c>
      <c r="AY101">
        <v>49.710334978175197</v>
      </c>
      <c r="AZ101">
        <v>25.2550716926132</v>
      </c>
      <c r="BA101">
        <v>6.4557817016602099</v>
      </c>
      <c r="BE101">
        <f ca="1"/>
        <v>10.17</v>
      </c>
      <c r="BF101">
        <f ca="1"/>
        <v>28.74</v>
      </c>
      <c r="BG101">
        <f ca="1"/>
        <v>32.270000000000003</v>
      </c>
      <c r="BH101">
        <f ca="1"/>
        <v>35.39</v>
      </c>
      <c r="BI101">
        <f ca="1"/>
        <v>36.65</v>
      </c>
      <c r="BJ101">
        <f ca="1"/>
        <v>37.61</v>
      </c>
      <c r="BK101">
        <f ca="1"/>
        <v>39.9</v>
      </c>
      <c r="BL101">
        <f ca="1"/>
        <v>40.799999999999997</v>
      </c>
      <c r="BM101">
        <f ca="1"/>
        <v>42.14</v>
      </c>
      <c r="BN101">
        <f ca="1"/>
        <v>43.73</v>
      </c>
      <c r="BO101">
        <f ca="1"/>
        <v>44.8</v>
      </c>
      <c r="BP101">
        <f ca="1"/>
        <v>47.79</v>
      </c>
      <c r="BQ101">
        <f ca="1"/>
        <v>51.19</v>
      </c>
      <c r="BR101">
        <f ca="1"/>
        <v>56.62</v>
      </c>
      <c r="BS101">
        <f ca="1"/>
        <v>57.69</v>
      </c>
      <c r="BT101">
        <f ca="1"/>
        <v>63.79</v>
      </c>
      <c r="BU101">
        <f ca="1"/>
        <v>70.2</v>
      </c>
      <c r="BV101">
        <f ca="1"/>
        <v>73.44</v>
      </c>
      <c r="BW101">
        <f ca="1"/>
        <v>81.459999999999994</v>
      </c>
      <c r="BX101">
        <f ca="1"/>
        <v>86.36</v>
      </c>
      <c r="BY101">
        <f ca="1"/>
        <v>98.69</v>
      </c>
      <c r="BZ101">
        <f ca="1"/>
        <v>100</v>
      </c>
    </row>
    <row r="102" spans="34:78">
      <c r="AH102">
        <v>10.17</v>
      </c>
      <c r="AI102" s="47">
        <f t="shared" ca="1" si="10"/>
        <v>28.74</v>
      </c>
      <c r="AJ102" s="47">
        <f t="shared" ca="1" si="10"/>
        <v>32.270000000000003</v>
      </c>
      <c r="AK102" s="47">
        <f t="shared" ca="1" si="10"/>
        <v>35.39</v>
      </c>
      <c r="AL102" s="47">
        <f t="shared" ca="1" si="10"/>
        <v>39.9</v>
      </c>
      <c r="AM102" s="47">
        <f t="shared" ca="1" si="10"/>
        <v>47.79</v>
      </c>
      <c r="AN102" s="47">
        <f t="shared" ca="1" si="10"/>
        <v>70.2</v>
      </c>
      <c r="AO102" s="47">
        <f t="shared" ca="1" si="10"/>
        <v>86.36</v>
      </c>
      <c r="AP102" s="47">
        <f t="shared" ca="1" si="10"/>
        <v>98.69</v>
      </c>
      <c r="AQ102" s="47">
        <f t="shared" ca="1" si="10"/>
        <v>100</v>
      </c>
      <c r="AR102">
        <v>100</v>
      </c>
      <c r="AT102">
        <v>101</v>
      </c>
      <c r="AU102" t="s">
        <v>44</v>
      </c>
      <c r="AV102">
        <v>10.414262118557501</v>
      </c>
      <c r="AW102">
        <v>98.260476484332997</v>
      </c>
      <c r="AX102">
        <v>88.427201433864695</v>
      </c>
      <c r="AY102">
        <v>49.738886090846698</v>
      </c>
      <c r="AZ102">
        <v>25.2572900404944</v>
      </c>
      <c r="BA102">
        <v>6.45587074948312</v>
      </c>
      <c r="BE102">
        <f ca="1"/>
        <v>10.25</v>
      </c>
      <c r="BF102">
        <f ca="1"/>
        <v>28.8</v>
      </c>
      <c r="BG102">
        <f ca="1"/>
        <v>32.39</v>
      </c>
      <c r="BH102">
        <f ca="1"/>
        <v>35.450000000000003</v>
      </c>
      <c r="BI102">
        <f ca="1"/>
        <v>36.69</v>
      </c>
      <c r="BJ102">
        <f ca="1"/>
        <v>37.630000000000003</v>
      </c>
      <c r="BK102">
        <f ca="1"/>
        <v>39.92</v>
      </c>
      <c r="BL102">
        <f ca="1"/>
        <v>40.83</v>
      </c>
      <c r="BM102">
        <f ca="1"/>
        <v>42.15</v>
      </c>
      <c r="BN102">
        <f ca="1"/>
        <v>43.76</v>
      </c>
      <c r="BO102">
        <f ca="1"/>
        <v>44.84</v>
      </c>
      <c r="BP102">
        <f ca="1"/>
        <v>47.92</v>
      </c>
      <c r="BQ102">
        <f ca="1"/>
        <v>51.43</v>
      </c>
      <c r="BR102">
        <f ca="1"/>
        <v>57.02</v>
      </c>
      <c r="BS102">
        <f ca="1"/>
        <v>58.11</v>
      </c>
      <c r="BT102">
        <f ca="1"/>
        <v>64.3</v>
      </c>
      <c r="BU102">
        <f ca="1"/>
        <v>70.760000000000005</v>
      </c>
      <c r="BV102">
        <f ca="1"/>
        <v>73.95</v>
      </c>
      <c r="BW102">
        <f ca="1"/>
        <v>82.03</v>
      </c>
      <c r="BX102">
        <f ca="1"/>
        <v>86.87</v>
      </c>
      <c r="BY102">
        <f ca="1"/>
        <v>99.19</v>
      </c>
      <c r="BZ102">
        <f ca="1"/>
        <v>100</v>
      </c>
    </row>
    <row r="103" spans="34:78">
      <c r="AH103">
        <v>10.25</v>
      </c>
      <c r="AI103" s="47">
        <f t="shared" ca="1" si="10"/>
        <v>28.8</v>
      </c>
      <c r="AJ103" s="47">
        <f t="shared" ca="1" si="10"/>
        <v>32.39</v>
      </c>
      <c r="AK103" s="47">
        <f t="shared" ca="1" si="10"/>
        <v>35.450000000000003</v>
      </c>
      <c r="AL103" s="47">
        <f t="shared" ca="1" si="10"/>
        <v>39.92</v>
      </c>
      <c r="AM103" s="47">
        <f t="shared" ca="1" si="10"/>
        <v>47.92</v>
      </c>
      <c r="AN103" s="47">
        <f t="shared" ca="1" si="10"/>
        <v>70.760000000000005</v>
      </c>
      <c r="AO103" s="47">
        <f t="shared" ca="1" si="10"/>
        <v>86.87</v>
      </c>
      <c r="AP103" s="47">
        <f t="shared" ca="1" si="10"/>
        <v>99.19</v>
      </c>
      <c r="AQ103" s="47">
        <f t="shared" ca="1" si="10"/>
        <v>100</v>
      </c>
      <c r="AR103">
        <v>101</v>
      </c>
      <c r="AT103">
        <v>102</v>
      </c>
      <c r="AU103" t="s">
        <v>44</v>
      </c>
      <c r="AV103">
        <v>10.497595451890801</v>
      </c>
      <c r="AW103">
        <v>98.263726998557601</v>
      </c>
      <c r="AX103">
        <v>88.495524020540898</v>
      </c>
      <c r="AY103">
        <v>49.766521778476601</v>
      </c>
      <c r="AZ103">
        <v>25.259397728871701</v>
      </c>
      <c r="BA103">
        <v>6.4559539134744099</v>
      </c>
      <c r="BE103">
        <f ca="1"/>
        <v>10.33</v>
      </c>
      <c r="BF103">
        <f ca="1"/>
        <v>28.86</v>
      </c>
      <c r="BG103">
        <f ca="1"/>
        <v>32.51</v>
      </c>
      <c r="BH103">
        <f ca="1"/>
        <v>35.51</v>
      </c>
      <c r="BI103">
        <f ca="1"/>
        <v>36.72</v>
      </c>
      <c r="BJ103">
        <f ca="1"/>
        <v>37.65</v>
      </c>
      <c r="BK103">
        <f ca="1"/>
        <v>39.94</v>
      </c>
      <c r="BL103">
        <f ca="1"/>
        <v>40.86</v>
      </c>
      <c r="BM103">
        <f ca="1"/>
        <v>42.16</v>
      </c>
      <c r="BN103">
        <f ca="1"/>
        <v>43.78</v>
      </c>
      <c r="BO103">
        <f ca="1"/>
        <v>44.88</v>
      </c>
      <c r="BP103">
        <f ca="1"/>
        <v>48.06</v>
      </c>
      <c r="BQ103">
        <f ca="1"/>
        <v>51.68</v>
      </c>
      <c r="BR103">
        <f ca="1"/>
        <v>57.42</v>
      </c>
      <c r="BS103">
        <f ca="1"/>
        <v>58.53</v>
      </c>
      <c r="BT103">
        <f ca="1"/>
        <v>64.819999999999993</v>
      </c>
      <c r="BU103">
        <f ca="1"/>
        <v>71.33</v>
      </c>
      <c r="BV103">
        <f ca="1"/>
        <v>74.47</v>
      </c>
      <c r="BW103">
        <f ca="1"/>
        <v>82.6</v>
      </c>
      <c r="BX103">
        <f ca="1"/>
        <v>87.37</v>
      </c>
      <c r="BY103">
        <f ca="1"/>
        <v>99.7</v>
      </c>
      <c r="BZ103">
        <f ca="1"/>
        <v>100</v>
      </c>
    </row>
    <row r="104" spans="34:78">
      <c r="AH104">
        <v>10.33</v>
      </c>
      <c r="AI104" s="47">
        <f t="shared" ref="AI104:AQ119" ca="1" si="11">IF(AND(AI$3&gt;=MIN($J$5:$AD$5),AI$3&lt;=MAX($J$5:$AD$5)),INDEX(allCentiles,$AR104,MATCH(AI$3,topRow)),NA())</f>
        <v>28.86</v>
      </c>
      <c r="AJ104" s="47">
        <f t="shared" ca="1" si="11"/>
        <v>32.51</v>
      </c>
      <c r="AK104" s="47">
        <f t="shared" ca="1" si="11"/>
        <v>35.51</v>
      </c>
      <c r="AL104" s="47">
        <f t="shared" ca="1" si="11"/>
        <v>39.94</v>
      </c>
      <c r="AM104" s="47">
        <f t="shared" ca="1" si="11"/>
        <v>48.06</v>
      </c>
      <c r="AN104" s="47">
        <f t="shared" ca="1" si="10"/>
        <v>71.33</v>
      </c>
      <c r="AO104" s="47">
        <f t="shared" ca="1" si="10"/>
        <v>87.37</v>
      </c>
      <c r="AP104" s="47">
        <f t="shared" ca="1" si="10"/>
        <v>99.7</v>
      </c>
      <c r="AQ104" s="47">
        <f t="shared" ca="1" si="10"/>
        <v>100</v>
      </c>
      <c r="AR104">
        <v>102</v>
      </c>
      <c r="AT104">
        <v>103</v>
      </c>
      <c r="AU104" t="s">
        <v>44</v>
      </c>
      <c r="AV104">
        <v>10.5809287852242</v>
      </c>
      <c r="AW104">
        <v>98.266768184069903</v>
      </c>
      <c r="AX104">
        <v>88.561666907060101</v>
      </c>
      <c r="AY104">
        <v>49.793271392040197</v>
      </c>
      <c r="AZ104">
        <v>25.261400277855799</v>
      </c>
      <c r="BA104">
        <v>6.4560315824080403</v>
      </c>
      <c r="BE104">
        <f ca="1"/>
        <v>10.42</v>
      </c>
      <c r="BF104">
        <f ca="1"/>
        <v>28.92</v>
      </c>
      <c r="BG104">
        <f ca="1"/>
        <v>32.630000000000003</v>
      </c>
      <c r="BH104">
        <f ca="1"/>
        <v>35.57</v>
      </c>
      <c r="BI104">
        <f ca="1"/>
        <v>36.76</v>
      </c>
      <c r="BJ104">
        <f ca="1"/>
        <v>37.659999999999997</v>
      </c>
      <c r="BK104">
        <f ca="1"/>
        <v>39.96</v>
      </c>
      <c r="BL104">
        <f ca="1"/>
        <v>40.89</v>
      </c>
      <c r="BM104">
        <f ca="1"/>
        <v>42.16</v>
      </c>
      <c r="BN104">
        <f ca="1"/>
        <v>43.81</v>
      </c>
      <c r="BO104">
        <f ca="1"/>
        <v>44.92</v>
      </c>
      <c r="BP104">
        <f ca="1"/>
        <v>48.19</v>
      </c>
      <c r="BQ104">
        <f ca="1"/>
        <v>51.93</v>
      </c>
      <c r="BR104">
        <f ca="1"/>
        <v>57.83</v>
      </c>
      <c r="BS104">
        <f ca="1"/>
        <v>58.96</v>
      </c>
      <c r="BT104">
        <f ca="1"/>
        <v>65.34</v>
      </c>
      <c r="BU104">
        <f ca="1"/>
        <v>71.91</v>
      </c>
      <c r="BV104">
        <f ca="1"/>
        <v>74.989999999999995</v>
      </c>
      <c r="BW104">
        <f ca="1"/>
        <v>83.18</v>
      </c>
      <c r="BX104">
        <f ca="1"/>
        <v>87.88</v>
      </c>
      <c r="BY104">
        <f ca="1"/>
        <v>100</v>
      </c>
      <c r="BZ104">
        <f ca="1"/>
        <v>100</v>
      </c>
    </row>
    <row r="105" spans="34:78">
      <c r="AH105">
        <v>10.42</v>
      </c>
      <c r="AI105" s="47">
        <f t="shared" ca="1" si="11"/>
        <v>28.92</v>
      </c>
      <c r="AJ105" s="47">
        <f t="shared" ca="1" si="11"/>
        <v>32.630000000000003</v>
      </c>
      <c r="AK105" s="47">
        <f t="shared" ca="1" si="11"/>
        <v>35.57</v>
      </c>
      <c r="AL105" s="47">
        <f t="shared" ca="1" si="11"/>
        <v>39.96</v>
      </c>
      <c r="AM105" s="47">
        <f t="shared" ca="1" si="11"/>
        <v>48.19</v>
      </c>
      <c r="AN105" s="47">
        <f t="shared" ca="1" si="10"/>
        <v>71.91</v>
      </c>
      <c r="AO105" s="47">
        <f t="shared" ca="1" si="10"/>
        <v>87.88</v>
      </c>
      <c r="AP105" s="47">
        <f t="shared" ca="1" si="10"/>
        <v>100</v>
      </c>
      <c r="AQ105" s="47">
        <f t="shared" ca="1" si="10"/>
        <v>100</v>
      </c>
      <c r="AR105">
        <v>103</v>
      </c>
      <c r="AT105">
        <v>104</v>
      </c>
      <c r="AU105" t="s">
        <v>44</v>
      </c>
      <c r="AV105">
        <v>10.664262118557501</v>
      </c>
      <c r="AW105">
        <v>98.269613521355396</v>
      </c>
      <c r="AX105">
        <v>88.625699632545803</v>
      </c>
      <c r="AY105">
        <v>49.819163341442199</v>
      </c>
      <c r="AZ105">
        <v>25.263302932193501</v>
      </c>
      <c r="BA105">
        <v>6.4561041193697299</v>
      </c>
      <c r="BE105">
        <f ca="1"/>
        <v>10.5</v>
      </c>
      <c r="BF105">
        <f ca="1"/>
        <v>28.98</v>
      </c>
      <c r="BG105">
        <f ca="1"/>
        <v>32.75</v>
      </c>
      <c r="BH105">
        <f ca="1"/>
        <v>35.630000000000003</v>
      </c>
      <c r="BI105">
        <f ca="1"/>
        <v>36.79</v>
      </c>
      <c r="BJ105">
        <f ca="1"/>
        <v>37.68</v>
      </c>
      <c r="BK105">
        <f ca="1"/>
        <v>39.97</v>
      </c>
      <c r="BL105">
        <f ca="1"/>
        <v>40.92</v>
      </c>
      <c r="BM105">
        <f ca="1"/>
        <v>42.16</v>
      </c>
      <c r="BN105">
        <f ca="1"/>
        <v>43.83</v>
      </c>
      <c r="BO105">
        <f ca="1"/>
        <v>44.95</v>
      </c>
      <c r="BP105">
        <f ca="1"/>
        <v>48.32</v>
      </c>
      <c r="BQ105">
        <f ca="1"/>
        <v>52.18</v>
      </c>
      <c r="BR105">
        <f ca="1"/>
        <v>58.25</v>
      </c>
      <c r="BS105">
        <f ca="1"/>
        <v>59.4</v>
      </c>
      <c r="BT105">
        <f ca="1"/>
        <v>65.87</v>
      </c>
      <c r="BU105">
        <f ca="1"/>
        <v>72.489999999999995</v>
      </c>
      <c r="BV105">
        <f ca="1"/>
        <v>75.52</v>
      </c>
      <c r="BW105">
        <f ca="1"/>
        <v>83.77</v>
      </c>
      <c r="BX105">
        <f ca="1"/>
        <v>88.39</v>
      </c>
      <c r="BY105">
        <f ca="1"/>
        <v>100</v>
      </c>
      <c r="BZ105">
        <f ca="1"/>
        <v>100</v>
      </c>
    </row>
    <row r="106" spans="34:78">
      <c r="AH106">
        <v>10.5</v>
      </c>
      <c r="AI106" s="47">
        <f t="shared" ca="1" si="11"/>
        <v>28.98</v>
      </c>
      <c r="AJ106" s="47">
        <f t="shared" ca="1" si="11"/>
        <v>32.75</v>
      </c>
      <c r="AK106" s="47">
        <f t="shared" ca="1" si="11"/>
        <v>35.630000000000003</v>
      </c>
      <c r="AL106" s="47">
        <f t="shared" ca="1" si="11"/>
        <v>39.97</v>
      </c>
      <c r="AM106" s="47">
        <f t="shared" ca="1" si="11"/>
        <v>48.32</v>
      </c>
      <c r="AN106" s="47">
        <f t="shared" ca="1" si="10"/>
        <v>72.489999999999995</v>
      </c>
      <c r="AO106" s="47">
        <f t="shared" ca="1" si="10"/>
        <v>88.39</v>
      </c>
      <c r="AP106" s="47">
        <f t="shared" ca="1" si="10"/>
        <v>100</v>
      </c>
      <c r="AQ106" s="47">
        <f t="shared" ca="1" si="10"/>
        <v>100</v>
      </c>
      <c r="AR106">
        <v>104</v>
      </c>
      <c r="AT106">
        <v>105</v>
      </c>
      <c r="AU106" t="s">
        <v>44</v>
      </c>
      <c r="AV106">
        <v>10.747595451890801</v>
      </c>
      <c r="AW106">
        <v>98.2722756227746</v>
      </c>
      <c r="AX106">
        <v>88.687689517609698</v>
      </c>
      <c r="AY106">
        <v>49.844225125689697</v>
      </c>
      <c r="AZ106">
        <v>25.265110675004198</v>
      </c>
      <c r="BA106">
        <v>6.4561718634543404</v>
      </c>
      <c r="BE106">
        <f ca="1"/>
        <v>10.58</v>
      </c>
      <c r="BF106">
        <f ca="1"/>
        <v>29.04</v>
      </c>
      <c r="BG106">
        <f ca="1"/>
        <v>32.869999999999997</v>
      </c>
      <c r="BH106">
        <f ca="1"/>
        <v>35.68</v>
      </c>
      <c r="BI106">
        <f ca="1"/>
        <v>36.82</v>
      </c>
      <c r="BJ106">
        <f ca="1"/>
        <v>37.69</v>
      </c>
      <c r="BK106">
        <f ca="1"/>
        <v>39.99</v>
      </c>
      <c r="BL106">
        <f ca="1"/>
        <v>40.94</v>
      </c>
      <c r="BM106">
        <f ca="1"/>
        <v>42.16</v>
      </c>
      <c r="BN106">
        <f ca="1"/>
        <v>43.85</v>
      </c>
      <c r="BO106">
        <f ca="1"/>
        <v>44.99</v>
      </c>
      <c r="BP106">
        <f ca="1"/>
        <v>48.45</v>
      </c>
      <c r="BQ106">
        <f ca="1"/>
        <v>52.43</v>
      </c>
      <c r="BR106">
        <f ca="1"/>
        <v>58.66</v>
      </c>
      <c r="BS106">
        <f ca="1"/>
        <v>59.84</v>
      </c>
      <c r="BT106">
        <f ca="1"/>
        <v>66.41</v>
      </c>
      <c r="BU106">
        <f ca="1"/>
        <v>73.08</v>
      </c>
      <c r="BV106">
        <f ca="1"/>
        <v>76.05</v>
      </c>
      <c r="BW106">
        <f ca="1"/>
        <v>84.35</v>
      </c>
      <c r="BX106">
        <f ca="1"/>
        <v>88.91</v>
      </c>
      <c r="BY106">
        <f ca="1"/>
        <v>100</v>
      </c>
      <c r="BZ106">
        <f ca="1"/>
        <v>100</v>
      </c>
    </row>
    <row r="107" spans="34:78">
      <c r="AH107">
        <v>10.58</v>
      </c>
      <c r="AI107" s="47">
        <f t="shared" ca="1" si="11"/>
        <v>29.04</v>
      </c>
      <c r="AJ107" s="47">
        <f t="shared" ca="1" si="11"/>
        <v>32.869999999999997</v>
      </c>
      <c r="AK107" s="47">
        <f t="shared" ca="1" si="11"/>
        <v>35.68</v>
      </c>
      <c r="AL107" s="47">
        <f t="shared" ca="1" si="11"/>
        <v>39.99</v>
      </c>
      <c r="AM107" s="47">
        <f t="shared" ca="1" si="11"/>
        <v>48.45</v>
      </c>
      <c r="AN107" s="47">
        <f t="shared" ca="1" si="10"/>
        <v>73.08</v>
      </c>
      <c r="AO107" s="47">
        <f t="shared" ca="1" si="10"/>
        <v>88.91</v>
      </c>
      <c r="AP107" s="47">
        <f t="shared" ca="1" si="10"/>
        <v>100</v>
      </c>
      <c r="AQ107" s="47">
        <f t="shared" ca="1" si="10"/>
        <v>100</v>
      </c>
      <c r="AR107">
        <v>105</v>
      </c>
      <c r="AT107">
        <v>106</v>
      </c>
      <c r="AU107" t="s">
        <v>44</v>
      </c>
      <c r="AV107">
        <v>10.8309287852242</v>
      </c>
      <c r="AW107">
        <v>98.274766288468896</v>
      </c>
      <c r="AX107">
        <v>88.747701735129496</v>
      </c>
      <c r="AY107">
        <v>49.868483362098203</v>
      </c>
      <c r="AZ107">
        <v>25.2668282408303</v>
      </c>
      <c r="BA107">
        <v>6.4562351313510602</v>
      </c>
      <c r="BE107">
        <f ca="1"/>
        <v>10.67</v>
      </c>
      <c r="BF107">
        <f ca="1"/>
        <v>29.09</v>
      </c>
      <c r="BG107">
        <f ca="1"/>
        <v>32.979999999999997</v>
      </c>
      <c r="BH107">
        <f ca="1"/>
        <v>35.74</v>
      </c>
      <c r="BI107">
        <f ca="1"/>
        <v>36.85</v>
      </c>
      <c r="BJ107">
        <f ca="1"/>
        <v>37.700000000000003</v>
      </c>
      <c r="BK107">
        <f ca="1"/>
        <v>40</v>
      </c>
      <c r="BL107">
        <f ca="1"/>
        <v>40.97</v>
      </c>
      <c r="BM107">
        <f ca="1"/>
        <v>42.16</v>
      </c>
      <c r="BN107">
        <f ca="1"/>
        <v>43.87</v>
      </c>
      <c r="BO107">
        <f ca="1"/>
        <v>45.02</v>
      </c>
      <c r="BP107">
        <f ca="1"/>
        <v>48.58</v>
      </c>
      <c r="BQ107">
        <f ca="1"/>
        <v>52.69</v>
      </c>
      <c r="BR107">
        <f ca="1"/>
        <v>59.09</v>
      </c>
      <c r="BS107">
        <f ca="1"/>
        <v>60.29</v>
      </c>
      <c r="BT107">
        <f ca="1"/>
        <v>66.95</v>
      </c>
      <c r="BU107">
        <f ca="1"/>
        <v>73.67</v>
      </c>
      <c r="BV107">
        <f ca="1"/>
        <v>76.58</v>
      </c>
      <c r="BW107">
        <f ca="1"/>
        <v>84.95</v>
      </c>
      <c r="BX107">
        <f ca="1"/>
        <v>89.42</v>
      </c>
      <c r="BY107">
        <f ca="1"/>
        <v>100</v>
      </c>
      <c r="BZ107">
        <f ca="1"/>
        <v>100</v>
      </c>
    </row>
    <row r="108" spans="34:78">
      <c r="AH108">
        <v>10.67</v>
      </c>
      <c r="AI108" s="47">
        <f t="shared" ca="1" si="11"/>
        <v>29.09</v>
      </c>
      <c r="AJ108" s="47">
        <f t="shared" ca="1" si="11"/>
        <v>32.979999999999997</v>
      </c>
      <c r="AK108" s="47">
        <f t="shared" ca="1" si="11"/>
        <v>35.74</v>
      </c>
      <c r="AL108" s="47">
        <f t="shared" ca="1" si="11"/>
        <v>40</v>
      </c>
      <c r="AM108" s="47">
        <f t="shared" ca="1" si="11"/>
        <v>48.58</v>
      </c>
      <c r="AN108" s="47">
        <f t="shared" ca="1" si="10"/>
        <v>73.67</v>
      </c>
      <c r="AO108" s="47">
        <f t="shared" ca="1" si="10"/>
        <v>89.42</v>
      </c>
      <c r="AP108" s="47">
        <f t="shared" ca="1" si="10"/>
        <v>100</v>
      </c>
      <c r="AQ108" s="47">
        <f t="shared" ca="1" si="10"/>
        <v>100</v>
      </c>
      <c r="AR108">
        <v>106</v>
      </c>
      <c r="AT108">
        <v>107</v>
      </c>
      <c r="AU108" t="s">
        <v>44</v>
      </c>
      <c r="AV108">
        <v>10.914262118557501</v>
      </c>
      <c r="AW108">
        <v>98.277096558666798</v>
      </c>
      <c r="AX108">
        <v>88.805799378768199</v>
      </c>
      <c r="AY108">
        <v>49.891963814560803</v>
      </c>
      <c r="AZ108">
        <v>25.268460128037699</v>
      </c>
      <c r="BA108">
        <v>6.4562942188238202</v>
      </c>
      <c r="BE108">
        <f ca="1"/>
        <v>10.75</v>
      </c>
      <c r="BF108">
        <f ca="1"/>
        <v>29.15</v>
      </c>
      <c r="BG108">
        <f ca="1"/>
        <v>33.1</v>
      </c>
      <c r="BH108">
        <f ca="1"/>
        <v>35.79</v>
      </c>
      <c r="BI108">
        <f ca="1"/>
        <v>36.880000000000003</v>
      </c>
      <c r="BJ108">
        <f ca="1"/>
        <v>37.71</v>
      </c>
      <c r="BK108">
        <f ca="1"/>
        <v>40.01</v>
      </c>
      <c r="BL108">
        <f ca="1"/>
        <v>40.99</v>
      </c>
      <c r="BM108">
        <f ca="1"/>
        <v>42.16</v>
      </c>
      <c r="BN108">
        <f ca="1"/>
        <v>43.89</v>
      </c>
      <c r="BO108">
        <f ca="1"/>
        <v>45.05</v>
      </c>
      <c r="BP108">
        <f ca="1"/>
        <v>48.72</v>
      </c>
      <c r="BQ108">
        <f ca="1"/>
        <v>52.94</v>
      </c>
      <c r="BR108">
        <f ca="1"/>
        <v>59.51</v>
      </c>
      <c r="BS108">
        <f ca="1"/>
        <v>60.74</v>
      </c>
      <c r="BT108">
        <f ca="1"/>
        <v>67.489999999999995</v>
      </c>
      <c r="BU108">
        <f ca="1"/>
        <v>74.27</v>
      </c>
      <c r="BV108">
        <f ca="1"/>
        <v>77.12</v>
      </c>
      <c r="BW108">
        <f ca="1"/>
        <v>85.54</v>
      </c>
      <c r="BX108">
        <f ca="1"/>
        <v>89.95</v>
      </c>
      <c r="BY108">
        <f ca="1"/>
        <v>100</v>
      </c>
      <c r="BZ108">
        <f ca="1"/>
        <v>100</v>
      </c>
    </row>
    <row r="109" spans="34:78">
      <c r="AH109">
        <v>10.75</v>
      </c>
      <c r="AI109" s="47">
        <f t="shared" ca="1" si="11"/>
        <v>29.15</v>
      </c>
      <c r="AJ109" s="47">
        <f t="shared" ca="1" si="11"/>
        <v>33.1</v>
      </c>
      <c r="AK109" s="47">
        <f t="shared" ca="1" si="11"/>
        <v>35.79</v>
      </c>
      <c r="AL109" s="47">
        <f t="shared" ca="1" si="11"/>
        <v>40.01</v>
      </c>
      <c r="AM109" s="47">
        <f t="shared" ca="1" si="11"/>
        <v>48.72</v>
      </c>
      <c r="AN109" s="47">
        <f t="shared" ca="1" si="10"/>
        <v>74.27</v>
      </c>
      <c r="AO109" s="47">
        <f t="shared" ca="1" si="10"/>
        <v>89.95</v>
      </c>
      <c r="AP109" s="47">
        <f t="shared" ca="1" si="10"/>
        <v>100</v>
      </c>
      <c r="AQ109" s="47">
        <f t="shared" ca="1" si="10"/>
        <v>100</v>
      </c>
      <c r="AR109">
        <v>107</v>
      </c>
      <c r="AT109">
        <v>108</v>
      </c>
      <c r="AU109" t="s">
        <v>44</v>
      </c>
      <c r="AV109">
        <v>10.997595451890801</v>
      </c>
      <c r="AW109">
        <v>98.279276762620995</v>
      </c>
      <c r="AX109">
        <v>88.8620435293073</v>
      </c>
      <c r="AY109">
        <v>49.914691420911097</v>
      </c>
      <c r="AZ109">
        <v>25.270010610597001</v>
      </c>
      <c r="BA109">
        <v>6.4563494020939904</v>
      </c>
      <c r="BE109">
        <f ca="1"/>
        <v>10.83</v>
      </c>
      <c r="BF109">
        <f ca="1"/>
        <v>29.2</v>
      </c>
      <c r="BG109">
        <f ca="1"/>
        <v>33.22</v>
      </c>
      <c r="BH109">
        <f ca="1"/>
        <v>35.840000000000003</v>
      </c>
      <c r="BI109">
        <f ca="1"/>
        <v>36.909999999999997</v>
      </c>
      <c r="BJ109">
        <f ca="1"/>
        <v>37.72</v>
      </c>
      <c r="BK109">
        <f ca="1"/>
        <v>40.01</v>
      </c>
      <c r="BL109">
        <f ca="1"/>
        <v>41.01</v>
      </c>
      <c r="BM109">
        <f ca="1"/>
        <v>42.16</v>
      </c>
      <c r="BN109">
        <f ca="1"/>
        <v>43.91</v>
      </c>
      <c r="BO109">
        <f ca="1"/>
        <v>45.08</v>
      </c>
      <c r="BP109">
        <f ca="1"/>
        <v>48.85</v>
      </c>
      <c r="BQ109">
        <f ca="1"/>
        <v>53.2</v>
      </c>
      <c r="BR109">
        <f ca="1"/>
        <v>59.95</v>
      </c>
      <c r="BS109">
        <f ca="1"/>
        <v>61.19</v>
      </c>
      <c r="BT109">
        <f ca="1"/>
        <v>68.05</v>
      </c>
      <c r="BU109">
        <f ca="1"/>
        <v>74.87</v>
      </c>
      <c r="BV109">
        <f ca="1"/>
        <v>77.67</v>
      </c>
      <c r="BW109">
        <f ca="1"/>
        <v>86.14</v>
      </c>
      <c r="BX109">
        <f ca="1"/>
        <v>90.47</v>
      </c>
      <c r="BY109">
        <f ca="1"/>
        <v>100</v>
      </c>
      <c r="BZ109">
        <f ca="1"/>
        <v>100</v>
      </c>
    </row>
    <row r="110" spans="34:78">
      <c r="AH110">
        <v>10.83</v>
      </c>
      <c r="AI110" s="47">
        <f t="shared" ca="1" si="11"/>
        <v>29.2</v>
      </c>
      <c r="AJ110" s="47">
        <f t="shared" ca="1" si="11"/>
        <v>33.22</v>
      </c>
      <c r="AK110" s="47">
        <f t="shared" ca="1" si="11"/>
        <v>35.840000000000003</v>
      </c>
      <c r="AL110" s="47">
        <f t="shared" ca="1" si="11"/>
        <v>40.01</v>
      </c>
      <c r="AM110" s="47">
        <f t="shared" ca="1" si="11"/>
        <v>48.85</v>
      </c>
      <c r="AN110" s="47">
        <f t="shared" ca="1" si="11"/>
        <v>74.87</v>
      </c>
      <c r="AO110" s="47">
        <f t="shared" ca="1" si="11"/>
        <v>90.47</v>
      </c>
      <c r="AP110" s="47">
        <f t="shared" ca="1" si="11"/>
        <v>100</v>
      </c>
      <c r="AQ110" s="47">
        <f t="shared" ca="1" si="11"/>
        <v>100</v>
      </c>
      <c r="AR110">
        <v>108</v>
      </c>
      <c r="AT110">
        <v>109</v>
      </c>
      <c r="AU110" t="s">
        <v>44</v>
      </c>
      <c r="AV110">
        <v>11.0809287852242</v>
      </c>
      <c r="AW110">
        <v>98.281316564394302</v>
      </c>
      <c r="AX110">
        <v>88.916493318863999</v>
      </c>
      <c r="AY110">
        <v>49.936690319409301</v>
      </c>
      <c r="AZ110">
        <v>25.271483749276999</v>
      </c>
      <c r="BA110">
        <v>6.4564009391316199</v>
      </c>
      <c r="BE110">
        <f ca="1"/>
        <v>10.92</v>
      </c>
      <c r="BF110">
        <f ca="1"/>
        <v>29.25</v>
      </c>
      <c r="BG110">
        <f ca="1"/>
        <v>33.340000000000003</v>
      </c>
      <c r="BH110">
        <f ca="1"/>
        <v>35.9</v>
      </c>
      <c r="BI110">
        <f ca="1"/>
        <v>36.93</v>
      </c>
      <c r="BJ110">
        <f ca="1"/>
        <v>37.72</v>
      </c>
      <c r="BK110">
        <f ca="1"/>
        <v>40.020000000000003</v>
      </c>
      <c r="BL110">
        <f ca="1"/>
        <v>41.03</v>
      </c>
      <c r="BM110">
        <f ca="1"/>
        <v>42.15</v>
      </c>
      <c r="BN110">
        <f ca="1"/>
        <v>43.92</v>
      </c>
      <c r="BO110">
        <f ca="1"/>
        <v>45.11</v>
      </c>
      <c r="BP110">
        <f ca="1"/>
        <v>48.98</v>
      </c>
      <c r="BQ110">
        <f ca="1"/>
        <v>53.46</v>
      </c>
      <c r="BR110">
        <f ca="1"/>
        <v>60.38</v>
      </c>
      <c r="BS110">
        <f ca="1"/>
        <v>61.65</v>
      </c>
      <c r="BT110">
        <f ca="1"/>
        <v>68.599999999999994</v>
      </c>
      <c r="BU110">
        <f ca="1"/>
        <v>75.48</v>
      </c>
      <c r="BV110">
        <f ca="1"/>
        <v>78.22</v>
      </c>
      <c r="BW110">
        <f ca="1"/>
        <v>86.75</v>
      </c>
      <c r="BX110">
        <f ca="1"/>
        <v>90.99</v>
      </c>
      <c r="BY110">
        <f ca="1"/>
        <v>100</v>
      </c>
      <c r="BZ110">
        <f ca="1"/>
        <v>100</v>
      </c>
    </row>
    <row r="111" spans="34:78">
      <c r="AH111">
        <v>10.92</v>
      </c>
      <c r="AI111" s="47">
        <f t="shared" ca="1" si="11"/>
        <v>29.25</v>
      </c>
      <c r="AJ111" s="47">
        <f t="shared" ca="1" si="11"/>
        <v>33.340000000000003</v>
      </c>
      <c r="AK111" s="47">
        <f t="shared" ca="1" si="11"/>
        <v>35.9</v>
      </c>
      <c r="AL111" s="47">
        <f t="shared" ca="1" si="11"/>
        <v>40.020000000000003</v>
      </c>
      <c r="AM111" s="47">
        <f t="shared" ca="1" si="11"/>
        <v>48.98</v>
      </c>
      <c r="AN111" s="47">
        <f t="shared" ca="1" si="11"/>
        <v>75.48</v>
      </c>
      <c r="AO111" s="47">
        <f t="shared" ca="1" si="11"/>
        <v>90.99</v>
      </c>
      <c r="AP111" s="47">
        <f t="shared" ca="1" si="11"/>
        <v>100</v>
      </c>
      <c r="AQ111" s="47">
        <f t="shared" ca="1" si="11"/>
        <v>100</v>
      </c>
      <c r="AR111">
        <v>109</v>
      </c>
      <c r="AT111">
        <v>110</v>
      </c>
      <c r="AU111" t="s">
        <v>44</v>
      </c>
      <c r="AV111">
        <v>11.164262118557501</v>
      </c>
      <c r="AW111">
        <v>98.283225005696806</v>
      </c>
      <c r="AX111">
        <v>88.969205993059404</v>
      </c>
      <c r="AY111">
        <v>49.957983874378201</v>
      </c>
      <c r="AZ111">
        <v>25.2728834022802</v>
      </c>
      <c r="BA111">
        <v>6.45644907086138</v>
      </c>
      <c r="BE111">
        <f ca="1"/>
        <v>11</v>
      </c>
      <c r="BF111">
        <f ca="1"/>
        <v>29.3</v>
      </c>
      <c r="BG111">
        <f ca="1"/>
        <v>33.450000000000003</v>
      </c>
      <c r="BH111">
        <f ca="1"/>
        <v>35.950000000000003</v>
      </c>
      <c r="BI111">
        <f ca="1"/>
        <v>36.96</v>
      </c>
      <c r="BJ111">
        <f ca="1"/>
        <v>37.72</v>
      </c>
      <c r="BK111">
        <f ca="1"/>
        <v>40.020000000000003</v>
      </c>
      <c r="BL111">
        <f ca="1"/>
        <v>41.05</v>
      </c>
      <c r="BM111">
        <f ca="1"/>
        <v>42.14</v>
      </c>
      <c r="BN111">
        <f ca="1"/>
        <v>43.94</v>
      </c>
      <c r="BO111">
        <f ca="1"/>
        <v>45.14</v>
      </c>
      <c r="BP111">
        <f ca="1"/>
        <v>49.12</v>
      </c>
      <c r="BQ111">
        <f ca="1"/>
        <v>53.73</v>
      </c>
      <c r="BR111">
        <f ca="1"/>
        <v>60.82</v>
      </c>
      <c r="BS111">
        <f ca="1"/>
        <v>62.12</v>
      </c>
      <c r="BT111">
        <f ca="1"/>
        <v>69.17</v>
      </c>
      <c r="BU111">
        <f ca="1"/>
        <v>76.099999999999994</v>
      </c>
      <c r="BV111">
        <f ca="1"/>
        <v>78.77</v>
      </c>
      <c r="BW111">
        <f ca="1"/>
        <v>87.36</v>
      </c>
      <c r="BX111">
        <f ca="1"/>
        <v>91.52</v>
      </c>
      <c r="BY111">
        <f ca="1"/>
        <v>100</v>
      </c>
      <c r="BZ111">
        <f ca="1"/>
        <v>100</v>
      </c>
    </row>
    <row r="112" spans="34:78">
      <c r="AH112">
        <v>11</v>
      </c>
      <c r="AI112" s="47">
        <f t="shared" ca="1" si="11"/>
        <v>29.3</v>
      </c>
      <c r="AJ112" s="47">
        <f t="shared" ca="1" si="11"/>
        <v>33.450000000000003</v>
      </c>
      <c r="AK112" s="47">
        <f t="shared" ca="1" si="11"/>
        <v>35.950000000000003</v>
      </c>
      <c r="AL112" s="47">
        <f t="shared" ca="1" si="11"/>
        <v>40.020000000000003</v>
      </c>
      <c r="AM112" s="47">
        <f t="shared" ca="1" si="11"/>
        <v>49.12</v>
      </c>
      <c r="AN112" s="47">
        <f t="shared" ca="1" si="11"/>
        <v>76.099999999999994</v>
      </c>
      <c r="AO112" s="47">
        <f t="shared" ca="1" si="11"/>
        <v>91.52</v>
      </c>
      <c r="AP112" s="47">
        <f t="shared" ca="1" si="11"/>
        <v>100</v>
      </c>
      <c r="AQ112" s="47">
        <f t="shared" ca="1" si="11"/>
        <v>100</v>
      </c>
      <c r="AR112">
        <v>110</v>
      </c>
      <c r="AT112">
        <v>111</v>
      </c>
      <c r="AU112" t="s">
        <v>44</v>
      </c>
      <c r="AV112">
        <v>11.247595451890801</v>
      </c>
      <c r="AW112">
        <v>98.285010545964994</v>
      </c>
      <c r="AX112">
        <v>89.020236971203801</v>
      </c>
      <c r="AY112">
        <v>49.978594701018203</v>
      </c>
      <c r="AZ112">
        <v>25.2742132353474</v>
      </c>
      <c r="BA112">
        <v>6.4564940222888598</v>
      </c>
      <c r="BE112">
        <f ca="1"/>
        <v>11.08</v>
      </c>
      <c r="BF112">
        <f ca="1"/>
        <v>29.35</v>
      </c>
      <c r="BG112">
        <f ca="1"/>
        <v>33.57</v>
      </c>
      <c r="BH112">
        <f ca="1"/>
        <v>35.99</v>
      </c>
      <c r="BI112">
        <f ca="1"/>
        <v>36.979999999999997</v>
      </c>
      <c r="BJ112">
        <f ca="1"/>
        <v>37.729999999999997</v>
      </c>
      <c r="BK112">
        <f ca="1"/>
        <v>40.03</v>
      </c>
      <c r="BL112">
        <f ca="1"/>
        <v>41.06</v>
      </c>
      <c r="BM112">
        <f ca="1"/>
        <v>42.13</v>
      </c>
      <c r="BN112">
        <f ca="1"/>
        <v>43.95</v>
      </c>
      <c r="BO112">
        <f ca="1"/>
        <v>45.17</v>
      </c>
      <c r="BP112">
        <f ca="1"/>
        <v>49.25</v>
      </c>
      <c r="BQ112">
        <f ca="1"/>
        <v>53.99</v>
      </c>
      <c r="BR112">
        <f ca="1"/>
        <v>61.27</v>
      </c>
      <c r="BS112">
        <f ca="1"/>
        <v>62.59</v>
      </c>
      <c r="BT112">
        <f ca="1"/>
        <v>69.739999999999995</v>
      </c>
      <c r="BU112">
        <f ca="1"/>
        <v>76.72</v>
      </c>
      <c r="BV112">
        <f ca="1"/>
        <v>79.33</v>
      </c>
      <c r="BW112">
        <f ca="1"/>
        <v>87.98</v>
      </c>
      <c r="BX112">
        <f ca="1"/>
        <v>92.05</v>
      </c>
      <c r="BY112">
        <f ca="1"/>
        <v>100</v>
      </c>
      <c r="BZ112">
        <f ca="1"/>
        <v>100</v>
      </c>
    </row>
    <row r="113" spans="34:78">
      <c r="AH113">
        <v>11.08</v>
      </c>
      <c r="AI113" s="47">
        <f t="shared" ca="1" si="11"/>
        <v>29.35</v>
      </c>
      <c r="AJ113" s="47">
        <f t="shared" ca="1" si="11"/>
        <v>33.57</v>
      </c>
      <c r="AK113" s="47">
        <f t="shared" ca="1" si="11"/>
        <v>35.99</v>
      </c>
      <c r="AL113" s="47">
        <f t="shared" ca="1" si="11"/>
        <v>40.03</v>
      </c>
      <c r="AM113" s="47">
        <f t="shared" ca="1" si="11"/>
        <v>49.25</v>
      </c>
      <c r="AN113" s="47">
        <f t="shared" ca="1" si="11"/>
        <v>76.72</v>
      </c>
      <c r="AO113" s="47">
        <f t="shared" ca="1" si="11"/>
        <v>92.05</v>
      </c>
      <c r="AP113" s="47">
        <f t="shared" ca="1" si="11"/>
        <v>100</v>
      </c>
      <c r="AQ113" s="47">
        <f t="shared" ca="1" si="11"/>
        <v>100</v>
      </c>
      <c r="AR113">
        <v>111</v>
      </c>
      <c r="AT113">
        <v>112</v>
      </c>
      <c r="AU113" t="s">
        <v>44</v>
      </c>
      <c r="AV113">
        <v>11.3309287852242</v>
      </c>
      <c r="AW113">
        <v>98.286681099858995</v>
      </c>
      <c r="AX113">
        <v>89.0696399045612</v>
      </c>
      <c r="AY113">
        <v>49.9985446894256</v>
      </c>
      <c r="AZ113">
        <v>25.2754767313588</v>
      </c>
      <c r="BA113">
        <v>6.4565360035524302</v>
      </c>
      <c r="BE113">
        <f ca="1"/>
        <v>11.17</v>
      </c>
      <c r="BF113">
        <f ca="1"/>
        <v>29.39</v>
      </c>
      <c r="BG113">
        <f ca="1"/>
        <v>33.68</v>
      </c>
      <c r="BH113">
        <f ca="1"/>
        <v>36.04</v>
      </c>
      <c r="BI113">
        <f ca="1"/>
        <v>37</v>
      </c>
      <c r="BJ113">
        <f ca="1"/>
        <v>37.729999999999997</v>
      </c>
      <c r="BK113">
        <f ca="1"/>
        <v>40.03</v>
      </c>
      <c r="BL113">
        <f ca="1"/>
        <v>41.08</v>
      </c>
      <c r="BM113">
        <f ca="1"/>
        <v>42.12</v>
      </c>
      <c r="BN113">
        <f ca="1"/>
        <v>43.96</v>
      </c>
      <c r="BO113">
        <f ca="1"/>
        <v>45.2</v>
      </c>
      <c r="BP113">
        <f ca="1"/>
        <v>49.39</v>
      </c>
      <c r="BQ113">
        <f ca="1"/>
        <v>54.26</v>
      </c>
      <c r="BR113">
        <f ca="1"/>
        <v>61.72</v>
      </c>
      <c r="BS113">
        <f ca="1"/>
        <v>63.06</v>
      </c>
      <c r="BT113">
        <f ca="1"/>
        <v>70.31</v>
      </c>
      <c r="BU113">
        <f ca="1"/>
        <v>77.349999999999994</v>
      </c>
      <c r="BV113">
        <f ca="1"/>
        <v>79.89</v>
      </c>
      <c r="BW113">
        <f ca="1"/>
        <v>88.59</v>
      </c>
      <c r="BX113">
        <f ca="1"/>
        <v>92.59</v>
      </c>
      <c r="BY113">
        <f ca="1"/>
        <v>100</v>
      </c>
      <c r="BZ113">
        <f ca="1"/>
        <v>100</v>
      </c>
    </row>
    <row r="114" spans="34:78">
      <c r="AH114">
        <v>11.17</v>
      </c>
      <c r="AI114" s="47">
        <f t="shared" ref="AI114:AQ124" ca="1" si="12">IF(AND(AI$3&gt;=MIN($J$5:$AD$5),AI$3&lt;=MAX($J$5:$AD$5)),INDEX(allCentiles,$AR114,MATCH(AI$3,topRow)),NA())</f>
        <v>29.39</v>
      </c>
      <c r="AJ114" s="47">
        <f t="shared" ca="1" si="12"/>
        <v>33.68</v>
      </c>
      <c r="AK114" s="47">
        <f t="shared" ca="1" si="12"/>
        <v>36.04</v>
      </c>
      <c r="AL114" s="47">
        <f t="shared" ca="1" si="12"/>
        <v>40.03</v>
      </c>
      <c r="AM114" s="47">
        <f t="shared" ca="1" si="12"/>
        <v>49.39</v>
      </c>
      <c r="AN114" s="47">
        <f t="shared" ca="1" si="11"/>
        <v>77.349999999999994</v>
      </c>
      <c r="AO114" s="47">
        <f t="shared" ca="1" si="11"/>
        <v>92.59</v>
      </c>
      <c r="AP114" s="47">
        <f t="shared" ca="1" si="11"/>
        <v>100</v>
      </c>
      <c r="AQ114" s="47">
        <f t="shared" ca="1" si="11"/>
        <v>100</v>
      </c>
      <c r="AR114">
        <v>112</v>
      </c>
      <c r="AT114">
        <v>113</v>
      </c>
      <c r="AU114" t="s">
        <v>44</v>
      </c>
      <c r="AV114">
        <v>11.414262118557501</v>
      </c>
      <c r="AW114">
        <v>98.288244072345407</v>
      </c>
      <c r="AX114">
        <v>89.117466732756</v>
      </c>
      <c r="AY114">
        <v>50.017855027841797</v>
      </c>
      <c r="AZ114">
        <v>25.276677199455001</v>
      </c>
      <c r="BA114">
        <v>6.4565752109055499</v>
      </c>
      <c r="BE114">
        <f ca="1"/>
        <v>11.25</v>
      </c>
      <c r="BF114">
        <f ca="1"/>
        <v>29.44</v>
      </c>
      <c r="BG114">
        <f ca="1"/>
        <v>33.799999999999997</v>
      </c>
      <c r="BH114">
        <f ca="1"/>
        <v>36.090000000000003</v>
      </c>
      <c r="BI114">
        <f ca="1"/>
        <v>37.020000000000003</v>
      </c>
      <c r="BJ114">
        <f ca="1"/>
        <v>37.729999999999997</v>
      </c>
      <c r="BK114">
        <f ca="1"/>
        <v>40.020000000000003</v>
      </c>
      <c r="BL114">
        <f ca="1"/>
        <v>41.09</v>
      </c>
      <c r="BM114">
        <f ca="1"/>
        <v>42.1</v>
      </c>
      <c r="BN114">
        <f ca="1"/>
        <v>43.97</v>
      </c>
      <c r="BO114">
        <f ca="1"/>
        <v>45.22</v>
      </c>
      <c r="BP114">
        <f ca="1"/>
        <v>49.52</v>
      </c>
      <c r="BQ114">
        <f ca="1"/>
        <v>54.53</v>
      </c>
      <c r="BR114">
        <f ca="1"/>
        <v>62.17</v>
      </c>
      <c r="BS114">
        <f ca="1"/>
        <v>63.54</v>
      </c>
      <c r="BT114">
        <f ca="1"/>
        <v>70.89</v>
      </c>
      <c r="BU114">
        <f ca="1"/>
        <v>77.98</v>
      </c>
      <c r="BV114">
        <f ca="1"/>
        <v>80.459999999999994</v>
      </c>
      <c r="BW114">
        <f ca="1"/>
        <v>89.22</v>
      </c>
      <c r="BX114">
        <f ca="1"/>
        <v>93.13</v>
      </c>
      <c r="BY114">
        <f ca="1"/>
        <v>100</v>
      </c>
      <c r="BZ114">
        <f ca="1"/>
        <v>100</v>
      </c>
    </row>
    <row r="115" spans="34:78">
      <c r="AH115">
        <v>11.25</v>
      </c>
      <c r="AI115" s="47">
        <f t="shared" ca="1" si="12"/>
        <v>29.44</v>
      </c>
      <c r="AJ115" s="47">
        <f t="shared" ca="1" si="12"/>
        <v>33.799999999999997</v>
      </c>
      <c r="AK115" s="47">
        <f t="shared" ca="1" si="12"/>
        <v>36.090000000000003</v>
      </c>
      <c r="AL115" s="47">
        <f t="shared" ca="1" si="12"/>
        <v>40.020000000000003</v>
      </c>
      <c r="AM115" s="47">
        <f t="shared" ca="1" si="12"/>
        <v>49.52</v>
      </c>
      <c r="AN115" s="47">
        <f t="shared" ca="1" si="11"/>
        <v>77.98</v>
      </c>
      <c r="AO115" s="47">
        <f t="shared" ca="1" si="11"/>
        <v>93.13</v>
      </c>
      <c r="AP115" s="47">
        <f t="shared" ca="1" si="11"/>
        <v>100</v>
      </c>
      <c r="AQ115" s="47">
        <f t="shared" ca="1" si="11"/>
        <v>100</v>
      </c>
      <c r="AR115">
        <v>113</v>
      </c>
      <c r="AT115">
        <v>114</v>
      </c>
      <c r="AU115" t="s">
        <v>44</v>
      </c>
      <c r="AV115">
        <v>11.497595451890801</v>
      </c>
      <c r="AW115">
        <v>98.289706391521193</v>
      </c>
      <c r="AX115">
        <v>89.163767738378993</v>
      </c>
      <c r="AY115">
        <v>50.0365462251564</v>
      </c>
      <c r="AZ115">
        <v>25.277817783704901</v>
      </c>
      <c r="BA115">
        <v>6.4566118276342603</v>
      </c>
      <c r="BE115">
        <f ca="1"/>
        <v>11.33</v>
      </c>
      <c r="BF115">
        <f ca="1"/>
        <v>29.48</v>
      </c>
      <c r="BG115">
        <f ca="1"/>
        <v>33.909999999999997</v>
      </c>
      <c r="BH115">
        <f ca="1"/>
        <v>36.130000000000003</v>
      </c>
      <c r="BI115">
        <f ca="1"/>
        <v>37.04</v>
      </c>
      <c r="BJ115">
        <f ca="1"/>
        <v>37.72</v>
      </c>
      <c r="BK115">
        <f ca="1"/>
        <v>40.020000000000003</v>
      </c>
      <c r="BL115">
        <f ca="1"/>
        <v>41.1</v>
      </c>
      <c r="BM115">
        <f ca="1"/>
        <v>42.09</v>
      </c>
      <c r="BN115">
        <f ca="1"/>
        <v>43.98</v>
      </c>
      <c r="BO115">
        <f ca="1"/>
        <v>45.25</v>
      </c>
      <c r="BP115">
        <f ca="1"/>
        <v>49.66</v>
      </c>
      <c r="BQ115">
        <f ca="1"/>
        <v>54.8</v>
      </c>
      <c r="BR115">
        <f ca="1"/>
        <v>62.63</v>
      </c>
      <c r="BS115">
        <f ca="1"/>
        <v>64.03</v>
      </c>
      <c r="BT115">
        <f ca="1"/>
        <v>71.48</v>
      </c>
      <c r="BU115">
        <f ca="1"/>
        <v>78.62</v>
      </c>
      <c r="BV115">
        <f ca="1"/>
        <v>81.03</v>
      </c>
      <c r="BW115">
        <f ca="1"/>
        <v>89.85</v>
      </c>
      <c r="BX115">
        <f ca="1"/>
        <v>93.67</v>
      </c>
      <c r="BY115">
        <f ca="1"/>
        <v>100</v>
      </c>
      <c r="BZ115">
        <f ca="1"/>
        <v>100</v>
      </c>
    </row>
    <row r="116" spans="34:78">
      <c r="AH116">
        <v>11.33</v>
      </c>
      <c r="AI116" s="47">
        <f t="shared" ca="1" si="12"/>
        <v>29.48</v>
      </c>
      <c r="AJ116" s="47">
        <f t="shared" ca="1" si="12"/>
        <v>33.909999999999997</v>
      </c>
      <c r="AK116" s="47">
        <f t="shared" ca="1" si="12"/>
        <v>36.130000000000003</v>
      </c>
      <c r="AL116" s="47">
        <f t="shared" ca="1" si="12"/>
        <v>40.020000000000003</v>
      </c>
      <c r="AM116" s="47">
        <f t="shared" ca="1" si="12"/>
        <v>49.66</v>
      </c>
      <c r="AN116" s="47">
        <f t="shared" ca="1" si="11"/>
        <v>78.62</v>
      </c>
      <c r="AO116" s="47">
        <f t="shared" ca="1" si="11"/>
        <v>93.67</v>
      </c>
      <c r="AP116" s="47">
        <f t="shared" ca="1" si="11"/>
        <v>100</v>
      </c>
      <c r="AQ116" s="47">
        <f t="shared" ca="1" si="11"/>
        <v>100</v>
      </c>
      <c r="AR116">
        <v>114</v>
      </c>
      <c r="AT116">
        <v>115</v>
      </c>
      <c r="AU116" t="s">
        <v>44</v>
      </c>
      <c r="AV116">
        <v>11.5809287852242</v>
      </c>
      <c r="AW116">
        <v>98.291074539323205</v>
      </c>
      <c r="AX116">
        <v>89.208591599851999</v>
      </c>
      <c r="AY116">
        <v>50.054638132689298</v>
      </c>
      <c r="AZ116">
        <v>25.278901471338799</v>
      </c>
      <c r="BA116">
        <v>6.4566460249139599</v>
      </c>
      <c r="BE116">
        <f ca="1"/>
        <v>11.42</v>
      </c>
      <c r="BF116">
        <f ca="1"/>
        <v>29.52</v>
      </c>
      <c r="BG116">
        <f ca="1"/>
        <v>34.020000000000003</v>
      </c>
      <c r="BH116">
        <f ca="1"/>
        <v>36.18</v>
      </c>
      <c r="BI116">
        <f ca="1"/>
        <v>37.06</v>
      </c>
      <c r="BJ116">
        <f ca="1"/>
        <v>37.72</v>
      </c>
      <c r="BK116">
        <f ca="1"/>
        <v>40.020000000000003</v>
      </c>
      <c r="BL116">
        <f ca="1"/>
        <v>41.11</v>
      </c>
      <c r="BM116">
        <f ca="1"/>
        <v>42.07</v>
      </c>
      <c r="BN116">
        <f ca="1"/>
        <v>43.98</v>
      </c>
      <c r="BO116">
        <f ca="1"/>
        <v>45.27</v>
      </c>
      <c r="BP116">
        <f ca="1"/>
        <v>49.79</v>
      </c>
      <c r="BQ116">
        <f ca="1"/>
        <v>55.08</v>
      </c>
      <c r="BR116">
        <f ca="1"/>
        <v>63.09</v>
      </c>
      <c r="BS116">
        <f ca="1"/>
        <v>64.52</v>
      </c>
      <c r="BT116">
        <f ca="1"/>
        <v>72.069999999999993</v>
      </c>
      <c r="BU116">
        <f ca="1"/>
        <v>79.27</v>
      </c>
      <c r="BV116">
        <f ca="1"/>
        <v>81.599999999999994</v>
      </c>
      <c r="BW116">
        <f ca="1"/>
        <v>90.48</v>
      </c>
      <c r="BX116">
        <f ca="1"/>
        <v>94.21</v>
      </c>
      <c r="BY116">
        <f ca="1"/>
        <v>100</v>
      </c>
      <c r="BZ116">
        <f ca="1"/>
        <v>100</v>
      </c>
    </row>
    <row r="117" spans="34:78">
      <c r="AH117">
        <v>11.42</v>
      </c>
      <c r="AI117" s="47">
        <f t="shared" ca="1" si="12"/>
        <v>29.52</v>
      </c>
      <c r="AJ117" s="47">
        <f t="shared" ca="1" si="12"/>
        <v>34.020000000000003</v>
      </c>
      <c r="AK117" s="47">
        <f t="shared" ca="1" si="12"/>
        <v>36.18</v>
      </c>
      <c r="AL117" s="47">
        <f t="shared" ca="1" si="12"/>
        <v>40.020000000000003</v>
      </c>
      <c r="AM117" s="47">
        <f t="shared" ca="1" si="12"/>
        <v>49.79</v>
      </c>
      <c r="AN117" s="47">
        <f t="shared" ca="1" si="11"/>
        <v>79.27</v>
      </c>
      <c r="AO117" s="47">
        <f t="shared" ca="1" si="11"/>
        <v>94.21</v>
      </c>
      <c r="AP117" s="47">
        <f t="shared" ca="1" si="11"/>
        <v>100</v>
      </c>
      <c r="AQ117" s="47">
        <f t="shared" ca="1" si="11"/>
        <v>100</v>
      </c>
      <c r="AR117">
        <v>115</v>
      </c>
      <c r="AT117">
        <v>116</v>
      </c>
      <c r="AU117" t="s">
        <v>44</v>
      </c>
      <c r="AV117">
        <v>11.664262118557501</v>
      </c>
      <c r="AW117">
        <v>98.292354580260394</v>
      </c>
      <c r="AX117">
        <v>89.2519854426059</v>
      </c>
      <c r="AY117">
        <v>50.072149965273901</v>
      </c>
      <c r="AZ117">
        <v>25.2799311005733</v>
      </c>
      <c r="BA117">
        <v>6.4566779626096604</v>
      </c>
      <c r="BE117">
        <f ca="1"/>
        <v>11.5</v>
      </c>
      <c r="BF117">
        <f ca="1"/>
        <v>29.56</v>
      </c>
      <c r="BG117">
        <f ca="1"/>
        <v>34.14</v>
      </c>
      <c r="BH117">
        <f ca="1"/>
        <v>36.22</v>
      </c>
      <c r="BI117">
        <f ca="1"/>
        <v>37.07</v>
      </c>
      <c r="BJ117">
        <f ca="1"/>
        <v>37.71</v>
      </c>
      <c r="BK117">
        <f ca="1"/>
        <v>40.01</v>
      </c>
      <c r="BL117">
        <f ca="1"/>
        <v>41.12</v>
      </c>
      <c r="BM117">
        <f ca="1"/>
        <v>42.05</v>
      </c>
      <c r="BN117">
        <f ca="1"/>
        <v>43.99</v>
      </c>
      <c r="BO117">
        <f ca="1"/>
        <v>45.29</v>
      </c>
      <c r="BP117">
        <f ca="1"/>
        <v>49.93</v>
      </c>
      <c r="BQ117">
        <f ca="1"/>
        <v>55.36</v>
      </c>
      <c r="BR117">
        <f ca="1"/>
        <v>63.56</v>
      </c>
      <c r="BS117">
        <f ca="1"/>
        <v>65.02</v>
      </c>
      <c r="BT117">
        <f ca="1"/>
        <v>72.67</v>
      </c>
      <c r="BU117">
        <f ca="1"/>
        <v>79.92</v>
      </c>
      <c r="BV117">
        <f ca="1"/>
        <v>82.18</v>
      </c>
      <c r="BW117">
        <f ca="1"/>
        <v>91.12</v>
      </c>
      <c r="BX117">
        <f ca="1"/>
        <v>94.75</v>
      </c>
      <c r="BY117">
        <f ca="1"/>
        <v>100</v>
      </c>
      <c r="BZ117">
        <f ca="1"/>
        <v>100</v>
      </c>
    </row>
    <row r="118" spans="34:78">
      <c r="AH118">
        <v>11.5</v>
      </c>
      <c r="AI118" s="47">
        <f t="shared" ca="1" si="12"/>
        <v>29.56</v>
      </c>
      <c r="AJ118" s="47">
        <f t="shared" ca="1" si="12"/>
        <v>34.14</v>
      </c>
      <c r="AK118" s="47">
        <f t="shared" ca="1" si="12"/>
        <v>36.22</v>
      </c>
      <c r="AL118" s="47">
        <f t="shared" ca="1" si="12"/>
        <v>40.01</v>
      </c>
      <c r="AM118" s="47">
        <f t="shared" ca="1" si="12"/>
        <v>49.93</v>
      </c>
      <c r="AN118" s="47">
        <f t="shared" ca="1" si="11"/>
        <v>79.92</v>
      </c>
      <c r="AO118" s="47">
        <f t="shared" ca="1" si="11"/>
        <v>94.75</v>
      </c>
      <c r="AP118" s="47">
        <f t="shared" ca="1" si="11"/>
        <v>100</v>
      </c>
      <c r="AQ118" s="47">
        <f t="shared" ca="1" si="11"/>
        <v>100</v>
      </c>
      <c r="AR118">
        <v>116</v>
      </c>
      <c r="AT118">
        <v>117</v>
      </c>
      <c r="AU118" t="s">
        <v>44</v>
      </c>
      <c r="AV118">
        <v>11.747595451890801</v>
      </c>
      <c r="AW118">
        <v>98.293552188295294</v>
      </c>
      <c r="AX118">
        <v>89.293994888625804</v>
      </c>
      <c r="AY118">
        <v>50.089100321664603</v>
      </c>
      <c r="AZ118">
        <v>25.280909368043801</v>
      </c>
      <c r="BA118">
        <v>6.4567077900232901</v>
      </c>
      <c r="BE118">
        <f ca="1"/>
        <v>11.58</v>
      </c>
      <c r="BF118">
        <f ca="1"/>
        <v>29.6</v>
      </c>
      <c r="BG118">
        <f ca="1"/>
        <v>34.25</v>
      </c>
      <c r="BH118">
        <f ca="1"/>
        <v>36.26</v>
      </c>
      <c r="BI118">
        <f ca="1"/>
        <v>37.090000000000003</v>
      </c>
      <c r="BJ118">
        <f ca="1"/>
        <v>37.71</v>
      </c>
      <c r="BK118">
        <f ca="1"/>
        <v>40</v>
      </c>
      <c r="BL118">
        <f ca="1"/>
        <v>41.13</v>
      </c>
      <c r="BM118">
        <f ca="1"/>
        <v>42.03</v>
      </c>
      <c r="BN118">
        <f ca="1"/>
        <v>43.99</v>
      </c>
      <c r="BO118">
        <f ca="1"/>
        <v>45.31</v>
      </c>
      <c r="BP118">
        <f ca="1"/>
        <v>50.07</v>
      </c>
      <c r="BQ118">
        <f ca="1"/>
        <v>55.64</v>
      </c>
      <c r="BR118">
        <f ca="1"/>
        <v>64.03</v>
      </c>
      <c r="BS118">
        <f ca="1"/>
        <v>65.52</v>
      </c>
      <c r="BT118">
        <f ca="1"/>
        <v>73.27</v>
      </c>
      <c r="BU118">
        <f ca="1"/>
        <v>80.58</v>
      </c>
      <c r="BV118">
        <f ca="1"/>
        <v>82.77</v>
      </c>
      <c r="BW118">
        <f ca="1"/>
        <v>91.76</v>
      </c>
      <c r="BX118">
        <f ca="1"/>
        <v>95.3</v>
      </c>
      <c r="BY118">
        <f ca="1"/>
        <v>100</v>
      </c>
      <c r="BZ118">
        <f ca="1"/>
        <v>100</v>
      </c>
    </row>
    <row r="119" spans="34:78">
      <c r="AH119">
        <v>11.58</v>
      </c>
      <c r="AI119" s="47">
        <f t="shared" ca="1" si="12"/>
        <v>29.6</v>
      </c>
      <c r="AJ119" s="47">
        <f t="shared" ca="1" si="12"/>
        <v>34.25</v>
      </c>
      <c r="AK119" s="47">
        <f t="shared" ca="1" si="12"/>
        <v>36.26</v>
      </c>
      <c r="AL119" s="47">
        <f t="shared" ca="1" si="12"/>
        <v>40</v>
      </c>
      <c r="AM119" s="47">
        <f t="shared" ca="1" si="12"/>
        <v>50.07</v>
      </c>
      <c r="AN119" s="47">
        <f t="shared" ca="1" si="11"/>
        <v>80.58</v>
      </c>
      <c r="AO119" s="47">
        <f t="shared" ca="1" si="11"/>
        <v>95.3</v>
      </c>
      <c r="AP119" s="47">
        <f t="shared" ca="1" si="11"/>
        <v>100</v>
      </c>
      <c r="AQ119" s="47">
        <f t="shared" ca="1" si="11"/>
        <v>100</v>
      </c>
      <c r="AR119">
        <v>117</v>
      </c>
      <c r="AT119">
        <v>118</v>
      </c>
      <c r="AU119" t="s">
        <v>44</v>
      </c>
      <c r="AV119">
        <v>11.8309287852242</v>
      </c>
      <c r="AW119">
        <v>98.294672671995301</v>
      </c>
      <c r="AX119">
        <v>89.334664104415396</v>
      </c>
      <c r="AY119">
        <v>50.105507204289999</v>
      </c>
      <c r="AZ119">
        <v>25.2818388358676</v>
      </c>
      <c r="BA119">
        <v>6.4567356465916603</v>
      </c>
      <c r="BE119">
        <f ca="1"/>
        <v>11.67</v>
      </c>
      <c r="BF119">
        <f ca="1"/>
        <v>29.64</v>
      </c>
      <c r="BG119">
        <f ca="1"/>
        <v>34.36</v>
      </c>
      <c r="BH119">
        <f ca="1"/>
        <v>36.299999999999997</v>
      </c>
      <c r="BI119">
        <f ca="1"/>
        <v>37.1</v>
      </c>
      <c r="BJ119">
        <f ca="1"/>
        <v>37.700000000000003</v>
      </c>
      <c r="BK119">
        <f ca="1"/>
        <v>39.99</v>
      </c>
      <c r="BL119">
        <f ca="1"/>
        <v>41.14</v>
      </c>
      <c r="BM119">
        <f ca="1"/>
        <v>42</v>
      </c>
      <c r="BN119">
        <f ca="1"/>
        <v>44</v>
      </c>
      <c r="BO119">
        <f ca="1"/>
        <v>45.33</v>
      </c>
      <c r="BP119">
        <f ca="1"/>
        <v>50.2</v>
      </c>
      <c r="BQ119">
        <f ca="1"/>
        <v>55.92</v>
      </c>
      <c r="BR119">
        <f ca="1"/>
        <v>64.510000000000005</v>
      </c>
      <c r="BS119">
        <f ca="1"/>
        <v>66.02</v>
      </c>
      <c r="BT119">
        <f ca="1"/>
        <v>73.88</v>
      </c>
      <c r="BU119">
        <f ca="1"/>
        <v>81.239999999999995</v>
      </c>
      <c r="BV119">
        <f ca="1"/>
        <v>83.36</v>
      </c>
      <c r="BW119">
        <f ca="1"/>
        <v>92.4</v>
      </c>
      <c r="BX119">
        <f ca="1"/>
        <v>95.85</v>
      </c>
      <c r="BY119">
        <f ca="1"/>
        <v>100</v>
      </c>
      <c r="BZ119">
        <f ca="1"/>
        <v>100</v>
      </c>
    </row>
    <row r="120" spans="34:78">
      <c r="AH120">
        <v>11.67</v>
      </c>
      <c r="AI120" s="47">
        <f t="shared" ca="1" si="12"/>
        <v>29.64</v>
      </c>
      <c r="AJ120" s="47">
        <f t="shared" ca="1" si="12"/>
        <v>34.36</v>
      </c>
      <c r="AK120" s="47">
        <f t="shared" ca="1" si="12"/>
        <v>36.299999999999997</v>
      </c>
      <c r="AL120" s="47">
        <f t="shared" ca="1" si="12"/>
        <v>39.99</v>
      </c>
      <c r="AM120" s="47">
        <f t="shared" ca="1" si="12"/>
        <v>50.2</v>
      </c>
      <c r="AN120" s="47">
        <f t="shared" ca="1" si="12"/>
        <v>81.239999999999995</v>
      </c>
      <c r="AO120" s="47">
        <f t="shared" ca="1" si="12"/>
        <v>95.85</v>
      </c>
      <c r="AP120" s="47">
        <f t="shared" ca="1" si="12"/>
        <v>100</v>
      </c>
      <c r="AQ120" s="47">
        <f t="shared" ca="1" si="12"/>
        <v>100</v>
      </c>
      <c r="AR120">
        <v>118</v>
      </c>
      <c r="AT120">
        <v>119</v>
      </c>
      <c r="AU120" t="s">
        <v>44</v>
      </c>
      <c r="AV120">
        <v>11.914262118557501</v>
      </c>
      <c r="AW120">
        <v>98.295720998063004</v>
      </c>
      <c r="AX120">
        <v>89.374035847431301</v>
      </c>
      <c r="AY120">
        <v>50.1213880383728</v>
      </c>
      <c r="AZ120">
        <v>25.282721938353902</v>
      </c>
      <c r="BA120">
        <v>6.4567616625383097</v>
      </c>
      <c r="BE120">
        <f ca="1"/>
        <v>11.75</v>
      </c>
      <c r="BF120">
        <f ca="1"/>
        <v>29.67</v>
      </c>
      <c r="BG120">
        <f ca="1"/>
        <v>34.479999999999997</v>
      </c>
      <c r="BH120">
        <f ca="1"/>
        <v>36.340000000000003</v>
      </c>
      <c r="BI120">
        <f ca="1"/>
        <v>37.11</v>
      </c>
      <c r="BJ120">
        <f ca="1"/>
        <v>37.69</v>
      </c>
      <c r="BK120">
        <f ca="1"/>
        <v>39.979999999999997</v>
      </c>
      <c r="BL120">
        <f ca="1"/>
        <v>41.14</v>
      </c>
      <c r="BM120">
        <f ca="1"/>
        <v>41.98</v>
      </c>
      <c r="BN120">
        <f ca="1"/>
        <v>44</v>
      </c>
      <c r="BO120">
        <f ca="1"/>
        <v>45.35</v>
      </c>
      <c r="BP120">
        <f ca="1"/>
        <v>50.34</v>
      </c>
      <c r="BQ120">
        <f ca="1"/>
        <v>56.2</v>
      </c>
      <c r="BR120">
        <f ca="1"/>
        <v>64.989999999999995</v>
      </c>
      <c r="BS120">
        <f ca="1"/>
        <v>66.53</v>
      </c>
      <c r="BT120">
        <f ca="1"/>
        <v>74.489999999999995</v>
      </c>
      <c r="BU120">
        <f ca="1"/>
        <v>81.91</v>
      </c>
      <c r="BV120">
        <f ca="1"/>
        <v>83.95</v>
      </c>
      <c r="BW120">
        <f ca="1"/>
        <v>93.05</v>
      </c>
      <c r="BX120">
        <f ca="1"/>
        <v>96.41</v>
      </c>
      <c r="BY120">
        <f ca="1"/>
        <v>100</v>
      </c>
      <c r="BZ120">
        <f ca="1"/>
        <v>100</v>
      </c>
    </row>
    <row r="121" spans="34:78">
      <c r="AH121">
        <v>11.75</v>
      </c>
      <c r="AI121" s="47">
        <f t="shared" ca="1" si="12"/>
        <v>29.67</v>
      </c>
      <c r="AJ121" s="47">
        <f t="shared" ca="1" si="12"/>
        <v>34.479999999999997</v>
      </c>
      <c r="AK121" s="47">
        <f t="shared" ca="1" si="12"/>
        <v>36.340000000000003</v>
      </c>
      <c r="AL121" s="47">
        <f t="shared" ca="1" si="12"/>
        <v>39.979999999999997</v>
      </c>
      <c r="AM121" s="47">
        <f t="shared" ca="1" si="12"/>
        <v>50.34</v>
      </c>
      <c r="AN121" s="47">
        <f t="shared" ca="1" si="12"/>
        <v>81.91</v>
      </c>
      <c r="AO121" s="47">
        <f t="shared" ca="1" si="12"/>
        <v>96.41</v>
      </c>
      <c r="AP121" s="47">
        <f t="shared" ca="1" si="12"/>
        <v>100</v>
      </c>
      <c r="AQ121" s="47">
        <f t="shared" ca="1" si="12"/>
        <v>100</v>
      </c>
      <c r="AR121">
        <v>119</v>
      </c>
      <c r="AT121">
        <v>120</v>
      </c>
      <c r="AU121" t="s">
        <v>44</v>
      </c>
      <c r="AV121">
        <v>11.997595451890801</v>
      </c>
      <c r="AW121">
        <v>98.2967018133522</v>
      </c>
      <c r="AX121">
        <v>89.412151511036299</v>
      </c>
      <c r="AY121">
        <v>50.136759690436399</v>
      </c>
      <c r="AZ121">
        <v>25.283560988379399</v>
      </c>
      <c r="BA121">
        <v>6.4567859594822297</v>
      </c>
      <c r="BE121">
        <f ca="1"/>
        <v>11.83</v>
      </c>
      <c r="BF121">
        <f ca="1"/>
        <v>29.71</v>
      </c>
      <c r="BG121">
        <f ca="1"/>
        <v>34.590000000000003</v>
      </c>
      <c r="BH121">
        <f ca="1"/>
        <v>36.380000000000003</v>
      </c>
      <c r="BI121">
        <f ca="1"/>
        <v>37.119999999999997</v>
      </c>
      <c r="BJ121">
        <f ca="1"/>
        <v>37.67</v>
      </c>
      <c r="BK121">
        <f ca="1"/>
        <v>39.96</v>
      </c>
      <c r="BL121">
        <f ca="1"/>
        <v>41.15</v>
      </c>
      <c r="BM121">
        <f ca="1"/>
        <v>41.95</v>
      </c>
      <c r="BN121">
        <f ca="1"/>
        <v>44</v>
      </c>
      <c r="BO121">
        <f ca="1"/>
        <v>45.36</v>
      </c>
      <c r="BP121">
        <f ca="1"/>
        <v>50.48</v>
      </c>
      <c r="BQ121">
        <f ca="1"/>
        <v>56.49</v>
      </c>
      <c r="BR121">
        <f ca="1"/>
        <v>65.48</v>
      </c>
      <c r="BS121">
        <f ca="1"/>
        <v>67.040000000000006</v>
      </c>
      <c r="BT121">
        <f ca="1"/>
        <v>75.11</v>
      </c>
      <c r="BU121">
        <f ca="1"/>
        <v>82.58</v>
      </c>
      <c r="BV121">
        <f ca="1"/>
        <v>84.55</v>
      </c>
      <c r="BW121">
        <f ca="1"/>
        <v>93.71</v>
      </c>
      <c r="BX121">
        <f ca="1"/>
        <v>96.97</v>
      </c>
      <c r="BY121">
        <f ca="1"/>
        <v>100</v>
      </c>
      <c r="BZ121">
        <f ca="1"/>
        <v>100</v>
      </c>
    </row>
    <row r="122" spans="34:78" s="71" customFormat="1" ht="16" customHeight="1">
      <c r="AH122">
        <v>11.83</v>
      </c>
      <c r="AI122" s="47">
        <f t="shared" ca="1" si="12"/>
        <v>29.71</v>
      </c>
      <c r="AJ122" s="47">
        <f t="shared" ca="1" si="12"/>
        <v>34.590000000000003</v>
      </c>
      <c r="AK122" s="47">
        <f t="shared" ca="1" si="12"/>
        <v>36.380000000000003</v>
      </c>
      <c r="AL122" s="47">
        <f t="shared" ca="1" si="12"/>
        <v>39.96</v>
      </c>
      <c r="AM122" s="47">
        <f t="shared" ca="1" si="12"/>
        <v>50.48</v>
      </c>
      <c r="AN122" s="47">
        <f t="shared" ca="1" si="12"/>
        <v>82.58</v>
      </c>
      <c r="AO122" s="47">
        <f t="shared" ca="1" si="12"/>
        <v>96.97</v>
      </c>
      <c r="AP122" s="47">
        <f t="shared" ca="1" si="12"/>
        <v>100</v>
      </c>
      <c r="AQ122" s="47">
        <f t="shared" ca="1" si="12"/>
        <v>100</v>
      </c>
      <c r="AR122">
        <v>120</v>
      </c>
      <c r="BE122" s="71">
        <f ca="1"/>
        <v>11.92</v>
      </c>
      <c r="BF122" s="71">
        <f ca="1"/>
        <v>29.74</v>
      </c>
      <c r="BG122" s="71">
        <f ca="1"/>
        <v>34.700000000000003</v>
      </c>
      <c r="BH122" s="71">
        <f ca="1"/>
        <v>36.42</v>
      </c>
      <c r="BI122" s="71">
        <f ca="1"/>
        <v>37.130000000000003</v>
      </c>
      <c r="BJ122" s="71">
        <f ca="1"/>
        <v>37.659999999999997</v>
      </c>
      <c r="BK122" s="71">
        <f ca="1"/>
        <v>39.950000000000003</v>
      </c>
      <c r="BL122" s="71">
        <f ca="1"/>
        <v>41.15</v>
      </c>
      <c r="BM122" s="71">
        <f ca="1"/>
        <v>41.92</v>
      </c>
      <c r="BN122" s="71">
        <f ca="1"/>
        <v>43.99</v>
      </c>
      <c r="BO122" s="71">
        <f ca="1"/>
        <v>45.38</v>
      </c>
      <c r="BP122" s="71">
        <f ca="1"/>
        <v>50.62</v>
      </c>
      <c r="BQ122" s="71">
        <f ca="1"/>
        <v>56.77</v>
      </c>
      <c r="BR122" s="71">
        <f ca="1"/>
        <v>65.97</v>
      </c>
      <c r="BS122" s="71">
        <f ca="1"/>
        <v>67.56</v>
      </c>
      <c r="BT122" s="71">
        <f ca="1"/>
        <v>75.739999999999995</v>
      </c>
      <c r="BU122" s="71">
        <f ca="1"/>
        <v>83.26</v>
      </c>
      <c r="BV122" s="71">
        <f ca="1"/>
        <v>85.16</v>
      </c>
      <c r="BW122" s="71">
        <f ca="1"/>
        <v>94.37</v>
      </c>
      <c r="BX122" s="71">
        <f ca="1"/>
        <v>97.53</v>
      </c>
      <c r="BY122" s="71">
        <f ca="1"/>
        <v>100</v>
      </c>
      <c r="BZ122" s="71">
        <f ca="1"/>
        <v>100</v>
      </c>
    </row>
    <row r="123" spans="34:78" ht="16" customHeight="1">
      <c r="AH123">
        <v>11.92</v>
      </c>
      <c r="AI123" s="47">
        <f t="shared" ca="1" si="12"/>
        <v>29.74</v>
      </c>
      <c r="AJ123" s="47">
        <f t="shared" ca="1" si="12"/>
        <v>34.700000000000003</v>
      </c>
      <c r="AK123" s="47">
        <f t="shared" ca="1" si="12"/>
        <v>36.42</v>
      </c>
      <c r="AL123" s="47">
        <f t="shared" ca="1" si="12"/>
        <v>39.950000000000003</v>
      </c>
      <c r="AM123" s="47">
        <f t="shared" ca="1" si="12"/>
        <v>50.62</v>
      </c>
      <c r="AN123" s="47">
        <f t="shared" ca="1" si="12"/>
        <v>83.26</v>
      </c>
      <c r="AO123" s="47">
        <f t="shared" ca="1" si="12"/>
        <v>97.53</v>
      </c>
      <c r="AP123" s="47">
        <f t="shared" ca="1" si="12"/>
        <v>100</v>
      </c>
      <c r="AQ123" s="47">
        <f t="shared" ca="1" si="12"/>
        <v>100</v>
      </c>
      <c r="AR123">
        <v>121</v>
      </c>
      <c r="BE123">
        <f ca="1"/>
        <v>12</v>
      </c>
      <c r="BF123">
        <f ca="1"/>
        <v>29.77</v>
      </c>
      <c r="BG123">
        <f ca="1"/>
        <v>34.81</v>
      </c>
      <c r="BH123">
        <f ca="1"/>
        <v>36.46</v>
      </c>
      <c r="BI123">
        <f ca="1"/>
        <v>37.14</v>
      </c>
      <c r="BJ123">
        <f ca="1"/>
        <v>37.64</v>
      </c>
      <c r="BK123">
        <f ca="1"/>
        <v>39.93</v>
      </c>
      <c r="BL123">
        <f ca="1"/>
        <v>41.15</v>
      </c>
      <c r="BM123">
        <f ca="1"/>
        <v>41.89</v>
      </c>
      <c r="BN123">
        <f ca="1"/>
        <v>43.99</v>
      </c>
      <c r="BO123">
        <f ca="1"/>
        <v>45.39</v>
      </c>
      <c r="BP123">
        <f ca="1"/>
        <v>50.75</v>
      </c>
      <c r="BQ123">
        <f ca="1"/>
        <v>57.06</v>
      </c>
      <c r="BR123">
        <f ca="1"/>
        <v>66.459999999999994</v>
      </c>
      <c r="BS123">
        <f ca="1"/>
        <v>68.09</v>
      </c>
      <c r="BT123">
        <f ca="1"/>
        <v>76.37</v>
      </c>
      <c r="BU123">
        <f ca="1"/>
        <v>83.94</v>
      </c>
      <c r="BV123">
        <f ca="1"/>
        <v>85.76</v>
      </c>
      <c r="BW123">
        <f ca="1"/>
        <v>95.03</v>
      </c>
      <c r="BX123">
        <f ca="1"/>
        <v>98.09</v>
      </c>
      <c r="BY123">
        <f ca="1"/>
        <v>100</v>
      </c>
      <c r="BZ123">
        <f ca="1"/>
        <v>100</v>
      </c>
    </row>
    <row r="124" spans="34:78" ht="16" customHeight="1">
      <c r="AH124">
        <v>12</v>
      </c>
      <c r="AI124" s="47">
        <f t="shared" ca="1" si="12"/>
        <v>29.77</v>
      </c>
      <c r="AJ124" s="47">
        <f t="shared" ca="1" si="12"/>
        <v>34.81</v>
      </c>
      <c r="AK124" s="47">
        <f t="shared" ca="1" si="12"/>
        <v>36.46</v>
      </c>
      <c r="AL124" s="47">
        <f t="shared" ca="1" si="12"/>
        <v>39.93</v>
      </c>
      <c r="AM124" s="47">
        <f t="shared" ca="1" si="12"/>
        <v>50.75</v>
      </c>
      <c r="AN124" s="47">
        <f t="shared" ca="1" si="12"/>
        <v>83.94</v>
      </c>
      <c r="AO124" s="47">
        <f t="shared" ca="1" si="12"/>
        <v>98.09</v>
      </c>
      <c r="AP124" s="47">
        <f t="shared" ca="1" si="12"/>
        <v>100</v>
      </c>
      <c r="AQ124" s="47">
        <f t="shared" ca="1" si="12"/>
        <v>100</v>
      </c>
      <c r="AR124">
        <v>122</v>
      </c>
      <c r="BC124" s="71" t="str">
        <f>CONCATENATE(B2," for GMFCS ",B1)</f>
        <v>Early Clinical Assessment of Balance for GMFCS Level III</v>
      </c>
    </row>
    <row r="125" spans="34:78">
      <c r="BC125" t="s">
        <v>228</v>
      </c>
    </row>
    <row r="127" spans="34:78" ht="17" thickBot="1"/>
    <row r="128" spans="34:78" ht="354" customHeight="1" thickBot="1">
      <c r="BC128" s="75"/>
    </row>
    <row r="129" spans="55:55" ht="17" thickBot="1"/>
    <row r="130" spans="55:55" ht="354" customHeight="1" thickBot="1">
      <c r="BC130" s="75"/>
    </row>
  </sheetData>
  <mergeCells count="2">
    <mergeCell ref="B2:G2"/>
    <mergeCell ref="C18:G19"/>
  </mergeCells>
  <phoneticPr fontId="19" type="noConversion"/>
  <conditionalFormatting sqref="U5:AD46">
    <cfRule type="cellIs" dxfId="8" priority="1" operator="equal">
      <formula>"x"</formula>
    </cfRule>
  </conditionalFormatting>
  <dataValidations count="2">
    <dataValidation type="list" allowBlank="1" showInputMessage="1" showErrorMessage="1" sqref="B2:G2" xr:uid="{00000000-0002-0000-0B00-000000000000}">
      <formula1>IF(OR(B1="Level IV",B1="Level V"),Outcomes_L45,Outcomes)</formula1>
    </dataValidation>
    <dataValidation type="list" allowBlank="1" showInputMessage="1" showErrorMessage="1" sqref="B1" xr:uid="{00000000-0002-0000-0B00-000001000000}">
      <formula1>GMFCS</formula1>
    </dataValidation>
  </dataValidations>
  <pageMargins left="0.7" right="0.7" top="0.75" bottom="0.75" header="0.3" footer="0.3"/>
  <pageSetup orientation="portrait" horizontalDpi="0" verticalDpi="0"/>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6"/>
  <dimension ref="B1:BZ130"/>
  <sheetViews>
    <sheetView showGridLines="0" topLeftCell="AP127" zoomScaleNormal="120" zoomScalePageLayoutView="120" workbookViewId="0">
      <selection activeCell="B2" sqref="B2:G2"/>
    </sheetView>
  </sheetViews>
  <sheetFormatPr baseColWidth="10" defaultColWidth="11" defaultRowHeight="16"/>
  <cols>
    <col min="2" max="2" width="13.83203125" customWidth="1"/>
    <col min="4" max="4" width="9.33203125" customWidth="1"/>
    <col min="5" max="5" width="3.33203125" customWidth="1"/>
    <col min="6" max="6" width="5.5" customWidth="1"/>
    <col min="7" max="7" width="3.5" customWidth="1"/>
    <col min="9" max="9" width="11.83203125" customWidth="1"/>
    <col min="10" max="30" width="4.33203125" customWidth="1"/>
    <col min="31" max="31" width="5.1640625" customWidth="1"/>
    <col min="32" max="32" width="8.83203125" customWidth="1"/>
    <col min="33" max="34" width="16.83203125" customWidth="1"/>
    <col min="55" max="55" width="85" customWidth="1"/>
  </cols>
  <sheetData>
    <row r="1" spans="2:78">
      <c r="B1" s="49" t="str">
        <f>IF('Assessment Data Entry'!E6="","Level I",'Assessment Data Entry'!E6)</f>
        <v>Level III</v>
      </c>
      <c r="I1" s="51" t="s">
        <v>1</v>
      </c>
      <c r="J1" s="51" t="s">
        <v>2</v>
      </c>
      <c r="AI1" t="str">
        <f>CONCATENATE("Reference Centiles ",J3)</f>
        <v>Reference Centiles Functional Strength Assessment: Level III</v>
      </c>
      <c r="AU1" t="s">
        <v>125</v>
      </c>
      <c r="AV1" t="s">
        <v>126</v>
      </c>
      <c r="AW1" t="s">
        <v>35</v>
      </c>
      <c r="AX1" t="s">
        <v>36</v>
      </c>
      <c r="AY1" t="s">
        <v>0</v>
      </c>
      <c r="AZ1" t="s">
        <v>37</v>
      </c>
      <c r="BA1" t="s">
        <v>38</v>
      </c>
      <c r="BE1" t="str">
        <f>SUBSTITUTE(CONCATENATE(INDEX(OutcomeInfo,MATCH(B2,Outcomes,0),2),"_",B1,"_All")," ","_")</f>
        <v>FSA_Level_III_All</v>
      </c>
    </row>
    <row r="2" spans="2:78">
      <c r="B2" s="325" t="s">
        <v>54</v>
      </c>
      <c r="C2" s="326"/>
      <c r="D2" s="326"/>
      <c r="E2" s="326"/>
      <c r="F2" s="326"/>
      <c r="G2" s="327"/>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42</v>
      </c>
      <c r="AV2">
        <v>2.0809287852241698</v>
      </c>
      <c r="AW2">
        <v>4.1010021355498498</v>
      </c>
      <c r="AX2">
        <v>3.3855784011803198</v>
      </c>
      <c r="AY2">
        <v>2.8883917663440899</v>
      </c>
      <c r="AZ2">
        <v>2.5793218161182301</v>
      </c>
      <c r="BA2">
        <v>1.67866363533387</v>
      </c>
      <c r="BC2" s="73"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9">
      <c r="B3" t="s">
        <v>116</v>
      </c>
      <c r="C3" s="69">
        <f>'Assessment Data Entry'!C4</f>
        <v>0</v>
      </c>
      <c r="J3" s="24" t="str">
        <f t="array" ref="J3">CONCATENATE(B2,": ",B1)</f>
        <v>Functional Strength Assessment: Level III</v>
      </c>
      <c r="AI3" s="47">
        <v>3</v>
      </c>
      <c r="AJ3" s="47">
        <v>5</v>
      </c>
      <c r="AK3" s="47">
        <v>10</v>
      </c>
      <c r="AL3" s="47">
        <v>25</v>
      </c>
      <c r="AM3" s="47">
        <v>50</v>
      </c>
      <c r="AN3" s="47">
        <v>75</v>
      </c>
      <c r="AO3" s="47">
        <v>90</v>
      </c>
      <c r="AP3" s="47">
        <v>95</v>
      </c>
      <c r="AQ3" s="47">
        <v>97</v>
      </c>
      <c r="AR3" t="s">
        <v>161</v>
      </c>
      <c r="AT3">
        <v>2</v>
      </c>
      <c r="AU3" t="s">
        <v>42</v>
      </c>
      <c r="AV3">
        <v>2.1642621185575099</v>
      </c>
      <c r="AW3">
        <v>4.1370243823649098</v>
      </c>
      <c r="AX3">
        <v>3.41085670633153</v>
      </c>
      <c r="AY3">
        <v>2.89764575685588</v>
      </c>
      <c r="AZ3">
        <v>2.5824434140043699</v>
      </c>
      <c r="BA3">
        <v>1.6779188565916601</v>
      </c>
      <c r="BE3">
        <f ca="1"/>
        <v>2</v>
      </c>
      <c r="BF3">
        <f ca="1"/>
        <v>2</v>
      </c>
      <c r="BG3">
        <f ca="1"/>
        <v>2.13</v>
      </c>
      <c r="BH3">
        <f ca="1"/>
        <v>2.4</v>
      </c>
      <c r="BI3">
        <f ca="1"/>
        <v>2.48</v>
      </c>
      <c r="BJ3">
        <f ca="1"/>
        <v>2.56</v>
      </c>
      <c r="BK3">
        <f ca="1"/>
        <v>2.63</v>
      </c>
      <c r="BL3">
        <f ca="1"/>
        <v>2.69</v>
      </c>
      <c r="BM3">
        <f ca="1"/>
        <v>2.75</v>
      </c>
      <c r="BN3">
        <f ca="1"/>
        <v>2.86</v>
      </c>
      <c r="BO3">
        <f ca="1"/>
        <v>2.89</v>
      </c>
      <c r="BP3">
        <f ca="1"/>
        <v>2.98</v>
      </c>
      <c r="BQ3">
        <f ca="1"/>
        <v>3.03</v>
      </c>
      <c r="BR3">
        <f ca="1"/>
        <v>3.12</v>
      </c>
      <c r="BS3">
        <f ca="1"/>
        <v>3.25</v>
      </c>
      <c r="BT3">
        <f ca="1"/>
        <v>3.36</v>
      </c>
      <c r="BU3">
        <f ca="1"/>
        <v>3.43</v>
      </c>
      <c r="BV3">
        <f ca="1"/>
        <v>3.49</v>
      </c>
      <c r="BW3">
        <f ca="1"/>
        <v>3.72</v>
      </c>
      <c r="BX3">
        <f ca="1"/>
        <v>3.95</v>
      </c>
      <c r="BY3">
        <f ca="1"/>
        <v>4.1399999999999997</v>
      </c>
      <c r="BZ3">
        <f ca="1"/>
        <v>4.24</v>
      </c>
    </row>
    <row r="4" spans="2:78" ht="20" thickBot="1">
      <c r="I4" s="24"/>
      <c r="AH4">
        <v>2</v>
      </c>
      <c r="AI4" s="47">
        <f t="shared" ref="AI4:AQ13" ca="1" si="1">IF(AND(AI$3&gt;=MIN($J$5:$AD$5),AI$3&lt;=MAX($J$5:$AD$5)),INDEX(allCentiles,$AR4,MATCH(AI$3,topRow)),NA())</f>
        <v>2</v>
      </c>
      <c r="AJ4" s="47">
        <f t="shared" ca="1" si="1"/>
        <v>2.13</v>
      </c>
      <c r="AK4" s="47">
        <f t="shared" ca="1" si="1"/>
        <v>2.4</v>
      </c>
      <c r="AL4" s="47">
        <f t="shared" ca="1" si="1"/>
        <v>2.63</v>
      </c>
      <c r="AM4" s="47">
        <f t="shared" ca="1" si="1"/>
        <v>2.98</v>
      </c>
      <c r="AN4" s="47">
        <f t="shared" ca="1" si="1"/>
        <v>3.43</v>
      </c>
      <c r="AO4" s="47">
        <f t="shared" ca="1" si="1"/>
        <v>3.95</v>
      </c>
      <c r="AP4" s="47">
        <f t="shared" ca="1" si="1"/>
        <v>4.1399999999999997</v>
      </c>
      <c r="AQ4" s="47">
        <f t="shared" ca="1" si="1"/>
        <v>4.24</v>
      </c>
      <c r="AR4">
        <v>2</v>
      </c>
      <c r="AT4">
        <v>3</v>
      </c>
      <c r="AU4" t="s">
        <v>42</v>
      </c>
      <c r="AV4">
        <v>2.2475954518908399</v>
      </c>
      <c r="AW4">
        <v>4.1696713135333701</v>
      </c>
      <c r="AX4">
        <v>3.4352763346922401</v>
      </c>
      <c r="AY4">
        <v>2.9068997473676599</v>
      </c>
      <c r="AZ4">
        <v>2.5855650118905098</v>
      </c>
      <c r="BA4">
        <v>1.6771740778494599</v>
      </c>
      <c r="BE4">
        <f ca="1"/>
        <v>2.08</v>
      </c>
      <c r="BF4">
        <f ca="1"/>
        <v>2</v>
      </c>
      <c r="BG4">
        <f ca="1"/>
        <v>2.13</v>
      </c>
      <c r="BH4">
        <f ca="1"/>
        <v>2.4</v>
      </c>
      <c r="BI4">
        <f ca="1"/>
        <v>2.4700000000000002</v>
      </c>
      <c r="BJ4">
        <f ca="1"/>
        <v>2.5499999999999998</v>
      </c>
      <c r="BK4">
        <f ca="1"/>
        <v>2.62</v>
      </c>
      <c r="BL4">
        <f ca="1"/>
        <v>2.69</v>
      </c>
      <c r="BM4">
        <f ca="1"/>
        <v>2.75</v>
      </c>
      <c r="BN4">
        <f ca="1"/>
        <v>2.86</v>
      </c>
      <c r="BO4">
        <f ca="1"/>
        <v>2.9</v>
      </c>
      <c r="BP4">
        <f ca="1"/>
        <v>2.98</v>
      </c>
      <c r="BQ4">
        <f ca="1"/>
        <v>3.04</v>
      </c>
      <c r="BR4">
        <f ca="1"/>
        <v>3.13</v>
      </c>
      <c r="BS4">
        <f ca="1"/>
        <v>3.26</v>
      </c>
      <c r="BT4">
        <f ca="1"/>
        <v>3.37</v>
      </c>
      <c r="BU4">
        <f ca="1"/>
        <v>3.43</v>
      </c>
      <c r="BV4">
        <f ca="1"/>
        <v>3.49</v>
      </c>
      <c r="BW4">
        <f ca="1"/>
        <v>3.72</v>
      </c>
      <c r="BX4">
        <f ca="1"/>
        <v>3.95</v>
      </c>
      <c r="BY4">
        <f ca="1"/>
        <v>4.1399999999999997</v>
      </c>
      <c r="BZ4">
        <f ca="1"/>
        <v>4.24</v>
      </c>
    </row>
    <row r="5" spans="2:78" ht="17" customHeight="1" thickBot="1">
      <c r="B5" t="s">
        <v>4</v>
      </c>
      <c r="I5" s="25" t="str">
        <f t="array" aca="1" ref="I5:AD46" ca="1">INDIRECT(SUBSTITUTE(CONCATENATE(INDEX(OutcomeInfo,MATCH(B2,Outcomes,0),2),"_",B1)," ","_"))</f>
        <v>Age</v>
      </c>
      <c r="J5" s="4">
        <f ca="1"/>
        <v>3</v>
      </c>
      <c r="K5" s="198">
        <f ca="1"/>
        <v>5</v>
      </c>
      <c r="L5" s="4">
        <f ca="1"/>
        <v>10</v>
      </c>
      <c r="M5" s="198">
        <f ca="1"/>
        <v>15</v>
      </c>
      <c r="N5" s="4">
        <f ca="1"/>
        <v>20</v>
      </c>
      <c r="O5" s="198">
        <f ca="1"/>
        <v>25</v>
      </c>
      <c r="P5" s="4">
        <f ca="1"/>
        <v>30</v>
      </c>
      <c r="Q5" s="198">
        <f ca="1"/>
        <v>35</v>
      </c>
      <c r="R5" s="4">
        <f ca="1"/>
        <v>40</v>
      </c>
      <c r="S5" s="198">
        <f ca="1"/>
        <v>45</v>
      </c>
      <c r="T5" s="4">
        <f ca="1"/>
        <v>50</v>
      </c>
      <c r="U5" s="198">
        <f ca="1"/>
        <v>55</v>
      </c>
      <c r="V5" s="4">
        <f ca="1"/>
        <v>60</v>
      </c>
      <c r="W5" s="198">
        <f ca="1"/>
        <v>65</v>
      </c>
      <c r="X5" s="4">
        <f ca="1"/>
        <v>70</v>
      </c>
      <c r="Y5" s="198">
        <f ca="1"/>
        <v>75</v>
      </c>
      <c r="Z5" s="4">
        <f ca="1"/>
        <v>80</v>
      </c>
      <c r="AA5" s="198">
        <f ca="1"/>
        <v>85</v>
      </c>
      <c r="AB5" s="4">
        <f ca="1"/>
        <v>90</v>
      </c>
      <c r="AC5" s="198">
        <f ca="1"/>
        <v>95</v>
      </c>
      <c r="AD5" s="5">
        <f ca="1"/>
        <v>97</v>
      </c>
      <c r="AF5" s="59">
        <f ca="1">COUNTIF(J5:AD5,"&lt;&gt;x")</f>
        <v>21</v>
      </c>
      <c r="AH5">
        <v>2.08</v>
      </c>
      <c r="AI5" s="47">
        <f t="shared" ca="1" si="1"/>
        <v>2</v>
      </c>
      <c r="AJ5" s="47">
        <f t="shared" ca="1" si="1"/>
        <v>2.13</v>
      </c>
      <c r="AK5" s="47">
        <f t="shared" ca="1" si="1"/>
        <v>2.4</v>
      </c>
      <c r="AL5" s="47">
        <f t="shared" ca="1" si="1"/>
        <v>2.62</v>
      </c>
      <c r="AM5" s="47">
        <f t="shared" ca="1" si="1"/>
        <v>2.98</v>
      </c>
      <c r="AN5" s="47">
        <f t="shared" ca="1" si="1"/>
        <v>3.43</v>
      </c>
      <c r="AO5" s="47">
        <f t="shared" ca="1" si="1"/>
        <v>3.95</v>
      </c>
      <c r="AP5" s="47">
        <f t="shared" ca="1" si="1"/>
        <v>4.1399999999999997</v>
      </c>
      <c r="AQ5" s="47">
        <f t="shared" ca="1" si="1"/>
        <v>4.24</v>
      </c>
      <c r="AR5">
        <v>3</v>
      </c>
      <c r="AT5">
        <v>4</v>
      </c>
      <c r="AU5" t="s">
        <v>42</v>
      </c>
      <c r="AV5">
        <v>2.3309287852241698</v>
      </c>
      <c r="AW5">
        <v>4.1992591990473001</v>
      </c>
      <c r="AX5">
        <v>3.45886645458787</v>
      </c>
      <c r="AY5">
        <v>2.91615373787945</v>
      </c>
      <c r="AZ5">
        <v>2.5886866097766501</v>
      </c>
      <c r="BA5">
        <v>1.67642929910725</v>
      </c>
      <c r="BE5">
        <f ca="1"/>
        <v>2.17</v>
      </c>
      <c r="BF5">
        <f ca="1"/>
        <v>2</v>
      </c>
      <c r="BG5">
        <f ca="1"/>
        <v>2.13</v>
      </c>
      <c r="BH5">
        <f ca="1"/>
        <v>2.4</v>
      </c>
      <c r="BI5">
        <f ca="1"/>
        <v>2.4700000000000002</v>
      </c>
      <c r="BJ5">
        <f ca="1"/>
        <v>2.5499999999999998</v>
      </c>
      <c r="BK5">
        <f ca="1"/>
        <v>2.62</v>
      </c>
      <c r="BL5">
        <f ca="1"/>
        <v>2.69</v>
      </c>
      <c r="BM5">
        <f ca="1"/>
        <v>2.75</v>
      </c>
      <c r="BN5">
        <f ca="1"/>
        <v>2.87</v>
      </c>
      <c r="BO5">
        <f ca="1"/>
        <v>2.9</v>
      </c>
      <c r="BP5">
        <f ca="1"/>
        <v>2.99</v>
      </c>
      <c r="BQ5">
        <f ca="1"/>
        <v>3.04</v>
      </c>
      <c r="BR5">
        <f ca="1"/>
        <v>3.13</v>
      </c>
      <c r="BS5">
        <f ca="1"/>
        <v>3.27</v>
      </c>
      <c r="BT5">
        <f ca="1"/>
        <v>3.38</v>
      </c>
      <c r="BU5">
        <f ca="1"/>
        <v>3.44</v>
      </c>
      <c r="BV5">
        <f ca="1"/>
        <v>3.5</v>
      </c>
      <c r="BW5">
        <f ca="1"/>
        <v>3.73</v>
      </c>
      <c r="BX5">
        <f ca="1"/>
        <v>3.95</v>
      </c>
      <c r="BY5">
        <f ca="1"/>
        <v>4.1500000000000004</v>
      </c>
      <c r="BZ5">
        <f ca="1"/>
        <v>4.24</v>
      </c>
    </row>
    <row r="6" spans="2:78">
      <c r="B6" t="s">
        <v>5</v>
      </c>
      <c r="C6" s="49">
        <f>IF('Assessment Data Entry'!E8="","",'Assessment Data Entry'!E8)</f>
        <v>3</v>
      </c>
      <c r="D6" t="s">
        <v>6</v>
      </c>
      <c r="E6" s="49">
        <f>IF('Assessment Data Entry'!G8="",0,'Assessment Data Entry'!G8)</f>
        <v>4</v>
      </c>
      <c r="F6" t="s">
        <v>7</v>
      </c>
      <c r="H6" s="59">
        <f>IF(C6="","",(C6-2)*4+FLOOR(E6/3,1)+1)</f>
        <v>6</v>
      </c>
      <c r="I6" s="6" t="str">
        <f ca="1"/>
        <v>2 years  0 mo</v>
      </c>
      <c r="J6" s="40">
        <f ca="1"/>
        <v>2</v>
      </c>
      <c r="K6" s="41">
        <f ca="1"/>
        <v>2.2000000000000002</v>
      </c>
      <c r="L6" s="40">
        <f ca="1"/>
        <v>2.5</v>
      </c>
      <c r="M6" s="41">
        <f ca="1"/>
        <v>2.6</v>
      </c>
      <c r="N6" s="40">
        <f ca="1"/>
        <v>2.7</v>
      </c>
      <c r="O6" s="41">
        <f ca="1"/>
        <v>2.7</v>
      </c>
      <c r="P6" s="40">
        <f ca="1"/>
        <v>2.7</v>
      </c>
      <c r="Q6" s="41">
        <f ca="1"/>
        <v>2.8</v>
      </c>
      <c r="R6" s="40">
        <f ca="1"/>
        <v>2.9</v>
      </c>
      <c r="S6" s="41">
        <f ca="1"/>
        <v>2.9</v>
      </c>
      <c r="T6" s="40">
        <f ca="1"/>
        <v>3</v>
      </c>
      <c r="U6" s="41">
        <f ca="1"/>
        <v>3</v>
      </c>
      <c r="V6" s="40">
        <f ca="1"/>
        <v>3</v>
      </c>
      <c r="W6" s="41">
        <f ca="1"/>
        <v>3.1</v>
      </c>
      <c r="X6" s="40">
        <f ca="1"/>
        <v>3.2</v>
      </c>
      <c r="Y6" s="41">
        <f ca="1"/>
        <v>3.3</v>
      </c>
      <c r="Z6" s="40">
        <f ca="1"/>
        <v>3.4</v>
      </c>
      <c r="AA6" s="41">
        <f ca="1"/>
        <v>3.6</v>
      </c>
      <c r="AB6" s="40">
        <f ca="1"/>
        <v>3.9</v>
      </c>
      <c r="AC6" s="41">
        <f ca="1"/>
        <v>4.2</v>
      </c>
      <c r="AD6" s="42">
        <f ca="1"/>
        <v>4.3</v>
      </c>
      <c r="AF6" s="47"/>
      <c r="AH6">
        <v>2.17</v>
      </c>
      <c r="AI6" s="47">
        <f t="shared" ca="1" si="1"/>
        <v>2</v>
      </c>
      <c r="AJ6" s="47">
        <f t="shared" ca="1" si="1"/>
        <v>2.13</v>
      </c>
      <c r="AK6" s="47">
        <f t="shared" ca="1" si="1"/>
        <v>2.4</v>
      </c>
      <c r="AL6" s="47">
        <f t="shared" ca="1" si="1"/>
        <v>2.62</v>
      </c>
      <c r="AM6" s="47">
        <f t="shared" ca="1" si="1"/>
        <v>2.99</v>
      </c>
      <c r="AN6" s="47">
        <f t="shared" ca="1" si="1"/>
        <v>3.44</v>
      </c>
      <c r="AO6" s="47">
        <f t="shared" ca="1" si="1"/>
        <v>3.95</v>
      </c>
      <c r="AP6" s="47">
        <f t="shared" ca="1" si="1"/>
        <v>4.1500000000000004</v>
      </c>
      <c r="AQ6" s="47">
        <f t="shared" ca="1" si="1"/>
        <v>4.24</v>
      </c>
      <c r="AR6">
        <v>4</v>
      </c>
      <c r="AT6">
        <v>5</v>
      </c>
      <c r="AU6" t="s">
        <v>42</v>
      </c>
      <c r="AV6">
        <v>2.4142621185575099</v>
      </c>
      <c r="AW6">
        <v>4.2260746741272701</v>
      </c>
      <c r="AX6">
        <v>3.4816552435272401</v>
      </c>
      <c r="AY6">
        <v>2.9254077283912401</v>
      </c>
      <c r="AZ6">
        <v>2.59180820766279</v>
      </c>
      <c r="BA6">
        <v>1.6756845203650499</v>
      </c>
      <c r="BE6">
        <f ca="1"/>
        <v>2.25</v>
      </c>
      <c r="BF6">
        <f ca="1"/>
        <v>2.0099999999999998</v>
      </c>
      <c r="BG6">
        <f ca="1"/>
        <v>2.13</v>
      </c>
      <c r="BH6">
        <f ca="1"/>
        <v>2.39</v>
      </c>
      <c r="BI6">
        <f ca="1"/>
        <v>2.4700000000000002</v>
      </c>
      <c r="BJ6">
        <f ca="1"/>
        <v>2.54</v>
      </c>
      <c r="BK6">
        <f ca="1"/>
        <v>2.62</v>
      </c>
      <c r="BL6">
        <f ca="1"/>
        <v>2.69</v>
      </c>
      <c r="BM6">
        <f ca="1"/>
        <v>2.76</v>
      </c>
      <c r="BN6">
        <f ca="1"/>
        <v>2.87</v>
      </c>
      <c r="BO6">
        <f ca="1"/>
        <v>2.9</v>
      </c>
      <c r="BP6">
        <f ca="1"/>
        <v>2.99</v>
      </c>
      <c r="BQ6">
        <f ca="1"/>
        <v>3.05</v>
      </c>
      <c r="BR6">
        <f ca="1"/>
        <v>3.14</v>
      </c>
      <c r="BS6">
        <f ca="1"/>
        <v>3.28</v>
      </c>
      <c r="BT6">
        <f ca="1"/>
        <v>3.39</v>
      </c>
      <c r="BU6">
        <f ca="1"/>
        <v>3.45</v>
      </c>
      <c r="BV6">
        <f ca="1"/>
        <v>3.51</v>
      </c>
      <c r="BW6">
        <f ca="1"/>
        <v>3.74</v>
      </c>
      <c r="BX6">
        <f ca="1"/>
        <v>3.96</v>
      </c>
      <c r="BY6">
        <f ca="1"/>
        <v>4.1500000000000004</v>
      </c>
      <c r="BZ6">
        <f ca="1"/>
        <v>4.24</v>
      </c>
    </row>
    <row r="7" spans="2:78">
      <c r="B7" t="s">
        <v>8</v>
      </c>
      <c r="C7" s="49">
        <f t="array" aca="1" ref="C7" ca="1">IF(OR(B1=0,INDIRECT(INDEX(scoreLocation,MATCH(VLOOKUP(B2,OutcomeInfo,2,FALSE),INDEX(scoreLocation,,1),0),6))=""),"",INDIRECT(INDEX(scoreLocation,MATCH(VLOOKUP(B2,OutcomeInfo,2,FALSE),INDEX(scoreLocation,,1),0),6)))</f>
        <v>2.5</v>
      </c>
      <c r="H7" s="60">
        <f t="array" aca="1" ref="H7" ca="1">MAX(COLUMN(topRow)*IF(INDEX(fullTable,H6,0)=C7,1,0))-9</f>
        <v>4</v>
      </c>
      <c r="I7" s="6" t="str">
        <f ca="1"/>
        <v>3 mo</v>
      </c>
      <c r="J7" s="40">
        <f ca="1"/>
        <v>2</v>
      </c>
      <c r="K7" s="41">
        <f ca="1"/>
        <v>2.2000000000000002</v>
      </c>
      <c r="L7" s="40">
        <f ca="1"/>
        <v>2.5</v>
      </c>
      <c r="M7" s="41">
        <f ca="1"/>
        <v>2.6</v>
      </c>
      <c r="N7" s="40">
        <f ca="1"/>
        <v>2.6</v>
      </c>
      <c r="O7" s="41">
        <f ca="1"/>
        <v>2.7</v>
      </c>
      <c r="P7" s="40">
        <f ca="1"/>
        <v>2.7</v>
      </c>
      <c r="Q7" s="41">
        <f ca="1"/>
        <v>2.8</v>
      </c>
      <c r="R7" s="40">
        <f ca="1"/>
        <v>2.8</v>
      </c>
      <c r="S7" s="41">
        <f ca="1"/>
        <v>2.9</v>
      </c>
      <c r="T7" s="40">
        <f ca="1"/>
        <v>3</v>
      </c>
      <c r="U7" s="41">
        <f ca="1"/>
        <v>3</v>
      </c>
      <c r="V7" s="40">
        <f ca="1"/>
        <v>3.1</v>
      </c>
      <c r="W7" s="41">
        <f ca="1"/>
        <v>3.2</v>
      </c>
      <c r="X7" s="40">
        <f ca="1"/>
        <v>3.3</v>
      </c>
      <c r="Y7" s="41">
        <f ca="1"/>
        <v>3.3</v>
      </c>
      <c r="Z7" s="40">
        <f ca="1"/>
        <v>3.4</v>
      </c>
      <c r="AA7" s="41">
        <f ca="1"/>
        <v>3.6</v>
      </c>
      <c r="AB7" s="40">
        <f ca="1"/>
        <v>3.9</v>
      </c>
      <c r="AC7" s="41">
        <f ca="1"/>
        <v>4.2</v>
      </c>
      <c r="AD7" s="42">
        <f ca="1"/>
        <v>4.2</v>
      </c>
      <c r="AF7" s="47" t="s">
        <v>20</v>
      </c>
      <c r="AG7" s="47" t="s">
        <v>124</v>
      </c>
      <c r="AH7">
        <v>2.25</v>
      </c>
      <c r="AI7" s="47">
        <f t="shared" ca="1" si="1"/>
        <v>2.0099999999999998</v>
      </c>
      <c r="AJ7" s="47">
        <f t="shared" ca="1" si="1"/>
        <v>2.13</v>
      </c>
      <c r="AK7" s="47">
        <f t="shared" ca="1" si="1"/>
        <v>2.39</v>
      </c>
      <c r="AL7" s="47">
        <f t="shared" ca="1" si="1"/>
        <v>2.62</v>
      </c>
      <c r="AM7" s="47">
        <f t="shared" ca="1" si="1"/>
        <v>2.99</v>
      </c>
      <c r="AN7" s="47">
        <f t="shared" ca="1" si="1"/>
        <v>3.45</v>
      </c>
      <c r="AO7" s="47">
        <f t="shared" ca="1" si="1"/>
        <v>3.96</v>
      </c>
      <c r="AP7" s="47">
        <f t="shared" ca="1" si="1"/>
        <v>4.1500000000000004</v>
      </c>
      <c r="AQ7" s="47">
        <f t="shared" ca="1" si="1"/>
        <v>4.24</v>
      </c>
      <c r="AR7">
        <v>5</v>
      </c>
      <c r="AT7">
        <v>6</v>
      </c>
      <c r="AU7" t="s">
        <v>42</v>
      </c>
      <c r="AV7">
        <v>2.4975954518908399</v>
      </c>
      <c r="AW7">
        <v>4.2503775160260604</v>
      </c>
      <c r="AX7">
        <v>3.5036699218595602</v>
      </c>
      <c r="AY7">
        <v>2.93466171890302</v>
      </c>
      <c r="AZ7">
        <v>2.5949298055489298</v>
      </c>
      <c r="BA7">
        <v>1.67493974162284</v>
      </c>
      <c r="BE7">
        <f ca="1"/>
        <v>2.33</v>
      </c>
      <c r="BF7">
        <f ca="1"/>
        <v>2.0099999999999998</v>
      </c>
      <c r="BG7">
        <f ca="1"/>
        <v>2.13</v>
      </c>
      <c r="BH7">
        <f ca="1"/>
        <v>2.39</v>
      </c>
      <c r="BI7">
        <f ca="1"/>
        <v>2.46</v>
      </c>
      <c r="BJ7">
        <f ca="1"/>
        <v>2.54</v>
      </c>
      <c r="BK7">
        <f ca="1"/>
        <v>2.62</v>
      </c>
      <c r="BL7">
        <f ca="1"/>
        <v>2.69</v>
      </c>
      <c r="BM7">
        <f ca="1"/>
        <v>2.76</v>
      </c>
      <c r="BN7">
        <f ca="1"/>
        <v>2.87</v>
      </c>
      <c r="BO7">
        <f ca="1"/>
        <v>2.91</v>
      </c>
      <c r="BP7">
        <f ca="1"/>
        <v>2.99</v>
      </c>
      <c r="BQ7">
        <f ca="1"/>
        <v>3.05</v>
      </c>
      <c r="BR7">
        <f ca="1"/>
        <v>3.15</v>
      </c>
      <c r="BS7">
        <f ca="1"/>
        <v>3.28</v>
      </c>
      <c r="BT7">
        <f ca="1"/>
        <v>3.39</v>
      </c>
      <c r="BU7">
        <f ca="1"/>
        <v>3.45</v>
      </c>
      <c r="BV7">
        <f ca="1"/>
        <v>3.51</v>
      </c>
      <c r="BW7">
        <f ca="1"/>
        <v>3.75</v>
      </c>
      <c r="BX7">
        <f ca="1"/>
        <v>3.96</v>
      </c>
      <c r="BY7">
        <f ca="1"/>
        <v>4.1500000000000004</v>
      </c>
      <c r="BZ7">
        <f ca="1"/>
        <v>4.25</v>
      </c>
    </row>
    <row r="8" spans="2:78">
      <c r="B8" s="62" t="s">
        <v>9</v>
      </c>
      <c r="C8" s="63">
        <f t="array" aca="1" ref="C8" ca="1">IF(C7="","",IF(C7&lt;INDEX(fullTable,H6,1),"min",IF(C7&gt;INDEX(fullTable,H6,width),"max",INDEX(topRow,1,SUM(1*(INDEX(OFFSET($J$6,0,0,41,width),H6,0)&lt;=C7))-IF(H8&gt;1,H8-1,0)))))</f>
        <v>15</v>
      </c>
      <c r="D8" s="63">
        <f t="array" aca="1" ref="D8" ca="1">IF(MAX(COLUMN(topRow)*IF(INDEX(fullTable,H6,0)=C7,1,0))&lt;=0,C8,IF(H7=width,"max",INDEX(topRow,0,H7)))</f>
        <v>15</v>
      </c>
      <c r="E8" s="62"/>
      <c r="F8" s="64">
        <f ca="1">IF(OR(C6="",C7=""),"",IF(OR(AND(C8="min",D8&lt;&gt;"min"),IFERROR(FIND("&lt;",C8),0)&gt;0),_xlfn.CONCAT("&lt;=",D8),IF(C8="max",_xlfn.CONCAT("&gt;",INDEX(topRow,1,COUNTIF(topRow,"&lt;&gt;x"))),IF(C8="min",CONCATENATE("&lt;",$J$5),IF(D8="max",CONCATENATE("&gt;=",C8),IF(C8=D8,C8,CONCATENATE(C8," to ",D8)))))))</f>
        <v>15</v>
      </c>
      <c r="G8" s="61"/>
      <c r="H8" s="60">
        <f t="array" aca="1" ref="H8" ca="1">SUM(1*(INDEX(OFFSET($J$6,0,0,41,width),H6,0)=C7))</f>
        <v>1</v>
      </c>
      <c r="I8" s="6" t="str">
        <f ca="1"/>
        <v>6 mo</v>
      </c>
      <c r="J8" s="40">
        <f ca="1"/>
        <v>2</v>
      </c>
      <c r="K8" s="41">
        <f ca="1"/>
        <v>2.2000000000000002</v>
      </c>
      <c r="L8" s="40">
        <f ca="1"/>
        <v>2.5</v>
      </c>
      <c r="M8" s="41">
        <f ca="1"/>
        <v>2.5</v>
      </c>
      <c r="N8" s="40">
        <f ca="1"/>
        <v>2.6</v>
      </c>
      <c r="O8" s="41">
        <f ca="1"/>
        <v>2.7</v>
      </c>
      <c r="P8" s="40">
        <f ca="1"/>
        <v>2.7</v>
      </c>
      <c r="Q8" s="41">
        <f ca="1"/>
        <v>2.7</v>
      </c>
      <c r="R8" s="40">
        <f ca="1"/>
        <v>2.8</v>
      </c>
      <c r="S8" s="41">
        <f ca="1"/>
        <v>2.9</v>
      </c>
      <c r="T8" s="40">
        <f ca="1"/>
        <v>3</v>
      </c>
      <c r="U8" s="41">
        <f ca="1"/>
        <v>3</v>
      </c>
      <c r="V8" s="40">
        <f ca="1"/>
        <v>3.1</v>
      </c>
      <c r="W8" s="41">
        <f ca="1"/>
        <v>3.2</v>
      </c>
      <c r="X8" s="40">
        <f ca="1"/>
        <v>3.3</v>
      </c>
      <c r="Y8" s="41">
        <f ca="1"/>
        <v>3.4</v>
      </c>
      <c r="Z8" s="40">
        <f ca="1"/>
        <v>3.4</v>
      </c>
      <c r="AA8" s="41">
        <f ca="1"/>
        <v>3.6</v>
      </c>
      <c r="AB8" s="40">
        <f ca="1"/>
        <v>3.9</v>
      </c>
      <c r="AC8" s="41">
        <f ca="1"/>
        <v>4.2</v>
      </c>
      <c r="AD8" s="42">
        <f ca="1"/>
        <v>4.2</v>
      </c>
      <c r="AF8" s="47">
        <f ca="1">IF(OR(C6="",C7=""),NA(),C6+E6/12)</f>
        <v>3.3333333333333335</v>
      </c>
      <c r="AG8" s="47">
        <f ca="1">IF(C7="",NA(),C7)</f>
        <v>2.5</v>
      </c>
      <c r="AH8">
        <v>2.33</v>
      </c>
      <c r="AI8" s="47">
        <f t="shared" ca="1" si="1"/>
        <v>2.0099999999999998</v>
      </c>
      <c r="AJ8" s="47">
        <f t="shared" ca="1" si="1"/>
        <v>2.13</v>
      </c>
      <c r="AK8" s="47">
        <f t="shared" ca="1" si="1"/>
        <v>2.39</v>
      </c>
      <c r="AL8" s="47">
        <f t="shared" ca="1" si="1"/>
        <v>2.62</v>
      </c>
      <c r="AM8" s="47">
        <f t="shared" ca="1" si="1"/>
        <v>2.99</v>
      </c>
      <c r="AN8" s="47">
        <f t="shared" ca="1" si="1"/>
        <v>3.45</v>
      </c>
      <c r="AO8" s="47">
        <f t="shared" ca="1" si="1"/>
        <v>3.96</v>
      </c>
      <c r="AP8" s="47">
        <f t="shared" ca="1" si="1"/>
        <v>4.1500000000000004</v>
      </c>
      <c r="AQ8" s="47">
        <f t="shared" ca="1" si="1"/>
        <v>4.25</v>
      </c>
      <c r="AR8">
        <v>6</v>
      </c>
      <c r="AT8">
        <v>7</v>
      </c>
      <c r="AU8" t="s">
        <v>42</v>
      </c>
      <c r="AV8">
        <v>2.5809287852241698</v>
      </c>
      <c r="AW8">
        <v>4.2724031606434396</v>
      </c>
      <c r="AX8">
        <v>3.5249367852881002</v>
      </c>
      <c r="AY8">
        <v>2.9439157094148101</v>
      </c>
      <c r="AZ8">
        <v>2.5980514034350701</v>
      </c>
      <c r="BA8">
        <v>1.6741949628806301</v>
      </c>
      <c r="BE8">
        <f ca="1"/>
        <v>2.42</v>
      </c>
      <c r="BF8">
        <f ca="1"/>
        <v>2.0099999999999998</v>
      </c>
      <c r="BG8">
        <f ca="1"/>
        <v>2.13</v>
      </c>
      <c r="BH8">
        <f ca="1"/>
        <v>2.39</v>
      </c>
      <c r="BI8">
        <f ca="1"/>
        <v>2.46</v>
      </c>
      <c r="BJ8">
        <f ca="1"/>
        <v>2.54</v>
      </c>
      <c r="BK8">
        <f ca="1"/>
        <v>2.62</v>
      </c>
      <c r="BL8">
        <f ca="1"/>
        <v>2.69</v>
      </c>
      <c r="BM8">
        <f ca="1"/>
        <v>2.76</v>
      </c>
      <c r="BN8">
        <f ca="1"/>
        <v>2.87</v>
      </c>
      <c r="BO8">
        <f ca="1"/>
        <v>2.91</v>
      </c>
      <c r="BP8">
        <f ca="1"/>
        <v>3</v>
      </c>
      <c r="BQ8">
        <f ca="1"/>
        <v>3.05</v>
      </c>
      <c r="BR8">
        <f ca="1"/>
        <v>3.15</v>
      </c>
      <c r="BS8">
        <f ca="1"/>
        <v>3.29</v>
      </c>
      <c r="BT8">
        <f ca="1"/>
        <v>3.4</v>
      </c>
      <c r="BU8">
        <f ca="1"/>
        <v>3.46</v>
      </c>
      <c r="BV8">
        <f ca="1"/>
        <v>3.52</v>
      </c>
      <c r="BW8">
        <f ca="1"/>
        <v>3.75</v>
      </c>
      <c r="BX8">
        <f ca="1"/>
        <v>3.97</v>
      </c>
      <c r="BY8">
        <f ca="1"/>
        <v>4.1500000000000004</v>
      </c>
      <c r="BZ8">
        <f ca="1"/>
        <v>4.25</v>
      </c>
    </row>
    <row r="9" spans="2:78" ht="17" thickBot="1">
      <c r="B9" s="50" t="s">
        <v>9</v>
      </c>
      <c r="C9" s="58">
        <f ca="1">IF(OR(LEFT(F8,2)="&gt;&gt;",LEFT(F8,2)="&lt;&lt;"),RIGHT(F8,LEN(F8)-1),F8)</f>
        <v>15</v>
      </c>
      <c r="D9" s="60" t="str">
        <f t="array" aca="1" ref="D9" ca="1">RIGHT(C9,LEN(C9)+1-MIN(FIND({0,1,2,3,4,5,6,7,8,9},C9&amp;"0123456789")))</f>
        <v>15</v>
      </c>
      <c r="E9" s="52"/>
      <c r="H9" s="61"/>
      <c r="I9" s="10" t="str">
        <f ca="1"/>
        <v>9 mo</v>
      </c>
      <c r="J9" s="43">
        <f ca="1"/>
        <v>2</v>
      </c>
      <c r="K9" s="44">
        <f ca="1"/>
        <v>2.2000000000000002</v>
      </c>
      <c r="L9" s="43">
        <f ca="1"/>
        <v>2.4</v>
      </c>
      <c r="M9" s="44">
        <f ca="1"/>
        <v>2.5</v>
      </c>
      <c r="N9" s="43">
        <f ca="1"/>
        <v>2.6</v>
      </c>
      <c r="O9" s="44">
        <f ca="1"/>
        <v>2.6</v>
      </c>
      <c r="P9" s="43">
        <f ca="1"/>
        <v>2.7</v>
      </c>
      <c r="Q9" s="44">
        <f ca="1"/>
        <v>2.7</v>
      </c>
      <c r="R9" s="43">
        <f ca="1"/>
        <v>2.8</v>
      </c>
      <c r="S9" s="44">
        <f ca="1"/>
        <v>2.9</v>
      </c>
      <c r="T9" s="43">
        <f ca="1"/>
        <v>3</v>
      </c>
      <c r="U9" s="44">
        <f ca="1"/>
        <v>3</v>
      </c>
      <c r="V9" s="43">
        <f ca="1"/>
        <v>3.1</v>
      </c>
      <c r="W9" s="44">
        <f ca="1"/>
        <v>3.2</v>
      </c>
      <c r="X9" s="43">
        <f ca="1"/>
        <v>3.3</v>
      </c>
      <c r="Y9" s="44">
        <f ca="1"/>
        <v>3.4</v>
      </c>
      <c r="Z9" s="43">
        <f ca="1"/>
        <v>3.4</v>
      </c>
      <c r="AA9" s="44">
        <f ca="1"/>
        <v>3.7</v>
      </c>
      <c r="AB9" s="43">
        <f ca="1"/>
        <v>3.9</v>
      </c>
      <c r="AC9" s="44">
        <f ca="1"/>
        <v>4.0999999999999996</v>
      </c>
      <c r="AD9" s="45">
        <f ca="1"/>
        <v>4.2</v>
      </c>
      <c r="AF9" s="47">
        <f ca="1">IF(OR(C13="",C12=""),NA(),C12+E12/12)</f>
        <v>4.166666666666667</v>
      </c>
      <c r="AG9" s="47">
        <f ca="1">IF(C13="",NA(),C13)</f>
        <v>4.9000000000000004</v>
      </c>
      <c r="AH9">
        <v>2.42</v>
      </c>
      <c r="AI9" s="47">
        <f t="shared" ca="1" si="1"/>
        <v>2.0099999999999998</v>
      </c>
      <c r="AJ9" s="47">
        <f t="shared" ca="1" si="1"/>
        <v>2.13</v>
      </c>
      <c r="AK9" s="47">
        <f t="shared" ca="1" si="1"/>
        <v>2.39</v>
      </c>
      <c r="AL9" s="47">
        <f t="shared" ca="1" si="1"/>
        <v>2.62</v>
      </c>
      <c r="AM9" s="47">
        <f t="shared" ca="1" si="1"/>
        <v>3</v>
      </c>
      <c r="AN9" s="47">
        <f t="shared" ca="1" si="1"/>
        <v>3.46</v>
      </c>
      <c r="AO9" s="47">
        <f t="shared" ca="1" si="1"/>
        <v>3.97</v>
      </c>
      <c r="AP9" s="47">
        <f t="shared" ca="1" si="1"/>
        <v>4.1500000000000004</v>
      </c>
      <c r="AQ9" s="47">
        <f t="shared" ca="1" si="1"/>
        <v>4.25</v>
      </c>
      <c r="AR9">
        <v>7</v>
      </c>
      <c r="AT9">
        <v>8</v>
      </c>
      <c r="AU9" t="s">
        <v>42</v>
      </c>
      <c r="AV9">
        <v>2.6642621185575099</v>
      </c>
      <c r="AW9">
        <v>4.2923649833319599</v>
      </c>
      <c r="AX9">
        <v>3.5454812362794299</v>
      </c>
      <c r="AY9">
        <v>2.95316969992659</v>
      </c>
      <c r="AZ9">
        <v>2.60117300132121</v>
      </c>
      <c r="BA9">
        <v>1.6734501841384299</v>
      </c>
      <c r="BE9">
        <f ca="1"/>
        <v>2.5</v>
      </c>
      <c r="BF9">
        <f ca="1"/>
        <v>2.0099999999999998</v>
      </c>
      <c r="BG9">
        <f ca="1"/>
        <v>2.13</v>
      </c>
      <c r="BH9">
        <f ca="1"/>
        <v>2.39</v>
      </c>
      <c r="BI9">
        <f ca="1"/>
        <v>2.46</v>
      </c>
      <c r="BJ9">
        <f ca="1"/>
        <v>2.5299999999999998</v>
      </c>
      <c r="BK9">
        <f ca="1"/>
        <v>2.62</v>
      </c>
      <c r="BL9">
        <f ca="1"/>
        <v>2.69</v>
      </c>
      <c r="BM9">
        <f ca="1"/>
        <v>2.76</v>
      </c>
      <c r="BN9">
        <f ca="1"/>
        <v>2.88</v>
      </c>
      <c r="BO9">
        <f ca="1"/>
        <v>2.91</v>
      </c>
      <c r="BP9">
        <f ca="1"/>
        <v>3</v>
      </c>
      <c r="BQ9">
        <f ca="1"/>
        <v>3.06</v>
      </c>
      <c r="BR9">
        <f ca="1"/>
        <v>3.16</v>
      </c>
      <c r="BS9">
        <f ca="1"/>
        <v>3.3</v>
      </c>
      <c r="BT9">
        <f ca="1"/>
        <v>3.41</v>
      </c>
      <c r="BU9">
        <f ca="1"/>
        <v>3.47</v>
      </c>
      <c r="BV9">
        <f ca="1"/>
        <v>3.53</v>
      </c>
      <c r="BW9">
        <f ca="1"/>
        <v>3.76</v>
      </c>
      <c r="BX9">
        <f ca="1"/>
        <v>3.97</v>
      </c>
      <c r="BY9">
        <f ca="1"/>
        <v>4.1500000000000004</v>
      </c>
      <c r="BZ9">
        <f ca="1"/>
        <v>4.25</v>
      </c>
    </row>
    <row r="10" spans="2:78">
      <c r="H10" s="61"/>
      <c r="I10" s="6" t="str">
        <f ca="1"/>
        <v>3 years  0 mo</v>
      </c>
      <c r="J10" s="40">
        <f ca="1"/>
        <v>2</v>
      </c>
      <c r="K10" s="41">
        <f ca="1"/>
        <v>2.1</v>
      </c>
      <c r="L10" s="40">
        <f ca="1"/>
        <v>2.4</v>
      </c>
      <c r="M10" s="41">
        <f ca="1"/>
        <v>2.5</v>
      </c>
      <c r="N10" s="40">
        <f ca="1"/>
        <v>2.6</v>
      </c>
      <c r="O10" s="41">
        <f ca="1"/>
        <v>2.6</v>
      </c>
      <c r="P10" s="40">
        <f ca="1"/>
        <v>2.7</v>
      </c>
      <c r="Q10" s="41">
        <f ca="1"/>
        <v>2.7</v>
      </c>
      <c r="R10" s="40">
        <f ca="1"/>
        <v>2.9</v>
      </c>
      <c r="S10" s="41">
        <f ca="1"/>
        <v>2.9</v>
      </c>
      <c r="T10" s="40">
        <f ca="1"/>
        <v>3</v>
      </c>
      <c r="U10" s="41">
        <f ca="1"/>
        <v>3</v>
      </c>
      <c r="V10" s="40">
        <f ca="1"/>
        <v>3.1</v>
      </c>
      <c r="W10" s="41">
        <f ca="1"/>
        <v>3.2</v>
      </c>
      <c r="X10" s="40">
        <f ca="1"/>
        <v>3.3</v>
      </c>
      <c r="Y10" s="41">
        <f ca="1"/>
        <v>3.4</v>
      </c>
      <c r="Z10" s="40">
        <f ca="1"/>
        <v>3.5</v>
      </c>
      <c r="AA10" s="41">
        <f ca="1"/>
        <v>3.7</v>
      </c>
      <c r="AB10" s="40">
        <f ca="1"/>
        <v>3.9</v>
      </c>
      <c r="AC10" s="41">
        <f ca="1"/>
        <v>4.0999999999999996</v>
      </c>
      <c r="AD10" s="42">
        <f ca="1"/>
        <v>4.2</v>
      </c>
      <c r="AH10">
        <v>2.5</v>
      </c>
      <c r="AI10" s="47">
        <f t="shared" ca="1" si="1"/>
        <v>2.0099999999999998</v>
      </c>
      <c r="AJ10" s="47">
        <f t="shared" ca="1" si="1"/>
        <v>2.13</v>
      </c>
      <c r="AK10" s="47">
        <f t="shared" ca="1" si="1"/>
        <v>2.39</v>
      </c>
      <c r="AL10" s="47">
        <f t="shared" ca="1" si="1"/>
        <v>2.62</v>
      </c>
      <c r="AM10" s="47">
        <f t="shared" ca="1" si="1"/>
        <v>3</v>
      </c>
      <c r="AN10" s="47">
        <f t="shared" ca="1" si="1"/>
        <v>3.47</v>
      </c>
      <c r="AO10" s="47">
        <f t="shared" ca="1" si="1"/>
        <v>3.97</v>
      </c>
      <c r="AP10" s="47">
        <f t="shared" ca="1" si="1"/>
        <v>4.1500000000000004</v>
      </c>
      <c r="AQ10" s="47">
        <f t="shared" ca="1" si="1"/>
        <v>4.25</v>
      </c>
      <c r="AR10">
        <v>8</v>
      </c>
      <c r="AT10">
        <v>9</v>
      </c>
      <c r="AU10" t="s">
        <v>42</v>
      </c>
      <c r="AV10">
        <v>2.7475954518908399</v>
      </c>
      <c r="AW10">
        <v>4.3104563659893298</v>
      </c>
      <c r="AX10">
        <v>3.5653278144057001</v>
      </c>
      <c r="AY10">
        <v>2.9624236904383801</v>
      </c>
      <c r="AZ10">
        <v>2.6042945992073401</v>
      </c>
      <c r="BA10">
        <v>1.67270540539622</v>
      </c>
      <c r="BE10">
        <f ca="1"/>
        <v>2.58</v>
      </c>
      <c r="BF10">
        <f ca="1"/>
        <v>2.0099999999999998</v>
      </c>
      <c r="BG10">
        <f ca="1"/>
        <v>2.12</v>
      </c>
      <c r="BH10">
        <f ca="1"/>
        <v>2.38</v>
      </c>
      <c r="BI10">
        <f ca="1"/>
        <v>2.46</v>
      </c>
      <c r="BJ10">
        <f ca="1"/>
        <v>2.5299999999999998</v>
      </c>
      <c r="BK10">
        <f ca="1"/>
        <v>2.61</v>
      </c>
      <c r="BL10">
        <f ca="1"/>
        <v>2.69</v>
      </c>
      <c r="BM10">
        <f ca="1"/>
        <v>2.77</v>
      </c>
      <c r="BN10">
        <f ca="1"/>
        <v>2.88</v>
      </c>
      <c r="BO10">
        <f ca="1"/>
        <v>2.92</v>
      </c>
      <c r="BP10">
        <f ca="1"/>
        <v>3</v>
      </c>
      <c r="BQ10">
        <f ca="1"/>
        <v>3.06</v>
      </c>
      <c r="BR10">
        <f ca="1"/>
        <v>3.17</v>
      </c>
      <c r="BS10">
        <f ca="1"/>
        <v>3.31</v>
      </c>
      <c r="BT10">
        <f ca="1"/>
        <v>3.42</v>
      </c>
      <c r="BU10">
        <f ca="1"/>
        <v>3.48</v>
      </c>
      <c r="BV10">
        <f ca="1"/>
        <v>3.54</v>
      </c>
      <c r="BW10">
        <f ca="1"/>
        <v>3.77</v>
      </c>
      <c r="BX10">
        <f ca="1"/>
        <v>3.98</v>
      </c>
      <c r="BY10">
        <f ca="1"/>
        <v>4.1500000000000004</v>
      </c>
      <c r="BZ10">
        <f ca="1"/>
        <v>4.25</v>
      </c>
    </row>
    <row r="11" spans="2:78">
      <c r="B11" t="s">
        <v>10</v>
      </c>
      <c r="H11" s="61"/>
      <c r="I11" s="6" t="str">
        <f ca="1"/>
        <v>3 mo</v>
      </c>
      <c r="J11" s="40">
        <f ca="1"/>
        <v>2</v>
      </c>
      <c r="K11" s="41">
        <f ca="1"/>
        <v>2.1</v>
      </c>
      <c r="L11" s="40">
        <f ca="1"/>
        <v>2.4</v>
      </c>
      <c r="M11" s="41">
        <f ca="1"/>
        <v>2.5</v>
      </c>
      <c r="N11" s="40">
        <f ca="1"/>
        <v>2.6</v>
      </c>
      <c r="O11" s="41">
        <f ca="1"/>
        <v>2.6</v>
      </c>
      <c r="P11" s="40">
        <f ca="1"/>
        <v>2.7</v>
      </c>
      <c r="Q11" s="41">
        <f ca="1"/>
        <v>2.8</v>
      </c>
      <c r="R11" s="40">
        <f ca="1"/>
        <v>2.9</v>
      </c>
      <c r="S11" s="41">
        <f ca="1"/>
        <v>2.9</v>
      </c>
      <c r="T11" s="40">
        <f ca="1"/>
        <v>3</v>
      </c>
      <c r="U11" s="41">
        <f ca="1"/>
        <v>3</v>
      </c>
      <c r="V11" s="40">
        <f ca="1"/>
        <v>3.1</v>
      </c>
      <c r="W11" s="41">
        <f ca="1"/>
        <v>3.2</v>
      </c>
      <c r="X11" s="40">
        <f ca="1"/>
        <v>3.4</v>
      </c>
      <c r="Y11" s="41">
        <f ca="1"/>
        <v>3.4</v>
      </c>
      <c r="Z11" s="40">
        <f ca="1"/>
        <v>3.5</v>
      </c>
      <c r="AA11" s="41">
        <f ca="1"/>
        <v>3.7</v>
      </c>
      <c r="AB11" s="40">
        <f ca="1"/>
        <v>3.9</v>
      </c>
      <c r="AC11" s="41">
        <f ca="1"/>
        <v>4.0999999999999996</v>
      </c>
      <c r="AD11" s="42">
        <f ca="1"/>
        <v>4.2</v>
      </c>
      <c r="AH11">
        <v>2.58</v>
      </c>
      <c r="AI11" s="47">
        <f t="shared" ca="1" si="1"/>
        <v>2.0099999999999998</v>
      </c>
      <c r="AJ11" s="47">
        <f t="shared" ca="1" si="1"/>
        <v>2.12</v>
      </c>
      <c r="AK11" s="47">
        <f t="shared" ca="1" si="1"/>
        <v>2.38</v>
      </c>
      <c r="AL11" s="47">
        <f t="shared" ca="1" si="1"/>
        <v>2.61</v>
      </c>
      <c r="AM11" s="47">
        <f t="shared" ca="1" si="1"/>
        <v>3</v>
      </c>
      <c r="AN11" s="47">
        <f t="shared" ca="1" si="1"/>
        <v>3.48</v>
      </c>
      <c r="AO11" s="47">
        <f t="shared" ca="1" si="1"/>
        <v>3.98</v>
      </c>
      <c r="AP11" s="47">
        <f t="shared" ca="1" si="1"/>
        <v>4.1500000000000004</v>
      </c>
      <c r="AQ11" s="47">
        <f t="shared" ca="1" si="1"/>
        <v>4.25</v>
      </c>
      <c r="AR11">
        <v>9</v>
      </c>
      <c r="AS11" s="46"/>
      <c r="AT11">
        <v>10</v>
      </c>
      <c r="AU11" t="s">
        <v>42</v>
      </c>
      <c r="AV11">
        <v>2.8309287852241698</v>
      </c>
      <c r="AW11">
        <v>4.3268525704623499</v>
      </c>
      <c r="AX11">
        <v>3.5845002256562299</v>
      </c>
      <c r="AY11">
        <v>2.9716776809501702</v>
      </c>
      <c r="AZ11">
        <v>2.6074161970934799</v>
      </c>
      <c r="BA11">
        <v>1.6719606266540199</v>
      </c>
      <c r="BE11">
        <f ca="1"/>
        <v>2.67</v>
      </c>
      <c r="BF11">
        <f ca="1"/>
        <v>2.02</v>
      </c>
      <c r="BG11">
        <f ca="1"/>
        <v>2.12</v>
      </c>
      <c r="BH11">
        <f ca="1"/>
        <v>2.38</v>
      </c>
      <c r="BI11">
        <f ca="1"/>
        <v>2.4500000000000002</v>
      </c>
      <c r="BJ11">
        <f ca="1"/>
        <v>2.5299999999999998</v>
      </c>
      <c r="BK11">
        <f ca="1"/>
        <v>2.61</v>
      </c>
      <c r="BL11">
        <f ca="1"/>
        <v>2.69</v>
      </c>
      <c r="BM11">
        <f ca="1"/>
        <v>2.77</v>
      </c>
      <c r="BN11">
        <f ca="1"/>
        <v>2.88</v>
      </c>
      <c r="BO11">
        <f ca="1"/>
        <v>2.92</v>
      </c>
      <c r="BP11">
        <f ca="1"/>
        <v>3.01</v>
      </c>
      <c r="BQ11">
        <f ca="1"/>
        <v>3.07</v>
      </c>
      <c r="BR11">
        <f ca="1"/>
        <v>3.17</v>
      </c>
      <c r="BS11">
        <f ca="1"/>
        <v>3.32</v>
      </c>
      <c r="BT11">
        <f ca="1"/>
        <v>3.43</v>
      </c>
      <c r="BU11">
        <f ca="1"/>
        <v>3.49</v>
      </c>
      <c r="BV11">
        <f ca="1"/>
        <v>3.54</v>
      </c>
      <c r="BW11">
        <f ca="1"/>
        <v>3.78</v>
      </c>
      <c r="BX11">
        <f ca="1"/>
        <v>3.98</v>
      </c>
      <c r="BY11">
        <f ca="1"/>
        <v>4.1500000000000004</v>
      </c>
      <c r="BZ11">
        <f ca="1"/>
        <v>4.25</v>
      </c>
    </row>
    <row r="12" spans="2:78">
      <c r="B12" t="s">
        <v>5</v>
      </c>
      <c r="C12" s="49">
        <f>IF('Assessment Data Entry'!E4="","",'Assessment Data Entry'!E4)</f>
        <v>4</v>
      </c>
      <c r="D12" t="s">
        <v>6</v>
      </c>
      <c r="E12" s="49">
        <f>IF('Assessment Data Entry'!G4="",0,'Assessment Data Entry'!G4)</f>
        <v>2</v>
      </c>
      <c r="F12" t="s">
        <v>7</v>
      </c>
      <c r="H12" s="59">
        <f>IF(C12="","",(C12-2)*4+FLOOR(E12/3,1)+1)</f>
        <v>9</v>
      </c>
      <c r="I12" s="6" t="str">
        <f ca="1"/>
        <v>6 mo</v>
      </c>
      <c r="J12" s="40">
        <f ca="1"/>
        <v>2</v>
      </c>
      <c r="K12" s="41">
        <f ca="1"/>
        <v>2.1</v>
      </c>
      <c r="L12" s="40">
        <f ca="1"/>
        <v>2.4</v>
      </c>
      <c r="M12" s="41">
        <f ca="1"/>
        <v>2.5</v>
      </c>
      <c r="N12" s="40">
        <f ca="1"/>
        <v>2.5</v>
      </c>
      <c r="O12" s="41">
        <f ca="1"/>
        <v>2.6</v>
      </c>
      <c r="P12" s="40">
        <f ca="1"/>
        <v>2.7</v>
      </c>
      <c r="Q12" s="41">
        <f ca="1"/>
        <v>2.8</v>
      </c>
      <c r="R12" s="40">
        <f ca="1"/>
        <v>2.9</v>
      </c>
      <c r="S12" s="41">
        <f ca="1"/>
        <v>2.9</v>
      </c>
      <c r="T12" s="40">
        <f ca="1"/>
        <v>3</v>
      </c>
      <c r="U12" s="41">
        <f ca="1"/>
        <v>3</v>
      </c>
      <c r="V12" s="40">
        <f ca="1"/>
        <v>3.1</v>
      </c>
      <c r="W12" s="41">
        <f ca="1"/>
        <v>3.3</v>
      </c>
      <c r="X12" s="40">
        <f ca="1"/>
        <v>3.4</v>
      </c>
      <c r="Y12" s="41">
        <f ca="1"/>
        <v>3.4</v>
      </c>
      <c r="Z12" s="40">
        <f ca="1"/>
        <v>3.5</v>
      </c>
      <c r="AA12" s="41">
        <f ca="1"/>
        <v>3.7</v>
      </c>
      <c r="AB12" s="40">
        <f ca="1"/>
        <v>4</v>
      </c>
      <c r="AC12" s="41">
        <f ca="1"/>
        <v>4.0999999999999996</v>
      </c>
      <c r="AD12" s="42">
        <f ca="1"/>
        <v>4.2</v>
      </c>
      <c r="AH12">
        <v>2.67</v>
      </c>
      <c r="AI12" s="47">
        <f t="shared" ca="1" si="1"/>
        <v>2.02</v>
      </c>
      <c r="AJ12" s="47">
        <f t="shared" ca="1" si="1"/>
        <v>2.12</v>
      </c>
      <c r="AK12" s="47">
        <f t="shared" ca="1" si="1"/>
        <v>2.38</v>
      </c>
      <c r="AL12" s="47">
        <f t="shared" ca="1" si="1"/>
        <v>2.61</v>
      </c>
      <c r="AM12" s="47">
        <f t="shared" ca="1" si="1"/>
        <v>3.01</v>
      </c>
      <c r="AN12" s="47">
        <f t="shared" ca="1" si="1"/>
        <v>3.49</v>
      </c>
      <c r="AO12" s="47">
        <f t="shared" ca="1" si="1"/>
        <v>3.98</v>
      </c>
      <c r="AP12" s="47">
        <f t="shared" ca="1" si="1"/>
        <v>4.1500000000000004</v>
      </c>
      <c r="AQ12" s="47">
        <f t="shared" ca="1" si="1"/>
        <v>4.25</v>
      </c>
      <c r="AR12">
        <v>10</v>
      </c>
      <c r="AT12">
        <v>11</v>
      </c>
      <c r="AU12" t="s">
        <v>42</v>
      </c>
      <c r="AV12">
        <v>2.9142621185575099</v>
      </c>
      <c r="AW12">
        <v>4.3417124364113899</v>
      </c>
      <c r="AX12">
        <v>3.6030213707534302</v>
      </c>
      <c r="AY12">
        <v>2.98093167146195</v>
      </c>
      <c r="AZ12">
        <v>2.6105377949796198</v>
      </c>
      <c r="BA12">
        <v>1.67121584791181</v>
      </c>
      <c r="BE12">
        <f ca="1"/>
        <v>2.75</v>
      </c>
      <c r="BF12">
        <f ca="1"/>
        <v>2.02</v>
      </c>
      <c r="BG12">
        <f ca="1"/>
        <v>2.12</v>
      </c>
      <c r="BH12">
        <f ca="1"/>
        <v>2.38</v>
      </c>
      <c r="BI12">
        <f ca="1"/>
        <v>2.4500000000000002</v>
      </c>
      <c r="BJ12">
        <f ca="1"/>
        <v>2.5299999999999998</v>
      </c>
      <c r="BK12">
        <f ca="1"/>
        <v>2.61</v>
      </c>
      <c r="BL12">
        <f ca="1"/>
        <v>2.69</v>
      </c>
      <c r="BM12">
        <f ca="1"/>
        <v>2.77</v>
      </c>
      <c r="BN12">
        <f ca="1"/>
        <v>2.89</v>
      </c>
      <c r="BO12">
        <f ca="1"/>
        <v>2.93</v>
      </c>
      <c r="BP12">
        <f ca="1"/>
        <v>3.01</v>
      </c>
      <c r="BQ12">
        <f ca="1"/>
        <v>3.07</v>
      </c>
      <c r="BR12">
        <f ca="1"/>
        <v>3.18</v>
      </c>
      <c r="BS12">
        <f ca="1"/>
        <v>3.32</v>
      </c>
      <c r="BT12">
        <f ca="1"/>
        <v>3.43</v>
      </c>
      <c r="BU12">
        <f ca="1"/>
        <v>3.49</v>
      </c>
      <c r="BV12">
        <f ca="1"/>
        <v>3.55</v>
      </c>
      <c r="BW12">
        <f ca="1"/>
        <v>3.79</v>
      </c>
      <c r="BX12">
        <f ca="1"/>
        <v>3.99</v>
      </c>
      <c r="BY12">
        <f ca="1"/>
        <v>4.1500000000000004</v>
      </c>
      <c r="BZ12">
        <f ca="1"/>
        <v>4.26</v>
      </c>
    </row>
    <row r="13" spans="2:78" ht="17" thickBot="1">
      <c r="B13" t="s">
        <v>8</v>
      </c>
      <c r="C13" s="49">
        <f ca="1">IF(OR(B1=0,INDIRECT(INDEX(scoreLocation,MATCH(VLOOKUP(B2,OutcomeInfo,2,FALSE),INDEX(scoreLocation,,1),0),5))=""),"",INDIRECT(INDEX(scoreLocation,MATCH(VLOOKUP(B2,OutcomeInfo,2,FALSE),INDEX(scoreLocation,,1),0),5)))</f>
        <v>4.9000000000000004</v>
      </c>
      <c r="D13">
        <f t="array" aca="1" ref="D13" ca="1">INDIRECT(INDEX(scoreLocation,MATCH(VLOOKUP(B2,OutcomeInfo,2,FALSE),INDEX(scoreLocation,,1),0),5))</f>
        <v>4.9000000000000004</v>
      </c>
      <c r="H13" s="60">
        <f t="array" aca="1" ref="H13" ca="1">MAX(COLUMN(topRow)*IF(INDEX(fullTable,H12,0)=C13,1,0))-9</f>
        <v>-9</v>
      </c>
      <c r="I13" s="10" t="str">
        <f ca="1"/>
        <v>9 mo</v>
      </c>
      <c r="J13" s="43">
        <f ca="1"/>
        <v>2</v>
      </c>
      <c r="K13" s="44">
        <f ca="1"/>
        <v>2.1</v>
      </c>
      <c r="L13" s="43">
        <f ca="1"/>
        <v>2.4</v>
      </c>
      <c r="M13" s="44">
        <f ca="1"/>
        <v>2.5</v>
      </c>
      <c r="N13" s="43">
        <f ca="1"/>
        <v>2.5</v>
      </c>
      <c r="O13" s="44">
        <f ca="1"/>
        <v>2.6</v>
      </c>
      <c r="P13" s="43">
        <f ca="1"/>
        <v>2.7</v>
      </c>
      <c r="Q13" s="44">
        <f ca="1"/>
        <v>2.8</v>
      </c>
      <c r="R13" s="43">
        <f ca="1"/>
        <v>2.9</v>
      </c>
      <c r="S13" s="44">
        <f ca="1"/>
        <v>2.9</v>
      </c>
      <c r="T13" s="43">
        <f ca="1"/>
        <v>3</v>
      </c>
      <c r="U13" s="44">
        <f ca="1"/>
        <v>3.1</v>
      </c>
      <c r="V13" s="43">
        <f ca="1"/>
        <v>3.2</v>
      </c>
      <c r="W13" s="44">
        <f ca="1"/>
        <v>3.3</v>
      </c>
      <c r="X13" s="43">
        <f ca="1"/>
        <v>3.4</v>
      </c>
      <c r="Y13" s="44">
        <f ca="1"/>
        <v>3.5</v>
      </c>
      <c r="Z13" s="43">
        <f ca="1"/>
        <v>3.5</v>
      </c>
      <c r="AA13" s="44">
        <f ca="1"/>
        <v>3.8</v>
      </c>
      <c r="AB13" s="43">
        <f ca="1"/>
        <v>4</v>
      </c>
      <c r="AC13" s="44">
        <f ca="1"/>
        <v>4.0999999999999996</v>
      </c>
      <c r="AD13" s="45">
        <f ca="1"/>
        <v>4.2</v>
      </c>
      <c r="AF13" s="46"/>
      <c r="AH13">
        <v>2.75</v>
      </c>
      <c r="AI13" s="47">
        <f t="shared" ca="1" si="1"/>
        <v>2.02</v>
      </c>
      <c r="AJ13" s="47">
        <f t="shared" ca="1" si="1"/>
        <v>2.12</v>
      </c>
      <c r="AK13" s="47">
        <f t="shared" ca="1" si="1"/>
        <v>2.38</v>
      </c>
      <c r="AL13" s="47">
        <f t="shared" ca="1" si="1"/>
        <v>2.61</v>
      </c>
      <c r="AM13" s="47">
        <f t="shared" ca="1" si="1"/>
        <v>3.01</v>
      </c>
      <c r="AN13" s="47">
        <f t="shared" ca="1" si="1"/>
        <v>3.49</v>
      </c>
      <c r="AO13" s="47">
        <f t="shared" ca="1" si="1"/>
        <v>3.99</v>
      </c>
      <c r="AP13" s="47">
        <f t="shared" ca="1" si="1"/>
        <v>4.1500000000000004</v>
      </c>
      <c r="AQ13" s="47">
        <f t="shared" ca="1" si="1"/>
        <v>4.26</v>
      </c>
      <c r="AR13">
        <v>11</v>
      </c>
      <c r="AT13">
        <v>12</v>
      </c>
      <c r="AU13" t="s">
        <v>42</v>
      </c>
      <c r="AV13">
        <v>2.9975954518908399</v>
      </c>
      <c r="AW13">
        <v>4.3551799200834003</v>
      </c>
      <c r="AX13">
        <v>3.6209133725068199</v>
      </c>
      <c r="AY13">
        <v>2.9901856619737401</v>
      </c>
      <c r="AZ13">
        <v>2.6136593928657601</v>
      </c>
      <c r="BA13">
        <v>1.6704710691696101</v>
      </c>
      <c r="BE13">
        <f ca="1"/>
        <v>2.83</v>
      </c>
      <c r="BF13">
        <f ca="1"/>
        <v>2.02</v>
      </c>
      <c r="BG13">
        <f ca="1"/>
        <v>2.12</v>
      </c>
      <c r="BH13">
        <f ca="1"/>
        <v>2.38</v>
      </c>
      <c r="BI13">
        <f ca="1"/>
        <v>2.4500000000000002</v>
      </c>
      <c r="BJ13">
        <f ca="1"/>
        <v>2.5299999999999998</v>
      </c>
      <c r="BK13">
        <f ca="1"/>
        <v>2.61</v>
      </c>
      <c r="BL13">
        <f ca="1"/>
        <v>2.69</v>
      </c>
      <c r="BM13">
        <f ca="1"/>
        <v>2.78</v>
      </c>
      <c r="BN13">
        <f ca="1"/>
        <v>2.89</v>
      </c>
      <c r="BO13">
        <f ca="1"/>
        <v>2.93</v>
      </c>
      <c r="BP13">
        <f ca="1"/>
        <v>3.02</v>
      </c>
      <c r="BQ13">
        <f ca="1"/>
        <v>3.08</v>
      </c>
      <c r="BR13">
        <f ca="1"/>
        <v>3.19</v>
      </c>
      <c r="BS13">
        <f ca="1"/>
        <v>3.33</v>
      </c>
      <c r="BT13">
        <f ca="1"/>
        <v>3.44</v>
      </c>
      <c r="BU13">
        <f ca="1"/>
        <v>3.5</v>
      </c>
      <c r="BV13">
        <f ca="1"/>
        <v>3.56</v>
      </c>
      <c r="BW13">
        <f ca="1"/>
        <v>3.79</v>
      </c>
      <c r="BX13">
        <f ca="1"/>
        <v>3.99</v>
      </c>
      <c r="BY13">
        <f ca="1"/>
        <v>4.1500000000000004</v>
      </c>
      <c r="BZ13">
        <f ca="1"/>
        <v>4.26</v>
      </c>
    </row>
    <row r="14" spans="2:78">
      <c r="B14" s="62" t="s">
        <v>9</v>
      </c>
      <c r="C14" s="63" t="str">
        <f t="array" aca="1" ref="C14" ca="1">IF(C13="","",IF(C13&lt;INDEX(fullTable,H12,1),"min",IF(C13&gt;INDEX(fullTable,H12,width),"max",INDEX(topRow,1,SUM(1*(INDEX(OFFSET($J$6,0,0,41,width),H12,0)&lt;=C13))-IF(H14&gt;1,H14-1,0)))))</f>
        <v>max</v>
      </c>
      <c r="D14" s="63" t="str">
        <f t="array" aca="1" ref="D14" ca="1">IF(MAX(COLUMN(topRow)*IF(INDEX(fullTable,H12,0)=C13,1,0))&lt;=0,C14,IF(H13=width,"max",INDEX(topRow,0,H13)))</f>
        <v>max</v>
      </c>
      <c r="E14" s="62"/>
      <c r="F14" s="64" t="str">
        <f ca="1">IF(OR(C12="",C13=""),"",IF(OR(AND(C14="min",D14&lt;&gt;"min"),IFERROR(FIND("&lt;",C14),0)&gt;0),_xlfn.CONCAT("&lt;=",D14),IF(C14="max",_xlfn.CONCAT("&gt;",INDEX(topRow,1,COUNTIF(topRow,"&lt;&gt;x"))),IF(C14="min",CONCATENATE("&lt;",$J$5),IF(D14="max",CONCATENATE("&gt;=",C14),IF(C14=D14,C14,CONCATENATE(C14," to ",D14)))))))</f>
        <v>&gt;97</v>
      </c>
      <c r="H14" s="60">
        <f t="array" aca="1" ref="H14" ca="1">SUM(1*(INDEX(OFFSET($J$6,0,0,41,width),H12,0)=C13))</f>
        <v>0</v>
      </c>
      <c r="I14" s="6" t="str">
        <f ca="1"/>
        <v>4 years  0 mo</v>
      </c>
      <c r="J14" s="40">
        <f ca="1"/>
        <v>2</v>
      </c>
      <c r="K14" s="41">
        <f ca="1"/>
        <v>2.1</v>
      </c>
      <c r="L14" s="40">
        <f ca="1"/>
        <v>2.4</v>
      </c>
      <c r="M14" s="41">
        <f ca="1"/>
        <v>2.5</v>
      </c>
      <c r="N14" s="40">
        <f ca="1"/>
        <v>2.5</v>
      </c>
      <c r="O14" s="41">
        <f ca="1"/>
        <v>2.6</v>
      </c>
      <c r="P14" s="40">
        <f ca="1"/>
        <v>2.7</v>
      </c>
      <c r="Q14" s="41">
        <f ca="1"/>
        <v>2.8</v>
      </c>
      <c r="R14" s="40">
        <f ca="1"/>
        <v>2.9</v>
      </c>
      <c r="S14" s="41">
        <f ca="1"/>
        <v>2.9</v>
      </c>
      <c r="T14" s="40">
        <f ca="1"/>
        <v>3</v>
      </c>
      <c r="U14" s="41">
        <f ca="1"/>
        <v>3.1</v>
      </c>
      <c r="V14" s="40">
        <f ca="1"/>
        <v>3.2</v>
      </c>
      <c r="W14" s="41">
        <f ca="1"/>
        <v>3.3</v>
      </c>
      <c r="X14" s="40">
        <f ca="1"/>
        <v>3.4</v>
      </c>
      <c r="Y14" s="41">
        <f ca="1"/>
        <v>3.5</v>
      </c>
      <c r="Z14" s="40">
        <f ca="1"/>
        <v>3.6</v>
      </c>
      <c r="AA14" s="41">
        <f ca="1"/>
        <v>3.8</v>
      </c>
      <c r="AB14" s="40">
        <f ca="1"/>
        <v>4</v>
      </c>
      <c r="AC14" s="41">
        <f ca="1"/>
        <v>4.2</v>
      </c>
      <c r="AD14" s="42">
        <f ca="1"/>
        <v>4.3</v>
      </c>
      <c r="AH14">
        <v>2.83</v>
      </c>
      <c r="AI14" s="47">
        <f t="shared" ref="AI14:AQ23" ca="1" si="2">IF(AND(AI$3&gt;=MIN($J$5:$AD$5),AI$3&lt;=MAX($J$5:$AD$5)),INDEX(allCentiles,$AR14,MATCH(AI$3,topRow)),NA())</f>
        <v>2.02</v>
      </c>
      <c r="AJ14" s="47">
        <f t="shared" ca="1" si="2"/>
        <v>2.12</v>
      </c>
      <c r="AK14" s="47">
        <f t="shared" ca="1" si="2"/>
        <v>2.38</v>
      </c>
      <c r="AL14" s="47">
        <f t="shared" ca="1" si="2"/>
        <v>2.61</v>
      </c>
      <c r="AM14" s="47">
        <f t="shared" ca="1" si="2"/>
        <v>3.02</v>
      </c>
      <c r="AN14" s="47">
        <f t="shared" ca="1" si="2"/>
        <v>3.5</v>
      </c>
      <c r="AO14" s="47">
        <f t="shared" ca="1" si="2"/>
        <v>3.99</v>
      </c>
      <c r="AP14" s="47">
        <f t="shared" ca="1" si="2"/>
        <v>4.1500000000000004</v>
      </c>
      <c r="AQ14" s="47">
        <f t="shared" ca="1" si="2"/>
        <v>4.26</v>
      </c>
      <c r="AR14">
        <v>12</v>
      </c>
      <c r="AT14">
        <v>13</v>
      </c>
      <c r="AU14" t="s">
        <v>42</v>
      </c>
      <c r="AV14">
        <v>3.0809287852241698</v>
      </c>
      <c r="AW14">
        <v>4.3673854889006298</v>
      </c>
      <c r="AX14">
        <v>3.6381976022379501</v>
      </c>
      <c r="AY14">
        <v>2.9994396524855298</v>
      </c>
      <c r="AZ14">
        <v>2.6167809907519</v>
      </c>
      <c r="BA14">
        <v>1.6697262904274</v>
      </c>
      <c r="BE14">
        <f ca="1"/>
        <v>2.92</v>
      </c>
      <c r="BF14">
        <f ca="1"/>
        <v>2.02</v>
      </c>
      <c r="BG14">
        <f ca="1"/>
        <v>2.12</v>
      </c>
      <c r="BH14">
        <f ca="1"/>
        <v>2.38</v>
      </c>
      <c r="BI14">
        <f ca="1"/>
        <v>2.4500000000000002</v>
      </c>
      <c r="BJ14">
        <f ca="1"/>
        <v>2.5299999999999998</v>
      </c>
      <c r="BK14">
        <f ca="1"/>
        <v>2.61</v>
      </c>
      <c r="BL14">
        <f ca="1"/>
        <v>2.7</v>
      </c>
      <c r="BM14">
        <f ca="1"/>
        <v>2.78</v>
      </c>
      <c r="BN14">
        <f ca="1"/>
        <v>2.9</v>
      </c>
      <c r="BO14">
        <f ca="1"/>
        <v>2.94</v>
      </c>
      <c r="BP14">
        <f ca="1"/>
        <v>3.02</v>
      </c>
      <c r="BQ14">
        <f ca="1"/>
        <v>3.08</v>
      </c>
      <c r="BR14">
        <f ca="1"/>
        <v>3.2</v>
      </c>
      <c r="BS14">
        <f ca="1"/>
        <v>3.34</v>
      </c>
      <c r="BT14">
        <f ca="1"/>
        <v>3.45</v>
      </c>
      <c r="BU14">
        <f ca="1"/>
        <v>3.51</v>
      </c>
      <c r="BV14">
        <f ca="1"/>
        <v>3.57</v>
      </c>
      <c r="BW14">
        <f ca="1"/>
        <v>3.8</v>
      </c>
      <c r="BX14">
        <f ca="1"/>
        <v>4</v>
      </c>
      <c r="BY14">
        <f ca="1"/>
        <v>4.16</v>
      </c>
      <c r="BZ14">
        <f ca="1"/>
        <v>4.26</v>
      </c>
    </row>
    <row r="15" spans="2:78">
      <c r="B15" s="50" t="s">
        <v>9</v>
      </c>
      <c r="C15" s="58" t="str">
        <f ca="1">IF(OR(LEFT(F14,2)="&gt;&gt;",LEFT(F14,2)="&lt;&lt;"),RIGHT(F14,LEN(F14)-1),F14)</f>
        <v>&gt;97</v>
      </c>
      <c r="D15" s="60" t="str">
        <f t="array" aca="1" ref="D15" ca="1">RIGHT(C15,LEN(C15)+1-MIN(FIND({0,1,2,3,4,5,6,7,8,9},C15&amp;"0123456789")))</f>
        <v>97</v>
      </c>
      <c r="E15" s="52"/>
      <c r="I15" s="6" t="str">
        <f ca="1"/>
        <v>3 mo</v>
      </c>
      <c r="J15" s="40">
        <f ca="1"/>
        <v>2</v>
      </c>
      <c r="K15" s="41">
        <f ca="1"/>
        <v>2.1</v>
      </c>
      <c r="L15" s="40">
        <f ca="1"/>
        <v>2.4</v>
      </c>
      <c r="M15" s="41">
        <f ca="1"/>
        <v>2.4</v>
      </c>
      <c r="N15" s="40">
        <f ca="1"/>
        <v>2.5</v>
      </c>
      <c r="O15" s="41">
        <f ca="1"/>
        <v>2.6</v>
      </c>
      <c r="P15" s="40">
        <f ca="1"/>
        <v>2.7</v>
      </c>
      <c r="Q15" s="41">
        <f ca="1"/>
        <v>2.8</v>
      </c>
      <c r="R15" s="40">
        <f ca="1"/>
        <v>2.9</v>
      </c>
      <c r="S15" s="41">
        <f ca="1"/>
        <v>2.9</v>
      </c>
      <c r="T15" s="40">
        <f ca="1"/>
        <v>3</v>
      </c>
      <c r="U15" s="41">
        <f ca="1"/>
        <v>3.1</v>
      </c>
      <c r="V15" s="40">
        <f ca="1"/>
        <v>3.2</v>
      </c>
      <c r="W15" s="41">
        <f ca="1"/>
        <v>3.4</v>
      </c>
      <c r="X15" s="40">
        <f ca="1"/>
        <v>3.5</v>
      </c>
      <c r="Y15" s="41">
        <f ca="1"/>
        <v>3.5</v>
      </c>
      <c r="Z15" s="40">
        <f ca="1"/>
        <v>3.6</v>
      </c>
      <c r="AA15" s="41">
        <f ca="1"/>
        <v>3.8</v>
      </c>
      <c r="AB15" s="40">
        <f ca="1"/>
        <v>4</v>
      </c>
      <c r="AC15" s="41">
        <f ca="1"/>
        <v>4.2</v>
      </c>
      <c r="AD15" s="42">
        <f ca="1"/>
        <v>4.3</v>
      </c>
      <c r="AF15" s="46"/>
      <c r="AH15">
        <v>2.92</v>
      </c>
      <c r="AI15" s="47">
        <f t="shared" ca="1" si="2"/>
        <v>2.02</v>
      </c>
      <c r="AJ15" s="47">
        <f t="shared" ca="1" si="2"/>
        <v>2.12</v>
      </c>
      <c r="AK15" s="47">
        <f t="shared" ca="1" si="2"/>
        <v>2.38</v>
      </c>
      <c r="AL15" s="47">
        <f t="shared" ca="1" si="2"/>
        <v>2.61</v>
      </c>
      <c r="AM15" s="47">
        <f t="shared" ca="1" si="2"/>
        <v>3.02</v>
      </c>
      <c r="AN15" s="47">
        <f t="shared" ca="1" si="2"/>
        <v>3.51</v>
      </c>
      <c r="AO15" s="47">
        <f t="shared" ca="1" si="2"/>
        <v>4</v>
      </c>
      <c r="AP15" s="47">
        <f t="shared" ca="1" si="2"/>
        <v>4.16</v>
      </c>
      <c r="AQ15" s="47">
        <f t="shared" ca="1" si="2"/>
        <v>4.26</v>
      </c>
      <c r="AR15">
        <v>13</v>
      </c>
      <c r="AT15">
        <v>14</v>
      </c>
      <c r="AU15" t="s">
        <v>42</v>
      </c>
      <c r="AV15">
        <v>3.1642621185575099</v>
      </c>
      <c r="AW15">
        <v>4.3784473853751598</v>
      </c>
      <c r="AX15">
        <v>3.65489470530758</v>
      </c>
      <c r="AY15">
        <v>3.0086936429973101</v>
      </c>
      <c r="AZ15">
        <v>2.6199025886380398</v>
      </c>
      <c r="BA15">
        <v>1.66898151168519</v>
      </c>
      <c r="BE15">
        <f ca="1"/>
        <v>3</v>
      </c>
      <c r="BF15">
        <f ca="1"/>
        <v>2.0299999999999998</v>
      </c>
      <c r="BG15">
        <f ca="1"/>
        <v>2.12</v>
      </c>
      <c r="BH15">
        <f ca="1"/>
        <v>2.38</v>
      </c>
      <c r="BI15">
        <f ca="1"/>
        <v>2.4500000000000002</v>
      </c>
      <c r="BJ15">
        <f ca="1"/>
        <v>2.52</v>
      </c>
      <c r="BK15">
        <f ca="1"/>
        <v>2.61</v>
      </c>
      <c r="BL15">
        <f ca="1"/>
        <v>2.7</v>
      </c>
      <c r="BM15">
        <f ca="1"/>
        <v>2.78</v>
      </c>
      <c r="BN15">
        <f ca="1"/>
        <v>2.9</v>
      </c>
      <c r="BO15">
        <f ca="1"/>
        <v>2.94</v>
      </c>
      <c r="BP15">
        <f ca="1"/>
        <v>3.03</v>
      </c>
      <c r="BQ15">
        <f ca="1"/>
        <v>3.09</v>
      </c>
      <c r="BR15">
        <f ca="1"/>
        <v>3.2</v>
      </c>
      <c r="BS15">
        <f ca="1"/>
        <v>3.35</v>
      </c>
      <c r="BT15">
        <f ca="1"/>
        <v>3.46</v>
      </c>
      <c r="BU15">
        <f ca="1"/>
        <v>3.52</v>
      </c>
      <c r="BV15">
        <f ca="1"/>
        <v>3.58</v>
      </c>
      <c r="BW15">
        <f ca="1"/>
        <v>3.81</v>
      </c>
      <c r="BX15">
        <f ca="1"/>
        <v>4</v>
      </c>
      <c r="BY15">
        <f ca="1"/>
        <v>4.16</v>
      </c>
      <c r="BZ15">
        <f ca="1"/>
        <v>4.26</v>
      </c>
    </row>
    <row r="16" spans="2:78">
      <c r="F16" s="56" t="s">
        <v>151</v>
      </c>
      <c r="G16" s="57" t="str">
        <f>CONCATENATE(C22, " to +",C23)</f>
        <v>-18 to +13</v>
      </c>
      <c r="I16" s="6" t="str">
        <f ca="1"/>
        <v>6 mo</v>
      </c>
      <c r="J16" s="40">
        <f ca="1"/>
        <v>2</v>
      </c>
      <c r="K16" s="41">
        <f ca="1"/>
        <v>2.1</v>
      </c>
      <c r="L16" s="40">
        <f ca="1"/>
        <v>2.4</v>
      </c>
      <c r="M16" s="41">
        <f ca="1"/>
        <v>2.4</v>
      </c>
      <c r="N16" s="40">
        <f ca="1"/>
        <v>2.5</v>
      </c>
      <c r="O16" s="41">
        <f ca="1"/>
        <v>2.6</v>
      </c>
      <c r="P16" s="40">
        <f ca="1"/>
        <v>2.7</v>
      </c>
      <c r="Q16" s="41">
        <f ca="1"/>
        <v>2.8</v>
      </c>
      <c r="R16" s="40">
        <f ca="1"/>
        <v>2.9</v>
      </c>
      <c r="S16" s="41">
        <f ca="1"/>
        <v>3</v>
      </c>
      <c r="T16" s="40">
        <f ca="1"/>
        <v>3</v>
      </c>
      <c r="U16" s="41">
        <f ca="1"/>
        <v>3.1</v>
      </c>
      <c r="V16" s="40">
        <f ca="1"/>
        <v>3.2</v>
      </c>
      <c r="W16" s="41">
        <f ca="1"/>
        <v>3.4</v>
      </c>
      <c r="X16" s="40">
        <f ca="1"/>
        <v>3.5</v>
      </c>
      <c r="Y16" s="41">
        <f ca="1"/>
        <v>3.6</v>
      </c>
      <c r="Z16" s="40">
        <f ca="1"/>
        <v>3.6</v>
      </c>
      <c r="AA16" s="41">
        <f ca="1"/>
        <v>3.8</v>
      </c>
      <c r="AB16" s="40">
        <f ca="1"/>
        <v>4</v>
      </c>
      <c r="AC16" s="41">
        <f ca="1"/>
        <v>4.2</v>
      </c>
      <c r="AD16" s="42">
        <f ca="1"/>
        <v>4.3</v>
      </c>
      <c r="AH16">
        <v>3</v>
      </c>
      <c r="AI16" s="47">
        <f t="shared" ca="1" si="2"/>
        <v>2.0299999999999998</v>
      </c>
      <c r="AJ16" s="47">
        <f t="shared" ca="1" si="2"/>
        <v>2.12</v>
      </c>
      <c r="AK16" s="47">
        <f t="shared" ca="1" si="2"/>
        <v>2.38</v>
      </c>
      <c r="AL16" s="47">
        <f t="shared" ca="1" si="2"/>
        <v>2.61</v>
      </c>
      <c r="AM16" s="47">
        <f t="shared" ca="1" si="2"/>
        <v>3.03</v>
      </c>
      <c r="AN16" s="47">
        <f t="shared" ca="1" si="2"/>
        <v>3.52</v>
      </c>
      <c r="AO16" s="47">
        <f t="shared" ca="1" si="2"/>
        <v>4</v>
      </c>
      <c r="AP16" s="47">
        <f t="shared" ca="1" si="2"/>
        <v>4.16</v>
      </c>
      <c r="AQ16" s="47">
        <f t="shared" ca="1" si="2"/>
        <v>4.26</v>
      </c>
      <c r="AR16">
        <v>14</v>
      </c>
      <c r="AT16">
        <v>15</v>
      </c>
      <c r="AU16" t="s">
        <v>42</v>
      </c>
      <c r="AV16">
        <v>3.2475954518908399</v>
      </c>
      <c r="AW16">
        <v>4.3884727725935297</v>
      </c>
      <c r="AX16">
        <v>3.6710246257758201</v>
      </c>
      <c r="AY16">
        <v>3.0179476335090998</v>
      </c>
      <c r="AZ16">
        <v>2.6230241865241801</v>
      </c>
      <c r="BA16">
        <v>1.6682367329429899</v>
      </c>
      <c r="BE16">
        <f ca="1"/>
        <v>3.08</v>
      </c>
      <c r="BF16">
        <f ca="1"/>
        <v>2.0299999999999998</v>
      </c>
      <c r="BG16">
        <f ca="1"/>
        <v>2.12</v>
      </c>
      <c r="BH16">
        <f ca="1"/>
        <v>2.37</v>
      </c>
      <c r="BI16">
        <f ca="1"/>
        <v>2.4500000000000002</v>
      </c>
      <c r="BJ16">
        <f ca="1"/>
        <v>2.52</v>
      </c>
      <c r="BK16">
        <f ca="1"/>
        <v>2.61</v>
      </c>
      <c r="BL16">
        <f ca="1"/>
        <v>2.7</v>
      </c>
      <c r="BM16">
        <f ca="1"/>
        <v>2.79</v>
      </c>
      <c r="BN16">
        <f ca="1"/>
        <v>2.9</v>
      </c>
      <c r="BO16">
        <f ca="1"/>
        <v>2.95</v>
      </c>
      <c r="BP16">
        <f ca="1"/>
        <v>3.03</v>
      </c>
      <c r="BQ16">
        <f ca="1"/>
        <v>3.09</v>
      </c>
      <c r="BR16">
        <f ca="1"/>
        <v>3.21</v>
      </c>
      <c r="BS16">
        <f ca="1"/>
        <v>3.36</v>
      </c>
      <c r="BT16">
        <f ca="1"/>
        <v>3.47</v>
      </c>
      <c r="BU16">
        <f ca="1"/>
        <v>3.53</v>
      </c>
      <c r="BV16">
        <f ca="1"/>
        <v>3.59</v>
      </c>
      <c r="BW16">
        <f ca="1"/>
        <v>3.82</v>
      </c>
      <c r="BX16">
        <f ca="1"/>
        <v>4.01</v>
      </c>
      <c r="BY16">
        <f ca="1"/>
        <v>4.16</v>
      </c>
      <c r="BZ16">
        <f ca="1"/>
        <v>4.2699999999999996</v>
      </c>
    </row>
    <row r="17" spans="2:78" ht="17" thickBot="1">
      <c r="B17" s="50" t="s">
        <v>11</v>
      </c>
      <c r="C17" s="57" t="str">
        <f ca="1">IF(C24=C25,C24,CONCATENATE(C24," to ",C25))</f>
        <v>83 to 85</v>
      </c>
      <c r="F17" s="56" t="s">
        <v>103</v>
      </c>
      <c r="G17" s="57" t="str">
        <f>CONCATENATE(C20, " to +",C21)</f>
        <v>-30 to +28.8</v>
      </c>
      <c r="I17" s="10" t="str">
        <f ca="1"/>
        <v>9 mo</v>
      </c>
      <c r="J17" s="43">
        <f ca="1"/>
        <v>2.1</v>
      </c>
      <c r="K17" s="44">
        <f ca="1"/>
        <v>2.1</v>
      </c>
      <c r="L17" s="43">
        <f ca="1"/>
        <v>2.4</v>
      </c>
      <c r="M17" s="44">
        <f ca="1"/>
        <v>2.4</v>
      </c>
      <c r="N17" s="43">
        <f ca="1"/>
        <v>2.5</v>
      </c>
      <c r="O17" s="44">
        <f ca="1"/>
        <v>2.6</v>
      </c>
      <c r="P17" s="43">
        <f ca="1"/>
        <v>2.7</v>
      </c>
      <c r="Q17" s="44">
        <f ca="1"/>
        <v>2.8</v>
      </c>
      <c r="R17" s="43">
        <f ca="1"/>
        <v>2.9</v>
      </c>
      <c r="S17" s="44">
        <f ca="1"/>
        <v>3</v>
      </c>
      <c r="T17" s="43">
        <f ca="1"/>
        <v>3.1</v>
      </c>
      <c r="U17" s="44">
        <f ca="1"/>
        <v>3.1</v>
      </c>
      <c r="V17" s="43">
        <f ca="1"/>
        <v>3.3</v>
      </c>
      <c r="W17" s="44">
        <f ca="1"/>
        <v>3.4</v>
      </c>
      <c r="X17" s="43">
        <f ca="1"/>
        <v>3.5</v>
      </c>
      <c r="Y17" s="44">
        <f ca="1"/>
        <v>3.6</v>
      </c>
      <c r="Z17" s="43">
        <f ca="1"/>
        <v>3.6</v>
      </c>
      <c r="AA17" s="44">
        <f ca="1"/>
        <v>3.9</v>
      </c>
      <c r="AB17" s="43">
        <f ca="1"/>
        <v>4</v>
      </c>
      <c r="AC17" s="44">
        <f ca="1"/>
        <v>4.2</v>
      </c>
      <c r="AD17" s="45">
        <f ca="1"/>
        <v>4.3</v>
      </c>
      <c r="AH17">
        <v>3.08</v>
      </c>
      <c r="AI17" s="47">
        <f t="shared" ca="1" si="2"/>
        <v>2.0299999999999998</v>
      </c>
      <c r="AJ17" s="47">
        <f t="shared" ca="1" si="2"/>
        <v>2.12</v>
      </c>
      <c r="AK17" s="47">
        <f t="shared" ca="1" si="2"/>
        <v>2.37</v>
      </c>
      <c r="AL17" s="47">
        <f t="shared" ca="1" si="2"/>
        <v>2.61</v>
      </c>
      <c r="AM17" s="47">
        <f t="shared" ca="1" si="2"/>
        <v>3.03</v>
      </c>
      <c r="AN17" s="47">
        <f t="shared" ca="1" si="2"/>
        <v>3.53</v>
      </c>
      <c r="AO17" s="47">
        <f t="shared" ca="1" si="2"/>
        <v>4.01</v>
      </c>
      <c r="AP17" s="47">
        <f t="shared" ca="1" si="2"/>
        <v>4.16</v>
      </c>
      <c r="AQ17" s="47">
        <f t="shared" ca="1" si="2"/>
        <v>4.2699999999999996</v>
      </c>
      <c r="AR17">
        <v>15</v>
      </c>
      <c r="AT17">
        <v>16</v>
      </c>
      <c r="AU17" t="s">
        <v>42</v>
      </c>
      <c r="AV17">
        <v>3.3309287852241698</v>
      </c>
      <c r="AW17">
        <v>4.3975587723684901</v>
      </c>
      <c r="AX17">
        <v>3.6866066302245399</v>
      </c>
      <c r="AY17">
        <v>3.0272016240208801</v>
      </c>
      <c r="AZ17">
        <v>2.62614578441032</v>
      </c>
      <c r="BA17">
        <v>1.66749195420078</v>
      </c>
      <c r="BE17">
        <f ca="1"/>
        <v>3.17</v>
      </c>
      <c r="BF17">
        <f ca="1"/>
        <v>2.0299999999999998</v>
      </c>
      <c r="BG17">
        <f ca="1"/>
        <v>2.13</v>
      </c>
      <c r="BH17">
        <f ca="1"/>
        <v>2.37</v>
      </c>
      <c r="BI17">
        <f ca="1"/>
        <v>2.4500000000000002</v>
      </c>
      <c r="BJ17">
        <f ca="1"/>
        <v>2.52</v>
      </c>
      <c r="BK17">
        <f ca="1"/>
        <v>2.62</v>
      </c>
      <c r="BL17">
        <f ca="1"/>
        <v>2.7</v>
      </c>
      <c r="BM17">
        <f ca="1"/>
        <v>2.79</v>
      </c>
      <c r="BN17">
        <f ca="1"/>
        <v>2.91</v>
      </c>
      <c r="BO17">
        <f ca="1"/>
        <v>2.95</v>
      </c>
      <c r="BP17">
        <f ca="1"/>
        <v>3.04</v>
      </c>
      <c r="BQ17">
        <f ca="1"/>
        <v>3.1</v>
      </c>
      <c r="BR17">
        <f ca="1"/>
        <v>3.22</v>
      </c>
      <c r="BS17">
        <f ca="1"/>
        <v>3.37</v>
      </c>
      <c r="BT17">
        <f ca="1"/>
        <v>3.48</v>
      </c>
      <c r="BU17">
        <f ca="1"/>
        <v>3.54</v>
      </c>
      <c r="BV17">
        <f ca="1"/>
        <v>3.59</v>
      </c>
      <c r="BW17">
        <f ca="1"/>
        <v>3.83</v>
      </c>
      <c r="BX17">
        <f ca="1"/>
        <v>4.01</v>
      </c>
      <c r="BY17">
        <f ca="1"/>
        <v>4.16</v>
      </c>
      <c r="BZ17">
        <f ca="1"/>
        <v>4.2699999999999996</v>
      </c>
    </row>
    <row r="18" spans="2:78">
      <c r="B18" s="50" t="s">
        <v>12</v>
      </c>
      <c r="C18" s="328" t="str">
        <f ca="1">IF(INDEX(OutcomeInfo,MATCH(B2,Outcomes,0),4)="yes",InterpretIncreaseWorse,InterpretIncreaseBetter)</f>
        <v>more than expected</v>
      </c>
      <c r="D18" s="329"/>
      <c r="E18" s="329"/>
      <c r="F18" s="329"/>
      <c r="G18" s="329"/>
      <c r="I18" s="6" t="str">
        <f ca="1"/>
        <v>5 years  0 mo</v>
      </c>
      <c r="J18" s="40">
        <f ca="1"/>
        <v>2.1</v>
      </c>
      <c r="K18" s="41">
        <f ca="1"/>
        <v>2.1</v>
      </c>
      <c r="L18" s="40">
        <f ca="1"/>
        <v>2.4</v>
      </c>
      <c r="M18" s="41">
        <f ca="1"/>
        <v>2.5</v>
      </c>
      <c r="N18" s="40">
        <f ca="1"/>
        <v>2.5</v>
      </c>
      <c r="O18" s="41">
        <f ca="1"/>
        <v>2.6</v>
      </c>
      <c r="P18" s="40">
        <f ca="1"/>
        <v>2.7</v>
      </c>
      <c r="Q18" s="41">
        <f ca="1"/>
        <v>2.8</v>
      </c>
      <c r="R18" s="40">
        <f ca="1"/>
        <v>3</v>
      </c>
      <c r="S18" s="41">
        <f ca="1"/>
        <v>3</v>
      </c>
      <c r="T18" s="40">
        <f ca="1"/>
        <v>3.1</v>
      </c>
      <c r="U18" s="41">
        <f ca="1"/>
        <v>3.2</v>
      </c>
      <c r="V18" s="40">
        <f ca="1"/>
        <v>3.3</v>
      </c>
      <c r="W18" s="41">
        <f ca="1"/>
        <v>3.4</v>
      </c>
      <c r="X18" s="40">
        <f ca="1"/>
        <v>3.6</v>
      </c>
      <c r="Y18" s="41">
        <f ca="1"/>
        <v>3.6</v>
      </c>
      <c r="Z18" s="40">
        <f ca="1"/>
        <v>3.7</v>
      </c>
      <c r="AA18" s="41">
        <f ca="1"/>
        <v>3.9</v>
      </c>
      <c r="AB18" s="40">
        <f ca="1"/>
        <v>4.0999999999999996</v>
      </c>
      <c r="AC18" s="41">
        <f ca="1"/>
        <v>4.2</v>
      </c>
      <c r="AD18" s="42">
        <f ca="1"/>
        <v>4.3</v>
      </c>
      <c r="AH18">
        <v>3.17</v>
      </c>
      <c r="AI18" s="47">
        <f t="shared" ca="1" si="2"/>
        <v>2.0299999999999998</v>
      </c>
      <c r="AJ18" s="47">
        <f t="shared" ca="1" si="2"/>
        <v>2.13</v>
      </c>
      <c r="AK18" s="47">
        <f t="shared" ca="1" si="2"/>
        <v>2.37</v>
      </c>
      <c r="AL18" s="47">
        <f t="shared" ca="1" si="2"/>
        <v>2.62</v>
      </c>
      <c r="AM18" s="47">
        <f t="shared" ca="1" si="2"/>
        <v>3.04</v>
      </c>
      <c r="AN18" s="47">
        <f t="shared" ca="1" si="2"/>
        <v>3.54</v>
      </c>
      <c r="AO18" s="47">
        <f t="shared" ca="1" si="2"/>
        <v>4.01</v>
      </c>
      <c r="AP18" s="47">
        <f t="shared" ca="1" si="2"/>
        <v>4.16</v>
      </c>
      <c r="AQ18" s="47">
        <f t="shared" ca="1" si="2"/>
        <v>4.2699999999999996</v>
      </c>
      <c r="AR18">
        <v>16</v>
      </c>
      <c r="AT18">
        <v>17</v>
      </c>
      <c r="AU18" t="s">
        <v>42</v>
      </c>
      <c r="AV18">
        <v>3.4142621185575099</v>
      </c>
      <c r="AW18">
        <v>4.4057934061150501</v>
      </c>
      <c r="AX18">
        <v>3.7016593307705801</v>
      </c>
      <c r="AY18">
        <v>3.0364556145326702</v>
      </c>
      <c r="AZ18">
        <v>2.6292673822964598</v>
      </c>
      <c r="BA18">
        <v>1.6667471754585801</v>
      </c>
      <c r="BE18">
        <f ca="1"/>
        <v>3.25</v>
      </c>
      <c r="BF18">
        <f ca="1"/>
        <v>2.04</v>
      </c>
      <c r="BG18">
        <f ca="1"/>
        <v>2.13</v>
      </c>
      <c r="BH18">
        <f ca="1"/>
        <v>2.37</v>
      </c>
      <c r="BI18">
        <f ca="1"/>
        <v>2.4500000000000002</v>
      </c>
      <c r="BJ18">
        <f ca="1"/>
        <v>2.52</v>
      </c>
      <c r="BK18">
        <f ca="1"/>
        <v>2.62</v>
      </c>
      <c r="BL18">
        <f ca="1"/>
        <v>2.71</v>
      </c>
      <c r="BM18">
        <f ca="1"/>
        <v>2.8</v>
      </c>
      <c r="BN18">
        <f ca="1"/>
        <v>2.91</v>
      </c>
      <c r="BO18">
        <f ca="1"/>
        <v>2.96</v>
      </c>
      <c r="BP18">
        <f ca="1"/>
        <v>3.04</v>
      </c>
      <c r="BQ18">
        <f ca="1"/>
        <v>3.1</v>
      </c>
      <c r="BR18">
        <f ca="1"/>
        <v>3.23</v>
      </c>
      <c r="BS18">
        <f ca="1"/>
        <v>3.38</v>
      </c>
      <c r="BT18">
        <f ca="1"/>
        <v>3.49</v>
      </c>
      <c r="BU18">
        <f ca="1"/>
        <v>3.54</v>
      </c>
      <c r="BV18">
        <f ca="1"/>
        <v>3.6</v>
      </c>
      <c r="BW18">
        <f ca="1"/>
        <v>3.84</v>
      </c>
      <c r="BX18">
        <f ca="1"/>
        <v>4.0199999999999996</v>
      </c>
      <c r="BY18">
        <f ca="1"/>
        <v>4.17</v>
      </c>
      <c r="BZ18">
        <f ca="1"/>
        <v>4.2699999999999996</v>
      </c>
    </row>
    <row r="19" spans="2:78">
      <c r="B19" s="50"/>
      <c r="C19" s="329"/>
      <c r="D19" s="329"/>
      <c r="E19" s="329"/>
      <c r="F19" s="329"/>
      <c r="G19" s="329"/>
      <c r="I19" s="6" t="str">
        <f ca="1"/>
        <v>3 mo</v>
      </c>
      <c r="J19" s="40">
        <f ca="1"/>
        <v>2.1</v>
      </c>
      <c r="K19" s="41">
        <f ca="1"/>
        <v>2.2000000000000002</v>
      </c>
      <c r="L19" s="40">
        <f ca="1"/>
        <v>2.4</v>
      </c>
      <c r="M19" s="41">
        <f ca="1"/>
        <v>2.5</v>
      </c>
      <c r="N19" s="40">
        <f ca="1"/>
        <v>2.5</v>
      </c>
      <c r="O19" s="41">
        <f ca="1"/>
        <v>2.6</v>
      </c>
      <c r="P19" s="40">
        <f ca="1"/>
        <v>2.8</v>
      </c>
      <c r="Q19" s="41">
        <f ca="1"/>
        <v>2.9</v>
      </c>
      <c r="R19" s="40">
        <f ca="1"/>
        <v>3</v>
      </c>
      <c r="S19" s="41">
        <f ca="1"/>
        <v>3</v>
      </c>
      <c r="T19" s="40">
        <f ca="1"/>
        <v>3.1</v>
      </c>
      <c r="U19" s="41">
        <f ca="1"/>
        <v>3.2</v>
      </c>
      <c r="V19" s="40">
        <f ca="1"/>
        <v>3.3</v>
      </c>
      <c r="W19" s="41">
        <f ca="1"/>
        <v>3.5</v>
      </c>
      <c r="X19" s="40">
        <f ca="1"/>
        <v>3.6</v>
      </c>
      <c r="Y19" s="41">
        <f ca="1"/>
        <v>3.6</v>
      </c>
      <c r="Z19" s="40">
        <f ca="1"/>
        <v>3.7</v>
      </c>
      <c r="AA19" s="41">
        <f ca="1"/>
        <v>3.9</v>
      </c>
      <c r="AB19" s="40">
        <f ca="1"/>
        <v>4.0999999999999996</v>
      </c>
      <c r="AC19" s="41">
        <f ca="1"/>
        <v>4.2</v>
      </c>
      <c r="AD19" s="42">
        <f ca="1"/>
        <v>4.3</v>
      </c>
      <c r="AH19">
        <v>3.25</v>
      </c>
      <c r="AI19" s="47">
        <f t="shared" ca="1" si="2"/>
        <v>2.04</v>
      </c>
      <c r="AJ19" s="47">
        <f t="shared" ca="1" si="2"/>
        <v>2.13</v>
      </c>
      <c r="AK19" s="47">
        <f t="shared" ca="1" si="2"/>
        <v>2.37</v>
      </c>
      <c r="AL19" s="47">
        <f t="shared" ca="1" si="2"/>
        <v>2.62</v>
      </c>
      <c r="AM19" s="47">
        <f t="shared" ca="1" si="2"/>
        <v>3.04</v>
      </c>
      <c r="AN19" s="47">
        <f t="shared" ca="1" si="2"/>
        <v>3.54</v>
      </c>
      <c r="AO19" s="47">
        <f t="shared" ca="1" si="2"/>
        <v>4.0199999999999996</v>
      </c>
      <c r="AP19" s="47">
        <f t="shared" ca="1" si="2"/>
        <v>4.17</v>
      </c>
      <c r="AQ19" s="47">
        <f t="shared" ca="1" si="2"/>
        <v>4.2699999999999996</v>
      </c>
      <c r="AR19">
        <v>17</v>
      </c>
      <c r="AT19">
        <v>18</v>
      </c>
      <c r="AU19" t="s">
        <v>42</v>
      </c>
      <c r="AV19">
        <v>3.4975954518908399</v>
      </c>
      <c r="AW19">
        <v>4.4132564475655496</v>
      </c>
      <c r="AX19">
        <v>3.7162007072972401</v>
      </c>
      <c r="AY19">
        <v>3.0457096050444599</v>
      </c>
      <c r="AZ19">
        <v>2.6323889801826001</v>
      </c>
      <c r="BA19">
        <v>1.66600239671637</v>
      </c>
      <c r="BE19">
        <f ca="1"/>
        <v>3.33</v>
      </c>
      <c r="BF19">
        <f ca="1"/>
        <v>2.04</v>
      </c>
      <c r="BG19">
        <f ca="1"/>
        <v>2.13</v>
      </c>
      <c r="BH19">
        <f ca="1"/>
        <v>2.37</v>
      </c>
      <c r="BI19">
        <f ca="1"/>
        <v>2.4500000000000002</v>
      </c>
      <c r="BJ19">
        <f ca="1"/>
        <v>2.52</v>
      </c>
      <c r="BK19">
        <f ca="1"/>
        <v>2.62</v>
      </c>
      <c r="BL19">
        <f ca="1"/>
        <v>2.71</v>
      </c>
      <c r="BM19">
        <f ca="1"/>
        <v>2.8</v>
      </c>
      <c r="BN19">
        <f ca="1"/>
        <v>2.92</v>
      </c>
      <c r="BO19">
        <f ca="1"/>
        <v>2.96</v>
      </c>
      <c r="BP19">
        <f ca="1"/>
        <v>3.05</v>
      </c>
      <c r="BQ19">
        <f ca="1"/>
        <v>3.11</v>
      </c>
      <c r="BR19">
        <f ca="1"/>
        <v>3.23</v>
      </c>
      <c r="BS19">
        <f ca="1"/>
        <v>3.38</v>
      </c>
      <c r="BT19">
        <f ca="1"/>
        <v>3.5</v>
      </c>
      <c r="BU19">
        <f ca="1"/>
        <v>3.55</v>
      </c>
      <c r="BV19">
        <f ca="1"/>
        <v>3.61</v>
      </c>
      <c r="BW19">
        <f ca="1"/>
        <v>3.85</v>
      </c>
      <c r="BX19">
        <f ca="1"/>
        <v>4.03</v>
      </c>
      <c r="BY19">
        <f ca="1"/>
        <v>4.17</v>
      </c>
      <c r="BZ19">
        <f ca="1"/>
        <v>4.28</v>
      </c>
    </row>
    <row r="20" spans="2:78">
      <c r="C20" s="62">
        <f>VLOOKUP(INDEX(OutcomeInfo,MATCH(B2,Outcomes,0),3),tenPercent,MATCH(B1,GMFCS)+1,FALSE)</f>
        <v>-30</v>
      </c>
      <c r="D20" s="62" t="s">
        <v>13</v>
      </c>
      <c r="I20" s="6" t="str">
        <f ca="1"/>
        <v>6 mo</v>
      </c>
      <c r="J20" s="40">
        <f ca="1"/>
        <v>2.1</v>
      </c>
      <c r="K20" s="41">
        <f ca="1"/>
        <v>2.2000000000000002</v>
      </c>
      <c r="L20" s="40">
        <f ca="1"/>
        <v>2.4</v>
      </c>
      <c r="M20" s="41">
        <f ca="1"/>
        <v>2.5</v>
      </c>
      <c r="N20" s="40">
        <f ca="1"/>
        <v>2.5</v>
      </c>
      <c r="O20" s="41">
        <f ca="1"/>
        <v>2.7</v>
      </c>
      <c r="P20" s="40">
        <f ca="1"/>
        <v>2.8</v>
      </c>
      <c r="Q20" s="41">
        <f ca="1"/>
        <v>2.9</v>
      </c>
      <c r="R20" s="40">
        <f ca="1"/>
        <v>3</v>
      </c>
      <c r="S20" s="41">
        <f ca="1"/>
        <v>3.1</v>
      </c>
      <c r="T20" s="40">
        <f ca="1"/>
        <v>3.1</v>
      </c>
      <c r="U20" s="41">
        <f ca="1"/>
        <v>3.2</v>
      </c>
      <c r="V20" s="40">
        <f ca="1"/>
        <v>3.4</v>
      </c>
      <c r="W20" s="41">
        <f ca="1"/>
        <v>3.5</v>
      </c>
      <c r="X20" s="40">
        <f ca="1"/>
        <v>3.6</v>
      </c>
      <c r="Y20" s="41">
        <f ca="1"/>
        <v>3.7</v>
      </c>
      <c r="Z20" s="40">
        <f ca="1"/>
        <v>3.7</v>
      </c>
      <c r="AA20" s="41">
        <f ca="1"/>
        <v>4</v>
      </c>
      <c r="AB20" s="40">
        <f ca="1"/>
        <v>4.0999999999999996</v>
      </c>
      <c r="AC20" s="41">
        <f ca="1"/>
        <v>4.2</v>
      </c>
      <c r="AD20" s="42">
        <f ca="1"/>
        <v>4.3</v>
      </c>
      <c r="AH20">
        <v>3.33</v>
      </c>
      <c r="AI20" s="47">
        <f t="shared" ca="1" si="2"/>
        <v>2.04</v>
      </c>
      <c r="AJ20" s="47">
        <f t="shared" ca="1" si="2"/>
        <v>2.13</v>
      </c>
      <c r="AK20" s="47">
        <f t="shared" ca="1" si="2"/>
        <v>2.37</v>
      </c>
      <c r="AL20" s="47">
        <f t="shared" ca="1" si="2"/>
        <v>2.62</v>
      </c>
      <c r="AM20" s="47">
        <f t="shared" ca="1" si="2"/>
        <v>3.05</v>
      </c>
      <c r="AN20" s="47">
        <f t="shared" ca="1" si="2"/>
        <v>3.55</v>
      </c>
      <c r="AO20" s="47">
        <f t="shared" ca="1" si="2"/>
        <v>4.03</v>
      </c>
      <c r="AP20" s="47">
        <f t="shared" ca="1" si="2"/>
        <v>4.17</v>
      </c>
      <c r="AQ20" s="47">
        <f t="shared" ca="1" si="2"/>
        <v>4.28</v>
      </c>
      <c r="AR20">
        <v>18</v>
      </c>
      <c r="AT20">
        <v>19</v>
      </c>
      <c r="AU20" t="s">
        <v>42</v>
      </c>
      <c r="AV20">
        <v>3.5809287852241698</v>
      </c>
      <c r="AW20">
        <v>4.4200201955847502</v>
      </c>
      <c r="AX20">
        <v>3.7302481289305298</v>
      </c>
      <c r="AY20">
        <v>3.0549635955562402</v>
      </c>
      <c r="AZ20">
        <v>2.63551057806874</v>
      </c>
      <c r="BA20">
        <v>1.6652576179741601</v>
      </c>
      <c r="BE20">
        <f ca="1"/>
        <v>3.42</v>
      </c>
      <c r="BF20">
        <f ca="1"/>
        <v>2.04</v>
      </c>
      <c r="BG20">
        <f ca="1"/>
        <v>2.13</v>
      </c>
      <c r="BH20">
        <f ca="1"/>
        <v>2.37</v>
      </c>
      <c r="BI20">
        <f ca="1"/>
        <v>2.4500000000000002</v>
      </c>
      <c r="BJ20">
        <f ca="1"/>
        <v>2.52</v>
      </c>
      <c r="BK20">
        <f ca="1"/>
        <v>2.62</v>
      </c>
      <c r="BL20">
        <f ca="1"/>
        <v>2.71</v>
      </c>
      <c r="BM20">
        <f ca="1"/>
        <v>2.81</v>
      </c>
      <c r="BN20">
        <f ca="1"/>
        <v>2.92</v>
      </c>
      <c r="BO20">
        <f ca="1"/>
        <v>2.97</v>
      </c>
      <c r="BP20">
        <f ca="1"/>
        <v>3.05</v>
      </c>
      <c r="BQ20">
        <f ca="1"/>
        <v>3.11</v>
      </c>
      <c r="BR20">
        <f ca="1"/>
        <v>3.24</v>
      </c>
      <c r="BS20">
        <f ca="1"/>
        <v>3.39</v>
      </c>
      <c r="BT20">
        <f ca="1"/>
        <v>3.5</v>
      </c>
      <c r="BU20">
        <f ca="1"/>
        <v>3.56</v>
      </c>
      <c r="BV20">
        <f ca="1"/>
        <v>3.62</v>
      </c>
      <c r="BW20">
        <f ca="1"/>
        <v>3.85</v>
      </c>
      <c r="BX20">
        <f ca="1"/>
        <v>4.03</v>
      </c>
      <c r="BY20">
        <f ca="1"/>
        <v>4.17</v>
      </c>
      <c r="BZ20">
        <f ca="1"/>
        <v>4.28</v>
      </c>
    </row>
    <row r="21" spans="2:78" ht="17" thickBot="1">
      <c r="C21" s="62">
        <f>VLOOKUP(INDEX(OutcomeInfo,MATCH(B2,Outcomes,0),3),ninetyPercent,MATCH(B1,GMFCS)+1,FALSE)</f>
        <v>28.8</v>
      </c>
      <c r="D21" s="62" t="s">
        <v>14</v>
      </c>
      <c r="I21" s="10" t="str">
        <f ca="1"/>
        <v>9 mo</v>
      </c>
      <c r="J21" s="43">
        <f ca="1"/>
        <v>2.1</v>
      </c>
      <c r="K21" s="44">
        <f ca="1"/>
        <v>2.2000000000000002</v>
      </c>
      <c r="L21" s="43">
        <f ca="1"/>
        <v>2.4</v>
      </c>
      <c r="M21" s="44">
        <f ca="1"/>
        <v>2.5</v>
      </c>
      <c r="N21" s="43">
        <f ca="1"/>
        <v>2.6</v>
      </c>
      <c r="O21" s="44">
        <f ca="1"/>
        <v>2.7</v>
      </c>
      <c r="P21" s="43">
        <f ca="1"/>
        <v>2.8</v>
      </c>
      <c r="Q21" s="44">
        <f ca="1"/>
        <v>2.9</v>
      </c>
      <c r="R21" s="43">
        <f ca="1"/>
        <v>3</v>
      </c>
      <c r="S21" s="44">
        <f ca="1"/>
        <v>3.1</v>
      </c>
      <c r="T21" s="43">
        <f ca="1"/>
        <v>3.2</v>
      </c>
      <c r="U21" s="44">
        <f ca="1"/>
        <v>3.2</v>
      </c>
      <c r="V21" s="43">
        <f ca="1"/>
        <v>3.4</v>
      </c>
      <c r="W21" s="44">
        <f ca="1"/>
        <v>3.6</v>
      </c>
      <c r="X21" s="43">
        <f ca="1"/>
        <v>3.7</v>
      </c>
      <c r="Y21" s="44">
        <f ca="1"/>
        <v>3.7</v>
      </c>
      <c r="Z21" s="43">
        <f ca="1"/>
        <v>3.8</v>
      </c>
      <c r="AA21" s="44">
        <f ca="1"/>
        <v>4</v>
      </c>
      <c r="AB21" s="43">
        <f ca="1"/>
        <v>4.0999999999999996</v>
      </c>
      <c r="AC21" s="44">
        <f ca="1"/>
        <v>4.2</v>
      </c>
      <c r="AD21" s="45">
        <f ca="1"/>
        <v>4.4000000000000004</v>
      </c>
      <c r="AH21">
        <v>3.42</v>
      </c>
      <c r="AI21" s="47">
        <f t="shared" ca="1" si="2"/>
        <v>2.04</v>
      </c>
      <c r="AJ21" s="47">
        <f t="shared" ca="1" si="2"/>
        <v>2.13</v>
      </c>
      <c r="AK21" s="47">
        <f t="shared" ca="1" si="2"/>
        <v>2.37</v>
      </c>
      <c r="AL21" s="47">
        <f t="shared" ca="1" si="2"/>
        <v>2.62</v>
      </c>
      <c r="AM21" s="47">
        <f t="shared" ca="1" si="2"/>
        <v>3.05</v>
      </c>
      <c r="AN21" s="47">
        <f t="shared" ca="1" si="2"/>
        <v>3.56</v>
      </c>
      <c r="AO21" s="47">
        <f t="shared" ca="1" si="2"/>
        <v>4.03</v>
      </c>
      <c r="AP21" s="47">
        <f t="shared" ca="1" si="2"/>
        <v>4.17</v>
      </c>
      <c r="AQ21" s="47">
        <f t="shared" ca="1" si="2"/>
        <v>4.28</v>
      </c>
      <c r="AR21">
        <v>19</v>
      </c>
      <c r="AT21">
        <v>20</v>
      </c>
      <c r="AU21" t="s">
        <v>42</v>
      </c>
      <c r="AV21">
        <v>3.6642621185575099</v>
      </c>
      <c r="AW21">
        <v>4.4261501745712604</v>
      </c>
      <c r="AX21">
        <v>3.7438183747859899</v>
      </c>
      <c r="AY21">
        <v>3.0642175860680299</v>
      </c>
      <c r="AZ21">
        <v>2.6386321759548799</v>
      </c>
      <c r="BA21">
        <v>1.6645128392319599</v>
      </c>
      <c r="BE21">
        <f ca="1"/>
        <v>3.5</v>
      </c>
      <c r="BF21">
        <f ca="1"/>
        <v>2.0499999999999998</v>
      </c>
      <c r="BG21">
        <f ca="1"/>
        <v>2.13</v>
      </c>
      <c r="BH21">
        <f ca="1"/>
        <v>2.37</v>
      </c>
      <c r="BI21">
        <f ca="1"/>
        <v>2.4500000000000002</v>
      </c>
      <c r="BJ21">
        <f ca="1"/>
        <v>2.52</v>
      </c>
      <c r="BK21">
        <f ca="1"/>
        <v>2.62</v>
      </c>
      <c r="BL21">
        <f ca="1"/>
        <v>2.72</v>
      </c>
      <c r="BM21">
        <f ca="1"/>
        <v>2.81</v>
      </c>
      <c r="BN21">
        <f ca="1"/>
        <v>2.93</v>
      </c>
      <c r="BO21">
        <f ca="1"/>
        <v>2.97</v>
      </c>
      <c r="BP21">
        <f ca="1"/>
        <v>3.06</v>
      </c>
      <c r="BQ21">
        <f ca="1"/>
        <v>3.12</v>
      </c>
      <c r="BR21">
        <f ca="1"/>
        <v>3.25</v>
      </c>
      <c r="BS21">
        <f ca="1"/>
        <v>3.4</v>
      </c>
      <c r="BT21">
        <f ca="1"/>
        <v>3.51</v>
      </c>
      <c r="BU21">
        <f ca="1"/>
        <v>3.57</v>
      </c>
      <c r="BV21">
        <f ca="1"/>
        <v>3.63</v>
      </c>
      <c r="BW21">
        <f ca="1"/>
        <v>3.86</v>
      </c>
      <c r="BX21">
        <f ca="1"/>
        <v>4.04</v>
      </c>
      <c r="BY21">
        <f ca="1"/>
        <v>4.18</v>
      </c>
      <c r="BZ21">
        <f ca="1"/>
        <v>4.28</v>
      </c>
    </row>
    <row r="22" spans="2:78">
      <c r="C22" s="62">
        <f>VLOOKUP(INDEX(OutcomeInfo,MATCH(B2,Outcomes,0),3),twentyfivePercent,MATCH(B1,GMFCS)+1,FALSE)</f>
        <v>-18</v>
      </c>
      <c r="D22" s="62" t="s">
        <v>114</v>
      </c>
      <c r="I22" s="6" t="str">
        <f ca="1"/>
        <v>6 years  0 mo</v>
      </c>
      <c r="J22" s="40">
        <f ca="1"/>
        <v>2.1</v>
      </c>
      <c r="K22" s="41">
        <f ca="1"/>
        <v>2.2000000000000002</v>
      </c>
      <c r="L22" s="40">
        <f ca="1"/>
        <v>2.4</v>
      </c>
      <c r="M22" s="41">
        <f ca="1"/>
        <v>2.5</v>
      </c>
      <c r="N22" s="40">
        <f ca="1"/>
        <v>2.6</v>
      </c>
      <c r="O22" s="41">
        <f ca="1"/>
        <v>2.7</v>
      </c>
      <c r="P22" s="40">
        <f ca="1"/>
        <v>2.8</v>
      </c>
      <c r="Q22" s="41">
        <f ca="1"/>
        <v>2.9</v>
      </c>
      <c r="R22" s="40">
        <f ca="1"/>
        <v>3.1</v>
      </c>
      <c r="S22" s="41">
        <f ca="1"/>
        <v>3.1</v>
      </c>
      <c r="T22" s="40">
        <f ca="1"/>
        <v>3.2</v>
      </c>
      <c r="U22" s="41">
        <f ca="1"/>
        <v>3.3</v>
      </c>
      <c r="V22" s="40">
        <f ca="1"/>
        <v>3.4</v>
      </c>
      <c r="W22" s="41">
        <f ca="1"/>
        <v>3.6</v>
      </c>
      <c r="X22" s="40">
        <f ca="1"/>
        <v>3.7</v>
      </c>
      <c r="Y22" s="41">
        <f ca="1"/>
        <v>3.8</v>
      </c>
      <c r="Z22" s="40">
        <f ca="1"/>
        <v>3.8</v>
      </c>
      <c r="AA22" s="41">
        <f ca="1"/>
        <v>4</v>
      </c>
      <c r="AB22" s="40">
        <f ca="1"/>
        <v>4.2</v>
      </c>
      <c r="AC22" s="41">
        <f ca="1"/>
        <v>4.3</v>
      </c>
      <c r="AD22" s="42">
        <f ca="1"/>
        <v>4.4000000000000004</v>
      </c>
      <c r="AH22">
        <v>3.5</v>
      </c>
      <c r="AI22" s="47">
        <f t="shared" ca="1" si="2"/>
        <v>2.0499999999999998</v>
      </c>
      <c r="AJ22" s="47">
        <f t="shared" ca="1" si="2"/>
        <v>2.13</v>
      </c>
      <c r="AK22" s="47">
        <f t="shared" ca="1" si="2"/>
        <v>2.37</v>
      </c>
      <c r="AL22" s="47">
        <f t="shared" ca="1" si="2"/>
        <v>2.62</v>
      </c>
      <c r="AM22" s="47">
        <f t="shared" ca="1" si="2"/>
        <v>3.06</v>
      </c>
      <c r="AN22" s="47">
        <f t="shared" ca="1" si="2"/>
        <v>3.57</v>
      </c>
      <c r="AO22" s="47">
        <f t="shared" ca="1" si="2"/>
        <v>4.04</v>
      </c>
      <c r="AP22" s="47">
        <f t="shared" ca="1" si="2"/>
        <v>4.18</v>
      </c>
      <c r="AQ22" s="47">
        <f t="shared" ca="1" si="2"/>
        <v>4.28</v>
      </c>
      <c r="AR22">
        <v>20</v>
      </c>
      <c r="AT22">
        <v>21</v>
      </c>
      <c r="AU22" t="s">
        <v>42</v>
      </c>
      <c r="AV22">
        <v>3.7475954518908399</v>
      </c>
      <c r="AW22">
        <v>4.4317057692309803</v>
      </c>
      <c r="AX22">
        <v>3.7569276540106702</v>
      </c>
      <c r="AY22">
        <v>3.0734715765798102</v>
      </c>
      <c r="AZ22">
        <v>2.6417537738410202</v>
      </c>
      <c r="BA22">
        <v>1.66376806048975</v>
      </c>
      <c r="BE22">
        <f ca="1"/>
        <v>3.58</v>
      </c>
      <c r="BF22">
        <f ca="1"/>
        <v>2.0499999999999998</v>
      </c>
      <c r="BG22">
        <f ca="1"/>
        <v>2.13</v>
      </c>
      <c r="BH22">
        <f ca="1"/>
        <v>2.38</v>
      </c>
      <c r="BI22">
        <f ca="1"/>
        <v>2.4500000000000002</v>
      </c>
      <c r="BJ22">
        <f ca="1"/>
        <v>2.52</v>
      </c>
      <c r="BK22">
        <f ca="1"/>
        <v>2.62</v>
      </c>
      <c r="BL22">
        <f ca="1"/>
        <v>2.72</v>
      </c>
      <c r="BM22">
        <f ca="1"/>
        <v>2.82</v>
      </c>
      <c r="BN22">
        <f ca="1"/>
        <v>2.94</v>
      </c>
      <c r="BO22">
        <f ca="1"/>
        <v>2.98</v>
      </c>
      <c r="BP22">
        <f ca="1"/>
        <v>3.06</v>
      </c>
      <c r="BQ22">
        <f ca="1"/>
        <v>3.13</v>
      </c>
      <c r="BR22">
        <f ca="1"/>
        <v>3.26</v>
      </c>
      <c r="BS22">
        <f ca="1"/>
        <v>3.41</v>
      </c>
      <c r="BT22">
        <f ca="1"/>
        <v>3.52</v>
      </c>
      <c r="BU22">
        <f ca="1"/>
        <v>3.58</v>
      </c>
      <c r="BV22">
        <f ca="1"/>
        <v>3.64</v>
      </c>
      <c r="BW22">
        <f ca="1"/>
        <v>3.87</v>
      </c>
      <c r="BX22">
        <f ca="1"/>
        <v>4.04</v>
      </c>
      <c r="BY22">
        <f ca="1"/>
        <v>4.18</v>
      </c>
      <c r="BZ22">
        <f ca="1"/>
        <v>4.29</v>
      </c>
    </row>
    <row r="23" spans="2:78">
      <c r="B23" s="48"/>
      <c r="C23" s="47">
        <f>VLOOKUP(INDEX(OutcomeInfo,MATCH(B2,Outcomes,0),3),seventyfivePercent,MATCH(B1,GMFCS)+1,FALSE)</f>
        <v>13</v>
      </c>
      <c r="D23" s="47" t="s">
        <v>115</v>
      </c>
      <c r="I23" s="6" t="str">
        <f ca="1"/>
        <v>3 mo</v>
      </c>
      <c r="J23" s="40">
        <f ca="1"/>
        <v>2.2000000000000002</v>
      </c>
      <c r="K23" s="41">
        <f ca="1"/>
        <v>2.2000000000000002</v>
      </c>
      <c r="L23" s="40">
        <f ca="1"/>
        <v>2.4</v>
      </c>
      <c r="M23" s="41">
        <f ca="1"/>
        <v>2.5</v>
      </c>
      <c r="N23" s="40">
        <f ca="1"/>
        <v>2.6</v>
      </c>
      <c r="O23" s="41">
        <f ca="1"/>
        <v>2.7</v>
      </c>
      <c r="P23" s="40">
        <f ca="1"/>
        <v>2.9</v>
      </c>
      <c r="Q23" s="41">
        <f ca="1"/>
        <v>3</v>
      </c>
      <c r="R23" s="40">
        <f ca="1"/>
        <v>3.1</v>
      </c>
      <c r="S23" s="41">
        <f ca="1"/>
        <v>3.1</v>
      </c>
      <c r="T23" s="40">
        <f ca="1"/>
        <v>3.2</v>
      </c>
      <c r="U23" s="41">
        <f ca="1"/>
        <v>3.3</v>
      </c>
      <c r="V23" s="40">
        <f ca="1"/>
        <v>3.5</v>
      </c>
      <c r="W23" s="41">
        <f ca="1"/>
        <v>3.6</v>
      </c>
      <c r="X23" s="40">
        <f ca="1"/>
        <v>3.7</v>
      </c>
      <c r="Y23" s="41">
        <f ca="1"/>
        <v>3.8</v>
      </c>
      <c r="Z23" s="40">
        <f ca="1"/>
        <v>3.9</v>
      </c>
      <c r="AA23" s="41">
        <f ca="1"/>
        <v>4.0999999999999996</v>
      </c>
      <c r="AB23" s="40">
        <f ca="1"/>
        <v>4.2</v>
      </c>
      <c r="AC23" s="41">
        <f ca="1"/>
        <v>4.3</v>
      </c>
      <c r="AD23" s="42">
        <f ca="1"/>
        <v>4.4000000000000004</v>
      </c>
      <c r="AH23">
        <v>3.58</v>
      </c>
      <c r="AI23" s="47">
        <f t="shared" ca="1" si="2"/>
        <v>2.0499999999999998</v>
      </c>
      <c r="AJ23" s="47">
        <f t="shared" ca="1" si="2"/>
        <v>2.13</v>
      </c>
      <c r="AK23" s="47">
        <f t="shared" ca="1" si="2"/>
        <v>2.38</v>
      </c>
      <c r="AL23" s="47">
        <f t="shared" ca="1" si="2"/>
        <v>2.62</v>
      </c>
      <c r="AM23" s="47">
        <f t="shared" ca="1" si="2"/>
        <v>3.06</v>
      </c>
      <c r="AN23" s="47">
        <f t="shared" ca="1" si="2"/>
        <v>3.58</v>
      </c>
      <c r="AO23" s="47">
        <f t="shared" ca="1" si="2"/>
        <v>4.04</v>
      </c>
      <c r="AP23" s="47">
        <f t="shared" ca="1" si="2"/>
        <v>4.18</v>
      </c>
      <c r="AQ23" s="47">
        <f t="shared" ca="1" si="2"/>
        <v>4.29</v>
      </c>
      <c r="AR23">
        <v>21</v>
      </c>
      <c r="AT23">
        <v>22</v>
      </c>
      <c r="AU23" t="s">
        <v>42</v>
      </c>
      <c r="AV23">
        <v>3.8309287852241698</v>
      </c>
      <c r="AW23">
        <v>4.4367407998715498</v>
      </c>
      <c r="AX23">
        <v>3.76959162514436</v>
      </c>
      <c r="AY23">
        <v>3.0827255670915998</v>
      </c>
      <c r="AZ23">
        <v>2.64487537172716</v>
      </c>
      <c r="BA23">
        <v>1.6630232817475501</v>
      </c>
      <c r="BE23">
        <f ca="1"/>
        <v>3.67</v>
      </c>
      <c r="BF23">
        <f ca="1"/>
        <v>2.06</v>
      </c>
      <c r="BG23">
        <f ca="1"/>
        <v>2.13</v>
      </c>
      <c r="BH23">
        <f ca="1"/>
        <v>2.38</v>
      </c>
      <c r="BI23">
        <f ca="1"/>
        <v>2.4500000000000002</v>
      </c>
      <c r="BJ23">
        <f ca="1"/>
        <v>2.52</v>
      </c>
      <c r="BK23">
        <f ca="1"/>
        <v>2.62</v>
      </c>
      <c r="BL23">
        <f ca="1"/>
        <v>2.73</v>
      </c>
      <c r="BM23">
        <f ca="1"/>
        <v>2.82</v>
      </c>
      <c r="BN23">
        <f ca="1"/>
        <v>2.94</v>
      </c>
      <c r="BO23">
        <f ca="1"/>
        <v>2.99</v>
      </c>
      <c r="BP23">
        <f ca="1"/>
        <v>3.07</v>
      </c>
      <c r="BQ23">
        <f ca="1"/>
        <v>3.13</v>
      </c>
      <c r="BR23">
        <f ca="1"/>
        <v>3.27</v>
      </c>
      <c r="BS23">
        <f ca="1"/>
        <v>3.42</v>
      </c>
      <c r="BT23">
        <f ca="1"/>
        <v>3.53</v>
      </c>
      <c r="BU23">
        <f ca="1"/>
        <v>3.59</v>
      </c>
      <c r="BV23">
        <f ca="1"/>
        <v>3.65</v>
      </c>
      <c r="BW23">
        <f ca="1"/>
        <v>3.88</v>
      </c>
      <c r="BX23">
        <f ca="1"/>
        <v>4.05</v>
      </c>
      <c r="BY23">
        <f ca="1"/>
        <v>4.18</v>
      </c>
      <c r="BZ23">
        <f ca="1"/>
        <v>4.29</v>
      </c>
    </row>
    <row r="24" spans="2:78">
      <c r="B24" s="48"/>
      <c r="C24" s="62">
        <f ca="1">IF(OR(C7="",C13="",C6="",C12=""),"",IF(OR(AND(D8="max",D14="max"),AND(D8="min",D14="min")),"undetermined",IF(C14="min",0,IF(C14="max",D15+1,C14))-IF(D8="min",D9-1,IF(D8="max",100,D8))))</f>
        <v>83</v>
      </c>
      <c r="D24" s="62" t="s">
        <v>15</v>
      </c>
      <c r="I24" s="6" t="str">
        <f ca="1"/>
        <v>6 mo</v>
      </c>
      <c r="J24" s="40">
        <f ca="1"/>
        <v>2.2000000000000002</v>
      </c>
      <c r="K24" s="41">
        <f ca="1"/>
        <v>2.2000000000000002</v>
      </c>
      <c r="L24" s="40">
        <f ca="1"/>
        <v>2.5</v>
      </c>
      <c r="M24" s="41">
        <f ca="1"/>
        <v>2.5</v>
      </c>
      <c r="N24" s="40">
        <f ca="1"/>
        <v>2.6</v>
      </c>
      <c r="O24" s="41">
        <f ca="1"/>
        <v>2.7</v>
      </c>
      <c r="P24" s="40">
        <f ca="1"/>
        <v>2.9</v>
      </c>
      <c r="Q24" s="41">
        <f ca="1"/>
        <v>3</v>
      </c>
      <c r="R24" s="40">
        <f ca="1"/>
        <v>3.1</v>
      </c>
      <c r="S24" s="41">
        <f ca="1"/>
        <v>3.2</v>
      </c>
      <c r="T24" s="40">
        <f ca="1"/>
        <v>3.3</v>
      </c>
      <c r="U24" s="41">
        <f ca="1"/>
        <v>3.3</v>
      </c>
      <c r="V24" s="40">
        <f ca="1"/>
        <v>3.5</v>
      </c>
      <c r="W24" s="41">
        <f ca="1"/>
        <v>3.7</v>
      </c>
      <c r="X24" s="40">
        <f ca="1"/>
        <v>3.8</v>
      </c>
      <c r="Y24" s="41">
        <f ca="1"/>
        <v>3.8</v>
      </c>
      <c r="Z24" s="40">
        <f ca="1"/>
        <v>3.9</v>
      </c>
      <c r="AA24" s="41">
        <f ca="1"/>
        <v>4.0999999999999996</v>
      </c>
      <c r="AB24" s="40">
        <f ca="1"/>
        <v>4.2</v>
      </c>
      <c r="AC24" s="41">
        <f ca="1"/>
        <v>4.3</v>
      </c>
      <c r="AD24" s="42">
        <f ca="1"/>
        <v>4.4000000000000004</v>
      </c>
      <c r="AH24">
        <v>3.67</v>
      </c>
      <c r="AI24" s="47">
        <f t="shared" ref="AI24:AQ33" ca="1" si="3">IF(AND(AI$3&gt;=MIN($J$5:$AD$5),AI$3&lt;=MAX($J$5:$AD$5)),INDEX(allCentiles,$AR24,MATCH(AI$3,topRow)),NA())</f>
        <v>2.06</v>
      </c>
      <c r="AJ24" s="47">
        <f t="shared" ca="1" si="3"/>
        <v>2.13</v>
      </c>
      <c r="AK24" s="47">
        <f t="shared" ca="1" si="3"/>
        <v>2.38</v>
      </c>
      <c r="AL24" s="47">
        <f t="shared" ca="1" si="3"/>
        <v>2.62</v>
      </c>
      <c r="AM24" s="47">
        <f t="shared" ca="1" si="3"/>
        <v>3.07</v>
      </c>
      <c r="AN24" s="47">
        <f t="shared" ca="1" si="3"/>
        <v>3.59</v>
      </c>
      <c r="AO24" s="47">
        <f t="shared" ca="1" si="3"/>
        <v>4.05</v>
      </c>
      <c r="AP24" s="47">
        <f t="shared" ca="1" si="3"/>
        <v>4.18</v>
      </c>
      <c r="AQ24" s="47">
        <f t="shared" ca="1" si="3"/>
        <v>4.29</v>
      </c>
      <c r="AR24">
        <v>22</v>
      </c>
      <c r="AT24">
        <v>23</v>
      </c>
      <c r="AU24" t="s">
        <v>42</v>
      </c>
      <c r="AV24">
        <v>3.9142621185575099</v>
      </c>
      <c r="AW24">
        <v>4.4413040437912699</v>
      </c>
      <c r="AX24">
        <v>3.7818254148231198</v>
      </c>
      <c r="AY24">
        <v>3.0919795576033899</v>
      </c>
      <c r="AZ24">
        <v>2.6479969696132999</v>
      </c>
      <c r="BA24">
        <v>1.66227850300534</v>
      </c>
      <c r="BE24">
        <f ca="1"/>
        <v>3.75</v>
      </c>
      <c r="BF24">
        <f ca="1"/>
        <v>2.06</v>
      </c>
      <c r="BG24">
        <f ca="1"/>
        <v>2.14</v>
      </c>
      <c r="BH24">
        <f ca="1"/>
        <v>2.38</v>
      </c>
      <c r="BI24">
        <f ca="1"/>
        <v>2.4500000000000002</v>
      </c>
      <c r="BJ24">
        <f ca="1"/>
        <v>2.5299999999999998</v>
      </c>
      <c r="BK24">
        <f ca="1"/>
        <v>2.63</v>
      </c>
      <c r="BL24">
        <f ca="1"/>
        <v>2.73</v>
      </c>
      <c r="BM24">
        <f ca="1"/>
        <v>2.83</v>
      </c>
      <c r="BN24">
        <f ca="1"/>
        <v>2.95</v>
      </c>
      <c r="BO24">
        <f ca="1"/>
        <v>2.99</v>
      </c>
      <c r="BP24">
        <f ca="1"/>
        <v>3.08</v>
      </c>
      <c r="BQ24">
        <f ca="1"/>
        <v>3.14</v>
      </c>
      <c r="BR24">
        <f ca="1"/>
        <v>3.28</v>
      </c>
      <c r="BS24">
        <f ca="1"/>
        <v>3.43</v>
      </c>
      <c r="BT24">
        <f ca="1"/>
        <v>3.54</v>
      </c>
      <c r="BU24">
        <f ca="1"/>
        <v>3.6</v>
      </c>
      <c r="BV24">
        <f ca="1"/>
        <v>3.66</v>
      </c>
      <c r="BW24">
        <f ca="1"/>
        <v>3.89</v>
      </c>
      <c r="BX24">
        <f ca="1"/>
        <v>4.0599999999999996</v>
      </c>
      <c r="BY24">
        <f ca="1"/>
        <v>4.1900000000000004</v>
      </c>
      <c r="BZ24">
        <f ca="1"/>
        <v>4.3</v>
      </c>
    </row>
    <row r="25" spans="2:78" ht="17" thickBot="1">
      <c r="B25" s="48"/>
      <c r="C25" s="62">
        <f ca="1">IF(OR(C7="",C13="",C6="",C12=""),"",IF(OR(AND(D8="max",D14="max"),AND(D8="min",D14="min")),"undetermined",IF(D14="min",D15,IF(D14="max",100,D14))-IF(C8="min",0,IF(C8="max",100,C8))))</f>
        <v>85</v>
      </c>
      <c r="D25" s="62" t="s">
        <v>16</v>
      </c>
      <c r="I25" s="10" t="str">
        <f ca="1"/>
        <v>9 mo</v>
      </c>
      <c r="J25" s="43">
        <f ca="1"/>
        <v>2.2000000000000002</v>
      </c>
      <c r="K25" s="44">
        <f ca="1"/>
        <v>2.2999999999999998</v>
      </c>
      <c r="L25" s="43">
        <f ca="1"/>
        <v>2.5</v>
      </c>
      <c r="M25" s="44">
        <f ca="1"/>
        <v>2.6</v>
      </c>
      <c r="N25" s="43">
        <f ca="1"/>
        <v>2.7</v>
      </c>
      <c r="O25" s="44">
        <f ca="1"/>
        <v>2.8</v>
      </c>
      <c r="P25" s="43">
        <f ca="1"/>
        <v>2.9</v>
      </c>
      <c r="Q25" s="44">
        <f ca="1"/>
        <v>3</v>
      </c>
      <c r="R25" s="43">
        <f ca="1"/>
        <v>3.2</v>
      </c>
      <c r="S25" s="44">
        <f ca="1"/>
        <v>3.2</v>
      </c>
      <c r="T25" s="43">
        <f ca="1"/>
        <v>3.3</v>
      </c>
      <c r="U25" s="44">
        <f ca="1"/>
        <v>3.4</v>
      </c>
      <c r="V25" s="43">
        <f ca="1"/>
        <v>3.5</v>
      </c>
      <c r="W25" s="44">
        <f ca="1"/>
        <v>3.7</v>
      </c>
      <c r="X25" s="43">
        <f ca="1"/>
        <v>3.8</v>
      </c>
      <c r="Y25" s="44">
        <f ca="1"/>
        <v>3.9</v>
      </c>
      <c r="Z25" s="43">
        <f ca="1"/>
        <v>3.9</v>
      </c>
      <c r="AA25" s="44">
        <f ca="1"/>
        <v>4.2</v>
      </c>
      <c r="AB25" s="43">
        <f ca="1"/>
        <v>4.3</v>
      </c>
      <c r="AC25" s="44">
        <f ca="1"/>
        <v>4.3</v>
      </c>
      <c r="AD25" s="45">
        <f ca="1"/>
        <v>4.5</v>
      </c>
      <c r="AH25">
        <v>3.75</v>
      </c>
      <c r="AI25" s="47">
        <f t="shared" ca="1" si="3"/>
        <v>2.06</v>
      </c>
      <c r="AJ25" s="47">
        <f t="shared" ca="1" si="3"/>
        <v>2.14</v>
      </c>
      <c r="AK25" s="47">
        <f t="shared" ca="1" si="3"/>
        <v>2.38</v>
      </c>
      <c r="AL25" s="47">
        <f t="shared" ca="1" si="3"/>
        <v>2.63</v>
      </c>
      <c r="AM25" s="47">
        <f t="shared" ca="1" si="3"/>
        <v>3.08</v>
      </c>
      <c r="AN25" s="47">
        <f t="shared" ca="1" si="3"/>
        <v>3.6</v>
      </c>
      <c r="AO25" s="47">
        <f t="shared" ca="1" si="3"/>
        <v>4.0599999999999996</v>
      </c>
      <c r="AP25" s="47">
        <f t="shared" ca="1" si="3"/>
        <v>4.1900000000000004</v>
      </c>
      <c r="AQ25" s="47">
        <f t="shared" ca="1" si="3"/>
        <v>4.3</v>
      </c>
      <c r="AR25">
        <v>23</v>
      </c>
      <c r="AT25">
        <v>24</v>
      </c>
      <c r="AU25" t="s">
        <v>42</v>
      </c>
      <c r="AV25">
        <v>3.9975954518908399</v>
      </c>
      <c r="AW25">
        <v>4.4454397078134802</v>
      </c>
      <c r="AX25">
        <v>3.7936436358474901</v>
      </c>
      <c r="AY25">
        <v>3.1012335481151698</v>
      </c>
      <c r="AZ25">
        <v>2.6511185674994402</v>
      </c>
      <c r="BA25">
        <v>1.6615337242631301</v>
      </c>
      <c r="BE25">
        <f ca="1"/>
        <v>3.83</v>
      </c>
      <c r="BF25">
        <f ca="1"/>
        <v>2.0699999999999998</v>
      </c>
      <c r="BG25">
        <f ca="1"/>
        <v>2.14</v>
      </c>
      <c r="BH25">
        <f ca="1"/>
        <v>2.38</v>
      </c>
      <c r="BI25">
        <f ca="1"/>
        <v>2.4500000000000002</v>
      </c>
      <c r="BJ25">
        <f ca="1"/>
        <v>2.5299999999999998</v>
      </c>
      <c r="BK25">
        <f ca="1"/>
        <v>2.63</v>
      </c>
      <c r="BL25">
        <f ca="1"/>
        <v>2.74</v>
      </c>
      <c r="BM25">
        <f ca="1"/>
        <v>2.83</v>
      </c>
      <c r="BN25">
        <f ca="1"/>
        <v>2.95</v>
      </c>
      <c r="BO25">
        <f ca="1"/>
        <v>3</v>
      </c>
      <c r="BP25">
        <f ca="1"/>
        <v>3.08</v>
      </c>
      <c r="BQ25">
        <f ca="1"/>
        <v>3.14</v>
      </c>
      <c r="BR25">
        <f ca="1"/>
        <v>3.29</v>
      </c>
      <c r="BS25">
        <f ca="1"/>
        <v>3.44</v>
      </c>
      <c r="BT25">
        <f ca="1"/>
        <v>3.55</v>
      </c>
      <c r="BU25">
        <f ca="1"/>
        <v>3.61</v>
      </c>
      <c r="BV25">
        <f ca="1"/>
        <v>3.67</v>
      </c>
      <c r="BW25">
        <f ca="1"/>
        <v>3.9</v>
      </c>
      <c r="BX25">
        <f ca="1"/>
        <v>4.0599999999999996</v>
      </c>
      <c r="BY25">
        <f ca="1"/>
        <v>4.1900000000000004</v>
      </c>
      <c r="BZ25">
        <f ca="1"/>
        <v>4.3</v>
      </c>
    </row>
    <row r="26" spans="2:78">
      <c r="B26" s="48"/>
      <c r="C26" s="62">
        <f>IF(OR(H6="",H12=""),"",H12-H6)</f>
        <v>3</v>
      </c>
      <c r="D26" s="62" t="s">
        <v>17</v>
      </c>
      <c r="I26" s="6" t="str">
        <f ca="1"/>
        <v>7 years  0 mo</v>
      </c>
      <c r="J26" s="40">
        <f ca="1"/>
        <v>2.2999999999999998</v>
      </c>
      <c r="K26" s="41">
        <f ca="1"/>
        <v>2.2999999999999998</v>
      </c>
      <c r="L26" s="40">
        <f ca="1"/>
        <v>2.5</v>
      </c>
      <c r="M26" s="41">
        <f ca="1"/>
        <v>2.6</v>
      </c>
      <c r="N26" s="40">
        <f ca="1"/>
        <v>2.7</v>
      </c>
      <c r="O26" s="41">
        <f ca="1"/>
        <v>2.8</v>
      </c>
      <c r="P26" s="40">
        <f ca="1"/>
        <v>3</v>
      </c>
      <c r="Q26" s="41">
        <f ca="1"/>
        <v>3.1</v>
      </c>
      <c r="R26" s="40">
        <f ca="1"/>
        <v>3.2</v>
      </c>
      <c r="S26" s="41">
        <f ca="1"/>
        <v>3.3</v>
      </c>
      <c r="T26" s="40">
        <f ca="1"/>
        <v>3.3</v>
      </c>
      <c r="U26" s="41">
        <f ca="1"/>
        <v>3.4</v>
      </c>
      <c r="V26" s="40">
        <f ca="1"/>
        <v>3.6</v>
      </c>
      <c r="W26" s="41">
        <f ca="1"/>
        <v>3.7</v>
      </c>
      <c r="X26" s="40">
        <f ca="1"/>
        <v>3.9</v>
      </c>
      <c r="Y26" s="41">
        <f ca="1"/>
        <v>3.9</v>
      </c>
      <c r="Z26" s="40">
        <f ca="1"/>
        <v>4</v>
      </c>
      <c r="AA26" s="41">
        <f ca="1"/>
        <v>4.2</v>
      </c>
      <c r="AB26" s="40">
        <f ca="1"/>
        <v>4.3</v>
      </c>
      <c r="AC26" s="41">
        <f ca="1"/>
        <v>4.4000000000000004</v>
      </c>
      <c r="AD26" s="42">
        <f ca="1"/>
        <v>4.5</v>
      </c>
      <c r="AH26">
        <v>3.83</v>
      </c>
      <c r="AI26" s="47">
        <f t="shared" ca="1" si="3"/>
        <v>2.0699999999999998</v>
      </c>
      <c r="AJ26" s="47">
        <f t="shared" ca="1" si="3"/>
        <v>2.14</v>
      </c>
      <c r="AK26" s="47">
        <f t="shared" ca="1" si="3"/>
        <v>2.38</v>
      </c>
      <c r="AL26" s="47">
        <f t="shared" ca="1" si="3"/>
        <v>2.63</v>
      </c>
      <c r="AM26" s="47">
        <f t="shared" ca="1" si="3"/>
        <v>3.08</v>
      </c>
      <c r="AN26" s="47">
        <f t="shared" ca="1" si="3"/>
        <v>3.61</v>
      </c>
      <c r="AO26" s="47">
        <f t="shared" ca="1" si="3"/>
        <v>4.0599999999999996</v>
      </c>
      <c r="AP26" s="47">
        <f t="shared" ca="1" si="3"/>
        <v>4.1900000000000004</v>
      </c>
      <c r="AQ26" s="47">
        <f t="shared" ca="1" si="3"/>
        <v>4.3</v>
      </c>
      <c r="AR26">
        <v>24</v>
      </c>
      <c r="AT26">
        <v>25</v>
      </c>
      <c r="AU26" t="s">
        <v>42</v>
      </c>
      <c r="AV26">
        <v>4.0809287852241702</v>
      </c>
      <c r="AW26">
        <v>4.4491878565439604</v>
      </c>
      <c r="AX26">
        <v>3.8050604046369099</v>
      </c>
      <c r="AY26">
        <v>3.1104875386269599</v>
      </c>
      <c r="AZ26">
        <v>2.6542401653855801</v>
      </c>
      <c r="BA26">
        <v>1.6607889455209299</v>
      </c>
      <c r="BE26">
        <f ca="1"/>
        <v>3.92</v>
      </c>
      <c r="BF26">
        <f ca="1"/>
        <v>2.0699999999999998</v>
      </c>
      <c r="BG26">
        <f ca="1"/>
        <v>2.14</v>
      </c>
      <c r="BH26">
        <f ca="1"/>
        <v>2.38</v>
      </c>
      <c r="BI26">
        <f ca="1"/>
        <v>2.4500000000000002</v>
      </c>
      <c r="BJ26">
        <f ca="1"/>
        <v>2.5299999999999998</v>
      </c>
      <c r="BK26">
        <f ca="1"/>
        <v>2.63</v>
      </c>
      <c r="BL26">
        <f ca="1"/>
        <v>2.74</v>
      </c>
      <c r="BM26">
        <f ca="1"/>
        <v>2.84</v>
      </c>
      <c r="BN26">
        <f ca="1"/>
        <v>2.96</v>
      </c>
      <c r="BO26">
        <f ca="1"/>
        <v>3.01</v>
      </c>
      <c r="BP26">
        <f ca="1"/>
        <v>3.09</v>
      </c>
      <c r="BQ26">
        <f ca="1"/>
        <v>3.15</v>
      </c>
      <c r="BR26">
        <f ca="1"/>
        <v>3.29</v>
      </c>
      <c r="BS26">
        <f ca="1"/>
        <v>3.45</v>
      </c>
      <c r="BT26">
        <f ca="1"/>
        <v>3.56</v>
      </c>
      <c r="BU26">
        <f ca="1"/>
        <v>3.62</v>
      </c>
      <c r="BV26">
        <f ca="1"/>
        <v>3.67</v>
      </c>
      <c r="BW26">
        <f ca="1"/>
        <v>3.91</v>
      </c>
      <c r="BX26">
        <f ca="1"/>
        <v>4.07</v>
      </c>
      <c r="BY26">
        <f ca="1"/>
        <v>4.1900000000000004</v>
      </c>
      <c r="BZ26">
        <f ca="1"/>
        <v>4.3</v>
      </c>
    </row>
    <row r="27" spans="2:78">
      <c r="B27" s="48"/>
      <c r="C27" s="62" t="str">
        <f ca="1">IF(OR(C9="",C15="",C6="",C12=""),"",IF(OR(C26=3,C26=4,C26=5),"OK","too far apart"))</f>
        <v>OK</v>
      </c>
      <c r="D27" s="65"/>
      <c r="I27" s="6" t="str">
        <f ca="1"/>
        <v>3 mo</v>
      </c>
      <c r="J27" s="40">
        <f ca="1"/>
        <v>2.2999999999999998</v>
      </c>
      <c r="K27" s="41">
        <f ca="1"/>
        <v>2.2999999999999998</v>
      </c>
      <c r="L27" s="40">
        <f ca="1"/>
        <v>2.6</v>
      </c>
      <c r="M27" s="41">
        <f ca="1"/>
        <v>2.6</v>
      </c>
      <c r="N27" s="40">
        <f ca="1"/>
        <v>2.7</v>
      </c>
      <c r="O27" s="41">
        <f ca="1"/>
        <v>2.8</v>
      </c>
      <c r="P27" s="40">
        <f ca="1"/>
        <v>3</v>
      </c>
      <c r="Q27" s="41">
        <f ca="1"/>
        <v>3.1</v>
      </c>
      <c r="R27" s="40">
        <f ca="1"/>
        <v>3.2</v>
      </c>
      <c r="S27" s="41">
        <f ca="1"/>
        <v>3.3</v>
      </c>
      <c r="T27" s="40">
        <f ca="1"/>
        <v>3.4</v>
      </c>
      <c r="U27" s="41">
        <f ca="1"/>
        <v>3.4</v>
      </c>
      <c r="V27" s="40">
        <f ca="1"/>
        <v>3.6</v>
      </c>
      <c r="W27" s="41">
        <f ca="1"/>
        <v>3.8</v>
      </c>
      <c r="X27" s="40">
        <f ca="1"/>
        <v>3.9</v>
      </c>
      <c r="Y27" s="41">
        <f ca="1"/>
        <v>4</v>
      </c>
      <c r="Z27" s="40">
        <f ca="1"/>
        <v>4</v>
      </c>
      <c r="AA27" s="41">
        <f ca="1"/>
        <v>4.2</v>
      </c>
      <c r="AB27" s="40">
        <f ca="1"/>
        <v>4.3</v>
      </c>
      <c r="AC27" s="41">
        <f ca="1"/>
        <v>4.4000000000000004</v>
      </c>
      <c r="AD27" s="42">
        <f ca="1"/>
        <v>4.5</v>
      </c>
      <c r="AH27">
        <v>3.92</v>
      </c>
      <c r="AI27" s="47">
        <f t="shared" ca="1" si="3"/>
        <v>2.0699999999999998</v>
      </c>
      <c r="AJ27" s="47">
        <f t="shared" ca="1" si="3"/>
        <v>2.14</v>
      </c>
      <c r="AK27" s="47">
        <f t="shared" ca="1" si="3"/>
        <v>2.38</v>
      </c>
      <c r="AL27" s="47">
        <f t="shared" ca="1" si="3"/>
        <v>2.63</v>
      </c>
      <c r="AM27" s="47">
        <f t="shared" ca="1" si="3"/>
        <v>3.09</v>
      </c>
      <c r="AN27" s="47">
        <f t="shared" ca="1" si="3"/>
        <v>3.62</v>
      </c>
      <c r="AO27" s="47">
        <f t="shared" ca="1" si="3"/>
        <v>4.07</v>
      </c>
      <c r="AP27" s="47">
        <f t="shared" ca="1" si="3"/>
        <v>4.1900000000000004</v>
      </c>
      <c r="AQ27" s="47">
        <f t="shared" ca="1" si="3"/>
        <v>4.3</v>
      </c>
      <c r="AR27">
        <v>25</v>
      </c>
      <c r="AT27">
        <v>26</v>
      </c>
      <c r="AU27" t="s">
        <v>42</v>
      </c>
      <c r="AV27">
        <v>4.1642621185575104</v>
      </c>
      <c r="AW27">
        <v>4.4525848005003299</v>
      </c>
      <c r="AX27">
        <v>3.8160893580912698</v>
      </c>
      <c r="AY27">
        <v>3.1197415291387398</v>
      </c>
      <c r="AZ27">
        <v>2.6573617632717101</v>
      </c>
      <c r="BA27">
        <v>1.66004416677872</v>
      </c>
      <c r="BE27">
        <f ca="1"/>
        <v>4</v>
      </c>
      <c r="BF27">
        <f ca="1"/>
        <v>2.0699999999999998</v>
      </c>
      <c r="BG27">
        <f ca="1"/>
        <v>2.14</v>
      </c>
      <c r="BH27">
        <f ca="1"/>
        <v>2.38</v>
      </c>
      <c r="BI27">
        <f ca="1"/>
        <v>2.46</v>
      </c>
      <c r="BJ27">
        <f ca="1"/>
        <v>2.5299999999999998</v>
      </c>
      <c r="BK27">
        <f ca="1"/>
        <v>2.64</v>
      </c>
      <c r="BL27">
        <f ca="1"/>
        <v>2.75</v>
      </c>
      <c r="BM27">
        <f ca="1"/>
        <v>2.85</v>
      </c>
      <c r="BN27">
        <f ca="1"/>
        <v>2.97</v>
      </c>
      <c r="BO27">
        <f ca="1"/>
        <v>3.01</v>
      </c>
      <c r="BP27">
        <f ca="1"/>
        <v>3.1</v>
      </c>
      <c r="BQ27">
        <f ca="1"/>
        <v>3.16</v>
      </c>
      <c r="BR27">
        <f ca="1"/>
        <v>3.3</v>
      </c>
      <c r="BS27">
        <f ca="1"/>
        <v>3.46</v>
      </c>
      <c r="BT27">
        <f ca="1"/>
        <v>3.57</v>
      </c>
      <c r="BU27">
        <f ca="1"/>
        <v>3.63</v>
      </c>
      <c r="BV27">
        <f ca="1"/>
        <v>3.68</v>
      </c>
      <c r="BW27">
        <f ca="1"/>
        <v>3.92</v>
      </c>
      <c r="BX27">
        <f ca="1"/>
        <v>4.08</v>
      </c>
      <c r="BY27">
        <f ca="1"/>
        <v>4.2</v>
      </c>
      <c r="BZ27">
        <f ca="1"/>
        <v>4.3099999999999996</v>
      </c>
    </row>
    <row r="28" spans="2:78">
      <c r="I28" s="6" t="str">
        <f ca="1"/>
        <v>6 mo</v>
      </c>
      <c r="J28" s="40">
        <f ca="1"/>
        <v>2.2999999999999998</v>
      </c>
      <c r="K28" s="41">
        <f ca="1"/>
        <v>2.4</v>
      </c>
      <c r="L28" s="40">
        <f ca="1"/>
        <v>2.6</v>
      </c>
      <c r="M28" s="41">
        <f ca="1"/>
        <v>2.7</v>
      </c>
      <c r="N28" s="40">
        <f ca="1"/>
        <v>2.7</v>
      </c>
      <c r="O28" s="41">
        <f ca="1"/>
        <v>2.9</v>
      </c>
      <c r="P28" s="40">
        <f ca="1"/>
        <v>3</v>
      </c>
      <c r="Q28" s="41">
        <f ca="1"/>
        <v>3.2</v>
      </c>
      <c r="R28" s="40">
        <f ca="1"/>
        <v>3.3</v>
      </c>
      <c r="S28" s="41">
        <f ca="1"/>
        <v>3.3</v>
      </c>
      <c r="T28" s="40">
        <f ca="1"/>
        <v>3.4</v>
      </c>
      <c r="U28" s="41">
        <f ca="1"/>
        <v>3.5</v>
      </c>
      <c r="V28" s="40">
        <f ca="1"/>
        <v>3.7</v>
      </c>
      <c r="W28" s="41">
        <f ca="1"/>
        <v>3.8</v>
      </c>
      <c r="X28" s="40">
        <f ca="1"/>
        <v>3.9</v>
      </c>
      <c r="Y28" s="41">
        <f ca="1"/>
        <v>4</v>
      </c>
      <c r="Z28" s="40">
        <f ca="1"/>
        <v>4.0999999999999996</v>
      </c>
      <c r="AA28" s="41">
        <f ca="1"/>
        <v>4.3</v>
      </c>
      <c r="AB28" s="40">
        <f ca="1"/>
        <v>4.4000000000000004</v>
      </c>
      <c r="AC28" s="41">
        <f ca="1"/>
        <v>4.4000000000000004</v>
      </c>
      <c r="AD28" s="42">
        <f ca="1"/>
        <v>4.5999999999999996</v>
      </c>
      <c r="AH28">
        <v>4</v>
      </c>
      <c r="AI28" s="47">
        <f t="shared" ca="1" si="3"/>
        <v>2.0699999999999998</v>
      </c>
      <c r="AJ28" s="47">
        <f t="shared" ca="1" si="3"/>
        <v>2.14</v>
      </c>
      <c r="AK28" s="47">
        <f t="shared" ca="1" si="3"/>
        <v>2.38</v>
      </c>
      <c r="AL28" s="47">
        <f t="shared" ca="1" si="3"/>
        <v>2.64</v>
      </c>
      <c r="AM28" s="47">
        <f t="shared" ca="1" si="3"/>
        <v>3.1</v>
      </c>
      <c r="AN28" s="47">
        <f t="shared" ca="1" si="3"/>
        <v>3.63</v>
      </c>
      <c r="AO28" s="47">
        <f t="shared" ca="1" si="3"/>
        <v>4.08</v>
      </c>
      <c r="AP28" s="47">
        <f t="shared" ca="1" si="3"/>
        <v>4.2</v>
      </c>
      <c r="AQ28" s="47">
        <f t="shared" ca="1" si="3"/>
        <v>4.3099999999999996</v>
      </c>
      <c r="AR28">
        <v>26</v>
      </c>
      <c r="AT28">
        <v>27</v>
      </c>
      <c r="AU28" t="s">
        <v>42</v>
      </c>
      <c r="AV28">
        <v>4.2475954518908399</v>
      </c>
      <c r="AW28">
        <v>4.4556634478733299</v>
      </c>
      <c r="AX28">
        <v>3.8267436698796602</v>
      </c>
      <c r="AY28">
        <v>3.1289955196505299</v>
      </c>
      <c r="AZ28">
        <v>2.66048336115785</v>
      </c>
      <c r="BA28">
        <v>1.6592993880365201</v>
      </c>
      <c r="BE28">
        <f ca="1"/>
        <v>4.08</v>
      </c>
      <c r="BF28">
        <f ca="1"/>
        <v>2.08</v>
      </c>
      <c r="BG28">
        <f ca="1"/>
        <v>2.15</v>
      </c>
      <c r="BH28">
        <f ca="1"/>
        <v>2.39</v>
      </c>
      <c r="BI28">
        <f ca="1"/>
        <v>2.46</v>
      </c>
      <c r="BJ28">
        <f ca="1"/>
        <v>2.5299999999999998</v>
      </c>
      <c r="BK28">
        <f ca="1"/>
        <v>2.64</v>
      </c>
      <c r="BL28">
        <f ca="1"/>
        <v>2.75</v>
      </c>
      <c r="BM28">
        <f ca="1"/>
        <v>2.85</v>
      </c>
      <c r="BN28">
        <f ca="1"/>
        <v>2.97</v>
      </c>
      <c r="BO28">
        <f ca="1"/>
        <v>3.02</v>
      </c>
      <c r="BP28">
        <f ca="1"/>
        <v>3.1</v>
      </c>
      <c r="BQ28">
        <f ca="1"/>
        <v>3.17</v>
      </c>
      <c r="BR28">
        <f ca="1"/>
        <v>3.31</v>
      </c>
      <c r="BS28">
        <f ca="1"/>
        <v>3.47</v>
      </c>
      <c r="BT28">
        <f ca="1"/>
        <v>3.58</v>
      </c>
      <c r="BU28">
        <f ca="1"/>
        <v>3.64</v>
      </c>
      <c r="BV28">
        <f ca="1"/>
        <v>3.69</v>
      </c>
      <c r="BW28">
        <f ca="1"/>
        <v>3.93</v>
      </c>
      <c r="BX28">
        <f ca="1"/>
        <v>4.08</v>
      </c>
      <c r="BY28">
        <f ca="1"/>
        <v>4.2</v>
      </c>
      <c r="BZ28">
        <f ca="1"/>
        <v>4.3099999999999996</v>
      </c>
    </row>
    <row r="29" spans="2:78" ht="17" thickBot="1">
      <c r="I29" s="10" t="str">
        <f ca="1"/>
        <v>9 mo</v>
      </c>
      <c r="J29" s="43">
        <f ca="1"/>
        <v>2.4</v>
      </c>
      <c r="K29" s="44">
        <f ca="1"/>
        <v>2.4</v>
      </c>
      <c r="L29" s="43">
        <f ca="1"/>
        <v>2.6</v>
      </c>
      <c r="M29" s="44">
        <f ca="1"/>
        <v>2.7</v>
      </c>
      <c r="N29" s="43">
        <f ca="1"/>
        <v>2.8</v>
      </c>
      <c r="O29" s="44">
        <f ca="1"/>
        <v>2.9</v>
      </c>
      <c r="P29" s="43">
        <f ca="1"/>
        <v>3.1</v>
      </c>
      <c r="Q29" s="44">
        <f ca="1"/>
        <v>3.2</v>
      </c>
      <c r="R29" s="43">
        <f ca="1"/>
        <v>3.3</v>
      </c>
      <c r="S29" s="44">
        <f ca="1"/>
        <v>3.4</v>
      </c>
      <c r="T29" s="43">
        <f ca="1"/>
        <v>3.5</v>
      </c>
      <c r="U29" s="44">
        <f ca="1"/>
        <v>3.5</v>
      </c>
      <c r="V29" s="43">
        <f ca="1"/>
        <v>3.7</v>
      </c>
      <c r="W29" s="44">
        <f ca="1"/>
        <v>3.9</v>
      </c>
      <c r="X29" s="43">
        <f ca="1"/>
        <v>4</v>
      </c>
      <c r="Y29" s="44">
        <f ca="1"/>
        <v>4</v>
      </c>
      <c r="Z29" s="43">
        <f ca="1"/>
        <v>4.0999999999999996</v>
      </c>
      <c r="AA29" s="44">
        <f ca="1"/>
        <v>4.3</v>
      </c>
      <c r="AB29" s="43">
        <f ca="1"/>
        <v>4.4000000000000004</v>
      </c>
      <c r="AC29" s="44">
        <f ca="1"/>
        <v>4.5</v>
      </c>
      <c r="AD29" s="45">
        <f ca="1"/>
        <v>4.5999999999999996</v>
      </c>
      <c r="AH29">
        <v>4.08</v>
      </c>
      <c r="AI29" s="47">
        <f t="shared" ca="1" si="3"/>
        <v>2.08</v>
      </c>
      <c r="AJ29" s="47">
        <f t="shared" ca="1" si="3"/>
        <v>2.15</v>
      </c>
      <c r="AK29" s="47">
        <f t="shared" ca="1" si="3"/>
        <v>2.39</v>
      </c>
      <c r="AL29" s="47">
        <f t="shared" ca="1" si="3"/>
        <v>2.64</v>
      </c>
      <c r="AM29" s="47">
        <f t="shared" ca="1" si="3"/>
        <v>3.1</v>
      </c>
      <c r="AN29" s="47">
        <f t="shared" ca="1" si="3"/>
        <v>3.64</v>
      </c>
      <c r="AO29" s="47">
        <f t="shared" ca="1" si="3"/>
        <v>4.08</v>
      </c>
      <c r="AP29" s="47">
        <f t="shared" ca="1" si="3"/>
        <v>4.2</v>
      </c>
      <c r="AQ29" s="47">
        <f t="shared" ca="1" si="3"/>
        <v>4.3099999999999996</v>
      </c>
      <c r="AR29">
        <v>27</v>
      </c>
      <c r="AT29">
        <v>28</v>
      </c>
      <c r="AU29" t="s">
        <v>42</v>
      </c>
      <c r="AV29">
        <v>4.3309287852241702</v>
      </c>
      <c r="AW29">
        <v>4.4584536233277996</v>
      </c>
      <c r="AX29">
        <v>3.83703606617583</v>
      </c>
      <c r="AY29">
        <v>3.13824951016232</v>
      </c>
      <c r="AZ29">
        <v>2.6636049590439899</v>
      </c>
      <c r="BA29">
        <v>1.65855460929431</v>
      </c>
      <c r="BE29">
        <f ca="1"/>
        <v>4.17</v>
      </c>
      <c r="BF29">
        <f ca="1"/>
        <v>2.08</v>
      </c>
      <c r="BG29">
        <f ca="1"/>
        <v>2.15</v>
      </c>
      <c r="BH29">
        <f ca="1"/>
        <v>2.39</v>
      </c>
      <c r="BI29">
        <f ca="1"/>
        <v>2.46</v>
      </c>
      <c r="BJ29">
        <f ca="1"/>
        <v>2.54</v>
      </c>
      <c r="BK29">
        <f ca="1"/>
        <v>2.64</v>
      </c>
      <c r="BL29">
        <f ca="1"/>
        <v>2.76</v>
      </c>
      <c r="BM29">
        <f ca="1"/>
        <v>2.86</v>
      </c>
      <c r="BN29">
        <f ca="1"/>
        <v>2.98</v>
      </c>
      <c r="BO29">
        <f ca="1"/>
        <v>3.03</v>
      </c>
      <c r="BP29">
        <f ca="1"/>
        <v>3.11</v>
      </c>
      <c r="BQ29">
        <f ca="1"/>
        <v>3.17</v>
      </c>
      <c r="BR29">
        <f ca="1"/>
        <v>3.32</v>
      </c>
      <c r="BS29">
        <f ca="1"/>
        <v>3.48</v>
      </c>
      <c r="BT29">
        <f ca="1"/>
        <v>3.59</v>
      </c>
      <c r="BU29">
        <f ca="1"/>
        <v>3.65</v>
      </c>
      <c r="BV29">
        <f ca="1"/>
        <v>3.7</v>
      </c>
      <c r="BW29">
        <f ca="1"/>
        <v>3.94</v>
      </c>
      <c r="BX29">
        <f ca="1"/>
        <v>4.09</v>
      </c>
      <c r="BY29">
        <f ca="1"/>
        <v>4.21</v>
      </c>
      <c r="BZ29">
        <f ca="1"/>
        <v>4.32</v>
      </c>
    </row>
    <row r="30" spans="2:78">
      <c r="B30" s="52" t="s">
        <v>107</v>
      </c>
      <c r="D30" s="47"/>
      <c r="I30" s="6" t="str">
        <f ca="1"/>
        <v>8 years  0 mo</v>
      </c>
      <c r="J30" s="40">
        <f ca="1"/>
        <v>2.4</v>
      </c>
      <c r="K30" s="41">
        <f ca="1"/>
        <v>2.4</v>
      </c>
      <c r="L30" s="40">
        <f ca="1"/>
        <v>2.7</v>
      </c>
      <c r="M30" s="41">
        <f ca="1"/>
        <v>2.7</v>
      </c>
      <c r="N30" s="40">
        <f ca="1"/>
        <v>2.8</v>
      </c>
      <c r="O30" s="41">
        <f ca="1"/>
        <v>2.9</v>
      </c>
      <c r="P30" s="40">
        <f ca="1"/>
        <v>3.1</v>
      </c>
      <c r="Q30" s="41">
        <f ca="1"/>
        <v>3.3</v>
      </c>
      <c r="R30" s="40">
        <f ca="1"/>
        <v>3.4</v>
      </c>
      <c r="S30" s="41">
        <f ca="1"/>
        <v>3.4</v>
      </c>
      <c r="T30" s="40">
        <f ca="1"/>
        <v>3.5</v>
      </c>
      <c r="U30" s="41">
        <f ca="1"/>
        <v>3.6</v>
      </c>
      <c r="V30" s="40">
        <f ca="1"/>
        <v>3.8</v>
      </c>
      <c r="W30" s="41">
        <f ca="1"/>
        <v>3.9</v>
      </c>
      <c r="X30" s="40">
        <f ca="1"/>
        <v>4</v>
      </c>
      <c r="Y30" s="41">
        <f ca="1"/>
        <v>4.0999999999999996</v>
      </c>
      <c r="Z30" s="40">
        <f ca="1"/>
        <v>4.2</v>
      </c>
      <c r="AA30" s="41">
        <f ca="1"/>
        <v>4.4000000000000004</v>
      </c>
      <c r="AB30" s="40">
        <f ca="1"/>
        <v>4.4000000000000004</v>
      </c>
      <c r="AC30" s="41">
        <f ca="1"/>
        <v>4.5</v>
      </c>
      <c r="AD30" s="42">
        <f ca="1"/>
        <v>4.5999999999999996</v>
      </c>
      <c r="AH30">
        <v>4.17</v>
      </c>
      <c r="AI30" s="47">
        <f t="shared" ca="1" si="3"/>
        <v>2.08</v>
      </c>
      <c r="AJ30" s="47">
        <f t="shared" ca="1" si="3"/>
        <v>2.15</v>
      </c>
      <c r="AK30" s="47">
        <f t="shared" ca="1" si="3"/>
        <v>2.39</v>
      </c>
      <c r="AL30" s="47">
        <f t="shared" ca="1" si="3"/>
        <v>2.64</v>
      </c>
      <c r="AM30" s="47">
        <f t="shared" ca="1" si="3"/>
        <v>3.11</v>
      </c>
      <c r="AN30" s="47">
        <f t="shared" ca="1" si="3"/>
        <v>3.65</v>
      </c>
      <c r="AO30" s="47">
        <f t="shared" ca="1" si="3"/>
        <v>4.09</v>
      </c>
      <c r="AP30" s="47">
        <f t="shared" ca="1" si="3"/>
        <v>4.21</v>
      </c>
      <c r="AQ30" s="47">
        <f t="shared" ca="1" si="3"/>
        <v>4.32</v>
      </c>
      <c r="AR30">
        <v>28</v>
      </c>
      <c r="AT30">
        <v>29</v>
      </c>
      <c r="AU30" t="s">
        <v>42</v>
      </c>
      <c r="AV30">
        <v>4.4142621185575104</v>
      </c>
      <c r="AW30">
        <v>4.4609823569317202</v>
      </c>
      <c r="AX30">
        <v>3.8469788408591099</v>
      </c>
      <c r="AY30">
        <v>3.1475035006740999</v>
      </c>
      <c r="AZ30">
        <v>2.6667265569301302</v>
      </c>
      <c r="BA30">
        <v>1.6578098305521101</v>
      </c>
      <c r="BE30">
        <f ca="1"/>
        <v>4.25</v>
      </c>
      <c r="BF30">
        <f ca="1"/>
        <v>2.09</v>
      </c>
      <c r="BG30">
        <f ca="1"/>
        <v>2.15</v>
      </c>
      <c r="BH30">
        <f ca="1"/>
        <v>2.39</v>
      </c>
      <c r="BI30">
        <f ca="1"/>
        <v>2.46</v>
      </c>
      <c r="BJ30">
        <f ca="1"/>
        <v>2.54</v>
      </c>
      <c r="BK30">
        <f ca="1"/>
        <v>2.65</v>
      </c>
      <c r="BL30">
        <f ca="1"/>
        <v>2.76</v>
      </c>
      <c r="BM30">
        <f ca="1"/>
        <v>2.87</v>
      </c>
      <c r="BN30">
        <f ca="1"/>
        <v>2.99</v>
      </c>
      <c r="BO30">
        <f ca="1"/>
        <v>3.04</v>
      </c>
      <c r="BP30">
        <f ca="1"/>
        <v>3.12</v>
      </c>
      <c r="BQ30">
        <f ca="1"/>
        <v>3.18</v>
      </c>
      <c r="BR30">
        <f ca="1"/>
        <v>3.33</v>
      </c>
      <c r="BS30">
        <f ca="1"/>
        <v>3.49</v>
      </c>
      <c r="BT30">
        <f ca="1"/>
        <v>3.6</v>
      </c>
      <c r="BU30">
        <f ca="1"/>
        <v>3.66</v>
      </c>
      <c r="BV30">
        <f ca="1"/>
        <v>3.71</v>
      </c>
      <c r="BW30">
        <f ca="1"/>
        <v>3.95</v>
      </c>
      <c r="BX30">
        <f ca="1"/>
        <v>4.0999999999999996</v>
      </c>
      <c r="BY30">
        <f ca="1"/>
        <v>4.21</v>
      </c>
      <c r="BZ30">
        <f ca="1"/>
        <v>4.33</v>
      </c>
    </row>
    <row r="31" spans="2:78">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more than expected</v>
      </c>
      <c r="D31" s="47"/>
      <c r="I31" s="6" t="str">
        <f ca="1"/>
        <v>3 mo</v>
      </c>
      <c r="J31" s="40">
        <f ca="1"/>
        <v>2.4</v>
      </c>
      <c r="K31" s="41">
        <f ca="1"/>
        <v>2.5</v>
      </c>
      <c r="L31" s="40">
        <f ca="1"/>
        <v>2.7</v>
      </c>
      <c r="M31" s="41">
        <f ca="1"/>
        <v>2.8</v>
      </c>
      <c r="N31" s="40">
        <f ca="1"/>
        <v>2.9</v>
      </c>
      <c r="O31" s="41">
        <f ca="1"/>
        <v>3</v>
      </c>
      <c r="P31" s="40">
        <f ca="1"/>
        <v>3.2</v>
      </c>
      <c r="Q31" s="41">
        <f ca="1"/>
        <v>3.3</v>
      </c>
      <c r="R31" s="40">
        <f ca="1"/>
        <v>3.4</v>
      </c>
      <c r="S31" s="41">
        <f ca="1"/>
        <v>3.5</v>
      </c>
      <c r="T31" s="40">
        <f ca="1"/>
        <v>3.5</v>
      </c>
      <c r="U31" s="41">
        <f ca="1"/>
        <v>3.6</v>
      </c>
      <c r="V31" s="40">
        <f ca="1"/>
        <v>3.8</v>
      </c>
      <c r="W31" s="41">
        <f ca="1"/>
        <v>4</v>
      </c>
      <c r="X31" s="40">
        <f ca="1"/>
        <v>4.0999999999999996</v>
      </c>
      <c r="Y31" s="41">
        <f ca="1"/>
        <v>4.0999999999999996</v>
      </c>
      <c r="Z31" s="40">
        <f ca="1"/>
        <v>4.2</v>
      </c>
      <c r="AA31" s="41">
        <f ca="1"/>
        <v>4.4000000000000004</v>
      </c>
      <c r="AB31" s="40">
        <f ca="1"/>
        <v>4.5</v>
      </c>
      <c r="AC31" s="41">
        <f ca="1"/>
        <v>4.5999999999999996</v>
      </c>
      <c r="AD31" s="42">
        <f ca="1"/>
        <v>4.7</v>
      </c>
      <c r="AH31">
        <v>4.25</v>
      </c>
      <c r="AI31" s="47">
        <f t="shared" ca="1" si="3"/>
        <v>2.09</v>
      </c>
      <c r="AJ31" s="47">
        <f t="shared" ca="1" si="3"/>
        <v>2.15</v>
      </c>
      <c r="AK31" s="47">
        <f t="shared" ca="1" si="3"/>
        <v>2.39</v>
      </c>
      <c r="AL31" s="47">
        <f t="shared" ca="1" si="3"/>
        <v>2.65</v>
      </c>
      <c r="AM31" s="47">
        <f t="shared" ca="1" si="3"/>
        <v>3.12</v>
      </c>
      <c r="AN31" s="47">
        <f t="shared" ca="1" si="3"/>
        <v>3.66</v>
      </c>
      <c r="AO31" s="47">
        <f t="shared" ca="1" si="3"/>
        <v>4.0999999999999996</v>
      </c>
      <c r="AP31" s="47">
        <f t="shared" ca="1" si="3"/>
        <v>4.21</v>
      </c>
      <c r="AQ31" s="47">
        <f t="shared" ca="1" si="3"/>
        <v>4.33</v>
      </c>
      <c r="AR31">
        <v>29</v>
      </c>
      <c r="AT31">
        <v>30</v>
      </c>
      <c r="AU31" t="s">
        <v>42</v>
      </c>
      <c r="AV31">
        <v>4.4975954518908399</v>
      </c>
      <c r="AW31">
        <v>4.46327414601235</v>
      </c>
      <c r="AX31">
        <v>3.8565838701989898</v>
      </c>
      <c r="AY31">
        <v>3.15675749118589</v>
      </c>
      <c r="AZ31">
        <v>2.66984815481627</v>
      </c>
      <c r="BA31">
        <v>1.6570650518098999</v>
      </c>
      <c r="BE31">
        <f ca="1"/>
        <v>4.33</v>
      </c>
      <c r="BF31">
        <f ca="1"/>
        <v>2.1</v>
      </c>
      <c r="BG31">
        <f ca="1"/>
        <v>2.16</v>
      </c>
      <c r="BH31">
        <f ca="1"/>
        <v>2.39</v>
      </c>
      <c r="BI31">
        <f ca="1"/>
        <v>2.4700000000000002</v>
      </c>
      <c r="BJ31">
        <f ca="1"/>
        <v>2.54</v>
      </c>
      <c r="BK31">
        <f ca="1"/>
        <v>2.65</v>
      </c>
      <c r="BL31">
        <f ca="1"/>
        <v>2.77</v>
      </c>
      <c r="BM31">
        <f ca="1"/>
        <v>2.87</v>
      </c>
      <c r="BN31">
        <f ca="1"/>
        <v>2.99</v>
      </c>
      <c r="BO31">
        <f ca="1"/>
        <v>3.04</v>
      </c>
      <c r="BP31">
        <f ca="1"/>
        <v>3.12</v>
      </c>
      <c r="BQ31">
        <f ca="1"/>
        <v>3.19</v>
      </c>
      <c r="BR31">
        <f ca="1"/>
        <v>3.34</v>
      </c>
      <c r="BS31">
        <f ca="1"/>
        <v>3.5</v>
      </c>
      <c r="BT31">
        <f ca="1"/>
        <v>3.61</v>
      </c>
      <c r="BU31">
        <f ca="1"/>
        <v>3.67</v>
      </c>
      <c r="BV31">
        <f ca="1"/>
        <v>3.72</v>
      </c>
      <c r="BW31">
        <f ca="1"/>
        <v>3.96</v>
      </c>
      <c r="BX31">
        <f ca="1"/>
        <v>4.1100000000000003</v>
      </c>
      <c r="BY31">
        <f ca="1"/>
        <v>4.22</v>
      </c>
      <c r="BZ31">
        <f ca="1"/>
        <v>4.33</v>
      </c>
    </row>
    <row r="32" spans="2:78">
      <c r="B32" s="52" t="s">
        <v>108</v>
      </c>
      <c r="I32" s="6" t="str">
        <f ca="1"/>
        <v>6 mo</v>
      </c>
      <c r="J32" s="40">
        <f ca="1"/>
        <v>2.5</v>
      </c>
      <c r="K32" s="41">
        <f ca="1"/>
        <v>2.5</v>
      </c>
      <c r="L32" s="40">
        <f ca="1"/>
        <v>2.8</v>
      </c>
      <c r="M32" s="41">
        <f ca="1"/>
        <v>2.8</v>
      </c>
      <c r="N32" s="40">
        <f ca="1"/>
        <v>2.9</v>
      </c>
      <c r="O32" s="41">
        <f ca="1"/>
        <v>3</v>
      </c>
      <c r="P32" s="40">
        <f ca="1"/>
        <v>3.2</v>
      </c>
      <c r="Q32" s="41">
        <f ca="1"/>
        <v>3.4</v>
      </c>
      <c r="R32" s="40">
        <f ca="1"/>
        <v>3.5</v>
      </c>
      <c r="S32" s="41">
        <f ca="1"/>
        <v>3.5</v>
      </c>
      <c r="T32" s="40">
        <f ca="1"/>
        <v>3.6</v>
      </c>
      <c r="U32" s="41">
        <f ca="1"/>
        <v>3.7</v>
      </c>
      <c r="V32" s="40">
        <f ca="1"/>
        <v>3.9</v>
      </c>
      <c r="W32" s="41">
        <f ca="1"/>
        <v>4</v>
      </c>
      <c r="X32" s="40">
        <f ca="1"/>
        <v>4.0999999999999996</v>
      </c>
      <c r="Y32" s="41">
        <f ca="1"/>
        <v>4.2</v>
      </c>
      <c r="Z32" s="40">
        <f ca="1"/>
        <v>4.3</v>
      </c>
      <c r="AA32" s="41">
        <f ca="1"/>
        <v>4.5</v>
      </c>
      <c r="AB32" s="40">
        <f ca="1"/>
        <v>4.5</v>
      </c>
      <c r="AC32" s="41">
        <f ca="1"/>
        <v>4.5999999999999996</v>
      </c>
      <c r="AD32" s="42">
        <f ca="1"/>
        <v>4.7</v>
      </c>
      <c r="AH32">
        <v>4.33</v>
      </c>
      <c r="AI32" s="47">
        <f t="shared" ca="1" si="3"/>
        <v>2.1</v>
      </c>
      <c r="AJ32" s="47">
        <f t="shared" ca="1" si="3"/>
        <v>2.16</v>
      </c>
      <c r="AK32" s="47">
        <f t="shared" ca="1" si="3"/>
        <v>2.39</v>
      </c>
      <c r="AL32" s="47">
        <f t="shared" ca="1" si="3"/>
        <v>2.65</v>
      </c>
      <c r="AM32" s="47">
        <f t="shared" ca="1" si="3"/>
        <v>3.12</v>
      </c>
      <c r="AN32" s="47">
        <f t="shared" ca="1" si="3"/>
        <v>3.67</v>
      </c>
      <c r="AO32" s="47">
        <f t="shared" ca="1" si="3"/>
        <v>4.1100000000000003</v>
      </c>
      <c r="AP32" s="47">
        <f t="shared" ca="1" si="3"/>
        <v>4.22</v>
      </c>
      <c r="AQ32" s="47">
        <f t="shared" ca="1" si="3"/>
        <v>4.33</v>
      </c>
      <c r="AR32">
        <v>30</v>
      </c>
      <c r="AT32">
        <v>31</v>
      </c>
      <c r="AU32" t="s">
        <v>42</v>
      </c>
      <c r="AV32">
        <v>4.5809287852241702</v>
      </c>
      <c r="AW32">
        <v>4.4653511924762297</v>
      </c>
      <c r="AX32">
        <v>3.8658626270409</v>
      </c>
      <c r="AY32">
        <v>3.1660114816976801</v>
      </c>
      <c r="AZ32">
        <v>2.6729697527024099</v>
      </c>
      <c r="BA32">
        <v>1.65632027306769</v>
      </c>
      <c r="BE32">
        <f ca="1"/>
        <v>4.42</v>
      </c>
      <c r="BF32">
        <f ca="1"/>
        <v>2.1</v>
      </c>
      <c r="BG32">
        <f ca="1"/>
        <v>2.16</v>
      </c>
      <c r="BH32">
        <f ca="1"/>
        <v>2.4</v>
      </c>
      <c r="BI32">
        <f ca="1"/>
        <v>2.4700000000000002</v>
      </c>
      <c r="BJ32">
        <f ca="1"/>
        <v>2.5499999999999998</v>
      </c>
      <c r="BK32">
        <f ca="1"/>
        <v>2.66</v>
      </c>
      <c r="BL32">
        <f ca="1"/>
        <v>2.77</v>
      </c>
      <c r="BM32">
        <f ca="1"/>
        <v>2.88</v>
      </c>
      <c r="BN32">
        <f ca="1"/>
        <v>3</v>
      </c>
      <c r="BO32">
        <f ca="1"/>
        <v>3.05</v>
      </c>
      <c r="BP32">
        <f ca="1"/>
        <v>3.13</v>
      </c>
      <c r="BQ32">
        <f ca="1"/>
        <v>3.2</v>
      </c>
      <c r="BR32">
        <f ca="1"/>
        <v>3.35</v>
      </c>
      <c r="BS32">
        <f ca="1"/>
        <v>3.51</v>
      </c>
      <c r="BT32">
        <f ca="1"/>
        <v>3.62</v>
      </c>
      <c r="BU32">
        <f ca="1"/>
        <v>3.68</v>
      </c>
      <c r="BV32">
        <f ca="1"/>
        <v>3.73</v>
      </c>
      <c r="BW32">
        <f ca="1"/>
        <v>3.97</v>
      </c>
      <c r="BX32">
        <f ca="1"/>
        <v>4.1100000000000003</v>
      </c>
      <c r="BY32">
        <f ca="1"/>
        <v>4.22</v>
      </c>
      <c r="BZ32">
        <f ca="1"/>
        <v>4.34</v>
      </c>
    </row>
    <row r="33" spans="2:78" ht="17" thickBot="1">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less than expected</v>
      </c>
      <c r="I33" s="10" t="str">
        <f ca="1"/>
        <v>9 mo</v>
      </c>
      <c r="J33" s="43">
        <f ca="1"/>
        <v>2.5</v>
      </c>
      <c r="K33" s="44">
        <f ca="1"/>
        <v>2.5</v>
      </c>
      <c r="L33" s="43">
        <f ca="1"/>
        <v>2.8</v>
      </c>
      <c r="M33" s="44">
        <f ca="1"/>
        <v>2.9</v>
      </c>
      <c r="N33" s="43">
        <f ca="1"/>
        <v>3</v>
      </c>
      <c r="O33" s="44">
        <f ca="1"/>
        <v>3.1</v>
      </c>
      <c r="P33" s="43">
        <f ca="1"/>
        <v>3.3</v>
      </c>
      <c r="Q33" s="44">
        <f ca="1"/>
        <v>3.4</v>
      </c>
      <c r="R33" s="43">
        <f ca="1"/>
        <v>3.5</v>
      </c>
      <c r="S33" s="44">
        <f ca="1"/>
        <v>3.6</v>
      </c>
      <c r="T33" s="43">
        <f ca="1"/>
        <v>3.6</v>
      </c>
      <c r="U33" s="44">
        <f ca="1"/>
        <v>3.7</v>
      </c>
      <c r="V33" s="43">
        <f ca="1"/>
        <v>3.9</v>
      </c>
      <c r="W33" s="44">
        <f ca="1"/>
        <v>4.0999999999999996</v>
      </c>
      <c r="X33" s="43">
        <f ca="1"/>
        <v>4.2</v>
      </c>
      <c r="Y33" s="44">
        <f ca="1"/>
        <v>4.2</v>
      </c>
      <c r="Z33" s="43">
        <f ca="1"/>
        <v>4.3</v>
      </c>
      <c r="AA33" s="44">
        <f ca="1"/>
        <v>4.5</v>
      </c>
      <c r="AB33" s="43">
        <f ca="1"/>
        <v>4.5999999999999996</v>
      </c>
      <c r="AC33" s="44">
        <f ca="1"/>
        <v>4.5999999999999996</v>
      </c>
      <c r="AD33" s="45">
        <f ca="1"/>
        <v>4.8</v>
      </c>
      <c r="AH33">
        <v>4.42</v>
      </c>
      <c r="AI33" s="47">
        <f t="shared" ca="1" si="3"/>
        <v>2.1</v>
      </c>
      <c r="AJ33" s="47">
        <f t="shared" ca="1" si="3"/>
        <v>2.16</v>
      </c>
      <c r="AK33" s="47">
        <f t="shared" ca="1" si="3"/>
        <v>2.4</v>
      </c>
      <c r="AL33" s="47">
        <f t="shared" ca="1" si="3"/>
        <v>2.66</v>
      </c>
      <c r="AM33" s="47">
        <f t="shared" ca="1" si="3"/>
        <v>3.13</v>
      </c>
      <c r="AN33" s="47">
        <f t="shared" ca="1" si="3"/>
        <v>3.68</v>
      </c>
      <c r="AO33" s="47">
        <f t="shared" ca="1" si="3"/>
        <v>4.1100000000000003</v>
      </c>
      <c r="AP33" s="47">
        <f t="shared" ca="1" si="3"/>
        <v>4.22</v>
      </c>
      <c r="AQ33" s="47">
        <f t="shared" ca="1" si="3"/>
        <v>4.34</v>
      </c>
      <c r="AR33">
        <v>31</v>
      </c>
      <c r="AT33">
        <v>32</v>
      </c>
      <c r="AU33" t="s">
        <v>42</v>
      </c>
      <c r="AV33">
        <v>4.6642621185575104</v>
      </c>
      <c r="AW33">
        <v>4.4672336178920604</v>
      </c>
      <c r="AX33">
        <v>3.8748261945100602</v>
      </c>
      <c r="AY33">
        <v>3.17526547220946</v>
      </c>
      <c r="AZ33">
        <v>2.6760913505885502</v>
      </c>
      <c r="BA33">
        <v>1.6555754943254899</v>
      </c>
      <c r="BE33">
        <f ca="1"/>
        <v>4.5</v>
      </c>
      <c r="BF33">
        <f ca="1"/>
        <v>2.11</v>
      </c>
      <c r="BG33">
        <f ca="1"/>
        <v>2.17</v>
      </c>
      <c r="BH33">
        <f ca="1"/>
        <v>2.4</v>
      </c>
      <c r="BI33">
        <f ca="1"/>
        <v>2.4700000000000002</v>
      </c>
      <c r="BJ33">
        <f ca="1"/>
        <v>2.5499999999999998</v>
      </c>
      <c r="BK33">
        <f ca="1"/>
        <v>2.66</v>
      </c>
      <c r="BL33">
        <f ca="1"/>
        <v>2.78</v>
      </c>
      <c r="BM33">
        <f ca="1"/>
        <v>2.89</v>
      </c>
      <c r="BN33">
        <f ca="1"/>
        <v>3.01</v>
      </c>
      <c r="BO33">
        <f ca="1"/>
        <v>3.06</v>
      </c>
      <c r="BP33">
        <f ca="1"/>
        <v>3.14</v>
      </c>
      <c r="BQ33">
        <f ca="1"/>
        <v>3.2</v>
      </c>
      <c r="BR33">
        <f ca="1"/>
        <v>3.36</v>
      </c>
      <c r="BS33">
        <f ca="1"/>
        <v>3.52</v>
      </c>
      <c r="BT33">
        <f ca="1"/>
        <v>3.63</v>
      </c>
      <c r="BU33">
        <f ca="1"/>
        <v>3.69</v>
      </c>
      <c r="BV33">
        <f ca="1"/>
        <v>3.74</v>
      </c>
      <c r="BW33">
        <f ca="1"/>
        <v>3.98</v>
      </c>
      <c r="BX33">
        <f ca="1"/>
        <v>4.12</v>
      </c>
      <c r="BY33">
        <f ca="1"/>
        <v>4.2300000000000004</v>
      </c>
      <c r="BZ33">
        <f ca="1"/>
        <v>4.34</v>
      </c>
    </row>
    <row r="34" spans="2:78">
      <c r="I34" s="6" t="str">
        <f ca="1"/>
        <v>9 years  0 mo</v>
      </c>
      <c r="J34" s="40">
        <f ca="1"/>
        <v>2.6</v>
      </c>
      <c r="K34" s="41">
        <f ca="1"/>
        <v>2.6</v>
      </c>
      <c r="L34" s="40">
        <f ca="1"/>
        <v>2.8</v>
      </c>
      <c r="M34" s="41">
        <f ca="1"/>
        <v>2.9</v>
      </c>
      <c r="N34" s="40">
        <f ca="1"/>
        <v>3</v>
      </c>
      <c r="O34" s="41">
        <f ca="1"/>
        <v>3.1</v>
      </c>
      <c r="P34" s="40">
        <f ca="1"/>
        <v>3.4</v>
      </c>
      <c r="Q34" s="41">
        <f ca="1"/>
        <v>3.5</v>
      </c>
      <c r="R34" s="40">
        <f ca="1"/>
        <v>3.6</v>
      </c>
      <c r="S34" s="41">
        <f ca="1"/>
        <v>3.6</v>
      </c>
      <c r="T34" s="40">
        <f ca="1"/>
        <v>3.7</v>
      </c>
      <c r="U34" s="41">
        <f ca="1"/>
        <v>3.8</v>
      </c>
      <c r="V34" s="40">
        <f ca="1"/>
        <v>4</v>
      </c>
      <c r="W34" s="41">
        <f ca="1"/>
        <v>4.0999999999999996</v>
      </c>
      <c r="X34" s="40">
        <f ca="1"/>
        <v>4.2</v>
      </c>
      <c r="Y34" s="41">
        <f ca="1"/>
        <v>4.3</v>
      </c>
      <c r="Z34" s="40">
        <f ca="1"/>
        <v>4.4000000000000004</v>
      </c>
      <c r="AA34" s="41">
        <f ca="1"/>
        <v>4.5</v>
      </c>
      <c r="AB34" s="40">
        <f ca="1"/>
        <v>4.5999999999999996</v>
      </c>
      <c r="AC34" s="41">
        <f ca="1"/>
        <v>4.7</v>
      </c>
      <c r="AD34" s="42">
        <f ca="1"/>
        <v>4.8</v>
      </c>
      <c r="AH34">
        <v>4.5</v>
      </c>
      <c r="AI34" s="47">
        <f t="shared" ref="AI34:AQ43" ca="1" si="4">IF(AND(AI$3&gt;=MIN($J$5:$AD$5),AI$3&lt;=MAX($J$5:$AD$5)),INDEX(allCentiles,$AR34,MATCH(AI$3,topRow)),NA())</f>
        <v>2.11</v>
      </c>
      <c r="AJ34" s="47">
        <f t="shared" ca="1" si="4"/>
        <v>2.17</v>
      </c>
      <c r="AK34" s="47">
        <f t="shared" ca="1" si="4"/>
        <v>2.4</v>
      </c>
      <c r="AL34" s="47">
        <f t="shared" ca="1" si="4"/>
        <v>2.66</v>
      </c>
      <c r="AM34" s="47">
        <f t="shared" ca="1" si="4"/>
        <v>3.14</v>
      </c>
      <c r="AN34" s="47">
        <f t="shared" ca="1" si="4"/>
        <v>3.69</v>
      </c>
      <c r="AO34" s="47">
        <f t="shared" ca="1" si="4"/>
        <v>4.12</v>
      </c>
      <c r="AP34" s="47">
        <f t="shared" ca="1" si="4"/>
        <v>4.2300000000000004</v>
      </c>
      <c r="AQ34" s="47">
        <f t="shared" ca="1" si="4"/>
        <v>4.34</v>
      </c>
      <c r="AR34">
        <v>32</v>
      </c>
      <c r="AT34">
        <v>33</v>
      </c>
      <c r="AU34" t="s">
        <v>42</v>
      </c>
      <c r="AV34">
        <v>4.7475954518908399</v>
      </c>
      <c r="AW34">
        <v>4.4689396584201697</v>
      </c>
      <c r="AX34">
        <v>3.8834852792498702</v>
      </c>
      <c r="AY34">
        <v>3.1845194627212501</v>
      </c>
      <c r="AZ34">
        <v>2.67921294847469</v>
      </c>
      <c r="BA34">
        <v>1.65483071558328</v>
      </c>
      <c r="BE34">
        <f ca="1"/>
        <v>4.58</v>
      </c>
      <c r="BF34">
        <f ca="1"/>
        <v>2.11</v>
      </c>
      <c r="BG34">
        <f ca="1"/>
        <v>2.17</v>
      </c>
      <c r="BH34">
        <f ca="1"/>
        <v>2.4</v>
      </c>
      <c r="BI34">
        <f ca="1"/>
        <v>2.48</v>
      </c>
      <c r="BJ34">
        <f ca="1"/>
        <v>2.5499999999999998</v>
      </c>
      <c r="BK34">
        <f ca="1"/>
        <v>2.66</v>
      </c>
      <c r="BL34">
        <f ca="1"/>
        <v>2.79</v>
      </c>
      <c r="BM34">
        <f ca="1"/>
        <v>2.89</v>
      </c>
      <c r="BN34">
        <f ca="1"/>
        <v>3.02</v>
      </c>
      <c r="BO34">
        <f ca="1"/>
        <v>3.07</v>
      </c>
      <c r="BP34">
        <f ca="1"/>
        <v>3.15</v>
      </c>
      <c r="BQ34">
        <f ca="1"/>
        <v>3.21</v>
      </c>
      <c r="BR34">
        <f ca="1"/>
        <v>3.37</v>
      </c>
      <c r="BS34">
        <f ca="1"/>
        <v>3.53</v>
      </c>
      <c r="BT34">
        <f ca="1"/>
        <v>3.64</v>
      </c>
      <c r="BU34">
        <f ca="1"/>
        <v>3.7</v>
      </c>
      <c r="BV34">
        <f ca="1"/>
        <v>3.75</v>
      </c>
      <c r="BW34">
        <f ca="1"/>
        <v>3.99</v>
      </c>
      <c r="BX34">
        <f ca="1"/>
        <v>4.13</v>
      </c>
      <c r="BY34">
        <f ca="1"/>
        <v>4.2300000000000004</v>
      </c>
      <c r="BZ34">
        <f ca="1"/>
        <v>4.3499999999999996</v>
      </c>
    </row>
    <row r="35" spans="2:78">
      <c r="I35" s="6" t="str">
        <f ca="1"/>
        <v>3 mo</v>
      </c>
      <c r="J35" s="40">
        <f ca="1"/>
        <v>2.6</v>
      </c>
      <c r="K35" s="41">
        <f ca="1"/>
        <v>2.6</v>
      </c>
      <c r="L35" s="40">
        <f ca="1"/>
        <v>2.9</v>
      </c>
      <c r="M35" s="41">
        <f ca="1"/>
        <v>3</v>
      </c>
      <c r="N35" s="40">
        <f ca="1"/>
        <v>3.1</v>
      </c>
      <c r="O35" s="41">
        <f ca="1"/>
        <v>3.2</v>
      </c>
      <c r="P35" s="40">
        <f ca="1"/>
        <v>3.4</v>
      </c>
      <c r="Q35" s="41">
        <f ca="1"/>
        <v>3.5</v>
      </c>
      <c r="R35" s="40">
        <f ca="1"/>
        <v>3.6</v>
      </c>
      <c r="S35" s="41">
        <f ca="1"/>
        <v>3.7</v>
      </c>
      <c r="T35" s="40">
        <f ca="1"/>
        <v>3.8</v>
      </c>
      <c r="U35" s="41">
        <f ca="1"/>
        <v>3.8</v>
      </c>
      <c r="V35" s="40">
        <f ca="1"/>
        <v>4</v>
      </c>
      <c r="W35" s="41">
        <f ca="1"/>
        <v>4.2</v>
      </c>
      <c r="X35" s="40">
        <f ca="1"/>
        <v>4.3</v>
      </c>
      <c r="Y35" s="41">
        <f ca="1"/>
        <v>4.3</v>
      </c>
      <c r="Z35" s="40">
        <f ca="1"/>
        <v>4.4000000000000004</v>
      </c>
      <c r="AA35" s="41">
        <f ca="1"/>
        <v>4.5999999999999996</v>
      </c>
      <c r="AB35" s="40">
        <f ca="1"/>
        <v>4.5999999999999996</v>
      </c>
      <c r="AC35" s="41">
        <f ca="1"/>
        <v>4.7</v>
      </c>
      <c r="AD35" s="42">
        <f ca="1"/>
        <v>4.9000000000000004</v>
      </c>
      <c r="AH35">
        <v>4.58</v>
      </c>
      <c r="AI35" s="47">
        <f t="shared" ca="1" si="4"/>
        <v>2.11</v>
      </c>
      <c r="AJ35" s="47">
        <f t="shared" ca="1" si="4"/>
        <v>2.17</v>
      </c>
      <c r="AK35" s="47">
        <f t="shared" ca="1" si="4"/>
        <v>2.4</v>
      </c>
      <c r="AL35" s="47">
        <f t="shared" ca="1" si="4"/>
        <v>2.66</v>
      </c>
      <c r="AM35" s="47">
        <f t="shared" ca="1" si="4"/>
        <v>3.15</v>
      </c>
      <c r="AN35" s="47">
        <f t="shared" ca="1" si="4"/>
        <v>3.7</v>
      </c>
      <c r="AO35" s="47">
        <f t="shared" ca="1" si="4"/>
        <v>4.13</v>
      </c>
      <c r="AP35" s="47">
        <f t="shared" ca="1" si="4"/>
        <v>4.2300000000000004</v>
      </c>
      <c r="AQ35" s="47">
        <f t="shared" ca="1" si="4"/>
        <v>4.3499999999999996</v>
      </c>
      <c r="AR35">
        <v>33</v>
      </c>
      <c r="AT35">
        <v>34</v>
      </c>
      <c r="AU35" t="s">
        <v>42</v>
      </c>
      <c r="AV35">
        <v>4.8309287852241702</v>
      </c>
      <c r="AW35">
        <v>4.4704858414769397</v>
      </c>
      <c r="AX35">
        <v>3.8918502242105801</v>
      </c>
      <c r="AY35">
        <v>3.19377345323303</v>
      </c>
      <c r="AZ35">
        <v>2.6823345463608299</v>
      </c>
      <c r="BA35">
        <v>1.6540859368410801</v>
      </c>
      <c r="BE35">
        <f ca="1"/>
        <v>4.67</v>
      </c>
      <c r="BF35">
        <f ca="1"/>
        <v>2.12</v>
      </c>
      <c r="BG35">
        <f ca="1"/>
        <v>2.17</v>
      </c>
      <c r="BH35">
        <f ca="1"/>
        <v>2.41</v>
      </c>
      <c r="BI35">
        <f ca="1"/>
        <v>2.48</v>
      </c>
      <c r="BJ35">
        <f ca="1"/>
        <v>2.56</v>
      </c>
      <c r="BK35">
        <f ca="1"/>
        <v>2.67</v>
      </c>
      <c r="BL35">
        <f ca="1"/>
        <v>2.79</v>
      </c>
      <c r="BM35">
        <f ca="1"/>
        <v>2.9</v>
      </c>
      <c r="BN35">
        <f ca="1"/>
        <v>3.03</v>
      </c>
      <c r="BO35">
        <f ca="1"/>
        <v>3.08</v>
      </c>
      <c r="BP35">
        <f ca="1"/>
        <v>3.16</v>
      </c>
      <c r="BQ35">
        <f ca="1"/>
        <v>3.22</v>
      </c>
      <c r="BR35">
        <f ca="1"/>
        <v>3.38</v>
      </c>
      <c r="BS35">
        <f ca="1"/>
        <v>3.54</v>
      </c>
      <c r="BT35">
        <f ca="1"/>
        <v>3.65</v>
      </c>
      <c r="BU35">
        <f ca="1"/>
        <v>3.71</v>
      </c>
      <c r="BV35">
        <f ca="1"/>
        <v>3.76</v>
      </c>
      <c r="BW35">
        <f ca="1"/>
        <v>4</v>
      </c>
      <c r="BX35">
        <f ca="1"/>
        <v>4.1399999999999997</v>
      </c>
      <c r="BY35">
        <f ca="1"/>
        <v>4.24</v>
      </c>
      <c r="BZ35">
        <f ca="1"/>
        <v>4.3499999999999996</v>
      </c>
    </row>
    <row r="36" spans="2:78">
      <c r="I36" s="6" t="str">
        <f ca="1"/>
        <v>6 mo</v>
      </c>
      <c r="J36" s="40">
        <f ca="1"/>
        <v>2.6</v>
      </c>
      <c r="K36" s="41">
        <f ca="1"/>
        <v>2.7</v>
      </c>
      <c r="L36" s="40">
        <f ca="1"/>
        <v>3</v>
      </c>
      <c r="M36" s="41">
        <f ca="1"/>
        <v>3</v>
      </c>
      <c r="N36" s="40">
        <f ca="1"/>
        <v>3.1</v>
      </c>
      <c r="O36" s="41">
        <f ca="1"/>
        <v>3.3</v>
      </c>
      <c r="P36" s="40">
        <f ca="1"/>
        <v>3.5</v>
      </c>
      <c r="Q36" s="41">
        <f ca="1"/>
        <v>3.6</v>
      </c>
      <c r="R36" s="40">
        <f ca="1"/>
        <v>3.7</v>
      </c>
      <c r="S36" s="41">
        <f ca="1"/>
        <v>3.8</v>
      </c>
      <c r="T36" s="40">
        <f ca="1"/>
        <v>3.8</v>
      </c>
      <c r="U36" s="41">
        <f ca="1"/>
        <v>3.9</v>
      </c>
      <c r="V36" s="40">
        <f ca="1"/>
        <v>4.0999999999999996</v>
      </c>
      <c r="W36" s="41">
        <f ca="1"/>
        <v>4.2</v>
      </c>
      <c r="X36" s="40">
        <f ca="1"/>
        <v>4.3</v>
      </c>
      <c r="Y36" s="41">
        <f ca="1"/>
        <v>4.4000000000000004</v>
      </c>
      <c r="Z36" s="40">
        <f ca="1"/>
        <v>4.5</v>
      </c>
      <c r="AA36" s="41">
        <f ca="1"/>
        <v>4.5999999999999996</v>
      </c>
      <c r="AB36" s="40">
        <f ca="1"/>
        <v>4.7</v>
      </c>
      <c r="AC36" s="41">
        <f ca="1"/>
        <v>4.8</v>
      </c>
      <c r="AD36" s="42">
        <f ca="1"/>
        <v>4.9000000000000004</v>
      </c>
      <c r="AH36">
        <v>4.67</v>
      </c>
      <c r="AI36" s="47">
        <f t="shared" ca="1" si="4"/>
        <v>2.12</v>
      </c>
      <c r="AJ36" s="47">
        <f t="shared" ca="1" si="4"/>
        <v>2.17</v>
      </c>
      <c r="AK36" s="47">
        <f t="shared" ca="1" si="4"/>
        <v>2.41</v>
      </c>
      <c r="AL36" s="47">
        <f t="shared" ca="1" si="4"/>
        <v>2.67</v>
      </c>
      <c r="AM36" s="47">
        <f t="shared" ca="1" si="4"/>
        <v>3.16</v>
      </c>
      <c r="AN36" s="47">
        <f t="shared" ca="1" si="4"/>
        <v>3.71</v>
      </c>
      <c r="AO36" s="47">
        <f t="shared" ca="1" si="4"/>
        <v>4.1399999999999997</v>
      </c>
      <c r="AP36" s="47">
        <f t="shared" ca="1" si="4"/>
        <v>4.24</v>
      </c>
      <c r="AQ36" s="47">
        <f t="shared" ca="1" si="4"/>
        <v>4.3499999999999996</v>
      </c>
      <c r="AR36">
        <v>34</v>
      </c>
      <c r="AT36">
        <v>35</v>
      </c>
      <c r="AU36" t="s">
        <v>42</v>
      </c>
      <c r="AV36">
        <v>4.9142621185575104</v>
      </c>
      <c r="AW36">
        <v>4.4718871458455203</v>
      </c>
      <c r="AX36">
        <v>3.8999310210035798</v>
      </c>
      <c r="AY36">
        <v>3.2030274437448201</v>
      </c>
      <c r="AZ36">
        <v>2.6854561442469702</v>
      </c>
      <c r="BA36">
        <v>1.6533411580988699</v>
      </c>
      <c r="BE36">
        <f ca="1"/>
        <v>4.75</v>
      </c>
      <c r="BF36">
        <f ca="1"/>
        <v>2.12</v>
      </c>
      <c r="BG36">
        <f ca="1"/>
        <v>2.1800000000000002</v>
      </c>
      <c r="BH36">
        <f ca="1"/>
        <v>2.41</v>
      </c>
      <c r="BI36">
        <f ca="1"/>
        <v>2.4900000000000002</v>
      </c>
      <c r="BJ36">
        <f ca="1"/>
        <v>2.56</v>
      </c>
      <c r="BK36">
        <f ca="1"/>
        <v>2.67</v>
      </c>
      <c r="BL36">
        <f ca="1"/>
        <v>2.8</v>
      </c>
      <c r="BM36">
        <f ca="1"/>
        <v>2.91</v>
      </c>
      <c r="BN36">
        <f ca="1"/>
        <v>3.03</v>
      </c>
      <c r="BO36">
        <f ca="1"/>
        <v>3.08</v>
      </c>
      <c r="BP36">
        <f ca="1"/>
        <v>3.16</v>
      </c>
      <c r="BQ36">
        <f ca="1"/>
        <v>3.23</v>
      </c>
      <c r="BR36">
        <f ca="1"/>
        <v>3.39</v>
      </c>
      <c r="BS36">
        <f ca="1"/>
        <v>3.55</v>
      </c>
      <c r="BT36">
        <f ca="1"/>
        <v>3.66</v>
      </c>
      <c r="BU36">
        <f ca="1"/>
        <v>3.72</v>
      </c>
      <c r="BV36">
        <f ca="1"/>
        <v>3.78</v>
      </c>
      <c r="BW36">
        <f ca="1"/>
        <v>4.01</v>
      </c>
      <c r="BX36">
        <f ca="1"/>
        <v>4.1399999999999997</v>
      </c>
      <c r="BY36">
        <f ca="1"/>
        <v>4.24</v>
      </c>
      <c r="BZ36">
        <f ca="1"/>
        <v>4.3600000000000003</v>
      </c>
    </row>
    <row r="37" spans="2:78" ht="17" thickBot="1">
      <c r="I37" s="10" t="str">
        <f ca="1"/>
        <v>9 mo</v>
      </c>
      <c r="J37" s="43">
        <f ca="1"/>
        <v>2.7</v>
      </c>
      <c r="K37" s="44">
        <f ca="1"/>
        <v>2.7</v>
      </c>
      <c r="L37" s="43">
        <f ca="1"/>
        <v>3</v>
      </c>
      <c r="M37" s="44">
        <f ca="1"/>
        <v>3.1</v>
      </c>
      <c r="N37" s="43">
        <f ca="1"/>
        <v>3.2</v>
      </c>
      <c r="O37" s="44">
        <f ca="1"/>
        <v>3.3</v>
      </c>
      <c r="P37" s="43">
        <f ca="1"/>
        <v>3.5</v>
      </c>
      <c r="Q37" s="44">
        <f ca="1"/>
        <v>3.7</v>
      </c>
      <c r="R37" s="43">
        <f ca="1"/>
        <v>3.8</v>
      </c>
      <c r="S37" s="44">
        <f ca="1"/>
        <v>3.8</v>
      </c>
      <c r="T37" s="43">
        <f ca="1"/>
        <v>3.9</v>
      </c>
      <c r="U37" s="44">
        <f ca="1"/>
        <v>3.9</v>
      </c>
      <c r="V37" s="43">
        <f ca="1"/>
        <v>4.2</v>
      </c>
      <c r="W37" s="44">
        <f ca="1"/>
        <v>4.3</v>
      </c>
      <c r="X37" s="43">
        <f ca="1"/>
        <v>4.4000000000000004</v>
      </c>
      <c r="Y37" s="44">
        <f ca="1"/>
        <v>4.4000000000000004</v>
      </c>
      <c r="Z37" s="43">
        <f ca="1"/>
        <v>4.5</v>
      </c>
      <c r="AA37" s="44">
        <f ca="1"/>
        <v>4.7</v>
      </c>
      <c r="AB37" s="43">
        <f ca="1"/>
        <v>4.7</v>
      </c>
      <c r="AC37" s="44">
        <f ca="1"/>
        <v>4.8</v>
      </c>
      <c r="AD37" s="45">
        <f ca="1"/>
        <v>5</v>
      </c>
      <c r="AH37">
        <v>4.75</v>
      </c>
      <c r="AI37" s="47">
        <f t="shared" ca="1" si="4"/>
        <v>2.12</v>
      </c>
      <c r="AJ37" s="47">
        <f t="shared" ca="1" si="4"/>
        <v>2.1800000000000002</v>
      </c>
      <c r="AK37" s="47">
        <f t="shared" ca="1" si="4"/>
        <v>2.41</v>
      </c>
      <c r="AL37" s="47">
        <f t="shared" ca="1" si="4"/>
        <v>2.67</v>
      </c>
      <c r="AM37" s="47">
        <f t="shared" ca="1" si="4"/>
        <v>3.16</v>
      </c>
      <c r="AN37" s="47">
        <f t="shared" ca="1" si="4"/>
        <v>3.72</v>
      </c>
      <c r="AO37" s="47">
        <f t="shared" ca="1" si="4"/>
        <v>4.1399999999999997</v>
      </c>
      <c r="AP37" s="47">
        <f t="shared" ca="1" si="4"/>
        <v>4.24</v>
      </c>
      <c r="AQ37" s="47">
        <f t="shared" ca="1" si="4"/>
        <v>4.3600000000000003</v>
      </c>
      <c r="AR37">
        <v>35</v>
      </c>
      <c r="AT37">
        <v>36</v>
      </c>
      <c r="AU37" t="s">
        <v>42</v>
      </c>
      <c r="AV37">
        <v>4.9975954518908399</v>
      </c>
      <c r="AW37">
        <v>4.4731571467841604</v>
      </c>
      <c r="AX37">
        <v>3.9077373218359801</v>
      </c>
      <c r="AY37">
        <v>3.2122814342566102</v>
      </c>
      <c r="AZ37">
        <v>2.6885777421331101</v>
      </c>
      <c r="BA37">
        <v>1.65259637935666</v>
      </c>
      <c r="BE37">
        <f ca="1"/>
        <v>4.83</v>
      </c>
      <c r="BF37">
        <f ca="1"/>
        <v>2.13</v>
      </c>
      <c r="BG37">
        <f ca="1"/>
        <v>2.1800000000000002</v>
      </c>
      <c r="BH37">
        <f ca="1"/>
        <v>2.42</v>
      </c>
      <c r="BI37">
        <f ca="1"/>
        <v>2.4900000000000002</v>
      </c>
      <c r="BJ37">
        <f ca="1"/>
        <v>2.57</v>
      </c>
      <c r="BK37">
        <f ca="1"/>
        <v>2.68</v>
      </c>
      <c r="BL37">
        <f ca="1"/>
        <v>2.81</v>
      </c>
      <c r="BM37">
        <f ca="1"/>
        <v>2.92</v>
      </c>
      <c r="BN37">
        <f ca="1"/>
        <v>3.04</v>
      </c>
      <c r="BO37">
        <f ca="1"/>
        <v>3.09</v>
      </c>
      <c r="BP37">
        <f ca="1"/>
        <v>3.17</v>
      </c>
      <c r="BQ37">
        <f ca="1"/>
        <v>3.24</v>
      </c>
      <c r="BR37">
        <f ca="1"/>
        <v>3.4</v>
      </c>
      <c r="BS37">
        <f ca="1"/>
        <v>3.56</v>
      </c>
      <c r="BT37">
        <f ca="1"/>
        <v>3.67</v>
      </c>
      <c r="BU37">
        <f ca="1"/>
        <v>3.73</v>
      </c>
      <c r="BV37">
        <f ca="1"/>
        <v>3.79</v>
      </c>
      <c r="BW37">
        <f ca="1"/>
        <v>4.0199999999999996</v>
      </c>
      <c r="BX37">
        <f ca="1"/>
        <v>4.1500000000000004</v>
      </c>
      <c r="BY37">
        <f ca="1"/>
        <v>4.25</v>
      </c>
      <c r="BZ37">
        <f ca="1"/>
        <v>4.37</v>
      </c>
    </row>
    <row r="38" spans="2:78">
      <c r="I38" s="6" t="str">
        <f ca="1"/>
        <v>10 years  0 mo</v>
      </c>
      <c r="J38" s="40">
        <f ca="1"/>
        <v>2.7</v>
      </c>
      <c r="K38" s="41">
        <f ca="1"/>
        <v>2.8</v>
      </c>
      <c r="L38" s="40">
        <f ca="1"/>
        <v>3.1</v>
      </c>
      <c r="M38" s="41">
        <f ca="1"/>
        <v>3.2</v>
      </c>
      <c r="N38" s="40">
        <f ca="1"/>
        <v>3.3</v>
      </c>
      <c r="O38" s="41">
        <f ca="1"/>
        <v>3.4</v>
      </c>
      <c r="P38" s="40">
        <f ca="1"/>
        <v>3.6</v>
      </c>
      <c r="Q38" s="41">
        <f ca="1"/>
        <v>3.7</v>
      </c>
      <c r="R38" s="40">
        <f ca="1"/>
        <v>3.8</v>
      </c>
      <c r="S38" s="41">
        <f ca="1"/>
        <v>3.9</v>
      </c>
      <c r="T38" s="40">
        <f ca="1"/>
        <v>3.9</v>
      </c>
      <c r="U38" s="41">
        <f ca="1"/>
        <v>4</v>
      </c>
      <c r="V38" s="40">
        <f ca="1"/>
        <v>4.2</v>
      </c>
      <c r="W38" s="41">
        <f ca="1"/>
        <v>4.3</v>
      </c>
      <c r="X38" s="40">
        <f ca="1"/>
        <v>4.4000000000000004</v>
      </c>
      <c r="Y38" s="41">
        <f ca="1"/>
        <v>4.5</v>
      </c>
      <c r="Z38" s="40">
        <f ca="1"/>
        <v>4.5999999999999996</v>
      </c>
      <c r="AA38" s="41">
        <f ca="1"/>
        <v>4.7</v>
      </c>
      <c r="AB38" s="40">
        <f ca="1"/>
        <v>4.8</v>
      </c>
      <c r="AC38" s="41">
        <f ca="1"/>
        <v>4.9000000000000004</v>
      </c>
      <c r="AD38" s="42">
        <f ca="1"/>
        <v>5</v>
      </c>
      <c r="AH38">
        <v>4.83</v>
      </c>
      <c r="AI38" s="47">
        <f t="shared" ca="1" si="4"/>
        <v>2.13</v>
      </c>
      <c r="AJ38" s="47">
        <f t="shared" ca="1" si="4"/>
        <v>2.1800000000000002</v>
      </c>
      <c r="AK38" s="47">
        <f t="shared" ca="1" si="4"/>
        <v>2.42</v>
      </c>
      <c r="AL38" s="47">
        <f t="shared" ca="1" si="4"/>
        <v>2.68</v>
      </c>
      <c r="AM38" s="47">
        <f t="shared" ca="1" si="4"/>
        <v>3.17</v>
      </c>
      <c r="AN38" s="47">
        <f t="shared" ca="1" si="4"/>
        <v>3.73</v>
      </c>
      <c r="AO38" s="47">
        <f t="shared" ca="1" si="4"/>
        <v>4.1500000000000004</v>
      </c>
      <c r="AP38" s="47">
        <f t="shared" ca="1" si="4"/>
        <v>4.25</v>
      </c>
      <c r="AQ38" s="47">
        <f t="shared" ca="1" si="4"/>
        <v>4.37</v>
      </c>
      <c r="AR38">
        <v>36</v>
      </c>
      <c r="AT38">
        <v>37</v>
      </c>
      <c r="AU38" t="s">
        <v>42</v>
      </c>
      <c r="AV38">
        <v>5.0809287852241702</v>
      </c>
      <c r="AW38">
        <v>4.4743081475376796</v>
      </c>
      <c r="AX38">
        <v>3.9152784510398102</v>
      </c>
      <c r="AY38">
        <v>3.2215354247683901</v>
      </c>
      <c r="AZ38">
        <v>2.6916993400192499</v>
      </c>
      <c r="BA38">
        <v>1.6518516006144599</v>
      </c>
      <c r="BE38">
        <f ca="1"/>
        <v>4.92</v>
      </c>
      <c r="BF38">
        <f ca="1"/>
        <v>2.14</v>
      </c>
      <c r="BG38">
        <f ca="1"/>
        <v>2.19</v>
      </c>
      <c r="BH38">
        <f ca="1"/>
        <v>2.42</v>
      </c>
      <c r="BI38">
        <f ca="1"/>
        <v>2.4900000000000002</v>
      </c>
      <c r="BJ38">
        <f ca="1"/>
        <v>2.57</v>
      </c>
      <c r="BK38">
        <f ca="1"/>
        <v>2.69</v>
      </c>
      <c r="BL38">
        <f ca="1"/>
        <v>2.82</v>
      </c>
      <c r="BM38">
        <f ca="1"/>
        <v>2.93</v>
      </c>
      <c r="BN38">
        <f ca="1"/>
        <v>3.05</v>
      </c>
      <c r="BO38">
        <f ca="1"/>
        <v>3.1</v>
      </c>
      <c r="BP38">
        <f ca="1"/>
        <v>3.18</v>
      </c>
      <c r="BQ38">
        <f ca="1"/>
        <v>3.25</v>
      </c>
      <c r="BR38">
        <f ca="1"/>
        <v>3.41</v>
      </c>
      <c r="BS38">
        <f ca="1"/>
        <v>3.57</v>
      </c>
      <c r="BT38">
        <f ca="1"/>
        <v>3.68</v>
      </c>
      <c r="BU38">
        <f ca="1"/>
        <v>3.74</v>
      </c>
      <c r="BV38">
        <f ca="1"/>
        <v>3.8</v>
      </c>
      <c r="BW38">
        <f ca="1"/>
        <v>4.03</v>
      </c>
      <c r="BX38">
        <f ca="1"/>
        <v>4.16</v>
      </c>
      <c r="BY38">
        <f ca="1"/>
        <v>4.26</v>
      </c>
      <c r="BZ38">
        <f ca="1"/>
        <v>4.37</v>
      </c>
    </row>
    <row r="39" spans="2:78">
      <c r="I39" s="6" t="str">
        <f ca="1"/>
        <v>3 mo</v>
      </c>
      <c r="J39" s="40">
        <f ca="1"/>
        <v>2.8</v>
      </c>
      <c r="K39" s="41">
        <f ca="1"/>
        <v>2.9</v>
      </c>
      <c r="L39" s="40">
        <f ca="1"/>
        <v>3.1</v>
      </c>
      <c r="M39" s="41">
        <f ca="1"/>
        <v>3.2</v>
      </c>
      <c r="N39" s="40">
        <f ca="1"/>
        <v>3.3</v>
      </c>
      <c r="O39" s="41">
        <f ca="1"/>
        <v>3.4</v>
      </c>
      <c r="P39" s="40">
        <f ca="1"/>
        <v>3.7</v>
      </c>
      <c r="Q39" s="41">
        <f ca="1"/>
        <v>3.8</v>
      </c>
      <c r="R39" s="40">
        <f ca="1"/>
        <v>3.9</v>
      </c>
      <c r="S39" s="41">
        <f ca="1"/>
        <v>3.9</v>
      </c>
      <c r="T39" s="40">
        <f ca="1"/>
        <v>4</v>
      </c>
      <c r="U39" s="41">
        <f ca="1"/>
        <v>4</v>
      </c>
      <c r="V39" s="40">
        <f ca="1"/>
        <v>4.3</v>
      </c>
      <c r="W39" s="41">
        <f ca="1"/>
        <v>4.4000000000000004</v>
      </c>
      <c r="X39" s="40">
        <f ca="1"/>
        <v>4.5</v>
      </c>
      <c r="Y39" s="41">
        <f ca="1"/>
        <v>4.5</v>
      </c>
      <c r="Z39" s="40">
        <f ca="1"/>
        <v>4.5999999999999996</v>
      </c>
      <c r="AA39" s="41">
        <f ca="1"/>
        <v>4.8</v>
      </c>
      <c r="AB39" s="40">
        <f ca="1"/>
        <v>4.8</v>
      </c>
      <c r="AC39" s="41">
        <f ca="1"/>
        <v>4.9000000000000004</v>
      </c>
      <c r="AD39" s="42">
        <f ca="1"/>
        <v>5</v>
      </c>
      <c r="AH39">
        <v>4.92</v>
      </c>
      <c r="AI39" s="47">
        <f t="shared" ca="1" si="4"/>
        <v>2.14</v>
      </c>
      <c r="AJ39" s="47">
        <f t="shared" ca="1" si="4"/>
        <v>2.19</v>
      </c>
      <c r="AK39" s="47">
        <f t="shared" ca="1" si="4"/>
        <v>2.42</v>
      </c>
      <c r="AL39" s="47">
        <f t="shared" ca="1" si="4"/>
        <v>2.69</v>
      </c>
      <c r="AM39" s="47">
        <f t="shared" ca="1" si="4"/>
        <v>3.18</v>
      </c>
      <c r="AN39" s="47">
        <f t="shared" ca="1" si="4"/>
        <v>3.74</v>
      </c>
      <c r="AO39" s="47">
        <f t="shared" ca="1" si="4"/>
        <v>4.16</v>
      </c>
      <c r="AP39" s="47">
        <f t="shared" ca="1" si="4"/>
        <v>4.26</v>
      </c>
      <c r="AQ39" s="47">
        <f t="shared" ca="1" si="4"/>
        <v>4.37</v>
      </c>
      <c r="AR39">
        <v>37</v>
      </c>
      <c r="AT39">
        <v>38</v>
      </c>
      <c r="AU39" t="s">
        <v>42</v>
      </c>
      <c r="AV39">
        <v>5.1642621185575104</v>
      </c>
      <c r="AW39">
        <v>4.47535129852624</v>
      </c>
      <c r="AX39">
        <v>3.9225634162095901</v>
      </c>
      <c r="AY39">
        <v>3.2307894152801802</v>
      </c>
      <c r="AZ39">
        <v>2.6948209379053898</v>
      </c>
      <c r="BA39">
        <v>1.65110682187225</v>
      </c>
      <c r="BE39">
        <f ca="1"/>
        <v>5</v>
      </c>
      <c r="BF39">
        <f ca="1"/>
        <v>2.14</v>
      </c>
      <c r="BG39">
        <f ca="1"/>
        <v>2.19</v>
      </c>
      <c r="BH39">
        <f ca="1"/>
        <v>2.4300000000000002</v>
      </c>
      <c r="BI39">
        <f ca="1"/>
        <v>2.5</v>
      </c>
      <c r="BJ39">
        <f ca="1"/>
        <v>2.58</v>
      </c>
      <c r="BK39">
        <f ca="1"/>
        <v>2.69</v>
      </c>
      <c r="BL39">
        <f ca="1"/>
        <v>2.83</v>
      </c>
      <c r="BM39">
        <f ca="1"/>
        <v>2.94</v>
      </c>
      <c r="BN39">
        <f ca="1"/>
        <v>3.06</v>
      </c>
      <c r="BO39">
        <f ca="1"/>
        <v>3.11</v>
      </c>
      <c r="BP39">
        <f ca="1"/>
        <v>3.19</v>
      </c>
      <c r="BQ39">
        <f ca="1"/>
        <v>3.25</v>
      </c>
      <c r="BR39">
        <f ca="1"/>
        <v>3.42</v>
      </c>
      <c r="BS39">
        <f ca="1"/>
        <v>3.58</v>
      </c>
      <c r="BT39">
        <f ca="1"/>
        <v>3.69</v>
      </c>
      <c r="BU39">
        <f ca="1"/>
        <v>3.75</v>
      </c>
      <c r="BV39">
        <f ca="1"/>
        <v>3.81</v>
      </c>
      <c r="BW39">
        <f ca="1"/>
        <v>4.04</v>
      </c>
      <c r="BX39">
        <f ca="1"/>
        <v>4.17</v>
      </c>
      <c r="BY39">
        <f ca="1"/>
        <v>4.26</v>
      </c>
      <c r="BZ39">
        <f ca="1"/>
        <v>4.38</v>
      </c>
    </row>
    <row r="40" spans="2:78">
      <c r="I40" s="6" t="str">
        <f ca="1"/>
        <v>6 mo</v>
      </c>
      <c r="J40" s="40">
        <f ca="1"/>
        <v>2.9</v>
      </c>
      <c r="K40" s="41">
        <f ca="1"/>
        <v>2.9</v>
      </c>
      <c r="L40" s="40">
        <f ca="1"/>
        <v>3.2</v>
      </c>
      <c r="M40" s="41">
        <f ca="1"/>
        <v>3.3</v>
      </c>
      <c r="N40" s="40">
        <f ca="1"/>
        <v>3.4</v>
      </c>
      <c r="O40" s="41">
        <f ca="1"/>
        <v>3.5</v>
      </c>
      <c r="P40" s="40">
        <f ca="1"/>
        <v>3.8</v>
      </c>
      <c r="Q40" s="41">
        <f ca="1"/>
        <v>3.9</v>
      </c>
      <c r="R40" s="40">
        <f ca="1"/>
        <v>4</v>
      </c>
      <c r="S40" s="41">
        <f ca="1"/>
        <v>4</v>
      </c>
      <c r="T40" s="40">
        <f ca="1"/>
        <v>4.0999999999999996</v>
      </c>
      <c r="U40" s="41">
        <f ca="1"/>
        <v>4.0999999999999996</v>
      </c>
      <c r="V40" s="40">
        <f ca="1"/>
        <v>4.3</v>
      </c>
      <c r="W40" s="41">
        <f ca="1"/>
        <v>4.4000000000000004</v>
      </c>
      <c r="X40" s="40">
        <f ca="1"/>
        <v>4.5</v>
      </c>
      <c r="Y40" s="41">
        <f ca="1"/>
        <v>4.5999999999999996</v>
      </c>
      <c r="Z40" s="40">
        <f ca="1"/>
        <v>4.7</v>
      </c>
      <c r="AA40" s="41">
        <f ca="1"/>
        <v>4.9000000000000004</v>
      </c>
      <c r="AB40" s="40">
        <f ca="1"/>
        <v>4.9000000000000004</v>
      </c>
      <c r="AC40" s="41">
        <f ca="1"/>
        <v>5</v>
      </c>
      <c r="AD40" s="42">
        <f ca="1"/>
        <v>5</v>
      </c>
      <c r="AH40">
        <v>5</v>
      </c>
      <c r="AI40" s="47">
        <f t="shared" ca="1" si="4"/>
        <v>2.14</v>
      </c>
      <c r="AJ40" s="47">
        <f t="shared" ca="1" si="4"/>
        <v>2.19</v>
      </c>
      <c r="AK40" s="47">
        <f t="shared" ca="1" si="4"/>
        <v>2.4300000000000002</v>
      </c>
      <c r="AL40" s="47">
        <f t="shared" ca="1" si="4"/>
        <v>2.69</v>
      </c>
      <c r="AM40" s="47">
        <f t="shared" ca="1" si="4"/>
        <v>3.19</v>
      </c>
      <c r="AN40" s="47">
        <f t="shared" ca="1" si="4"/>
        <v>3.75</v>
      </c>
      <c r="AO40" s="47">
        <f t="shared" ca="1" si="4"/>
        <v>4.17</v>
      </c>
      <c r="AP40" s="47">
        <f t="shared" ca="1" si="4"/>
        <v>4.26</v>
      </c>
      <c r="AQ40" s="47">
        <f t="shared" ca="1" si="4"/>
        <v>4.38</v>
      </c>
      <c r="AR40">
        <v>38</v>
      </c>
      <c r="AT40">
        <v>39</v>
      </c>
      <c r="AU40" t="s">
        <v>42</v>
      </c>
      <c r="AV40">
        <v>5.2475954518908399</v>
      </c>
      <c r="AW40">
        <v>4.4762967053659697</v>
      </c>
      <c r="AX40">
        <v>3.9296009189615599</v>
      </c>
      <c r="AY40">
        <v>3.24004340579196</v>
      </c>
      <c r="AZ40">
        <v>2.6979425357915301</v>
      </c>
      <c r="BA40">
        <v>1.6503620431300501</v>
      </c>
      <c r="BE40">
        <f ca="1"/>
        <v>5.08</v>
      </c>
      <c r="BF40">
        <f ca="1"/>
        <v>2.15</v>
      </c>
      <c r="BG40">
        <f ca="1"/>
        <v>2.2000000000000002</v>
      </c>
      <c r="BH40">
        <f ca="1"/>
        <v>2.4300000000000002</v>
      </c>
      <c r="BI40">
        <f ca="1"/>
        <v>2.5099999999999998</v>
      </c>
      <c r="BJ40">
        <f ca="1"/>
        <v>2.58</v>
      </c>
      <c r="BK40">
        <f ca="1"/>
        <v>2.7</v>
      </c>
      <c r="BL40">
        <f ca="1"/>
        <v>2.83</v>
      </c>
      <c r="BM40">
        <f ca="1"/>
        <v>2.95</v>
      </c>
      <c r="BN40">
        <f ca="1"/>
        <v>3.07</v>
      </c>
      <c r="BO40">
        <f ca="1"/>
        <v>3.12</v>
      </c>
      <c r="BP40">
        <f ca="1"/>
        <v>3.2</v>
      </c>
      <c r="BQ40">
        <f ca="1"/>
        <v>3.26</v>
      </c>
      <c r="BR40">
        <f ca="1"/>
        <v>3.43</v>
      </c>
      <c r="BS40">
        <f ca="1"/>
        <v>3.59</v>
      </c>
      <c r="BT40">
        <f ca="1"/>
        <v>3.7</v>
      </c>
      <c r="BU40">
        <f ca="1"/>
        <v>3.76</v>
      </c>
      <c r="BV40">
        <f ca="1"/>
        <v>3.82</v>
      </c>
      <c r="BW40">
        <f ca="1"/>
        <v>4.05</v>
      </c>
      <c r="BX40">
        <f ca="1"/>
        <v>4.18</v>
      </c>
      <c r="BY40">
        <f ca="1"/>
        <v>4.2699999999999996</v>
      </c>
      <c r="BZ40">
        <f ca="1"/>
        <v>4.3899999999999997</v>
      </c>
    </row>
    <row r="41" spans="2:78" ht="17" thickBot="1">
      <c r="I41" s="10" t="str">
        <f ca="1"/>
        <v>9 mo</v>
      </c>
      <c r="J41" s="43">
        <f ca="1"/>
        <v>2.9</v>
      </c>
      <c r="K41" s="44">
        <f ca="1"/>
        <v>3</v>
      </c>
      <c r="L41" s="43">
        <f ca="1"/>
        <v>3.3</v>
      </c>
      <c r="M41" s="44">
        <f ca="1"/>
        <v>3.4</v>
      </c>
      <c r="N41" s="43">
        <f ca="1"/>
        <v>3.5</v>
      </c>
      <c r="O41" s="44">
        <f ca="1"/>
        <v>3.6</v>
      </c>
      <c r="P41" s="43">
        <f ca="1"/>
        <v>3.8</v>
      </c>
      <c r="Q41" s="44">
        <f ca="1"/>
        <v>3.9</v>
      </c>
      <c r="R41" s="43">
        <f ca="1"/>
        <v>4</v>
      </c>
      <c r="S41" s="44">
        <f ca="1"/>
        <v>4.0999999999999996</v>
      </c>
      <c r="T41" s="43">
        <f ca="1"/>
        <v>4.0999999999999996</v>
      </c>
      <c r="U41" s="44">
        <f ca="1"/>
        <v>4.2</v>
      </c>
      <c r="V41" s="43">
        <f ca="1"/>
        <v>4.4000000000000004</v>
      </c>
      <c r="W41" s="44">
        <f ca="1"/>
        <v>4.5</v>
      </c>
      <c r="X41" s="43">
        <f ca="1"/>
        <v>4.5999999999999996</v>
      </c>
      <c r="Y41" s="44">
        <f ca="1"/>
        <v>4.7</v>
      </c>
      <c r="Z41" s="43">
        <f ca="1"/>
        <v>4.8</v>
      </c>
      <c r="AA41" s="44">
        <f ca="1"/>
        <v>4.9000000000000004</v>
      </c>
      <c r="AB41" s="43">
        <f ca="1"/>
        <v>4.9000000000000004</v>
      </c>
      <c r="AC41" s="44">
        <f ca="1"/>
        <v>5</v>
      </c>
      <c r="AD41" s="45">
        <f ca="1"/>
        <v>5</v>
      </c>
      <c r="AH41">
        <v>5.08</v>
      </c>
      <c r="AI41" s="47">
        <f t="shared" ca="1" si="4"/>
        <v>2.15</v>
      </c>
      <c r="AJ41" s="47">
        <f t="shared" ca="1" si="4"/>
        <v>2.2000000000000002</v>
      </c>
      <c r="AK41" s="47">
        <f t="shared" ca="1" si="4"/>
        <v>2.4300000000000002</v>
      </c>
      <c r="AL41" s="47">
        <f t="shared" ca="1" si="4"/>
        <v>2.7</v>
      </c>
      <c r="AM41" s="47">
        <f t="shared" ca="1" si="4"/>
        <v>3.2</v>
      </c>
      <c r="AN41" s="47">
        <f t="shared" ca="1" si="4"/>
        <v>3.76</v>
      </c>
      <c r="AO41" s="47">
        <f t="shared" ca="1" si="4"/>
        <v>4.18</v>
      </c>
      <c r="AP41" s="47">
        <f t="shared" ca="1" si="4"/>
        <v>4.2699999999999996</v>
      </c>
      <c r="AQ41" s="47">
        <f t="shared" ca="1" si="4"/>
        <v>4.3899999999999997</v>
      </c>
      <c r="AR41">
        <v>39</v>
      </c>
      <c r="AT41">
        <v>40</v>
      </c>
      <c r="AU41" t="s">
        <v>42</v>
      </c>
      <c r="AV41">
        <v>5.3309287852241702</v>
      </c>
      <c r="AW41">
        <v>4.4771535267680802</v>
      </c>
      <c r="AX41">
        <v>3.9363993653274298</v>
      </c>
      <c r="AY41">
        <v>3.2492973963037501</v>
      </c>
      <c r="AZ41">
        <v>2.70106413367767</v>
      </c>
      <c r="BA41">
        <v>1.64961726438784</v>
      </c>
      <c r="BE41">
        <f ca="1"/>
        <v>5.17</v>
      </c>
      <c r="BF41">
        <f ca="1"/>
        <v>2.16</v>
      </c>
      <c r="BG41">
        <f ca="1"/>
        <v>2.2000000000000002</v>
      </c>
      <c r="BH41">
        <f ca="1"/>
        <v>2.44</v>
      </c>
      <c r="BI41">
        <f ca="1"/>
        <v>2.5099999999999998</v>
      </c>
      <c r="BJ41">
        <f ca="1"/>
        <v>2.59</v>
      </c>
      <c r="BK41">
        <f ca="1"/>
        <v>2.7</v>
      </c>
      <c r="BL41">
        <f ca="1"/>
        <v>2.84</v>
      </c>
      <c r="BM41">
        <f ca="1"/>
        <v>2.95</v>
      </c>
      <c r="BN41">
        <f ca="1"/>
        <v>3.08</v>
      </c>
      <c r="BO41">
        <f ca="1"/>
        <v>3.13</v>
      </c>
      <c r="BP41">
        <f ca="1"/>
        <v>3.21</v>
      </c>
      <c r="BQ41">
        <f ca="1"/>
        <v>3.27</v>
      </c>
      <c r="BR41">
        <f ca="1"/>
        <v>3.44</v>
      </c>
      <c r="BS41">
        <f ca="1"/>
        <v>3.6</v>
      </c>
      <c r="BT41">
        <f ca="1"/>
        <v>3.71</v>
      </c>
      <c r="BU41">
        <f ca="1"/>
        <v>3.77</v>
      </c>
      <c r="BV41">
        <f ca="1"/>
        <v>3.83</v>
      </c>
      <c r="BW41">
        <f ca="1"/>
        <v>4.0599999999999996</v>
      </c>
      <c r="BX41">
        <f ca="1"/>
        <v>4.18</v>
      </c>
      <c r="BY41">
        <f ca="1"/>
        <v>4.28</v>
      </c>
      <c r="BZ41">
        <f ca="1"/>
        <v>4.4000000000000004</v>
      </c>
    </row>
    <row r="42" spans="2:78">
      <c r="I42" s="6" t="str">
        <f ca="1"/>
        <v>11 years  0 mo</v>
      </c>
      <c r="J42" s="40">
        <f ca="1"/>
        <v>3</v>
      </c>
      <c r="K42" s="41">
        <f ca="1"/>
        <v>3.1</v>
      </c>
      <c r="L42" s="40">
        <f ca="1"/>
        <v>3.4</v>
      </c>
      <c r="M42" s="41">
        <f ca="1"/>
        <v>3.5</v>
      </c>
      <c r="N42" s="40">
        <f ca="1"/>
        <v>3.6</v>
      </c>
      <c r="O42" s="41">
        <f ca="1"/>
        <v>3.7</v>
      </c>
      <c r="P42" s="40">
        <f ca="1"/>
        <v>3.9</v>
      </c>
      <c r="Q42" s="41">
        <f ca="1"/>
        <v>4</v>
      </c>
      <c r="R42" s="40">
        <f ca="1"/>
        <v>4.0999999999999996</v>
      </c>
      <c r="S42" s="41">
        <f ca="1"/>
        <v>4.0999999999999996</v>
      </c>
      <c r="T42" s="40">
        <f ca="1"/>
        <v>4.2</v>
      </c>
      <c r="U42" s="41">
        <f ca="1"/>
        <v>4.2</v>
      </c>
      <c r="V42" s="40">
        <f ca="1"/>
        <v>4.5</v>
      </c>
      <c r="W42" s="41">
        <f ca="1"/>
        <v>4.5999999999999996</v>
      </c>
      <c r="X42" s="40">
        <f ca="1"/>
        <v>4.5999999999999996</v>
      </c>
      <c r="Y42" s="41">
        <f ca="1"/>
        <v>4.7</v>
      </c>
      <c r="Z42" s="40">
        <f ca="1"/>
        <v>4.8</v>
      </c>
      <c r="AA42" s="41">
        <f ca="1"/>
        <v>5</v>
      </c>
      <c r="AB42" s="40">
        <f ca="1"/>
        <v>5</v>
      </c>
      <c r="AC42" s="41">
        <f ca="1"/>
        <v>5</v>
      </c>
      <c r="AD42" s="42">
        <f ca="1"/>
        <v>5</v>
      </c>
      <c r="AH42">
        <v>5.17</v>
      </c>
      <c r="AI42" s="47">
        <f t="shared" ca="1" si="4"/>
        <v>2.16</v>
      </c>
      <c r="AJ42" s="47">
        <f t="shared" ca="1" si="4"/>
        <v>2.2000000000000002</v>
      </c>
      <c r="AK42" s="47">
        <f t="shared" ca="1" si="4"/>
        <v>2.44</v>
      </c>
      <c r="AL42" s="47">
        <f t="shared" ca="1" si="4"/>
        <v>2.7</v>
      </c>
      <c r="AM42" s="47">
        <f t="shared" ca="1" si="4"/>
        <v>3.21</v>
      </c>
      <c r="AN42" s="47">
        <f t="shared" ca="1" si="4"/>
        <v>3.77</v>
      </c>
      <c r="AO42" s="47">
        <f t="shared" ca="1" si="4"/>
        <v>4.18</v>
      </c>
      <c r="AP42" s="47">
        <f t="shared" ca="1" si="4"/>
        <v>4.28</v>
      </c>
      <c r="AQ42" s="47">
        <f t="shared" ca="1" si="4"/>
        <v>4.4000000000000004</v>
      </c>
      <c r="AR42">
        <v>40</v>
      </c>
      <c r="AT42">
        <v>41</v>
      </c>
      <c r="AU42" t="s">
        <v>42</v>
      </c>
      <c r="AV42">
        <v>5.4142621185575104</v>
      </c>
      <c r="AW42">
        <v>4.4779300632645898</v>
      </c>
      <c r="AX42">
        <v>3.94296687579507</v>
      </c>
      <c r="AY42">
        <v>3.2585513868155398</v>
      </c>
      <c r="AZ42">
        <v>2.7041857315638098</v>
      </c>
      <c r="BA42">
        <v>1.64887248564564</v>
      </c>
      <c r="BE42">
        <f ca="1"/>
        <v>5.25</v>
      </c>
      <c r="BF42">
        <f ca="1"/>
        <v>2.17</v>
      </c>
      <c r="BG42">
        <f ca="1"/>
        <v>2.21</v>
      </c>
      <c r="BH42">
        <f ca="1"/>
        <v>2.44</v>
      </c>
      <c r="BI42">
        <f ca="1"/>
        <v>2.52</v>
      </c>
      <c r="BJ42">
        <f ca="1"/>
        <v>2.59</v>
      </c>
      <c r="BK42">
        <f ca="1"/>
        <v>2.71</v>
      </c>
      <c r="BL42">
        <f ca="1"/>
        <v>2.85</v>
      </c>
      <c r="BM42">
        <f ca="1"/>
        <v>2.96</v>
      </c>
      <c r="BN42">
        <f ca="1"/>
        <v>3.09</v>
      </c>
      <c r="BO42">
        <f ca="1"/>
        <v>3.14</v>
      </c>
      <c r="BP42">
        <f ca="1"/>
        <v>3.22</v>
      </c>
      <c r="BQ42">
        <f ca="1"/>
        <v>3.28</v>
      </c>
      <c r="BR42">
        <f ca="1"/>
        <v>3.45</v>
      </c>
      <c r="BS42">
        <f ca="1"/>
        <v>3.62</v>
      </c>
      <c r="BT42">
        <f ca="1"/>
        <v>3.72</v>
      </c>
      <c r="BU42">
        <f ca="1"/>
        <v>3.78</v>
      </c>
      <c r="BV42">
        <f ca="1"/>
        <v>3.84</v>
      </c>
      <c r="BW42">
        <f ca="1"/>
        <v>4.07</v>
      </c>
      <c r="BX42">
        <f ca="1"/>
        <v>4.1900000000000004</v>
      </c>
      <c r="BY42">
        <f ca="1"/>
        <v>4.28</v>
      </c>
      <c r="BZ42">
        <f ca="1"/>
        <v>4.4000000000000004</v>
      </c>
    </row>
    <row r="43" spans="2:78">
      <c r="I43" s="6" t="str">
        <f ca="1"/>
        <v>3 mo</v>
      </c>
      <c r="J43" s="40">
        <f ca="1"/>
        <v>3</v>
      </c>
      <c r="K43" s="41">
        <f ca="1"/>
        <v>3.1</v>
      </c>
      <c r="L43" s="40">
        <f ca="1"/>
        <v>3.4</v>
      </c>
      <c r="M43" s="41">
        <f ca="1"/>
        <v>3.5</v>
      </c>
      <c r="N43" s="40">
        <f ca="1"/>
        <v>3.7</v>
      </c>
      <c r="O43" s="41">
        <f ca="1"/>
        <v>3.7</v>
      </c>
      <c r="P43" s="40">
        <f ca="1"/>
        <v>4</v>
      </c>
      <c r="Q43" s="41">
        <f ca="1"/>
        <v>4.0999999999999996</v>
      </c>
      <c r="R43" s="40">
        <f ca="1"/>
        <v>4.2</v>
      </c>
      <c r="S43" s="41">
        <f ca="1"/>
        <v>4.2</v>
      </c>
      <c r="T43" s="40">
        <f ca="1"/>
        <v>4.3</v>
      </c>
      <c r="U43" s="41">
        <f ca="1"/>
        <v>4.3</v>
      </c>
      <c r="V43" s="40">
        <f ca="1"/>
        <v>4.5</v>
      </c>
      <c r="W43" s="41">
        <f ca="1"/>
        <v>4.5999999999999996</v>
      </c>
      <c r="X43" s="40">
        <f ca="1"/>
        <v>4.7</v>
      </c>
      <c r="Y43" s="41">
        <f ca="1"/>
        <v>4.8</v>
      </c>
      <c r="Z43" s="40">
        <f ca="1"/>
        <v>4.9000000000000004</v>
      </c>
      <c r="AA43" s="41">
        <f ca="1"/>
        <v>5</v>
      </c>
      <c r="AB43" s="40">
        <f ca="1"/>
        <v>5</v>
      </c>
      <c r="AC43" s="41">
        <f ca="1"/>
        <v>5</v>
      </c>
      <c r="AD43" s="42">
        <f ca="1"/>
        <v>5</v>
      </c>
      <c r="AH43">
        <v>5.25</v>
      </c>
      <c r="AI43" s="47">
        <f t="shared" ca="1" si="4"/>
        <v>2.17</v>
      </c>
      <c r="AJ43" s="47">
        <f t="shared" ca="1" si="4"/>
        <v>2.21</v>
      </c>
      <c r="AK43" s="47">
        <f t="shared" ca="1" si="4"/>
        <v>2.44</v>
      </c>
      <c r="AL43" s="47">
        <f t="shared" ca="1" si="4"/>
        <v>2.71</v>
      </c>
      <c r="AM43" s="47">
        <f t="shared" ca="1" si="4"/>
        <v>3.22</v>
      </c>
      <c r="AN43" s="47">
        <f t="shared" ca="1" si="4"/>
        <v>3.78</v>
      </c>
      <c r="AO43" s="47">
        <f t="shared" ca="1" si="4"/>
        <v>4.1900000000000004</v>
      </c>
      <c r="AP43" s="47">
        <f t="shared" ca="1" si="4"/>
        <v>4.28</v>
      </c>
      <c r="AQ43" s="47">
        <f t="shared" ca="1" si="4"/>
        <v>4.4000000000000004</v>
      </c>
      <c r="AR43">
        <v>41</v>
      </c>
      <c r="AT43">
        <v>42</v>
      </c>
      <c r="AU43" t="s">
        <v>42</v>
      </c>
      <c r="AV43">
        <v>5.4975954518908399</v>
      </c>
      <c r="AW43">
        <v>4.4786338376205199</v>
      </c>
      <c r="AX43">
        <v>3.9493112950081302</v>
      </c>
      <c r="AY43">
        <v>3.2678053773273201</v>
      </c>
      <c r="AZ43">
        <v>2.7073073294499399</v>
      </c>
      <c r="BA43">
        <v>1.6481277069034299</v>
      </c>
      <c r="BE43">
        <f ca="1"/>
        <v>5.33</v>
      </c>
      <c r="BF43">
        <f ca="1"/>
        <v>2.17</v>
      </c>
      <c r="BG43">
        <f ca="1"/>
        <v>2.2200000000000002</v>
      </c>
      <c r="BH43">
        <f ca="1"/>
        <v>2.4500000000000002</v>
      </c>
      <c r="BI43">
        <f ca="1"/>
        <v>2.52</v>
      </c>
      <c r="BJ43">
        <f ca="1"/>
        <v>2.6</v>
      </c>
      <c r="BK43">
        <f ca="1"/>
        <v>2.72</v>
      </c>
      <c r="BL43">
        <f ca="1"/>
        <v>2.86</v>
      </c>
      <c r="BM43">
        <f ca="1"/>
        <v>2.97</v>
      </c>
      <c r="BN43">
        <f ca="1"/>
        <v>3.1</v>
      </c>
      <c r="BO43">
        <f ca="1"/>
        <v>3.15</v>
      </c>
      <c r="BP43">
        <f ca="1"/>
        <v>3.23</v>
      </c>
      <c r="BQ43">
        <f ca="1"/>
        <v>3.29</v>
      </c>
      <c r="BR43">
        <f ca="1"/>
        <v>3.47</v>
      </c>
      <c r="BS43">
        <f ca="1"/>
        <v>3.63</v>
      </c>
      <c r="BT43">
        <f ca="1"/>
        <v>3.74</v>
      </c>
      <c r="BU43">
        <f ca="1"/>
        <v>3.79</v>
      </c>
      <c r="BV43">
        <f ca="1"/>
        <v>3.85</v>
      </c>
      <c r="BW43">
        <f ca="1"/>
        <v>4.08</v>
      </c>
      <c r="BX43">
        <f ca="1"/>
        <v>4.2</v>
      </c>
      <c r="BY43">
        <f ca="1"/>
        <v>4.29</v>
      </c>
      <c r="BZ43">
        <f ca="1"/>
        <v>4.41</v>
      </c>
    </row>
    <row r="44" spans="2:78">
      <c r="I44" s="6" t="str">
        <f ca="1"/>
        <v>6 mo</v>
      </c>
      <c r="J44" s="40">
        <f ca="1"/>
        <v>3.1</v>
      </c>
      <c r="K44" s="41">
        <f ca="1"/>
        <v>3.2</v>
      </c>
      <c r="L44" s="40">
        <f ca="1"/>
        <v>3.5</v>
      </c>
      <c r="M44" s="41">
        <f ca="1"/>
        <v>3.6</v>
      </c>
      <c r="N44" s="40">
        <f ca="1"/>
        <v>3.7</v>
      </c>
      <c r="O44" s="41">
        <f ca="1"/>
        <v>3.8</v>
      </c>
      <c r="P44" s="40">
        <f ca="1"/>
        <v>4.0999999999999996</v>
      </c>
      <c r="Q44" s="41">
        <f ca="1"/>
        <v>4.2</v>
      </c>
      <c r="R44" s="40">
        <f ca="1"/>
        <v>4.3</v>
      </c>
      <c r="S44" s="41">
        <f ca="1"/>
        <v>4.3</v>
      </c>
      <c r="T44" s="40">
        <f ca="1"/>
        <v>4.3</v>
      </c>
      <c r="U44" s="41">
        <f ca="1"/>
        <v>4.4000000000000004</v>
      </c>
      <c r="V44" s="40">
        <f ca="1"/>
        <v>4.5999999999999996</v>
      </c>
      <c r="W44" s="41">
        <f ca="1"/>
        <v>4.7</v>
      </c>
      <c r="X44" s="40">
        <f ca="1"/>
        <v>4.7</v>
      </c>
      <c r="Y44" s="41">
        <f ca="1"/>
        <v>4.8</v>
      </c>
      <c r="Z44" s="40">
        <f ca="1"/>
        <v>4.9000000000000004</v>
      </c>
      <c r="AA44" s="41">
        <f ca="1"/>
        <v>5</v>
      </c>
      <c r="AB44" s="40">
        <f ca="1"/>
        <v>5</v>
      </c>
      <c r="AC44" s="41">
        <f ca="1"/>
        <v>5</v>
      </c>
      <c r="AD44" s="42">
        <f ca="1"/>
        <v>5</v>
      </c>
      <c r="AH44">
        <v>5.33</v>
      </c>
      <c r="AI44" s="47">
        <f t="shared" ref="AI44:AQ53" ca="1" si="5">IF(AND(AI$3&gt;=MIN($J$5:$AD$5),AI$3&lt;=MAX($J$5:$AD$5)),INDEX(allCentiles,$AR44,MATCH(AI$3,topRow)),NA())</f>
        <v>2.17</v>
      </c>
      <c r="AJ44" s="47">
        <f t="shared" ca="1" si="5"/>
        <v>2.2200000000000002</v>
      </c>
      <c r="AK44" s="47">
        <f t="shared" ca="1" si="5"/>
        <v>2.4500000000000002</v>
      </c>
      <c r="AL44" s="47">
        <f t="shared" ca="1" si="5"/>
        <v>2.72</v>
      </c>
      <c r="AM44" s="47">
        <f t="shared" ca="1" si="5"/>
        <v>3.23</v>
      </c>
      <c r="AN44" s="47">
        <f t="shared" ca="1" si="5"/>
        <v>3.79</v>
      </c>
      <c r="AO44" s="47">
        <f t="shared" ca="1" si="5"/>
        <v>4.2</v>
      </c>
      <c r="AP44" s="47">
        <f t="shared" ca="1" si="5"/>
        <v>4.29</v>
      </c>
      <c r="AQ44" s="47">
        <f t="shared" ca="1" si="5"/>
        <v>4.41</v>
      </c>
      <c r="AR44">
        <v>42</v>
      </c>
      <c r="AT44">
        <v>43</v>
      </c>
      <c r="AU44" t="s">
        <v>42</v>
      </c>
      <c r="AV44">
        <v>5.5809287852241702</v>
      </c>
      <c r="AW44">
        <v>4.4792716677113003</v>
      </c>
      <c r="AX44">
        <v>3.95544020113616</v>
      </c>
      <c r="AY44">
        <v>3.2770593678391098</v>
      </c>
      <c r="AZ44">
        <v>2.7104289273360802</v>
      </c>
      <c r="BA44">
        <v>1.64738292816122</v>
      </c>
      <c r="BE44">
        <f ca="1"/>
        <v>5.42</v>
      </c>
      <c r="BF44">
        <f ca="1"/>
        <v>2.1800000000000002</v>
      </c>
      <c r="BG44">
        <f ca="1"/>
        <v>2.2200000000000002</v>
      </c>
      <c r="BH44">
        <f ca="1"/>
        <v>2.4500000000000002</v>
      </c>
      <c r="BI44">
        <f ca="1"/>
        <v>2.5299999999999998</v>
      </c>
      <c r="BJ44">
        <f ca="1"/>
        <v>2.61</v>
      </c>
      <c r="BK44">
        <f ca="1"/>
        <v>2.72</v>
      </c>
      <c r="BL44">
        <f ca="1"/>
        <v>2.87</v>
      </c>
      <c r="BM44">
        <f ca="1"/>
        <v>2.98</v>
      </c>
      <c r="BN44">
        <f ca="1"/>
        <v>3.11</v>
      </c>
      <c r="BO44">
        <f ca="1"/>
        <v>3.16</v>
      </c>
      <c r="BP44">
        <f ca="1"/>
        <v>3.24</v>
      </c>
      <c r="BQ44">
        <f ca="1"/>
        <v>3.3</v>
      </c>
      <c r="BR44">
        <f ca="1"/>
        <v>3.48</v>
      </c>
      <c r="BS44">
        <f ca="1"/>
        <v>3.64</v>
      </c>
      <c r="BT44">
        <f ca="1"/>
        <v>3.75</v>
      </c>
      <c r="BU44">
        <f ca="1"/>
        <v>3.8</v>
      </c>
      <c r="BV44">
        <f ca="1"/>
        <v>3.86</v>
      </c>
      <c r="BW44">
        <f ca="1"/>
        <v>4.09</v>
      </c>
      <c r="BX44">
        <f ca="1"/>
        <v>4.21</v>
      </c>
      <c r="BY44">
        <f ca="1"/>
        <v>4.3</v>
      </c>
      <c r="BZ44">
        <f ca="1"/>
        <v>4.42</v>
      </c>
    </row>
    <row r="45" spans="2:78" ht="17" thickBot="1">
      <c r="I45" s="10" t="str">
        <f ca="1"/>
        <v>9 mo</v>
      </c>
      <c r="J45" s="43">
        <f ca="1"/>
        <v>3.2</v>
      </c>
      <c r="K45" s="44">
        <f ca="1"/>
        <v>3.3</v>
      </c>
      <c r="L45" s="43">
        <f ca="1"/>
        <v>3.6</v>
      </c>
      <c r="M45" s="44">
        <f ca="1"/>
        <v>3.7</v>
      </c>
      <c r="N45" s="43">
        <f ca="1"/>
        <v>3.8</v>
      </c>
      <c r="O45" s="44">
        <f ca="1"/>
        <v>3.9</v>
      </c>
      <c r="P45" s="43">
        <f ca="1"/>
        <v>4.2</v>
      </c>
      <c r="Q45" s="44">
        <f ca="1"/>
        <v>4.3</v>
      </c>
      <c r="R45" s="43">
        <f ca="1"/>
        <v>4.3</v>
      </c>
      <c r="S45" s="44">
        <f ca="1"/>
        <v>4.4000000000000004</v>
      </c>
      <c r="T45" s="43">
        <f ca="1"/>
        <v>4.4000000000000004</v>
      </c>
      <c r="U45" s="44">
        <f ca="1"/>
        <v>4.4000000000000004</v>
      </c>
      <c r="V45" s="43">
        <f ca="1"/>
        <v>4.7</v>
      </c>
      <c r="W45" s="44">
        <f ca="1"/>
        <v>4.7</v>
      </c>
      <c r="X45" s="43">
        <f ca="1"/>
        <v>4.8</v>
      </c>
      <c r="Y45" s="44">
        <f ca="1"/>
        <v>4.9000000000000004</v>
      </c>
      <c r="Z45" s="43">
        <f ca="1"/>
        <v>5</v>
      </c>
      <c r="AA45" s="44">
        <f ca="1"/>
        <v>5</v>
      </c>
      <c r="AB45" s="43">
        <f ca="1"/>
        <v>5</v>
      </c>
      <c r="AC45" s="44">
        <f ca="1"/>
        <v>5</v>
      </c>
      <c r="AD45" s="45">
        <f ca="1"/>
        <v>5</v>
      </c>
      <c r="AH45">
        <v>5.42</v>
      </c>
      <c r="AI45" s="47">
        <f t="shared" ca="1" si="5"/>
        <v>2.1800000000000002</v>
      </c>
      <c r="AJ45" s="47">
        <f t="shared" ca="1" si="5"/>
        <v>2.2200000000000002</v>
      </c>
      <c r="AK45" s="47">
        <f t="shared" ca="1" si="5"/>
        <v>2.4500000000000002</v>
      </c>
      <c r="AL45" s="47">
        <f t="shared" ca="1" si="5"/>
        <v>2.72</v>
      </c>
      <c r="AM45" s="47">
        <f t="shared" ca="1" si="5"/>
        <v>3.24</v>
      </c>
      <c r="AN45" s="47">
        <f t="shared" ca="1" si="5"/>
        <v>3.8</v>
      </c>
      <c r="AO45" s="47">
        <f t="shared" ca="1" si="5"/>
        <v>4.21</v>
      </c>
      <c r="AP45" s="47">
        <f t="shared" ca="1" si="5"/>
        <v>4.3</v>
      </c>
      <c r="AQ45" s="47">
        <f t="shared" ca="1" si="5"/>
        <v>4.42</v>
      </c>
      <c r="AR45">
        <v>43</v>
      </c>
      <c r="AT45">
        <v>44</v>
      </c>
      <c r="AU45" t="s">
        <v>42</v>
      </c>
      <c r="AV45">
        <v>5.6642621185575104</v>
      </c>
      <c r="AW45">
        <v>4.4798497325715498</v>
      </c>
      <c r="AX45">
        <v>3.9613609149264599</v>
      </c>
      <c r="AY45">
        <v>3.2863133583508901</v>
      </c>
      <c r="AZ45">
        <v>2.7135505252222201</v>
      </c>
      <c r="BA45">
        <v>1.6466381494190201</v>
      </c>
      <c r="BE45">
        <f ca="1"/>
        <v>5.5</v>
      </c>
      <c r="BF45">
        <f ca="1"/>
        <v>2.19</v>
      </c>
      <c r="BG45">
        <f ca="1"/>
        <v>2.23</v>
      </c>
      <c r="BH45">
        <f ca="1"/>
        <v>2.46</v>
      </c>
      <c r="BI45">
        <f ca="1"/>
        <v>2.54</v>
      </c>
      <c r="BJ45">
        <f ca="1"/>
        <v>2.61</v>
      </c>
      <c r="BK45">
        <f ca="1"/>
        <v>2.73</v>
      </c>
      <c r="BL45">
        <f ca="1"/>
        <v>2.88</v>
      </c>
      <c r="BM45">
        <f ca="1"/>
        <v>2.99</v>
      </c>
      <c r="BN45">
        <f ca="1"/>
        <v>3.12</v>
      </c>
      <c r="BO45">
        <f ca="1"/>
        <v>3.17</v>
      </c>
      <c r="BP45">
        <f ca="1"/>
        <v>3.25</v>
      </c>
      <c r="BQ45">
        <f ca="1"/>
        <v>3.31</v>
      </c>
      <c r="BR45">
        <f ca="1"/>
        <v>3.49</v>
      </c>
      <c r="BS45">
        <f ca="1"/>
        <v>3.65</v>
      </c>
      <c r="BT45">
        <f ca="1"/>
        <v>3.76</v>
      </c>
      <c r="BU45">
        <f ca="1"/>
        <v>3.81</v>
      </c>
      <c r="BV45">
        <f ca="1"/>
        <v>3.88</v>
      </c>
      <c r="BW45">
        <f ca="1"/>
        <v>4.0999999999999996</v>
      </c>
      <c r="BX45">
        <f ca="1"/>
        <v>4.22</v>
      </c>
      <c r="BY45">
        <f ca="1"/>
        <v>4.3099999999999996</v>
      </c>
      <c r="BZ45">
        <f ca="1"/>
        <v>4.43</v>
      </c>
    </row>
    <row r="46" spans="2:78" ht="17" thickBot="1">
      <c r="I46" s="10" t="str">
        <f ca="1"/>
        <v>12 years  0 mo</v>
      </c>
      <c r="J46" s="43">
        <f ca="1"/>
        <v>3.2</v>
      </c>
      <c r="K46" s="44">
        <f ca="1"/>
        <v>3.3</v>
      </c>
      <c r="L46" s="43">
        <f ca="1"/>
        <v>3.7</v>
      </c>
      <c r="M46" s="44">
        <f ca="1"/>
        <v>3.8</v>
      </c>
      <c r="N46" s="43">
        <f ca="1"/>
        <v>3.9</v>
      </c>
      <c r="O46" s="44">
        <f ca="1"/>
        <v>4</v>
      </c>
      <c r="P46" s="43">
        <f ca="1"/>
        <v>4.3</v>
      </c>
      <c r="Q46" s="44">
        <f ca="1"/>
        <v>4.3</v>
      </c>
      <c r="R46" s="43">
        <f ca="1"/>
        <v>4.4000000000000004</v>
      </c>
      <c r="S46" s="44">
        <f ca="1"/>
        <v>4.4000000000000004</v>
      </c>
      <c r="T46" s="43">
        <f ca="1"/>
        <v>4.5</v>
      </c>
      <c r="U46" s="44">
        <f ca="1"/>
        <v>4.5</v>
      </c>
      <c r="V46" s="43">
        <f ca="1"/>
        <v>4.7</v>
      </c>
      <c r="W46" s="44">
        <f ca="1"/>
        <v>4.8</v>
      </c>
      <c r="X46" s="43">
        <f ca="1"/>
        <v>4.9000000000000004</v>
      </c>
      <c r="Y46" s="44">
        <f ca="1"/>
        <v>5</v>
      </c>
      <c r="Z46" s="43">
        <f ca="1"/>
        <v>5</v>
      </c>
      <c r="AA46" s="44">
        <f ca="1"/>
        <v>5</v>
      </c>
      <c r="AB46" s="43">
        <f ca="1"/>
        <v>5</v>
      </c>
      <c r="AC46" s="44">
        <f ca="1"/>
        <v>5</v>
      </c>
      <c r="AD46" s="45">
        <f ca="1"/>
        <v>5</v>
      </c>
      <c r="AH46">
        <v>5.5</v>
      </c>
      <c r="AI46" s="47">
        <f t="shared" ca="1" si="5"/>
        <v>2.19</v>
      </c>
      <c r="AJ46" s="47">
        <f t="shared" ca="1" si="5"/>
        <v>2.23</v>
      </c>
      <c r="AK46" s="47">
        <f t="shared" ca="1" si="5"/>
        <v>2.46</v>
      </c>
      <c r="AL46" s="47">
        <f t="shared" ca="1" si="5"/>
        <v>2.73</v>
      </c>
      <c r="AM46" s="47">
        <f t="shared" ca="1" si="5"/>
        <v>3.25</v>
      </c>
      <c r="AN46" s="47">
        <f t="shared" ca="1" si="5"/>
        <v>3.81</v>
      </c>
      <c r="AO46" s="47">
        <f t="shared" ca="1" si="5"/>
        <v>4.22</v>
      </c>
      <c r="AP46" s="47">
        <f t="shared" ca="1" si="5"/>
        <v>4.3099999999999996</v>
      </c>
      <c r="AQ46" s="47">
        <f t="shared" ca="1" si="5"/>
        <v>4.43</v>
      </c>
      <c r="AR46">
        <v>44</v>
      </c>
      <c r="AT46">
        <v>45</v>
      </c>
      <c r="AU46" t="s">
        <v>42</v>
      </c>
      <c r="AV46">
        <v>5.7475954518908399</v>
      </c>
      <c r="AW46">
        <v>4.4803736322549899</v>
      </c>
      <c r="AX46">
        <v>3.96708050844842</v>
      </c>
      <c r="AY46">
        <v>3.2955673488626802</v>
      </c>
      <c r="AZ46">
        <v>2.7166721231083599</v>
      </c>
      <c r="BA46">
        <v>1.64589337067681</v>
      </c>
      <c r="BE46">
        <f ca="1"/>
        <v>5.58</v>
      </c>
      <c r="BF46">
        <f ca="1"/>
        <v>2.2000000000000002</v>
      </c>
      <c r="BG46">
        <f ca="1"/>
        <v>2.2400000000000002</v>
      </c>
      <c r="BH46">
        <f ca="1"/>
        <v>2.4700000000000002</v>
      </c>
      <c r="BI46">
        <f ca="1"/>
        <v>2.54</v>
      </c>
      <c r="BJ46">
        <f ca="1"/>
        <v>2.62</v>
      </c>
      <c r="BK46">
        <f ca="1"/>
        <v>2.74</v>
      </c>
      <c r="BL46">
        <f ca="1"/>
        <v>2.89</v>
      </c>
      <c r="BM46">
        <f ca="1"/>
        <v>3</v>
      </c>
      <c r="BN46">
        <f ca="1"/>
        <v>3.13</v>
      </c>
      <c r="BO46">
        <f ca="1"/>
        <v>3.18</v>
      </c>
      <c r="BP46">
        <f ca="1"/>
        <v>3.26</v>
      </c>
      <c r="BQ46">
        <f ca="1"/>
        <v>3.32</v>
      </c>
      <c r="BR46">
        <f ca="1"/>
        <v>3.5</v>
      </c>
      <c r="BS46">
        <f ca="1"/>
        <v>3.66</v>
      </c>
      <c r="BT46">
        <f ca="1"/>
        <v>3.77</v>
      </c>
      <c r="BU46">
        <f ca="1"/>
        <v>3.83</v>
      </c>
      <c r="BV46">
        <f ca="1"/>
        <v>3.89</v>
      </c>
      <c r="BW46">
        <f ca="1"/>
        <v>4.1100000000000003</v>
      </c>
      <c r="BX46">
        <f ca="1"/>
        <v>4.2300000000000004</v>
      </c>
      <c r="BY46">
        <f ca="1"/>
        <v>4.3099999999999996</v>
      </c>
      <c r="BZ46">
        <f ca="1"/>
        <v>4.43</v>
      </c>
    </row>
    <row r="47" spans="2:78">
      <c r="AH47">
        <v>5.58</v>
      </c>
      <c r="AI47" s="47">
        <f t="shared" ca="1" si="5"/>
        <v>2.2000000000000002</v>
      </c>
      <c r="AJ47" s="47">
        <f t="shared" ca="1" si="5"/>
        <v>2.2400000000000002</v>
      </c>
      <c r="AK47" s="47">
        <f t="shared" ca="1" si="5"/>
        <v>2.4700000000000002</v>
      </c>
      <c r="AL47" s="47">
        <f t="shared" ca="1" si="5"/>
        <v>2.74</v>
      </c>
      <c r="AM47" s="47">
        <f t="shared" ca="1" si="5"/>
        <v>3.26</v>
      </c>
      <c r="AN47" s="47">
        <f t="shared" ca="1" si="5"/>
        <v>3.83</v>
      </c>
      <c r="AO47" s="47">
        <f t="shared" ca="1" si="5"/>
        <v>4.2300000000000004</v>
      </c>
      <c r="AP47" s="47">
        <f t="shared" ca="1" si="5"/>
        <v>4.3099999999999996</v>
      </c>
      <c r="AQ47" s="47">
        <f t="shared" ca="1" si="5"/>
        <v>4.43</v>
      </c>
      <c r="AR47">
        <v>45</v>
      </c>
      <c r="AT47">
        <v>46</v>
      </c>
      <c r="AU47" t="s">
        <v>42</v>
      </c>
      <c r="AV47">
        <v>5.8309287852241702</v>
      </c>
      <c r="AW47">
        <v>4.4808484420854997</v>
      </c>
      <c r="AX47">
        <v>3.9726058135408899</v>
      </c>
      <c r="AY47">
        <v>3.3048213393744699</v>
      </c>
      <c r="AZ47">
        <v>2.7197937209944998</v>
      </c>
      <c r="BA47">
        <v>1.64514859193461</v>
      </c>
      <c r="BE47">
        <f ca="1"/>
        <v>5.67</v>
      </c>
      <c r="BF47">
        <f ca="1"/>
        <v>2.2000000000000002</v>
      </c>
      <c r="BG47">
        <f ca="1"/>
        <v>2.2400000000000002</v>
      </c>
      <c r="BH47">
        <f ca="1"/>
        <v>2.48</v>
      </c>
      <c r="BI47">
        <f ca="1"/>
        <v>2.5499999999999998</v>
      </c>
      <c r="BJ47">
        <f ca="1"/>
        <v>2.63</v>
      </c>
      <c r="BK47">
        <f ca="1"/>
        <v>2.75</v>
      </c>
      <c r="BL47">
        <f ca="1"/>
        <v>2.9</v>
      </c>
      <c r="BM47">
        <f ca="1"/>
        <v>3.01</v>
      </c>
      <c r="BN47">
        <f ca="1"/>
        <v>3.14</v>
      </c>
      <c r="BO47">
        <f ca="1"/>
        <v>3.19</v>
      </c>
      <c r="BP47">
        <f ca="1"/>
        <v>3.27</v>
      </c>
      <c r="BQ47">
        <f ca="1"/>
        <v>3.33</v>
      </c>
      <c r="BR47">
        <f ca="1"/>
        <v>3.51</v>
      </c>
      <c r="BS47">
        <f ca="1"/>
        <v>3.67</v>
      </c>
      <c r="BT47">
        <f ca="1"/>
        <v>3.78</v>
      </c>
      <c r="BU47">
        <f ca="1"/>
        <v>3.84</v>
      </c>
      <c r="BV47">
        <f ca="1"/>
        <v>3.9</v>
      </c>
      <c r="BW47">
        <f ca="1"/>
        <v>4.12</v>
      </c>
      <c r="BX47">
        <f ca="1"/>
        <v>4.24</v>
      </c>
      <c r="BY47">
        <f ca="1"/>
        <v>4.32</v>
      </c>
      <c r="BZ47">
        <f ca="1"/>
        <v>4.4400000000000004</v>
      </c>
    </row>
    <row r="48" spans="2:78">
      <c r="AH48">
        <v>5.67</v>
      </c>
      <c r="AI48" s="47">
        <f t="shared" ca="1" si="5"/>
        <v>2.2000000000000002</v>
      </c>
      <c r="AJ48" s="47">
        <f t="shared" ca="1" si="5"/>
        <v>2.2400000000000002</v>
      </c>
      <c r="AK48" s="47">
        <f t="shared" ca="1" si="5"/>
        <v>2.48</v>
      </c>
      <c r="AL48" s="47">
        <f t="shared" ca="1" si="5"/>
        <v>2.75</v>
      </c>
      <c r="AM48" s="47">
        <f t="shared" ca="1" si="5"/>
        <v>3.27</v>
      </c>
      <c r="AN48" s="47">
        <f t="shared" ca="1" si="5"/>
        <v>3.84</v>
      </c>
      <c r="AO48" s="47">
        <f t="shared" ca="1" si="5"/>
        <v>4.24</v>
      </c>
      <c r="AP48" s="47">
        <f t="shared" ca="1" si="5"/>
        <v>4.32</v>
      </c>
      <c r="AQ48" s="47">
        <f t="shared" ca="1" si="5"/>
        <v>4.4400000000000004</v>
      </c>
      <c r="AR48">
        <v>46</v>
      </c>
      <c r="AT48">
        <v>47</v>
      </c>
      <c r="AU48" t="s">
        <v>42</v>
      </c>
      <c r="AV48">
        <v>5.9142621185575104</v>
      </c>
      <c r="AW48">
        <v>4.4812787618246901</v>
      </c>
      <c r="AX48">
        <v>3.9779434299724601</v>
      </c>
      <c r="AY48">
        <v>3.3140753298862502</v>
      </c>
      <c r="AZ48">
        <v>2.7229153188806401</v>
      </c>
      <c r="BA48">
        <v>1.6444038131923999</v>
      </c>
      <c r="BE48">
        <f ca="1"/>
        <v>5.75</v>
      </c>
      <c r="BF48">
        <f ca="1"/>
        <v>2.21</v>
      </c>
      <c r="BG48">
        <f ca="1"/>
        <v>2.25</v>
      </c>
      <c r="BH48">
        <f ca="1"/>
        <v>2.48</v>
      </c>
      <c r="BI48">
        <f ca="1"/>
        <v>2.56</v>
      </c>
      <c r="BJ48">
        <f ca="1"/>
        <v>2.64</v>
      </c>
      <c r="BK48">
        <f ca="1"/>
        <v>2.76</v>
      </c>
      <c r="BL48">
        <f ca="1"/>
        <v>2.91</v>
      </c>
      <c r="BM48">
        <f ca="1"/>
        <v>3.02</v>
      </c>
      <c r="BN48">
        <f ca="1"/>
        <v>3.15</v>
      </c>
      <c r="BO48">
        <f ca="1"/>
        <v>3.2</v>
      </c>
      <c r="BP48">
        <f ca="1"/>
        <v>3.28</v>
      </c>
      <c r="BQ48">
        <f ca="1"/>
        <v>3.34</v>
      </c>
      <c r="BR48">
        <f ca="1"/>
        <v>3.52</v>
      </c>
      <c r="BS48">
        <f ca="1"/>
        <v>3.68</v>
      </c>
      <c r="BT48">
        <f ca="1"/>
        <v>3.79</v>
      </c>
      <c r="BU48">
        <f ca="1"/>
        <v>3.85</v>
      </c>
      <c r="BV48">
        <f ca="1"/>
        <v>3.91</v>
      </c>
      <c r="BW48">
        <f ca="1"/>
        <v>4.1399999999999997</v>
      </c>
      <c r="BX48">
        <f ca="1"/>
        <v>4.24</v>
      </c>
      <c r="BY48">
        <f ca="1"/>
        <v>4.33</v>
      </c>
      <c r="BZ48">
        <f ca="1"/>
        <v>4.45</v>
      </c>
    </row>
    <row r="49" spans="34:78">
      <c r="AH49">
        <v>5.75</v>
      </c>
      <c r="AI49" s="47">
        <f t="shared" ca="1" si="5"/>
        <v>2.21</v>
      </c>
      <c r="AJ49" s="47">
        <f t="shared" ca="1" si="5"/>
        <v>2.25</v>
      </c>
      <c r="AK49" s="47">
        <f t="shared" ca="1" si="5"/>
        <v>2.48</v>
      </c>
      <c r="AL49" s="47">
        <f t="shared" ca="1" si="5"/>
        <v>2.76</v>
      </c>
      <c r="AM49" s="47">
        <f t="shared" ca="1" si="5"/>
        <v>3.28</v>
      </c>
      <c r="AN49" s="47">
        <f t="shared" ca="1" si="5"/>
        <v>3.85</v>
      </c>
      <c r="AO49" s="47">
        <f t="shared" ca="1" si="5"/>
        <v>4.24</v>
      </c>
      <c r="AP49" s="47">
        <f t="shared" ca="1" si="5"/>
        <v>4.33</v>
      </c>
      <c r="AQ49" s="47">
        <f t="shared" ca="1" si="5"/>
        <v>4.45</v>
      </c>
      <c r="AR49">
        <v>47</v>
      </c>
      <c r="AT49">
        <v>48</v>
      </c>
      <c r="AU49" t="s">
        <v>42</v>
      </c>
      <c r="AV49">
        <v>5.9975954518908399</v>
      </c>
      <c r="AW49">
        <v>4.4816687602325596</v>
      </c>
      <c r="AX49">
        <v>3.9830997333247402</v>
      </c>
      <c r="AY49">
        <v>3.3233293203980399</v>
      </c>
      <c r="AZ49">
        <v>2.7260369167667799</v>
      </c>
      <c r="BA49">
        <v>1.64365903445019</v>
      </c>
      <c r="BE49">
        <f ca="1"/>
        <v>5.83</v>
      </c>
      <c r="BF49">
        <f ca="1"/>
        <v>2.2200000000000002</v>
      </c>
      <c r="BG49">
        <f ca="1"/>
        <v>2.2599999999999998</v>
      </c>
      <c r="BH49">
        <f ca="1"/>
        <v>2.4900000000000002</v>
      </c>
      <c r="BI49">
        <f ca="1"/>
        <v>2.56</v>
      </c>
      <c r="BJ49">
        <f ca="1"/>
        <v>2.64</v>
      </c>
      <c r="BK49">
        <f ca="1"/>
        <v>2.76</v>
      </c>
      <c r="BL49">
        <f ca="1"/>
        <v>2.92</v>
      </c>
      <c r="BM49">
        <f ca="1"/>
        <v>3.03</v>
      </c>
      <c r="BN49">
        <f ca="1"/>
        <v>3.16</v>
      </c>
      <c r="BO49">
        <f ca="1"/>
        <v>3.21</v>
      </c>
      <c r="BP49">
        <f ca="1"/>
        <v>3.29</v>
      </c>
      <c r="BQ49">
        <f ca="1"/>
        <v>3.35</v>
      </c>
      <c r="BR49">
        <f ca="1"/>
        <v>3.54</v>
      </c>
      <c r="BS49">
        <f ca="1"/>
        <v>3.7</v>
      </c>
      <c r="BT49">
        <f ca="1"/>
        <v>3.8</v>
      </c>
      <c r="BU49">
        <f ca="1"/>
        <v>3.86</v>
      </c>
      <c r="BV49">
        <f ca="1"/>
        <v>3.92</v>
      </c>
      <c r="BW49">
        <f ca="1"/>
        <v>4.1500000000000004</v>
      </c>
      <c r="BX49">
        <f ca="1"/>
        <v>4.25</v>
      </c>
      <c r="BY49">
        <f ca="1"/>
        <v>4.34</v>
      </c>
      <c r="BZ49">
        <f ca="1"/>
        <v>4.46</v>
      </c>
    </row>
    <row r="50" spans="34:78">
      <c r="AH50">
        <v>5.83</v>
      </c>
      <c r="AI50" s="47">
        <f t="shared" ca="1" si="5"/>
        <v>2.2200000000000002</v>
      </c>
      <c r="AJ50" s="47">
        <f t="shared" ca="1" si="5"/>
        <v>2.2599999999999998</v>
      </c>
      <c r="AK50" s="47">
        <f t="shared" ca="1" si="5"/>
        <v>2.4900000000000002</v>
      </c>
      <c r="AL50" s="47">
        <f t="shared" ca="1" si="5"/>
        <v>2.76</v>
      </c>
      <c r="AM50" s="47">
        <f t="shared" ca="1" si="5"/>
        <v>3.29</v>
      </c>
      <c r="AN50" s="47">
        <f t="shared" ca="1" si="5"/>
        <v>3.86</v>
      </c>
      <c r="AO50" s="47">
        <f t="shared" ca="1" si="5"/>
        <v>4.25</v>
      </c>
      <c r="AP50" s="47">
        <f t="shared" ca="1" si="5"/>
        <v>4.34</v>
      </c>
      <c r="AQ50" s="47">
        <f t="shared" ca="1" si="5"/>
        <v>4.46</v>
      </c>
      <c r="AR50">
        <v>48</v>
      </c>
      <c r="AT50">
        <v>49</v>
      </c>
      <c r="AU50" t="s">
        <v>42</v>
      </c>
      <c r="AV50">
        <v>6.0809287852241702</v>
      </c>
      <c r="AW50">
        <v>4.4820222154526901</v>
      </c>
      <c r="AX50">
        <v>3.9880808826076799</v>
      </c>
      <c r="AY50">
        <v>3.33258331090983</v>
      </c>
      <c r="AZ50">
        <v>2.7291585146529198</v>
      </c>
      <c r="BA50">
        <v>1.6429142557079901</v>
      </c>
      <c r="BE50">
        <f ca="1"/>
        <v>5.92</v>
      </c>
      <c r="BF50">
        <f ca="1"/>
        <v>2.23</v>
      </c>
      <c r="BG50">
        <f ca="1"/>
        <v>2.27</v>
      </c>
      <c r="BH50">
        <f ca="1"/>
        <v>2.5</v>
      </c>
      <c r="BI50">
        <f ca="1"/>
        <v>2.57</v>
      </c>
      <c r="BJ50">
        <f ca="1"/>
        <v>2.65</v>
      </c>
      <c r="BK50">
        <f ca="1"/>
        <v>2.77</v>
      </c>
      <c r="BL50">
        <f ca="1"/>
        <v>2.93</v>
      </c>
      <c r="BM50">
        <f ca="1"/>
        <v>3.05</v>
      </c>
      <c r="BN50">
        <f ca="1"/>
        <v>3.17</v>
      </c>
      <c r="BO50">
        <f ca="1"/>
        <v>3.22</v>
      </c>
      <c r="BP50">
        <f ca="1"/>
        <v>3.3</v>
      </c>
      <c r="BQ50">
        <f ca="1"/>
        <v>3.36</v>
      </c>
      <c r="BR50">
        <f ca="1"/>
        <v>3.55</v>
      </c>
      <c r="BS50">
        <f ca="1"/>
        <v>3.71</v>
      </c>
      <c r="BT50">
        <f ca="1"/>
        <v>3.81</v>
      </c>
      <c r="BU50">
        <f ca="1"/>
        <v>3.87</v>
      </c>
      <c r="BV50">
        <f ca="1"/>
        <v>3.93</v>
      </c>
      <c r="BW50">
        <f ca="1"/>
        <v>4.16</v>
      </c>
      <c r="BX50">
        <f ca="1"/>
        <v>4.26</v>
      </c>
      <c r="BY50">
        <f ca="1"/>
        <v>4.3499999999999996</v>
      </c>
      <c r="BZ50">
        <f ca="1"/>
        <v>4.47</v>
      </c>
    </row>
    <row r="51" spans="34:78">
      <c r="AH51">
        <v>5.92</v>
      </c>
      <c r="AI51" s="47">
        <f t="shared" ca="1" si="5"/>
        <v>2.23</v>
      </c>
      <c r="AJ51" s="47">
        <f t="shared" ca="1" si="5"/>
        <v>2.27</v>
      </c>
      <c r="AK51" s="47">
        <f t="shared" ca="1" si="5"/>
        <v>2.5</v>
      </c>
      <c r="AL51" s="47">
        <f t="shared" ca="1" si="5"/>
        <v>2.77</v>
      </c>
      <c r="AM51" s="47">
        <f t="shared" ca="1" si="5"/>
        <v>3.3</v>
      </c>
      <c r="AN51" s="47">
        <f t="shared" ca="1" si="5"/>
        <v>3.87</v>
      </c>
      <c r="AO51" s="47">
        <f t="shared" ca="1" si="5"/>
        <v>4.26</v>
      </c>
      <c r="AP51" s="47">
        <f t="shared" ca="1" si="5"/>
        <v>4.3499999999999996</v>
      </c>
      <c r="AQ51" s="47">
        <f t="shared" ca="1" si="5"/>
        <v>4.47</v>
      </c>
      <c r="AR51">
        <v>49</v>
      </c>
      <c r="AT51">
        <v>50</v>
      </c>
      <c r="AU51" t="s">
        <v>42</v>
      </c>
      <c r="AV51">
        <v>6.1642621185575104</v>
      </c>
      <c r="AW51">
        <v>4.4823425516133399</v>
      </c>
      <c r="AX51">
        <v>3.9928928276162901</v>
      </c>
      <c r="AY51">
        <v>3.3418373014216098</v>
      </c>
      <c r="AZ51">
        <v>2.7322801125390601</v>
      </c>
      <c r="BA51">
        <v>1.64216947696578</v>
      </c>
      <c r="BE51">
        <f ca="1"/>
        <v>6</v>
      </c>
      <c r="BF51">
        <f ca="1"/>
        <v>2.2400000000000002</v>
      </c>
      <c r="BG51">
        <f ca="1"/>
        <v>2.27</v>
      </c>
      <c r="BH51">
        <f ca="1"/>
        <v>2.5099999999999998</v>
      </c>
      <c r="BI51">
        <f ca="1"/>
        <v>2.58</v>
      </c>
      <c r="BJ51">
        <f ca="1"/>
        <v>2.66</v>
      </c>
      <c r="BK51">
        <f ca="1"/>
        <v>2.78</v>
      </c>
      <c r="BL51">
        <f ca="1"/>
        <v>2.94</v>
      </c>
      <c r="BM51">
        <f ca="1"/>
        <v>3.06</v>
      </c>
      <c r="BN51">
        <f ca="1"/>
        <v>3.18</v>
      </c>
      <c r="BO51">
        <f ca="1"/>
        <v>3.23</v>
      </c>
      <c r="BP51">
        <f ca="1"/>
        <v>3.31</v>
      </c>
      <c r="BQ51">
        <f ca="1"/>
        <v>3.37</v>
      </c>
      <c r="BR51">
        <f ca="1"/>
        <v>3.56</v>
      </c>
      <c r="BS51">
        <f ca="1"/>
        <v>3.72</v>
      </c>
      <c r="BT51">
        <f ca="1"/>
        <v>3.83</v>
      </c>
      <c r="BU51">
        <f ca="1"/>
        <v>3.88</v>
      </c>
      <c r="BV51">
        <f ca="1"/>
        <v>3.95</v>
      </c>
      <c r="BW51">
        <f ca="1"/>
        <v>4.17</v>
      </c>
      <c r="BX51">
        <f ca="1"/>
        <v>4.2699999999999996</v>
      </c>
      <c r="BY51">
        <f ca="1"/>
        <v>4.3499999999999996</v>
      </c>
      <c r="BZ51">
        <f ca="1"/>
        <v>4.4800000000000004</v>
      </c>
    </row>
    <row r="52" spans="34:78">
      <c r="AH52">
        <v>6</v>
      </c>
      <c r="AI52" s="47">
        <f t="shared" ca="1" si="5"/>
        <v>2.2400000000000002</v>
      </c>
      <c r="AJ52" s="47">
        <f t="shared" ca="1" si="5"/>
        <v>2.27</v>
      </c>
      <c r="AK52" s="47">
        <f t="shared" ca="1" si="5"/>
        <v>2.5099999999999998</v>
      </c>
      <c r="AL52" s="47">
        <f t="shared" ca="1" si="5"/>
        <v>2.78</v>
      </c>
      <c r="AM52" s="47">
        <f t="shared" ca="1" si="5"/>
        <v>3.31</v>
      </c>
      <c r="AN52" s="47">
        <f t="shared" ca="1" si="5"/>
        <v>3.88</v>
      </c>
      <c r="AO52" s="47">
        <f t="shared" ca="1" si="5"/>
        <v>4.2699999999999996</v>
      </c>
      <c r="AP52" s="47">
        <f t="shared" ca="1" si="5"/>
        <v>4.3499999999999996</v>
      </c>
      <c r="AQ52" s="47">
        <f t="shared" ca="1" si="5"/>
        <v>4.4800000000000004</v>
      </c>
      <c r="AR52">
        <v>50</v>
      </c>
      <c r="AT52">
        <v>51</v>
      </c>
      <c r="AU52" t="s">
        <v>42</v>
      </c>
      <c r="AV52">
        <v>6.2475954518908399</v>
      </c>
      <c r="AW52">
        <v>4.4826328719989901</v>
      </c>
      <c r="AX52">
        <v>3.99754131603747</v>
      </c>
      <c r="AY52">
        <v>3.3510912919333999</v>
      </c>
      <c r="AZ52">
        <v>2.7354017104252</v>
      </c>
      <c r="BA52">
        <v>1.6414246982235801</v>
      </c>
      <c r="BE52">
        <f ca="1"/>
        <v>6.08</v>
      </c>
      <c r="BF52">
        <f ca="1"/>
        <v>2.25</v>
      </c>
      <c r="BG52">
        <f ca="1"/>
        <v>2.2799999999999998</v>
      </c>
      <c r="BH52">
        <f ca="1"/>
        <v>2.5099999999999998</v>
      </c>
      <c r="BI52">
        <f ca="1"/>
        <v>2.59</v>
      </c>
      <c r="BJ52">
        <f ca="1"/>
        <v>2.67</v>
      </c>
      <c r="BK52">
        <f ca="1"/>
        <v>2.79</v>
      </c>
      <c r="BL52">
        <f ca="1"/>
        <v>2.95</v>
      </c>
      <c r="BM52">
        <f ca="1"/>
        <v>3.07</v>
      </c>
      <c r="BN52">
        <f ca="1"/>
        <v>3.19</v>
      </c>
      <c r="BO52">
        <f ca="1"/>
        <v>3.24</v>
      </c>
      <c r="BP52">
        <f ca="1"/>
        <v>3.32</v>
      </c>
      <c r="BQ52">
        <f ca="1"/>
        <v>3.38</v>
      </c>
      <c r="BR52">
        <f ca="1"/>
        <v>3.57</v>
      </c>
      <c r="BS52">
        <f ca="1"/>
        <v>3.73</v>
      </c>
      <c r="BT52">
        <f ca="1"/>
        <v>3.84</v>
      </c>
      <c r="BU52">
        <f ca="1"/>
        <v>3.9</v>
      </c>
      <c r="BV52">
        <f ca="1"/>
        <v>3.96</v>
      </c>
      <c r="BW52">
        <f ca="1"/>
        <v>4.18</v>
      </c>
      <c r="BX52">
        <f ca="1"/>
        <v>4.28</v>
      </c>
      <c r="BY52">
        <f ca="1"/>
        <v>4.3600000000000003</v>
      </c>
      <c r="BZ52">
        <f ca="1"/>
        <v>4.49</v>
      </c>
    </row>
    <row r="53" spans="34:78">
      <c r="AH53">
        <v>6.08</v>
      </c>
      <c r="AI53" s="47">
        <f t="shared" ca="1" si="5"/>
        <v>2.25</v>
      </c>
      <c r="AJ53" s="47">
        <f t="shared" ca="1" si="5"/>
        <v>2.2799999999999998</v>
      </c>
      <c r="AK53" s="47">
        <f t="shared" ca="1" si="5"/>
        <v>2.5099999999999998</v>
      </c>
      <c r="AL53" s="47">
        <f t="shared" ca="1" si="5"/>
        <v>2.79</v>
      </c>
      <c r="AM53" s="47">
        <f t="shared" ca="1" si="5"/>
        <v>3.32</v>
      </c>
      <c r="AN53" s="47">
        <f t="shared" ca="1" si="5"/>
        <v>3.9</v>
      </c>
      <c r="AO53" s="47">
        <f t="shared" ca="1" si="5"/>
        <v>4.28</v>
      </c>
      <c r="AP53" s="47">
        <f t="shared" ca="1" si="5"/>
        <v>4.3600000000000003</v>
      </c>
      <c r="AQ53" s="47">
        <f t="shared" ca="1" si="5"/>
        <v>4.49</v>
      </c>
      <c r="AR53">
        <v>51</v>
      </c>
      <c r="AT53">
        <v>52</v>
      </c>
      <c r="AU53" t="s">
        <v>42</v>
      </c>
      <c r="AV53">
        <v>6.3309287852241702</v>
      </c>
      <c r="AW53">
        <v>4.4828959891137004</v>
      </c>
      <c r="AX53">
        <v>4.0020319003153801</v>
      </c>
      <c r="AY53">
        <v>3.3603452824451798</v>
      </c>
      <c r="AZ53">
        <v>2.7385233083113398</v>
      </c>
      <c r="BA53">
        <v>1.6406799194813699</v>
      </c>
      <c r="BE53">
        <f ca="1"/>
        <v>6.17</v>
      </c>
      <c r="BF53">
        <f ca="1"/>
        <v>2.25</v>
      </c>
      <c r="BG53">
        <f ca="1"/>
        <v>2.29</v>
      </c>
      <c r="BH53">
        <f ca="1"/>
        <v>2.52</v>
      </c>
      <c r="BI53">
        <f ca="1"/>
        <v>2.6</v>
      </c>
      <c r="BJ53">
        <f ca="1"/>
        <v>2.68</v>
      </c>
      <c r="BK53">
        <f ca="1"/>
        <v>2.8</v>
      </c>
      <c r="BL53">
        <f ca="1"/>
        <v>2.96</v>
      </c>
      <c r="BM53">
        <f ca="1"/>
        <v>3.08</v>
      </c>
      <c r="BN53">
        <f ca="1"/>
        <v>3.2</v>
      </c>
      <c r="BO53">
        <f ca="1"/>
        <v>3.26</v>
      </c>
      <c r="BP53">
        <f ca="1"/>
        <v>3.33</v>
      </c>
      <c r="BQ53">
        <f ca="1"/>
        <v>3.39</v>
      </c>
      <c r="BR53">
        <f ca="1"/>
        <v>3.58</v>
      </c>
      <c r="BS53">
        <f ca="1"/>
        <v>3.74</v>
      </c>
      <c r="BT53">
        <f ca="1"/>
        <v>3.85</v>
      </c>
      <c r="BU53">
        <f ca="1"/>
        <v>3.91</v>
      </c>
      <c r="BV53">
        <f ca="1"/>
        <v>3.97</v>
      </c>
      <c r="BW53">
        <f ca="1"/>
        <v>4.1900000000000004</v>
      </c>
      <c r="BX53">
        <f ca="1"/>
        <v>4.29</v>
      </c>
      <c r="BY53">
        <f ca="1"/>
        <v>4.37</v>
      </c>
      <c r="BZ53">
        <f ca="1"/>
        <v>4.5</v>
      </c>
    </row>
    <row r="54" spans="34:78">
      <c r="AH54">
        <v>6.17</v>
      </c>
      <c r="AI54" s="47">
        <f t="shared" ref="AI54:AQ63" ca="1" si="6">IF(AND(AI$3&gt;=MIN($J$5:$AD$5),AI$3&lt;=MAX($J$5:$AD$5)),INDEX(allCentiles,$AR54,MATCH(AI$3,topRow)),NA())</f>
        <v>2.25</v>
      </c>
      <c r="AJ54" s="47">
        <f t="shared" ca="1" si="6"/>
        <v>2.29</v>
      </c>
      <c r="AK54" s="47">
        <f t="shared" ca="1" si="6"/>
        <v>2.52</v>
      </c>
      <c r="AL54" s="47">
        <f t="shared" ca="1" si="6"/>
        <v>2.8</v>
      </c>
      <c r="AM54" s="47">
        <f t="shared" ca="1" si="6"/>
        <v>3.33</v>
      </c>
      <c r="AN54" s="47">
        <f t="shared" ca="1" si="6"/>
        <v>3.91</v>
      </c>
      <c r="AO54" s="47">
        <f t="shared" ca="1" si="6"/>
        <v>4.29</v>
      </c>
      <c r="AP54" s="47">
        <f t="shared" ca="1" si="6"/>
        <v>4.37</v>
      </c>
      <c r="AQ54" s="47">
        <f t="shared" ca="1" si="6"/>
        <v>4.5</v>
      </c>
      <c r="AR54">
        <v>52</v>
      </c>
      <c r="AT54">
        <v>53</v>
      </c>
      <c r="AU54" t="s">
        <v>42</v>
      </c>
      <c r="AV54">
        <v>6.4142621185575104</v>
      </c>
      <c r="AW54">
        <v>4.4831344519274499</v>
      </c>
      <c r="AX54">
        <v>4.00636994428364</v>
      </c>
      <c r="AY54">
        <v>3.3695992729569699</v>
      </c>
      <c r="AZ54">
        <v>2.7416449061974801</v>
      </c>
      <c r="BA54">
        <v>1.63993514073917</v>
      </c>
      <c r="BE54">
        <f ca="1"/>
        <v>6.25</v>
      </c>
      <c r="BF54">
        <f ca="1"/>
        <v>2.2599999999999998</v>
      </c>
      <c r="BG54">
        <f ca="1"/>
        <v>2.2999999999999998</v>
      </c>
      <c r="BH54">
        <f ca="1"/>
        <v>2.5299999999999998</v>
      </c>
      <c r="BI54">
        <f ca="1"/>
        <v>2.61</v>
      </c>
      <c r="BJ54">
        <f ca="1"/>
        <v>2.69</v>
      </c>
      <c r="BK54">
        <f ca="1"/>
        <v>2.81</v>
      </c>
      <c r="BL54">
        <f ca="1"/>
        <v>2.97</v>
      </c>
      <c r="BM54">
        <f ca="1"/>
        <v>3.09</v>
      </c>
      <c r="BN54">
        <f ca="1"/>
        <v>3.21</v>
      </c>
      <c r="BO54">
        <f ca="1"/>
        <v>3.27</v>
      </c>
      <c r="BP54">
        <f ca="1"/>
        <v>3.34</v>
      </c>
      <c r="BQ54">
        <f ca="1"/>
        <v>3.4</v>
      </c>
      <c r="BR54">
        <f ca="1"/>
        <v>3.6</v>
      </c>
      <c r="BS54">
        <f ca="1"/>
        <v>3.76</v>
      </c>
      <c r="BT54">
        <f ca="1"/>
        <v>3.86</v>
      </c>
      <c r="BU54">
        <f ca="1"/>
        <v>3.92</v>
      </c>
      <c r="BV54">
        <f ca="1"/>
        <v>3.98</v>
      </c>
      <c r="BW54">
        <f ca="1"/>
        <v>4.21</v>
      </c>
      <c r="BX54">
        <f ca="1"/>
        <v>4.3</v>
      </c>
      <c r="BY54">
        <f ca="1"/>
        <v>4.38</v>
      </c>
      <c r="BZ54">
        <f ca="1"/>
        <v>4.51</v>
      </c>
    </row>
    <row r="55" spans="34:78">
      <c r="AH55">
        <v>6.25</v>
      </c>
      <c r="AI55" s="47">
        <f t="shared" ca="1" si="6"/>
        <v>2.2599999999999998</v>
      </c>
      <c r="AJ55" s="47">
        <f t="shared" ca="1" si="6"/>
        <v>2.2999999999999998</v>
      </c>
      <c r="AK55" s="47">
        <f t="shared" ca="1" si="6"/>
        <v>2.5299999999999998</v>
      </c>
      <c r="AL55" s="47">
        <f t="shared" ca="1" si="6"/>
        <v>2.81</v>
      </c>
      <c r="AM55" s="47">
        <f t="shared" ca="1" si="6"/>
        <v>3.34</v>
      </c>
      <c r="AN55" s="47">
        <f t="shared" ca="1" si="6"/>
        <v>3.92</v>
      </c>
      <c r="AO55" s="47">
        <f t="shared" ca="1" si="6"/>
        <v>4.3</v>
      </c>
      <c r="AP55" s="47">
        <f t="shared" ca="1" si="6"/>
        <v>4.38</v>
      </c>
      <c r="AQ55" s="47">
        <f t="shared" ca="1" si="6"/>
        <v>4.51</v>
      </c>
      <c r="AR55">
        <v>53</v>
      </c>
      <c r="AT55">
        <v>54</v>
      </c>
      <c r="AU55" t="s">
        <v>42</v>
      </c>
      <c r="AV55">
        <v>6.4975954518908399</v>
      </c>
      <c r="AW55">
        <v>4.4833505705695398</v>
      </c>
      <c r="AX55">
        <v>4.01056062957222</v>
      </c>
      <c r="AY55">
        <v>3.37885326346876</v>
      </c>
      <c r="AZ55">
        <v>2.74476650408362</v>
      </c>
      <c r="BA55">
        <v>1.6391903619969601</v>
      </c>
      <c r="BE55">
        <f ca="1"/>
        <v>6.33</v>
      </c>
      <c r="BF55">
        <f ca="1"/>
        <v>2.27</v>
      </c>
      <c r="BG55">
        <f ca="1"/>
        <v>2.31</v>
      </c>
      <c r="BH55">
        <f ca="1"/>
        <v>2.54</v>
      </c>
      <c r="BI55">
        <f ca="1"/>
        <v>2.62</v>
      </c>
      <c r="BJ55">
        <f ca="1"/>
        <v>2.7</v>
      </c>
      <c r="BK55">
        <f ca="1"/>
        <v>2.82</v>
      </c>
      <c r="BL55">
        <f ca="1"/>
        <v>2.98</v>
      </c>
      <c r="BM55">
        <f ca="1"/>
        <v>3.1</v>
      </c>
      <c r="BN55">
        <f ca="1"/>
        <v>3.22</v>
      </c>
      <c r="BO55">
        <f ca="1"/>
        <v>3.28</v>
      </c>
      <c r="BP55">
        <f ca="1"/>
        <v>3.35</v>
      </c>
      <c r="BQ55">
        <f ca="1"/>
        <v>3.42</v>
      </c>
      <c r="BR55">
        <f ca="1"/>
        <v>3.61</v>
      </c>
      <c r="BS55">
        <f ca="1"/>
        <v>3.77</v>
      </c>
      <c r="BT55">
        <f ca="1"/>
        <v>3.87</v>
      </c>
      <c r="BU55">
        <f ca="1"/>
        <v>3.93</v>
      </c>
      <c r="BV55">
        <f ca="1"/>
        <v>4</v>
      </c>
      <c r="BW55">
        <f ca="1"/>
        <v>4.22</v>
      </c>
      <c r="BX55">
        <f ca="1"/>
        <v>4.3099999999999996</v>
      </c>
      <c r="BY55">
        <f ca="1"/>
        <v>4.3899999999999997</v>
      </c>
      <c r="BZ55">
        <f ca="1"/>
        <v>4.5199999999999996</v>
      </c>
    </row>
    <row r="56" spans="34:78">
      <c r="AH56">
        <v>6.33</v>
      </c>
      <c r="AI56" s="47">
        <f t="shared" ca="1" si="6"/>
        <v>2.27</v>
      </c>
      <c r="AJ56" s="47">
        <f t="shared" ca="1" si="6"/>
        <v>2.31</v>
      </c>
      <c r="AK56" s="47">
        <f t="shared" ca="1" si="6"/>
        <v>2.54</v>
      </c>
      <c r="AL56" s="47">
        <f t="shared" ca="1" si="6"/>
        <v>2.82</v>
      </c>
      <c r="AM56" s="47">
        <f t="shared" ca="1" si="6"/>
        <v>3.35</v>
      </c>
      <c r="AN56" s="47">
        <f t="shared" ca="1" si="6"/>
        <v>3.93</v>
      </c>
      <c r="AO56" s="47">
        <f t="shared" ca="1" si="6"/>
        <v>4.3099999999999996</v>
      </c>
      <c r="AP56" s="47">
        <f t="shared" ca="1" si="6"/>
        <v>4.3899999999999997</v>
      </c>
      <c r="AQ56" s="47">
        <f t="shared" ca="1" si="6"/>
        <v>4.5199999999999996</v>
      </c>
      <c r="AR56">
        <v>54</v>
      </c>
      <c r="AT56">
        <v>55</v>
      </c>
      <c r="AU56" t="s">
        <v>42</v>
      </c>
      <c r="AV56">
        <v>6.5809287852241702</v>
      </c>
      <c r="AW56">
        <v>4.4835464387081601</v>
      </c>
      <c r="AX56">
        <v>4.0146089617966902</v>
      </c>
      <c r="AY56">
        <v>3.3881072539805399</v>
      </c>
      <c r="AZ56">
        <v>2.7478881019697599</v>
      </c>
      <c r="BA56">
        <v>1.63844558325475</v>
      </c>
      <c r="BE56">
        <f ca="1"/>
        <v>6.42</v>
      </c>
      <c r="BF56">
        <f ca="1"/>
        <v>2.2799999999999998</v>
      </c>
      <c r="BG56">
        <f ca="1"/>
        <v>2.3199999999999998</v>
      </c>
      <c r="BH56">
        <f ca="1"/>
        <v>2.5499999999999998</v>
      </c>
      <c r="BI56">
        <f ca="1"/>
        <v>2.63</v>
      </c>
      <c r="BJ56">
        <f ca="1"/>
        <v>2.71</v>
      </c>
      <c r="BK56">
        <f ca="1"/>
        <v>2.83</v>
      </c>
      <c r="BL56">
        <f ca="1"/>
        <v>3</v>
      </c>
      <c r="BM56">
        <f ca="1"/>
        <v>3.12</v>
      </c>
      <c r="BN56">
        <f ca="1"/>
        <v>3.24</v>
      </c>
      <c r="BO56">
        <f ca="1"/>
        <v>3.29</v>
      </c>
      <c r="BP56">
        <f ca="1"/>
        <v>3.36</v>
      </c>
      <c r="BQ56">
        <f ca="1"/>
        <v>3.43</v>
      </c>
      <c r="BR56">
        <f ca="1"/>
        <v>3.62</v>
      </c>
      <c r="BS56">
        <f ca="1"/>
        <v>3.78</v>
      </c>
      <c r="BT56">
        <f ca="1"/>
        <v>3.89</v>
      </c>
      <c r="BU56">
        <f ca="1"/>
        <v>3.95</v>
      </c>
      <c r="BV56">
        <f ca="1"/>
        <v>4.01</v>
      </c>
      <c r="BW56">
        <f ca="1"/>
        <v>4.2300000000000004</v>
      </c>
      <c r="BX56">
        <f ca="1"/>
        <v>4.32</v>
      </c>
      <c r="BY56">
        <f ca="1"/>
        <v>4.4000000000000004</v>
      </c>
      <c r="BZ56">
        <f ca="1"/>
        <v>4.53</v>
      </c>
    </row>
    <row r="57" spans="34:78">
      <c r="AH57">
        <v>6.42</v>
      </c>
      <c r="AI57" s="47">
        <f t="shared" ca="1" si="6"/>
        <v>2.2799999999999998</v>
      </c>
      <c r="AJ57" s="47">
        <f t="shared" ca="1" si="6"/>
        <v>2.3199999999999998</v>
      </c>
      <c r="AK57" s="47">
        <f t="shared" ca="1" si="6"/>
        <v>2.5499999999999998</v>
      </c>
      <c r="AL57" s="47">
        <f t="shared" ca="1" si="6"/>
        <v>2.83</v>
      </c>
      <c r="AM57" s="47">
        <f t="shared" ca="1" si="6"/>
        <v>3.36</v>
      </c>
      <c r="AN57" s="47">
        <f t="shared" ca="1" si="6"/>
        <v>3.95</v>
      </c>
      <c r="AO57" s="47">
        <f t="shared" ca="1" si="6"/>
        <v>4.32</v>
      </c>
      <c r="AP57" s="47">
        <f t="shared" ca="1" si="6"/>
        <v>4.4000000000000004</v>
      </c>
      <c r="AQ57" s="47">
        <f t="shared" ca="1" si="6"/>
        <v>4.53</v>
      </c>
      <c r="AR57">
        <v>55</v>
      </c>
      <c r="AT57">
        <v>56</v>
      </c>
      <c r="AU57" t="s">
        <v>42</v>
      </c>
      <c r="AV57">
        <v>6.6642621185575104</v>
      </c>
      <c r="AW57">
        <v>4.4837239538329801</v>
      </c>
      <c r="AX57">
        <v>4.0185197765372802</v>
      </c>
      <c r="AY57">
        <v>3.39736124449233</v>
      </c>
      <c r="AZ57">
        <v>2.7510096998559002</v>
      </c>
      <c r="BA57">
        <v>1.6377008045125501</v>
      </c>
      <c r="BE57">
        <f ca="1"/>
        <v>6.5</v>
      </c>
      <c r="BF57">
        <f ca="1"/>
        <v>2.29</v>
      </c>
      <c r="BG57">
        <f ca="1"/>
        <v>2.3199999999999998</v>
      </c>
      <c r="BH57">
        <f ca="1"/>
        <v>2.56</v>
      </c>
      <c r="BI57">
        <f ca="1"/>
        <v>2.63</v>
      </c>
      <c r="BJ57">
        <f ca="1"/>
        <v>2.72</v>
      </c>
      <c r="BK57">
        <f ca="1"/>
        <v>2.84</v>
      </c>
      <c r="BL57">
        <f ca="1"/>
        <v>3.01</v>
      </c>
      <c r="BM57">
        <f ca="1"/>
        <v>3.13</v>
      </c>
      <c r="BN57">
        <f ca="1"/>
        <v>3.25</v>
      </c>
      <c r="BO57">
        <f ca="1"/>
        <v>3.3</v>
      </c>
      <c r="BP57">
        <f ca="1"/>
        <v>3.38</v>
      </c>
      <c r="BQ57">
        <f ca="1"/>
        <v>3.44</v>
      </c>
      <c r="BR57">
        <f ca="1"/>
        <v>3.64</v>
      </c>
      <c r="BS57">
        <f ca="1"/>
        <v>3.79</v>
      </c>
      <c r="BT57">
        <f ca="1"/>
        <v>3.9</v>
      </c>
      <c r="BU57">
        <f ca="1"/>
        <v>3.96</v>
      </c>
      <c r="BV57">
        <f ca="1"/>
        <v>4.0199999999999996</v>
      </c>
      <c r="BW57">
        <f ca="1"/>
        <v>4.24</v>
      </c>
      <c r="BX57">
        <f ca="1"/>
        <v>4.33</v>
      </c>
      <c r="BY57">
        <f ca="1"/>
        <v>4.41</v>
      </c>
      <c r="BZ57">
        <f ca="1"/>
        <v>4.54</v>
      </c>
    </row>
    <row r="58" spans="34:78">
      <c r="AH58">
        <v>6.5</v>
      </c>
      <c r="AI58" s="47">
        <f t="shared" ca="1" si="6"/>
        <v>2.29</v>
      </c>
      <c r="AJ58" s="47">
        <f t="shared" ca="1" si="6"/>
        <v>2.3199999999999998</v>
      </c>
      <c r="AK58" s="47">
        <f t="shared" ca="1" si="6"/>
        <v>2.56</v>
      </c>
      <c r="AL58" s="47">
        <f t="shared" ca="1" si="6"/>
        <v>2.84</v>
      </c>
      <c r="AM58" s="47">
        <f t="shared" ca="1" si="6"/>
        <v>3.38</v>
      </c>
      <c r="AN58" s="47">
        <f t="shared" ca="1" si="6"/>
        <v>3.96</v>
      </c>
      <c r="AO58" s="47">
        <f t="shared" ca="1" si="6"/>
        <v>4.33</v>
      </c>
      <c r="AP58" s="47">
        <f t="shared" ca="1" si="6"/>
        <v>4.41</v>
      </c>
      <c r="AQ58" s="47">
        <f t="shared" ca="1" si="6"/>
        <v>4.54</v>
      </c>
      <c r="AR58">
        <v>56</v>
      </c>
      <c r="AT58">
        <v>57</v>
      </c>
      <c r="AU58" t="s">
        <v>42</v>
      </c>
      <c r="AV58">
        <v>6.7475954518908399</v>
      </c>
      <c r="AW58">
        <v>4.4838848356372401</v>
      </c>
      <c r="AX58">
        <v>4.0222977451147397</v>
      </c>
      <c r="AY58">
        <v>3.4066152350041099</v>
      </c>
      <c r="AZ58">
        <v>2.75413129774204</v>
      </c>
      <c r="BA58">
        <v>1.6369560257703399</v>
      </c>
      <c r="BE58">
        <f ca="1"/>
        <v>6.58</v>
      </c>
      <c r="BF58">
        <f ca="1"/>
        <v>2.2999999999999998</v>
      </c>
      <c r="BG58">
        <f ca="1"/>
        <v>2.33</v>
      </c>
      <c r="BH58">
        <f ca="1"/>
        <v>2.57</v>
      </c>
      <c r="BI58">
        <f ca="1"/>
        <v>2.64</v>
      </c>
      <c r="BJ58">
        <f ca="1"/>
        <v>2.73</v>
      </c>
      <c r="BK58">
        <f ca="1"/>
        <v>2.85</v>
      </c>
      <c r="BL58">
        <f ca="1"/>
        <v>3.02</v>
      </c>
      <c r="BM58">
        <f ca="1"/>
        <v>3.14</v>
      </c>
      <c r="BN58">
        <f ca="1"/>
        <v>3.26</v>
      </c>
      <c r="BO58">
        <f ca="1"/>
        <v>3.32</v>
      </c>
      <c r="BP58">
        <f ca="1"/>
        <v>3.39</v>
      </c>
      <c r="BQ58">
        <f ca="1"/>
        <v>3.45</v>
      </c>
      <c r="BR58">
        <f ca="1"/>
        <v>3.65</v>
      </c>
      <c r="BS58">
        <f ca="1"/>
        <v>3.81</v>
      </c>
      <c r="BT58">
        <f ca="1"/>
        <v>3.91</v>
      </c>
      <c r="BU58">
        <f ca="1"/>
        <v>3.97</v>
      </c>
      <c r="BV58">
        <f ca="1"/>
        <v>4.04</v>
      </c>
      <c r="BW58">
        <f ca="1"/>
        <v>4.25</v>
      </c>
      <c r="BX58">
        <f ca="1"/>
        <v>4.34</v>
      </c>
      <c r="BY58">
        <f ca="1"/>
        <v>4.42</v>
      </c>
      <c r="BZ58">
        <f ca="1"/>
        <v>4.55</v>
      </c>
    </row>
    <row r="59" spans="34:78">
      <c r="AH59">
        <v>6.58</v>
      </c>
      <c r="AI59" s="47">
        <f t="shared" ca="1" si="6"/>
        <v>2.2999999999999998</v>
      </c>
      <c r="AJ59" s="47">
        <f t="shared" ca="1" si="6"/>
        <v>2.33</v>
      </c>
      <c r="AK59" s="47">
        <f t="shared" ca="1" si="6"/>
        <v>2.57</v>
      </c>
      <c r="AL59" s="47">
        <f t="shared" ca="1" si="6"/>
        <v>2.85</v>
      </c>
      <c r="AM59" s="47">
        <f t="shared" ca="1" si="6"/>
        <v>3.39</v>
      </c>
      <c r="AN59" s="47">
        <f t="shared" ca="1" si="6"/>
        <v>3.97</v>
      </c>
      <c r="AO59" s="47">
        <f t="shared" ca="1" si="6"/>
        <v>4.34</v>
      </c>
      <c r="AP59" s="47">
        <f t="shared" ca="1" si="6"/>
        <v>4.42</v>
      </c>
      <c r="AQ59" s="47">
        <f t="shared" ca="1" si="6"/>
        <v>4.55</v>
      </c>
      <c r="AR59">
        <v>57</v>
      </c>
      <c r="AT59">
        <v>58</v>
      </c>
      <c r="AU59" t="s">
        <v>42</v>
      </c>
      <c r="AV59">
        <v>6.8309287852241702</v>
      </c>
      <c r="AW59">
        <v>4.4840306426774603</v>
      </c>
      <c r="AX59">
        <v>4.0259473801701002</v>
      </c>
      <c r="AY59">
        <v>3.4158692255159</v>
      </c>
      <c r="AZ59">
        <v>2.7572528956281701</v>
      </c>
      <c r="BA59">
        <v>1.63621124702814</v>
      </c>
      <c r="BE59">
        <f ca="1"/>
        <v>6.67</v>
      </c>
      <c r="BF59">
        <f ca="1"/>
        <v>2.31</v>
      </c>
      <c r="BG59">
        <f ca="1"/>
        <v>2.34</v>
      </c>
      <c r="BH59">
        <f ca="1"/>
        <v>2.58</v>
      </c>
      <c r="BI59">
        <f ca="1"/>
        <v>2.65</v>
      </c>
      <c r="BJ59">
        <f ca="1"/>
        <v>2.74</v>
      </c>
      <c r="BK59">
        <f ca="1"/>
        <v>2.86</v>
      </c>
      <c r="BL59">
        <f ca="1"/>
        <v>3.03</v>
      </c>
      <c r="BM59">
        <f ca="1"/>
        <v>3.15</v>
      </c>
      <c r="BN59">
        <f ca="1"/>
        <v>3.27</v>
      </c>
      <c r="BO59">
        <f ca="1"/>
        <v>3.33</v>
      </c>
      <c r="BP59">
        <f ca="1"/>
        <v>3.4</v>
      </c>
      <c r="BQ59">
        <f ca="1"/>
        <v>3.46</v>
      </c>
      <c r="BR59">
        <f ca="1"/>
        <v>3.66</v>
      </c>
      <c r="BS59">
        <f ca="1"/>
        <v>3.82</v>
      </c>
      <c r="BT59">
        <f ca="1"/>
        <v>3.92</v>
      </c>
      <c r="BU59">
        <f ca="1"/>
        <v>3.98</v>
      </c>
      <c r="BV59">
        <f ca="1"/>
        <v>4.05</v>
      </c>
      <c r="BW59">
        <f ca="1"/>
        <v>4.2699999999999996</v>
      </c>
      <c r="BX59">
        <f ca="1"/>
        <v>4.3499999999999996</v>
      </c>
      <c r="BY59">
        <f ca="1"/>
        <v>4.43</v>
      </c>
      <c r="BZ59">
        <f ca="1"/>
        <v>4.5599999999999996</v>
      </c>
    </row>
    <row r="60" spans="34:78">
      <c r="AH60">
        <v>6.67</v>
      </c>
      <c r="AI60" s="47">
        <f t="shared" ca="1" si="6"/>
        <v>2.31</v>
      </c>
      <c r="AJ60" s="47">
        <f t="shared" ca="1" si="6"/>
        <v>2.34</v>
      </c>
      <c r="AK60" s="47">
        <f t="shared" ca="1" si="6"/>
        <v>2.58</v>
      </c>
      <c r="AL60" s="47">
        <f t="shared" ca="1" si="6"/>
        <v>2.86</v>
      </c>
      <c r="AM60" s="47">
        <f t="shared" ca="1" si="6"/>
        <v>3.4</v>
      </c>
      <c r="AN60" s="47">
        <f t="shared" ca="1" si="6"/>
        <v>3.98</v>
      </c>
      <c r="AO60" s="47">
        <f t="shared" ca="1" si="6"/>
        <v>4.3499999999999996</v>
      </c>
      <c r="AP60" s="47">
        <f t="shared" ca="1" si="6"/>
        <v>4.43</v>
      </c>
      <c r="AQ60" s="47">
        <f t="shared" ca="1" si="6"/>
        <v>4.5599999999999996</v>
      </c>
      <c r="AR60">
        <v>58</v>
      </c>
      <c r="AT60">
        <v>59</v>
      </c>
      <c r="AU60" t="s">
        <v>42</v>
      </c>
      <c r="AV60">
        <v>6.9142621185575104</v>
      </c>
      <c r="AW60">
        <v>4.4841627874720498</v>
      </c>
      <c r="AX60">
        <v>4.0294730410548496</v>
      </c>
      <c r="AY60">
        <v>3.4251232160276901</v>
      </c>
      <c r="AZ60">
        <v>2.76037449351431</v>
      </c>
      <c r="BA60">
        <v>1.6354664682859299</v>
      </c>
      <c r="BE60">
        <f ca="1"/>
        <v>6.75</v>
      </c>
      <c r="BF60">
        <f ca="1"/>
        <v>2.3199999999999998</v>
      </c>
      <c r="BG60">
        <f ca="1"/>
        <v>2.35</v>
      </c>
      <c r="BH60">
        <f ca="1"/>
        <v>2.59</v>
      </c>
      <c r="BI60">
        <f ca="1"/>
        <v>2.67</v>
      </c>
      <c r="BJ60">
        <f ca="1"/>
        <v>2.75</v>
      </c>
      <c r="BK60">
        <f ca="1"/>
        <v>2.87</v>
      </c>
      <c r="BL60">
        <f ca="1"/>
        <v>3.05</v>
      </c>
      <c r="BM60">
        <f ca="1"/>
        <v>3.17</v>
      </c>
      <c r="BN60">
        <f ca="1"/>
        <v>3.29</v>
      </c>
      <c r="BO60">
        <f ca="1"/>
        <v>3.34</v>
      </c>
      <c r="BP60">
        <f ca="1"/>
        <v>3.41</v>
      </c>
      <c r="BQ60">
        <f ca="1"/>
        <v>3.47</v>
      </c>
      <c r="BR60">
        <f ca="1"/>
        <v>3.68</v>
      </c>
      <c r="BS60">
        <f ca="1"/>
        <v>3.83</v>
      </c>
      <c r="BT60">
        <f ca="1"/>
        <v>3.93</v>
      </c>
      <c r="BU60">
        <f ca="1"/>
        <v>4</v>
      </c>
      <c r="BV60">
        <f ca="1"/>
        <v>4.0599999999999996</v>
      </c>
      <c r="BW60">
        <f ca="1"/>
        <v>4.28</v>
      </c>
      <c r="BX60">
        <f ca="1"/>
        <v>4.3600000000000003</v>
      </c>
      <c r="BY60">
        <f ca="1"/>
        <v>4.4400000000000004</v>
      </c>
      <c r="BZ60">
        <f ca="1"/>
        <v>4.57</v>
      </c>
    </row>
    <row r="61" spans="34:78">
      <c r="AH61">
        <v>6.75</v>
      </c>
      <c r="AI61" s="47">
        <f t="shared" ca="1" si="6"/>
        <v>2.3199999999999998</v>
      </c>
      <c r="AJ61" s="47">
        <f t="shared" ca="1" si="6"/>
        <v>2.35</v>
      </c>
      <c r="AK61" s="47">
        <f t="shared" ca="1" si="6"/>
        <v>2.59</v>
      </c>
      <c r="AL61" s="47">
        <f t="shared" ca="1" si="6"/>
        <v>2.87</v>
      </c>
      <c r="AM61" s="47">
        <f t="shared" ca="1" si="6"/>
        <v>3.41</v>
      </c>
      <c r="AN61" s="47">
        <f t="shared" ca="1" si="6"/>
        <v>4</v>
      </c>
      <c r="AO61" s="47">
        <f t="shared" ca="1" si="6"/>
        <v>4.3600000000000003</v>
      </c>
      <c r="AP61" s="47">
        <f t="shared" ca="1" si="6"/>
        <v>4.4400000000000004</v>
      </c>
      <c r="AQ61" s="47">
        <f t="shared" ca="1" si="6"/>
        <v>4.57</v>
      </c>
      <c r="AR61">
        <v>59</v>
      </c>
      <c r="AT61">
        <v>60</v>
      </c>
      <c r="AU61" t="s">
        <v>42</v>
      </c>
      <c r="AV61">
        <v>6.9975954518908399</v>
      </c>
      <c r="AW61">
        <v>4.4842825501852204</v>
      </c>
      <c r="AX61">
        <v>4.0328789390379702</v>
      </c>
      <c r="AY61">
        <v>3.43437720653947</v>
      </c>
      <c r="AZ61">
        <v>2.7634960914004498</v>
      </c>
      <c r="BA61">
        <v>1.63472168954372</v>
      </c>
      <c r="BE61">
        <f ca="1"/>
        <v>6.83</v>
      </c>
      <c r="BF61">
        <f ca="1"/>
        <v>2.33</v>
      </c>
      <c r="BG61">
        <f ca="1"/>
        <v>2.36</v>
      </c>
      <c r="BH61">
        <f ca="1"/>
        <v>2.6</v>
      </c>
      <c r="BI61">
        <f ca="1"/>
        <v>2.68</v>
      </c>
      <c r="BJ61">
        <f ca="1"/>
        <v>2.76</v>
      </c>
      <c r="BK61">
        <f ca="1"/>
        <v>2.88</v>
      </c>
      <c r="BL61">
        <f ca="1"/>
        <v>3.06</v>
      </c>
      <c r="BM61">
        <f ca="1"/>
        <v>3.18</v>
      </c>
      <c r="BN61">
        <f ca="1"/>
        <v>3.3</v>
      </c>
      <c r="BO61">
        <f ca="1"/>
        <v>3.35</v>
      </c>
      <c r="BP61">
        <f ca="1"/>
        <v>3.42</v>
      </c>
      <c r="BQ61">
        <f ca="1"/>
        <v>3.49</v>
      </c>
      <c r="BR61">
        <f ca="1"/>
        <v>3.69</v>
      </c>
      <c r="BS61">
        <f ca="1"/>
        <v>3.85</v>
      </c>
      <c r="BT61">
        <f ca="1"/>
        <v>3.95</v>
      </c>
      <c r="BU61">
        <f ca="1"/>
        <v>4.01</v>
      </c>
      <c r="BV61">
        <f ca="1"/>
        <v>4.08</v>
      </c>
      <c r="BW61">
        <f ca="1"/>
        <v>4.29</v>
      </c>
      <c r="BX61">
        <f ca="1"/>
        <v>4.37</v>
      </c>
      <c r="BY61">
        <f ca="1"/>
        <v>4.45</v>
      </c>
      <c r="BZ61">
        <f ca="1"/>
        <v>4.58</v>
      </c>
    </row>
    <row r="62" spans="34:78">
      <c r="AH62">
        <v>6.83</v>
      </c>
      <c r="AI62" s="47">
        <f t="shared" ca="1" si="6"/>
        <v>2.33</v>
      </c>
      <c r="AJ62" s="47">
        <f t="shared" ca="1" si="6"/>
        <v>2.36</v>
      </c>
      <c r="AK62" s="47">
        <f t="shared" ca="1" si="6"/>
        <v>2.6</v>
      </c>
      <c r="AL62" s="47">
        <f t="shared" ca="1" si="6"/>
        <v>2.88</v>
      </c>
      <c r="AM62" s="47">
        <f t="shared" ca="1" si="6"/>
        <v>3.42</v>
      </c>
      <c r="AN62" s="47">
        <f t="shared" ca="1" si="6"/>
        <v>4.01</v>
      </c>
      <c r="AO62" s="47">
        <f t="shared" ca="1" si="6"/>
        <v>4.37</v>
      </c>
      <c r="AP62" s="47">
        <f t="shared" ca="1" si="6"/>
        <v>4.45</v>
      </c>
      <c r="AQ62" s="47">
        <f t="shared" ca="1" si="6"/>
        <v>4.58</v>
      </c>
      <c r="AR62">
        <v>60</v>
      </c>
      <c r="AT62">
        <v>61</v>
      </c>
      <c r="AU62" t="s">
        <v>42</v>
      </c>
      <c r="AV62">
        <v>7.0809287852241702</v>
      </c>
      <c r="AW62">
        <v>4.4843910910286997</v>
      </c>
      <c r="AX62">
        <v>4.0361691423362096</v>
      </c>
      <c r="AY62">
        <v>3.4436311970512601</v>
      </c>
      <c r="AZ62">
        <v>2.7666176892865901</v>
      </c>
      <c r="BA62">
        <v>1.6339769108015201</v>
      </c>
      <c r="BE62">
        <f ca="1"/>
        <v>6.92</v>
      </c>
      <c r="BF62">
        <f ca="1"/>
        <v>2.34</v>
      </c>
      <c r="BG62">
        <f ca="1"/>
        <v>2.37</v>
      </c>
      <c r="BH62">
        <f ca="1"/>
        <v>2.61</v>
      </c>
      <c r="BI62">
        <f ca="1"/>
        <v>2.69</v>
      </c>
      <c r="BJ62">
        <f ca="1"/>
        <v>2.77</v>
      </c>
      <c r="BK62">
        <f ca="1"/>
        <v>2.89</v>
      </c>
      <c r="BL62">
        <f ca="1"/>
        <v>3.07</v>
      </c>
      <c r="BM62">
        <f ca="1"/>
        <v>3.19</v>
      </c>
      <c r="BN62">
        <f ca="1"/>
        <v>3.31</v>
      </c>
      <c r="BO62">
        <f ca="1"/>
        <v>3.37</v>
      </c>
      <c r="BP62">
        <f ca="1"/>
        <v>3.44</v>
      </c>
      <c r="BQ62">
        <f ca="1"/>
        <v>3.5</v>
      </c>
      <c r="BR62">
        <f ca="1"/>
        <v>3.7</v>
      </c>
      <c r="BS62">
        <f ca="1"/>
        <v>3.86</v>
      </c>
      <c r="BT62">
        <f ca="1"/>
        <v>3.96</v>
      </c>
      <c r="BU62">
        <f ca="1"/>
        <v>4.0199999999999996</v>
      </c>
      <c r="BV62">
        <f ca="1"/>
        <v>4.09</v>
      </c>
      <c r="BW62">
        <f ca="1"/>
        <v>4.3</v>
      </c>
      <c r="BX62">
        <f ca="1"/>
        <v>4.38</v>
      </c>
      <c r="BY62">
        <f ca="1"/>
        <v>4.46</v>
      </c>
      <c r="BZ62">
        <f ca="1"/>
        <v>4.59</v>
      </c>
    </row>
    <row r="63" spans="34:78">
      <c r="AH63">
        <v>6.92</v>
      </c>
      <c r="AI63" s="47">
        <f t="shared" ca="1" si="6"/>
        <v>2.34</v>
      </c>
      <c r="AJ63" s="47">
        <f t="shared" ca="1" si="6"/>
        <v>2.37</v>
      </c>
      <c r="AK63" s="47">
        <f t="shared" ca="1" si="6"/>
        <v>2.61</v>
      </c>
      <c r="AL63" s="47">
        <f t="shared" ca="1" si="6"/>
        <v>2.89</v>
      </c>
      <c r="AM63" s="47">
        <f t="shared" ca="1" si="6"/>
        <v>3.44</v>
      </c>
      <c r="AN63" s="47">
        <f t="shared" ca="1" si="6"/>
        <v>4.0199999999999996</v>
      </c>
      <c r="AO63" s="47">
        <f t="shared" ca="1" si="6"/>
        <v>4.38</v>
      </c>
      <c r="AP63" s="47">
        <f t="shared" ca="1" si="6"/>
        <v>4.46</v>
      </c>
      <c r="AQ63" s="47">
        <f t="shared" ca="1" si="6"/>
        <v>4.59</v>
      </c>
      <c r="AR63">
        <v>61</v>
      </c>
      <c r="AT63">
        <v>62</v>
      </c>
      <c r="AU63" t="s">
        <v>42</v>
      </c>
      <c r="AV63">
        <v>7.1642621185575104</v>
      </c>
      <c r="AW63">
        <v>4.4844894615013802</v>
      </c>
      <c r="AX63">
        <v>4.0393475809733497</v>
      </c>
      <c r="AY63">
        <v>3.45288518756304</v>
      </c>
      <c r="AZ63">
        <v>2.76973928717273</v>
      </c>
      <c r="BA63">
        <v>1.6332321320593099</v>
      </c>
      <c r="BE63">
        <f ca="1"/>
        <v>7</v>
      </c>
      <c r="BF63">
        <f ca="1"/>
        <v>2.35</v>
      </c>
      <c r="BG63">
        <f ca="1"/>
        <v>2.38</v>
      </c>
      <c r="BH63">
        <f ca="1"/>
        <v>2.62</v>
      </c>
      <c r="BI63">
        <f ca="1"/>
        <v>2.7</v>
      </c>
      <c r="BJ63">
        <f ca="1"/>
        <v>2.78</v>
      </c>
      <c r="BK63">
        <f ca="1"/>
        <v>2.9</v>
      </c>
      <c r="BL63">
        <f ca="1"/>
        <v>3.09</v>
      </c>
      <c r="BM63">
        <f ca="1"/>
        <v>3.21</v>
      </c>
      <c r="BN63">
        <f ca="1"/>
        <v>3.32</v>
      </c>
      <c r="BO63">
        <f ca="1"/>
        <v>3.38</v>
      </c>
      <c r="BP63">
        <f ca="1"/>
        <v>3.45</v>
      </c>
      <c r="BQ63">
        <f ca="1"/>
        <v>3.51</v>
      </c>
      <c r="BR63">
        <f ca="1"/>
        <v>3.72</v>
      </c>
      <c r="BS63">
        <f ca="1"/>
        <v>3.87</v>
      </c>
      <c r="BT63">
        <f ca="1"/>
        <v>3.97</v>
      </c>
      <c r="BU63">
        <f ca="1"/>
        <v>4.03</v>
      </c>
      <c r="BV63">
        <f ca="1"/>
        <v>4.0999999999999996</v>
      </c>
      <c r="BW63">
        <f ca="1"/>
        <v>4.32</v>
      </c>
      <c r="BX63">
        <f ca="1"/>
        <v>4.3899999999999997</v>
      </c>
      <c r="BY63">
        <f ca="1"/>
        <v>4.47</v>
      </c>
      <c r="BZ63">
        <f ca="1"/>
        <v>4.5999999999999996</v>
      </c>
    </row>
    <row r="64" spans="34:78">
      <c r="AH64">
        <v>7</v>
      </c>
      <c r="AI64" s="47">
        <f t="shared" ref="AI64:AQ73" ca="1" si="7">IF(AND(AI$3&gt;=MIN($J$5:$AD$5),AI$3&lt;=MAX($J$5:$AD$5)),INDEX(allCentiles,$AR64,MATCH(AI$3,topRow)),NA())</f>
        <v>2.35</v>
      </c>
      <c r="AJ64" s="47">
        <f t="shared" ca="1" si="7"/>
        <v>2.38</v>
      </c>
      <c r="AK64" s="47">
        <f t="shared" ca="1" si="7"/>
        <v>2.62</v>
      </c>
      <c r="AL64" s="47">
        <f t="shared" ca="1" si="7"/>
        <v>2.9</v>
      </c>
      <c r="AM64" s="47">
        <f t="shared" ca="1" si="7"/>
        <v>3.45</v>
      </c>
      <c r="AN64" s="47">
        <f t="shared" ca="1" si="7"/>
        <v>4.03</v>
      </c>
      <c r="AO64" s="47">
        <f t="shared" ca="1" si="7"/>
        <v>4.3899999999999997</v>
      </c>
      <c r="AP64" s="47">
        <f t="shared" ca="1" si="7"/>
        <v>4.47</v>
      </c>
      <c r="AQ64" s="47">
        <f t="shared" ca="1" si="7"/>
        <v>4.5999999999999996</v>
      </c>
      <c r="AR64">
        <v>62</v>
      </c>
      <c r="AT64">
        <v>63</v>
      </c>
      <c r="AU64" t="s">
        <v>42</v>
      </c>
      <c r="AV64">
        <v>7.2475954518908399</v>
      </c>
      <c r="AW64">
        <v>4.4845786145757902</v>
      </c>
      <c r="AX64">
        <v>4.04241805147453</v>
      </c>
      <c r="AY64">
        <v>3.4621391780748301</v>
      </c>
      <c r="AZ64">
        <v>2.7728608850588699</v>
      </c>
      <c r="BA64">
        <v>1.63248735331711</v>
      </c>
      <c r="BE64">
        <f ca="1"/>
        <v>7.08</v>
      </c>
      <c r="BF64">
        <f ca="1"/>
        <v>2.36</v>
      </c>
      <c r="BG64">
        <f ca="1"/>
        <v>2.39</v>
      </c>
      <c r="BH64">
        <f ca="1"/>
        <v>2.63</v>
      </c>
      <c r="BI64">
        <f ca="1"/>
        <v>2.71</v>
      </c>
      <c r="BJ64">
        <f ca="1"/>
        <v>2.79</v>
      </c>
      <c r="BK64">
        <f ca="1"/>
        <v>2.92</v>
      </c>
      <c r="BL64">
        <f ca="1"/>
        <v>3.1</v>
      </c>
      <c r="BM64">
        <f ca="1"/>
        <v>3.22</v>
      </c>
      <c r="BN64">
        <f ca="1"/>
        <v>3.34</v>
      </c>
      <c r="BO64">
        <f ca="1"/>
        <v>3.39</v>
      </c>
      <c r="BP64">
        <f ca="1"/>
        <v>3.46</v>
      </c>
      <c r="BQ64">
        <f ca="1"/>
        <v>3.52</v>
      </c>
      <c r="BR64">
        <f ca="1"/>
        <v>3.73</v>
      </c>
      <c r="BS64">
        <f ca="1"/>
        <v>3.89</v>
      </c>
      <c r="BT64">
        <f ca="1"/>
        <v>3.98</v>
      </c>
      <c r="BU64">
        <f ca="1"/>
        <v>4.05</v>
      </c>
      <c r="BV64">
        <f ca="1"/>
        <v>4.12</v>
      </c>
      <c r="BW64">
        <f ca="1"/>
        <v>4.33</v>
      </c>
      <c r="BX64">
        <f ca="1"/>
        <v>4.41</v>
      </c>
      <c r="BY64">
        <f ca="1"/>
        <v>4.4800000000000004</v>
      </c>
      <c r="BZ64">
        <f ca="1"/>
        <v>4.6100000000000003</v>
      </c>
    </row>
    <row r="65" spans="34:78">
      <c r="AH65">
        <v>7.08</v>
      </c>
      <c r="AI65" s="47">
        <f t="shared" ca="1" si="7"/>
        <v>2.36</v>
      </c>
      <c r="AJ65" s="47">
        <f t="shared" ca="1" si="7"/>
        <v>2.39</v>
      </c>
      <c r="AK65" s="47">
        <f t="shared" ca="1" si="7"/>
        <v>2.63</v>
      </c>
      <c r="AL65" s="47">
        <f t="shared" ca="1" si="7"/>
        <v>2.92</v>
      </c>
      <c r="AM65" s="47">
        <f t="shared" ca="1" si="7"/>
        <v>3.46</v>
      </c>
      <c r="AN65" s="47">
        <f t="shared" ca="1" si="7"/>
        <v>4.05</v>
      </c>
      <c r="AO65" s="47">
        <f t="shared" ca="1" si="7"/>
        <v>4.41</v>
      </c>
      <c r="AP65" s="47">
        <f t="shared" ca="1" si="7"/>
        <v>4.4800000000000004</v>
      </c>
      <c r="AQ65" s="47">
        <f t="shared" ca="1" si="7"/>
        <v>4.6100000000000003</v>
      </c>
      <c r="AR65">
        <v>63</v>
      </c>
      <c r="AT65">
        <v>64</v>
      </c>
      <c r="AU65" t="s">
        <v>42</v>
      </c>
      <c r="AV65">
        <v>7.3309287852241702</v>
      </c>
      <c r="AW65">
        <v>4.4846594139300997</v>
      </c>
      <c r="AX65">
        <v>4.0453842214009796</v>
      </c>
      <c r="AY65">
        <v>3.4713931685866202</v>
      </c>
      <c r="AZ65">
        <v>2.7759824829450102</v>
      </c>
      <c r="BA65">
        <v>1.6317425745748999</v>
      </c>
      <c r="BE65">
        <f ca="1"/>
        <v>7.17</v>
      </c>
      <c r="BF65">
        <f ca="1"/>
        <v>2.37</v>
      </c>
      <c r="BG65">
        <f ca="1"/>
        <v>2.4</v>
      </c>
      <c r="BH65">
        <f ca="1"/>
        <v>2.64</v>
      </c>
      <c r="BI65">
        <f ca="1"/>
        <v>2.72</v>
      </c>
      <c r="BJ65">
        <f ca="1"/>
        <v>2.81</v>
      </c>
      <c r="BK65">
        <f ca="1"/>
        <v>2.93</v>
      </c>
      <c r="BL65">
        <f ca="1"/>
        <v>3.11</v>
      </c>
      <c r="BM65">
        <f ca="1"/>
        <v>3.23</v>
      </c>
      <c r="BN65">
        <f ca="1"/>
        <v>3.35</v>
      </c>
      <c r="BO65">
        <f ca="1"/>
        <v>3.41</v>
      </c>
      <c r="BP65">
        <f ca="1"/>
        <v>3.48</v>
      </c>
      <c r="BQ65">
        <f ca="1"/>
        <v>3.54</v>
      </c>
      <c r="BR65">
        <f ca="1"/>
        <v>3.75</v>
      </c>
      <c r="BS65">
        <f ca="1"/>
        <v>3.9</v>
      </c>
      <c r="BT65">
        <f ca="1"/>
        <v>4</v>
      </c>
      <c r="BU65">
        <f ca="1"/>
        <v>4.0599999999999996</v>
      </c>
      <c r="BV65">
        <f ca="1"/>
        <v>4.13</v>
      </c>
      <c r="BW65">
        <f ca="1"/>
        <v>4.34</v>
      </c>
      <c r="BX65">
        <f ca="1"/>
        <v>4.42</v>
      </c>
      <c r="BY65">
        <f ca="1"/>
        <v>4.49</v>
      </c>
      <c r="BZ65">
        <f ca="1"/>
        <v>4.62</v>
      </c>
    </row>
    <row r="66" spans="34:78">
      <c r="AH66">
        <v>7.17</v>
      </c>
      <c r="AI66" s="47">
        <f t="shared" ca="1" si="7"/>
        <v>2.37</v>
      </c>
      <c r="AJ66" s="47">
        <f t="shared" ca="1" si="7"/>
        <v>2.4</v>
      </c>
      <c r="AK66" s="47">
        <f t="shared" ca="1" si="7"/>
        <v>2.64</v>
      </c>
      <c r="AL66" s="47">
        <f t="shared" ca="1" si="7"/>
        <v>2.93</v>
      </c>
      <c r="AM66" s="47">
        <f t="shared" ca="1" si="7"/>
        <v>3.48</v>
      </c>
      <c r="AN66" s="47">
        <f t="shared" ca="1" si="7"/>
        <v>4.0599999999999996</v>
      </c>
      <c r="AO66" s="47">
        <f t="shared" ca="1" si="7"/>
        <v>4.42</v>
      </c>
      <c r="AP66" s="47">
        <f t="shared" ca="1" si="7"/>
        <v>4.49</v>
      </c>
      <c r="AQ66" s="47">
        <f t="shared" ca="1" si="7"/>
        <v>4.62</v>
      </c>
      <c r="AR66">
        <v>64</v>
      </c>
      <c r="AT66">
        <v>65</v>
      </c>
      <c r="AU66" t="s">
        <v>42</v>
      </c>
      <c r="AV66">
        <v>7.4142621185575104</v>
      </c>
      <c r="AW66">
        <v>4.4847326423151097</v>
      </c>
      <c r="AX66">
        <v>4.0482496337308502</v>
      </c>
      <c r="AY66">
        <v>3.4806471590984001</v>
      </c>
      <c r="AZ66">
        <v>2.77910408083115</v>
      </c>
      <c r="BA66">
        <v>1.6309977958327</v>
      </c>
      <c r="BE66">
        <f ca="1"/>
        <v>7.25</v>
      </c>
      <c r="BF66">
        <f ca="1"/>
        <v>2.38</v>
      </c>
      <c r="BG66">
        <f ca="1"/>
        <v>2.41</v>
      </c>
      <c r="BH66">
        <f ca="1"/>
        <v>2.65</v>
      </c>
      <c r="BI66">
        <f ca="1"/>
        <v>2.73</v>
      </c>
      <c r="BJ66">
        <f ca="1"/>
        <v>2.82</v>
      </c>
      <c r="BK66">
        <f ca="1"/>
        <v>2.94</v>
      </c>
      <c r="BL66">
        <f ca="1"/>
        <v>3.13</v>
      </c>
      <c r="BM66">
        <f ca="1"/>
        <v>3.25</v>
      </c>
      <c r="BN66">
        <f ca="1"/>
        <v>3.37</v>
      </c>
      <c r="BO66">
        <f ca="1"/>
        <v>3.42</v>
      </c>
      <c r="BP66">
        <f ca="1"/>
        <v>3.49</v>
      </c>
      <c r="BQ66">
        <f ca="1"/>
        <v>3.55</v>
      </c>
      <c r="BR66">
        <f ca="1"/>
        <v>3.76</v>
      </c>
      <c r="BS66">
        <f ca="1"/>
        <v>3.91</v>
      </c>
      <c r="BT66">
        <f ca="1"/>
        <v>4.01</v>
      </c>
      <c r="BU66">
        <f ca="1"/>
        <v>4.07</v>
      </c>
      <c r="BV66">
        <f ca="1"/>
        <v>4.1399999999999997</v>
      </c>
      <c r="BW66">
        <f ca="1"/>
        <v>4.3499999999999996</v>
      </c>
      <c r="BX66">
        <f ca="1"/>
        <v>4.43</v>
      </c>
      <c r="BY66">
        <f ca="1"/>
        <v>4.5</v>
      </c>
      <c r="BZ66">
        <f ca="1"/>
        <v>4.63</v>
      </c>
    </row>
    <row r="67" spans="34:78">
      <c r="AH67">
        <v>7.25</v>
      </c>
      <c r="AI67" s="47">
        <f t="shared" ca="1" si="7"/>
        <v>2.38</v>
      </c>
      <c r="AJ67" s="47">
        <f t="shared" ca="1" si="7"/>
        <v>2.41</v>
      </c>
      <c r="AK67" s="47">
        <f t="shared" ca="1" si="7"/>
        <v>2.65</v>
      </c>
      <c r="AL67" s="47">
        <f t="shared" ca="1" si="7"/>
        <v>2.94</v>
      </c>
      <c r="AM67" s="47">
        <f t="shared" ca="1" si="7"/>
        <v>3.49</v>
      </c>
      <c r="AN67" s="47">
        <f t="shared" ca="1" si="7"/>
        <v>4.07</v>
      </c>
      <c r="AO67" s="47">
        <f t="shared" ca="1" si="7"/>
        <v>4.43</v>
      </c>
      <c r="AP67" s="47">
        <f t="shared" ca="1" si="7"/>
        <v>4.5</v>
      </c>
      <c r="AQ67" s="47">
        <f t="shared" ca="1" si="7"/>
        <v>4.63</v>
      </c>
      <c r="AR67">
        <v>65</v>
      </c>
      <c r="AT67">
        <v>66</v>
      </c>
      <c r="AU67" t="s">
        <v>42</v>
      </c>
      <c r="AV67">
        <v>7.4975954518908399</v>
      </c>
      <c r="AW67">
        <v>4.4847990091371797</v>
      </c>
      <c r="AX67">
        <v>4.0510177110911503</v>
      </c>
      <c r="AY67">
        <v>3.4899011496101902</v>
      </c>
      <c r="AZ67">
        <v>2.7822256787172899</v>
      </c>
      <c r="BA67">
        <v>1.6302530170904901</v>
      </c>
      <c r="BE67">
        <f ca="1"/>
        <v>7.33</v>
      </c>
      <c r="BF67">
        <f ca="1"/>
        <v>2.39</v>
      </c>
      <c r="BG67">
        <f ca="1"/>
        <v>2.4300000000000002</v>
      </c>
      <c r="BH67">
        <f ca="1"/>
        <v>2.67</v>
      </c>
      <c r="BI67">
        <f ca="1"/>
        <v>2.75</v>
      </c>
      <c r="BJ67">
        <f ca="1"/>
        <v>2.83</v>
      </c>
      <c r="BK67">
        <f ca="1"/>
        <v>2.95</v>
      </c>
      <c r="BL67">
        <f ca="1"/>
        <v>3.14</v>
      </c>
      <c r="BM67">
        <f ca="1"/>
        <v>3.26</v>
      </c>
      <c r="BN67">
        <f ca="1"/>
        <v>3.38</v>
      </c>
      <c r="BO67">
        <f ca="1"/>
        <v>3.43</v>
      </c>
      <c r="BP67">
        <f ca="1"/>
        <v>3.5</v>
      </c>
      <c r="BQ67">
        <f ca="1"/>
        <v>3.56</v>
      </c>
      <c r="BR67">
        <f ca="1"/>
        <v>3.77</v>
      </c>
      <c r="BS67">
        <f ca="1"/>
        <v>3.93</v>
      </c>
      <c r="BT67">
        <f ca="1"/>
        <v>4.0199999999999996</v>
      </c>
      <c r="BU67">
        <f ca="1"/>
        <v>4.09</v>
      </c>
      <c r="BV67">
        <f ca="1"/>
        <v>4.16</v>
      </c>
      <c r="BW67">
        <f ca="1"/>
        <v>4.37</v>
      </c>
      <c r="BX67">
        <f ca="1"/>
        <v>4.4400000000000004</v>
      </c>
      <c r="BY67">
        <f ca="1"/>
        <v>4.51</v>
      </c>
      <c r="BZ67">
        <f ca="1"/>
        <v>4.6500000000000004</v>
      </c>
    </row>
    <row r="68" spans="34:78">
      <c r="AH68">
        <v>7.33</v>
      </c>
      <c r="AI68" s="47">
        <f t="shared" ca="1" si="7"/>
        <v>2.39</v>
      </c>
      <c r="AJ68" s="47">
        <f t="shared" ca="1" si="7"/>
        <v>2.4300000000000002</v>
      </c>
      <c r="AK68" s="47">
        <f t="shared" ca="1" si="7"/>
        <v>2.67</v>
      </c>
      <c r="AL68" s="47">
        <f t="shared" ca="1" si="7"/>
        <v>2.95</v>
      </c>
      <c r="AM68" s="47">
        <f t="shared" ca="1" si="7"/>
        <v>3.5</v>
      </c>
      <c r="AN68" s="47">
        <f t="shared" ca="1" si="7"/>
        <v>4.09</v>
      </c>
      <c r="AO68" s="47">
        <f t="shared" ca="1" si="7"/>
        <v>4.4400000000000004</v>
      </c>
      <c r="AP68" s="47">
        <f t="shared" ca="1" si="7"/>
        <v>4.51</v>
      </c>
      <c r="AQ68" s="47">
        <f t="shared" ca="1" si="7"/>
        <v>4.6500000000000004</v>
      </c>
      <c r="AR68">
        <v>66</v>
      </c>
      <c r="AT68">
        <v>67</v>
      </c>
      <c r="AU68" t="s">
        <v>42</v>
      </c>
      <c r="AV68">
        <v>7.5809287852241702</v>
      </c>
      <c r="AW68">
        <v>4.48485915733069</v>
      </c>
      <c r="AX68">
        <v>4.0536917598459201</v>
      </c>
      <c r="AY68">
        <v>3.4991551401219798</v>
      </c>
      <c r="AZ68">
        <v>2.7853472766034302</v>
      </c>
      <c r="BA68">
        <v>1.62950823834828</v>
      </c>
      <c r="BE68">
        <f ca="1"/>
        <v>7.42</v>
      </c>
      <c r="BF68">
        <f ca="1"/>
        <v>2.41</v>
      </c>
      <c r="BG68">
        <f ca="1"/>
        <v>2.44</v>
      </c>
      <c r="BH68">
        <f ca="1"/>
        <v>2.68</v>
      </c>
      <c r="BI68">
        <f ca="1"/>
        <v>2.76</v>
      </c>
      <c r="BJ68">
        <f ca="1"/>
        <v>2.84</v>
      </c>
      <c r="BK68">
        <f ca="1"/>
        <v>2.96</v>
      </c>
      <c r="BL68">
        <f ca="1"/>
        <v>3.16</v>
      </c>
      <c r="BM68">
        <f ca="1"/>
        <v>3.28</v>
      </c>
      <c r="BN68">
        <f ca="1"/>
        <v>3.39</v>
      </c>
      <c r="BO68">
        <f ca="1"/>
        <v>3.45</v>
      </c>
      <c r="BP68">
        <f ca="1"/>
        <v>3.52</v>
      </c>
      <c r="BQ68">
        <f ca="1"/>
        <v>3.58</v>
      </c>
      <c r="BR68">
        <f ca="1"/>
        <v>3.79</v>
      </c>
      <c r="BS68">
        <f ca="1"/>
        <v>3.94</v>
      </c>
      <c r="BT68">
        <f ca="1"/>
        <v>4.04</v>
      </c>
      <c r="BU68">
        <f ca="1"/>
        <v>4.0999999999999996</v>
      </c>
      <c r="BV68">
        <f ca="1"/>
        <v>4.17</v>
      </c>
      <c r="BW68">
        <f ca="1"/>
        <v>4.38</v>
      </c>
      <c r="BX68">
        <f ca="1"/>
        <v>4.45</v>
      </c>
      <c r="BY68">
        <f ca="1"/>
        <v>4.53</v>
      </c>
      <c r="BZ68">
        <f ca="1"/>
        <v>4.66</v>
      </c>
    </row>
    <row r="69" spans="34:78">
      <c r="AH69">
        <v>7.42</v>
      </c>
      <c r="AI69" s="47">
        <f t="shared" ca="1" si="7"/>
        <v>2.41</v>
      </c>
      <c r="AJ69" s="47">
        <f t="shared" ca="1" si="7"/>
        <v>2.44</v>
      </c>
      <c r="AK69" s="47">
        <f t="shared" ca="1" si="7"/>
        <v>2.68</v>
      </c>
      <c r="AL69" s="47">
        <f t="shared" ca="1" si="7"/>
        <v>2.96</v>
      </c>
      <c r="AM69" s="47">
        <f t="shared" ca="1" si="7"/>
        <v>3.52</v>
      </c>
      <c r="AN69" s="47">
        <f t="shared" ca="1" si="7"/>
        <v>4.0999999999999996</v>
      </c>
      <c r="AO69" s="47">
        <f t="shared" ca="1" si="7"/>
        <v>4.45</v>
      </c>
      <c r="AP69" s="47">
        <f t="shared" ca="1" si="7"/>
        <v>4.53</v>
      </c>
      <c r="AQ69" s="47">
        <f t="shared" ca="1" si="7"/>
        <v>4.66</v>
      </c>
      <c r="AR69">
        <v>67</v>
      </c>
      <c r="AT69">
        <v>68</v>
      </c>
      <c r="AU69" t="s">
        <v>42</v>
      </c>
      <c r="AV69">
        <v>7.6642621185575104</v>
      </c>
      <c r="AW69">
        <v>4.4849136695865104</v>
      </c>
      <c r="AX69">
        <v>4.0562749740455697</v>
      </c>
      <c r="AY69">
        <v>3.5084091306337601</v>
      </c>
      <c r="AZ69">
        <v>2.78846887448957</v>
      </c>
      <c r="BA69">
        <v>1.62876345960608</v>
      </c>
      <c r="BE69">
        <f ca="1"/>
        <v>7.5</v>
      </c>
      <c r="BF69">
        <f ca="1"/>
        <v>2.42</v>
      </c>
      <c r="BG69">
        <f ca="1"/>
        <v>2.4500000000000002</v>
      </c>
      <c r="BH69">
        <f ca="1"/>
        <v>2.69</v>
      </c>
      <c r="BI69">
        <f ca="1"/>
        <v>2.77</v>
      </c>
      <c r="BJ69">
        <f ca="1"/>
        <v>2.86</v>
      </c>
      <c r="BK69">
        <f ca="1"/>
        <v>2.98</v>
      </c>
      <c r="BL69">
        <f ca="1"/>
        <v>3.17</v>
      </c>
      <c r="BM69">
        <f ca="1"/>
        <v>3.29</v>
      </c>
      <c r="BN69">
        <f ca="1"/>
        <v>3.41</v>
      </c>
      <c r="BO69">
        <f ca="1"/>
        <v>3.46</v>
      </c>
      <c r="BP69">
        <f ca="1"/>
        <v>3.53</v>
      </c>
      <c r="BQ69">
        <f ca="1"/>
        <v>3.59</v>
      </c>
      <c r="BR69">
        <f ca="1"/>
        <v>3.8</v>
      </c>
      <c r="BS69">
        <f ca="1"/>
        <v>3.95</v>
      </c>
      <c r="BT69">
        <f ca="1"/>
        <v>4.05</v>
      </c>
      <c r="BU69">
        <f ca="1"/>
        <v>4.1100000000000003</v>
      </c>
      <c r="BV69">
        <f ca="1"/>
        <v>4.1900000000000004</v>
      </c>
      <c r="BW69">
        <f ca="1"/>
        <v>4.3899999999999997</v>
      </c>
      <c r="BX69">
        <f ca="1"/>
        <v>4.46</v>
      </c>
      <c r="BY69">
        <f ca="1"/>
        <v>4.54</v>
      </c>
      <c r="BZ69">
        <f ca="1"/>
        <v>4.67</v>
      </c>
    </row>
    <row r="70" spans="34:78">
      <c r="AH70">
        <v>7.5</v>
      </c>
      <c r="AI70" s="47">
        <f t="shared" ca="1" si="7"/>
        <v>2.42</v>
      </c>
      <c r="AJ70" s="47">
        <f t="shared" ca="1" si="7"/>
        <v>2.4500000000000002</v>
      </c>
      <c r="AK70" s="47">
        <f t="shared" ca="1" si="7"/>
        <v>2.69</v>
      </c>
      <c r="AL70" s="47">
        <f t="shared" ca="1" si="7"/>
        <v>2.98</v>
      </c>
      <c r="AM70" s="47">
        <f t="shared" ca="1" si="7"/>
        <v>3.53</v>
      </c>
      <c r="AN70" s="47">
        <f t="shared" ca="1" si="7"/>
        <v>4.1100000000000003</v>
      </c>
      <c r="AO70" s="47">
        <f t="shared" ca="1" si="7"/>
        <v>4.46</v>
      </c>
      <c r="AP70" s="47">
        <f t="shared" ca="1" si="7"/>
        <v>4.54</v>
      </c>
      <c r="AQ70" s="47">
        <f t="shared" ca="1" si="7"/>
        <v>4.67</v>
      </c>
      <c r="AR70">
        <v>68</v>
      </c>
      <c r="AT70">
        <v>69</v>
      </c>
      <c r="AU70" t="s">
        <v>42</v>
      </c>
      <c r="AV70">
        <v>7.7475954518908399</v>
      </c>
      <c r="AW70">
        <v>4.4849630739968598</v>
      </c>
      <c r="AX70">
        <v>4.05877043924208</v>
      </c>
      <c r="AY70">
        <v>3.5176631211455498</v>
      </c>
      <c r="AZ70">
        <v>2.7915904723757099</v>
      </c>
      <c r="BA70">
        <v>1.6280186808638699</v>
      </c>
      <c r="BE70">
        <f ca="1"/>
        <v>7.58</v>
      </c>
      <c r="BF70">
        <f ca="1"/>
        <v>2.4300000000000002</v>
      </c>
      <c r="BG70">
        <f ca="1"/>
        <v>2.46</v>
      </c>
      <c r="BH70">
        <f ca="1"/>
        <v>2.7</v>
      </c>
      <c r="BI70">
        <f ca="1"/>
        <v>2.78</v>
      </c>
      <c r="BJ70">
        <f ca="1"/>
        <v>2.87</v>
      </c>
      <c r="BK70">
        <f ca="1"/>
        <v>2.99</v>
      </c>
      <c r="BL70">
        <f ca="1"/>
        <v>3.19</v>
      </c>
      <c r="BM70">
        <f ca="1"/>
        <v>3.31</v>
      </c>
      <c r="BN70">
        <f ca="1"/>
        <v>3.42</v>
      </c>
      <c r="BO70">
        <f ca="1"/>
        <v>3.48</v>
      </c>
      <c r="BP70">
        <f ca="1"/>
        <v>3.54</v>
      </c>
      <c r="BQ70">
        <f ca="1"/>
        <v>3.6</v>
      </c>
      <c r="BR70">
        <f ca="1"/>
        <v>3.82</v>
      </c>
      <c r="BS70">
        <f ca="1"/>
        <v>3.97</v>
      </c>
      <c r="BT70">
        <f ca="1"/>
        <v>4.0599999999999996</v>
      </c>
      <c r="BU70">
        <f ca="1"/>
        <v>4.13</v>
      </c>
      <c r="BV70">
        <f ca="1"/>
        <v>4.2</v>
      </c>
      <c r="BW70">
        <f ca="1"/>
        <v>4.41</v>
      </c>
      <c r="BX70">
        <f ca="1"/>
        <v>4.47</v>
      </c>
      <c r="BY70">
        <f ca="1"/>
        <v>4.55</v>
      </c>
      <c r="BZ70">
        <f ca="1"/>
        <v>4.68</v>
      </c>
    </row>
    <row r="71" spans="34:78">
      <c r="AH71">
        <v>7.58</v>
      </c>
      <c r="AI71" s="47">
        <f t="shared" ca="1" si="7"/>
        <v>2.4300000000000002</v>
      </c>
      <c r="AJ71" s="47">
        <f t="shared" ca="1" si="7"/>
        <v>2.46</v>
      </c>
      <c r="AK71" s="47">
        <f t="shared" ca="1" si="7"/>
        <v>2.7</v>
      </c>
      <c r="AL71" s="47">
        <f t="shared" ca="1" si="7"/>
        <v>2.99</v>
      </c>
      <c r="AM71" s="47">
        <f t="shared" ca="1" si="7"/>
        <v>3.54</v>
      </c>
      <c r="AN71" s="47">
        <f t="shared" ca="1" si="7"/>
        <v>4.13</v>
      </c>
      <c r="AO71" s="47">
        <f t="shared" ca="1" si="7"/>
        <v>4.47</v>
      </c>
      <c r="AP71" s="47">
        <f t="shared" ca="1" si="7"/>
        <v>4.55</v>
      </c>
      <c r="AQ71" s="47">
        <f t="shared" ca="1" si="7"/>
        <v>4.68</v>
      </c>
      <c r="AR71">
        <v>69</v>
      </c>
      <c r="AT71">
        <v>70</v>
      </c>
      <c r="AU71" t="s">
        <v>42</v>
      </c>
      <c r="AV71">
        <v>7.8309287852241702</v>
      </c>
      <c r="AW71">
        <v>4.4850078491712804</v>
      </c>
      <c r="AX71">
        <v>4.0611811361745502</v>
      </c>
      <c r="AY71">
        <v>3.5269171116573301</v>
      </c>
      <c r="AZ71">
        <v>2.7947120702618502</v>
      </c>
      <c r="BA71">
        <v>1.62727390212167</v>
      </c>
      <c r="BE71">
        <f ca="1"/>
        <v>7.67</v>
      </c>
      <c r="BF71">
        <f ca="1"/>
        <v>2.44</v>
      </c>
      <c r="BG71">
        <f ca="1"/>
        <v>2.4700000000000002</v>
      </c>
      <c r="BH71">
        <f ca="1"/>
        <v>2.72</v>
      </c>
      <c r="BI71">
        <f ca="1"/>
        <v>2.8</v>
      </c>
      <c r="BJ71">
        <f ca="1"/>
        <v>2.89</v>
      </c>
      <c r="BK71">
        <f ca="1"/>
        <v>3</v>
      </c>
      <c r="BL71">
        <f ca="1"/>
        <v>3.2</v>
      </c>
      <c r="BM71">
        <f ca="1"/>
        <v>3.32</v>
      </c>
      <c r="BN71">
        <f ca="1"/>
        <v>3.44</v>
      </c>
      <c r="BO71">
        <f ca="1"/>
        <v>3.49</v>
      </c>
      <c r="BP71">
        <f ca="1"/>
        <v>3.56</v>
      </c>
      <c r="BQ71">
        <f ca="1"/>
        <v>3.62</v>
      </c>
      <c r="BR71">
        <f ca="1"/>
        <v>3.83</v>
      </c>
      <c r="BS71">
        <f ca="1"/>
        <v>3.98</v>
      </c>
      <c r="BT71">
        <f ca="1"/>
        <v>4.08</v>
      </c>
      <c r="BU71">
        <f ca="1"/>
        <v>4.1399999999999997</v>
      </c>
      <c r="BV71">
        <f ca="1"/>
        <v>4.22</v>
      </c>
      <c r="BW71">
        <f ca="1"/>
        <v>4.42</v>
      </c>
      <c r="BX71">
        <f ca="1"/>
        <v>4.49</v>
      </c>
      <c r="BY71">
        <f ca="1"/>
        <v>4.5599999999999996</v>
      </c>
      <c r="BZ71">
        <f ca="1"/>
        <v>4.6900000000000004</v>
      </c>
    </row>
    <row r="72" spans="34:78">
      <c r="AH72">
        <v>7.67</v>
      </c>
      <c r="AI72" s="47">
        <f t="shared" ca="1" si="7"/>
        <v>2.44</v>
      </c>
      <c r="AJ72" s="47">
        <f t="shared" ca="1" si="7"/>
        <v>2.4700000000000002</v>
      </c>
      <c r="AK72" s="47">
        <f t="shared" ca="1" si="7"/>
        <v>2.72</v>
      </c>
      <c r="AL72" s="47">
        <f t="shared" ca="1" si="7"/>
        <v>3</v>
      </c>
      <c r="AM72" s="47">
        <f t="shared" ca="1" si="7"/>
        <v>3.56</v>
      </c>
      <c r="AN72" s="47">
        <f t="shared" ca="1" si="7"/>
        <v>4.1399999999999997</v>
      </c>
      <c r="AO72" s="47">
        <f t="shared" ca="1" si="7"/>
        <v>4.49</v>
      </c>
      <c r="AP72" s="47">
        <f t="shared" ca="1" si="7"/>
        <v>4.5599999999999996</v>
      </c>
      <c r="AQ72" s="47">
        <f t="shared" ca="1" si="7"/>
        <v>4.6900000000000004</v>
      </c>
      <c r="AR72">
        <v>70</v>
      </c>
      <c r="AT72">
        <v>71</v>
      </c>
      <c r="AU72" t="s">
        <v>42</v>
      </c>
      <c r="AV72">
        <v>7.9142621185575104</v>
      </c>
      <c r="AW72">
        <v>4.4850484288731698</v>
      </c>
      <c r="AX72">
        <v>4.0635099443295601</v>
      </c>
      <c r="AY72">
        <v>3.5361711021691198</v>
      </c>
      <c r="AZ72">
        <v>2.7978336681479901</v>
      </c>
      <c r="BA72">
        <v>1.6265291233794601</v>
      </c>
      <c r="BE72">
        <f ca="1"/>
        <v>7.75</v>
      </c>
      <c r="BF72">
        <f ca="1"/>
        <v>2.4500000000000002</v>
      </c>
      <c r="BG72">
        <f ca="1"/>
        <v>2.48</v>
      </c>
      <c r="BH72">
        <f ca="1"/>
        <v>2.73</v>
      </c>
      <c r="BI72">
        <f ca="1"/>
        <v>2.81</v>
      </c>
      <c r="BJ72">
        <f ca="1"/>
        <v>2.9</v>
      </c>
      <c r="BK72">
        <f ca="1"/>
        <v>3.02</v>
      </c>
      <c r="BL72">
        <f ca="1"/>
        <v>3.22</v>
      </c>
      <c r="BM72">
        <f ca="1"/>
        <v>3.34</v>
      </c>
      <c r="BN72">
        <f ca="1"/>
        <v>3.45</v>
      </c>
      <c r="BO72">
        <f ca="1"/>
        <v>3.51</v>
      </c>
      <c r="BP72">
        <f ca="1"/>
        <v>3.57</v>
      </c>
      <c r="BQ72">
        <f ca="1"/>
        <v>3.63</v>
      </c>
      <c r="BR72">
        <f ca="1"/>
        <v>3.85</v>
      </c>
      <c r="BS72">
        <f ca="1"/>
        <v>4</v>
      </c>
      <c r="BT72">
        <f ca="1"/>
        <v>4.09</v>
      </c>
      <c r="BU72">
        <f ca="1"/>
        <v>4.16</v>
      </c>
      <c r="BV72">
        <f ca="1"/>
        <v>4.2300000000000004</v>
      </c>
      <c r="BW72">
        <f ca="1"/>
        <v>4.43</v>
      </c>
      <c r="BX72">
        <f ca="1"/>
        <v>4.5</v>
      </c>
      <c r="BY72">
        <f ca="1"/>
        <v>4.57</v>
      </c>
      <c r="BZ72">
        <f ca="1"/>
        <v>4.71</v>
      </c>
    </row>
    <row r="73" spans="34:78">
      <c r="AH73">
        <v>7.75</v>
      </c>
      <c r="AI73" s="47">
        <f t="shared" ca="1" si="7"/>
        <v>2.4500000000000002</v>
      </c>
      <c r="AJ73" s="47">
        <f t="shared" ca="1" si="7"/>
        <v>2.48</v>
      </c>
      <c r="AK73" s="47">
        <f t="shared" ca="1" si="7"/>
        <v>2.73</v>
      </c>
      <c r="AL73" s="47">
        <f t="shared" ca="1" si="7"/>
        <v>3.02</v>
      </c>
      <c r="AM73" s="47">
        <f t="shared" ca="1" si="7"/>
        <v>3.57</v>
      </c>
      <c r="AN73" s="47">
        <f t="shared" ca="1" si="7"/>
        <v>4.16</v>
      </c>
      <c r="AO73" s="47">
        <f t="shared" ca="1" si="7"/>
        <v>4.5</v>
      </c>
      <c r="AP73" s="47">
        <f t="shared" ca="1" si="7"/>
        <v>4.57</v>
      </c>
      <c r="AQ73" s="47">
        <f t="shared" ca="1" si="7"/>
        <v>4.71</v>
      </c>
      <c r="AR73">
        <v>71</v>
      </c>
      <c r="AT73">
        <v>72</v>
      </c>
      <c r="AU73" t="s">
        <v>42</v>
      </c>
      <c r="AV73">
        <v>7.9975954518908399</v>
      </c>
      <c r="AW73">
        <v>4.4850852062219397</v>
      </c>
      <c r="AX73">
        <v>4.0657596453806697</v>
      </c>
      <c r="AY73">
        <v>3.5454250926809099</v>
      </c>
      <c r="AZ73">
        <v>2.8009552660341299</v>
      </c>
      <c r="BA73">
        <v>1.62578434463725</v>
      </c>
      <c r="BE73">
        <f ca="1"/>
        <v>7.83</v>
      </c>
      <c r="BF73">
        <f ca="1"/>
        <v>2.46</v>
      </c>
      <c r="BG73">
        <f ca="1"/>
        <v>2.5</v>
      </c>
      <c r="BH73">
        <f ca="1"/>
        <v>2.74</v>
      </c>
      <c r="BI73">
        <f ca="1"/>
        <v>2.82</v>
      </c>
      <c r="BJ73">
        <f ca="1"/>
        <v>2.91</v>
      </c>
      <c r="BK73">
        <f ca="1"/>
        <v>3.03</v>
      </c>
      <c r="BL73">
        <f ca="1"/>
        <v>3.23</v>
      </c>
      <c r="BM73">
        <f ca="1"/>
        <v>3.35</v>
      </c>
      <c r="BN73">
        <f ca="1"/>
        <v>3.47</v>
      </c>
      <c r="BO73">
        <f ca="1"/>
        <v>3.52</v>
      </c>
      <c r="BP73">
        <f ca="1"/>
        <v>3.59</v>
      </c>
      <c r="BQ73">
        <f ca="1"/>
        <v>3.65</v>
      </c>
      <c r="BR73">
        <f ca="1"/>
        <v>3.86</v>
      </c>
      <c r="BS73">
        <f ca="1"/>
        <v>4.01</v>
      </c>
      <c r="BT73">
        <f ca="1"/>
        <v>4.0999999999999996</v>
      </c>
      <c r="BU73">
        <f ca="1"/>
        <v>4.17</v>
      </c>
      <c r="BV73">
        <f ca="1"/>
        <v>4.24</v>
      </c>
      <c r="BW73">
        <f ca="1"/>
        <v>4.45</v>
      </c>
      <c r="BX73">
        <f ca="1"/>
        <v>4.51</v>
      </c>
      <c r="BY73">
        <f ca="1"/>
        <v>4.59</v>
      </c>
      <c r="BZ73">
        <f ca="1"/>
        <v>4.72</v>
      </c>
    </row>
    <row r="74" spans="34:78">
      <c r="AH74">
        <v>7.83</v>
      </c>
      <c r="AI74" s="47">
        <f t="shared" ref="AI74:AQ83" ca="1" si="8">IF(AND(AI$3&gt;=MIN($J$5:$AD$5),AI$3&lt;=MAX($J$5:$AD$5)),INDEX(allCentiles,$AR74,MATCH(AI$3,topRow)),NA())</f>
        <v>2.46</v>
      </c>
      <c r="AJ74" s="47">
        <f t="shared" ca="1" si="8"/>
        <v>2.5</v>
      </c>
      <c r="AK74" s="47">
        <f t="shared" ca="1" si="8"/>
        <v>2.74</v>
      </c>
      <c r="AL74" s="47">
        <f t="shared" ca="1" si="8"/>
        <v>3.03</v>
      </c>
      <c r="AM74" s="47">
        <f t="shared" ca="1" si="8"/>
        <v>3.59</v>
      </c>
      <c r="AN74" s="47">
        <f t="shared" ca="1" si="8"/>
        <v>4.17</v>
      </c>
      <c r="AO74" s="47">
        <f t="shared" ca="1" si="8"/>
        <v>4.51</v>
      </c>
      <c r="AP74" s="47">
        <f t="shared" ca="1" si="8"/>
        <v>4.59</v>
      </c>
      <c r="AQ74" s="47">
        <f t="shared" ca="1" si="8"/>
        <v>4.72</v>
      </c>
      <c r="AR74">
        <v>72</v>
      </c>
      <c r="AT74">
        <v>73</v>
      </c>
      <c r="AU74" t="s">
        <v>42</v>
      </c>
      <c r="AV74">
        <v>8.0809287852241702</v>
      </c>
      <c r="AW74">
        <v>4.4851185375013598</v>
      </c>
      <c r="AX74">
        <v>4.0679329265109496</v>
      </c>
      <c r="AY74">
        <v>3.5546790831926902</v>
      </c>
      <c r="AZ74">
        <v>2.8040768639202698</v>
      </c>
      <c r="BA74">
        <v>1.6250395658950501</v>
      </c>
      <c r="BE74">
        <f ca="1"/>
        <v>7.92</v>
      </c>
      <c r="BF74">
        <f ca="1"/>
        <v>2.48</v>
      </c>
      <c r="BG74">
        <f ca="1"/>
        <v>2.5099999999999998</v>
      </c>
      <c r="BH74">
        <f ca="1"/>
        <v>2.76</v>
      </c>
      <c r="BI74">
        <f ca="1"/>
        <v>2.84</v>
      </c>
      <c r="BJ74">
        <f ca="1"/>
        <v>2.93</v>
      </c>
      <c r="BK74">
        <f ca="1"/>
        <v>3.05</v>
      </c>
      <c r="BL74">
        <f ca="1"/>
        <v>3.25</v>
      </c>
      <c r="BM74">
        <f ca="1"/>
        <v>3.37</v>
      </c>
      <c r="BN74">
        <f ca="1"/>
        <v>3.48</v>
      </c>
      <c r="BO74">
        <f ca="1"/>
        <v>3.54</v>
      </c>
      <c r="BP74">
        <f ca="1"/>
        <v>3.6</v>
      </c>
      <c r="BQ74">
        <f ca="1"/>
        <v>3.66</v>
      </c>
      <c r="BR74">
        <f ca="1"/>
        <v>3.88</v>
      </c>
      <c r="BS74">
        <f ca="1"/>
        <v>4.0199999999999996</v>
      </c>
      <c r="BT74">
        <f ca="1"/>
        <v>4.12</v>
      </c>
      <c r="BU74">
        <f ca="1"/>
        <v>4.18</v>
      </c>
      <c r="BV74">
        <f ca="1"/>
        <v>4.26</v>
      </c>
      <c r="BW74">
        <f ca="1"/>
        <v>4.46</v>
      </c>
      <c r="BX74">
        <f ca="1"/>
        <v>4.5199999999999996</v>
      </c>
      <c r="BY74">
        <f ca="1"/>
        <v>4.5999999999999996</v>
      </c>
      <c r="BZ74">
        <f ca="1"/>
        <v>4.7300000000000004</v>
      </c>
    </row>
    <row r="75" spans="34:78">
      <c r="AH75">
        <v>7.92</v>
      </c>
      <c r="AI75" s="47">
        <f t="shared" ca="1" si="8"/>
        <v>2.48</v>
      </c>
      <c r="AJ75" s="47">
        <f t="shared" ca="1" si="8"/>
        <v>2.5099999999999998</v>
      </c>
      <c r="AK75" s="47">
        <f t="shared" ca="1" si="8"/>
        <v>2.76</v>
      </c>
      <c r="AL75" s="47">
        <f t="shared" ca="1" si="8"/>
        <v>3.05</v>
      </c>
      <c r="AM75" s="47">
        <f t="shared" ca="1" si="8"/>
        <v>3.6</v>
      </c>
      <c r="AN75" s="47">
        <f t="shared" ca="1" si="8"/>
        <v>4.18</v>
      </c>
      <c r="AO75" s="47">
        <f t="shared" ca="1" si="8"/>
        <v>4.5199999999999996</v>
      </c>
      <c r="AP75" s="47">
        <f t="shared" ca="1" si="8"/>
        <v>4.5999999999999996</v>
      </c>
      <c r="AQ75" s="47">
        <f t="shared" ca="1" si="8"/>
        <v>4.7300000000000004</v>
      </c>
      <c r="AR75">
        <v>73</v>
      </c>
      <c r="AT75">
        <v>74</v>
      </c>
      <c r="AU75" t="s">
        <v>42</v>
      </c>
      <c r="AV75">
        <v>8.1642621185575095</v>
      </c>
      <c r="AW75">
        <v>4.4851487456110997</v>
      </c>
      <c r="AX75">
        <v>4.0700323836227899</v>
      </c>
      <c r="AY75">
        <v>3.5639330737044799</v>
      </c>
      <c r="AZ75">
        <v>2.8071984618064101</v>
      </c>
      <c r="BA75">
        <v>1.6242947871528399</v>
      </c>
      <c r="BE75">
        <f ca="1"/>
        <v>8</v>
      </c>
      <c r="BF75">
        <f ca="1"/>
        <v>2.4900000000000002</v>
      </c>
      <c r="BG75">
        <f ca="1"/>
        <v>2.52</v>
      </c>
      <c r="BH75">
        <f ca="1"/>
        <v>2.77</v>
      </c>
      <c r="BI75">
        <f ca="1"/>
        <v>2.85</v>
      </c>
      <c r="BJ75">
        <f ca="1"/>
        <v>2.94</v>
      </c>
      <c r="BK75">
        <f ca="1"/>
        <v>3.06</v>
      </c>
      <c r="BL75">
        <f ca="1"/>
        <v>3.27</v>
      </c>
      <c r="BM75">
        <f ca="1"/>
        <v>3.39</v>
      </c>
      <c r="BN75">
        <f ca="1"/>
        <v>3.5</v>
      </c>
      <c r="BO75">
        <f ca="1"/>
        <v>3.55</v>
      </c>
      <c r="BP75">
        <f ca="1"/>
        <v>3.62</v>
      </c>
      <c r="BQ75">
        <f ca="1"/>
        <v>3.67</v>
      </c>
      <c r="BR75">
        <f ca="1"/>
        <v>3.89</v>
      </c>
      <c r="BS75">
        <f ca="1"/>
        <v>4.04</v>
      </c>
      <c r="BT75">
        <f ca="1"/>
        <v>4.13</v>
      </c>
      <c r="BU75">
        <f ca="1"/>
        <v>4.2</v>
      </c>
      <c r="BV75">
        <f ca="1"/>
        <v>4.2699999999999996</v>
      </c>
      <c r="BW75">
        <f ca="1"/>
        <v>4.47</v>
      </c>
      <c r="BX75">
        <f ca="1"/>
        <v>4.53</v>
      </c>
      <c r="BY75">
        <f ca="1"/>
        <v>4.6100000000000003</v>
      </c>
      <c r="BZ75">
        <f ca="1"/>
        <v>4.75</v>
      </c>
    </row>
    <row r="76" spans="34:78">
      <c r="AH76">
        <v>8</v>
      </c>
      <c r="AI76" s="47">
        <f t="shared" ca="1" si="8"/>
        <v>2.4900000000000002</v>
      </c>
      <c r="AJ76" s="47">
        <f t="shared" ca="1" si="8"/>
        <v>2.52</v>
      </c>
      <c r="AK76" s="47">
        <f t="shared" ca="1" si="8"/>
        <v>2.77</v>
      </c>
      <c r="AL76" s="47">
        <f t="shared" ca="1" si="8"/>
        <v>3.06</v>
      </c>
      <c r="AM76" s="47">
        <f t="shared" ca="1" si="8"/>
        <v>3.62</v>
      </c>
      <c r="AN76" s="47">
        <f t="shared" ca="1" si="8"/>
        <v>4.2</v>
      </c>
      <c r="AO76" s="47">
        <f t="shared" ca="1" si="8"/>
        <v>4.53</v>
      </c>
      <c r="AP76" s="47">
        <f t="shared" ca="1" si="8"/>
        <v>4.6100000000000003</v>
      </c>
      <c r="AQ76" s="47">
        <f t="shared" ca="1" si="8"/>
        <v>4.75</v>
      </c>
      <c r="AR76">
        <v>74</v>
      </c>
      <c r="AT76">
        <v>75</v>
      </c>
      <c r="AU76" t="s">
        <v>42</v>
      </c>
      <c r="AV76">
        <v>8.2475954518908399</v>
      </c>
      <c r="AW76">
        <v>4.4851761231948704</v>
      </c>
      <c r="AX76">
        <v>4.0720605244385499</v>
      </c>
      <c r="AY76">
        <v>3.5731870642162602</v>
      </c>
      <c r="AZ76">
        <v>2.8103200596925402</v>
      </c>
      <c r="BA76">
        <v>1.62355000841064</v>
      </c>
      <c r="BE76">
        <f ca="1"/>
        <v>8.08</v>
      </c>
      <c r="BF76">
        <f ca="1"/>
        <v>2.5</v>
      </c>
      <c r="BG76">
        <f ca="1"/>
        <v>2.54</v>
      </c>
      <c r="BH76">
        <f ca="1"/>
        <v>2.78</v>
      </c>
      <c r="BI76">
        <f ca="1"/>
        <v>2.87</v>
      </c>
      <c r="BJ76">
        <f ca="1"/>
        <v>2.96</v>
      </c>
      <c r="BK76">
        <f ca="1"/>
        <v>3.07</v>
      </c>
      <c r="BL76">
        <f ca="1"/>
        <v>3.28</v>
      </c>
      <c r="BM76">
        <f ca="1"/>
        <v>3.4</v>
      </c>
      <c r="BN76">
        <f ca="1"/>
        <v>3.51</v>
      </c>
      <c r="BO76">
        <f ca="1"/>
        <v>3.57</v>
      </c>
      <c r="BP76">
        <f ca="1"/>
        <v>3.63</v>
      </c>
      <c r="BQ76">
        <f ca="1"/>
        <v>3.69</v>
      </c>
      <c r="BR76">
        <f ca="1"/>
        <v>3.91</v>
      </c>
      <c r="BS76">
        <f ca="1"/>
        <v>4.05</v>
      </c>
      <c r="BT76">
        <f ca="1"/>
        <v>4.1399999999999997</v>
      </c>
      <c r="BU76">
        <f ca="1"/>
        <v>4.21</v>
      </c>
      <c r="BV76">
        <f ca="1"/>
        <v>4.29</v>
      </c>
      <c r="BW76">
        <f ca="1"/>
        <v>4.49</v>
      </c>
      <c r="BX76">
        <f ca="1"/>
        <v>4.55</v>
      </c>
      <c r="BY76">
        <f ca="1"/>
        <v>4.62</v>
      </c>
      <c r="BZ76">
        <f ca="1"/>
        <v>4.76</v>
      </c>
    </row>
    <row r="77" spans="34:78">
      <c r="AH77">
        <v>8.08</v>
      </c>
      <c r="AI77" s="47">
        <f t="shared" ca="1" si="8"/>
        <v>2.5</v>
      </c>
      <c r="AJ77" s="47">
        <f t="shared" ca="1" si="8"/>
        <v>2.54</v>
      </c>
      <c r="AK77" s="47">
        <f t="shared" ca="1" si="8"/>
        <v>2.78</v>
      </c>
      <c r="AL77" s="47">
        <f t="shared" ca="1" si="8"/>
        <v>3.07</v>
      </c>
      <c r="AM77" s="47">
        <f t="shared" ca="1" si="8"/>
        <v>3.63</v>
      </c>
      <c r="AN77" s="47">
        <f t="shared" ca="1" si="8"/>
        <v>4.21</v>
      </c>
      <c r="AO77" s="47">
        <f t="shared" ca="1" si="8"/>
        <v>4.55</v>
      </c>
      <c r="AP77" s="47">
        <f t="shared" ca="1" si="8"/>
        <v>4.62</v>
      </c>
      <c r="AQ77" s="47">
        <f t="shared" ca="1" si="8"/>
        <v>4.76</v>
      </c>
      <c r="AR77">
        <v>75</v>
      </c>
      <c r="AT77">
        <v>76</v>
      </c>
      <c r="AU77" t="s">
        <v>42</v>
      </c>
      <c r="AV77">
        <v>8.3309287852241702</v>
      </c>
      <c r="AW77">
        <v>4.4852009354753797</v>
      </c>
      <c r="AX77">
        <v>4.0740197714959701</v>
      </c>
      <c r="AY77">
        <v>3.5824410547280499</v>
      </c>
      <c r="AZ77">
        <v>2.81344165757868</v>
      </c>
      <c r="BA77">
        <v>1.6228052296684301</v>
      </c>
      <c r="BE77">
        <f ca="1"/>
        <v>8.17</v>
      </c>
      <c r="BF77">
        <f ca="1"/>
        <v>2.5099999999999998</v>
      </c>
      <c r="BG77">
        <f ca="1"/>
        <v>2.5499999999999998</v>
      </c>
      <c r="BH77">
        <f ca="1"/>
        <v>2.8</v>
      </c>
      <c r="BI77">
        <f ca="1"/>
        <v>2.88</v>
      </c>
      <c r="BJ77">
        <f ca="1"/>
        <v>2.97</v>
      </c>
      <c r="BK77">
        <f ca="1"/>
        <v>3.09</v>
      </c>
      <c r="BL77">
        <f ca="1"/>
        <v>3.3</v>
      </c>
      <c r="BM77">
        <f ca="1"/>
        <v>3.42</v>
      </c>
      <c r="BN77">
        <f ca="1"/>
        <v>3.53</v>
      </c>
      <c r="BO77">
        <f ca="1"/>
        <v>3.58</v>
      </c>
      <c r="BP77">
        <f ca="1"/>
        <v>3.65</v>
      </c>
      <c r="BQ77">
        <f ca="1"/>
        <v>3.7</v>
      </c>
      <c r="BR77">
        <f ca="1"/>
        <v>3.92</v>
      </c>
      <c r="BS77">
        <f ca="1"/>
        <v>4.07</v>
      </c>
      <c r="BT77">
        <f ca="1"/>
        <v>4.16</v>
      </c>
      <c r="BU77">
        <f ca="1"/>
        <v>4.2300000000000004</v>
      </c>
      <c r="BV77">
        <f ca="1"/>
        <v>4.3</v>
      </c>
      <c r="BW77">
        <f ca="1"/>
        <v>4.5</v>
      </c>
      <c r="BX77">
        <f ca="1"/>
        <v>4.5599999999999996</v>
      </c>
      <c r="BY77">
        <f ca="1"/>
        <v>4.6399999999999997</v>
      </c>
      <c r="BZ77">
        <f ca="1"/>
        <v>4.7699999999999996</v>
      </c>
    </row>
    <row r="78" spans="34:78">
      <c r="AH78">
        <v>8.17</v>
      </c>
      <c r="AI78" s="47">
        <f t="shared" ca="1" si="8"/>
        <v>2.5099999999999998</v>
      </c>
      <c r="AJ78" s="47">
        <f t="shared" ca="1" si="8"/>
        <v>2.5499999999999998</v>
      </c>
      <c r="AK78" s="47">
        <f t="shared" ca="1" si="8"/>
        <v>2.8</v>
      </c>
      <c r="AL78" s="47">
        <f t="shared" ca="1" si="8"/>
        <v>3.09</v>
      </c>
      <c r="AM78" s="47">
        <f t="shared" ca="1" si="8"/>
        <v>3.65</v>
      </c>
      <c r="AN78" s="47">
        <f t="shared" ca="1" si="8"/>
        <v>4.2300000000000004</v>
      </c>
      <c r="AO78" s="47">
        <f t="shared" ca="1" si="8"/>
        <v>4.5599999999999996</v>
      </c>
      <c r="AP78" s="47">
        <f t="shared" ca="1" si="8"/>
        <v>4.6399999999999997</v>
      </c>
      <c r="AQ78" s="47">
        <f t="shared" ca="1" si="8"/>
        <v>4.7699999999999996</v>
      </c>
      <c r="AR78">
        <v>76</v>
      </c>
      <c r="AT78">
        <v>77</v>
      </c>
      <c r="AU78" t="s">
        <v>42</v>
      </c>
      <c r="AV78">
        <v>8.4142621185575095</v>
      </c>
      <c r="AW78">
        <v>4.4852234228237702</v>
      </c>
      <c r="AX78">
        <v>4.07591246504178</v>
      </c>
      <c r="AY78">
        <v>3.59169504523984</v>
      </c>
      <c r="AZ78">
        <v>2.8165632554648199</v>
      </c>
      <c r="BA78">
        <v>1.62206045092623</v>
      </c>
      <c r="BE78">
        <f ca="1"/>
        <v>8.25</v>
      </c>
      <c r="BF78">
        <f ca="1"/>
        <v>2.5299999999999998</v>
      </c>
      <c r="BG78">
        <f ca="1"/>
        <v>2.56</v>
      </c>
      <c r="BH78">
        <f ca="1"/>
        <v>2.81</v>
      </c>
      <c r="BI78">
        <f ca="1"/>
        <v>2.9</v>
      </c>
      <c r="BJ78">
        <f ca="1"/>
        <v>2.99</v>
      </c>
      <c r="BK78">
        <f ca="1"/>
        <v>3.1</v>
      </c>
      <c r="BL78">
        <f ca="1"/>
        <v>3.32</v>
      </c>
      <c r="BM78">
        <f ca="1"/>
        <v>3.44</v>
      </c>
      <c r="BN78">
        <f ca="1"/>
        <v>3.55</v>
      </c>
      <c r="BO78">
        <f ca="1"/>
        <v>3.6</v>
      </c>
      <c r="BP78">
        <f ca="1"/>
        <v>3.66</v>
      </c>
      <c r="BQ78">
        <f ca="1"/>
        <v>3.72</v>
      </c>
      <c r="BR78">
        <f ca="1"/>
        <v>3.94</v>
      </c>
      <c r="BS78">
        <f ca="1"/>
        <v>4.08</v>
      </c>
      <c r="BT78">
        <f ca="1"/>
        <v>4.17</v>
      </c>
      <c r="BU78">
        <f ca="1"/>
        <v>4.24</v>
      </c>
      <c r="BV78">
        <f ca="1"/>
        <v>4.32</v>
      </c>
      <c r="BW78">
        <f ca="1"/>
        <v>4.51</v>
      </c>
      <c r="BX78">
        <f ca="1"/>
        <v>4.57</v>
      </c>
      <c r="BY78">
        <f ca="1"/>
        <v>4.6500000000000004</v>
      </c>
      <c r="BZ78">
        <f ca="1"/>
        <v>4.79</v>
      </c>
    </row>
    <row r="79" spans="34:78">
      <c r="AH79">
        <v>8.25</v>
      </c>
      <c r="AI79" s="47">
        <f t="shared" ca="1" si="8"/>
        <v>2.5299999999999998</v>
      </c>
      <c r="AJ79" s="47">
        <f t="shared" ca="1" si="8"/>
        <v>2.56</v>
      </c>
      <c r="AK79" s="47">
        <f t="shared" ca="1" si="8"/>
        <v>2.81</v>
      </c>
      <c r="AL79" s="47">
        <f t="shared" ca="1" si="8"/>
        <v>3.1</v>
      </c>
      <c r="AM79" s="47">
        <f t="shared" ca="1" si="8"/>
        <v>3.66</v>
      </c>
      <c r="AN79" s="47">
        <f t="shared" ca="1" si="8"/>
        <v>4.24</v>
      </c>
      <c r="AO79" s="47">
        <f t="shared" ca="1" si="8"/>
        <v>4.57</v>
      </c>
      <c r="AP79" s="47">
        <f t="shared" ca="1" si="8"/>
        <v>4.6500000000000004</v>
      </c>
      <c r="AQ79" s="47">
        <f t="shared" ca="1" si="8"/>
        <v>4.79</v>
      </c>
      <c r="AR79">
        <v>77</v>
      </c>
      <c r="AT79">
        <v>78</v>
      </c>
      <c r="AU79" t="s">
        <v>42</v>
      </c>
      <c r="AV79">
        <v>8.4975954518908399</v>
      </c>
      <c r="AW79">
        <v>4.4852438030881903</v>
      </c>
      <c r="AX79">
        <v>4.0777408658270904</v>
      </c>
      <c r="AY79">
        <v>3.6009490357516198</v>
      </c>
      <c r="AZ79">
        <v>2.8196848533509602</v>
      </c>
      <c r="BA79">
        <v>1.6213156721840201</v>
      </c>
      <c r="BE79">
        <f ca="1"/>
        <v>8.33</v>
      </c>
      <c r="BF79">
        <f ca="1"/>
        <v>2.54</v>
      </c>
      <c r="BG79">
        <f ca="1"/>
        <v>2.58</v>
      </c>
      <c r="BH79">
        <f ca="1"/>
        <v>2.83</v>
      </c>
      <c r="BI79">
        <f ca="1"/>
        <v>2.91</v>
      </c>
      <c r="BJ79">
        <f ca="1"/>
        <v>3</v>
      </c>
      <c r="BK79">
        <f ca="1"/>
        <v>3.12</v>
      </c>
      <c r="BL79">
        <f ca="1"/>
        <v>3.33</v>
      </c>
      <c r="BM79">
        <f ca="1"/>
        <v>3.45</v>
      </c>
      <c r="BN79">
        <f ca="1"/>
        <v>3.56</v>
      </c>
      <c r="BO79">
        <f ca="1"/>
        <v>3.61</v>
      </c>
      <c r="BP79">
        <f ca="1"/>
        <v>3.68</v>
      </c>
      <c r="BQ79">
        <f ca="1"/>
        <v>3.73</v>
      </c>
      <c r="BR79">
        <f ca="1"/>
        <v>3.96</v>
      </c>
      <c r="BS79">
        <f ca="1"/>
        <v>4.0999999999999996</v>
      </c>
      <c r="BT79">
        <f ca="1"/>
        <v>4.1900000000000004</v>
      </c>
      <c r="BU79">
        <f ca="1"/>
        <v>4.26</v>
      </c>
      <c r="BV79">
        <f ca="1"/>
        <v>4.33</v>
      </c>
      <c r="BW79">
        <f ca="1"/>
        <v>4.53</v>
      </c>
      <c r="BX79">
        <f ca="1"/>
        <v>4.58</v>
      </c>
      <c r="BY79">
        <f ca="1"/>
        <v>4.66</v>
      </c>
      <c r="BZ79">
        <f ca="1"/>
        <v>4.8</v>
      </c>
    </row>
    <row r="80" spans="34:78">
      <c r="AH80">
        <v>8.33</v>
      </c>
      <c r="AI80" s="47">
        <f t="shared" ca="1" si="8"/>
        <v>2.54</v>
      </c>
      <c r="AJ80" s="47">
        <f t="shared" ca="1" si="8"/>
        <v>2.58</v>
      </c>
      <c r="AK80" s="47">
        <f t="shared" ca="1" si="8"/>
        <v>2.83</v>
      </c>
      <c r="AL80" s="47">
        <f t="shared" ca="1" si="8"/>
        <v>3.12</v>
      </c>
      <c r="AM80" s="47">
        <f t="shared" ca="1" si="8"/>
        <v>3.68</v>
      </c>
      <c r="AN80" s="47">
        <f t="shared" ca="1" si="8"/>
        <v>4.26</v>
      </c>
      <c r="AO80" s="47">
        <f t="shared" ca="1" si="8"/>
        <v>4.58</v>
      </c>
      <c r="AP80" s="47">
        <f t="shared" ca="1" si="8"/>
        <v>4.66</v>
      </c>
      <c r="AQ80" s="47">
        <f t="shared" ca="1" si="8"/>
        <v>4.8</v>
      </c>
      <c r="AR80">
        <v>78</v>
      </c>
      <c r="AT80">
        <v>79</v>
      </c>
      <c r="AU80" t="s">
        <v>42</v>
      </c>
      <c r="AV80">
        <v>8.5809287852241702</v>
      </c>
      <c r="AW80">
        <v>4.4852622737042296</v>
      </c>
      <c r="AX80">
        <v>4.0795071578076803</v>
      </c>
      <c r="AY80">
        <v>3.6102030262634099</v>
      </c>
      <c r="AZ80">
        <v>2.8228064512371001</v>
      </c>
      <c r="BA80">
        <v>1.6205708934418099</v>
      </c>
      <c r="BE80">
        <f ca="1"/>
        <v>8.42</v>
      </c>
      <c r="BF80">
        <f ca="1"/>
        <v>2.5499999999999998</v>
      </c>
      <c r="BG80">
        <f ca="1"/>
        <v>2.59</v>
      </c>
      <c r="BH80">
        <f ca="1"/>
        <v>2.84</v>
      </c>
      <c r="BI80">
        <f ca="1"/>
        <v>2.93</v>
      </c>
      <c r="BJ80">
        <f ca="1"/>
        <v>3.02</v>
      </c>
      <c r="BK80">
        <f ca="1"/>
        <v>3.13</v>
      </c>
      <c r="BL80">
        <f ca="1"/>
        <v>3.35</v>
      </c>
      <c r="BM80">
        <f ca="1"/>
        <v>3.47</v>
      </c>
      <c r="BN80">
        <f ca="1"/>
        <v>3.58</v>
      </c>
      <c r="BO80">
        <f ca="1"/>
        <v>3.63</v>
      </c>
      <c r="BP80">
        <f ca="1"/>
        <v>3.69</v>
      </c>
      <c r="BQ80">
        <f ca="1"/>
        <v>3.75</v>
      </c>
      <c r="BR80">
        <f ca="1"/>
        <v>3.97</v>
      </c>
      <c r="BS80">
        <f ca="1"/>
        <v>4.1100000000000003</v>
      </c>
      <c r="BT80">
        <f ca="1"/>
        <v>4.2</v>
      </c>
      <c r="BU80">
        <f ca="1"/>
        <v>4.2699999999999996</v>
      </c>
      <c r="BV80">
        <f ca="1"/>
        <v>4.3499999999999996</v>
      </c>
      <c r="BW80">
        <f ca="1"/>
        <v>4.54</v>
      </c>
      <c r="BX80">
        <f ca="1"/>
        <v>4.5999999999999996</v>
      </c>
      <c r="BY80">
        <f ca="1"/>
        <v>4.68</v>
      </c>
      <c r="BZ80">
        <f ca="1"/>
        <v>4.8099999999999996</v>
      </c>
    </row>
    <row r="81" spans="34:78">
      <c r="AH81">
        <v>8.42</v>
      </c>
      <c r="AI81" s="47">
        <f t="shared" ca="1" si="8"/>
        <v>2.5499999999999998</v>
      </c>
      <c r="AJ81" s="47">
        <f t="shared" ca="1" si="8"/>
        <v>2.59</v>
      </c>
      <c r="AK81" s="47">
        <f t="shared" ca="1" si="8"/>
        <v>2.84</v>
      </c>
      <c r="AL81" s="47">
        <f t="shared" ca="1" si="8"/>
        <v>3.13</v>
      </c>
      <c r="AM81" s="47">
        <f t="shared" ca="1" si="8"/>
        <v>3.69</v>
      </c>
      <c r="AN81" s="47">
        <f t="shared" ca="1" si="8"/>
        <v>4.2699999999999996</v>
      </c>
      <c r="AO81" s="47">
        <f t="shared" ca="1" si="8"/>
        <v>4.5999999999999996</v>
      </c>
      <c r="AP81" s="47">
        <f t="shared" ca="1" si="8"/>
        <v>4.68</v>
      </c>
      <c r="AQ81" s="47">
        <f t="shared" ca="1" si="8"/>
        <v>4.8099999999999996</v>
      </c>
      <c r="AR81">
        <v>79</v>
      </c>
      <c r="AT81">
        <v>80</v>
      </c>
      <c r="AU81" t="s">
        <v>42</v>
      </c>
      <c r="AV81">
        <v>8.6642621185575095</v>
      </c>
      <c r="AW81">
        <v>4.4852790136075802</v>
      </c>
      <c r="AX81">
        <v>4.08121345075274</v>
      </c>
      <c r="AY81">
        <v>3.6194570167752</v>
      </c>
      <c r="AZ81">
        <v>2.8259280491232399</v>
      </c>
      <c r="BA81">
        <v>1.61982611469961</v>
      </c>
      <c r="BE81">
        <f ca="1"/>
        <v>8.5</v>
      </c>
      <c r="BF81">
        <f ca="1"/>
        <v>2.56</v>
      </c>
      <c r="BG81">
        <f ca="1"/>
        <v>2.6</v>
      </c>
      <c r="BH81">
        <f ca="1"/>
        <v>2.86</v>
      </c>
      <c r="BI81">
        <f ca="1"/>
        <v>2.94</v>
      </c>
      <c r="BJ81">
        <f ca="1"/>
        <v>3.04</v>
      </c>
      <c r="BK81">
        <f ca="1"/>
        <v>3.15</v>
      </c>
      <c r="BL81">
        <f ca="1"/>
        <v>3.37</v>
      </c>
      <c r="BM81">
        <f ca="1"/>
        <v>3.49</v>
      </c>
      <c r="BN81">
        <f ca="1"/>
        <v>3.59</v>
      </c>
      <c r="BO81">
        <f ca="1"/>
        <v>3.65</v>
      </c>
      <c r="BP81">
        <f ca="1"/>
        <v>3.71</v>
      </c>
      <c r="BQ81">
        <f ca="1"/>
        <v>3.76</v>
      </c>
      <c r="BR81">
        <f ca="1"/>
        <v>3.99</v>
      </c>
      <c r="BS81">
        <f ca="1"/>
        <v>4.13</v>
      </c>
      <c r="BT81">
        <f ca="1"/>
        <v>4.21</v>
      </c>
      <c r="BU81">
        <f ca="1"/>
        <v>4.29</v>
      </c>
      <c r="BV81">
        <f ca="1"/>
        <v>4.37</v>
      </c>
      <c r="BW81">
        <f ca="1"/>
        <v>4.5599999999999996</v>
      </c>
      <c r="BX81">
        <f ca="1"/>
        <v>4.6100000000000003</v>
      </c>
      <c r="BY81">
        <f ca="1"/>
        <v>4.6900000000000004</v>
      </c>
      <c r="BZ81">
        <f ca="1"/>
        <v>4.83</v>
      </c>
    </row>
    <row r="82" spans="34:78">
      <c r="AH82">
        <v>8.5</v>
      </c>
      <c r="AI82" s="47">
        <f t="shared" ca="1" si="8"/>
        <v>2.56</v>
      </c>
      <c r="AJ82" s="47">
        <f t="shared" ca="1" si="8"/>
        <v>2.6</v>
      </c>
      <c r="AK82" s="47">
        <f t="shared" ca="1" si="8"/>
        <v>2.86</v>
      </c>
      <c r="AL82" s="47">
        <f t="shared" ca="1" si="8"/>
        <v>3.15</v>
      </c>
      <c r="AM82" s="47">
        <f t="shared" ca="1" si="8"/>
        <v>3.71</v>
      </c>
      <c r="AN82" s="47">
        <f t="shared" ca="1" si="8"/>
        <v>4.29</v>
      </c>
      <c r="AO82" s="47">
        <f t="shared" ca="1" si="8"/>
        <v>4.6100000000000003</v>
      </c>
      <c r="AP82" s="47">
        <f t="shared" ca="1" si="8"/>
        <v>4.6900000000000004</v>
      </c>
      <c r="AQ82" s="47">
        <f t="shared" ca="1" si="8"/>
        <v>4.83</v>
      </c>
      <c r="AR82">
        <v>80</v>
      </c>
      <c r="AT82">
        <v>81</v>
      </c>
      <c r="AU82" t="s">
        <v>42</v>
      </c>
      <c r="AV82">
        <v>8.7475954518908399</v>
      </c>
      <c r="AW82">
        <v>4.4852941849675396</v>
      </c>
      <c r="AX82">
        <v>4.0828617827648603</v>
      </c>
      <c r="AY82">
        <v>3.6287110072869799</v>
      </c>
      <c r="AZ82">
        <v>2.8290496470093802</v>
      </c>
      <c r="BA82">
        <v>1.6190813359573999</v>
      </c>
      <c r="BE82">
        <f ca="1"/>
        <v>8.58</v>
      </c>
      <c r="BF82">
        <f ca="1"/>
        <v>2.58</v>
      </c>
      <c r="BG82">
        <f ca="1"/>
        <v>2.62</v>
      </c>
      <c r="BH82">
        <f ca="1"/>
        <v>2.87</v>
      </c>
      <c r="BI82">
        <f ca="1"/>
        <v>2.96</v>
      </c>
      <c r="BJ82">
        <f ca="1"/>
        <v>3.05</v>
      </c>
      <c r="BK82">
        <f ca="1"/>
        <v>3.17</v>
      </c>
      <c r="BL82">
        <f ca="1"/>
        <v>3.39</v>
      </c>
      <c r="BM82">
        <f ca="1"/>
        <v>3.5</v>
      </c>
      <c r="BN82">
        <f ca="1"/>
        <v>3.61</v>
      </c>
      <c r="BO82">
        <f ca="1"/>
        <v>3.66</v>
      </c>
      <c r="BP82">
        <f ca="1"/>
        <v>3.72</v>
      </c>
      <c r="BQ82">
        <f ca="1"/>
        <v>3.78</v>
      </c>
      <c r="BR82">
        <f ca="1"/>
        <v>4.01</v>
      </c>
      <c r="BS82">
        <f ca="1"/>
        <v>4.1399999999999997</v>
      </c>
      <c r="BT82">
        <f ca="1"/>
        <v>4.2300000000000004</v>
      </c>
      <c r="BU82">
        <f ca="1"/>
        <v>4.3</v>
      </c>
      <c r="BV82">
        <f ca="1"/>
        <v>4.38</v>
      </c>
      <c r="BW82">
        <f ca="1"/>
        <v>4.57</v>
      </c>
      <c r="BX82">
        <f ca="1"/>
        <v>4.62</v>
      </c>
      <c r="BY82">
        <f ca="1"/>
        <v>4.7</v>
      </c>
      <c r="BZ82">
        <f ca="1"/>
        <v>4.84</v>
      </c>
    </row>
    <row r="83" spans="34:78">
      <c r="AH83">
        <v>8.58</v>
      </c>
      <c r="AI83" s="47">
        <f t="shared" ca="1" si="8"/>
        <v>2.58</v>
      </c>
      <c r="AJ83" s="47">
        <f t="shared" ca="1" si="8"/>
        <v>2.62</v>
      </c>
      <c r="AK83" s="47">
        <f t="shared" ca="1" si="8"/>
        <v>2.87</v>
      </c>
      <c r="AL83" s="47">
        <f t="shared" ca="1" si="8"/>
        <v>3.17</v>
      </c>
      <c r="AM83" s="47">
        <f t="shared" ca="1" si="8"/>
        <v>3.72</v>
      </c>
      <c r="AN83" s="47">
        <f t="shared" ca="1" si="8"/>
        <v>4.3</v>
      </c>
      <c r="AO83" s="47">
        <f t="shared" ca="1" si="8"/>
        <v>4.62</v>
      </c>
      <c r="AP83" s="47">
        <f t="shared" ca="1" si="8"/>
        <v>4.7</v>
      </c>
      <c r="AQ83" s="47">
        <f t="shared" ca="1" si="8"/>
        <v>4.84</v>
      </c>
      <c r="AR83">
        <v>81</v>
      </c>
      <c r="AT83">
        <v>82</v>
      </c>
      <c r="AU83" t="s">
        <v>42</v>
      </c>
      <c r="AV83">
        <v>8.8309287852241702</v>
      </c>
      <c r="AW83">
        <v>4.4853079347579499</v>
      </c>
      <c r="AX83">
        <v>4.0844541227144804</v>
      </c>
      <c r="AY83">
        <v>3.63796499779877</v>
      </c>
      <c r="AZ83">
        <v>2.8321712448955201</v>
      </c>
      <c r="BA83">
        <v>1.6183365572152</v>
      </c>
      <c r="BE83">
        <f ca="1"/>
        <v>8.67</v>
      </c>
      <c r="BF83">
        <f ca="1"/>
        <v>2.59</v>
      </c>
      <c r="BG83">
        <f ca="1"/>
        <v>2.63</v>
      </c>
      <c r="BH83">
        <f ca="1"/>
        <v>2.89</v>
      </c>
      <c r="BI83">
        <f ca="1"/>
        <v>2.97</v>
      </c>
      <c r="BJ83">
        <f ca="1"/>
        <v>3.07</v>
      </c>
      <c r="BK83">
        <f ca="1"/>
        <v>3.18</v>
      </c>
      <c r="BL83">
        <f ca="1"/>
        <v>3.41</v>
      </c>
      <c r="BM83">
        <f ca="1"/>
        <v>3.52</v>
      </c>
      <c r="BN83">
        <f ca="1"/>
        <v>3.63</v>
      </c>
      <c r="BO83">
        <f ca="1"/>
        <v>3.68</v>
      </c>
      <c r="BP83">
        <f ca="1"/>
        <v>3.74</v>
      </c>
      <c r="BQ83">
        <f ca="1"/>
        <v>3.8</v>
      </c>
      <c r="BR83">
        <f ca="1"/>
        <v>4.0199999999999996</v>
      </c>
      <c r="BS83">
        <f ca="1"/>
        <v>4.16</v>
      </c>
      <c r="BT83">
        <f ca="1"/>
        <v>4.24</v>
      </c>
      <c r="BU83">
        <f ca="1"/>
        <v>4.32</v>
      </c>
      <c r="BV83">
        <f ca="1"/>
        <v>4.4000000000000004</v>
      </c>
      <c r="BW83">
        <f ca="1"/>
        <v>4.58</v>
      </c>
      <c r="BX83">
        <f ca="1"/>
        <v>4.63</v>
      </c>
      <c r="BY83">
        <f ca="1"/>
        <v>4.72</v>
      </c>
      <c r="BZ83">
        <f ca="1"/>
        <v>4.8600000000000003</v>
      </c>
    </row>
    <row r="84" spans="34:78">
      <c r="AH84">
        <v>8.67</v>
      </c>
      <c r="AI84" s="47">
        <f t="shared" ref="AI84:AQ99" ca="1" si="9">IF(AND(AI$3&gt;=MIN($J$5:$AD$5),AI$3&lt;=MAX($J$5:$AD$5)),INDEX(allCentiles,$AR84,MATCH(AI$3,topRow)),NA())</f>
        <v>2.59</v>
      </c>
      <c r="AJ84" s="47">
        <f t="shared" ca="1" si="9"/>
        <v>2.63</v>
      </c>
      <c r="AK84" s="47">
        <f t="shared" ca="1" si="9"/>
        <v>2.89</v>
      </c>
      <c r="AL84" s="47">
        <f t="shared" ca="1" si="9"/>
        <v>3.18</v>
      </c>
      <c r="AM84" s="47">
        <f t="shared" ca="1" si="9"/>
        <v>3.74</v>
      </c>
      <c r="AN84" s="47">
        <f t="shared" ca="1" si="9"/>
        <v>4.32</v>
      </c>
      <c r="AO84" s="47">
        <f t="shared" ca="1" si="9"/>
        <v>4.63</v>
      </c>
      <c r="AP84" s="47">
        <f t="shared" ca="1" si="9"/>
        <v>4.72</v>
      </c>
      <c r="AQ84" s="47">
        <f t="shared" ca="1" si="9"/>
        <v>4.8600000000000003</v>
      </c>
      <c r="AR84">
        <v>82</v>
      </c>
      <c r="AT84">
        <v>83</v>
      </c>
      <c r="AU84" t="s">
        <v>42</v>
      </c>
      <c r="AV84">
        <v>8.9142621185575095</v>
      </c>
      <c r="AW84">
        <v>4.4853203961811303</v>
      </c>
      <c r="AX84">
        <v>4.0859923725916403</v>
      </c>
      <c r="AY84">
        <v>3.6472189883105499</v>
      </c>
      <c r="AZ84">
        <v>2.8352928427816599</v>
      </c>
      <c r="BA84">
        <v>1.6175917784729901</v>
      </c>
      <c r="BE84">
        <f ca="1"/>
        <v>8.75</v>
      </c>
      <c r="BF84">
        <f ca="1"/>
        <v>2.61</v>
      </c>
      <c r="BG84">
        <f ca="1"/>
        <v>2.65</v>
      </c>
      <c r="BH84">
        <f ca="1"/>
        <v>2.91</v>
      </c>
      <c r="BI84">
        <f ca="1"/>
        <v>2.99</v>
      </c>
      <c r="BJ84">
        <f ca="1"/>
        <v>3.09</v>
      </c>
      <c r="BK84">
        <f ca="1"/>
        <v>3.2</v>
      </c>
      <c r="BL84">
        <f ca="1"/>
        <v>3.42</v>
      </c>
      <c r="BM84">
        <f ca="1"/>
        <v>3.54</v>
      </c>
      <c r="BN84">
        <f ca="1"/>
        <v>3.65</v>
      </c>
      <c r="BO84">
        <f ca="1"/>
        <v>3.7</v>
      </c>
      <c r="BP84">
        <f ca="1"/>
        <v>3.76</v>
      </c>
      <c r="BQ84">
        <f ca="1"/>
        <v>3.81</v>
      </c>
      <c r="BR84">
        <f ca="1"/>
        <v>4.04</v>
      </c>
      <c r="BS84">
        <f ca="1"/>
        <v>4.17</v>
      </c>
      <c r="BT84">
        <f ca="1"/>
        <v>4.26</v>
      </c>
      <c r="BU84">
        <f ca="1"/>
        <v>4.33</v>
      </c>
      <c r="BV84">
        <f ca="1"/>
        <v>4.41</v>
      </c>
      <c r="BW84">
        <f ca="1"/>
        <v>4.5999999999999996</v>
      </c>
      <c r="BX84">
        <f ca="1"/>
        <v>4.6500000000000004</v>
      </c>
      <c r="BY84">
        <f ca="1"/>
        <v>4.7300000000000004</v>
      </c>
      <c r="BZ84">
        <f ca="1"/>
        <v>4.87</v>
      </c>
    </row>
    <row r="85" spans="34:78">
      <c r="AH85">
        <v>8.75</v>
      </c>
      <c r="AI85" s="47">
        <f t="shared" ca="1" si="9"/>
        <v>2.61</v>
      </c>
      <c r="AJ85" s="47">
        <f t="shared" ca="1" si="9"/>
        <v>2.65</v>
      </c>
      <c r="AK85" s="47">
        <f t="shared" ca="1" si="9"/>
        <v>2.91</v>
      </c>
      <c r="AL85" s="47">
        <f t="shared" ca="1" si="9"/>
        <v>3.2</v>
      </c>
      <c r="AM85" s="47">
        <f t="shared" ca="1" si="9"/>
        <v>3.76</v>
      </c>
      <c r="AN85" s="47">
        <f t="shared" ca="1" si="9"/>
        <v>4.33</v>
      </c>
      <c r="AO85" s="47">
        <f t="shared" ca="1" si="9"/>
        <v>4.6500000000000004</v>
      </c>
      <c r="AP85" s="47">
        <f t="shared" ca="1" si="9"/>
        <v>4.7300000000000004</v>
      </c>
      <c r="AQ85" s="47">
        <f t="shared" ca="1" si="9"/>
        <v>4.87</v>
      </c>
      <c r="AR85">
        <v>83</v>
      </c>
      <c r="AT85">
        <v>84</v>
      </c>
      <c r="AU85" t="s">
        <v>42</v>
      </c>
      <c r="AV85">
        <v>8.9975954518908399</v>
      </c>
      <c r="AW85">
        <v>4.4853316899581896</v>
      </c>
      <c r="AX85">
        <v>4.0874783697778199</v>
      </c>
      <c r="AY85">
        <v>3.65647297882234</v>
      </c>
      <c r="AZ85">
        <v>2.8384144406677998</v>
      </c>
      <c r="BA85">
        <v>1.6168469997307799</v>
      </c>
      <c r="BE85">
        <f ca="1"/>
        <v>8.83</v>
      </c>
      <c r="BF85">
        <f ca="1"/>
        <v>2.62</v>
      </c>
      <c r="BG85">
        <f ca="1"/>
        <v>2.66</v>
      </c>
      <c r="BH85">
        <f ca="1"/>
        <v>2.92</v>
      </c>
      <c r="BI85">
        <f ca="1"/>
        <v>3.01</v>
      </c>
      <c r="BJ85">
        <f ca="1"/>
        <v>3.11</v>
      </c>
      <c r="BK85">
        <f ca="1"/>
        <v>3.22</v>
      </c>
      <c r="BL85">
        <f ca="1"/>
        <v>3.44</v>
      </c>
      <c r="BM85">
        <f ca="1"/>
        <v>3.56</v>
      </c>
      <c r="BN85">
        <f ca="1"/>
        <v>3.66</v>
      </c>
      <c r="BO85">
        <f ca="1"/>
        <v>3.71</v>
      </c>
      <c r="BP85">
        <f ca="1"/>
        <v>3.77</v>
      </c>
      <c r="BQ85">
        <f ca="1"/>
        <v>3.83</v>
      </c>
      <c r="BR85">
        <f ca="1"/>
        <v>4.05</v>
      </c>
      <c r="BS85">
        <f ca="1"/>
        <v>4.1900000000000004</v>
      </c>
      <c r="BT85">
        <f ca="1"/>
        <v>4.2699999999999996</v>
      </c>
      <c r="BU85">
        <f ca="1"/>
        <v>4.3499999999999996</v>
      </c>
      <c r="BV85">
        <f ca="1"/>
        <v>4.43</v>
      </c>
      <c r="BW85">
        <f ca="1"/>
        <v>4.6100000000000003</v>
      </c>
      <c r="BX85">
        <f ca="1"/>
        <v>4.66</v>
      </c>
      <c r="BY85">
        <f ca="1"/>
        <v>4.75</v>
      </c>
      <c r="BZ85">
        <f ca="1"/>
        <v>4.8899999999999997</v>
      </c>
    </row>
    <row r="86" spans="34:78">
      <c r="AH86">
        <v>8.83</v>
      </c>
      <c r="AI86" s="47">
        <f t="shared" ca="1" si="9"/>
        <v>2.62</v>
      </c>
      <c r="AJ86" s="47">
        <f t="shared" ca="1" si="9"/>
        <v>2.66</v>
      </c>
      <c r="AK86" s="47">
        <f t="shared" ca="1" si="9"/>
        <v>2.92</v>
      </c>
      <c r="AL86" s="47">
        <f t="shared" ca="1" si="9"/>
        <v>3.22</v>
      </c>
      <c r="AM86" s="47">
        <f t="shared" ca="1" si="9"/>
        <v>3.77</v>
      </c>
      <c r="AN86" s="47">
        <f t="shared" ca="1" si="9"/>
        <v>4.3499999999999996</v>
      </c>
      <c r="AO86" s="47">
        <f t="shared" ca="1" si="9"/>
        <v>4.66</v>
      </c>
      <c r="AP86" s="47">
        <f t="shared" ca="1" si="9"/>
        <v>4.75</v>
      </c>
      <c r="AQ86" s="47">
        <f t="shared" ca="1" si="9"/>
        <v>4.8899999999999997</v>
      </c>
      <c r="AR86">
        <v>84</v>
      </c>
      <c r="AT86">
        <v>85</v>
      </c>
      <c r="AU86" t="s">
        <v>42</v>
      </c>
      <c r="AV86">
        <v>9.0809287852241702</v>
      </c>
      <c r="AW86">
        <v>4.48534192549858</v>
      </c>
      <c r="AX86">
        <v>4.08891388924064</v>
      </c>
      <c r="AY86">
        <v>3.6657269693341301</v>
      </c>
      <c r="AZ86">
        <v>2.8415360385539401</v>
      </c>
      <c r="BA86">
        <v>1.61610222098858</v>
      </c>
      <c r="BE86">
        <f ca="1"/>
        <v>8.92</v>
      </c>
      <c r="BF86">
        <f ca="1"/>
        <v>2.63</v>
      </c>
      <c r="BG86">
        <f ca="1"/>
        <v>2.68</v>
      </c>
      <c r="BH86">
        <f ca="1"/>
        <v>2.94</v>
      </c>
      <c r="BI86">
        <f ca="1"/>
        <v>3.03</v>
      </c>
      <c r="BJ86">
        <f ca="1"/>
        <v>3.12</v>
      </c>
      <c r="BK86">
        <f ca="1"/>
        <v>3.23</v>
      </c>
      <c r="BL86">
        <f ca="1"/>
        <v>3.46</v>
      </c>
      <c r="BM86">
        <f ca="1"/>
        <v>3.58</v>
      </c>
      <c r="BN86">
        <f ca="1"/>
        <v>3.68</v>
      </c>
      <c r="BO86">
        <f ca="1"/>
        <v>3.73</v>
      </c>
      <c r="BP86">
        <f ca="1"/>
        <v>3.79</v>
      </c>
      <c r="BQ86">
        <f ca="1"/>
        <v>3.84</v>
      </c>
      <c r="BR86">
        <f ca="1"/>
        <v>4.07</v>
      </c>
      <c r="BS86">
        <f ca="1"/>
        <v>4.2</v>
      </c>
      <c r="BT86">
        <f ca="1"/>
        <v>4.29</v>
      </c>
      <c r="BU86">
        <f ca="1"/>
        <v>4.3600000000000003</v>
      </c>
      <c r="BV86">
        <f ca="1"/>
        <v>4.45</v>
      </c>
      <c r="BW86">
        <f ca="1"/>
        <v>4.63</v>
      </c>
      <c r="BX86">
        <f ca="1"/>
        <v>4.67</v>
      </c>
      <c r="BY86">
        <f ca="1"/>
        <v>4.76</v>
      </c>
      <c r="BZ86">
        <f ca="1"/>
        <v>4.9000000000000004</v>
      </c>
    </row>
    <row r="87" spans="34:78">
      <c r="AH87">
        <v>8.92</v>
      </c>
      <c r="AI87" s="47">
        <f t="shared" ca="1" si="9"/>
        <v>2.63</v>
      </c>
      <c r="AJ87" s="47">
        <f t="shared" ca="1" si="9"/>
        <v>2.68</v>
      </c>
      <c r="AK87" s="47">
        <f t="shared" ca="1" si="9"/>
        <v>2.94</v>
      </c>
      <c r="AL87" s="47">
        <f t="shared" ca="1" si="9"/>
        <v>3.23</v>
      </c>
      <c r="AM87" s="47">
        <f t="shared" ca="1" si="9"/>
        <v>3.79</v>
      </c>
      <c r="AN87" s="47">
        <f t="shared" ca="1" si="9"/>
        <v>4.3600000000000003</v>
      </c>
      <c r="AO87" s="47">
        <f t="shared" ca="1" si="9"/>
        <v>4.67</v>
      </c>
      <c r="AP87" s="47">
        <f t="shared" ca="1" si="9"/>
        <v>4.76</v>
      </c>
      <c r="AQ87" s="47">
        <f t="shared" ca="1" si="9"/>
        <v>4.9000000000000004</v>
      </c>
      <c r="AR87">
        <v>85</v>
      </c>
      <c r="AT87">
        <v>86</v>
      </c>
      <c r="AU87" t="s">
        <v>42</v>
      </c>
      <c r="AV87">
        <v>9.1642621185575095</v>
      </c>
      <c r="AW87">
        <v>4.4853512019600004</v>
      </c>
      <c r="AX87">
        <v>4.0903006456539801</v>
      </c>
      <c r="AY87">
        <v>3.67498095984591</v>
      </c>
      <c r="AZ87">
        <v>2.84465763644008</v>
      </c>
      <c r="BA87">
        <v>1.6153574422463699</v>
      </c>
      <c r="BE87">
        <f ca="1"/>
        <v>9</v>
      </c>
      <c r="BF87">
        <f ca="1"/>
        <v>2.65</v>
      </c>
      <c r="BG87">
        <f ca="1"/>
        <v>2.69</v>
      </c>
      <c r="BH87">
        <f ca="1"/>
        <v>2.96</v>
      </c>
      <c r="BI87">
        <f ca="1"/>
        <v>3.04</v>
      </c>
      <c r="BJ87">
        <f ca="1"/>
        <v>3.14</v>
      </c>
      <c r="BK87">
        <f ca="1"/>
        <v>3.25</v>
      </c>
      <c r="BL87">
        <f ca="1"/>
        <v>3.48</v>
      </c>
      <c r="BM87">
        <f ca="1"/>
        <v>3.59</v>
      </c>
      <c r="BN87">
        <f ca="1"/>
        <v>3.7</v>
      </c>
      <c r="BO87">
        <f ca="1"/>
        <v>3.75</v>
      </c>
      <c r="BP87">
        <f ca="1"/>
        <v>3.81</v>
      </c>
      <c r="BQ87">
        <f ca="1"/>
        <v>3.86</v>
      </c>
      <c r="BR87">
        <f ca="1"/>
        <v>4.09</v>
      </c>
      <c r="BS87">
        <f ca="1"/>
        <v>4.22</v>
      </c>
      <c r="BT87">
        <f ca="1"/>
        <v>4.3</v>
      </c>
      <c r="BU87">
        <f ca="1"/>
        <v>4.38</v>
      </c>
      <c r="BV87">
        <f ca="1"/>
        <v>4.46</v>
      </c>
      <c r="BW87">
        <f ca="1"/>
        <v>4.6399999999999997</v>
      </c>
      <c r="BX87">
        <f ca="1"/>
        <v>4.6900000000000004</v>
      </c>
      <c r="BY87">
        <f ca="1"/>
        <v>4.78</v>
      </c>
      <c r="BZ87">
        <f ca="1"/>
        <v>4.92</v>
      </c>
    </row>
    <row r="88" spans="34:78">
      <c r="AH88">
        <v>9</v>
      </c>
      <c r="AI88" s="47">
        <f t="shared" ca="1" si="9"/>
        <v>2.65</v>
      </c>
      <c r="AJ88" s="47">
        <f t="shared" ca="1" si="9"/>
        <v>2.69</v>
      </c>
      <c r="AK88" s="47">
        <f t="shared" ca="1" si="9"/>
        <v>2.96</v>
      </c>
      <c r="AL88" s="47">
        <f t="shared" ca="1" si="9"/>
        <v>3.25</v>
      </c>
      <c r="AM88" s="47">
        <f t="shared" ca="1" si="9"/>
        <v>3.81</v>
      </c>
      <c r="AN88" s="47">
        <f t="shared" ca="1" si="9"/>
        <v>4.38</v>
      </c>
      <c r="AO88" s="47">
        <f t="shared" ca="1" si="9"/>
        <v>4.6900000000000004</v>
      </c>
      <c r="AP88" s="47">
        <f t="shared" ca="1" si="9"/>
        <v>4.78</v>
      </c>
      <c r="AQ88" s="47">
        <f t="shared" ca="1" si="9"/>
        <v>4.92</v>
      </c>
      <c r="AR88">
        <v>86</v>
      </c>
      <c r="AT88">
        <v>87</v>
      </c>
      <c r="AU88" t="s">
        <v>42</v>
      </c>
      <c r="AV88">
        <v>9.2475954518908399</v>
      </c>
      <c r="AW88">
        <v>4.4853596092089596</v>
      </c>
      <c r="AX88">
        <v>4.0916402954460702</v>
      </c>
      <c r="AY88">
        <v>3.6842349503577001</v>
      </c>
      <c r="AZ88">
        <v>2.8477792343262198</v>
      </c>
      <c r="BA88">
        <v>1.61461266350417</v>
      </c>
      <c r="BE88">
        <f ca="1"/>
        <v>9.08</v>
      </c>
      <c r="BF88">
        <f ca="1"/>
        <v>2.66</v>
      </c>
      <c r="BG88">
        <f ca="1"/>
        <v>2.71</v>
      </c>
      <c r="BH88">
        <f ca="1"/>
        <v>2.97</v>
      </c>
      <c r="BI88">
        <f ca="1"/>
        <v>3.06</v>
      </c>
      <c r="BJ88">
        <f ca="1"/>
        <v>3.16</v>
      </c>
      <c r="BK88">
        <f ca="1"/>
        <v>3.27</v>
      </c>
      <c r="BL88">
        <f ca="1"/>
        <v>3.5</v>
      </c>
      <c r="BM88">
        <f ca="1"/>
        <v>3.61</v>
      </c>
      <c r="BN88">
        <f ca="1"/>
        <v>3.72</v>
      </c>
      <c r="BO88">
        <f ca="1"/>
        <v>3.77</v>
      </c>
      <c r="BP88">
        <f ca="1"/>
        <v>3.82</v>
      </c>
      <c r="BQ88">
        <f ca="1"/>
        <v>3.88</v>
      </c>
      <c r="BR88">
        <f ca="1"/>
        <v>4.1100000000000003</v>
      </c>
      <c r="BS88">
        <f ca="1"/>
        <v>4.24</v>
      </c>
      <c r="BT88">
        <f ca="1"/>
        <v>4.32</v>
      </c>
      <c r="BU88">
        <f ca="1"/>
        <v>4.3899999999999997</v>
      </c>
      <c r="BV88">
        <f ca="1"/>
        <v>4.4800000000000004</v>
      </c>
      <c r="BW88">
        <f ca="1"/>
        <v>4.66</v>
      </c>
      <c r="BX88">
        <f ca="1"/>
        <v>4.7</v>
      </c>
      <c r="BY88">
        <f ca="1"/>
        <v>4.79</v>
      </c>
      <c r="BZ88">
        <f ca="1"/>
        <v>4.93</v>
      </c>
    </row>
    <row r="89" spans="34:78">
      <c r="AH89">
        <v>9.08</v>
      </c>
      <c r="AI89" s="47">
        <f t="shared" ca="1" si="9"/>
        <v>2.66</v>
      </c>
      <c r="AJ89" s="47">
        <f t="shared" ca="1" si="9"/>
        <v>2.71</v>
      </c>
      <c r="AK89" s="47">
        <f t="shared" ca="1" si="9"/>
        <v>2.97</v>
      </c>
      <c r="AL89" s="47">
        <f t="shared" ca="1" si="9"/>
        <v>3.27</v>
      </c>
      <c r="AM89" s="47">
        <f t="shared" ca="1" si="9"/>
        <v>3.82</v>
      </c>
      <c r="AN89" s="47">
        <f t="shared" ca="1" si="9"/>
        <v>4.3899999999999997</v>
      </c>
      <c r="AO89" s="47">
        <f t="shared" ca="1" si="9"/>
        <v>4.7</v>
      </c>
      <c r="AP89" s="47">
        <f t="shared" ca="1" si="9"/>
        <v>4.79</v>
      </c>
      <c r="AQ89" s="47">
        <f t="shared" ca="1" si="9"/>
        <v>4.93</v>
      </c>
      <c r="AR89">
        <v>87</v>
      </c>
      <c r="AT89">
        <v>88</v>
      </c>
      <c r="AU89" t="s">
        <v>42</v>
      </c>
      <c r="AV89">
        <v>9.3309287852241702</v>
      </c>
      <c r="AW89">
        <v>4.4853672286914401</v>
      </c>
      <c r="AX89">
        <v>4.0929344387781104</v>
      </c>
      <c r="AY89">
        <v>3.69348894086948</v>
      </c>
      <c r="AZ89">
        <v>2.8509008322123601</v>
      </c>
      <c r="BA89">
        <v>1.6138678847619601</v>
      </c>
      <c r="BE89">
        <f ca="1"/>
        <v>9.17</v>
      </c>
      <c r="BF89">
        <f ca="1"/>
        <v>2.68</v>
      </c>
      <c r="BG89">
        <f ca="1"/>
        <v>2.72</v>
      </c>
      <c r="BH89">
        <f ca="1"/>
        <v>2.99</v>
      </c>
      <c r="BI89">
        <f ca="1"/>
        <v>3.08</v>
      </c>
      <c r="BJ89">
        <f ca="1"/>
        <v>3.18</v>
      </c>
      <c r="BK89">
        <f ca="1"/>
        <v>3.28</v>
      </c>
      <c r="BL89">
        <f ca="1"/>
        <v>3.52</v>
      </c>
      <c r="BM89">
        <f ca="1"/>
        <v>3.63</v>
      </c>
      <c r="BN89">
        <f ca="1"/>
        <v>3.73</v>
      </c>
      <c r="BO89">
        <f ca="1"/>
        <v>3.78</v>
      </c>
      <c r="BP89">
        <f ca="1"/>
        <v>3.84</v>
      </c>
      <c r="BQ89">
        <f ca="1"/>
        <v>3.89</v>
      </c>
      <c r="BR89">
        <f ca="1"/>
        <v>4.12</v>
      </c>
      <c r="BS89">
        <f ca="1"/>
        <v>4.25</v>
      </c>
      <c r="BT89">
        <f ca="1"/>
        <v>4.33</v>
      </c>
      <c r="BU89">
        <f ca="1"/>
        <v>4.41</v>
      </c>
      <c r="BV89">
        <f ca="1"/>
        <v>4.49</v>
      </c>
      <c r="BW89">
        <f ca="1"/>
        <v>4.67</v>
      </c>
      <c r="BX89">
        <f ca="1"/>
        <v>4.71</v>
      </c>
      <c r="BY89">
        <f ca="1"/>
        <v>4.8099999999999996</v>
      </c>
      <c r="BZ89">
        <f ca="1"/>
        <v>4.95</v>
      </c>
    </row>
    <row r="90" spans="34:78">
      <c r="AH90">
        <v>9.17</v>
      </c>
      <c r="AI90" s="47">
        <f t="shared" ca="1" si="9"/>
        <v>2.68</v>
      </c>
      <c r="AJ90" s="47">
        <f t="shared" ca="1" si="9"/>
        <v>2.72</v>
      </c>
      <c r="AK90" s="47">
        <f t="shared" ca="1" si="9"/>
        <v>2.99</v>
      </c>
      <c r="AL90" s="47">
        <f t="shared" ca="1" si="9"/>
        <v>3.28</v>
      </c>
      <c r="AM90" s="47">
        <f t="shared" ca="1" si="9"/>
        <v>3.84</v>
      </c>
      <c r="AN90" s="47">
        <f t="shared" ca="1" si="9"/>
        <v>4.41</v>
      </c>
      <c r="AO90" s="47">
        <f t="shared" ca="1" si="9"/>
        <v>4.71</v>
      </c>
      <c r="AP90" s="47">
        <f t="shared" ca="1" si="9"/>
        <v>4.8099999999999996</v>
      </c>
      <c r="AQ90" s="47">
        <f t="shared" ca="1" si="9"/>
        <v>4.95</v>
      </c>
      <c r="AR90">
        <v>88</v>
      </c>
      <c r="AT90">
        <v>89</v>
      </c>
      <c r="AU90" t="s">
        <v>42</v>
      </c>
      <c r="AV90">
        <v>9.4142621185575095</v>
      </c>
      <c r="AW90">
        <v>4.4853741342218196</v>
      </c>
      <c r="AX90">
        <v>4.0941846214554998</v>
      </c>
      <c r="AY90">
        <v>3.7027429313812701</v>
      </c>
      <c r="AZ90">
        <v>2.8540224300985</v>
      </c>
      <c r="BA90">
        <v>1.6131231060197599</v>
      </c>
      <c r="BE90">
        <f ca="1"/>
        <v>9.25</v>
      </c>
      <c r="BF90">
        <f ca="1"/>
        <v>2.69</v>
      </c>
      <c r="BG90">
        <f ca="1"/>
        <v>2.74</v>
      </c>
      <c r="BH90">
        <f ca="1"/>
        <v>3.01</v>
      </c>
      <c r="BI90">
        <f ca="1"/>
        <v>3.1</v>
      </c>
      <c r="BJ90">
        <f ca="1"/>
        <v>3.2</v>
      </c>
      <c r="BK90">
        <f ca="1"/>
        <v>3.3</v>
      </c>
      <c r="BL90">
        <f ca="1"/>
        <v>3.54</v>
      </c>
      <c r="BM90">
        <f ca="1"/>
        <v>3.65</v>
      </c>
      <c r="BN90">
        <f ca="1"/>
        <v>3.75</v>
      </c>
      <c r="BO90">
        <f ca="1"/>
        <v>3.8</v>
      </c>
      <c r="BP90">
        <f ca="1"/>
        <v>3.86</v>
      </c>
      <c r="BQ90">
        <f ca="1"/>
        <v>3.91</v>
      </c>
      <c r="BR90">
        <f ca="1"/>
        <v>4.1399999999999997</v>
      </c>
      <c r="BS90">
        <f ca="1"/>
        <v>4.2699999999999996</v>
      </c>
      <c r="BT90">
        <f ca="1"/>
        <v>4.3499999999999996</v>
      </c>
      <c r="BU90">
        <f ca="1"/>
        <v>4.42</v>
      </c>
      <c r="BV90">
        <f ca="1"/>
        <v>4.51</v>
      </c>
      <c r="BW90">
        <f ca="1"/>
        <v>4.6900000000000004</v>
      </c>
      <c r="BX90">
        <f ca="1"/>
        <v>4.7300000000000004</v>
      </c>
      <c r="BY90">
        <f ca="1"/>
        <v>4.82</v>
      </c>
      <c r="BZ90">
        <f ca="1"/>
        <v>4.96</v>
      </c>
    </row>
    <row r="91" spans="34:78">
      <c r="AH91">
        <v>9.25</v>
      </c>
      <c r="AI91" s="47">
        <f t="shared" ca="1" si="9"/>
        <v>2.69</v>
      </c>
      <c r="AJ91" s="47">
        <f t="shared" ca="1" si="9"/>
        <v>2.74</v>
      </c>
      <c r="AK91" s="47">
        <f t="shared" ca="1" si="9"/>
        <v>3.01</v>
      </c>
      <c r="AL91" s="47">
        <f t="shared" ca="1" si="9"/>
        <v>3.3</v>
      </c>
      <c r="AM91" s="47">
        <f t="shared" ca="1" si="9"/>
        <v>3.86</v>
      </c>
      <c r="AN91" s="47">
        <f t="shared" ca="1" si="9"/>
        <v>4.42</v>
      </c>
      <c r="AO91" s="47">
        <f t="shared" ca="1" si="9"/>
        <v>4.7300000000000004</v>
      </c>
      <c r="AP91" s="47">
        <f t="shared" ca="1" si="9"/>
        <v>4.82</v>
      </c>
      <c r="AQ91" s="47">
        <f t="shared" ca="1" si="9"/>
        <v>4.96</v>
      </c>
      <c r="AR91">
        <v>89</v>
      </c>
      <c r="AT91">
        <v>90</v>
      </c>
      <c r="AU91" t="s">
        <v>42</v>
      </c>
      <c r="AV91">
        <v>9.4975954518908399</v>
      </c>
      <c r="AW91">
        <v>4.4853803926980396</v>
      </c>
      <c r="AX91">
        <v>4.0953923367743101</v>
      </c>
      <c r="AY91">
        <v>3.7119969218930602</v>
      </c>
      <c r="AZ91">
        <v>2.8571440279846398</v>
      </c>
      <c r="BA91">
        <v>1.61237832727755</v>
      </c>
      <c r="BE91">
        <f ca="1"/>
        <v>9.33</v>
      </c>
      <c r="BF91">
        <f ca="1"/>
        <v>2.71</v>
      </c>
      <c r="BG91">
        <f ca="1"/>
        <v>2.75</v>
      </c>
      <c r="BH91">
        <f ca="1"/>
        <v>3.03</v>
      </c>
      <c r="BI91">
        <f ca="1"/>
        <v>3.11</v>
      </c>
      <c r="BJ91">
        <f ca="1"/>
        <v>3.22</v>
      </c>
      <c r="BK91">
        <f ca="1"/>
        <v>3.32</v>
      </c>
      <c r="BL91">
        <f ca="1"/>
        <v>3.56</v>
      </c>
      <c r="BM91">
        <f ca="1"/>
        <v>3.67</v>
      </c>
      <c r="BN91">
        <f ca="1"/>
        <v>3.77</v>
      </c>
      <c r="BO91">
        <f ca="1"/>
        <v>3.82</v>
      </c>
      <c r="BP91">
        <f ca="1"/>
        <v>3.88</v>
      </c>
      <c r="BQ91">
        <f ca="1"/>
        <v>3.93</v>
      </c>
      <c r="BR91">
        <f ca="1"/>
        <v>4.16</v>
      </c>
      <c r="BS91">
        <f ca="1"/>
        <v>4.28</v>
      </c>
      <c r="BT91">
        <f ca="1"/>
        <v>4.3600000000000003</v>
      </c>
      <c r="BU91">
        <f ca="1"/>
        <v>4.4400000000000004</v>
      </c>
      <c r="BV91">
        <f ca="1"/>
        <v>4.53</v>
      </c>
      <c r="BW91">
        <f ca="1"/>
        <v>4.7</v>
      </c>
      <c r="BX91">
        <f ca="1"/>
        <v>4.74</v>
      </c>
      <c r="BY91">
        <f ca="1"/>
        <v>4.84</v>
      </c>
      <c r="BZ91">
        <f ca="1"/>
        <v>4.9800000000000004</v>
      </c>
    </row>
    <row r="92" spans="34:78">
      <c r="AH92">
        <v>9.33</v>
      </c>
      <c r="AI92" s="47">
        <f t="shared" ca="1" si="9"/>
        <v>2.71</v>
      </c>
      <c r="AJ92" s="47">
        <f t="shared" ca="1" si="9"/>
        <v>2.75</v>
      </c>
      <c r="AK92" s="47">
        <f t="shared" ca="1" si="9"/>
        <v>3.03</v>
      </c>
      <c r="AL92" s="47">
        <f t="shared" ca="1" si="9"/>
        <v>3.32</v>
      </c>
      <c r="AM92" s="47">
        <f t="shared" ca="1" si="9"/>
        <v>3.88</v>
      </c>
      <c r="AN92" s="47">
        <f t="shared" ca="1" si="9"/>
        <v>4.4400000000000004</v>
      </c>
      <c r="AO92" s="47">
        <f t="shared" ca="1" si="9"/>
        <v>4.74</v>
      </c>
      <c r="AP92" s="47">
        <f t="shared" ca="1" si="9"/>
        <v>4.84</v>
      </c>
      <c r="AQ92" s="47">
        <f t="shared" ca="1" si="9"/>
        <v>4.9800000000000004</v>
      </c>
      <c r="AR92">
        <v>90</v>
      </c>
      <c r="AT92">
        <v>91</v>
      </c>
      <c r="AU92" t="s">
        <v>42</v>
      </c>
      <c r="AV92">
        <v>9.5809287852241702</v>
      </c>
      <c r="AW92">
        <v>4.4853860647496404</v>
      </c>
      <c r="AX92">
        <v>4.0965590273049699</v>
      </c>
      <c r="AY92">
        <v>3.7212509124048401</v>
      </c>
      <c r="AZ92">
        <v>2.8602656258707699</v>
      </c>
      <c r="BA92">
        <v>1.6116335485353399</v>
      </c>
      <c r="BE92">
        <f ca="1"/>
        <v>9.42</v>
      </c>
      <c r="BF92">
        <f ca="1"/>
        <v>2.72</v>
      </c>
      <c r="BG92">
        <f ca="1"/>
        <v>2.77</v>
      </c>
      <c r="BH92">
        <f ca="1"/>
        <v>3.04</v>
      </c>
      <c r="BI92">
        <f ca="1"/>
        <v>3.13</v>
      </c>
      <c r="BJ92">
        <f ca="1"/>
        <v>3.24</v>
      </c>
      <c r="BK92">
        <f ca="1"/>
        <v>3.34</v>
      </c>
      <c r="BL92">
        <f ca="1"/>
        <v>3.58</v>
      </c>
      <c r="BM92">
        <f ca="1"/>
        <v>3.69</v>
      </c>
      <c r="BN92">
        <f ca="1"/>
        <v>3.79</v>
      </c>
      <c r="BO92">
        <f ca="1"/>
        <v>3.84</v>
      </c>
      <c r="BP92">
        <f ca="1"/>
        <v>3.89</v>
      </c>
      <c r="BQ92">
        <f ca="1"/>
        <v>3.94</v>
      </c>
      <c r="BR92">
        <f ca="1"/>
        <v>4.18</v>
      </c>
      <c r="BS92">
        <f ca="1"/>
        <v>4.3</v>
      </c>
      <c r="BT92">
        <f ca="1"/>
        <v>4.38</v>
      </c>
      <c r="BU92">
        <f ca="1"/>
        <v>4.46</v>
      </c>
      <c r="BV92">
        <f ca="1"/>
        <v>4.54</v>
      </c>
      <c r="BW92">
        <f ca="1"/>
        <v>4.72</v>
      </c>
      <c r="BX92">
        <f ca="1"/>
        <v>4.76</v>
      </c>
      <c r="BY92">
        <f ca="1"/>
        <v>4.8499999999999996</v>
      </c>
      <c r="BZ92">
        <f ca="1"/>
        <v>5</v>
      </c>
    </row>
    <row r="93" spans="34:78">
      <c r="AH93">
        <v>9.42</v>
      </c>
      <c r="AI93" s="47">
        <f t="shared" ca="1" si="9"/>
        <v>2.72</v>
      </c>
      <c r="AJ93" s="47">
        <f t="shared" ca="1" si="9"/>
        <v>2.77</v>
      </c>
      <c r="AK93" s="47">
        <f t="shared" ca="1" si="9"/>
        <v>3.04</v>
      </c>
      <c r="AL93" s="47">
        <f t="shared" ca="1" si="9"/>
        <v>3.34</v>
      </c>
      <c r="AM93" s="47">
        <f t="shared" ca="1" si="9"/>
        <v>3.89</v>
      </c>
      <c r="AN93" s="47">
        <f t="shared" ca="1" si="9"/>
        <v>4.46</v>
      </c>
      <c r="AO93" s="47">
        <f t="shared" ca="1" si="9"/>
        <v>4.76</v>
      </c>
      <c r="AP93" s="47">
        <f t="shared" ca="1" si="9"/>
        <v>4.8499999999999996</v>
      </c>
      <c r="AQ93" s="47">
        <f t="shared" ca="1" si="9"/>
        <v>5</v>
      </c>
      <c r="AR93">
        <v>91</v>
      </c>
      <c r="AT93">
        <v>92</v>
      </c>
      <c r="AU93" t="s">
        <v>42</v>
      </c>
      <c r="AV93">
        <v>9.6642621185575095</v>
      </c>
      <c r="AW93">
        <v>4.4853912053250902</v>
      </c>
      <c r="AX93">
        <v>4.0976860866153197</v>
      </c>
      <c r="AY93">
        <v>3.7305049029166302</v>
      </c>
      <c r="AZ93">
        <v>2.8633872237569098</v>
      </c>
      <c r="BA93">
        <v>1.61088876979314</v>
      </c>
      <c r="BE93">
        <f ca="1"/>
        <v>9.5</v>
      </c>
      <c r="BF93">
        <f ca="1"/>
        <v>2.73</v>
      </c>
      <c r="BG93">
        <f ca="1"/>
        <v>2.79</v>
      </c>
      <c r="BH93">
        <f ca="1"/>
        <v>3.06</v>
      </c>
      <c r="BI93">
        <f ca="1"/>
        <v>3.15</v>
      </c>
      <c r="BJ93">
        <f ca="1"/>
        <v>3.26</v>
      </c>
      <c r="BK93">
        <f ca="1"/>
        <v>3.36</v>
      </c>
      <c r="BL93">
        <f ca="1"/>
        <v>3.6</v>
      </c>
      <c r="BM93">
        <f ca="1"/>
        <v>3.71</v>
      </c>
      <c r="BN93">
        <f ca="1"/>
        <v>3.81</v>
      </c>
      <c r="BO93">
        <f ca="1"/>
        <v>3.85</v>
      </c>
      <c r="BP93">
        <f ca="1"/>
        <v>3.91</v>
      </c>
      <c r="BQ93">
        <f ca="1"/>
        <v>3.96</v>
      </c>
      <c r="BR93">
        <f ca="1"/>
        <v>4.1900000000000004</v>
      </c>
      <c r="BS93">
        <f ca="1"/>
        <v>4.32</v>
      </c>
      <c r="BT93">
        <f ca="1"/>
        <v>4.3899999999999997</v>
      </c>
      <c r="BU93">
        <f ca="1"/>
        <v>4.47</v>
      </c>
      <c r="BV93">
        <f ca="1"/>
        <v>4.5599999999999996</v>
      </c>
      <c r="BW93">
        <f ca="1"/>
        <v>4.7300000000000004</v>
      </c>
      <c r="BX93">
        <f ca="1"/>
        <v>4.7699999999999996</v>
      </c>
      <c r="BY93">
        <f ca="1"/>
        <v>4.87</v>
      </c>
      <c r="BZ93">
        <f ca="1"/>
        <v>5</v>
      </c>
    </row>
    <row r="94" spans="34:78">
      <c r="AH94">
        <v>9.5</v>
      </c>
      <c r="AI94" s="47">
        <f t="shared" ref="AI94:AQ109" ca="1" si="10">IF(AND(AI$3&gt;=MIN($J$5:$AD$5),AI$3&lt;=MAX($J$5:$AD$5)),INDEX(allCentiles,$AR94,MATCH(AI$3,topRow)),NA())</f>
        <v>2.73</v>
      </c>
      <c r="AJ94" s="47">
        <f t="shared" ca="1" si="10"/>
        <v>2.79</v>
      </c>
      <c r="AK94" s="47">
        <f t="shared" ca="1" si="10"/>
        <v>3.06</v>
      </c>
      <c r="AL94" s="47">
        <f t="shared" ca="1" si="10"/>
        <v>3.36</v>
      </c>
      <c r="AM94" s="47">
        <f t="shared" ca="1" si="10"/>
        <v>3.91</v>
      </c>
      <c r="AN94" s="47">
        <f t="shared" ca="1" si="9"/>
        <v>4.47</v>
      </c>
      <c r="AO94" s="47">
        <f t="shared" ca="1" si="9"/>
        <v>4.7699999999999996</v>
      </c>
      <c r="AP94" s="47">
        <f t="shared" ca="1" si="9"/>
        <v>4.87</v>
      </c>
      <c r="AQ94" s="47">
        <f t="shared" ca="1" si="9"/>
        <v>5</v>
      </c>
      <c r="AR94">
        <v>92</v>
      </c>
      <c r="AT94">
        <v>93</v>
      </c>
      <c r="AU94" t="s">
        <v>42</v>
      </c>
      <c r="AV94">
        <v>9.7475954518908399</v>
      </c>
      <c r="AW94">
        <v>4.4853958642241896</v>
      </c>
      <c r="AX94">
        <v>4.0987748609352304</v>
      </c>
      <c r="AY94">
        <v>3.7397588934284101</v>
      </c>
      <c r="AZ94">
        <v>2.8665088216430501</v>
      </c>
      <c r="BA94">
        <v>1.6101439910509301</v>
      </c>
      <c r="BE94">
        <f ca="1"/>
        <v>9.58</v>
      </c>
      <c r="BF94">
        <f ca="1"/>
        <v>2.75</v>
      </c>
      <c r="BG94">
        <f ca="1"/>
        <v>2.8</v>
      </c>
      <c r="BH94">
        <f ca="1"/>
        <v>3.08</v>
      </c>
      <c r="BI94">
        <f ca="1"/>
        <v>3.17</v>
      </c>
      <c r="BJ94">
        <f ca="1"/>
        <v>3.28</v>
      </c>
      <c r="BK94">
        <f ca="1"/>
        <v>3.37</v>
      </c>
      <c r="BL94">
        <f ca="1"/>
        <v>3.62</v>
      </c>
      <c r="BM94">
        <f ca="1"/>
        <v>3.73</v>
      </c>
      <c r="BN94">
        <f ca="1"/>
        <v>3.83</v>
      </c>
      <c r="BO94">
        <f ca="1"/>
        <v>3.87</v>
      </c>
      <c r="BP94">
        <f ca="1"/>
        <v>3.93</v>
      </c>
      <c r="BQ94">
        <f ca="1"/>
        <v>3.98</v>
      </c>
      <c r="BR94">
        <f ca="1"/>
        <v>4.21</v>
      </c>
      <c r="BS94">
        <f ca="1"/>
        <v>4.33</v>
      </c>
      <c r="BT94">
        <f ca="1"/>
        <v>4.41</v>
      </c>
      <c r="BU94">
        <f ca="1"/>
        <v>4.49</v>
      </c>
      <c r="BV94">
        <f ca="1"/>
        <v>4.58</v>
      </c>
      <c r="BW94">
        <f ca="1"/>
        <v>4.75</v>
      </c>
      <c r="BX94">
        <f ca="1"/>
        <v>4.78</v>
      </c>
      <c r="BY94">
        <f ca="1"/>
        <v>4.8899999999999997</v>
      </c>
      <c r="BZ94">
        <f ca="1"/>
        <v>5</v>
      </c>
    </row>
    <row r="95" spans="34:78">
      <c r="AH95">
        <v>9.58</v>
      </c>
      <c r="AI95" s="47">
        <f t="shared" ca="1" si="10"/>
        <v>2.75</v>
      </c>
      <c r="AJ95" s="47">
        <f t="shared" ca="1" si="10"/>
        <v>2.8</v>
      </c>
      <c r="AK95" s="47">
        <f t="shared" ca="1" si="10"/>
        <v>3.08</v>
      </c>
      <c r="AL95" s="47">
        <f t="shared" ca="1" si="10"/>
        <v>3.37</v>
      </c>
      <c r="AM95" s="47">
        <f t="shared" ca="1" si="10"/>
        <v>3.93</v>
      </c>
      <c r="AN95" s="47">
        <f t="shared" ca="1" si="9"/>
        <v>4.49</v>
      </c>
      <c r="AO95" s="47">
        <f t="shared" ca="1" si="9"/>
        <v>4.78</v>
      </c>
      <c r="AP95" s="47">
        <f t="shared" ca="1" si="9"/>
        <v>4.8899999999999997</v>
      </c>
      <c r="AQ95" s="47">
        <f t="shared" ca="1" si="9"/>
        <v>5</v>
      </c>
      <c r="AR95">
        <v>93</v>
      </c>
      <c r="AT95">
        <v>94</v>
      </c>
      <c r="AU95" t="s">
        <v>42</v>
      </c>
      <c r="AV95">
        <v>9.8309287852241702</v>
      </c>
      <c r="AW95">
        <v>4.4854000865804204</v>
      </c>
      <c r="AX95">
        <v>4.0998266507645598</v>
      </c>
      <c r="AY95">
        <v>3.7490128839402002</v>
      </c>
      <c r="AZ95">
        <v>2.86963041952919</v>
      </c>
      <c r="BA95">
        <v>1.60939921230873</v>
      </c>
      <c r="BE95">
        <f ca="1"/>
        <v>9.67</v>
      </c>
      <c r="BF95">
        <f ca="1"/>
        <v>2.77</v>
      </c>
      <c r="BG95">
        <f ca="1"/>
        <v>2.82</v>
      </c>
      <c r="BH95">
        <f ca="1"/>
        <v>3.1</v>
      </c>
      <c r="BI95">
        <f ca="1"/>
        <v>3.19</v>
      </c>
      <c r="BJ95">
        <f ca="1"/>
        <v>3.3</v>
      </c>
      <c r="BK95">
        <f ca="1"/>
        <v>3.39</v>
      </c>
      <c r="BL95">
        <f ca="1"/>
        <v>3.64</v>
      </c>
      <c r="BM95">
        <f ca="1"/>
        <v>3.75</v>
      </c>
      <c r="BN95">
        <f ca="1"/>
        <v>3.85</v>
      </c>
      <c r="BO95">
        <f ca="1"/>
        <v>3.89</v>
      </c>
      <c r="BP95">
        <f ca="1"/>
        <v>3.95</v>
      </c>
      <c r="BQ95">
        <f ca="1"/>
        <v>3.99</v>
      </c>
      <c r="BR95">
        <f ca="1"/>
        <v>4.2300000000000004</v>
      </c>
      <c r="BS95">
        <f ca="1"/>
        <v>4.3499999999999996</v>
      </c>
      <c r="BT95">
        <f ca="1"/>
        <v>4.42</v>
      </c>
      <c r="BU95">
        <f ca="1"/>
        <v>4.5</v>
      </c>
      <c r="BV95">
        <f ca="1"/>
        <v>4.5999999999999996</v>
      </c>
      <c r="BW95">
        <f ca="1"/>
        <v>4.76</v>
      </c>
      <c r="BX95">
        <f ca="1"/>
        <v>4.8</v>
      </c>
      <c r="BY95">
        <f ca="1"/>
        <v>4.9000000000000004</v>
      </c>
      <c r="BZ95">
        <f ca="1"/>
        <v>5</v>
      </c>
    </row>
    <row r="96" spans="34:78">
      <c r="AH96">
        <v>9.67</v>
      </c>
      <c r="AI96" s="47">
        <f t="shared" ca="1" si="10"/>
        <v>2.77</v>
      </c>
      <c r="AJ96" s="47">
        <f t="shared" ca="1" si="10"/>
        <v>2.82</v>
      </c>
      <c r="AK96" s="47">
        <f t="shared" ca="1" si="10"/>
        <v>3.1</v>
      </c>
      <c r="AL96" s="47">
        <f t="shared" ca="1" si="10"/>
        <v>3.39</v>
      </c>
      <c r="AM96" s="47">
        <f t="shared" ca="1" si="10"/>
        <v>3.95</v>
      </c>
      <c r="AN96" s="47">
        <f t="shared" ca="1" si="9"/>
        <v>4.5</v>
      </c>
      <c r="AO96" s="47">
        <f t="shared" ca="1" si="9"/>
        <v>4.8</v>
      </c>
      <c r="AP96" s="47">
        <f t="shared" ca="1" si="9"/>
        <v>4.9000000000000004</v>
      </c>
      <c r="AQ96" s="47">
        <f t="shared" ca="1" si="9"/>
        <v>5</v>
      </c>
      <c r="AR96">
        <v>94</v>
      </c>
      <c r="AT96">
        <v>95</v>
      </c>
      <c r="AU96" t="s">
        <v>42</v>
      </c>
      <c r="AV96">
        <v>9.9142621185575095</v>
      </c>
      <c r="AW96">
        <v>4.48540391329822</v>
      </c>
      <c r="AX96">
        <v>4.1008427124266102</v>
      </c>
      <c r="AY96">
        <v>3.7582668744519898</v>
      </c>
      <c r="AZ96">
        <v>2.8727520174153298</v>
      </c>
      <c r="BA96">
        <v>1.60865443356652</v>
      </c>
      <c r="BE96">
        <f ca="1"/>
        <v>9.75</v>
      </c>
      <c r="BF96">
        <f ca="1"/>
        <v>2.78</v>
      </c>
      <c r="BG96">
        <f ca="1"/>
        <v>2.84</v>
      </c>
      <c r="BH96">
        <f ca="1"/>
        <v>3.12</v>
      </c>
      <c r="BI96">
        <f ca="1"/>
        <v>3.21</v>
      </c>
      <c r="BJ96">
        <f ca="1"/>
        <v>3.32</v>
      </c>
      <c r="BK96">
        <f ca="1"/>
        <v>3.41</v>
      </c>
      <c r="BL96">
        <f ca="1"/>
        <v>3.66</v>
      </c>
      <c r="BM96">
        <f ca="1"/>
        <v>3.77</v>
      </c>
      <c r="BN96">
        <f ca="1"/>
        <v>3.87</v>
      </c>
      <c r="BO96">
        <f ca="1"/>
        <v>3.91</v>
      </c>
      <c r="BP96">
        <f ca="1"/>
        <v>3.97</v>
      </c>
      <c r="BQ96">
        <f ca="1"/>
        <v>4.01</v>
      </c>
      <c r="BR96">
        <f ca="1"/>
        <v>4.25</v>
      </c>
      <c r="BS96">
        <f ca="1"/>
        <v>4.37</v>
      </c>
      <c r="BT96">
        <f ca="1"/>
        <v>4.4400000000000004</v>
      </c>
      <c r="BU96">
        <f ca="1"/>
        <v>4.5199999999999996</v>
      </c>
      <c r="BV96">
        <f ca="1"/>
        <v>4.6100000000000003</v>
      </c>
      <c r="BW96">
        <f ca="1"/>
        <v>4.78</v>
      </c>
      <c r="BX96">
        <f ca="1"/>
        <v>4.8099999999999996</v>
      </c>
      <c r="BY96">
        <f ca="1"/>
        <v>4.92</v>
      </c>
      <c r="BZ96">
        <f ca="1"/>
        <v>5</v>
      </c>
    </row>
    <row r="97" spans="34:78">
      <c r="AH97">
        <v>9.75</v>
      </c>
      <c r="AI97" s="47">
        <f t="shared" ca="1" si="10"/>
        <v>2.78</v>
      </c>
      <c r="AJ97" s="47">
        <f t="shared" ca="1" si="10"/>
        <v>2.84</v>
      </c>
      <c r="AK97" s="47">
        <f t="shared" ca="1" si="10"/>
        <v>3.12</v>
      </c>
      <c r="AL97" s="47">
        <f t="shared" ca="1" si="10"/>
        <v>3.41</v>
      </c>
      <c r="AM97" s="47">
        <f t="shared" ca="1" si="10"/>
        <v>3.97</v>
      </c>
      <c r="AN97" s="47">
        <f t="shared" ca="1" si="9"/>
        <v>4.5199999999999996</v>
      </c>
      <c r="AO97" s="47">
        <f t="shared" ca="1" si="9"/>
        <v>4.8099999999999996</v>
      </c>
      <c r="AP97" s="47">
        <f t="shared" ca="1" si="9"/>
        <v>4.92</v>
      </c>
      <c r="AQ97" s="47">
        <f t="shared" ca="1" si="9"/>
        <v>5</v>
      </c>
      <c r="AR97">
        <v>95</v>
      </c>
      <c r="AT97">
        <v>96</v>
      </c>
      <c r="AU97" t="s">
        <v>42</v>
      </c>
      <c r="AV97">
        <v>9.9975954518908399</v>
      </c>
      <c r="AW97">
        <v>4.4854073814492601</v>
      </c>
      <c r="AX97">
        <v>4.1018242595687298</v>
      </c>
      <c r="AY97">
        <v>3.7675208649637701</v>
      </c>
      <c r="AZ97">
        <v>2.8758736153014701</v>
      </c>
      <c r="BA97">
        <v>1.6079096548243099</v>
      </c>
      <c r="BE97">
        <f ca="1"/>
        <v>9.83</v>
      </c>
      <c r="BF97">
        <f ca="1"/>
        <v>2.8</v>
      </c>
      <c r="BG97">
        <f ca="1"/>
        <v>2.86</v>
      </c>
      <c r="BH97">
        <f ca="1"/>
        <v>3.14</v>
      </c>
      <c r="BI97">
        <f ca="1"/>
        <v>3.23</v>
      </c>
      <c r="BJ97">
        <f ca="1"/>
        <v>3.34</v>
      </c>
      <c r="BK97">
        <f ca="1"/>
        <v>3.43</v>
      </c>
      <c r="BL97">
        <f ca="1"/>
        <v>3.68</v>
      </c>
      <c r="BM97">
        <f ca="1"/>
        <v>3.79</v>
      </c>
      <c r="BN97">
        <f ca="1"/>
        <v>3.88</v>
      </c>
      <c r="BO97">
        <f ca="1"/>
        <v>3.93</v>
      </c>
      <c r="BP97">
        <f ca="1"/>
        <v>3.98</v>
      </c>
      <c r="BQ97">
        <f ca="1"/>
        <v>4.03</v>
      </c>
      <c r="BR97">
        <f ca="1"/>
        <v>4.2699999999999996</v>
      </c>
      <c r="BS97">
        <f ca="1"/>
        <v>4.38</v>
      </c>
      <c r="BT97">
        <f ca="1"/>
        <v>4.45</v>
      </c>
      <c r="BU97">
        <f ca="1"/>
        <v>4.54</v>
      </c>
      <c r="BV97">
        <f ca="1"/>
        <v>4.63</v>
      </c>
      <c r="BW97">
        <f ca="1"/>
        <v>4.79</v>
      </c>
      <c r="BX97">
        <f ca="1"/>
        <v>4.83</v>
      </c>
      <c r="BY97">
        <f ca="1"/>
        <v>4.9400000000000004</v>
      </c>
      <c r="BZ97">
        <f ca="1"/>
        <v>5</v>
      </c>
    </row>
    <row r="98" spans="34:78">
      <c r="AH98">
        <v>9.83</v>
      </c>
      <c r="AI98" s="47">
        <f t="shared" ca="1" si="10"/>
        <v>2.8</v>
      </c>
      <c r="AJ98" s="47">
        <f t="shared" ca="1" si="10"/>
        <v>2.86</v>
      </c>
      <c r="AK98" s="47">
        <f t="shared" ca="1" si="10"/>
        <v>3.14</v>
      </c>
      <c r="AL98" s="47">
        <f t="shared" ca="1" si="10"/>
        <v>3.43</v>
      </c>
      <c r="AM98" s="47">
        <f t="shared" ca="1" si="10"/>
        <v>3.98</v>
      </c>
      <c r="AN98" s="47">
        <f t="shared" ca="1" si="9"/>
        <v>4.54</v>
      </c>
      <c r="AO98" s="47">
        <f t="shared" ca="1" si="9"/>
        <v>4.83</v>
      </c>
      <c r="AP98" s="47">
        <f t="shared" ca="1" si="9"/>
        <v>4.9400000000000004</v>
      </c>
      <c r="AQ98" s="47">
        <f t="shared" ca="1" si="9"/>
        <v>5</v>
      </c>
      <c r="AR98">
        <v>96</v>
      </c>
      <c r="AT98">
        <v>97</v>
      </c>
      <c r="AU98" t="s">
        <v>42</v>
      </c>
      <c r="AV98">
        <v>10.0809287852242</v>
      </c>
      <c r="AW98">
        <v>4.4854105246315399</v>
      </c>
      <c r="AX98">
        <v>4.1027724646119799</v>
      </c>
      <c r="AY98">
        <v>3.7767748554755598</v>
      </c>
      <c r="AZ98">
        <v>2.87899521318761</v>
      </c>
      <c r="BA98">
        <v>1.60716487608211</v>
      </c>
      <c r="BE98">
        <f ca="1"/>
        <v>9.92</v>
      </c>
      <c r="BF98">
        <f ca="1"/>
        <v>2.81</v>
      </c>
      <c r="BG98">
        <f ca="1"/>
        <v>2.87</v>
      </c>
      <c r="BH98">
        <f ca="1"/>
        <v>3.16</v>
      </c>
      <c r="BI98">
        <f ca="1"/>
        <v>3.25</v>
      </c>
      <c r="BJ98">
        <f ca="1"/>
        <v>3.36</v>
      </c>
      <c r="BK98">
        <f ca="1"/>
        <v>3.45</v>
      </c>
      <c r="BL98">
        <f ca="1"/>
        <v>3.71</v>
      </c>
      <c r="BM98">
        <f ca="1"/>
        <v>3.81</v>
      </c>
      <c r="BN98">
        <f ca="1"/>
        <v>3.9</v>
      </c>
      <c r="BO98">
        <f ca="1"/>
        <v>3.95</v>
      </c>
      <c r="BP98">
        <f ca="1"/>
        <v>4</v>
      </c>
      <c r="BQ98">
        <f ca="1"/>
        <v>4.05</v>
      </c>
      <c r="BR98">
        <f ca="1"/>
        <v>4.28</v>
      </c>
      <c r="BS98">
        <f ca="1"/>
        <v>4.4000000000000004</v>
      </c>
      <c r="BT98">
        <f ca="1"/>
        <v>4.47</v>
      </c>
      <c r="BU98">
        <f ca="1"/>
        <v>4.55</v>
      </c>
      <c r="BV98">
        <f ca="1"/>
        <v>4.6500000000000004</v>
      </c>
      <c r="BW98">
        <f ca="1"/>
        <v>4.8099999999999996</v>
      </c>
      <c r="BX98">
        <f ca="1"/>
        <v>4.84</v>
      </c>
      <c r="BY98">
        <f ca="1"/>
        <v>4.95</v>
      </c>
      <c r="BZ98">
        <f ca="1"/>
        <v>5</v>
      </c>
    </row>
    <row r="99" spans="34:78">
      <c r="AH99">
        <v>9.92</v>
      </c>
      <c r="AI99" s="47">
        <f t="shared" ca="1" si="10"/>
        <v>2.81</v>
      </c>
      <c r="AJ99" s="47">
        <f t="shared" ca="1" si="10"/>
        <v>2.87</v>
      </c>
      <c r="AK99" s="47">
        <f t="shared" ca="1" si="10"/>
        <v>3.16</v>
      </c>
      <c r="AL99" s="47">
        <f t="shared" ca="1" si="10"/>
        <v>3.45</v>
      </c>
      <c r="AM99" s="47">
        <f t="shared" ca="1" si="10"/>
        <v>4</v>
      </c>
      <c r="AN99" s="47">
        <f t="shared" ca="1" si="9"/>
        <v>4.55</v>
      </c>
      <c r="AO99" s="47">
        <f t="shared" ca="1" si="9"/>
        <v>4.84</v>
      </c>
      <c r="AP99" s="47">
        <f t="shared" ca="1" si="9"/>
        <v>4.95</v>
      </c>
      <c r="AQ99" s="47">
        <f t="shared" ca="1" si="9"/>
        <v>5</v>
      </c>
      <c r="AR99">
        <v>97</v>
      </c>
      <c r="AT99">
        <v>98</v>
      </c>
      <c r="AU99" t="s">
        <v>42</v>
      </c>
      <c r="AV99">
        <v>10.164262118557501</v>
      </c>
      <c r="AW99">
        <v>4.4854133732949402</v>
      </c>
      <c r="AX99">
        <v>4.1036884601515302</v>
      </c>
      <c r="AY99">
        <v>3.7860288459873499</v>
      </c>
      <c r="AZ99">
        <v>2.8821168110737498</v>
      </c>
      <c r="BA99">
        <v>1.6064200973399001</v>
      </c>
      <c r="BE99">
        <f ca="1"/>
        <v>10</v>
      </c>
      <c r="BF99">
        <f ca="1"/>
        <v>2.83</v>
      </c>
      <c r="BG99">
        <f ca="1"/>
        <v>2.89</v>
      </c>
      <c r="BH99">
        <f ca="1"/>
        <v>3.18</v>
      </c>
      <c r="BI99">
        <f ca="1"/>
        <v>3.27</v>
      </c>
      <c r="BJ99">
        <f ca="1"/>
        <v>3.38</v>
      </c>
      <c r="BK99">
        <f ca="1"/>
        <v>3.47</v>
      </c>
      <c r="BL99">
        <f ca="1"/>
        <v>3.73</v>
      </c>
      <c r="BM99">
        <f ca="1"/>
        <v>3.83</v>
      </c>
      <c r="BN99">
        <f ca="1"/>
        <v>3.92</v>
      </c>
      <c r="BO99">
        <f ca="1"/>
        <v>3.97</v>
      </c>
      <c r="BP99">
        <f ca="1"/>
        <v>4.0199999999999996</v>
      </c>
      <c r="BQ99">
        <f ca="1"/>
        <v>4.07</v>
      </c>
      <c r="BR99">
        <f ca="1"/>
        <v>4.3</v>
      </c>
      <c r="BS99">
        <f ca="1"/>
        <v>4.42</v>
      </c>
      <c r="BT99">
        <f ca="1"/>
        <v>4.4800000000000004</v>
      </c>
      <c r="BU99">
        <f ca="1"/>
        <v>4.57</v>
      </c>
      <c r="BV99">
        <f ca="1"/>
        <v>4.67</v>
      </c>
      <c r="BW99">
        <f ca="1"/>
        <v>4.83</v>
      </c>
      <c r="BX99">
        <f ca="1"/>
        <v>4.8600000000000003</v>
      </c>
      <c r="BY99">
        <f ca="1"/>
        <v>4.97</v>
      </c>
      <c r="BZ99">
        <f ca="1"/>
        <v>5</v>
      </c>
    </row>
    <row r="100" spans="34:78">
      <c r="AH100">
        <v>10</v>
      </c>
      <c r="AI100" s="47">
        <f t="shared" ca="1" si="10"/>
        <v>2.83</v>
      </c>
      <c r="AJ100" s="47">
        <f t="shared" ca="1" si="10"/>
        <v>2.89</v>
      </c>
      <c r="AK100" s="47">
        <f t="shared" ca="1" si="10"/>
        <v>3.18</v>
      </c>
      <c r="AL100" s="47">
        <f t="shared" ca="1" si="10"/>
        <v>3.47</v>
      </c>
      <c r="AM100" s="47">
        <f t="shared" ca="1" si="10"/>
        <v>4.0199999999999996</v>
      </c>
      <c r="AN100" s="47">
        <f t="shared" ca="1" si="10"/>
        <v>4.57</v>
      </c>
      <c r="AO100" s="47">
        <f t="shared" ca="1" si="10"/>
        <v>4.8600000000000003</v>
      </c>
      <c r="AP100" s="47">
        <f t="shared" ca="1" si="10"/>
        <v>4.97</v>
      </c>
      <c r="AQ100" s="47">
        <f t="shared" ca="1" si="10"/>
        <v>5</v>
      </c>
      <c r="AR100">
        <v>98</v>
      </c>
      <c r="AT100">
        <v>99</v>
      </c>
      <c r="AU100" t="s">
        <v>42</v>
      </c>
      <c r="AV100">
        <v>10.247595451890801</v>
      </c>
      <c r="AW100">
        <v>4.4854159550361103</v>
      </c>
      <c r="AX100">
        <v>4.1045733403095204</v>
      </c>
      <c r="AY100">
        <v>3.7952828364991298</v>
      </c>
      <c r="AZ100">
        <v>2.8852384089598901</v>
      </c>
      <c r="BA100">
        <v>1.6056753185977</v>
      </c>
      <c r="BE100">
        <f ca="1"/>
        <v>10.08</v>
      </c>
      <c r="BF100">
        <f ca="1"/>
        <v>2.84</v>
      </c>
      <c r="BG100">
        <f ca="1"/>
        <v>2.91</v>
      </c>
      <c r="BH100">
        <f ca="1"/>
        <v>3.2</v>
      </c>
      <c r="BI100">
        <f ca="1"/>
        <v>3.29</v>
      </c>
      <c r="BJ100">
        <f ca="1"/>
        <v>3.4</v>
      </c>
      <c r="BK100">
        <f ca="1"/>
        <v>3.49</v>
      </c>
      <c r="BL100">
        <f ca="1"/>
        <v>3.75</v>
      </c>
      <c r="BM100">
        <f ca="1"/>
        <v>3.85</v>
      </c>
      <c r="BN100">
        <f ca="1"/>
        <v>3.94</v>
      </c>
      <c r="BO100">
        <f ca="1"/>
        <v>3.99</v>
      </c>
      <c r="BP100">
        <f ca="1"/>
        <v>4.04</v>
      </c>
      <c r="BQ100">
        <f ca="1"/>
        <v>4.08</v>
      </c>
      <c r="BR100">
        <f ca="1"/>
        <v>4.32</v>
      </c>
      <c r="BS100">
        <f ca="1"/>
        <v>4.43</v>
      </c>
      <c r="BT100">
        <f ca="1"/>
        <v>4.5</v>
      </c>
      <c r="BU100">
        <f ca="1"/>
        <v>4.59</v>
      </c>
      <c r="BV100">
        <f ca="1"/>
        <v>4.68</v>
      </c>
      <c r="BW100">
        <f ca="1"/>
        <v>4.84</v>
      </c>
      <c r="BX100">
        <f ca="1"/>
        <v>4.87</v>
      </c>
      <c r="BY100">
        <f ca="1"/>
        <v>4.99</v>
      </c>
      <c r="BZ100">
        <f ca="1"/>
        <v>5</v>
      </c>
    </row>
    <row r="101" spans="34:78">
      <c r="AH101">
        <v>10.08</v>
      </c>
      <c r="AI101" s="47">
        <f t="shared" ca="1" si="10"/>
        <v>2.84</v>
      </c>
      <c r="AJ101" s="47">
        <f t="shared" ca="1" si="10"/>
        <v>2.91</v>
      </c>
      <c r="AK101" s="47">
        <f t="shared" ca="1" si="10"/>
        <v>3.2</v>
      </c>
      <c r="AL101" s="47">
        <f t="shared" ca="1" si="10"/>
        <v>3.49</v>
      </c>
      <c r="AM101" s="47">
        <f t="shared" ca="1" si="10"/>
        <v>4.04</v>
      </c>
      <c r="AN101" s="47">
        <f t="shared" ca="1" si="10"/>
        <v>4.59</v>
      </c>
      <c r="AO101" s="47">
        <f t="shared" ca="1" si="10"/>
        <v>4.87</v>
      </c>
      <c r="AP101" s="47">
        <f t="shared" ca="1" si="10"/>
        <v>4.99</v>
      </c>
      <c r="AQ101" s="47">
        <f t="shared" ca="1" si="10"/>
        <v>5</v>
      </c>
      <c r="AR101">
        <v>99</v>
      </c>
      <c r="AT101">
        <v>100</v>
      </c>
      <c r="AU101" t="s">
        <v>42</v>
      </c>
      <c r="AV101">
        <v>10.3309287852242</v>
      </c>
      <c r="AW101">
        <v>4.4854182948658998</v>
      </c>
      <c r="AX101">
        <v>4.10542816204193</v>
      </c>
      <c r="AY101">
        <v>3.8045368270109199</v>
      </c>
      <c r="AZ101">
        <v>2.88836000684603</v>
      </c>
      <c r="BA101">
        <v>1.6049305398554901</v>
      </c>
      <c r="BE101">
        <f ca="1"/>
        <v>10.17</v>
      </c>
      <c r="BF101">
        <f ca="1"/>
        <v>2.86</v>
      </c>
      <c r="BG101">
        <f ca="1"/>
        <v>2.93</v>
      </c>
      <c r="BH101">
        <f ca="1"/>
        <v>3.22</v>
      </c>
      <c r="BI101">
        <f ca="1"/>
        <v>3.31</v>
      </c>
      <c r="BJ101">
        <f ca="1"/>
        <v>3.42</v>
      </c>
      <c r="BK101">
        <f ca="1"/>
        <v>3.51</v>
      </c>
      <c r="BL101">
        <f ca="1"/>
        <v>3.77</v>
      </c>
      <c r="BM101">
        <f ca="1"/>
        <v>3.88</v>
      </c>
      <c r="BN101">
        <f ca="1"/>
        <v>3.96</v>
      </c>
      <c r="BO101">
        <f ca="1"/>
        <v>4.01</v>
      </c>
      <c r="BP101">
        <f ca="1"/>
        <v>4.0599999999999996</v>
      </c>
      <c r="BQ101">
        <f ca="1"/>
        <v>4.0999999999999996</v>
      </c>
      <c r="BR101">
        <f ca="1"/>
        <v>4.34</v>
      </c>
      <c r="BS101">
        <f ca="1"/>
        <v>4.45</v>
      </c>
      <c r="BT101">
        <f ca="1"/>
        <v>4.51</v>
      </c>
      <c r="BU101">
        <f ca="1"/>
        <v>4.5999999999999996</v>
      </c>
      <c r="BV101">
        <f ca="1"/>
        <v>4.7</v>
      </c>
      <c r="BW101">
        <f ca="1"/>
        <v>4.8600000000000003</v>
      </c>
      <c r="BX101">
        <f ca="1"/>
        <v>4.8899999999999997</v>
      </c>
      <c r="BY101">
        <f ca="1"/>
        <v>5</v>
      </c>
      <c r="BZ101">
        <f ca="1"/>
        <v>5</v>
      </c>
    </row>
    <row r="102" spans="34:78">
      <c r="AH102">
        <v>10.17</v>
      </c>
      <c r="AI102" s="47">
        <f t="shared" ca="1" si="10"/>
        <v>2.86</v>
      </c>
      <c r="AJ102" s="47">
        <f t="shared" ca="1" si="10"/>
        <v>2.93</v>
      </c>
      <c r="AK102" s="47">
        <f t="shared" ca="1" si="10"/>
        <v>3.22</v>
      </c>
      <c r="AL102" s="47">
        <f t="shared" ca="1" si="10"/>
        <v>3.51</v>
      </c>
      <c r="AM102" s="47">
        <f t="shared" ca="1" si="10"/>
        <v>4.0599999999999996</v>
      </c>
      <c r="AN102" s="47">
        <f t="shared" ca="1" si="10"/>
        <v>4.5999999999999996</v>
      </c>
      <c r="AO102" s="47">
        <f t="shared" ca="1" si="10"/>
        <v>4.8899999999999997</v>
      </c>
      <c r="AP102" s="47">
        <f t="shared" ca="1" si="10"/>
        <v>5</v>
      </c>
      <c r="AQ102" s="47">
        <f t="shared" ca="1" si="10"/>
        <v>5</v>
      </c>
      <c r="AR102">
        <v>100</v>
      </c>
      <c r="AT102">
        <v>101</v>
      </c>
      <c r="AU102" t="s">
        <v>42</v>
      </c>
      <c r="AV102">
        <v>10.414262118557501</v>
      </c>
      <c r="AW102">
        <v>4.4854204154516202</v>
      </c>
      <c r="AX102">
        <v>4.1062539464011003</v>
      </c>
      <c r="AY102">
        <v>3.8137908175227002</v>
      </c>
      <c r="AZ102">
        <v>2.8914816047321699</v>
      </c>
      <c r="BA102">
        <v>1.6041857611132899</v>
      </c>
      <c r="BE102">
        <f ca="1"/>
        <v>10.25</v>
      </c>
      <c r="BF102">
        <f ca="1"/>
        <v>2.88</v>
      </c>
      <c r="BG102">
        <f ca="1"/>
        <v>2.95</v>
      </c>
      <c r="BH102">
        <f ca="1"/>
        <v>3.24</v>
      </c>
      <c r="BI102">
        <f ca="1"/>
        <v>3.33</v>
      </c>
      <c r="BJ102">
        <f ca="1"/>
        <v>3.44</v>
      </c>
      <c r="BK102">
        <f ca="1"/>
        <v>3.53</v>
      </c>
      <c r="BL102">
        <f ca="1"/>
        <v>3.79</v>
      </c>
      <c r="BM102">
        <f ca="1"/>
        <v>3.9</v>
      </c>
      <c r="BN102">
        <f ca="1"/>
        <v>3.99</v>
      </c>
      <c r="BO102">
        <f ca="1"/>
        <v>4.03</v>
      </c>
      <c r="BP102">
        <f ca="1"/>
        <v>4.08</v>
      </c>
      <c r="BQ102">
        <f ca="1"/>
        <v>4.12</v>
      </c>
      <c r="BR102">
        <f ca="1"/>
        <v>4.3600000000000003</v>
      </c>
      <c r="BS102">
        <f ca="1"/>
        <v>4.47</v>
      </c>
      <c r="BT102">
        <f ca="1"/>
        <v>4.53</v>
      </c>
      <c r="BU102">
        <f ca="1"/>
        <v>4.62</v>
      </c>
      <c r="BV102">
        <f ca="1"/>
        <v>4.72</v>
      </c>
      <c r="BW102">
        <f ca="1"/>
        <v>4.87</v>
      </c>
      <c r="BX102">
        <f ca="1"/>
        <v>4.9000000000000004</v>
      </c>
      <c r="BY102">
        <f ca="1"/>
        <v>5</v>
      </c>
      <c r="BZ102">
        <f ca="1"/>
        <v>5</v>
      </c>
    </row>
    <row r="103" spans="34:78">
      <c r="AH103">
        <v>10.25</v>
      </c>
      <c r="AI103" s="47">
        <f t="shared" ca="1" si="10"/>
        <v>2.88</v>
      </c>
      <c r="AJ103" s="47">
        <f t="shared" ca="1" si="10"/>
        <v>2.95</v>
      </c>
      <c r="AK103" s="47">
        <f t="shared" ca="1" si="10"/>
        <v>3.24</v>
      </c>
      <c r="AL103" s="47">
        <f t="shared" ca="1" si="10"/>
        <v>3.53</v>
      </c>
      <c r="AM103" s="47">
        <f t="shared" ca="1" si="10"/>
        <v>4.08</v>
      </c>
      <c r="AN103" s="47">
        <f t="shared" ca="1" si="10"/>
        <v>4.62</v>
      </c>
      <c r="AO103" s="47">
        <f t="shared" ca="1" si="10"/>
        <v>4.9000000000000004</v>
      </c>
      <c r="AP103" s="47">
        <f t="shared" ca="1" si="10"/>
        <v>5</v>
      </c>
      <c r="AQ103" s="47">
        <f t="shared" ca="1" si="10"/>
        <v>5</v>
      </c>
      <c r="AR103">
        <v>101</v>
      </c>
      <c r="AT103">
        <v>102</v>
      </c>
      <c r="AU103" t="s">
        <v>42</v>
      </c>
      <c r="AV103">
        <v>10.497595451890801</v>
      </c>
      <c r="AW103">
        <v>4.4854223373366304</v>
      </c>
      <c r="AX103">
        <v>4.10705167975531</v>
      </c>
      <c r="AY103">
        <v>3.8230448080344899</v>
      </c>
      <c r="AZ103">
        <v>2.8946032026183102</v>
      </c>
      <c r="BA103">
        <v>1.60344098237108</v>
      </c>
      <c r="BE103">
        <f ca="1"/>
        <v>10.33</v>
      </c>
      <c r="BF103">
        <f ca="1"/>
        <v>2.89</v>
      </c>
      <c r="BG103">
        <f ca="1"/>
        <v>2.96</v>
      </c>
      <c r="BH103">
        <f ca="1"/>
        <v>3.26</v>
      </c>
      <c r="BI103">
        <f ca="1"/>
        <v>3.35</v>
      </c>
      <c r="BJ103">
        <f ca="1"/>
        <v>3.47</v>
      </c>
      <c r="BK103">
        <f ca="1"/>
        <v>3.55</v>
      </c>
      <c r="BL103">
        <f ca="1"/>
        <v>3.82</v>
      </c>
      <c r="BM103">
        <f ca="1"/>
        <v>3.92</v>
      </c>
      <c r="BN103">
        <f ca="1"/>
        <v>4.01</v>
      </c>
      <c r="BO103">
        <f ca="1"/>
        <v>4.05</v>
      </c>
      <c r="BP103">
        <f ca="1"/>
        <v>4.0999999999999996</v>
      </c>
      <c r="BQ103">
        <f ca="1"/>
        <v>4.1399999999999997</v>
      </c>
      <c r="BR103">
        <f ca="1"/>
        <v>4.38</v>
      </c>
      <c r="BS103">
        <f ca="1"/>
        <v>4.4800000000000004</v>
      </c>
      <c r="BT103">
        <f ca="1"/>
        <v>4.55</v>
      </c>
      <c r="BU103">
        <f ca="1"/>
        <v>4.6399999999999997</v>
      </c>
      <c r="BV103">
        <f ca="1"/>
        <v>4.74</v>
      </c>
      <c r="BW103">
        <f ca="1"/>
        <v>4.8899999999999997</v>
      </c>
      <c r="BX103">
        <f ca="1"/>
        <v>4.92</v>
      </c>
      <c r="BY103">
        <f ca="1"/>
        <v>5</v>
      </c>
      <c r="BZ103">
        <f ca="1"/>
        <v>5</v>
      </c>
    </row>
    <row r="104" spans="34:78">
      <c r="AH104">
        <v>10.33</v>
      </c>
      <c r="AI104" s="47">
        <f t="shared" ref="AI104:AQ119" ca="1" si="11">IF(AND(AI$3&gt;=MIN($J$5:$AD$5),AI$3&lt;=MAX($J$5:$AD$5)),INDEX(allCentiles,$AR104,MATCH(AI$3,topRow)),NA())</f>
        <v>2.89</v>
      </c>
      <c r="AJ104" s="47">
        <f t="shared" ca="1" si="11"/>
        <v>2.96</v>
      </c>
      <c r="AK104" s="47">
        <f t="shared" ca="1" si="11"/>
        <v>3.26</v>
      </c>
      <c r="AL104" s="47">
        <f t="shared" ca="1" si="11"/>
        <v>3.55</v>
      </c>
      <c r="AM104" s="47">
        <f t="shared" ca="1" si="11"/>
        <v>4.0999999999999996</v>
      </c>
      <c r="AN104" s="47">
        <f t="shared" ca="1" si="10"/>
        <v>4.6399999999999997</v>
      </c>
      <c r="AO104" s="47">
        <f t="shared" ca="1" si="10"/>
        <v>4.92</v>
      </c>
      <c r="AP104" s="47">
        <f t="shared" ca="1" si="10"/>
        <v>5</v>
      </c>
      <c r="AQ104" s="47">
        <f t="shared" ca="1" si="10"/>
        <v>5</v>
      </c>
      <c r="AR104">
        <v>102</v>
      </c>
      <c r="AT104">
        <v>103</v>
      </c>
      <c r="AU104" t="s">
        <v>42</v>
      </c>
      <c r="AV104">
        <v>10.5809287852242</v>
      </c>
      <c r="AW104">
        <v>4.4854240791393503</v>
      </c>
      <c r="AX104">
        <v>4.1078223149669801</v>
      </c>
      <c r="AY104">
        <v>3.83229879854628</v>
      </c>
      <c r="AZ104">
        <v>2.89772480050445</v>
      </c>
      <c r="BA104">
        <v>1.6026962036288701</v>
      </c>
      <c r="BE104">
        <f ca="1"/>
        <v>10.42</v>
      </c>
      <c r="BF104">
        <f ca="1"/>
        <v>2.91</v>
      </c>
      <c r="BG104">
        <f ca="1"/>
        <v>2.98</v>
      </c>
      <c r="BH104">
        <f ca="1"/>
        <v>3.28</v>
      </c>
      <c r="BI104">
        <f ca="1"/>
        <v>3.37</v>
      </c>
      <c r="BJ104">
        <f ca="1"/>
        <v>3.49</v>
      </c>
      <c r="BK104">
        <f ca="1"/>
        <v>3.57</v>
      </c>
      <c r="BL104">
        <f ca="1"/>
        <v>3.84</v>
      </c>
      <c r="BM104">
        <f ca="1"/>
        <v>3.94</v>
      </c>
      <c r="BN104">
        <f ca="1"/>
        <v>4.03</v>
      </c>
      <c r="BO104">
        <f ca="1"/>
        <v>4.07</v>
      </c>
      <c r="BP104">
        <f ca="1"/>
        <v>4.12</v>
      </c>
      <c r="BQ104">
        <f ca="1"/>
        <v>4.16</v>
      </c>
      <c r="BR104">
        <f ca="1"/>
        <v>4.4000000000000004</v>
      </c>
      <c r="BS104">
        <f ca="1"/>
        <v>4.5</v>
      </c>
      <c r="BT104">
        <f ca="1"/>
        <v>4.5599999999999996</v>
      </c>
      <c r="BU104">
        <f ca="1"/>
        <v>4.6500000000000004</v>
      </c>
      <c r="BV104">
        <f ca="1"/>
        <v>4.76</v>
      </c>
      <c r="BW104">
        <f ca="1"/>
        <v>4.9000000000000004</v>
      </c>
      <c r="BX104">
        <f ca="1"/>
        <v>4.93</v>
      </c>
      <c r="BY104">
        <f ca="1"/>
        <v>5</v>
      </c>
      <c r="BZ104">
        <f ca="1"/>
        <v>5</v>
      </c>
    </row>
    <row r="105" spans="34:78">
      <c r="AH105">
        <v>10.42</v>
      </c>
      <c r="AI105" s="47">
        <f t="shared" ca="1" si="11"/>
        <v>2.91</v>
      </c>
      <c r="AJ105" s="47">
        <f t="shared" ca="1" si="11"/>
        <v>2.98</v>
      </c>
      <c r="AK105" s="47">
        <f t="shared" ca="1" si="11"/>
        <v>3.28</v>
      </c>
      <c r="AL105" s="47">
        <f t="shared" ca="1" si="11"/>
        <v>3.57</v>
      </c>
      <c r="AM105" s="47">
        <f t="shared" ca="1" si="11"/>
        <v>4.12</v>
      </c>
      <c r="AN105" s="47">
        <f t="shared" ca="1" si="10"/>
        <v>4.6500000000000004</v>
      </c>
      <c r="AO105" s="47">
        <f t="shared" ca="1" si="10"/>
        <v>4.93</v>
      </c>
      <c r="AP105" s="47">
        <f t="shared" ca="1" si="10"/>
        <v>5</v>
      </c>
      <c r="AQ105" s="47">
        <f t="shared" ca="1" si="10"/>
        <v>5</v>
      </c>
      <c r="AR105">
        <v>103</v>
      </c>
      <c r="AT105">
        <v>104</v>
      </c>
      <c r="AU105" t="s">
        <v>42</v>
      </c>
      <c r="AV105">
        <v>10.664262118557501</v>
      </c>
      <c r="AW105">
        <v>4.48542565773365</v>
      </c>
      <c r="AX105">
        <v>4.1085667725308097</v>
      </c>
      <c r="AY105">
        <v>3.8415527890580599</v>
      </c>
      <c r="AZ105">
        <v>2.9008463983905899</v>
      </c>
      <c r="BA105">
        <v>1.60195142488667</v>
      </c>
      <c r="BE105">
        <f ca="1"/>
        <v>10.5</v>
      </c>
      <c r="BF105">
        <f ca="1"/>
        <v>2.93</v>
      </c>
      <c r="BG105">
        <f ca="1"/>
        <v>3</v>
      </c>
      <c r="BH105">
        <f ca="1"/>
        <v>3.3</v>
      </c>
      <c r="BI105">
        <f ca="1"/>
        <v>3.4</v>
      </c>
      <c r="BJ105">
        <f ca="1"/>
        <v>3.51</v>
      </c>
      <c r="BK105">
        <f ca="1"/>
        <v>3.6</v>
      </c>
      <c r="BL105">
        <f ca="1"/>
        <v>3.86</v>
      </c>
      <c r="BM105">
        <f ca="1"/>
        <v>3.96</v>
      </c>
      <c r="BN105">
        <f ca="1"/>
        <v>4.05</v>
      </c>
      <c r="BO105">
        <f ca="1"/>
        <v>4.09</v>
      </c>
      <c r="BP105">
        <f ca="1"/>
        <v>4.1399999999999997</v>
      </c>
      <c r="BQ105">
        <f ca="1"/>
        <v>4.18</v>
      </c>
      <c r="BR105">
        <f ca="1"/>
        <v>4.42</v>
      </c>
      <c r="BS105">
        <f ca="1"/>
        <v>4.5199999999999996</v>
      </c>
      <c r="BT105">
        <f ca="1"/>
        <v>4.58</v>
      </c>
      <c r="BU105">
        <f ca="1"/>
        <v>4.67</v>
      </c>
      <c r="BV105">
        <f ca="1"/>
        <v>4.7699999999999996</v>
      </c>
      <c r="BW105">
        <f ca="1"/>
        <v>4.92</v>
      </c>
      <c r="BX105">
        <f ca="1"/>
        <v>4.95</v>
      </c>
      <c r="BY105">
        <f ca="1"/>
        <v>5</v>
      </c>
      <c r="BZ105">
        <f ca="1"/>
        <v>5</v>
      </c>
    </row>
    <row r="106" spans="34:78">
      <c r="AH106">
        <v>10.5</v>
      </c>
      <c r="AI106" s="47">
        <f t="shared" ca="1" si="11"/>
        <v>2.93</v>
      </c>
      <c r="AJ106" s="47">
        <f t="shared" ca="1" si="11"/>
        <v>3</v>
      </c>
      <c r="AK106" s="47">
        <f t="shared" ca="1" si="11"/>
        <v>3.3</v>
      </c>
      <c r="AL106" s="47">
        <f t="shared" ca="1" si="11"/>
        <v>3.6</v>
      </c>
      <c r="AM106" s="47">
        <f t="shared" ca="1" si="11"/>
        <v>4.1399999999999997</v>
      </c>
      <c r="AN106" s="47">
        <f t="shared" ca="1" si="10"/>
        <v>4.67</v>
      </c>
      <c r="AO106" s="47">
        <f t="shared" ca="1" si="10"/>
        <v>4.95</v>
      </c>
      <c r="AP106" s="47">
        <f t="shared" ca="1" si="10"/>
        <v>5</v>
      </c>
      <c r="AQ106" s="47">
        <f t="shared" ca="1" si="10"/>
        <v>5</v>
      </c>
      <c r="AR106">
        <v>104</v>
      </c>
      <c r="AT106">
        <v>105</v>
      </c>
      <c r="AU106" t="s">
        <v>42</v>
      </c>
      <c r="AV106">
        <v>10.747595451890801</v>
      </c>
      <c r="AW106">
        <v>4.4854270884123002</v>
      </c>
      <c r="AX106">
        <v>4.1092859416732903</v>
      </c>
      <c r="AY106">
        <v>3.85080677956985</v>
      </c>
      <c r="AZ106">
        <v>2.9039679962767302</v>
      </c>
      <c r="BA106">
        <v>1.6012066461444601</v>
      </c>
      <c r="BE106">
        <f ca="1"/>
        <v>10.58</v>
      </c>
      <c r="BF106">
        <f ca="1"/>
        <v>2.94</v>
      </c>
      <c r="BG106">
        <f ca="1"/>
        <v>3.02</v>
      </c>
      <c r="BH106">
        <f ca="1"/>
        <v>3.32</v>
      </c>
      <c r="BI106">
        <f ca="1"/>
        <v>3.42</v>
      </c>
      <c r="BJ106">
        <f ca="1"/>
        <v>3.53</v>
      </c>
      <c r="BK106">
        <f ca="1"/>
        <v>3.62</v>
      </c>
      <c r="BL106">
        <f ca="1"/>
        <v>3.89</v>
      </c>
      <c r="BM106">
        <f ca="1"/>
        <v>3.98</v>
      </c>
      <c r="BN106">
        <f ca="1"/>
        <v>4.07</v>
      </c>
      <c r="BO106">
        <f ca="1"/>
        <v>4.1100000000000003</v>
      </c>
      <c r="BP106">
        <f ca="1"/>
        <v>4.16</v>
      </c>
      <c r="BQ106">
        <f ca="1"/>
        <v>4.2</v>
      </c>
      <c r="BR106">
        <f ca="1"/>
        <v>4.4400000000000004</v>
      </c>
      <c r="BS106">
        <f ca="1"/>
        <v>4.54</v>
      </c>
      <c r="BT106">
        <f ca="1"/>
        <v>4.59</v>
      </c>
      <c r="BU106">
        <f ca="1"/>
        <v>4.6900000000000004</v>
      </c>
      <c r="BV106">
        <f ca="1"/>
        <v>4.79</v>
      </c>
      <c r="BW106">
        <f ca="1"/>
        <v>4.9400000000000004</v>
      </c>
      <c r="BX106">
        <f ca="1"/>
        <v>4.96</v>
      </c>
      <c r="BY106">
        <f ca="1"/>
        <v>5</v>
      </c>
      <c r="BZ106">
        <f ca="1"/>
        <v>5</v>
      </c>
    </row>
    <row r="107" spans="34:78">
      <c r="AH107">
        <v>10.58</v>
      </c>
      <c r="AI107" s="47">
        <f t="shared" ca="1" si="11"/>
        <v>2.94</v>
      </c>
      <c r="AJ107" s="47">
        <f t="shared" ca="1" si="11"/>
        <v>3.02</v>
      </c>
      <c r="AK107" s="47">
        <f t="shared" ca="1" si="11"/>
        <v>3.32</v>
      </c>
      <c r="AL107" s="47">
        <f t="shared" ca="1" si="11"/>
        <v>3.62</v>
      </c>
      <c r="AM107" s="47">
        <f t="shared" ca="1" si="11"/>
        <v>4.16</v>
      </c>
      <c r="AN107" s="47">
        <f t="shared" ca="1" si="10"/>
        <v>4.6900000000000004</v>
      </c>
      <c r="AO107" s="47">
        <f t="shared" ca="1" si="10"/>
        <v>4.96</v>
      </c>
      <c r="AP107" s="47">
        <f t="shared" ca="1" si="10"/>
        <v>5</v>
      </c>
      <c r="AQ107" s="47">
        <f t="shared" ca="1" si="10"/>
        <v>5</v>
      </c>
      <c r="AR107">
        <v>105</v>
      </c>
      <c r="AT107">
        <v>106</v>
      </c>
      <c r="AU107" t="s">
        <v>42</v>
      </c>
      <c r="AV107">
        <v>10.8309287852242</v>
      </c>
      <c r="AW107">
        <v>4.4854283850351298</v>
      </c>
      <c r="AX107">
        <v>4.1099806814148501</v>
      </c>
      <c r="AY107">
        <v>3.8600607700816298</v>
      </c>
      <c r="AZ107">
        <v>2.90708959416287</v>
      </c>
      <c r="BA107">
        <v>1.6004618674022599</v>
      </c>
      <c r="BE107">
        <f ca="1"/>
        <v>10.67</v>
      </c>
      <c r="BF107">
        <f ca="1"/>
        <v>2.96</v>
      </c>
      <c r="BG107">
        <f ca="1"/>
        <v>3.04</v>
      </c>
      <c r="BH107">
        <f ca="1"/>
        <v>3.35</v>
      </c>
      <c r="BI107">
        <f ca="1"/>
        <v>3.44</v>
      </c>
      <c r="BJ107">
        <f ca="1"/>
        <v>3.56</v>
      </c>
      <c r="BK107">
        <f ca="1"/>
        <v>3.64</v>
      </c>
      <c r="BL107">
        <f ca="1"/>
        <v>3.91</v>
      </c>
      <c r="BM107">
        <f ca="1"/>
        <v>4.01</v>
      </c>
      <c r="BN107">
        <f ca="1"/>
        <v>4.09</v>
      </c>
      <c r="BO107">
        <f ca="1"/>
        <v>4.13</v>
      </c>
      <c r="BP107">
        <f ca="1"/>
        <v>4.18</v>
      </c>
      <c r="BQ107">
        <f ca="1"/>
        <v>4.22</v>
      </c>
      <c r="BR107">
        <f ca="1"/>
        <v>4.46</v>
      </c>
      <c r="BS107">
        <f ca="1"/>
        <v>4.55</v>
      </c>
      <c r="BT107">
        <f ca="1"/>
        <v>4.6100000000000003</v>
      </c>
      <c r="BU107">
        <f ca="1"/>
        <v>4.71</v>
      </c>
      <c r="BV107">
        <f ca="1"/>
        <v>4.8099999999999996</v>
      </c>
      <c r="BW107">
        <f ca="1"/>
        <v>4.95</v>
      </c>
      <c r="BX107">
        <f ca="1"/>
        <v>4.9800000000000004</v>
      </c>
      <c r="BY107">
        <f ca="1"/>
        <v>5</v>
      </c>
      <c r="BZ107">
        <f ca="1"/>
        <v>5</v>
      </c>
    </row>
    <row r="108" spans="34:78">
      <c r="AH108">
        <v>10.67</v>
      </c>
      <c r="AI108" s="47">
        <f t="shared" ca="1" si="11"/>
        <v>2.96</v>
      </c>
      <c r="AJ108" s="47">
        <f t="shared" ca="1" si="11"/>
        <v>3.04</v>
      </c>
      <c r="AK108" s="47">
        <f t="shared" ca="1" si="11"/>
        <v>3.35</v>
      </c>
      <c r="AL108" s="47">
        <f t="shared" ca="1" si="11"/>
        <v>3.64</v>
      </c>
      <c r="AM108" s="47">
        <f t="shared" ca="1" si="11"/>
        <v>4.18</v>
      </c>
      <c r="AN108" s="47">
        <f t="shared" ca="1" si="10"/>
        <v>4.71</v>
      </c>
      <c r="AO108" s="47">
        <f t="shared" ca="1" si="10"/>
        <v>4.9800000000000004</v>
      </c>
      <c r="AP108" s="47">
        <f t="shared" ca="1" si="10"/>
        <v>5</v>
      </c>
      <c r="AQ108" s="47">
        <f t="shared" ca="1" si="10"/>
        <v>5</v>
      </c>
      <c r="AR108">
        <v>106</v>
      </c>
      <c r="AT108">
        <v>107</v>
      </c>
      <c r="AU108" t="s">
        <v>42</v>
      </c>
      <c r="AV108">
        <v>10.914262118557501</v>
      </c>
      <c r="AW108">
        <v>4.4854295601632703</v>
      </c>
      <c r="AX108">
        <v>4.11065182159592</v>
      </c>
      <c r="AY108">
        <v>3.8693147605934199</v>
      </c>
      <c r="AZ108">
        <v>2.9102111920490099</v>
      </c>
      <c r="BA108">
        <v>1.59971708866005</v>
      </c>
      <c r="BE108">
        <f ca="1"/>
        <v>10.75</v>
      </c>
      <c r="BF108">
        <f ca="1"/>
        <v>2.98</v>
      </c>
      <c r="BG108">
        <f ca="1"/>
        <v>3.06</v>
      </c>
      <c r="BH108">
        <f ca="1"/>
        <v>3.37</v>
      </c>
      <c r="BI108">
        <f ca="1"/>
        <v>3.46</v>
      </c>
      <c r="BJ108">
        <f ca="1"/>
        <v>3.58</v>
      </c>
      <c r="BK108">
        <f ca="1"/>
        <v>3.66</v>
      </c>
      <c r="BL108">
        <f ca="1"/>
        <v>3.94</v>
      </c>
      <c r="BM108">
        <f ca="1"/>
        <v>4.03</v>
      </c>
      <c r="BN108">
        <f ca="1"/>
        <v>4.1100000000000003</v>
      </c>
      <c r="BO108">
        <f ca="1"/>
        <v>4.1500000000000004</v>
      </c>
      <c r="BP108">
        <f ca="1"/>
        <v>4.2</v>
      </c>
      <c r="BQ108">
        <f ca="1"/>
        <v>4.24</v>
      </c>
      <c r="BR108">
        <f ca="1"/>
        <v>4.4800000000000004</v>
      </c>
      <c r="BS108">
        <f ca="1"/>
        <v>4.57</v>
      </c>
      <c r="BT108">
        <f ca="1"/>
        <v>4.63</v>
      </c>
      <c r="BU108">
        <f ca="1"/>
        <v>4.72</v>
      </c>
      <c r="BV108">
        <f ca="1"/>
        <v>4.83</v>
      </c>
      <c r="BW108">
        <f ca="1"/>
        <v>4.97</v>
      </c>
      <c r="BX108">
        <f ca="1"/>
        <v>5</v>
      </c>
      <c r="BY108">
        <f ca="1"/>
        <v>5</v>
      </c>
      <c r="BZ108">
        <f ca="1"/>
        <v>5</v>
      </c>
    </row>
    <row r="109" spans="34:78">
      <c r="AH109">
        <v>10.75</v>
      </c>
      <c r="AI109" s="47">
        <f t="shared" ca="1" si="11"/>
        <v>2.98</v>
      </c>
      <c r="AJ109" s="47">
        <f t="shared" ca="1" si="11"/>
        <v>3.06</v>
      </c>
      <c r="AK109" s="47">
        <f t="shared" ca="1" si="11"/>
        <v>3.37</v>
      </c>
      <c r="AL109" s="47">
        <f t="shared" ca="1" si="11"/>
        <v>3.66</v>
      </c>
      <c r="AM109" s="47">
        <f t="shared" ca="1" si="11"/>
        <v>4.2</v>
      </c>
      <c r="AN109" s="47">
        <f t="shared" ca="1" si="10"/>
        <v>4.72</v>
      </c>
      <c r="AO109" s="47">
        <f t="shared" ca="1" si="10"/>
        <v>5</v>
      </c>
      <c r="AP109" s="47">
        <f t="shared" ca="1" si="10"/>
        <v>5</v>
      </c>
      <c r="AQ109" s="47">
        <f t="shared" ca="1" si="10"/>
        <v>5</v>
      </c>
      <c r="AR109">
        <v>107</v>
      </c>
      <c r="AT109">
        <v>108</v>
      </c>
      <c r="AU109" t="s">
        <v>42</v>
      </c>
      <c r="AV109">
        <v>10.997595451890801</v>
      </c>
      <c r="AW109">
        <v>4.4854306251809</v>
      </c>
      <c r="AX109">
        <v>4.1113001638681501</v>
      </c>
      <c r="AY109">
        <v>3.87856875110521</v>
      </c>
      <c r="AZ109">
        <v>2.91333278993514</v>
      </c>
      <c r="BA109">
        <v>1.5989723099178399</v>
      </c>
      <c r="BE109">
        <f ca="1"/>
        <v>10.83</v>
      </c>
      <c r="BF109">
        <f ca="1"/>
        <v>3</v>
      </c>
      <c r="BG109">
        <f ca="1"/>
        <v>3.08</v>
      </c>
      <c r="BH109">
        <f ca="1"/>
        <v>3.39</v>
      </c>
      <c r="BI109">
        <f ca="1"/>
        <v>3.49</v>
      </c>
      <c r="BJ109">
        <f ca="1"/>
        <v>3.61</v>
      </c>
      <c r="BK109">
        <f ca="1"/>
        <v>3.68</v>
      </c>
      <c r="BL109">
        <f ca="1"/>
        <v>3.96</v>
      </c>
      <c r="BM109">
        <f ca="1"/>
        <v>4.05</v>
      </c>
      <c r="BN109">
        <f ca="1"/>
        <v>4.13</v>
      </c>
      <c r="BO109">
        <f ca="1"/>
        <v>4.17</v>
      </c>
      <c r="BP109">
        <f ca="1"/>
        <v>4.22</v>
      </c>
      <c r="BQ109">
        <f ca="1"/>
        <v>4.26</v>
      </c>
      <c r="BR109">
        <f ca="1"/>
        <v>4.5</v>
      </c>
      <c r="BS109">
        <f ca="1"/>
        <v>4.59</v>
      </c>
      <c r="BT109">
        <f ca="1"/>
        <v>4.6399999999999997</v>
      </c>
      <c r="BU109">
        <f ca="1"/>
        <v>4.74</v>
      </c>
      <c r="BV109">
        <f ca="1"/>
        <v>4.8499999999999996</v>
      </c>
      <c r="BW109">
        <f ca="1"/>
        <v>4.99</v>
      </c>
      <c r="BX109">
        <f ca="1"/>
        <v>5</v>
      </c>
      <c r="BY109">
        <f ca="1"/>
        <v>5</v>
      </c>
      <c r="BZ109">
        <f ca="1"/>
        <v>5</v>
      </c>
    </row>
    <row r="110" spans="34:78">
      <c r="AH110">
        <v>10.83</v>
      </c>
      <c r="AI110" s="47">
        <f t="shared" ca="1" si="11"/>
        <v>3</v>
      </c>
      <c r="AJ110" s="47">
        <f t="shared" ca="1" si="11"/>
        <v>3.08</v>
      </c>
      <c r="AK110" s="47">
        <f t="shared" ca="1" si="11"/>
        <v>3.39</v>
      </c>
      <c r="AL110" s="47">
        <f t="shared" ca="1" si="11"/>
        <v>3.68</v>
      </c>
      <c r="AM110" s="47">
        <f t="shared" ca="1" si="11"/>
        <v>4.22</v>
      </c>
      <c r="AN110" s="47">
        <f t="shared" ca="1" si="11"/>
        <v>4.74</v>
      </c>
      <c r="AO110" s="47">
        <f t="shared" ca="1" si="11"/>
        <v>5</v>
      </c>
      <c r="AP110" s="47">
        <f t="shared" ca="1" si="11"/>
        <v>5</v>
      </c>
      <c r="AQ110" s="47">
        <f t="shared" ca="1" si="11"/>
        <v>5</v>
      </c>
      <c r="AR110">
        <v>108</v>
      </c>
      <c r="AT110">
        <v>109</v>
      </c>
      <c r="AU110" t="s">
        <v>42</v>
      </c>
      <c r="AV110">
        <v>11.0809287852242</v>
      </c>
      <c r="AW110">
        <v>4.48543159040545</v>
      </c>
      <c r="AX110">
        <v>4.1119264826519304</v>
      </c>
      <c r="AY110">
        <v>3.8878227416169899</v>
      </c>
      <c r="AZ110">
        <v>2.9164543878212799</v>
      </c>
      <c r="BA110">
        <v>1.59822753117564</v>
      </c>
      <c r="BE110">
        <f ca="1"/>
        <v>10.92</v>
      </c>
      <c r="BF110">
        <f ca="1"/>
        <v>3.01</v>
      </c>
      <c r="BG110">
        <f ca="1"/>
        <v>3.1</v>
      </c>
      <c r="BH110">
        <f ca="1"/>
        <v>3.41</v>
      </c>
      <c r="BI110">
        <f ca="1"/>
        <v>3.51</v>
      </c>
      <c r="BJ110">
        <f ca="1"/>
        <v>3.63</v>
      </c>
      <c r="BK110">
        <f ca="1"/>
        <v>3.71</v>
      </c>
      <c r="BL110">
        <f ca="1"/>
        <v>3.98</v>
      </c>
      <c r="BM110">
        <f ca="1"/>
        <v>4.08</v>
      </c>
      <c r="BN110">
        <f ca="1"/>
        <v>4.16</v>
      </c>
      <c r="BO110">
        <f ca="1"/>
        <v>4.1900000000000004</v>
      </c>
      <c r="BP110">
        <f ca="1"/>
        <v>4.24</v>
      </c>
      <c r="BQ110">
        <f ca="1"/>
        <v>4.28</v>
      </c>
      <c r="BR110">
        <f ca="1"/>
        <v>4.5199999999999996</v>
      </c>
      <c r="BS110">
        <f ca="1"/>
        <v>4.6100000000000003</v>
      </c>
      <c r="BT110">
        <f ca="1"/>
        <v>4.66</v>
      </c>
      <c r="BU110">
        <f ca="1"/>
        <v>4.76</v>
      </c>
      <c r="BV110">
        <f ca="1"/>
        <v>4.87</v>
      </c>
      <c r="BW110">
        <f ca="1"/>
        <v>5</v>
      </c>
      <c r="BX110">
        <f ca="1"/>
        <v>5</v>
      </c>
      <c r="BY110">
        <f ca="1"/>
        <v>5</v>
      </c>
      <c r="BZ110">
        <f ca="1"/>
        <v>5</v>
      </c>
    </row>
    <row r="111" spans="34:78">
      <c r="AH111">
        <v>10.92</v>
      </c>
      <c r="AI111" s="47">
        <f t="shared" ca="1" si="11"/>
        <v>3.01</v>
      </c>
      <c r="AJ111" s="47">
        <f t="shared" ca="1" si="11"/>
        <v>3.1</v>
      </c>
      <c r="AK111" s="47">
        <f t="shared" ca="1" si="11"/>
        <v>3.41</v>
      </c>
      <c r="AL111" s="47">
        <f t="shared" ca="1" si="11"/>
        <v>3.71</v>
      </c>
      <c r="AM111" s="47">
        <f t="shared" ca="1" si="11"/>
        <v>4.24</v>
      </c>
      <c r="AN111" s="47">
        <f t="shared" ca="1" si="11"/>
        <v>4.76</v>
      </c>
      <c r="AO111" s="47">
        <f t="shared" ca="1" si="11"/>
        <v>5</v>
      </c>
      <c r="AP111" s="47">
        <f t="shared" ca="1" si="11"/>
        <v>5</v>
      </c>
      <c r="AQ111" s="47">
        <f t="shared" ca="1" si="11"/>
        <v>5</v>
      </c>
      <c r="AR111">
        <v>109</v>
      </c>
      <c r="AT111">
        <v>110</v>
      </c>
      <c r="AU111" t="s">
        <v>42</v>
      </c>
      <c r="AV111">
        <v>11.164262118557501</v>
      </c>
      <c r="AW111">
        <v>4.4854324651876301</v>
      </c>
      <c r="AX111">
        <v>4.1125315260614297</v>
      </c>
      <c r="AY111">
        <v>3.89707673212878</v>
      </c>
      <c r="AZ111">
        <v>2.9195759857074202</v>
      </c>
      <c r="BA111">
        <v>1.5974827524334301</v>
      </c>
      <c r="BE111">
        <f ca="1"/>
        <v>11</v>
      </c>
      <c r="BF111">
        <f ca="1"/>
        <v>3.03</v>
      </c>
      <c r="BG111">
        <f ca="1"/>
        <v>3.12</v>
      </c>
      <c r="BH111">
        <f ca="1"/>
        <v>3.44</v>
      </c>
      <c r="BI111">
        <f ca="1"/>
        <v>3.53</v>
      </c>
      <c r="BJ111">
        <f ca="1"/>
        <v>3.65</v>
      </c>
      <c r="BK111">
        <f ca="1"/>
        <v>3.73</v>
      </c>
      <c r="BL111">
        <f ca="1"/>
        <v>4.01</v>
      </c>
      <c r="BM111">
        <f ca="1"/>
        <v>4.0999999999999996</v>
      </c>
      <c r="BN111">
        <f ca="1"/>
        <v>4.18</v>
      </c>
      <c r="BO111">
        <f ca="1"/>
        <v>4.21</v>
      </c>
      <c r="BP111">
        <f ca="1"/>
        <v>4.26</v>
      </c>
      <c r="BQ111">
        <f ca="1"/>
        <v>4.3</v>
      </c>
      <c r="BR111">
        <f ca="1"/>
        <v>4.54</v>
      </c>
      <c r="BS111">
        <f ca="1"/>
        <v>4.62</v>
      </c>
      <c r="BT111">
        <f ca="1"/>
        <v>4.68</v>
      </c>
      <c r="BU111">
        <f ca="1"/>
        <v>4.78</v>
      </c>
      <c r="BV111">
        <f ca="1"/>
        <v>4.8899999999999997</v>
      </c>
      <c r="BW111">
        <f ca="1"/>
        <v>5</v>
      </c>
      <c r="BX111">
        <f ca="1"/>
        <v>5</v>
      </c>
      <c r="BY111">
        <f ca="1"/>
        <v>5</v>
      </c>
      <c r="BZ111">
        <f ca="1"/>
        <v>5</v>
      </c>
    </row>
    <row r="112" spans="34:78">
      <c r="AH112">
        <v>11</v>
      </c>
      <c r="AI112" s="47">
        <f t="shared" ca="1" si="11"/>
        <v>3.03</v>
      </c>
      <c r="AJ112" s="47">
        <f t="shared" ca="1" si="11"/>
        <v>3.12</v>
      </c>
      <c r="AK112" s="47">
        <f t="shared" ca="1" si="11"/>
        <v>3.44</v>
      </c>
      <c r="AL112" s="47">
        <f t="shared" ca="1" si="11"/>
        <v>3.73</v>
      </c>
      <c r="AM112" s="47">
        <f t="shared" ca="1" si="11"/>
        <v>4.26</v>
      </c>
      <c r="AN112" s="47">
        <f t="shared" ca="1" si="11"/>
        <v>4.78</v>
      </c>
      <c r="AO112" s="47">
        <f t="shared" ca="1" si="11"/>
        <v>5</v>
      </c>
      <c r="AP112" s="47">
        <f t="shared" ca="1" si="11"/>
        <v>5</v>
      </c>
      <c r="AQ112" s="47">
        <f t="shared" ca="1" si="11"/>
        <v>5</v>
      </c>
      <c r="AR112">
        <v>110</v>
      </c>
      <c r="AT112">
        <v>111</v>
      </c>
      <c r="AU112" t="s">
        <v>42</v>
      </c>
      <c r="AV112">
        <v>11.247595451890801</v>
      </c>
      <c r="AW112">
        <v>4.4854332580019598</v>
      </c>
      <c r="AX112">
        <v>4.1131160167981999</v>
      </c>
      <c r="AY112">
        <v>3.9063307226405599</v>
      </c>
      <c r="AZ112">
        <v>2.92269758359356</v>
      </c>
      <c r="BA112">
        <v>1.5967379736912299</v>
      </c>
      <c r="BE112">
        <f ca="1"/>
        <v>11.08</v>
      </c>
      <c r="BF112">
        <f ca="1"/>
        <v>3.05</v>
      </c>
      <c r="BG112">
        <f ca="1"/>
        <v>3.14</v>
      </c>
      <c r="BH112">
        <f ca="1"/>
        <v>3.46</v>
      </c>
      <c r="BI112">
        <f ca="1"/>
        <v>3.56</v>
      </c>
      <c r="BJ112">
        <f ca="1"/>
        <v>3.68</v>
      </c>
      <c r="BK112">
        <f ca="1"/>
        <v>3.75</v>
      </c>
      <c r="BL112">
        <f ca="1"/>
        <v>4.03</v>
      </c>
      <c r="BM112">
        <f ca="1"/>
        <v>4.12</v>
      </c>
      <c r="BN112">
        <f ca="1"/>
        <v>4.2</v>
      </c>
      <c r="BO112">
        <f ca="1"/>
        <v>4.2300000000000004</v>
      </c>
      <c r="BP112">
        <f ca="1"/>
        <v>4.28</v>
      </c>
      <c r="BQ112">
        <f ca="1"/>
        <v>4.32</v>
      </c>
      <c r="BR112">
        <f ca="1"/>
        <v>4.5599999999999996</v>
      </c>
      <c r="BS112">
        <f ca="1"/>
        <v>4.6399999999999997</v>
      </c>
      <c r="BT112">
        <f ca="1"/>
        <v>4.6900000000000004</v>
      </c>
      <c r="BU112">
        <f ca="1"/>
        <v>4.8</v>
      </c>
      <c r="BV112">
        <f ca="1"/>
        <v>4.9000000000000004</v>
      </c>
      <c r="BW112">
        <f ca="1"/>
        <v>5</v>
      </c>
      <c r="BX112">
        <f ca="1"/>
        <v>5</v>
      </c>
      <c r="BY112">
        <f ca="1"/>
        <v>5</v>
      </c>
      <c r="BZ112">
        <f ca="1"/>
        <v>5</v>
      </c>
    </row>
    <row r="113" spans="34:78">
      <c r="AH113">
        <v>11.08</v>
      </c>
      <c r="AI113" s="47">
        <f t="shared" ca="1" si="11"/>
        <v>3.05</v>
      </c>
      <c r="AJ113" s="47">
        <f t="shared" ca="1" si="11"/>
        <v>3.14</v>
      </c>
      <c r="AK113" s="47">
        <f t="shared" ca="1" si="11"/>
        <v>3.46</v>
      </c>
      <c r="AL113" s="47">
        <f t="shared" ca="1" si="11"/>
        <v>3.75</v>
      </c>
      <c r="AM113" s="47">
        <f t="shared" ca="1" si="11"/>
        <v>4.28</v>
      </c>
      <c r="AN113" s="47">
        <f t="shared" ca="1" si="11"/>
        <v>4.8</v>
      </c>
      <c r="AO113" s="47">
        <f t="shared" ca="1" si="11"/>
        <v>5</v>
      </c>
      <c r="AP113" s="47">
        <f t="shared" ca="1" si="11"/>
        <v>5</v>
      </c>
      <c r="AQ113" s="47">
        <f t="shared" ca="1" si="11"/>
        <v>5</v>
      </c>
      <c r="AR113">
        <v>111</v>
      </c>
      <c r="AT113">
        <v>112</v>
      </c>
      <c r="AU113" t="s">
        <v>42</v>
      </c>
      <c r="AV113">
        <v>11.3309287852242</v>
      </c>
      <c r="AW113">
        <v>4.4854339765289097</v>
      </c>
      <c r="AX113">
        <v>4.1136806530143897</v>
      </c>
      <c r="AY113">
        <v>3.91558471315235</v>
      </c>
      <c r="AZ113">
        <v>2.9258191814796999</v>
      </c>
      <c r="BA113">
        <v>1.59599319494902</v>
      </c>
      <c r="BE113">
        <f ca="1"/>
        <v>11.17</v>
      </c>
      <c r="BF113">
        <f ca="1"/>
        <v>3.07</v>
      </c>
      <c r="BG113">
        <f ca="1"/>
        <v>3.16</v>
      </c>
      <c r="BH113">
        <f ca="1"/>
        <v>3.48</v>
      </c>
      <c r="BI113">
        <f ca="1"/>
        <v>3.58</v>
      </c>
      <c r="BJ113">
        <f ca="1"/>
        <v>3.7</v>
      </c>
      <c r="BK113">
        <f ca="1"/>
        <v>3.77</v>
      </c>
      <c r="BL113">
        <f ca="1"/>
        <v>4.0599999999999996</v>
      </c>
      <c r="BM113">
        <f ca="1"/>
        <v>4.1500000000000004</v>
      </c>
      <c r="BN113">
        <f ca="1"/>
        <v>4.22</v>
      </c>
      <c r="BO113">
        <f ca="1"/>
        <v>4.26</v>
      </c>
      <c r="BP113">
        <f ca="1"/>
        <v>4.3</v>
      </c>
      <c r="BQ113">
        <f ca="1"/>
        <v>4.34</v>
      </c>
      <c r="BR113">
        <f ca="1"/>
        <v>4.58</v>
      </c>
      <c r="BS113">
        <f ca="1"/>
        <v>4.66</v>
      </c>
      <c r="BT113">
        <f ca="1"/>
        <v>4.71</v>
      </c>
      <c r="BU113">
        <f ca="1"/>
        <v>4.8099999999999996</v>
      </c>
      <c r="BV113">
        <f ca="1"/>
        <v>4.92</v>
      </c>
      <c r="BW113">
        <f ca="1"/>
        <v>5</v>
      </c>
      <c r="BX113">
        <f ca="1"/>
        <v>5</v>
      </c>
      <c r="BY113">
        <f ca="1"/>
        <v>5</v>
      </c>
      <c r="BZ113">
        <f ca="1"/>
        <v>5</v>
      </c>
    </row>
    <row r="114" spans="34:78">
      <c r="AH114">
        <v>11.17</v>
      </c>
      <c r="AI114" s="47">
        <f t="shared" ref="AI114:AQ124" ca="1" si="12">IF(AND(AI$3&gt;=MIN($J$5:$AD$5),AI$3&lt;=MAX($J$5:$AD$5)),INDEX(allCentiles,$AR114,MATCH(AI$3,topRow)),NA())</f>
        <v>3.07</v>
      </c>
      <c r="AJ114" s="47">
        <f t="shared" ca="1" si="12"/>
        <v>3.16</v>
      </c>
      <c r="AK114" s="47">
        <f t="shared" ca="1" si="12"/>
        <v>3.48</v>
      </c>
      <c r="AL114" s="47">
        <f t="shared" ca="1" si="12"/>
        <v>3.77</v>
      </c>
      <c r="AM114" s="47">
        <f t="shared" ca="1" si="12"/>
        <v>4.3</v>
      </c>
      <c r="AN114" s="47">
        <f t="shared" ca="1" si="11"/>
        <v>4.8099999999999996</v>
      </c>
      <c r="AO114" s="47">
        <f t="shared" ca="1" si="11"/>
        <v>5</v>
      </c>
      <c r="AP114" s="47">
        <f t="shared" ca="1" si="11"/>
        <v>5</v>
      </c>
      <c r="AQ114" s="47">
        <f t="shared" ca="1" si="11"/>
        <v>5</v>
      </c>
      <c r="AR114">
        <v>112</v>
      </c>
      <c r="AT114">
        <v>113</v>
      </c>
      <c r="AU114" t="s">
        <v>42</v>
      </c>
      <c r="AV114">
        <v>11.414262118557501</v>
      </c>
      <c r="AW114">
        <v>4.4854346277292603</v>
      </c>
      <c r="AX114">
        <v>4.1142261091466699</v>
      </c>
      <c r="AY114">
        <v>3.9248387036641401</v>
      </c>
      <c r="AZ114">
        <v>2.9289407793658402</v>
      </c>
      <c r="BA114">
        <v>1.5952484162068099</v>
      </c>
      <c r="BE114">
        <f ca="1"/>
        <v>11.25</v>
      </c>
      <c r="BF114">
        <f ca="1"/>
        <v>3.09</v>
      </c>
      <c r="BG114">
        <f ca="1"/>
        <v>3.18</v>
      </c>
      <c r="BH114">
        <f ca="1"/>
        <v>3.51</v>
      </c>
      <c r="BI114">
        <f ca="1"/>
        <v>3.6</v>
      </c>
      <c r="BJ114">
        <f ca="1"/>
        <v>3.73</v>
      </c>
      <c r="BK114">
        <f ca="1"/>
        <v>3.8</v>
      </c>
      <c r="BL114">
        <f ca="1"/>
        <v>4.08</v>
      </c>
      <c r="BM114">
        <f ca="1"/>
        <v>4.17</v>
      </c>
      <c r="BN114">
        <f ca="1"/>
        <v>4.25</v>
      </c>
      <c r="BO114">
        <f ca="1"/>
        <v>4.28</v>
      </c>
      <c r="BP114">
        <f ca="1"/>
        <v>4.32</v>
      </c>
      <c r="BQ114">
        <f ca="1"/>
        <v>4.3600000000000003</v>
      </c>
      <c r="BR114">
        <f ca="1"/>
        <v>4.5999999999999996</v>
      </c>
      <c r="BS114">
        <f ca="1"/>
        <v>4.68</v>
      </c>
      <c r="BT114">
        <f ca="1"/>
        <v>4.7300000000000004</v>
      </c>
      <c r="BU114">
        <f ca="1"/>
        <v>4.83</v>
      </c>
      <c r="BV114">
        <f ca="1"/>
        <v>4.9400000000000004</v>
      </c>
      <c r="BW114">
        <f ca="1"/>
        <v>5</v>
      </c>
      <c r="BX114">
        <f ca="1"/>
        <v>5</v>
      </c>
      <c r="BY114">
        <f ca="1"/>
        <v>5</v>
      </c>
      <c r="BZ114">
        <f ca="1"/>
        <v>5</v>
      </c>
    </row>
    <row r="115" spans="34:78">
      <c r="AH115">
        <v>11.25</v>
      </c>
      <c r="AI115" s="47">
        <f t="shared" ca="1" si="12"/>
        <v>3.09</v>
      </c>
      <c r="AJ115" s="47">
        <f t="shared" ca="1" si="12"/>
        <v>3.18</v>
      </c>
      <c r="AK115" s="47">
        <f t="shared" ca="1" si="12"/>
        <v>3.51</v>
      </c>
      <c r="AL115" s="47">
        <f t="shared" ca="1" si="12"/>
        <v>3.8</v>
      </c>
      <c r="AM115" s="47">
        <f t="shared" ca="1" si="12"/>
        <v>4.32</v>
      </c>
      <c r="AN115" s="47">
        <f t="shared" ca="1" si="11"/>
        <v>4.83</v>
      </c>
      <c r="AO115" s="47">
        <f t="shared" ca="1" si="11"/>
        <v>5</v>
      </c>
      <c r="AP115" s="47">
        <f t="shared" ca="1" si="11"/>
        <v>5</v>
      </c>
      <c r="AQ115" s="47">
        <f t="shared" ca="1" si="11"/>
        <v>5</v>
      </c>
      <c r="AR115">
        <v>113</v>
      </c>
      <c r="AT115">
        <v>114</v>
      </c>
      <c r="AU115" t="s">
        <v>42</v>
      </c>
      <c r="AV115">
        <v>11.497595451890801</v>
      </c>
      <c r="AW115">
        <v>4.4854352179115704</v>
      </c>
      <c r="AX115">
        <v>4.1147530367218303</v>
      </c>
      <c r="AY115">
        <v>3.93409269417592</v>
      </c>
      <c r="AZ115">
        <v>2.93206237725198</v>
      </c>
      <c r="BA115">
        <v>1.59450363746461</v>
      </c>
      <c r="BE115">
        <f ca="1"/>
        <v>11.33</v>
      </c>
      <c r="BF115">
        <f ca="1"/>
        <v>3.1</v>
      </c>
      <c r="BG115">
        <f ca="1"/>
        <v>3.2</v>
      </c>
      <c r="BH115">
        <f ca="1"/>
        <v>3.53</v>
      </c>
      <c r="BI115">
        <f ca="1"/>
        <v>3.63</v>
      </c>
      <c r="BJ115">
        <f ca="1"/>
        <v>3.75</v>
      </c>
      <c r="BK115">
        <f ca="1"/>
        <v>3.82</v>
      </c>
      <c r="BL115">
        <f ca="1"/>
        <v>4.1100000000000003</v>
      </c>
      <c r="BM115">
        <f ca="1"/>
        <v>4.2</v>
      </c>
      <c r="BN115">
        <f ca="1"/>
        <v>4.2699999999999996</v>
      </c>
      <c r="BO115">
        <f ca="1"/>
        <v>4.3</v>
      </c>
      <c r="BP115">
        <f ca="1"/>
        <v>4.3499999999999996</v>
      </c>
      <c r="BQ115">
        <f ca="1"/>
        <v>4.38</v>
      </c>
      <c r="BR115">
        <f ca="1"/>
        <v>4.62</v>
      </c>
      <c r="BS115">
        <f ca="1"/>
        <v>4.7</v>
      </c>
      <c r="BT115">
        <f ca="1"/>
        <v>4.75</v>
      </c>
      <c r="BU115">
        <f ca="1"/>
        <v>4.8499999999999996</v>
      </c>
      <c r="BV115">
        <f ca="1"/>
        <v>4.96</v>
      </c>
      <c r="BW115">
        <f ca="1"/>
        <v>5</v>
      </c>
      <c r="BX115">
        <f ca="1"/>
        <v>5</v>
      </c>
      <c r="BY115">
        <f ca="1"/>
        <v>5</v>
      </c>
      <c r="BZ115">
        <f ca="1"/>
        <v>5</v>
      </c>
    </row>
    <row r="116" spans="34:78">
      <c r="AH116">
        <v>11.33</v>
      </c>
      <c r="AI116" s="47">
        <f t="shared" ca="1" si="12"/>
        <v>3.1</v>
      </c>
      <c r="AJ116" s="47">
        <f t="shared" ca="1" si="12"/>
        <v>3.2</v>
      </c>
      <c r="AK116" s="47">
        <f t="shared" ca="1" si="12"/>
        <v>3.53</v>
      </c>
      <c r="AL116" s="47">
        <f t="shared" ca="1" si="12"/>
        <v>3.82</v>
      </c>
      <c r="AM116" s="47">
        <f t="shared" ca="1" si="12"/>
        <v>4.3499999999999996</v>
      </c>
      <c r="AN116" s="47">
        <f t="shared" ca="1" si="11"/>
        <v>4.8499999999999996</v>
      </c>
      <c r="AO116" s="47">
        <f t="shared" ca="1" si="11"/>
        <v>5</v>
      </c>
      <c r="AP116" s="47">
        <f t="shared" ca="1" si="11"/>
        <v>5</v>
      </c>
      <c r="AQ116" s="47">
        <f t="shared" ca="1" si="11"/>
        <v>5</v>
      </c>
      <c r="AR116">
        <v>114</v>
      </c>
      <c r="AT116">
        <v>115</v>
      </c>
      <c r="AU116" t="s">
        <v>42</v>
      </c>
      <c r="AV116">
        <v>11.5809287852242</v>
      </c>
      <c r="AW116">
        <v>4.4854357527932898</v>
      </c>
      <c r="AX116">
        <v>4.1152620651349796</v>
      </c>
      <c r="AY116">
        <v>3.9433466846877101</v>
      </c>
      <c r="AZ116">
        <v>2.9351839751381199</v>
      </c>
      <c r="BA116">
        <v>1.5937588587224001</v>
      </c>
      <c r="BE116">
        <f ca="1"/>
        <v>11.42</v>
      </c>
      <c r="BF116">
        <f ca="1"/>
        <v>3.12</v>
      </c>
      <c r="BG116">
        <f ca="1"/>
        <v>3.22</v>
      </c>
      <c r="BH116">
        <f ca="1"/>
        <v>3.55</v>
      </c>
      <c r="BI116">
        <f ca="1"/>
        <v>3.65</v>
      </c>
      <c r="BJ116">
        <f ca="1"/>
        <v>3.78</v>
      </c>
      <c r="BK116">
        <f ca="1"/>
        <v>3.84</v>
      </c>
      <c r="BL116">
        <f ca="1"/>
        <v>4.1399999999999997</v>
      </c>
      <c r="BM116">
        <f ca="1"/>
        <v>4.22</v>
      </c>
      <c r="BN116">
        <f ca="1"/>
        <v>4.29</v>
      </c>
      <c r="BO116">
        <f ca="1"/>
        <v>4.32</v>
      </c>
      <c r="BP116">
        <f ca="1"/>
        <v>4.37</v>
      </c>
      <c r="BQ116">
        <f ca="1"/>
        <v>4.4000000000000004</v>
      </c>
      <c r="BR116">
        <f ca="1"/>
        <v>4.6399999999999997</v>
      </c>
      <c r="BS116">
        <f ca="1"/>
        <v>4.72</v>
      </c>
      <c r="BT116">
        <f ca="1"/>
        <v>4.76</v>
      </c>
      <c r="BU116">
        <f ca="1"/>
        <v>4.87</v>
      </c>
      <c r="BV116">
        <f ca="1"/>
        <v>4.9800000000000004</v>
      </c>
      <c r="BW116">
        <f ca="1"/>
        <v>5</v>
      </c>
      <c r="BX116">
        <f ca="1"/>
        <v>5</v>
      </c>
      <c r="BY116">
        <f ca="1"/>
        <v>5</v>
      </c>
      <c r="BZ116">
        <f ca="1"/>
        <v>5</v>
      </c>
    </row>
    <row r="117" spans="34:78">
      <c r="AH117">
        <v>11.42</v>
      </c>
      <c r="AI117" s="47">
        <f t="shared" ca="1" si="12"/>
        <v>3.12</v>
      </c>
      <c r="AJ117" s="47">
        <f t="shared" ca="1" si="12"/>
        <v>3.22</v>
      </c>
      <c r="AK117" s="47">
        <f t="shared" ca="1" si="12"/>
        <v>3.55</v>
      </c>
      <c r="AL117" s="47">
        <f t="shared" ca="1" si="12"/>
        <v>3.84</v>
      </c>
      <c r="AM117" s="47">
        <f t="shared" ca="1" si="12"/>
        <v>4.37</v>
      </c>
      <c r="AN117" s="47">
        <f t="shared" ca="1" si="11"/>
        <v>4.87</v>
      </c>
      <c r="AO117" s="47">
        <f t="shared" ca="1" si="11"/>
        <v>5</v>
      </c>
      <c r="AP117" s="47">
        <f t="shared" ca="1" si="11"/>
        <v>5</v>
      </c>
      <c r="AQ117" s="47">
        <f t="shared" ca="1" si="11"/>
        <v>5</v>
      </c>
      <c r="AR117">
        <v>115</v>
      </c>
      <c r="AT117">
        <v>116</v>
      </c>
      <c r="AU117" t="s">
        <v>42</v>
      </c>
      <c r="AV117">
        <v>11.664262118557501</v>
      </c>
      <c r="AW117">
        <v>4.4854362375561303</v>
      </c>
      <c r="AX117">
        <v>4.1157538024013798</v>
      </c>
      <c r="AY117">
        <v>3.9526006751995002</v>
      </c>
      <c r="AZ117">
        <v>2.9383055730242602</v>
      </c>
      <c r="BA117">
        <v>1.5930140799801999</v>
      </c>
      <c r="BE117">
        <f ca="1"/>
        <v>11.5</v>
      </c>
      <c r="BF117">
        <f ca="1"/>
        <v>3.14</v>
      </c>
      <c r="BG117">
        <f ca="1"/>
        <v>3.25</v>
      </c>
      <c r="BH117">
        <f ca="1"/>
        <v>3.58</v>
      </c>
      <c r="BI117">
        <f ca="1"/>
        <v>3.68</v>
      </c>
      <c r="BJ117">
        <f ca="1"/>
        <v>3.81</v>
      </c>
      <c r="BK117">
        <f ca="1"/>
        <v>3.87</v>
      </c>
      <c r="BL117">
        <f ca="1"/>
        <v>4.16</v>
      </c>
      <c r="BM117">
        <f ca="1"/>
        <v>4.24</v>
      </c>
      <c r="BN117">
        <f ca="1"/>
        <v>4.3099999999999996</v>
      </c>
      <c r="BO117">
        <f ca="1"/>
        <v>4.3499999999999996</v>
      </c>
      <c r="BP117">
        <f ca="1"/>
        <v>4.3899999999999997</v>
      </c>
      <c r="BQ117">
        <f ca="1"/>
        <v>4.42</v>
      </c>
      <c r="BR117">
        <f ca="1"/>
        <v>4.66</v>
      </c>
      <c r="BS117">
        <f ca="1"/>
        <v>4.74</v>
      </c>
      <c r="BT117">
        <f ca="1"/>
        <v>4.78</v>
      </c>
      <c r="BU117">
        <f ca="1"/>
        <v>4.8899999999999997</v>
      </c>
      <c r="BV117">
        <f ca="1"/>
        <v>5</v>
      </c>
      <c r="BW117">
        <f ca="1"/>
        <v>5</v>
      </c>
      <c r="BX117">
        <f ca="1"/>
        <v>5</v>
      </c>
      <c r="BY117">
        <f ca="1"/>
        <v>5</v>
      </c>
      <c r="BZ117">
        <f ca="1"/>
        <v>5</v>
      </c>
    </row>
    <row r="118" spans="34:78">
      <c r="AH118">
        <v>11.5</v>
      </c>
      <c r="AI118" s="47">
        <f t="shared" ca="1" si="12"/>
        <v>3.14</v>
      </c>
      <c r="AJ118" s="47">
        <f t="shared" ca="1" si="12"/>
        <v>3.25</v>
      </c>
      <c r="AK118" s="47">
        <f t="shared" ca="1" si="12"/>
        <v>3.58</v>
      </c>
      <c r="AL118" s="47">
        <f t="shared" ca="1" si="12"/>
        <v>3.87</v>
      </c>
      <c r="AM118" s="47">
        <f t="shared" ca="1" si="12"/>
        <v>4.3899999999999997</v>
      </c>
      <c r="AN118" s="47">
        <f t="shared" ca="1" si="11"/>
        <v>4.8899999999999997</v>
      </c>
      <c r="AO118" s="47">
        <f t="shared" ca="1" si="11"/>
        <v>5</v>
      </c>
      <c r="AP118" s="47">
        <f t="shared" ca="1" si="11"/>
        <v>5</v>
      </c>
      <c r="AQ118" s="47">
        <f t="shared" ca="1" si="11"/>
        <v>5</v>
      </c>
      <c r="AR118">
        <v>116</v>
      </c>
      <c r="AT118">
        <v>117</v>
      </c>
      <c r="AU118" t="s">
        <v>42</v>
      </c>
      <c r="AV118">
        <v>11.747595451890801</v>
      </c>
      <c r="AW118">
        <v>4.4854366768962803</v>
      </c>
      <c r="AX118">
        <v>4.11622883588264</v>
      </c>
      <c r="AY118">
        <v>3.9618546657112801</v>
      </c>
      <c r="AZ118">
        <v>2.9414271709104001</v>
      </c>
      <c r="BA118">
        <v>1.59226930123799</v>
      </c>
      <c r="BE118">
        <f ca="1"/>
        <v>11.58</v>
      </c>
      <c r="BF118">
        <f ca="1"/>
        <v>3.16</v>
      </c>
      <c r="BG118">
        <f ca="1"/>
        <v>3.27</v>
      </c>
      <c r="BH118">
        <f ca="1"/>
        <v>3.6</v>
      </c>
      <c r="BI118">
        <f ca="1"/>
        <v>3.7</v>
      </c>
      <c r="BJ118">
        <f ca="1"/>
        <v>3.83</v>
      </c>
      <c r="BK118">
        <f ca="1"/>
        <v>3.89</v>
      </c>
      <c r="BL118">
        <f ca="1"/>
        <v>4.1900000000000004</v>
      </c>
      <c r="BM118">
        <f ca="1"/>
        <v>4.2699999999999996</v>
      </c>
      <c r="BN118">
        <f ca="1"/>
        <v>4.34</v>
      </c>
      <c r="BO118">
        <f ca="1"/>
        <v>4.37</v>
      </c>
      <c r="BP118">
        <f ca="1"/>
        <v>4.41</v>
      </c>
      <c r="BQ118">
        <f ca="1"/>
        <v>4.4400000000000004</v>
      </c>
      <c r="BR118">
        <f ca="1"/>
        <v>4.68</v>
      </c>
      <c r="BS118">
        <f ca="1"/>
        <v>4.75</v>
      </c>
      <c r="BT118">
        <f ca="1"/>
        <v>4.8</v>
      </c>
      <c r="BU118">
        <f ca="1"/>
        <v>4.9000000000000004</v>
      </c>
      <c r="BV118">
        <f ca="1"/>
        <v>5</v>
      </c>
      <c r="BW118">
        <f ca="1"/>
        <v>5</v>
      </c>
      <c r="BX118">
        <f ca="1"/>
        <v>5</v>
      </c>
      <c r="BY118">
        <f ca="1"/>
        <v>5</v>
      </c>
      <c r="BZ118">
        <f ca="1"/>
        <v>5</v>
      </c>
    </row>
    <row r="119" spans="34:78">
      <c r="AH119">
        <v>11.58</v>
      </c>
      <c r="AI119" s="47">
        <f t="shared" ca="1" si="12"/>
        <v>3.16</v>
      </c>
      <c r="AJ119" s="47">
        <f t="shared" ca="1" si="12"/>
        <v>3.27</v>
      </c>
      <c r="AK119" s="47">
        <f t="shared" ca="1" si="12"/>
        <v>3.6</v>
      </c>
      <c r="AL119" s="47">
        <f t="shared" ca="1" si="12"/>
        <v>3.89</v>
      </c>
      <c r="AM119" s="47">
        <f t="shared" ca="1" si="12"/>
        <v>4.41</v>
      </c>
      <c r="AN119" s="47">
        <f t="shared" ca="1" si="11"/>
        <v>4.9000000000000004</v>
      </c>
      <c r="AO119" s="47">
        <f t="shared" ca="1" si="11"/>
        <v>5</v>
      </c>
      <c r="AP119" s="47">
        <f t="shared" ca="1" si="11"/>
        <v>5</v>
      </c>
      <c r="AQ119" s="47">
        <f t="shared" ca="1" si="11"/>
        <v>5</v>
      </c>
      <c r="AR119">
        <v>117</v>
      </c>
      <c r="AT119">
        <v>118</v>
      </c>
      <c r="AU119" t="s">
        <v>42</v>
      </c>
      <c r="AV119">
        <v>11.8309287852242</v>
      </c>
      <c r="AW119">
        <v>4.4854370750698704</v>
      </c>
      <c r="AX119">
        <v>4.1166877329883604</v>
      </c>
      <c r="AY119">
        <v>3.9711086562230702</v>
      </c>
      <c r="AZ119">
        <v>2.9445487687965399</v>
      </c>
      <c r="BA119">
        <v>1.5915245224957899</v>
      </c>
      <c r="BE119">
        <f ca="1"/>
        <v>11.67</v>
      </c>
      <c r="BF119">
        <f ca="1"/>
        <v>3.18</v>
      </c>
      <c r="BG119">
        <f ca="1"/>
        <v>3.29</v>
      </c>
      <c r="BH119">
        <f ca="1"/>
        <v>3.63</v>
      </c>
      <c r="BI119">
        <f ca="1"/>
        <v>3.73</v>
      </c>
      <c r="BJ119">
        <f ca="1"/>
        <v>3.86</v>
      </c>
      <c r="BK119">
        <f ca="1"/>
        <v>3.92</v>
      </c>
      <c r="BL119">
        <f ca="1"/>
        <v>4.21</v>
      </c>
      <c r="BM119">
        <f ca="1"/>
        <v>4.29</v>
      </c>
      <c r="BN119">
        <f ca="1"/>
        <v>4.3600000000000003</v>
      </c>
      <c r="BO119">
        <f ca="1"/>
        <v>4.3899999999999997</v>
      </c>
      <c r="BP119">
        <f ca="1"/>
        <v>4.43</v>
      </c>
      <c r="BQ119">
        <f ca="1"/>
        <v>4.46</v>
      </c>
      <c r="BR119">
        <f ca="1"/>
        <v>4.7</v>
      </c>
      <c r="BS119">
        <f ca="1"/>
        <v>4.7699999999999996</v>
      </c>
      <c r="BT119">
        <f ca="1"/>
        <v>4.8099999999999996</v>
      </c>
      <c r="BU119">
        <f ca="1"/>
        <v>4.92</v>
      </c>
      <c r="BV119">
        <f ca="1"/>
        <v>5</v>
      </c>
      <c r="BW119">
        <f ca="1"/>
        <v>5</v>
      </c>
      <c r="BX119">
        <f ca="1"/>
        <v>5</v>
      </c>
      <c r="BY119">
        <f ca="1"/>
        <v>5</v>
      </c>
      <c r="BZ119">
        <f ca="1"/>
        <v>5</v>
      </c>
    </row>
    <row r="120" spans="34:78">
      <c r="AH120">
        <v>11.67</v>
      </c>
      <c r="AI120" s="47">
        <f t="shared" ca="1" si="12"/>
        <v>3.18</v>
      </c>
      <c r="AJ120" s="47">
        <f t="shared" ca="1" si="12"/>
        <v>3.29</v>
      </c>
      <c r="AK120" s="47">
        <f t="shared" ca="1" si="12"/>
        <v>3.63</v>
      </c>
      <c r="AL120" s="47">
        <f t="shared" ca="1" si="12"/>
        <v>3.92</v>
      </c>
      <c r="AM120" s="47">
        <f t="shared" ca="1" si="12"/>
        <v>4.43</v>
      </c>
      <c r="AN120" s="47">
        <f t="shared" ca="1" si="12"/>
        <v>4.92</v>
      </c>
      <c r="AO120" s="47">
        <f t="shared" ca="1" si="12"/>
        <v>5</v>
      </c>
      <c r="AP120" s="47">
        <f t="shared" ca="1" si="12"/>
        <v>5</v>
      </c>
      <c r="AQ120" s="47">
        <f t="shared" ca="1" si="12"/>
        <v>5</v>
      </c>
      <c r="AR120">
        <v>118</v>
      </c>
      <c r="AT120">
        <v>119</v>
      </c>
      <c r="AU120" t="s">
        <v>42</v>
      </c>
      <c r="AV120">
        <v>11.914262118557501</v>
      </c>
      <c r="AW120">
        <v>4.4854374359342604</v>
      </c>
      <c r="AX120">
        <v>4.1171310418538303</v>
      </c>
      <c r="AY120">
        <v>3.9803626467348501</v>
      </c>
      <c r="AZ120">
        <v>2.9476703666826798</v>
      </c>
      <c r="BA120">
        <v>1.59077974375358</v>
      </c>
      <c r="BE120">
        <f ca="1"/>
        <v>11.75</v>
      </c>
      <c r="BF120">
        <f ca="1"/>
        <v>3.2</v>
      </c>
      <c r="BG120">
        <f ca="1"/>
        <v>3.31</v>
      </c>
      <c r="BH120">
        <f ca="1"/>
        <v>3.65</v>
      </c>
      <c r="BI120">
        <f ca="1"/>
        <v>3.75</v>
      </c>
      <c r="BJ120">
        <f ca="1"/>
        <v>3.89</v>
      </c>
      <c r="BK120">
        <f ca="1"/>
        <v>3.94</v>
      </c>
      <c r="BL120">
        <f ca="1"/>
        <v>4.24</v>
      </c>
      <c r="BM120">
        <f ca="1"/>
        <v>4.32</v>
      </c>
      <c r="BN120">
        <f ca="1"/>
        <v>4.38</v>
      </c>
      <c r="BO120">
        <f ca="1"/>
        <v>4.41</v>
      </c>
      <c r="BP120">
        <f ca="1"/>
        <v>4.46</v>
      </c>
      <c r="BQ120">
        <f ca="1"/>
        <v>4.4800000000000004</v>
      </c>
      <c r="BR120">
        <f ca="1"/>
        <v>4.72</v>
      </c>
      <c r="BS120">
        <f ca="1"/>
        <v>4.79</v>
      </c>
      <c r="BT120">
        <f ca="1"/>
        <v>4.83</v>
      </c>
      <c r="BU120">
        <f ca="1"/>
        <v>4.9400000000000004</v>
      </c>
      <c r="BV120">
        <f ca="1"/>
        <v>5</v>
      </c>
      <c r="BW120">
        <f ca="1"/>
        <v>5</v>
      </c>
      <c r="BX120">
        <f ca="1"/>
        <v>5</v>
      </c>
      <c r="BY120">
        <f ca="1"/>
        <v>5</v>
      </c>
      <c r="BZ120">
        <f ca="1"/>
        <v>5</v>
      </c>
    </row>
    <row r="121" spans="34:78">
      <c r="AH121">
        <v>11.75</v>
      </c>
      <c r="AI121" s="47">
        <f t="shared" ca="1" si="12"/>
        <v>3.2</v>
      </c>
      <c r="AJ121" s="47">
        <f t="shared" ca="1" si="12"/>
        <v>3.31</v>
      </c>
      <c r="AK121" s="47">
        <f t="shared" ca="1" si="12"/>
        <v>3.65</v>
      </c>
      <c r="AL121" s="47">
        <f t="shared" ca="1" si="12"/>
        <v>3.94</v>
      </c>
      <c r="AM121" s="47">
        <f t="shared" ca="1" si="12"/>
        <v>4.46</v>
      </c>
      <c r="AN121" s="47">
        <f t="shared" ca="1" si="12"/>
        <v>4.9400000000000004</v>
      </c>
      <c r="AO121" s="47">
        <f t="shared" ca="1" si="12"/>
        <v>5</v>
      </c>
      <c r="AP121" s="47">
        <f t="shared" ca="1" si="12"/>
        <v>5</v>
      </c>
      <c r="AQ121" s="47">
        <f t="shared" ca="1" si="12"/>
        <v>5</v>
      </c>
      <c r="AR121">
        <v>119</v>
      </c>
      <c r="AT121">
        <v>120</v>
      </c>
      <c r="AU121" t="s">
        <v>42</v>
      </c>
      <c r="AV121">
        <v>11.997595451890801</v>
      </c>
      <c r="AW121">
        <v>4.4854377629853399</v>
      </c>
      <c r="AX121">
        <v>4.1175592919947697</v>
      </c>
      <c r="AY121">
        <v>3.9896166372466402</v>
      </c>
      <c r="AZ121">
        <v>2.9507919645688201</v>
      </c>
      <c r="BA121">
        <v>1.5900349650113701</v>
      </c>
      <c r="BE121">
        <f ca="1"/>
        <v>11.83</v>
      </c>
      <c r="BF121">
        <f ca="1"/>
        <v>3.22</v>
      </c>
      <c r="BG121">
        <f ca="1"/>
        <v>3.33</v>
      </c>
      <c r="BH121">
        <f ca="1"/>
        <v>3.68</v>
      </c>
      <c r="BI121">
        <f ca="1"/>
        <v>3.78</v>
      </c>
      <c r="BJ121">
        <f ca="1"/>
        <v>3.91</v>
      </c>
      <c r="BK121">
        <f ca="1"/>
        <v>3.97</v>
      </c>
      <c r="BL121">
        <f ca="1"/>
        <v>4.2699999999999996</v>
      </c>
      <c r="BM121">
        <f ca="1"/>
        <v>4.3499999999999996</v>
      </c>
      <c r="BN121">
        <f ca="1"/>
        <v>4.41</v>
      </c>
      <c r="BO121">
        <f ca="1"/>
        <v>4.4400000000000004</v>
      </c>
      <c r="BP121">
        <f ca="1"/>
        <v>4.4800000000000004</v>
      </c>
      <c r="BQ121">
        <f ca="1"/>
        <v>4.5</v>
      </c>
      <c r="BR121">
        <f ca="1"/>
        <v>4.75</v>
      </c>
      <c r="BS121">
        <f ca="1"/>
        <v>4.8099999999999996</v>
      </c>
      <c r="BT121">
        <f ca="1"/>
        <v>4.8499999999999996</v>
      </c>
      <c r="BU121">
        <f ca="1"/>
        <v>4.96</v>
      </c>
      <c r="BV121">
        <f ca="1"/>
        <v>5</v>
      </c>
      <c r="BW121">
        <f ca="1"/>
        <v>5</v>
      </c>
      <c r="BX121">
        <f ca="1"/>
        <v>5</v>
      </c>
      <c r="BY121">
        <f ca="1"/>
        <v>5</v>
      </c>
      <c r="BZ121">
        <f ca="1"/>
        <v>5</v>
      </c>
    </row>
    <row r="122" spans="34:78" s="71" customFormat="1" ht="16" customHeight="1">
      <c r="AH122">
        <v>11.83</v>
      </c>
      <c r="AI122" s="47">
        <f t="shared" ca="1" si="12"/>
        <v>3.22</v>
      </c>
      <c r="AJ122" s="47">
        <f t="shared" ca="1" si="12"/>
        <v>3.33</v>
      </c>
      <c r="AK122" s="47">
        <f t="shared" ca="1" si="12"/>
        <v>3.68</v>
      </c>
      <c r="AL122" s="47">
        <f t="shared" ca="1" si="12"/>
        <v>3.97</v>
      </c>
      <c r="AM122" s="47">
        <f t="shared" ca="1" si="12"/>
        <v>4.4800000000000004</v>
      </c>
      <c r="AN122" s="47">
        <f t="shared" ca="1" si="12"/>
        <v>4.96</v>
      </c>
      <c r="AO122" s="47">
        <f t="shared" ca="1" si="12"/>
        <v>5</v>
      </c>
      <c r="AP122" s="47">
        <f t="shared" ca="1" si="12"/>
        <v>5</v>
      </c>
      <c r="AQ122" s="47">
        <f t="shared" ca="1" si="12"/>
        <v>5</v>
      </c>
      <c r="AR122">
        <v>120</v>
      </c>
      <c r="BE122" s="71">
        <f ca="1"/>
        <v>11.92</v>
      </c>
      <c r="BF122" s="71">
        <f ca="1"/>
        <v>3.24</v>
      </c>
      <c r="BG122" s="71">
        <f ca="1"/>
        <v>3.36</v>
      </c>
      <c r="BH122" s="71">
        <f ca="1"/>
        <v>3.7</v>
      </c>
      <c r="BI122" s="71">
        <f ca="1"/>
        <v>3.81</v>
      </c>
      <c r="BJ122" s="71">
        <f ca="1"/>
        <v>3.94</v>
      </c>
      <c r="BK122" s="71">
        <f ca="1"/>
        <v>3.99</v>
      </c>
      <c r="BL122" s="71">
        <f ca="1"/>
        <v>4.3</v>
      </c>
      <c r="BM122" s="71">
        <f ca="1"/>
        <v>4.37</v>
      </c>
      <c r="BN122" s="71">
        <f ca="1"/>
        <v>4.43</v>
      </c>
      <c r="BO122" s="71">
        <f ca="1"/>
        <v>4.46</v>
      </c>
      <c r="BP122" s="71">
        <f ca="1"/>
        <v>4.5</v>
      </c>
      <c r="BQ122" s="71">
        <f ca="1"/>
        <v>4.53</v>
      </c>
      <c r="BR122" s="71">
        <f ca="1"/>
        <v>4.7699999999999996</v>
      </c>
      <c r="BS122" s="71">
        <f ca="1"/>
        <v>4.83</v>
      </c>
      <c r="BT122" s="71">
        <f ca="1"/>
        <v>4.87</v>
      </c>
      <c r="BU122" s="71">
        <f ca="1"/>
        <v>4.9800000000000004</v>
      </c>
      <c r="BV122" s="71">
        <f ca="1"/>
        <v>5</v>
      </c>
      <c r="BW122" s="71">
        <f ca="1"/>
        <v>5</v>
      </c>
      <c r="BX122" s="71">
        <f ca="1"/>
        <v>5</v>
      </c>
      <c r="BY122" s="71">
        <f ca="1"/>
        <v>5</v>
      </c>
      <c r="BZ122" s="71">
        <f ca="1"/>
        <v>5</v>
      </c>
    </row>
    <row r="123" spans="34:78" ht="16" customHeight="1">
      <c r="AH123">
        <v>11.92</v>
      </c>
      <c r="AI123" s="47">
        <f t="shared" ca="1" si="12"/>
        <v>3.24</v>
      </c>
      <c r="AJ123" s="47">
        <f t="shared" ca="1" si="12"/>
        <v>3.36</v>
      </c>
      <c r="AK123" s="47">
        <f t="shared" ca="1" si="12"/>
        <v>3.7</v>
      </c>
      <c r="AL123" s="47">
        <f t="shared" ca="1" si="12"/>
        <v>3.99</v>
      </c>
      <c r="AM123" s="47">
        <f t="shared" ca="1" si="12"/>
        <v>4.5</v>
      </c>
      <c r="AN123" s="47">
        <f t="shared" ca="1" si="12"/>
        <v>4.9800000000000004</v>
      </c>
      <c r="AO123" s="47">
        <f t="shared" ca="1" si="12"/>
        <v>5</v>
      </c>
      <c r="AP123" s="47">
        <f t="shared" ca="1" si="12"/>
        <v>5</v>
      </c>
      <c r="AQ123" s="47">
        <f t="shared" ca="1" si="12"/>
        <v>5</v>
      </c>
      <c r="AR123">
        <v>121</v>
      </c>
      <c r="BE123">
        <f ca="1"/>
        <v>12</v>
      </c>
      <c r="BF123">
        <f ca="1"/>
        <v>3.26</v>
      </c>
      <c r="BG123">
        <f ca="1"/>
        <v>3.38</v>
      </c>
      <c r="BH123">
        <f ca="1"/>
        <v>3.73</v>
      </c>
      <c r="BI123">
        <f ca="1"/>
        <v>3.83</v>
      </c>
      <c r="BJ123">
        <f ca="1"/>
        <v>3.97</v>
      </c>
      <c r="BK123">
        <f ca="1"/>
        <v>4.0199999999999996</v>
      </c>
      <c r="BL123">
        <f ca="1"/>
        <v>4.32</v>
      </c>
      <c r="BM123">
        <f ca="1"/>
        <v>4.4000000000000004</v>
      </c>
      <c r="BN123">
        <f ca="1"/>
        <v>4.46</v>
      </c>
      <c r="BO123">
        <f ca="1"/>
        <v>4.4800000000000004</v>
      </c>
      <c r="BP123">
        <f ca="1"/>
        <v>4.5199999999999996</v>
      </c>
      <c r="BQ123">
        <f ca="1"/>
        <v>4.55</v>
      </c>
      <c r="BR123">
        <f ca="1"/>
        <v>4.79</v>
      </c>
      <c r="BS123">
        <f ca="1"/>
        <v>4.8499999999999996</v>
      </c>
      <c r="BT123">
        <f ca="1"/>
        <v>4.88</v>
      </c>
      <c r="BU123">
        <f ca="1"/>
        <v>5</v>
      </c>
      <c r="BV123">
        <f ca="1"/>
        <v>5</v>
      </c>
      <c r="BW123">
        <f ca="1"/>
        <v>5</v>
      </c>
      <c r="BX123">
        <f ca="1"/>
        <v>5</v>
      </c>
      <c r="BY123">
        <f ca="1"/>
        <v>5</v>
      </c>
      <c r="BZ123">
        <f ca="1"/>
        <v>5</v>
      </c>
    </row>
    <row r="124" spans="34:78" ht="16" customHeight="1">
      <c r="AH124">
        <v>12</v>
      </c>
      <c r="AI124" s="47">
        <f t="shared" ca="1" si="12"/>
        <v>3.26</v>
      </c>
      <c r="AJ124" s="47">
        <f t="shared" ca="1" si="12"/>
        <v>3.38</v>
      </c>
      <c r="AK124" s="47">
        <f t="shared" ca="1" si="12"/>
        <v>3.73</v>
      </c>
      <c r="AL124" s="47">
        <f t="shared" ca="1" si="12"/>
        <v>4.0199999999999996</v>
      </c>
      <c r="AM124" s="47">
        <f t="shared" ca="1" si="12"/>
        <v>4.5199999999999996</v>
      </c>
      <c r="AN124" s="47">
        <f t="shared" ca="1" si="12"/>
        <v>5</v>
      </c>
      <c r="AO124" s="47">
        <f t="shared" ca="1" si="12"/>
        <v>5</v>
      </c>
      <c r="AP124" s="47">
        <f t="shared" ca="1" si="12"/>
        <v>5</v>
      </c>
      <c r="AQ124" s="47">
        <f t="shared" ca="1" si="12"/>
        <v>5</v>
      </c>
      <c r="AR124">
        <v>122</v>
      </c>
      <c r="BC124" s="71" t="str">
        <f>CONCATENATE(B2," for GMFCS ",B1)</f>
        <v>Functional Strength Assessment for GMFCS Level III</v>
      </c>
    </row>
    <row r="125" spans="34:78">
      <c r="BC125" t="s">
        <v>228</v>
      </c>
    </row>
    <row r="127" spans="34:78" ht="17" thickBot="1"/>
    <row r="128" spans="34:78" ht="354" customHeight="1" thickBot="1">
      <c r="BC128" s="75"/>
    </row>
    <row r="129" spans="55:55" ht="17" thickBot="1"/>
    <row r="130" spans="55:55" ht="354" customHeight="1" thickBot="1">
      <c r="BC130" s="75"/>
    </row>
  </sheetData>
  <mergeCells count="2">
    <mergeCell ref="B2:G2"/>
    <mergeCell ref="C18:G19"/>
  </mergeCells>
  <conditionalFormatting sqref="U5:AD46">
    <cfRule type="cellIs" dxfId="7" priority="1" operator="equal">
      <formula>"x"</formula>
    </cfRule>
  </conditionalFormatting>
  <dataValidations count="2">
    <dataValidation type="list" allowBlank="1" showInputMessage="1" showErrorMessage="1" sqref="B1" xr:uid="{00000000-0002-0000-0C00-000000000000}">
      <formula1>GMFCS</formula1>
    </dataValidation>
    <dataValidation type="list" allowBlank="1" showInputMessage="1" showErrorMessage="1" sqref="B2:G2" xr:uid="{00000000-0002-0000-0C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7"/>
  <dimension ref="B1:BZ130"/>
  <sheetViews>
    <sheetView showGridLines="0" topLeftCell="AQ121" zoomScaleNormal="120" zoomScalePageLayoutView="120" workbookViewId="0">
      <selection activeCell="B2" sqref="B2:G2"/>
    </sheetView>
  </sheetViews>
  <sheetFormatPr baseColWidth="10" defaultColWidth="11" defaultRowHeight="16"/>
  <cols>
    <col min="2" max="2" width="13.83203125" customWidth="1"/>
    <col min="4" max="4" width="9.33203125" customWidth="1"/>
    <col min="5" max="5" width="3.33203125" customWidth="1"/>
    <col min="6" max="6" width="5.5" customWidth="1"/>
    <col min="7" max="7" width="3.5" customWidth="1"/>
    <col min="9" max="9" width="11.83203125" customWidth="1"/>
    <col min="10" max="30" width="4.33203125" customWidth="1"/>
    <col min="31" max="31" width="5.1640625" customWidth="1"/>
    <col min="32" max="32" width="8.83203125" customWidth="1"/>
    <col min="33" max="34" width="16.83203125" customWidth="1"/>
    <col min="55" max="55" width="85" customWidth="1"/>
  </cols>
  <sheetData>
    <row r="1" spans="2:78">
      <c r="B1" s="49" t="str">
        <f>IF('Assessment Data Entry'!E6="","Level I",'Assessment Data Entry'!E6)</f>
        <v>Level III</v>
      </c>
      <c r="I1" s="51" t="s">
        <v>1</v>
      </c>
      <c r="J1" s="51" t="s">
        <v>2</v>
      </c>
      <c r="AI1" t="str">
        <f>CONCATENATE("Reference Centiles ",J3)</f>
        <v>Reference Centiles Spinal Alignment and Range of Motion Measure: Level III</v>
      </c>
      <c r="AU1" t="s">
        <v>125</v>
      </c>
      <c r="AV1" t="s">
        <v>126</v>
      </c>
      <c r="AW1" t="s">
        <v>35</v>
      </c>
      <c r="AX1" t="s">
        <v>36</v>
      </c>
      <c r="AY1" t="s">
        <v>0</v>
      </c>
      <c r="AZ1" t="s">
        <v>37</v>
      </c>
      <c r="BA1" t="s">
        <v>38</v>
      </c>
      <c r="BE1" t="str">
        <f>SUBSTITUTE(CONCATENATE(INDEX(OutcomeInfo,MATCH(B2,Outcomes,0),2),"_",B1,"_All")," ","_")</f>
        <v>SAROMM_Level_III_All</v>
      </c>
    </row>
    <row r="2" spans="2:78">
      <c r="B2" s="325" t="s">
        <v>3</v>
      </c>
      <c r="C2" s="326"/>
      <c r="D2" s="326"/>
      <c r="E2" s="326"/>
      <c r="F2" s="326"/>
      <c r="G2" s="327"/>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46</v>
      </c>
      <c r="AV2">
        <v>2.0809287852241698</v>
      </c>
      <c r="AW2">
        <v>0.27444867098478298</v>
      </c>
      <c r="AX2">
        <v>0.52672948034598999</v>
      </c>
      <c r="AY2">
        <v>0.84138885656495099</v>
      </c>
      <c r="AZ2">
        <v>1.1812125018090101</v>
      </c>
      <c r="BA2">
        <v>1.2850560671293301</v>
      </c>
      <c r="BC2" s="73"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9">
      <c r="B3" t="s">
        <v>116</v>
      </c>
      <c r="C3" s="69">
        <f>'Assessment Data Entry'!C4</f>
        <v>0</v>
      </c>
      <c r="J3" s="24" t="str">
        <f t="array" ref="J3">CONCATENATE(B2,": ",B1)</f>
        <v>Spinal Alignment and Range of Motion Measure: Level III</v>
      </c>
      <c r="AI3" s="47">
        <v>3</v>
      </c>
      <c r="AJ3" s="47">
        <v>5</v>
      </c>
      <c r="AK3" s="47">
        <v>10</v>
      </c>
      <c r="AL3" s="47">
        <v>25</v>
      </c>
      <c r="AM3" s="47">
        <v>50</v>
      </c>
      <c r="AN3" s="47">
        <v>75</v>
      </c>
      <c r="AO3" s="47">
        <v>90</v>
      </c>
      <c r="AP3" s="47">
        <v>95</v>
      </c>
      <c r="AQ3" s="47">
        <v>97</v>
      </c>
      <c r="AR3" t="s">
        <v>161</v>
      </c>
      <c r="AT3">
        <v>2</v>
      </c>
      <c r="AU3" t="s">
        <v>46</v>
      </c>
      <c r="AV3">
        <v>2.1642621185575099</v>
      </c>
      <c r="AW3">
        <v>0.27580080321768402</v>
      </c>
      <c r="AX3">
        <v>0.52802385048487099</v>
      </c>
      <c r="AY3">
        <v>0.84212919442169698</v>
      </c>
      <c r="AZ3">
        <v>1.18286473886834</v>
      </c>
      <c r="BA3">
        <v>1.29240314240026</v>
      </c>
      <c r="BE3">
        <f ca="1"/>
        <v>2</v>
      </c>
      <c r="BF3">
        <f ca="1"/>
        <v>0.15</v>
      </c>
      <c r="BG3">
        <f ca="1"/>
        <v>0.23</v>
      </c>
      <c r="BH3">
        <f ca="1"/>
        <v>0.31</v>
      </c>
      <c r="BI3">
        <f ca="1"/>
        <v>0.38</v>
      </c>
      <c r="BJ3">
        <f ca="1"/>
        <v>0.43</v>
      </c>
      <c r="BK3">
        <f ca="1"/>
        <v>0.51</v>
      </c>
      <c r="BL3">
        <f ca="1"/>
        <v>0.59</v>
      </c>
      <c r="BM3">
        <f ca="1"/>
        <v>0.66</v>
      </c>
      <c r="BN3">
        <f ca="1"/>
        <v>0.7</v>
      </c>
      <c r="BO3">
        <f ca="1"/>
        <v>0.72</v>
      </c>
      <c r="BP3">
        <f ca="1"/>
        <v>0.79</v>
      </c>
      <c r="BQ3">
        <f ca="1"/>
        <v>0.87</v>
      </c>
      <c r="BR3">
        <f ca="1"/>
        <v>0.93</v>
      </c>
      <c r="BS3">
        <f ca="1"/>
        <v>1</v>
      </c>
      <c r="BT3">
        <f ca="1"/>
        <v>1.03</v>
      </c>
      <c r="BU3">
        <f ca="1"/>
        <v>1.1100000000000001</v>
      </c>
      <c r="BV3">
        <f ca="1"/>
        <v>1.23</v>
      </c>
      <c r="BW3">
        <f ca="1"/>
        <v>1.3</v>
      </c>
      <c r="BX3">
        <f ca="1"/>
        <v>1.34</v>
      </c>
      <c r="BY3">
        <f ca="1"/>
        <v>1.43</v>
      </c>
      <c r="BZ3">
        <f ca="1"/>
        <v>1.47</v>
      </c>
    </row>
    <row r="4" spans="2:78" ht="20" thickBot="1">
      <c r="I4" s="24"/>
      <c r="AH4">
        <v>2</v>
      </c>
      <c r="AI4" s="47">
        <f t="shared" ref="AI4:AQ13" ca="1" si="1">IF(AND(AI$3&gt;=MIN($J$5:$AD$5),AI$3&lt;=MAX($J$5:$AD$5)),INDEX(allCentiles,$AR4,MATCH(AI$3,topRow)),NA())</f>
        <v>0.15</v>
      </c>
      <c r="AJ4" s="47">
        <f t="shared" ca="1" si="1"/>
        <v>0.23</v>
      </c>
      <c r="AK4" s="47">
        <f t="shared" ca="1" si="1"/>
        <v>0.31</v>
      </c>
      <c r="AL4" s="47">
        <f t="shared" ca="1" si="1"/>
        <v>0.51</v>
      </c>
      <c r="AM4" s="47">
        <f t="shared" ca="1" si="1"/>
        <v>0.79</v>
      </c>
      <c r="AN4" s="47">
        <f t="shared" ca="1" si="1"/>
        <v>1.1100000000000001</v>
      </c>
      <c r="AO4" s="47">
        <f t="shared" ca="1" si="1"/>
        <v>1.34</v>
      </c>
      <c r="AP4" s="47">
        <f t="shared" ca="1" si="1"/>
        <v>1.43</v>
      </c>
      <c r="AQ4" s="47">
        <f t="shared" ca="1" si="1"/>
        <v>1.47</v>
      </c>
      <c r="AR4">
        <v>2</v>
      </c>
      <c r="AT4">
        <v>3</v>
      </c>
      <c r="AU4" t="s">
        <v>46</v>
      </c>
      <c r="AV4">
        <v>2.2475954518908399</v>
      </c>
      <c r="AW4">
        <v>0.277152935450584</v>
      </c>
      <c r="AX4">
        <v>0.529318220623753</v>
      </c>
      <c r="AY4">
        <v>0.84286953227844397</v>
      </c>
      <c r="AZ4">
        <v>1.1845169759276699</v>
      </c>
      <c r="BA4">
        <v>1.2997502176711899</v>
      </c>
      <c r="BE4">
        <f ca="1"/>
        <v>2.08</v>
      </c>
      <c r="BF4">
        <f ca="1"/>
        <v>0.15</v>
      </c>
      <c r="BG4">
        <f ca="1"/>
        <v>0.23</v>
      </c>
      <c r="BH4">
        <f ca="1"/>
        <v>0.31</v>
      </c>
      <c r="BI4">
        <f ca="1"/>
        <v>0.38</v>
      </c>
      <c r="BJ4">
        <f ca="1"/>
        <v>0.43</v>
      </c>
      <c r="BK4">
        <f ca="1"/>
        <v>0.51</v>
      </c>
      <c r="BL4">
        <f ca="1"/>
        <v>0.59</v>
      </c>
      <c r="BM4">
        <f ca="1"/>
        <v>0.66</v>
      </c>
      <c r="BN4">
        <f ca="1"/>
        <v>0.7</v>
      </c>
      <c r="BO4">
        <f ca="1"/>
        <v>0.72</v>
      </c>
      <c r="BP4">
        <f ca="1"/>
        <v>0.79</v>
      </c>
      <c r="BQ4">
        <f ca="1"/>
        <v>0.86</v>
      </c>
      <c r="BR4">
        <f ca="1"/>
        <v>0.93</v>
      </c>
      <c r="BS4">
        <f ca="1"/>
        <v>1</v>
      </c>
      <c r="BT4">
        <f ca="1"/>
        <v>1.03</v>
      </c>
      <c r="BU4">
        <f ca="1"/>
        <v>1.1100000000000001</v>
      </c>
      <c r="BV4">
        <f ca="1"/>
        <v>1.23</v>
      </c>
      <c r="BW4">
        <f ca="1"/>
        <v>1.3</v>
      </c>
      <c r="BX4">
        <f ca="1"/>
        <v>1.35</v>
      </c>
      <c r="BY4">
        <f ca="1"/>
        <v>1.43</v>
      </c>
      <c r="BZ4">
        <f ca="1"/>
        <v>1.48</v>
      </c>
    </row>
    <row r="5" spans="2:78" ht="17" customHeight="1" thickBot="1">
      <c r="B5" t="s">
        <v>4</v>
      </c>
      <c r="I5" s="25" t="str">
        <f t="array" aca="1" ref="I5:AD46" ca="1">INDIRECT(SUBSTITUTE(CONCATENATE(INDEX(OutcomeInfo,MATCH(B2,Outcomes,0),2),"_",B1)," ","_"))</f>
        <v>Age</v>
      </c>
      <c r="J5" s="4">
        <f ca="1"/>
        <v>3</v>
      </c>
      <c r="K5" s="198">
        <f ca="1"/>
        <v>5</v>
      </c>
      <c r="L5" s="4">
        <f ca="1"/>
        <v>10</v>
      </c>
      <c r="M5" s="198">
        <f ca="1"/>
        <v>15</v>
      </c>
      <c r="N5" s="4">
        <f ca="1"/>
        <v>20</v>
      </c>
      <c r="O5" s="198">
        <f ca="1"/>
        <v>25</v>
      </c>
      <c r="P5" s="4">
        <f ca="1"/>
        <v>30</v>
      </c>
      <c r="Q5" s="198">
        <f ca="1"/>
        <v>35</v>
      </c>
      <c r="R5" s="4">
        <f ca="1"/>
        <v>40</v>
      </c>
      <c r="S5" s="198">
        <f ca="1"/>
        <v>45</v>
      </c>
      <c r="T5" s="4">
        <f ca="1"/>
        <v>50</v>
      </c>
      <c r="U5" s="198">
        <f ca="1"/>
        <v>55</v>
      </c>
      <c r="V5" s="4">
        <f ca="1"/>
        <v>60</v>
      </c>
      <c r="W5" s="198">
        <f ca="1"/>
        <v>65</v>
      </c>
      <c r="X5" s="4">
        <f ca="1"/>
        <v>70</v>
      </c>
      <c r="Y5" s="198">
        <f ca="1"/>
        <v>75</v>
      </c>
      <c r="Z5" s="4">
        <f ca="1"/>
        <v>80</v>
      </c>
      <c r="AA5" s="198">
        <f ca="1"/>
        <v>85</v>
      </c>
      <c r="AB5" s="4">
        <f ca="1"/>
        <v>90</v>
      </c>
      <c r="AC5" s="198">
        <f ca="1"/>
        <v>95</v>
      </c>
      <c r="AD5" s="5">
        <f ca="1"/>
        <v>97</v>
      </c>
      <c r="AF5" s="59">
        <f ca="1">COUNTIF(J5:AD5,"&lt;&gt;x")</f>
        <v>21</v>
      </c>
      <c r="AH5">
        <v>2.08</v>
      </c>
      <c r="AI5" s="47">
        <f t="shared" ca="1" si="1"/>
        <v>0.15</v>
      </c>
      <c r="AJ5" s="47">
        <f t="shared" ca="1" si="1"/>
        <v>0.23</v>
      </c>
      <c r="AK5" s="47">
        <f t="shared" ca="1" si="1"/>
        <v>0.31</v>
      </c>
      <c r="AL5" s="47">
        <f t="shared" ca="1" si="1"/>
        <v>0.51</v>
      </c>
      <c r="AM5" s="47">
        <f t="shared" ca="1" si="1"/>
        <v>0.79</v>
      </c>
      <c r="AN5" s="47">
        <f t="shared" ca="1" si="1"/>
        <v>1.1100000000000001</v>
      </c>
      <c r="AO5" s="47">
        <f t="shared" ca="1" si="1"/>
        <v>1.35</v>
      </c>
      <c r="AP5" s="47">
        <f t="shared" ca="1" si="1"/>
        <v>1.43</v>
      </c>
      <c r="AQ5" s="47">
        <f t="shared" ca="1" si="1"/>
        <v>1.48</v>
      </c>
      <c r="AR5">
        <v>3</v>
      </c>
      <c r="AT5">
        <v>4</v>
      </c>
      <c r="AU5" t="s">
        <v>46</v>
      </c>
      <c r="AV5">
        <v>2.3309287852241698</v>
      </c>
      <c r="AW5">
        <v>0.27850506768348499</v>
      </c>
      <c r="AX5">
        <v>0.53061259076263501</v>
      </c>
      <c r="AY5">
        <v>0.84360987013519095</v>
      </c>
      <c r="AZ5">
        <v>1.1861692129870001</v>
      </c>
      <c r="BA5">
        <v>1.3070972929421101</v>
      </c>
      <c r="BE5">
        <f ca="1"/>
        <v>2.17</v>
      </c>
      <c r="BF5">
        <f ca="1"/>
        <v>0.15</v>
      </c>
      <c r="BG5">
        <f ca="1"/>
        <v>0.23</v>
      </c>
      <c r="BH5">
        <f ca="1"/>
        <v>0.31</v>
      </c>
      <c r="BI5">
        <f ca="1"/>
        <v>0.38</v>
      </c>
      <c r="BJ5">
        <f ca="1"/>
        <v>0.43</v>
      </c>
      <c r="BK5">
        <f ca="1"/>
        <v>0.51</v>
      </c>
      <c r="BL5">
        <f ca="1"/>
        <v>0.59</v>
      </c>
      <c r="BM5">
        <f ca="1"/>
        <v>0.66</v>
      </c>
      <c r="BN5">
        <f ca="1"/>
        <v>0.7</v>
      </c>
      <c r="BO5">
        <f ca="1"/>
        <v>0.72</v>
      </c>
      <c r="BP5">
        <f ca="1"/>
        <v>0.79</v>
      </c>
      <c r="BQ5">
        <f ca="1"/>
        <v>0.86</v>
      </c>
      <c r="BR5">
        <f ca="1"/>
        <v>0.93</v>
      </c>
      <c r="BS5">
        <f ca="1"/>
        <v>1</v>
      </c>
      <c r="BT5">
        <f ca="1"/>
        <v>1.03</v>
      </c>
      <c r="BU5">
        <f ca="1"/>
        <v>1.1100000000000001</v>
      </c>
      <c r="BV5">
        <f ca="1"/>
        <v>1.23</v>
      </c>
      <c r="BW5">
        <f ca="1"/>
        <v>1.31</v>
      </c>
      <c r="BX5">
        <f ca="1"/>
        <v>1.35</v>
      </c>
      <c r="BY5">
        <f ca="1"/>
        <v>1.43</v>
      </c>
      <c r="BZ5">
        <f ca="1"/>
        <v>1.48</v>
      </c>
    </row>
    <row r="6" spans="2:78">
      <c r="B6" t="s">
        <v>5</v>
      </c>
      <c r="C6" s="49">
        <f>IF('Assessment Data Entry'!E8="","",'Assessment Data Entry'!E8)</f>
        <v>3</v>
      </c>
      <c r="D6" t="s">
        <v>6</v>
      </c>
      <c r="E6" s="49">
        <f>IF('Assessment Data Entry'!G8="",0,'Assessment Data Entry'!G8)</f>
        <v>4</v>
      </c>
      <c r="F6" t="s">
        <v>7</v>
      </c>
      <c r="H6" s="59">
        <f>IF(C6="","",(C6-2)*4+FLOOR(E6/3,1)+1)</f>
        <v>6</v>
      </c>
      <c r="I6" s="6" t="str">
        <f ca="1"/>
        <v>2 years  0 mo</v>
      </c>
      <c r="J6" s="40">
        <f ca="1"/>
        <v>0.2</v>
      </c>
      <c r="K6" s="41">
        <f ca="1"/>
        <v>0.2</v>
      </c>
      <c r="L6" s="40">
        <f ca="1"/>
        <v>0.3</v>
      </c>
      <c r="M6" s="41">
        <f ca="1"/>
        <v>0.4</v>
      </c>
      <c r="N6" s="40">
        <f ca="1"/>
        <v>0.4</v>
      </c>
      <c r="O6" s="41">
        <f ca="1"/>
        <v>0.5</v>
      </c>
      <c r="P6" s="40">
        <f ca="1"/>
        <v>0.6</v>
      </c>
      <c r="Q6" s="41">
        <f ca="1"/>
        <v>0.7</v>
      </c>
      <c r="R6" s="40">
        <f ca="1"/>
        <v>0.7</v>
      </c>
      <c r="S6" s="41">
        <f ca="1"/>
        <v>0.8</v>
      </c>
      <c r="T6" s="40">
        <f ca="1"/>
        <v>0.8</v>
      </c>
      <c r="U6" s="41">
        <f ca="1"/>
        <v>0.9</v>
      </c>
      <c r="V6" s="40">
        <f ca="1"/>
        <v>0.9</v>
      </c>
      <c r="W6" s="41">
        <f ca="1"/>
        <v>1</v>
      </c>
      <c r="X6" s="40">
        <f ca="1"/>
        <v>1</v>
      </c>
      <c r="Y6" s="41">
        <f ca="1"/>
        <v>1.1000000000000001</v>
      </c>
      <c r="Z6" s="40">
        <f ca="1"/>
        <v>1.2</v>
      </c>
      <c r="AA6" s="41">
        <f ca="1"/>
        <v>1.3</v>
      </c>
      <c r="AB6" s="40">
        <f ca="1"/>
        <v>1.3</v>
      </c>
      <c r="AC6" s="41">
        <f ca="1"/>
        <v>1.4</v>
      </c>
      <c r="AD6" s="42">
        <f ca="1"/>
        <v>1.4</v>
      </c>
      <c r="AF6" s="47"/>
      <c r="AH6">
        <v>2.17</v>
      </c>
      <c r="AI6" s="47">
        <f t="shared" ca="1" si="1"/>
        <v>0.15</v>
      </c>
      <c r="AJ6" s="47">
        <f t="shared" ca="1" si="1"/>
        <v>0.23</v>
      </c>
      <c r="AK6" s="47">
        <f t="shared" ca="1" si="1"/>
        <v>0.31</v>
      </c>
      <c r="AL6" s="47">
        <f t="shared" ca="1" si="1"/>
        <v>0.51</v>
      </c>
      <c r="AM6" s="47">
        <f t="shared" ca="1" si="1"/>
        <v>0.79</v>
      </c>
      <c r="AN6" s="47">
        <f t="shared" ca="1" si="1"/>
        <v>1.1100000000000001</v>
      </c>
      <c r="AO6" s="47">
        <f t="shared" ca="1" si="1"/>
        <v>1.35</v>
      </c>
      <c r="AP6" s="47">
        <f t="shared" ca="1" si="1"/>
        <v>1.43</v>
      </c>
      <c r="AQ6" s="47">
        <f t="shared" ca="1" si="1"/>
        <v>1.48</v>
      </c>
      <c r="AR6">
        <v>4</v>
      </c>
      <c r="AT6">
        <v>5</v>
      </c>
      <c r="AU6" t="s">
        <v>46</v>
      </c>
      <c r="AV6">
        <v>2.4142621185575099</v>
      </c>
      <c r="AW6">
        <v>0.27985719991638502</v>
      </c>
      <c r="AX6">
        <v>0.53190696090151601</v>
      </c>
      <c r="AY6">
        <v>0.84435020799193705</v>
      </c>
      <c r="AZ6">
        <v>1.18782145004633</v>
      </c>
      <c r="BA6">
        <v>1.31444436821304</v>
      </c>
      <c r="BE6">
        <f ca="1"/>
        <v>2.25</v>
      </c>
      <c r="BF6">
        <f ca="1"/>
        <v>0.15</v>
      </c>
      <c r="BG6">
        <f ca="1"/>
        <v>0.23</v>
      </c>
      <c r="BH6">
        <f ca="1"/>
        <v>0.31</v>
      </c>
      <c r="BI6">
        <f ca="1"/>
        <v>0.38</v>
      </c>
      <c r="BJ6">
        <f ca="1"/>
        <v>0.43</v>
      </c>
      <c r="BK6">
        <f ca="1"/>
        <v>0.51</v>
      </c>
      <c r="BL6">
        <f ca="1"/>
        <v>0.59</v>
      </c>
      <c r="BM6">
        <f ca="1"/>
        <v>0.66</v>
      </c>
      <c r="BN6">
        <f ca="1"/>
        <v>0.7</v>
      </c>
      <c r="BO6">
        <f ca="1"/>
        <v>0.72</v>
      </c>
      <c r="BP6">
        <f ca="1"/>
        <v>0.79</v>
      </c>
      <c r="BQ6">
        <f ca="1"/>
        <v>0.86</v>
      </c>
      <c r="BR6">
        <f ca="1"/>
        <v>0.93</v>
      </c>
      <c r="BS6">
        <f ca="1"/>
        <v>1</v>
      </c>
      <c r="BT6">
        <f ca="1"/>
        <v>1.03</v>
      </c>
      <c r="BU6">
        <f ca="1"/>
        <v>1.1100000000000001</v>
      </c>
      <c r="BV6">
        <f ca="1"/>
        <v>1.23</v>
      </c>
      <c r="BW6">
        <f ca="1"/>
        <v>1.31</v>
      </c>
      <c r="BX6">
        <f ca="1"/>
        <v>1.35</v>
      </c>
      <c r="BY6">
        <f ca="1"/>
        <v>1.44</v>
      </c>
      <c r="BZ6">
        <f ca="1"/>
        <v>1.49</v>
      </c>
    </row>
    <row r="7" spans="2:78">
      <c r="B7" t="s">
        <v>8</v>
      </c>
      <c r="C7" s="49" t="str">
        <f t="array" aca="1" ref="C7" ca="1">IF(OR(B1=0,INDIRECT(INDEX(scoreLocation,MATCH(VLOOKUP(B2,OutcomeInfo,2,FALSE),INDEX(scoreLocation,,1),0),6))=""),"",INDIRECT(INDEX(scoreLocation,MATCH(VLOOKUP(B2,OutcomeInfo,2,FALSE),INDEX(scoreLocation,,1),0),6)))</f>
        <v/>
      </c>
      <c r="H7" s="60">
        <f t="array" aca="1" ref="H7" ca="1">MAX(COLUMN(topRow)*IF(INDEX(fullTable,H6,0)=C7,1,0))-9</f>
        <v>-9</v>
      </c>
      <c r="I7" s="6" t="str">
        <f ca="1"/>
        <v>3 mo</v>
      </c>
      <c r="J7" s="40">
        <f ca="1"/>
        <v>0.2</v>
      </c>
      <c r="K7" s="41">
        <f ca="1"/>
        <v>0.2</v>
      </c>
      <c r="L7" s="40">
        <f ca="1"/>
        <v>0.3</v>
      </c>
      <c r="M7" s="41">
        <f ca="1"/>
        <v>0.4</v>
      </c>
      <c r="N7" s="40">
        <f ca="1"/>
        <v>0.4</v>
      </c>
      <c r="O7" s="41">
        <f ca="1"/>
        <v>0.5</v>
      </c>
      <c r="P7" s="40">
        <f ca="1"/>
        <v>0.6</v>
      </c>
      <c r="Q7" s="41">
        <f ca="1"/>
        <v>0.7</v>
      </c>
      <c r="R7" s="40">
        <f ca="1"/>
        <v>0.7</v>
      </c>
      <c r="S7" s="41">
        <f ca="1"/>
        <v>0.7</v>
      </c>
      <c r="T7" s="40">
        <f ca="1"/>
        <v>0.8</v>
      </c>
      <c r="U7" s="41">
        <f ca="1"/>
        <v>0.9</v>
      </c>
      <c r="V7" s="40">
        <f ca="1"/>
        <v>0.9</v>
      </c>
      <c r="W7" s="41">
        <f ca="1"/>
        <v>1</v>
      </c>
      <c r="X7" s="40">
        <f ca="1"/>
        <v>1</v>
      </c>
      <c r="Y7" s="41">
        <f ca="1"/>
        <v>1.1000000000000001</v>
      </c>
      <c r="Z7" s="40">
        <f ca="1"/>
        <v>1.2</v>
      </c>
      <c r="AA7" s="41">
        <f ca="1"/>
        <v>1.3</v>
      </c>
      <c r="AB7" s="40">
        <f ca="1"/>
        <v>1.3</v>
      </c>
      <c r="AC7" s="41">
        <f ca="1"/>
        <v>1.4</v>
      </c>
      <c r="AD7" s="42">
        <f ca="1"/>
        <v>1.4</v>
      </c>
      <c r="AF7" s="47" t="s">
        <v>20</v>
      </c>
      <c r="AG7" s="47" t="s">
        <v>124</v>
      </c>
      <c r="AH7">
        <v>2.25</v>
      </c>
      <c r="AI7" s="47">
        <f t="shared" ca="1" si="1"/>
        <v>0.15</v>
      </c>
      <c r="AJ7" s="47">
        <f t="shared" ca="1" si="1"/>
        <v>0.23</v>
      </c>
      <c r="AK7" s="47">
        <f t="shared" ca="1" si="1"/>
        <v>0.31</v>
      </c>
      <c r="AL7" s="47">
        <f t="shared" ca="1" si="1"/>
        <v>0.51</v>
      </c>
      <c r="AM7" s="47">
        <f t="shared" ca="1" si="1"/>
        <v>0.79</v>
      </c>
      <c r="AN7" s="47">
        <f t="shared" ca="1" si="1"/>
        <v>1.1100000000000001</v>
      </c>
      <c r="AO7" s="47">
        <f t="shared" ca="1" si="1"/>
        <v>1.35</v>
      </c>
      <c r="AP7" s="47">
        <f t="shared" ca="1" si="1"/>
        <v>1.44</v>
      </c>
      <c r="AQ7" s="47">
        <f t="shared" ca="1" si="1"/>
        <v>1.49</v>
      </c>
      <c r="AR7">
        <v>5</v>
      </c>
      <c r="AT7">
        <v>6</v>
      </c>
      <c r="AU7" t="s">
        <v>46</v>
      </c>
      <c r="AV7">
        <v>2.4975954518908399</v>
      </c>
      <c r="AW7">
        <v>0.28120933214928601</v>
      </c>
      <c r="AX7">
        <v>0.53320133104039802</v>
      </c>
      <c r="AY7">
        <v>0.84509054584868404</v>
      </c>
      <c r="AZ7">
        <v>1.1894736871056599</v>
      </c>
      <c r="BA7">
        <v>1.3217914434839599</v>
      </c>
      <c r="BE7">
        <f ca="1"/>
        <v>2.33</v>
      </c>
      <c r="BF7">
        <f ca="1"/>
        <v>0.15</v>
      </c>
      <c r="BG7">
        <f ca="1"/>
        <v>0.23</v>
      </c>
      <c r="BH7">
        <f ca="1"/>
        <v>0.31</v>
      </c>
      <c r="BI7">
        <f ca="1"/>
        <v>0.38</v>
      </c>
      <c r="BJ7">
        <f ca="1"/>
        <v>0.43</v>
      </c>
      <c r="BK7">
        <f ca="1"/>
        <v>0.51</v>
      </c>
      <c r="BL7">
        <f ca="1"/>
        <v>0.59</v>
      </c>
      <c r="BM7">
        <f ca="1"/>
        <v>0.66</v>
      </c>
      <c r="BN7">
        <f ca="1"/>
        <v>0.7</v>
      </c>
      <c r="BO7">
        <f ca="1"/>
        <v>0.72</v>
      </c>
      <c r="BP7">
        <f ca="1"/>
        <v>0.78</v>
      </c>
      <c r="BQ7">
        <f ca="1"/>
        <v>0.86</v>
      </c>
      <c r="BR7">
        <f ca="1"/>
        <v>0.93</v>
      </c>
      <c r="BS7">
        <f ca="1"/>
        <v>1</v>
      </c>
      <c r="BT7">
        <f ca="1"/>
        <v>1.03</v>
      </c>
      <c r="BU7">
        <f ca="1"/>
        <v>1.1100000000000001</v>
      </c>
      <c r="BV7">
        <f ca="1"/>
        <v>1.23</v>
      </c>
      <c r="BW7">
        <f ca="1"/>
        <v>1.31</v>
      </c>
      <c r="BX7">
        <f ca="1"/>
        <v>1.35</v>
      </c>
      <c r="BY7">
        <f ca="1"/>
        <v>1.44</v>
      </c>
      <c r="BZ7">
        <f ca="1"/>
        <v>1.49</v>
      </c>
    </row>
    <row r="8" spans="2:78">
      <c r="B8" s="62" t="s">
        <v>9</v>
      </c>
      <c r="C8" s="63" t="str">
        <f t="array" aca="1" ref="C8" ca="1">IF(C7="","",IF(C7&lt;INDEX(fullTable,H6,1),"min",IF(C7&gt;INDEX(fullTable,H6,width),"max",INDEX(topRow,1,SUM(1*(INDEX(OFFSET($J$6,0,0,41,width),H6,0)&lt;=C7))-IF(H8&gt;1,H8-1,0)))))</f>
        <v/>
      </c>
      <c r="D8" s="63" t="str">
        <f t="array" aca="1" ref="D8" ca="1">IF(MAX(COLUMN(topRow)*IF(INDEX(fullTable,H6,0)=C7,1,0))&lt;=0,C8,IF(H7=width,"max",INDEX(topRow,0,H7)))</f>
        <v/>
      </c>
      <c r="E8" s="62"/>
      <c r="F8" s="64" t="str">
        <f ca="1">IF(OR(C6="",C7=""),"",IF(OR(AND(C8="min",D8&lt;&gt;"min"),IFERROR(FIND("&lt;",C8),0)&gt;0),_xlfn.CONCAT("&lt;=",D8),IF(C8="max",_xlfn.CONCAT("&gt;",INDEX(topRow,1,COUNTIF(topRow,"&lt;&gt;x"))),IF(C8="min",CONCATENATE("&lt;",$J$5),IF(D8="max",CONCATENATE("&gt;=",C8),IF(C8=D8,C8,CONCATENATE(C8," to ",D8)))))))</f>
        <v/>
      </c>
      <c r="G8" s="61"/>
      <c r="H8" s="60">
        <f t="array" aca="1" ref="H8" ca="1">SUM(1*(INDEX(OFFSET($J$6,0,0,41,width),H6,0)=C7))</f>
        <v>0</v>
      </c>
      <c r="I8" s="6" t="str">
        <f ca="1"/>
        <v>6 mo</v>
      </c>
      <c r="J8" s="40">
        <f ca="1"/>
        <v>0.2</v>
      </c>
      <c r="K8" s="41">
        <f ca="1"/>
        <v>0.2</v>
      </c>
      <c r="L8" s="40">
        <f ca="1"/>
        <v>0.3</v>
      </c>
      <c r="M8" s="41">
        <f ca="1"/>
        <v>0.4</v>
      </c>
      <c r="N8" s="40">
        <f ca="1"/>
        <v>0.4</v>
      </c>
      <c r="O8" s="41">
        <f ca="1"/>
        <v>0.5</v>
      </c>
      <c r="P8" s="40">
        <f ca="1"/>
        <v>0.6</v>
      </c>
      <c r="Q8" s="41">
        <f ca="1"/>
        <v>0.7</v>
      </c>
      <c r="R8" s="40">
        <f ca="1"/>
        <v>0.7</v>
      </c>
      <c r="S8" s="41">
        <f ca="1"/>
        <v>0.7</v>
      </c>
      <c r="T8" s="40">
        <f ca="1"/>
        <v>0.8</v>
      </c>
      <c r="U8" s="41">
        <f ca="1"/>
        <v>0.9</v>
      </c>
      <c r="V8" s="40">
        <f ca="1"/>
        <v>0.9</v>
      </c>
      <c r="W8" s="41">
        <f ca="1"/>
        <v>1</v>
      </c>
      <c r="X8" s="40">
        <f ca="1"/>
        <v>1</v>
      </c>
      <c r="Y8" s="41">
        <f ca="1"/>
        <v>1.1000000000000001</v>
      </c>
      <c r="Z8" s="40">
        <f ca="1"/>
        <v>1.2</v>
      </c>
      <c r="AA8" s="41">
        <f ca="1"/>
        <v>1.3</v>
      </c>
      <c r="AB8" s="40">
        <f ca="1"/>
        <v>1.3</v>
      </c>
      <c r="AC8" s="41">
        <f ca="1"/>
        <v>1.4</v>
      </c>
      <c r="AD8" s="42">
        <f ca="1"/>
        <v>1.4</v>
      </c>
      <c r="AF8" s="47" t="e">
        <f ca="1">IF(OR(C6="",C7=""),NA(),C6+E6/12)</f>
        <v>#N/A</v>
      </c>
      <c r="AG8" s="47" t="e">
        <f ca="1">IF(C7="",NA(),C7)</f>
        <v>#N/A</v>
      </c>
      <c r="AH8">
        <v>2.33</v>
      </c>
      <c r="AI8" s="47">
        <f t="shared" ca="1" si="1"/>
        <v>0.15</v>
      </c>
      <c r="AJ8" s="47">
        <f t="shared" ca="1" si="1"/>
        <v>0.23</v>
      </c>
      <c r="AK8" s="47">
        <f t="shared" ca="1" si="1"/>
        <v>0.31</v>
      </c>
      <c r="AL8" s="47">
        <f t="shared" ca="1" si="1"/>
        <v>0.51</v>
      </c>
      <c r="AM8" s="47">
        <f t="shared" ca="1" si="1"/>
        <v>0.78</v>
      </c>
      <c r="AN8" s="47">
        <f t="shared" ca="1" si="1"/>
        <v>1.1100000000000001</v>
      </c>
      <c r="AO8" s="47">
        <f t="shared" ca="1" si="1"/>
        <v>1.35</v>
      </c>
      <c r="AP8" s="47">
        <f t="shared" ca="1" si="1"/>
        <v>1.44</v>
      </c>
      <c r="AQ8" s="47">
        <f t="shared" ca="1" si="1"/>
        <v>1.49</v>
      </c>
      <c r="AR8">
        <v>6</v>
      </c>
      <c r="AT8">
        <v>7</v>
      </c>
      <c r="AU8" t="s">
        <v>46</v>
      </c>
      <c r="AV8">
        <v>2.5809287852241698</v>
      </c>
      <c r="AW8">
        <v>0.28256146438218599</v>
      </c>
      <c r="AX8">
        <v>0.53449570117928002</v>
      </c>
      <c r="AY8">
        <v>0.84583088370543003</v>
      </c>
      <c r="AZ8">
        <v>1.1911259241649901</v>
      </c>
      <c r="BA8">
        <v>1.3291385187548901</v>
      </c>
      <c r="BE8">
        <f ca="1"/>
        <v>2.42</v>
      </c>
      <c r="BF8">
        <f ca="1"/>
        <v>0.15</v>
      </c>
      <c r="BG8">
        <f ca="1"/>
        <v>0.23</v>
      </c>
      <c r="BH8">
        <f ca="1"/>
        <v>0.31</v>
      </c>
      <c r="BI8">
        <f ca="1"/>
        <v>0.38</v>
      </c>
      <c r="BJ8">
        <f ca="1"/>
        <v>0.43</v>
      </c>
      <c r="BK8">
        <f ca="1"/>
        <v>0.51</v>
      </c>
      <c r="BL8">
        <f ca="1"/>
        <v>0.59</v>
      </c>
      <c r="BM8">
        <f ca="1"/>
        <v>0.66</v>
      </c>
      <c r="BN8">
        <f ca="1"/>
        <v>0.7</v>
      </c>
      <c r="BO8">
        <f ca="1"/>
        <v>0.72</v>
      </c>
      <c r="BP8">
        <f ca="1"/>
        <v>0.78</v>
      </c>
      <c r="BQ8">
        <f ca="1"/>
        <v>0.86</v>
      </c>
      <c r="BR8">
        <f ca="1"/>
        <v>0.93</v>
      </c>
      <c r="BS8">
        <f ca="1"/>
        <v>1</v>
      </c>
      <c r="BT8">
        <f ca="1"/>
        <v>1.03</v>
      </c>
      <c r="BU8">
        <f ca="1"/>
        <v>1.1200000000000001</v>
      </c>
      <c r="BV8">
        <f ca="1"/>
        <v>1.23</v>
      </c>
      <c r="BW8">
        <f ca="1"/>
        <v>1.31</v>
      </c>
      <c r="BX8">
        <f ca="1"/>
        <v>1.35</v>
      </c>
      <c r="BY8">
        <f ca="1"/>
        <v>1.45</v>
      </c>
      <c r="BZ8">
        <f ca="1"/>
        <v>1.5</v>
      </c>
    </row>
    <row r="9" spans="2:78" ht="17" thickBot="1">
      <c r="B9" s="50" t="s">
        <v>9</v>
      </c>
      <c r="C9" s="58" t="str">
        <f ca="1">IF(OR(LEFT(F8,2)="&gt;&gt;",LEFT(F8,2)="&lt;&lt;"),RIGHT(F8,LEN(F8)-1),F8)</f>
        <v/>
      </c>
      <c r="D9" s="60" t="str">
        <f t="array" aca="1" ref="D9" ca="1">RIGHT(C9,LEN(C9)+1-MIN(FIND({0,1,2,3,4,5,6,7,8,9},C9&amp;"0123456789")))</f>
        <v/>
      </c>
      <c r="E9" s="52"/>
      <c r="H9" s="61"/>
      <c r="I9" s="10" t="str">
        <f ca="1"/>
        <v>9 mo</v>
      </c>
      <c r="J9" s="43">
        <f ca="1"/>
        <v>0.2</v>
      </c>
      <c r="K9" s="44">
        <f ca="1"/>
        <v>0.2</v>
      </c>
      <c r="L9" s="43">
        <f ca="1"/>
        <v>0.3</v>
      </c>
      <c r="M9" s="44">
        <f ca="1"/>
        <v>0.4</v>
      </c>
      <c r="N9" s="43">
        <f ca="1"/>
        <v>0.4</v>
      </c>
      <c r="O9" s="44">
        <f ca="1"/>
        <v>0.5</v>
      </c>
      <c r="P9" s="43">
        <f ca="1"/>
        <v>0.6</v>
      </c>
      <c r="Q9" s="44">
        <f ca="1"/>
        <v>0.7</v>
      </c>
      <c r="R9" s="43">
        <f ca="1"/>
        <v>0.7</v>
      </c>
      <c r="S9" s="44">
        <f ca="1"/>
        <v>0.7</v>
      </c>
      <c r="T9" s="43">
        <f ca="1"/>
        <v>0.8</v>
      </c>
      <c r="U9" s="44">
        <f ca="1"/>
        <v>0.9</v>
      </c>
      <c r="V9" s="43">
        <f ca="1"/>
        <v>0.9</v>
      </c>
      <c r="W9" s="44">
        <f ca="1"/>
        <v>1</v>
      </c>
      <c r="X9" s="43">
        <f ca="1"/>
        <v>1</v>
      </c>
      <c r="Y9" s="44">
        <f ca="1"/>
        <v>1.1000000000000001</v>
      </c>
      <c r="Z9" s="43">
        <f ca="1"/>
        <v>1.2</v>
      </c>
      <c r="AA9" s="44">
        <f ca="1"/>
        <v>1.3</v>
      </c>
      <c r="AB9" s="43">
        <f ca="1"/>
        <v>1.3</v>
      </c>
      <c r="AC9" s="44">
        <f ca="1"/>
        <v>1.4</v>
      </c>
      <c r="AD9" s="45">
        <f ca="1"/>
        <v>1.4</v>
      </c>
      <c r="AF9" s="47" t="e">
        <f ca="1">IF(OR(C13="",C12=""),NA(),C12+E12/12)</f>
        <v>#N/A</v>
      </c>
      <c r="AG9" s="47" t="e">
        <f ca="1">IF(C13="",NA(),C13)</f>
        <v>#N/A</v>
      </c>
      <c r="AH9">
        <v>2.42</v>
      </c>
      <c r="AI9" s="47">
        <f t="shared" ca="1" si="1"/>
        <v>0.15</v>
      </c>
      <c r="AJ9" s="47">
        <f t="shared" ca="1" si="1"/>
        <v>0.23</v>
      </c>
      <c r="AK9" s="47">
        <f t="shared" ca="1" si="1"/>
        <v>0.31</v>
      </c>
      <c r="AL9" s="47">
        <f t="shared" ca="1" si="1"/>
        <v>0.51</v>
      </c>
      <c r="AM9" s="47">
        <f t="shared" ca="1" si="1"/>
        <v>0.78</v>
      </c>
      <c r="AN9" s="47">
        <f t="shared" ca="1" si="1"/>
        <v>1.1200000000000001</v>
      </c>
      <c r="AO9" s="47">
        <f t="shared" ca="1" si="1"/>
        <v>1.35</v>
      </c>
      <c r="AP9" s="47">
        <f t="shared" ca="1" si="1"/>
        <v>1.45</v>
      </c>
      <c r="AQ9" s="47">
        <f t="shared" ca="1" si="1"/>
        <v>1.5</v>
      </c>
      <c r="AR9">
        <v>7</v>
      </c>
      <c r="AT9">
        <v>8</v>
      </c>
      <c r="AU9" t="s">
        <v>46</v>
      </c>
      <c r="AV9">
        <v>2.6642621185575099</v>
      </c>
      <c r="AW9">
        <v>0.28391359661508703</v>
      </c>
      <c r="AX9">
        <v>0.53579007131816103</v>
      </c>
      <c r="AY9">
        <v>0.84657122156217701</v>
      </c>
      <c r="AZ9">
        <v>1.19277816122432</v>
      </c>
      <c r="BA9">
        <v>1.33648559402581</v>
      </c>
      <c r="BE9">
        <f ca="1"/>
        <v>2.5</v>
      </c>
      <c r="BF9">
        <f ca="1"/>
        <v>0.15</v>
      </c>
      <c r="BG9">
        <f ca="1"/>
        <v>0.23</v>
      </c>
      <c r="BH9">
        <f ca="1"/>
        <v>0.31</v>
      </c>
      <c r="BI9">
        <f ca="1"/>
        <v>0.38</v>
      </c>
      <c r="BJ9">
        <f ca="1"/>
        <v>0.43</v>
      </c>
      <c r="BK9">
        <f ca="1"/>
        <v>0.51</v>
      </c>
      <c r="BL9">
        <f ca="1"/>
        <v>0.57999999999999996</v>
      </c>
      <c r="BM9">
        <f ca="1"/>
        <v>0.65</v>
      </c>
      <c r="BN9">
        <f ca="1"/>
        <v>0.7</v>
      </c>
      <c r="BO9">
        <f ca="1"/>
        <v>0.72</v>
      </c>
      <c r="BP9">
        <f ca="1"/>
        <v>0.78</v>
      </c>
      <c r="BQ9">
        <f ca="1"/>
        <v>0.86</v>
      </c>
      <c r="BR9">
        <f ca="1"/>
        <v>0.93</v>
      </c>
      <c r="BS9">
        <f ca="1"/>
        <v>1</v>
      </c>
      <c r="BT9">
        <f ca="1"/>
        <v>1.03</v>
      </c>
      <c r="BU9">
        <f ca="1"/>
        <v>1.1200000000000001</v>
      </c>
      <c r="BV9">
        <f ca="1"/>
        <v>1.23</v>
      </c>
      <c r="BW9">
        <f ca="1"/>
        <v>1.31</v>
      </c>
      <c r="BX9">
        <f ca="1"/>
        <v>1.36</v>
      </c>
      <c r="BY9">
        <f ca="1"/>
        <v>1.45</v>
      </c>
      <c r="BZ9">
        <f ca="1"/>
        <v>1.5</v>
      </c>
    </row>
    <row r="10" spans="2:78">
      <c r="H10" s="61"/>
      <c r="I10" s="6" t="str">
        <f ca="1"/>
        <v>3 years  0 mo</v>
      </c>
      <c r="J10" s="40">
        <f ca="1"/>
        <v>0.2</v>
      </c>
      <c r="K10" s="41">
        <f ca="1"/>
        <v>0.2</v>
      </c>
      <c r="L10" s="40">
        <f ca="1"/>
        <v>0.3</v>
      </c>
      <c r="M10" s="41">
        <f ca="1"/>
        <v>0.4</v>
      </c>
      <c r="N10" s="40">
        <f ca="1"/>
        <v>0.4</v>
      </c>
      <c r="O10" s="41">
        <f ca="1"/>
        <v>0.5</v>
      </c>
      <c r="P10" s="40">
        <f ca="1"/>
        <v>0.6</v>
      </c>
      <c r="Q10" s="41">
        <f ca="1"/>
        <v>0.7</v>
      </c>
      <c r="R10" s="40">
        <f ca="1"/>
        <v>0.7</v>
      </c>
      <c r="S10" s="41">
        <f ca="1"/>
        <v>0.7</v>
      </c>
      <c r="T10" s="40">
        <f ca="1"/>
        <v>0.8</v>
      </c>
      <c r="U10" s="41">
        <f ca="1"/>
        <v>0.9</v>
      </c>
      <c r="V10" s="40">
        <f ca="1"/>
        <v>0.9</v>
      </c>
      <c r="W10" s="41">
        <f ca="1"/>
        <v>1</v>
      </c>
      <c r="X10" s="40">
        <f ca="1"/>
        <v>1</v>
      </c>
      <c r="Y10" s="41">
        <f ca="1"/>
        <v>1.1000000000000001</v>
      </c>
      <c r="Z10" s="40">
        <f ca="1"/>
        <v>1.2</v>
      </c>
      <c r="AA10" s="41">
        <f ca="1"/>
        <v>1.3</v>
      </c>
      <c r="AB10" s="40">
        <f ca="1"/>
        <v>1.3</v>
      </c>
      <c r="AC10" s="41">
        <f ca="1"/>
        <v>1.4</v>
      </c>
      <c r="AD10" s="42">
        <f ca="1"/>
        <v>1.5</v>
      </c>
      <c r="AH10">
        <v>2.5</v>
      </c>
      <c r="AI10" s="47">
        <f t="shared" ca="1" si="1"/>
        <v>0.15</v>
      </c>
      <c r="AJ10" s="47">
        <f t="shared" ca="1" si="1"/>
        <v>0.23</v>
      </c>
      <c r="AK10" s="47">
        <f t="shared" ca="1" si="1"/>
        <v>0.31</v>
      </c>
      <c r="AL10" s="47">
        <f t="shared" ca="1" si="1"/>
        <v>0.51</v>
      </c>
      <c r="AM10" s="47">
        <f t="shared" ca="1" si="1"/>
        <v>0.78</v>
      </c>
      <c r="AN10" s="47">
        <f t="shared" ca="1" si="1"/>
        <v>1.1200000000000001</v>
      </c>
      <c r="AO10" s="47">
        <f t="shared" ca="1" si="1"/>
        <v>1.36</v>
      </c>
      <c r="AP10" s="47">
        <f t="shared" ca="1" si="1"/>
        <v>1.45</v>
      </c>
      <c r="AQ10" s="47">
        <f t="shared" ca="1" si="1"/>
        <v>1.5</v>
      </c>
      <c r="AR10">
        <v>8</v>
      </c>
      <c r="AT10">
        <v>9</v>
      </c>
      <c r="AU10" t="s">
        <v>46</v>
      </c>
      <c r="AV10">
        <v>2.7475954518908399</v>
      </c>
      <c r="AW10">
        <v>0.28526572884798801</v>
      </c>
      <c r="AX10">
        <v>0.53708444145704304</v>
      </c>
      <c r="AY10">
        <v>0.847311559418923</v>
      </c>
      <c r="AZ10">
        <v>1.1944303982836599</v>
      </c>
      <c r="BA10">
        <v>1.3438326692967399</v>
      </c>
      <c r="BE10">
        <f ca="1"/>
        <v>2.58</v>
      </c>
      <c r="BF10">
        <f ca="1"/>
        <v>0.15</v>
      </c>
      <c r="BG10">
        <f ca="1"/>
        <v>0.23</v>
      </c>
      <c r="BH10">
        <f ca="1"/>
        <v>0.31</v>
      </c>
      <c r="BI10">
        <f ca="1"/>
        <v>0.38</v>
      </c>
      <c r="BJ10">
        <f ca="1"/>
        <v>0.42</v>
      </c>
      <c r="BK10">
        <f ca="1"/>
        <v>0.51</v>
      </c>
      <c r="BL10">
        <f ca="1"/>
        <v>0.57999999999999996</v>
      </c>
      <c r="BM10">
        <f ca="1"/>
        <v>0.65</v>
      </c>
      <c r="BN10">
        <f ca="1"/>
        <v>0.7</v>
      </c>
      <c r="BO10">
        <f ca="1"/>
        <v>0.72</v>
      </c>
      <c r="BP10">
        <f ca="1"/>
        <v>0.78</v>
      </c>
      <c r="BQ10">
        <f ca="1"/>
        <v>0.85</v>
      </c>
      <c r="BR10">
        <f ca="1"/>
        <v>0.93</v>
      </c>
      <c r="BS10">
        <f ca="1"/>
        <v>1</v>
      </c>
      <c r="BT10">
        <f ca="1"/>
        <v>1.03</v>
      </c>
      <c r="BU10">
        <f ca="1"/>
        <v>1.1200000000000001</v>
      </c>
      <c r="BV10">
        <f ca="1"/>
        <v>1.23</v>
      </c>
      <c r="BW10">
        <f ca="1"/>
        <v>1.31</v>
      </c>
      <c r="BX10">
        <f ca="1"/>
        <v>1.36</v>
      </c>
      <c r="BY10">
        <f ca="1"/>
        <v>1.45</v>
      </c>
      <c r="BZ10">
        <f ca="1"/>
        <v>1.51</v>
      </c>
    </row>
    <row r="11" spans="2:78">
      <c r="B11" t="s">
        <v>10</v>
      </c>
      <c r="H11" s="61"/>
      <c r="I11" s="6" t="str">
        <f ca="1"/>
        <v>3 mo</v>
      </c>
      <c r="J11" s="40">
        <f ca="1"/>
        <v>0.2</v>
      </c>
      <c r="K11" s="41">
        <f ca="1"/>
        <v>0.2</v>
      </c>
      <c r="L11" s="40">
        <f ca="1"/>
        <v>0.3</v>
      </c>
      <c r="M11" s="41">
        <f ca="1"/>
        <v>0.4</v>
      </c>
      <c r="N11" s="40">
        <f ca="1"/>
        <v>0.4</v>
      </c>
      <c r="O11" s="41">
        <f ca="1"/>
        <v>0.5</v>
      </c>
      <c r="P11" s="40">
        <f ca="1"/>
        <v>0.6</v>
      </c>
      <c r="Q11" s="41">
        <f ca="1"/>
        <v>0.7</v>
      </c>
      <c r="R11" s="40">
        <f ca="1"/>
        <v>0.7</v>
      </c>
      <c r="S11" s="41">
        <f ca="1"/>
        <v>0.7</v>
      </c>
      <c r="T11" s="40">
        <f ca="1"/>
        <v>0.8</v>
      </c>
      <c r="U11" s="41">
        <f ca="1"/>
        <v>0.9</v>
      </c>
      <c r="V11" s="40">
        <f ca="1"/>
        <v>0.9</v>
      </c>
      <c r="W11" s="41">
        <f ca="1"/>
        <v>1</v>
      </c>
      <c r="X11" s="40">
        <f ca="1"/>
        <v>1</v>
      </c>
      <c r="Y11" s="41">
        <f ca="1"/>
        <v>1.1000000000000001</v>
      </c>
      <c r="Z11" s="40">
        <f ca="1"/>
        <v>1.2</v>
      </c>
      <c r="AA11" s="41">
        <f ca="1"/>
        <v>1.3</v>
      </c>
      <c r="AB11" s="40">
        <f ca="1"/>
        <v>1.3</v>
      </c>
      <c r="AC11" s="41">
        <f ca="1"/>
        <v>1.4</v>
      </c>
      <c r="AD11" s="42">
        <f ca="1"/>
        <v>1.5</v>
      </c>
      <c r="AH11">
        <v>2.58</v>
      </c>
      <c r="AI11" s="47">
        <f t="shared" ca="1" si="1"/>
        <v>0.15</v>
      </c>
      <c r="AJ11" s="47">
        <f t="shared" ca="1" si="1"/>
        <v>0.23</v>
      </c>
      <c r="AK11" s="47">
        <f t="shared" ca="1" si="1"/>
        <v>0.31</v>
      </c>
      <c r="AL11" s="47">
        <f t="shared" ca="1" si="1"/>
        <v>0.51</v>
      </c>
      <c r="AM11" s="47">
        <f t="shared" ca="1" si="1"/>
        <v>0.78</v>
      </c>
      <c r="AN11" s="47">
        <f t="shared" ca="1" si="1"/>
        <v>1.1200000000000001</v>
      </c>
      <c r="AO11" s="47">
        <f t="shared" ca="1" si="1"/>
        <v>1.36</v>
      </c>
      <c r="AP11" s="47">
        <f t="shared" ca="1" si="1"/>
        <v>1.45</v>
      </c>
      <c r="AQ11" s="47">
        <f t="shared" ca="1" si="1"/>
        <v>1.51</v>
      </c>
      <c r="AR11">
        <v>9</v>
      </c>
      <c r="AS11" s="46"/>
      <c r="AT11">
        <v>10</v>
      </c>
      <c r="AU11" t="s">
        <v>46</v>
      </c>
      <c r="AV11">
        <v>2.8309287852241698</v>
      </c>
      <c r="AW11">
        <v>0.28661786108088799</v>
      </c>
      <c r="AX11">
        <v>0.53837881159592504</v>
      </c>
      <c r="AY11">
        <v>0.84805189727566999</v>
      </c>
      <c r="AZ11">
        <v>1.1960826353429901</v>
      </c>
      <c r="BA11">
        <v>1.3511797445676701</v>
      </c>
      <c r="BE11">
        <f ca="1"/>
        <v>2.67</v>
      </c>
      <c r="BF11">
        <f ca="1"/>
        <v>0.15</v>
      </c>
      <c r="BG11">
        <f ca="1"/>
        <v>0.23</v>
      </c>
      <c r="BH11">
        <f ca="1"/>
        <v>0.31</v>
      </c>
      <c r="BI11">
        <f ca="1"/>
        <v>0.38</v>
      </c>
      <c r="BJ11">
        <f ca="1"/>
        <v>0.42</v>
      </c>
      <c r="BK11">
        <f ca="1"/>
        <v>0.51</v>
      </c>
      <c r="BL11">
        <f ca="1"/>
        <v>0.57999999999999996</v>
      </c>
      <c r="BM11">
        <f ca="1"/>
        <v>0.65</v>
      </c>
      <c r="BN11">
        <f ca="1"/>
        <v>0.7</v>
      </c>
      <c r="BO11">
        <f ca="1"/>
        <v>0.72</v>
      </c>
      <c r="BP11">
        <f ca="1"/>
        <v>0.78</v>
      </c>
      <c r="BQ11">
        <f ca="1"/>
        <v>0.85</v>
      </c>
      <c r="BR11">
        <f ca="1"/>
        <v>0.93</v>
      </c>
      <c r="BS11">
        <f ca="1"/>
        <v>1</v>
      </c>
      <c r="BT11">
        <f ca="1"/>
        <v>1.03</v>
      </c>
      <c r="BU11">
        <f ca="1"/>
        <v>1.1200000000000001</v>
      </c>
      <c r="BV11">
        <f ca="1"/>
        <v>1.23</v>
      </c>
      <c r="BW11">
        <f ca="1"/>
        <v>1.31</v>
      </c>
      <c r="BX11">
        <f ca="1"/>
        <v>1.36</v>
      </c>
      <c r="BY11">
        <f ca="1"/>
        <v>1.46</v>
      </c>
      <c r="BZ11">
        <f ca="1"/>
        <v>1.51</v>
      </c>
    </row>
    <row r="12" spans="2:78">
      <c r="B12" t="s">
        <v>5</v>
      </c>
      <c r="C12" s="49">
        <f>IF('Assessment Data Entry'!E4="","",'Assessment Data Entry'!E4)</f>
        <v>4</v>
      </c>
      <c r="D12" t="s">
        <v>6</v>
      </c>
      <c r="E12" s="49">
        <f>IF('Assessment Data Entry'!G4="",0,'Assessment Data Entry'!G4)</f>
        <v>2</v>
      </c>
      <c r="F12" t="s">
        <v>7</v>
      </c>
      <c r="H12" s="59">
        <f>IF(C12="","",(C12-2)*4+FLOOR(E12/3,1)+1)</f>
        <v>9</v>
      </c>
      <c r="I12" s="6" t="str">
        <f ca="1"/>
        <v>6 mo</v>
      </c>
      <c r="J12" s="40">
        <f ca="1"/>
        <v>0.2</v>
      </c>
      <c r="K12" s="41">
        <f ca="1"/>
        <v>0.2</v>
      </c>
      <c r="L12" s="40">
        <f ca="1"/>
        <v>0.3</v>
      </c>
      <c r="M12" s="41">
        <f ca="1"/>
        <v>0.4</v>
      </c>
      <c r="N12" s="40">
        <f ca="1"/>
        <v>0.4</v>
      </c>
      <c r="O12" s="41">
        <f ca="1"/>
        <v>0.5</v>
      </c>
      <c r="P12" s="40">
        <f ca="1"/>
        <v>0.6</v>
      </c>
      <c r="Q12" s="41">
        <f ca="1"/>
        <v>0.7</v>
      </c>
      <c r="R12" s="40">
        <f ca="1"/>
        <v>0.7</v>
      </c>
      <c r="S12" s="41">
        <f ca="1"/>
        <v>0.7</v>
      </c>
      <c r="T12" s="40">
        <f ca="1"/>
        <v>0.8</v>
      </c>
      <c r="U12" s="41">
        <f ca="1"/>
        <v>0.9</v>
      </c>
      <c r="V12" s="40">
        <f ca="1"/>
        <v>0.9</v>
      </c>
      <c r="W12" s="41">
        <f ca="1"/>
        <v>1</v>
      </c>
      <c r="X12" s="40">
        <f ca="1"/>
        <v>1</v>
      </c>
      <c r="Y12" s="41">
        <f ca="1"/>
        <v>1.1000000000000001</v>
      </c>
      <c r="Z12" s="40">
        <f ca="1"/>
        <v>1.2</v>
      </c>
      <c r="AA12" s="41">
        <f ca="1"/>
        <v>1.3</v>
      </c>
      <c r="AB12" s="40">
        <f ca="1"/>
        <v>1.3</v>
      </c>
      <c r="AC12" s="41">
        <f ca="1"/>
        <v>1.4</v>
      </c>
      <c r="AD12" s="42">
        <f ca="1"/>
        <v>1.5</v>
      </c>
      <c r="AH12">
        <v>2.67</v>
      </c>
      <c r="AI12" s="47">
        <f t="shared" ca="1" si="1"/>
        <v>0.15</v>
      </c>
      <c r="AJ12" s="47">
        <f t="shared" ca="1" si="1"/>
        <v>0.23</v>
      </c>
      <c r="AK12" s="47">
        <f t="shared" ca="1" si="1"/>
        <v>0.31</v>
      </c>
      <c r="AL12" s="47">
        <f t="shared" ca="1" si="1"/>
        <v>0.51</v>
      </c>
      <c r="AM12" s="47">
        <f t="shared" ca="1" si="1"/>
        <v>0.78</v>
      </c>
      <c r="AN12" s="47">
        <f t="shared" ca="1" si="1"/>
        <v>1.1200000000000001</v>
      </c>
      <c r="AO12" s="47">
        <f t="shared" ca="1" si="1"/>
        <v>1.36</v>
      </c>
      <c r="AP12" s="47">
        <f t="shared" ca="1" si="1"/>
        <v>1.46</v>
      </c>
      <c r="AQ12" s="47">
        <f t="shared" ca="1" si="1"/>
        <v>1.51</v>
      </c>
      <c r="AR12">
        <v>10</v>
      </c>
      <c r="AT12">
        <v>11</v>
      </c>
      <c r="AU12" t="s">
        <v>46</v>
      </c>
      <c r="AV12">
        <v>2.9142621185575099</v>
      </c>
      <c r="AW12">
        <v>0.28796999331378897</v>
      </c>
      <c r="AX12">
        <v>0.53967318173480705</v>
      </c>
      <c r="AY12">
        <v>0.84879223513241697</v>
      </c>
      <c r="AZ12">
        <v>1.19773487240232</v>
      </c>
      <c r="BA12">
        <v>1.35852681983859</v>
      </c>
      <c r="BE12">
        <f ca="1"/>
        <v>2.75</v>
      </c>
      <c r="BF12">
        <f ca="1"/>
        <v>0.15</v>
      </c>
      <c r="BG12">
        <f ca="1"/>
        <v>0.23</v>
      </c>
      <c r="BH12">
        <f ca="1"/>
        <v>0.31</v>
      </c>
      <c r="BI12">
        <f ca="1"/>
        <v>0.38</v>
      </c>
      <c r="BJ12">
        <f ca="1"/>
        <v>0.42</v>
      </c>
      <c r="BK12">
        <f ca="1"/>
        <v>0.51</v>
      </c>
      <c r="BL12">
        <f ca="1"/>
        <v>0.57999999999999996</v>
      </c>
      <c r="BM12">
        <f ca="1"/>
        <v>0.65</v>
      </c>
      <c r="BN12">
        <f ca="1"/>
        <v>0.69</v>
      </c>
      <c r="BO12">
        <f ca="1"/>
        <v>0.72</v>
      </c>
      <c r="BP12">
        <f ca="1"/>
        <v>0.78</v>
      </c>
      <c r="BQ12">
        <f ca="1"/>
        <v>0.85</v>
      </c>
      <c r="BR12">
        <f ca="1"/>
        <v>0.93</v>
      </c>
      <c r="BS12">
        <f ca="1"/>
        <v>1</v>
      </c>
      <c r="BT12">
        <f ca="1"/>
        <v>1.03</v>
      </c>
      <c r="BU12">
        <f ca="1"/>
        <v>1.1299999999999999</v>
      </c>
      <c r="BV12">
        <f ca="1"/>
        <v>1.23</v>
      </c>
      <c r="BW12">
        <f ca="1"/>
        <v>1.32</v>
      </c>
      <c r="BX12">
        <f ca="1"/>
        <v>1.36</v>
      </c>
      <c r="BY12">
        <f ca="1"/>
        <v>1.46</v>
      </c>
      <c r="BZ12">
        <f ca="1"/>
        <v>1.52</v>
      </c>
    </row>
    <row r="13" spans="2:78" ht="17" thickBot="1">
      <c r="B13" t="s">
        <v>8</v>
      </c>
      <c r="C13" s="49" t="str">
        <f ca="1">IF(OR(B1=0,INDIRECT(INDEX(scoreLocation,MATCH(VLOOKUP(B2,OutcomeInfo,2,FALSE),INDEX(scoreLocation,,1),0),5))=""),"",INDIRECT(INDEX(scoreLocation,MATCH(VLOOKUP(B2,OutcomeInfo,2,FALSE),INDEX(scoreLocation,,1),0),5)))</f>
        <v/>
      </c>
      <c r="D13">
        <f t="array" aca="1" ref="D13" ca="1">INDIRECT(INDEX(scoreLocation,MATCH(VLOOKUP(B2,OutcomeInfo,2,FALSE),INDEX(scoreLocation,,1),0),5))</f>
        <v>0</v>
      </c>
      <c r="H13" s="60">
        <f t="array" aca="1" ref="H13" ca="1">MAX(COLUMN(topRow)*IF(INDEX(fullTable,H12,0)=C13,1,0))-9</f>
        <v>-9</v>
      </c>
      <c r="I13" s="10" t="str">
        <f ca="1"/>
        <v>9 mo</v>
      </c>
      <c r="J13" s="43">
        <f ca="1"/>
        <v>0.2</v>
      </c>
      <c r="K13" s="44">
        <f ca="1"/>
        <v>0.2</v>
      </c>
      <c r="L13" s="43">
        <f ca="1"/>
        <v>0.3</v>
      </c>
      <c r="M13" s="44">
        <f ca="1"/>
        <v>0.4</v>
      </c>
      <c r="N13" s="43">
        <f ca="1"/>
        <v>0.4</v>
      </c>
      <c r="O13" s="44">
        <f ca="1"/>
        <v>0.5</v>
      </c>
      <c r="P13" s="43">
        <f ca="1"/>
        <v>0.6</v>
      </c>
      <c r="Q13" s="44">
        <f ca="1"/>
        <v>0.7</v>
      </c>
      <c r="R13" s="43">
        <f ca="1"/>
        <v>0.7</v>
      </c>
      <c r="S13" s="44">
        <f ca="1"/>
        <v>0.7</v>
      </c>
      <c r="T13" s="43">
        <f ca="1"/>
        <v>0.8</v>
      </c>
      <c r="U13" s="44">
        <f ca="1"/>
        <v>0.9</v>
      </c>
      <c r="V13" s="43">
        <f ca="1"/>
        <v>0.9</v>
      </c>
      <c r="W13" s="44">
        <f ca="1"/>
        <v>1</v>
      </c>
      <c r="X13" s="43">
        <f ca="1"/>
        <v>1</v>
      </c>
      <c r="Y13" s="44">
        <f ca="1"/>
        <v>1.1000000000000001</v>
      </c>
      <c r="Z13" s="43">
        <f ca="1"/>
        <v>1.2</v>
      </c>
      <c r="AA13" s="44">
        <f ca="1"/>
        <v>1.3</v>
      </c>
      <c r="AB13" s="43">
        <f ca="1"/>
        <v>1.4</v>
      </c>
      <c r="AC13" s="44">
        <f ca="1"/>
        <v>1.4</v>
      </c>
      <c r="AD13" s="45">
        <f ca="1"/>
        <v>1.5</v>
      </c>
      <c r="AF13" s="46"/>
      <c r="AH13">
        <v>2.75</v>
      </c>
      <c r="AI13" s="47">
        <f t="shared" ca="1" si="1"/>
        <v>0.15</v>
      </c>
      <c r="AJ13" s="47">
        <f t="shared" ca="1" si="1"/>
        <v>0.23</v>
      </c>
      <c r="AK13" s="47">
        <f t="shared" ca="1" si="1"/>
        <v>0.31</v>
      </c>
      <c r="AL13" s="47">
        <f t="shared" ca="1" si="1"/>
        <v>0.51</v>
      </c>
      <c r="AM13" s="47">
        <f t="shared" ca="1" si="1"/>
        <v>0.78</v>
      </c>
      <c r="AN13" s="47">
        <f t="shared" ca="1" si="1"/>
        <v>1.1299999999999999</v>
      </c>
      <c r="AO13" s="47">
        <f t="shared" ca="1" si="1"/>
        <v>1.36</v>
      </c>
      <c r="AP13" s="47">
        <f t="shared" ca="1" si="1"/>
        <v>1.46</v>
      </c>
      <c r="AQ13" s="47">
        <f t="shared" ca="1" si="1"/>
        <v>1.52</v>
      </c>
      <c r="AR13">
        <v>11</v>
      </c>
      <c r="AT13">
        <v>12</v>
      </c>
      <c r="AU13" t="s">
        <v>46</v>
      </c>
      <c r="AV13">
        <v>2.9975954518908399</v>
      </c>
      <c r="AW13">
        <v>0.28932212554668901</v>
      </c>
      <c r="AX13">
        <v>0.54096755187368795</v>
      </c>
      <c r="AY13">
        <v>0.84953257298916296</v>
      </c>
      <c r="AZ13">
        <v>1.1993871094616499</v>
      </c>
      <c r="BA13">
        <v>1.36587389510952</v>
      </c>
      <c r="BE13">
        <f ca="1"/>
        <v>2.83</v>
      </c>
      <c r="BF13">
        <f ca="1"/>
        <v>0.15</v>
      </c>
      <c r="BG13">
        <f ca="1"/>
        <v>0.23</v>
      </c>
      <c r="BH13">
        <f ca="1"/>
        <v>0.31</v>
      </c>
      <c r="BI13">
        <f ca="1"/>
        <v>0.38</v>
      </c>
      <c r="BJ13">
        <f ca="1"/>
        <v>0.42</v>
      </c>
      <c r="BK13">
        <f ca="1"/>
        <v>0.5</v>
      </c>
      <c r="BL13">
        <f ca="1"/>
        <v>0.57999999999999996</v>
      </c>
      <c r="BM13">
        <f ca="1"/>
        <v>0.65</v>
      </c>
      <c r="BN13">
        <f ca="1"/>
        <v>0.69</v>
      </c>
      <c r="BO13">
        <f ca="1"/>
        <v>0.72</v>
      </c>
      <c r="BP13">
        <f ca="1"/>
        <v>0.78</v>
      </c>
      <c r="BQ13">
        <f ca="1"/>
        <v>0.85</v>
      </c>
      <c r="BR13">
        <f ca="1"/>
        <v>0.93</v>
      </c>
      <c r="BS13">
        <f ca="1"/>
        <v>1</v>
      </c>
      <c r="BT13">
        <f ca="1"/>
        <v>1.03</v>
      </c>
      <c r="BU13">
        <f ca="1"/>
        <v>1.1299999999999999</v>
      </c>
      <c r="BV13">
        <f ca="1"/>
        <v>1.23</v>
      </c>
      <c r="BW13">
        <f ca="1"/>
        <v>1.32</v>
      </c>
      <c r="BX13">
        <f ca="1"/>
        <v>1.37</v>
      </c>
      <c r="BY13">
        <f ca="1"/>
        <v>1.46</v>
      </c>
      <c r="BZ13">
        <f ca="1"/>
        <v>1.52</v>
      </c>
    </row>
    <row r="14" spans="2:78">
      <c r="B14" s="62" t="s">
        <v>9</v>
      </c>
      <c r="C14" s="63" t="str">
        <f t="array" aca="1" ref="C14" ca="1">IF(C13="","",IF(C13&lt;INDEX(fullTable,H12,1),"min",IF(C13&gt;INDEX(fullTable,H12,width),"max",INDEX(topRow,1,SUM(1*(INDEX(OFFSET($J$6,0,0,41,width),H12,0)&lt;=C13))-IF(H14&gt;1,H14-1,0)))))</f>
        <v/>
      </c>
      <c r="D14" s="63" t="str">
        <f t="array" aca="1" ref="D14" ca="1">IF(MAX(COLUMN(topRow)*IF(INDEX(fullTable,H12,0)=C13,1,0))&lt;=0,C14,IF(H13=width,"max",INDEX(topRow,0,H13)))</f>
        <v/>
      </c>
      <c r="E14" s="62"/>
      <c r="F14" s="64" t="str">
        <f ca="1">IF(OR(C12="",C13=""),"",IF(OR(AND(C14="min",D14&lt;&gt;"min"),IFERROR(FIND("&lt;",C14),0)&gt;0),_xlfn.CONCAT("&lt;=",D14),IF(C14="max",_xlfn.CONCAT("&gt;",INDEX(topRow,1,COUNTIF(topRow,"&lt;&gt;x"))),IF(C14="min",CONCATENATE("&lt;",$J$5),IF(D14="max",CONCATENATE("&gt;=",C14),IF(C14=D14,C14,CONCATENATE(C14," to ",D14)))))))</f>
        <v/>
      </c>
      <c r="H14" s="60">
        <f t="array" aca="1" ref="H14" ca="1">SUM(1*(INDEX(OFFSET($J$6,0,0,41,width),H12,0)=C13))</f>
        <v>0</v>
      </c>
      <c r="I14" s="6" t="str">
        <f ca="1"/>
        <v>4 years  0 mo</v>
      </c>
      <c r="J14" s="40">
        <f ca="1"/>
        <v>0.2</v>
      </c>
      <c r="K14" s="41">
        <f ca="1"/>
        <v>0.2</v>
      </c>
      <c r="L14" s="40">
        <f ca="1"/>
        <v>0.3</v>
      </c>
      <c r="M14" s="41">
        <f ca="1"/>
        <v>0.4</v>
      </c>
      <c r="N14" s="40">
        <f ca="1"/>
        <v>0.4</v>
      </c>
      <c r="O14" s="41">
        <f ca="1"/>
        <v>0.5</v>
      </c>
      <c r="P14" s="40">
        <f ca="1"/>
        <v>0.6</v>
      </c>
      <c r="Q14" s="41">
        <f ca="1"/>
        <v>0.6</v>
      </c>
      <c r="R14" s="40">
        <f ca="1"/>
        <v>0.7</v>
      </c>
      <c r="S14" s="41">
        <f ca="1"/>
        <v>0.7</v>
      </c>
      <c r="T14" s="40">
        <f ca="1"/>
        <v>0.8</v>
      </c>
      <c r="U14" s="41">
        <f ca="1"/>
        <v>0.9</v>
      </c>
      <c r="V14" s="40">
        <f ca="1"/>
        <v>0.9</v>
      </c>
      <c r="W14" s="41">
        <f ca="1"/>
        <v>1</v>
      </c>
      <c r="X14" s="40">
        <f ca="1"/>
        <v>1</v>
      </c>
      <c r="Y14" s="41">
        <f ca="1"/>
        <v>1.1000000000000001</v>
      </c>
      <c r="Z14" s="40">
        <f ca="1"/>
        <v>1.2</v>
      </c>
      <c r="AA14" s="41">
        <f ca="1"/>
        <v>1.3</v>
      </c>
      <c r="AB14" s="40">
        <f ca="1"/>
        <v>1.4</v>
      </c>
      <c r="AC14" s="41">
        <f ca="1"/>
        <v>1.5</v>
      </c>
      <c r="AD14" s="42">
        <f ca="1"/>
        <v>1.5</v>
      </c>
      <c r="AH14">
        <v>2.83</v>
      </c>
      <c r="AI14" s="47">
        <f t="shared" ref="AI14:AQ23" ca="1" si="2">IF(AND(AI$3&gt;=MIN($J$5:$AD$5),AI$3&lt;=MAX($J$5:$AD$5)),INDEX(allCentiles,$AR14,MATCH(AI$3,topRow)),NA())</f>
        <v>0.15</v>
      </c>
      <c r="AJ14" s="47">
        <f t="shared" ca="1" si="2"/>
        <v>0.23</v>
      </c>
      <c r="AK14" s="47">
        <f t="shared" ca="1" si="2"/>
        <v>0.31</v>
      </c>
      <c r="AL14" s="47">
        <f t="shared" ca="1" si="2"/>
        <v>0.5</v>
      </c>
      <c r="AM14" s="47">
        <f t="shared" ca="1" si="2"/>
        <v>0.78</v>
      </c>
      <c r="AN14" s="47">
        <f t="shared" ca="1" si="2"/>
        <v>1.1299999999999999</v>
      </c>
      <c r="AO14" s="47">
        <f t="shared" ca="1" si="2"/>
        <v>1.37</v>
      </c>
      <c r="AP14" s="47">
        <f t="shared" ca="1" si="2"/>
        <v>1.46</v>
      </c>
      <c r="AQ14" s="47">
        <f t="shared" ca="1" si="2"/>
        <v>1.52</v>
      </c>
      <c r="AR14">
        <v>12</v>
      </c>
      <c r="AT14">
        <v>13</v>
      </c>
      <c r="AU14" t="s">
        <v>46</v>
      </c>
      <c r="AV14">
        <v>3.0809287852241698</v>
      </c>
      <c r="AW14">
        <v>0.29067425777959</v>
      </c>
      <c r="AX14">
        <v>0.54226192201256995</v>
      </c>
      <c r="AY14">
        <v>0.85027291084590995</v>
      </c>
      <c r="AZ14">
        <v>1.2010393465209801</v>
      </c>
      <c r="BA14">
        <v>1.3732209703804401</v>
      </c>
      <c r="BE14">
        <f ca="1"/>
        <v>2.92</v>
      </c>
      <c r="BF14">
        <f ca="1"/>
        <v>0.15</v>
      </c>
      <c r="BG14">
        <f ca="1"/>
        <v>0.23</v>
      </c>
      <c r="BH14">
        <f ca="1"/>
        <v>0.31</v>
      </c>
      <c r="BI14">
        <f ca="1"/>
        <v>0.38</v>
      </c>
      <c r="BJ14">
        <f ca="1"/>
        <v>0.42</v>
      </c>
      <c r="BK14">
        <f ca="1"/>
        <v>0.5</v>
      </c>
      <c r="BL14">
        <f ca="1"/>
        <v>0.57999999999999996</v>
      </c>
      <c r="BM14">
        <f ca="1"/>
        <v>0.65</v>
      </c>
      <c r="BN14">
        <f ca="1"/>
        <v>0.69</v>
      </c>
      <c r="BO14">
        <f ca="1"/>
        <v>0.72</v>
      </c>
      <c r="BP14">
        <f ca="1"/>
        <v>0.78</v>
      </c>
      <c r="BQ14">
        <f ca="1"/>
        <v>0.85</v>
      </c>
      <c r="BR14">
        <f ca="1"/>
        <v>0.93</v>
      </c>
      <c r="BS14">
        <f ca="1"/>
        <v>1</v>
      </c>
      <c r="BT14">
        <f ca="1"/>
        <v>1.04</v>
      </c>
      <c r="BU14">
        <f ca="1"/>
        <v>1.1299999999999999</v>
      </c>
      <c r="BV14">
        <f ca="1"/>
        <v>1.23</v>
      </c>
      <c r="BW14">
        <f ca="1"/>
        <v>1.32</v>
      </c>
      <c r="BX14">
        <f ca="1"/>
        <v>1.37</v>
      </c>
      <c r="BY14">
        <f ca="1"/>
        <v>1.47</v>
      </c>
      <c r="BZ14">
        <f ca="1"/>
        <v>1.53</v>
      </c>
    </row>
    <row r="15" spans="2:78">
      <c r="B15" s="50" t="s">
        <v>9</v>
      </c>
      <c r="C15" s="58" t="str">
        <f ca="1">IF(OR(LEFT(F14,2)="&gt;&gt;",LEFT(F14,2)="&lt;&lt;"),RIGHT(F14,LEN(F14)-1),F14)</f>
        <v/>
      </c>
      <c r="D15" s="60" t="str">
        <f t="array" aca="1" ref="D15" ca="1">RIGHT(C15,LEN(C15)+1-MIN(FIND({0,1,2,3,4,5,6,7,8,9},C15&amp;"0123456789")))</f>
        <v/>
      </c>
      <c r="E15" s="52"/>
      <c r="I15" s="6" t="str">
        <f ca="1"/>
        <v>3 mo</v>
      </c>
      <c r="J15" s="40">
        <f ca="1"/>
        <v>0.2</v>
      </c>
      <c r="K15" s="41">
        <f ca="1"/>
        <v>0.2</v>
      </c>
      <c r="L15" s="40">
        <f ca="1"/>
        <v>0.3</v>
      </c>
      <c r="M15" s="41">
        <f ca="1"/>
        <v>0.4</v>
      </c>
      <c r="N15" s="40">
        <f ca="1"/>
        <v>0.4</v>
      </c>
      <c r="O15" s="41">
        <f ca="1"/>
        <v>0.5</v>
      </c>
      <c r="P15" s="40">
        <f ca="1"/>
        <v>0.6</v>
      </c>
      <c r="Q15" s="41">
        <f ca="1"/>
        <v>0.6</v>
      </c>
      <c r="R15" s="40">
        <f ca="1"/>
        <v>0.7</v>
      </c>
      <c r="S15" s="41">
        <f ca="1"/>
        <v>0.7</v>
      </c>
      <c r="T15" s="40">
        <f ca="1"/>
        <v>0.8</v>
      </c>
      <c r="U15" s="41">
        <f ca="1"/>
        <v>0.8</v>
      </c>
      <c r="V15" s="40">
        <f ca="1"/>
        <v>0.9</v>
      </c>
      <c r="W15" s="41">
        <f ca="1"/>
        <v>1</v>
      </c>
      <c r="X15" s="40">
        <f ca="1"/>
        <v>1</v>
      </c>
      <c r="Y15" s="41">
        <f ca="1"/>
        <v>1.1000000000000001</v>
      </c>
      <c r="Z15" s="40">
        <f ca="1"/>
        <v>1.2</v>
      </c>
      <c r="AA15" s="41">
        <f ca="1"/>
        <v>1.3</v>
      </c>
      <c r="AB15" s="40">
        <f ca="1"/>
        <v>1.4</v>
      </c>
      <c r="AC15" s="41">
        <f ca="1"/>
        <v>1.5</v>
      </c>
      <c r="AD15" s="42">
        <f ca="1"/>
        <v>1.5</v>
      </c>
      <c r="AF15" s="46"/>
      <c r="AH15">
        <v>2.92</v>
      </c>
      <c r="AI15" s="47">
        <f t="shared" ca="1" si="2"/>
        <v>0.15</v>
      </c>
      <c r="AJ15" s="47">
        <f t="shared" ca="1" si="2"/>
        <v>0.23</v>
      </c>
      <c r="AK15" s="47">
        <f t="shared" ca="1" si="2"/>
        <v>0.31</v>
      </c>
      <c r="AL15" s="47">
        <f t="shared" ca="1" si="2"/>
        <v>0.5</v>
      </c>
      <c r="AM15" s="47">
        <f t="shared" ca="1" si="2"/>
        <v>0.78</v>
      </c>
      <c r="AN15" s="47">
        <f t="shared" ca="1" si="2"/>
        <v>1.1299999999999999</v>
      </c>
      <c r="AO15" s="47">
        <f t="shared" ca="1" si="2"/>
        <v>1.37</v>
      </c>
      <c r="AP15" s="47">
        <f t="shared" ca="1" si="2"/>
        <v>1.47</v>
      </c>
      <c r="AQ15" s="47">
        <f t="shared" ca="1" si="2"/>
        <v>1.53</v>
      </c>
      <c r="AR15">
        <v>13</v>
      </c>
      <c r="AT15">
        <v>14</v>
      </c>
      <c r="AU15" t="s">
        <v>46</v>
      </c>
      <c r="AV15">
        <v>3.1642621185575099</v>
      </c>
      <c r="AW15">
        <v>0.29202639001248998</v>
      </c>
      <c r="AX15">
        <v>0.54355629215145196</v>
      </c>
      <c r="AY15">
        <v>0.85101324870265604</v>
      </c>
      <c r="AZ15">
        <v>1.20269158358031</v>
      </c>
      <c r="BA15">
        <v>1.38056804565137</v>
      </c>
      <c r="BE15">
        <f ca="1"/>
        <v>3</v>
      </c>
      <c r="BF15">
        <f ca="1"/>
        <v>0.15</v>
      </c>
      <c r="BG15">
        <f ca="1"/>
        <v>0.23</v>
      </c>
      <c r="BH15">
        <f ca="1"/>
        <v>0.31</v>
      </c>
      <c r="BI15">
        <f ca="1"/>
        <v>0.38</v>
      </c>
      <c r="BJ15">
        <f ca="1"/>
        <v>0.42</v>
      </c>
      <c r="BK15">
        <f ca="1"/>
        <v>0.5</v>
      </c>
      <c r="BL15">
        <f ca="1"/>
        <v>0.57999999999999996</v>
      </c>
      <c r="BM15">
        <f ca="1"/>
        <v>0.64</v>
      </c>
      <c r="BN15">
        <f ca="1"/>
        <v>0.69</v>
      </c>
      <c r="BO15">
        <f ca="1"/>
        <v>0.72</v>
      </c>
      <c r="BP15">
        <f ca="1"/>
        <v>0.77</v>
      </c>
      <c r="BQ15">
        <f ca="1"/>
        <v>0.85</v>
      </c>
      <c r="BR15">
        <f ca="1"/>
        <v>0.93</v>
      </c>
      <c r="BS15">
        <f ca="1"/>
        <v>1</v>
      </c>
      <c r="BT15">
        <f ca="1"/>
        <v>1.04</v>
      </c>
      <c r="BU15">
        <f ca="1"/>
        <v>1.1299999999999999</v>
      </c>
      <c r="BV15">
        <f ca="1"/>
        <v>1.24</v>
      </c>
      <c r="BW15">
        <f ca="1"/>
        <v>1.32</v>
      </c>
      <c r="BX15">
        <f ca="1"/>
        <v>1.37</v>
      </c>
      <c r="BY15">
        <f ca="1"/>
        <v>1.47</v>
      </c>
      <c r="BZ15">
        <f ca="1"/>
        <v>1.53</v>
      </c>
    </row>
    <row r="16" spans="2:78">
      <c r="F16" s="56" t="s">
        <v>151</v>
      </c>
      <c r="G16" s="57" t="str">
        <f>CONCATENATE(C22, " to +",C23)</f>
        <v>-12 to +11</v>
      </c>
      <c r="I16" s="6" t="str">
        <f ca="1"/>
        <v>6 mo</v>
      </c>
      <c r="J16" s="40">
        <f ca="1"/>
        <v>0.2</v>
      </c>
      <c r="K16" s="41">
        <f ca="1"/>
        <v>0.2</v>
      </c>
      <c r="L16" s="40">
        <f ca="1"/>
        <v>0.3</v>
      </c>
      <c r="M16" s="41">
        <f ca="1"/>
        <v>0.4</v>
      </c>
      <c r="N16" s="40">
        <f ca="1"/>
        <v>0.4</v>
      </c>
      <c r="O16" s="41">
        <f ca="1"/>
        <v>0.5</v>
      </c>
      <c r="P16" s="40">
        <f ca="1"/>
        <v>0.6</v>
      </c>
      <c r="Q16" s="41">
        <f ca="1"/>
        <v>0.6</v>
      </c>
      <c r="R16" s="40">
        <f ca="1"/>
        <v>0.7</v>
      </c>
      <c r="S16" s="41">
        <f ca="1"/>
        <v>0.7</v>
      </c>
      <c r="T16" s="40">
        <f ca="1"/>
        <v>0.8</v>
      </c>
      <c r="U16" s="41">
        <f ca="1"/>
        <v>0.8</v>
      </c>
      <c r="V16" s="40">
        <f ca="1"/>
        <v>0.9</v>
      </c>
      <c r="W16" s="41">
        <f ca="1"/>
        <v>1</v>
      </c>
      <c r="X16" s="40">
        <f ca="1"/>
        <v>1</v>
      </c>
      <c r="Y16" s="41">
        <f ca="1"/>
        <v>1.1000000000000001</v>
      </c>
      <c r="Z16" s="40">
        <f ca="1"/>
        <v>1.2</v>
      </c>
      <c r="AA16" s="41">
        <f ca="1"/>
        <v>1.3</v>
      </c>
      <c r="AB16" s="40">
        <f ca="1"/>
        <v>1.4</v>
      </c>
      <c r="AC16" s="41">
        <f ca="1"/>
        <v>1.5</v>
      </c>
      <c r="AD16" s="42">
        <f ca="1"/>
        <v>1.6</v>
      </c>
      <c r="AH16">
        <v>3</v>
      </c>
      <c r="AI16" s="47">
        <f t="shared" ca="1" si="2"/>
        <v>0.15</v>
      </c>
      <c r="AJ16" s="47">
        <f t="shared" ca="1" si="2"/>
        <v>0.23</v>
      </c>
      <c r="AK16" s="47">
        <f t="shared" ca="1" si="2"/>
        <v>0.31</v>
      </c>
      <c r="AL16" s="47">
        <f t="shared" ca="1" si="2"/>
        <v>0.5</v>
      </c>
      <c r="AM16" s="47">
        <f t="shared" ca="1" si="2"/>
        <v>0.77</v>
      </c>
      <c r="AN16" s="47">
        <f t="shared" ca="1" si="2"/>
        <v>1.1299999999999999</v>
      </c>
      <c r="AO16" s="47">
        <f t="shared" ca="1" si="2"/>
        <v>1.37</v>
      </c>
      <c r="AP16" s="47">
        <f t="shared" ca="1" si="2"/>
        <v>1.47</v>
      </c>
      <c r="AQ16" s="47">
        <f t="shared" ca="1" si="2"/>
        <v>1.53</v>
      </c>
      <c r="AR16">
        <v>14</v>
      </c>
      <c r="AT16">
        <v>15</v>
      </c>
      <c r="AU16" t="s">
        <v>46</v>
      </c>
      <c r="AV16">
        <v>3.2475954518908399</v>
      </c>
      <c r="AW16">
        <v>0.29337852224539102</v>
      </c>
      <c r="AX16">
        <v>0.54485066229033297</v>
      </c>
      <c r="AY16">
        <v>0.85175358655940303</v>
      </c>
      <c r="AZ16">
        <v>1.20434382063964</v>
      </c>
      <c r="BA16">
        <v>1.3879151209223</v>
      </c>
      <c r="BE16">
        <f ca="1"/>
        <v>3.08</v>
      </c>
      <c r="BF16">
        <f ca="1"/>
        <v>0.15</v>
      </c>
      <c r="BG16">
        <f ca="1"/>
        <v>0.23</v>
      </c>
      <c r="BH16">
        <f ca="1"/>
        <v>0.31</v>
      </c>
      <c r="BI16">
        <f ca="1"/>
        <v>0.38</v>
      </c>
      <c r="BJ16">
        <f ca="1"/>
        <v>0.42</v>
      </c>
      <c r="BK16">
        <f ca="1"/>
        <v>0.5</v>
      </c>
      <c r="BL16">
        <f ca="1"/>
        <v>0.56999999999999995</v>
      </c>
      <c r="BM16">
        <f ca="1"/>
        <v>0.64</v>
      </c>
      <c r="BN16">
        <f ca="1"/>
        <v>0.69</v>
      </c>
      <c r="BO16">
        <f ca="1"/>
        <v>0.71</v>
      </c>
      <c r="BP16">
        <f ca="1"/>
        <v>0.77</v>
      </c>
      <c r="BQ16">
        <f ca="1"/>
        <v>0.85</v>
      </c>
      <c r="BR16">
        <f ca="1"/>
        <v>0.93</v>
      </c>
      <c r="BS16">
        <f ca="1"/>
        <v>1</v>
      </c>
      <c r="BT16">
        <f ca="1"/>
        <v>1.04</v>
      </c>
      <c r="BU16">
        <f ca="1"/>
        <v>1.1399999999999999</v>
      </c>
      <c r="BV16">
        <f ca="1"/>
        <v>1.24</v>
      </c>
      <c r="BW16">
        <f ca="1"/>
        <v>1.32</v>
      </c>
      <c r="BX16">
        <f ca="1"/>
        <v>1.37</v>
      </c>
      <c r="BY16">
        <f ca="1"/>
        <v>1.48</v>
      </c>
      <c r="BZ16">
        <f ca="1"/>
        <v>1.54</v>
      </c>
    </row>
    <row r="17" spans="2:78" ht="17" thickBot="1">
      <c r="B17" s="50" t="s">
        <v>11</v>
      </c>
      <c r="C17" s="57" t="str">
        <f ca="1">IF(C24=C25,C24,CONCATENATE(C24," to ",C25))</f>
        <v/>
      </c>
      <c r="F17" s="56" t="s">
        <v>103</v>
      </c>
      <c r="G17" s="57" t="str">
        <f>CONCATENATE(C20, " to +",C21)</f>
        <v>-30 to +20</v>
      </c>
      <c r="I17" s="10" t="str">
        <f ca="1"/>
        <v>9 mo</v>
      </c>
      <c r="J17" s="43">
        <f ca="1"/>
        <v>0.2</v>
      </c>
      <c r="K17" s="44">
        <f ca="1"/>
        <v>0.2</v>
      </c>
      <c r="L17" s="43">
        <f ca="1"/>
        <v>0.3</v>
      </c>
      <c r="M17" s="44">
        <f ca="1"/>
        <v>0.4</v>
      </c>
      <c r="N17" s="43">
        <f ca="1"/>
        <v>0.4</v>
      </c>
      <c r="O17" s="44">
        <f ca="1"/>
        <v>0.5</v>
      </c>
      <c r="P17" s="43">
        <f ca="1"/>
        <v>0.6</v>
      </c>
      <c r="Q17" s="44">
        <f ca="1"/>
        <v>0.6</v>
      </c>
      <c r="R17" s="43">
        <f ca="1"/>
        <v>0.7</v>
      </c>
      <c r="S17" s="44">
        <f ca="1"/>
        <v>0.7</v>
      </c>
      <c r="T17" s="43">
        <f ca="1"/>
        <v>0.8</v>
      </c>
      <c r="U17" s="44">
        <f ca="1"/>
        <v>0.8</v>
      </c>
      <c r="V17" s="43">
        <f ca="1"/>
        <v>0.9</v>
      </c>
      <c r="W17" s="44">
        <f ca="1"/>
        <v>1</v>
      </c>
      <c r="X17" s="43">
        <f ca="1"/>
        <v>1</v>
      </c>
      <c r="Y17" s="44">
        <f ca="1"/>
        <v>1.2</v>
      </c>
      <c r="Z17" s="43">
        <f ca="1"/>
        <v>1.2</v>
      </c>
      <c r="AA17" s="44">
        <f ca="1"/>
        <v>1.3</v>
      </c>
      <c r="AB17" s="43">
        <f ca="1"/>
        <v>1.4</v>
      </c>
      <c r="AC17" s="44">
        <f ca="1"/>
        <v>1.5</v>
      </c>
      <c r="AD17" s="45">
        <f ca="1"/>
        <v>1.6</v>
      </c>
      <c r="AH17">
        <v>3.08</v>
      </c>
      <c r="AI17" s="47">
        <f t="shared" ca="1" si="2"/>
        <v>0.15</v>
      </c>
      <c r="AJ17" s="47">
        <f t="shared" ca="1" si="2"/>
        <v>0.23</v>
      </c>
      <c r="AK17" s="47">
        <f t="shared" ca="1" si="2"/>
        <v>0.31</v>
      </c>
      <c r="AL17" s="47">
        <f t="shared" ca="1" si="2"/>
        <v>0.5</v>
      </c>
      <c r="AM17" s="47">
        <f t="shared" ca="1" si="2"/>
        <v>0.77</v>
      </c>
      <c r="AN17" s="47">
        <f t="shared" ca="1" si="2"/>
        <v>1.1399999999999999</v>
      </c>
      <c r="AO17" s="47">
        <f t="shared" ca="1" si="2"/>
        <v>1.37</v>
      </c>
      <c r="AP17" s="47">
        <f t="shared" ca="1" si="2"/>
        <v>1.48</v>
      </c>
      <c r="AQ17" s="47">
        <f t="shared" ca="1" si="2"/>
        <v>1.54</v>
      </c>
      <c r="AR17">
        <v>15</v>
      </c>
      <c r="AT17">
        <v>16</v>
      </c>
      <c r="AU17" t="s">
        <v>46</v>
      </c>
      <c r="AV17">
        <v>3.3309287852241698</v>
      </c>
      <c r="AW17">
        <v>0.294730654478292</v>
      </c>
      <c r="AX17">
        <v>0.54614503242921497</v>
      </c>
      <c r="AY17">
        <v>0.85249392441614902</v>
      </c>
      <c r="AZ17">
        <v>1.2059960576989699</v>
      </c>
      <c r="BA17">
        <v>1.3952621961932199</v>
      </c>
      <c r="BE17">
        <f ca="1"/>
        <v>3.17</v>
      </c>
      <c r="BF17">
        <f ca="1"/>
        <v>0.15</v>
      </c>
      <c r="BG17">
        <f ca="1"/>
        <v>0.23</v>
      </c>
      <c r="BH17">
        <f ca="1"/>
        <v>0.31</v>
      </c>
      <c r="BI17">
        <f ca="1"/>
        <v>0.38</v>
      </c>
      <c r="BJ17">
        <f ca="1"/>
        <v>0.42</v>
      </c>
      <c r="BK17">
        <f ca="1"/>
        <v>0.5</v>
      </c>
      <c r="BL17">
        <f ca="1"/>
        <v>0.56999999999999995</v>
      </c>
      <c r="BM17">
        <f ca="1"/>
        <v>0.64</v>
      </c>
      <c r="BN17">
        <f ca="1"/>
        <v>0.69</v>
      </c>
      <c r="BO17">
        <f ca="1"/>
        <v>0.71</v>
      </c>
      <c r="BP17">
        <f ca="1"/>
        <v>0.77</v>
      </c>
      <c r="BQ17">
        <f ca="1"/>
        <v>0.85</v>
      </c>
      <c r="BR17">
        <f ca="1"/>
        <v>0.93</v>
      </c>
      <c r="BS17">
        <f ca="1"/>
        <v>1</v>
      </c>
      <c r="BT17">
        <f ca="1"/>
        <v>1.04</v>
      </c>
      <c r="BU17">
        <f ca="1"/>
        <v>1.1399999999999999</v>
      </c>
      <c r="BV17">
        <f ca="1"/>
        <v>1.24</v>
      </c>
      <c r="BW17">
        <f ca="1"/>
        <v>1.32</v>
      </c>
      <c r="BX17">
        <f ca="1"/>
        <v>1.38</v>
      </c>
      <c r="BY17">
        <f ca="1"/>
        <v>1.48</v>
      </c>
      <c r="BZ17">
        <f ca="1"/>
        <v>1.54</v>
      </c>
    </row>
    <row r="18" spans="2:78">
      <c r="B18" s="50" t="s">
        <v>12</v>
      </c>
      <c r="C18" s="328" t="str">
        <f ca="1">IF(INDEX(OutcomeInfo,MATCH(B2,Outcomes,0),4)="yes",InterpretIncreaseWorse,InterpretIncreaseBetter)</f>
        <v/>
      </c>
      <c r="D18" s="329"/>
      <c r="E18" s="329"/>
      <c r="F18" s="329"/>
      <c r="G18" s="329"/>
      <c r="I18" s="6" t="str">
        <f ca="1"/>
        <v>5 years  0 mo</v>
      </c>
      <c r="J18" s="40">
        <f ca="1"/>
        <v>0.2</v>
      </c>
      <c r="K18" s="41">
        <f ca="1"/>
        <v>0.2</v>
      </c>
      <c r="L18" s="40">
        <f ca="1"/>
        <v>0.3</v>
      </c>
      <c r="M18" s="41">
        <f ca="1"/>
        <v>0.4</v>
      </c>
      <c r="N18" s="40">
        <f ca="1"/>
        <v>0.4</v>
      </c>
      <c r="O18" s="41">
        <f ca="1"/>
        <v>0.5</v>
      </c>
      <c r="P18" s="40">
        <f ca="1"/>
        <v>0.6</v>
      </c>
      <c r="Q18" s="41">
        <f ca="1"/>
        <v>0.6</v>
      </c>
      <c r="R18" s="40">
        <f ca="1"/>
        <v>0.7</v>
      </c>
      <c r="S18" s="41">
        <f ca="1"/>
        <v>0.7</v>
      </c>
      <c r="T18" s="40">
        <f ca="1"/>
        <v>0.8</v>
      </c>
      <c r="U18" s="41">
        <f ca="1"/>
        <v>0.8</v>
      </c>
      <c r="V18" s="40">
        <f ca="1"/>
        <v>0.9</v>
      </c>
      <c r="W18" s="41">
        <f ca="1"/>
        <v>1</v>
      </c>
      <c r="X18" s="40">
        <f ca="1"/>
        <v>1</v>
      </c>
      <c r="Y18" s="41">
        <f ca="1"/>
        <v>1.2</v>
      </c>
      <c r="Z18" s="40">
        <f ca="1"/>
        <v>1.2</v>
      </c>
      <c r="AA18" s="41">
        <f ca="1"/>
        <v>1.3</v>
      </c>
      <c r="AB18" s="40">
        <f ca="1"/>
        <v>1.4</v>
      </c>
      <c r="AC18" s="41">
        <f ca="1"/>
        <v>1.5</v>
      </c>
      <c r="AD18" s="42">
        <f ca="1"/>
        <v>1.6</v>
      </c>
      <c r="AH18">
        <v>3.17</v>
      </c>
      <c r="AI18" s="47">
        <f t="shared" ca="1" si="2"/>
        <v>0.15</v>
      </c>
      <c r="AJ18" s="47">
        <f t="shared" ca="1" si="2"/>
        <v>0.23</v>
      </c>
      <c r="AK18" s="47">
        <f t="shared" ca="1" si="2"/>
        <v>0.31</v>
      </c>
      <c r="AL18" s="47">
        <f t="shared" ca="1" si="2"/>
        <v>0.5</v>
      </c>
      <c r="AM18" s="47">
        <f t="shared" ca="1" si="2"/>
        <v>0.77</v>
      </c>
      <c r="AN18" s="47">
        <f t="shared" ca="1" si="2"/>
        <v>1.1399999999999999</v>
      </c>
      <c r="AO18" s="47">
        <f t="shared" ca="1" si="2"/>
        <v>1.38</v>
      </c>
      <c r="AP18" s="47">
        <f t="shared" ca="1" si="2"/>
        <v>1.48</v>
      </c>
      <c r="AQ18" s="47">
        <f t="shared" ca="1" si="2"/>
        <v>1.54</v>
      </c>
      <c r="AR18">
        <v>16</v>
      </c>
      <c r="AT18">
        <v>17</v>
      </c>
      <c r="AU18" t="s">
        <v>46</v>
      </c>
      <c r="AV18">
        <v>3.4142621185575099</v>
      </c>
      <c r="AW18">
        <v>0.29608278671119198</v>
      </c>
      <c r="AX18">
        <v>0.54743940256809698</v>
      </c>
      <c r="AY18">
        <v>0.853234262272896</v>
      </c>
      <c r="AZ18">
        <v>1.2076482947583</v>
      </c>
      <c r="BA18">
        <v>1.40260927146415</v>
      </c>
      <c r="BE18">
        <f ca="1"/>
        <v>3.25</v>
      </c>
      <c r="BF18">
        <f ca="1"/>
        <v>0.15</v>
      </c>
      <c r="BG18">
        <f ca="1"/>
        <v>0.23</v>
      </c>
      <c r="BH18">
        <f ca="1"/>
        <v>0.31</v>
      </c>
      <c r="BI18">
        <f ca="1"/>
        <v>0.38</v>
      </c>
      <c r="BJ18">
        <f ca="1"/>
        <v>0.42</v>
      </c>
      <c r="BK18">
        <f ca="1"/>
        <v>0.5</v>
      </c>
      <c r="BL18">
        <f ca="1"/>
        <v>0.56999999999999995</v>
      </c>
      <c r="BM18">
        <f ca="1"/>
        <v>0.64</v>
      </c>
      <c r="BN18">
        <f ca="1"/>
        <v>0.69</v>
      </c>
      <c r="BO18">
        <f ca="1"/>
        <v>0.71</v>
      </c>
      <c r="BP18">
        <f ca="1"/>
        <v>0.77</v>
      </c>
      <c r="BQ18">
        <f ca="1"/>
        <v>0.84</v>
      </c>
      <c r="BR18">
        <f ca="1"/>
        <v>0.93</v>
      </c>
      <c r="BS18">
        <f ca="1"/>
        <v>1</v>
      </c>
      <c r="BT18">
        <f ca="1"/>
        <v>1.04</v>
      </c>
      <c r="BU18">
        <f ca="1"/>
        <v>1.1399999999999999</v>
      </c>
      <c r="BV18">
        <f ca="1"/>
        <v>1.24</v>
      </c>
      <c r="BW18">
        <f ca="1"/>
        <v>1.32</v>
      </c>
      <c r="BX18">
        <f ca="1"/>
        <v>1.38</v>
      </c>
      <c r="BY18">
        <f ca="1"/>
        <v>1.48</v>
      </c>
      <c r="BZ18">
        <f ca="1"/>
        <v>1.55</v>
      </c>
    </row>
    <row r="19" spans="2:78">
      <c r="B19" s="50"/>
      <c r="C19" s="329"/>
      <c r="D19" s="329"/>
      <c r="E19" s="329"/>
      <c r="F19" s="329"/>
      <c r="G19" s="329"/>
      <c r="I19" s="6" t="str">
        <f ca="1"/>
        <v>3 mo</v>
      </c>
      <c r="J19" s="40">
        <f ca="1"/>
        <v>0.2</v>
      </c>
      <c r="K19" s="41">
        <f ca="1"/>
        <v>0.2</v>
      </c>
      <c r="L19" s="40">
        <f ca="1"/>
        <v>0.3</v>
      </c>
      <c r="M19" s="41">
        <f ca="1"/>
        <v>0.4</v>
      </c>
      <c r="N19" s="40">
        <f ca="1"/>
        <v>0.4</v>
      </c>
      <c r="O19" s="41">
        <f ca="1"/>
        <v>0.5</v>
      </c>
      <c r="P19" s="40">
        <f ca="1"/>
        <v>0.6</v>
      </c>
      <c r="Q19" s="41">
        <f ca="1"/>
        <v>0.6</v>
      </c>
      <c r="R19" s="40">
        <f ca="1"/>
        <v>0.7</v>
      </c>
      <c r="S19" s="41">
        <f ca="1"/>
        <v>0.7</v>
      </c>
      <c r="T19" s="40">
        <f ca="1"/>
        <v>0.8</v>
      </c>
      <c r="U19" s="41">
        <f ca="1"/>
        <v>0.8</v>
      </c>
      <c r="V19" s="40">
        <f ca="1"/>
        <v>0.9</v>
      </c>
      <c r="W19" s="41">
        <f ca="1"/>
        <v>1</v>
      </c>
      <c r="X19" s="40">
        <f ca="1"/>
        <v>1.1000000000000001</v>
      </c>
      <c r="Y19" s="41">
        <f ca="1"/>
        <v>1.2</v>
      </c>
      <c r="Z19" s="40">
        <f ca="1"/>
        <v>1.2</v>
      </c>
      <c r="AA19" s="41">
        <f ca="1"/>
        <v>1.3</v>
      </c>
      <c r="AB19" s="40">
        <f ca="1"/>
        <v>1.4</v>
      </c>
      <c r="AC19" s="41">
        <f ca="1"/>
        <v>1.5</v>
      </c>
      <c r="AD19" s="42">
        <f ca="1"/>
        <v>1.6</v>
      </c>
      <c r="AH19">
        <v>3.25</v>
      </c>
      <c r="AI19" s="47">
        <f t="shared" ca="1" si="2"/>
        <v>0.15</v>
      </c>
      <c r="AJ19" s="47">
        <f t="shared" ca="1" si="2"/>
        <v>0.23</v>
      </c>
      <c r="AK19" s="47">
        <f t="shared" ca="1" si="2"/>
        <v>0.31</v>
      </c>
      <c r="AL19" s="47">
        <f t="shared" ca="1" si="2"/>
        <v>0.5</v>
      </c>
      <c r="AM19" s="47">
        <f t="shared" ca="1" si="2"/>
        <v>0.77</v>
      </c>
      <c r="AN19" s="47">
        <f t="shared" ca="1" si="2"/>
        <v>1.1399999999999999</v>
      </c>
      <c r="AO19" s="47">
        <f t="shared" ca="1" si="2"/>
        <v>1.38</v>
      </c>
      <c r="AP19" s="47">
        <f t="shared" ca="1" si="2"/>
        <v>1.48</v>
      </c>
      <c r="AQ19" s="47">
        <f t="shared" ca="1" si="2"/>
        <v>1.55</v>
      </c>
      <c r="AR19">
        <v>17</v>
      </c>
      <c r="AT19">
        <v>18</v>
      </c>
      <c r="AU19" t="s">
        <v>46</v>
      </c>
      <c r="AV19">
        <v>3.4975954518908399</v>
      </c>
      <c r="AW19">
        <v>0.29743491894409302</v>
      </c>
      <c r="AX19">
        <v>0.54873377270697798</v>
      </c>
      <c r="AY19">
        <v>0.85397460012964199</v>
      </c>
      <c r="AZ19">
        <v>1.20930053181763</v>
      </c>
      <c r="BA19">
        <v>1.40995634673507</v>
      </c>
      <c r="BE19">
        <f ca="1"/>
        <v>3.33</v>
      </c>
      <c r="BF19">
        <f ca="1"/>
        <v>0.15</v>
      </c>
      <c r="BG19">
        <f ca="1"/>
        <v>0.23</v>
      </c>
      <c r="BH19">
        <f ca="1"/>
        <v>0.31</v>
      </c>
      <c r="BI19">
        <f ca="1"/>
        <v>0.38</v>
      </c>
      <c r="BJ19">
        <f ca="1"/>
        <v>0.42</v>
      </c>
      <c r="BK19">
        <f ca="1"/>
        <v>0.5</v>
      </c>
      <c r="BL19">
        <f ca="1"/>
        <v>0.56999999999999995</v>
      </c>
      <c r="BM19">
        <f ca="1"/>
        <v>0.64</v>
      </c>
      <c r="BN19">
        <f ca="1"/>
        <v>0.69</v>
      </c>
      <c r="BO19">
        <f ca="1"/>
        <v>0.71</v>
      </c>
      <c r="BP19">
        <f ca="1"/>
        <v>0.77</v>
      </c>
      <c r="BQ19">
        <f ca="1"/>
        <v>0.84</v>
      </c>
      <c r="BR19">
        <f ca="1"/>
        <v>0.93</v>
      </c>
      <c r="BS19">
        <f ca="1"/>
        <v>1</v>
      </c>
      <c r="BT19">
        <f ca="1"/>
        <v>1.04</v>
      </c>
      <c r="BU19">
        <f ca="1"/>
        <v>1.1399999999999999</v>
      </c>
      <c r="BV19">
        <f ca="1"/>
        <v>1.24</v>
      </c>
      <c r="BW19">
        <f ca="1"/>
        <v>1.33</v>
      </c>
      <c r="BX19">
        <f ca="1"/>
        <v>1.38</v>
      </c>
      <c r="BY19">
        <f ca="1"/>
        <v>1.49</v>
      </c>
      <c r="BZ19">
        <f ca="1"/>
        <v>1.55</v>
      </c>
    </row>
    <row r="20" spans="2:78">
      <c r="C20" s="62">
        <f>VLOOKUP(INDEX(OutcomeInfo,MATCH(B2,Outcomes,0),3),tenPercent,MATCH(B1,GMFCS)+1,FALSE)</f>
        <v>-30</v>
      </c>
      <c r="D20" s="62" t="s">
        <v>13</v>
      </c>
      <c r="I20" s="6" t="str">
        <f ca="1"/>
        <v>6 mo</v>
      </c>
      <c r="J20" s="40">
        <f ca="1"/>
        <v>0.2</v>
      </c>
      <c r="K20" s="41">
        <f ca="1"/>
        <v>0.2</v>
      </c>
      <c r="L20" s="40">
        <f ca="1"/>
        <v>0.3</v>
      </c>
      <c r="M20" s="41">
        <f ca="1"/>
        <v>0.4</v>
      </c>
      <c r="N20" s="40">
        <f ca="1"/>
        <v>0.4</v>
      </c>
      <c r="O20" s="41">
        <f ca="1"/>
        <v>0.5</v>
      </c>
      <c r="P20" s="40">
        <f ca="1"/>
        <v>0.6</v>
      </c>
      <c r="Q20" s="41">
        <f ca="1"/>
        <v>0.6</v>
      </c>
      <c r="R20" s="40">
        <f ca="1"/>
        <v>0.7</v>
      </c>
      <c r="S20" s="41">
        <f ca="1"/>
        <v>0.7</v>
      </c>
      <c r="T20" s="40">
        <f ca="1"/>
        <v>0.8</v>
      </c>
      <c r="U20" s="41">
        <f ca="1"/>
        <v>0.8</v>
      </c>
      <c r="V20" s="40">
        <f ca="1"/>
        <v>0.9</v>
      </c>
      <c r="W20" s="41">
        <f ca="1"/>
        <v>1</v>
      </c>
      <c r="X20" s="40">
        <f ca="1"/>
        <v>1.1000000000000001</v>
      </c>
      <c r="Y20" s="41">
        <f ca="1"/>
        <v>1.2</v>
      </c>
      <c r="Z20" s="40">
        <f ca="1"/>
        <v>1.2</v>
      </c>
      <c r="AA20" s="41">
        <f ca="1"/>
        <v>1.3</v>
      </c>
      <c r="AB20" s="40">
        <f ca="1"/>
        <v>1.4</v>
      </c>
      <c r="AC20" s="41">
        <f ca="1"/>
        <v>1.5</v>
      </c>
      <c r="AD20" s="42">
        <f ca="1"/>
        <v>1.6</v>
      </c>
      <c r="AH20">
        <v>3.33</v>
      </c>
      <c r="AI20" s="47">
        <f t="shared" ca="1" si="2"/>
        <v>0.15</v>
      </c>
      <c r="AJ20" s="47">
        <f t="shared" ca="1" si="2"/>
        <v>0.23</v>
      </c>
      <c r="AK20" s="47">
        <f t="shared" ca="1" si="2"/>
        <v>0.31</v>
      </c>
      <c r="AL20" s="47">
        <f t="shared" ca="1" si="2"/>
        <v>0.5</v>
      </c>
      <c r="AM20" s="47">
        <f t="shared" ca="1" si="2"/>
        <v>0.77</v>
      </c>
      <c r="AN20" s="47">
        <f t="shared" ca="1" si="2"/>
        <v>1.1399999999999999</v>
      </c>
      <c r="AO20" s="47">
        <f t="shared" ca="1" si="2"/>
        <v>1.38</v>
      </c>
      <c r="AP20" s="47">
        <f t="shared" ca="1" si="2"/>
        <v>1.49</v>
      </c>
      <c r="AQ20" s="47">
        <f t="shared" ca="1" si="2"/>
        <v>1.55</v>
      </c>
      <c r="AR20">
        <v>18</v>
      </c>
      <c r="AT20">
        <v>19</v>
      </c>
      <c r="AU20" t="s">
        <v>46</v>
      </c>
      <c r="AV20">
        <v>3.5809287852241698</v>
      </c>
      <c r="AW20">
        <v>0.298787051176993</v>
      </c>
      <c r="AX20">
        <v>0.55002814284585999</v>
      </c>
      <c r="AY20">
        <v>0.85471493798638898</v>
      </c>
      <c r="AZ20">
        <v>1.2109527688769699</v>
      </c>
      <c r="BA20">
        <v>1.4173034220059999</v>
      </c>
      <c r="BE20">
        <f ca="1"/>
        <v>3.42</v>
      </c>
      <c r="BF20">
        <f ca="1"/>
        <v>0.15</v>
      </c>
      <c r="BG20">
        <f ca="1"/>
        <v>0.23</v>
      </c>
      <c r="BH20">
        <f ca="1"/>
        <v>0.31</v>
      </c>
      <c r="BI20">
        <f ca="1"/>
        <v>0.38</v>
      </c>
      <c r="BJ20">
        <f ca="1"/>
        <v>0.42</v>
      </c>
      <c r="BK20">
        <f ca="1"/>
        <v>0.5</v>
      </c>
      <c r="BL20">
        <f ca="1"/>
        <v>0.56999999999999995</v>
      </c>
      <c r="BM20">
        <f ca="1"/>
        <v>0.64</v>
      </c>
      <c r="BN20">
        <f ca="1"/>
        <v>0.69</v>
      </c>
      <c r="BO20">
        <f ca="1"/>
        <v>0.71</v>
      </c>
      <c r="BP20">
        <f ca="1"/>
        <v>0.77</v>
      </c>
      <c r="BQ20">
        <f ca="1"/>
        <v>0.84</v>
      </c>
      <c r="BR20">
        <f ca="1"/>
        <v>0.93</v>
      </c>
      <c r="BS20">
        <f ca="1"/>
        <v>1</v>
      </c>
      <c r="BT20">
        <f ca="1"/>
        <v>1.04</v>
      </c>
      <c r="BU20">
        <f ca="1"/>
        <v>1.1499999999999999</v>
      </c>
      <c r="BV20">
        <f ca="1"/>
        <v>1.24</v>
      </c>
      <c r="BW20">
        <f ca="1"/>
        <v>1.33</v>
      </c>
      <c r="BX20">
        <f ca="1"/>
        <v>1.38</v>
      </c>
      <c r="BY20">
        <f ca="1"/>
        <v>1.49</v>
      </c>
      <c r="BZ20">
        <f ca="1"/>
        <v>1.55</v>
      </c>
    </row>
    <row r="21" spans="2:78" ht="17" thickBot="1">
      <c r="C21" s="62">
        <f>VLOOKUP(INDEX(OutcomeInfo,MATCH(B2,Outcomes,0),3),ninetyPercent,MATCH(B1,GMFCS)+1,FALSE)</f>
        <v>20</v>
      </c>
      <c r="D21" s="62" t="s">
        <v>14</v>
      </c>
      <c r="I21" s="10" t="str">
        <f ca="1"/>
        <v>9 mo</v>
      </c>
      <c r="J21" s="43">
        <f ca="1"/>
        <v>0.2</v>
      </c>
      <c r="K21" s="44">
        <f ca="1"/>
        <v>0.2</v>
      </c>
      <c r="L21" s="43">
        <f ca="1"/>
        <v>0.3</v>
      </c>
      <c r="M21" s="44">
        <f ca="1"/>
        <v>0.4</v>
      </c>
      <c r="N21" s="43">
        <f ca="1"/>
        <v>0.4</v>
      </c>
      <c r="O21" s="44">
        <f ca="1"/>
        <v>0.5</v>
      </c>
      <c r="P21" s="43">
        <f ca="1"/>
        <v>0.6</v>
      </c>
      <c r="Q21" s="44">
        <f ca="1"/>
        <v>0.6</v>
      </c>
      <c r="R21" s="43">
        <f ca="1"/>
        <v>0.7</v>
      </c>
      <c r="S21" s="44">
        <f ca="1"/>
        <v>0.7</v>
      </c>
      <c r="T21" s="43">
        <f ca="1"/>
        <v>0.8</v>
      </c>
      <c r="U21" s="44">
        <f ca="1"/>
        <v>0.8</v>
      </c>
      <c r="V21" s="43">
        <f ca="1"/>
        <v>0.9</v>
      </c>
      <c r="W21" s="44">
        <f ca="1"/>
        <v>1</v>
      </c>
      <c r="X21" s="43">
        <f ca="1"/>
        <v>1.1000000000000001</v>
      </c>
      <c r="Y21" s="44">
        <f ca="1"/>
        <v>1.2</v>
      </c>
      <c r="Z21" s="43">
        <f ca="1"/>
        <v>1.3</v>
      </c>
      <c r="AA21" s="44">
        <f ca="1"/>
        <v>1.4</v>
      </c>
      <c r="AB21" s="43">
        <f ca="1"/>
        <v>1.4</v>
      </c>
      <c r="AC21" s="44">
        <f ca="1"/>
        <v>1.6</v>
      </c>
      <c r="AD21" s="45">
        <f ca="1"/>
        <v>1.6</v>
      </c>
      <c r="AH21">
        <v>3.42</v>
      </c>
      <c r="AI21" s="47">
        <f t="shared" ca="1" si="2"/>
        <v>0.15</v>
      </c>
      <c r="AJ21" s="47">
        <f t="shared" ca="1" si="2"/>
        <v>0.23</v>
      </c>
      <c r="AK21" s="47">
        <f t="shared" ca="1" si="2"/>
        <v>0.31</v>
      </c>
      <c r="AL21" s="47">
        <f t="shared" ca="1" si="2"/>
        <v>0.5</v>
      </c>
      <c r="AM21" s="47">
        <f t="shared" ca="1" si="2"/>
        <v>0.77</v>
      </c>
      <c r="AN21" s="47">
        <f t="shared" ca="1" si="2"/>
        <v>1.1499999999999999</v>
      </c>
      <c r="AO21" s="47">
        <f t="shared" ca="1" si="2"/>
        <v>1.38</v>
      </c>
      <c r="AP21" s="47">
        <f t="shared" ca="1" si="2"/>
        <v>1.49</v>
      </c>
      <c r="AQ21" s="47">
        <f t="shared" ca="1" si="2"/>
        <v>1.55</v>
      </c>
      <c r="AR21">
        <v>19</v>
      </c>
      <c r="AT21">
        <v>20</v>
      </c>
      <c r="AU21" t="s">
        <v>46</v>
      </c>
      <c r="AV21">
        <v>3.6642621185575099</v>
      </c>
      <c r="AW21">
        <v>0.30013918340989398</v>
      </c>
      <c r="AX21">
        <v>0.551322512984742</v>
      </c>
      <c r="AY21">
        <v>0.85545527584313596</v>
      </c>
      <c r="AZ21">
        <v>1.2126050059363001</v>
      </c>
      <c r="BA21">
        <v>1.4246504972769201</v>
      </c>
      <c r="BE21">
        <f ca="1"/>
        <v>3.5</v>
      </c>
      <c r="BF21">
        <f ca="1"/>
        <v>0.15</v>
      </c>
      <c r="BG21">
        <f ca="1"/>
        <v>0.23</v>
      </c>
      <c r="BH21">
        <f ca="1"/>
        <v>0.31</v>
      </c>
      <c r="BI21">
        <f ca="1"/>
        <v>0.38</v>
      </c>
      <c r="BJ21">
        <f ca="1"/>
        <v>0.42</v>
      </c>
      <c r="BK21">
        <f ca="1"/>
        <v>0.5</v>
      </c>
      <c r="BL21">
        <f ca="1"/>
        <v>0.56999999999999995</v>
      </c>
      <c r="BM21">
        <f ca="1"/>
        <v>0.64</v>
      </c>
      <c r="BN21">
        <f ca="1"/>
        <v>0.69</v>
      </c>
      <c r="BO21">
        <f ca="1"/>
        <v>0.71</v>
      </c>
      <c r="BP21">
        <f ca="1"/>
        <v>0.77</v>
      </c>
      <c r="BQ21">
        <f ca="1"/>
        <v>0.84</v>
      </c>
      <c r="BR21">
        <f ca="1"/>
        <v>0.93</v>
      </c>
      <c r="BS21">
        <f ca="1"/>
        <v>1</v>
      </c>
      <c r="BT21">
        <f ca="1"/>
        <v>1.04</v>
      </c>
      <c r="BU21">
        <f ca="1"/>
        <v>1.1499999999999999</v>
      </c>
      <c r="BV21">
        <f ca="1"/>
        <v>1.24</v>
      </c>
      <c r="BW21">
        <f ca="1"/>
        <v>1.33</v>
      </c>
      <c r="BX21">
        <f ca="1"/>
        <v>1.39</v>
      </c>
      <c r="BY21">
        <f ca="1"/>
        <v>1.5</v>
      </c>
      <c r="BZ21">
        <f ca="1"/>
        <v>1.56</v>
      </c>
    </row>
    <row r="22" spans="2:78">
      <c r="C22" s="62">
        <f>VLOOKUP(INDEX(OutcomeInfo,MATCH(B2,Outcomes,0),3),twentyfivePercent,MATCH(B1,GMFCS)+1,FALSE)</f>
        <v>-12</v>
      </c>
      <c r="D22" s="62" t="s">
        <v>114</v>
      </c>
      <c r="I22" s="6" t="str">
        <f ca="1"/>
        <v>6 years  0 mo</v>
      </c>
      <c r="J22" s="40">
        <f ca="1"/>
        <v>0.2</v>
      </c>
      <c r="K22" s="41">
        <f ca="1"/>
        <v>0.2</v>
      </c>
      <c r="L22" s="40">
        <f ca="1"/>
        <v>0.3</v>
      </c>
      <c r="M22" s="41">
        <f ca="1"/>
        <v>0.4</v>
      </c>
      <c r="N22" s="40">
        <f ca="1"/>
        <v>0.4</v>
      </c>
      <c r="O22" s="41">
        <f ca="1"/>
        <v>0.5</v>
      </c>
      <c r="P22" s="40">
        <f ca="1"/>
        <v>0.6</v>
      </c>
      <c r="Q22" s="41">
        <f ca="1"/>
        <v>0.6</v>
      </c>
      <c r="R22" s="40">
        <f ca="1"/>
        <v>0.7</v>
      </c>
      <c r="S22" s="41">
        <f ca="1"/>
        <v>0.7</v>
      </c>
      <c r="T22" s="40">
        <f ca="1"/>
        <v>0.8</v>
      </c>
      <c r="U22" s="41">
        <f ca="1"/>
        <v>0.8</v>
      </c>
      <c r="V22" s="40">
        <f ca="1"/>
        <v>0.9</v>
      </c>
      <c r="W22" s="41">
        <f ca="1"/>
        <v>1</v>
      </c>
      <c r="X22" s="40">
        <f ca="1"/>
        <v>1.1000000000000001</v>
      </c>
      <c r="Y22" s="41">
        <f ca="1"/>
        <v>1.2</v>
      </c>
      <c r="Z22" s="40">
        <f ca="1"/>
        <v>1.3</v>
      </c>
      <c r="AA22" s="41">
        <f ca="1"/>
        <v>1.4</v>
      </c>
      <c r="AB22" s="40">
        <f ca="1"/>
        <v>1.4</v>
      </c>
      <c r="AC22" s="41">
        <f ca="1"/>
        <v>1.6</v>
      </c>
      <c r="AD22" s="42">
        <f ca="1"/>
        <v>1.6</v>
      </c>
      <c r="AH22">
        <v>3.5</v>
      </c>
      <c r="AI22" s="47">
        <f t="shared" ca="1" si="2"/>
        <v>0.15</v>
      </c>
      <c r="AJ22" s="47">
        <f t="shared" ca="1" si="2"/>
        <v>0.23</v>
      </c>
      <c r="AK22" s="47">
        <f t="shared" ca="1" si="2"/>
        <v>0.31</v>
      </c>
      <c r="AL22" s="47">
        <f t="shared" ca="1" si="2"/>
        <v>0.5</v>
      </c>
      <c r="AM22" s="47">
        <f t="shared" ca="1" si="2"/>
        <v>0.77</v>
      </c>
      <c r="AN22" s="47">
        <f t="shared" ca="1" si="2"/>
        <v>1.1499999999999999</v>
      </c>
      <c r="AO22" s="47">
        <f t="shared" ca="1" si="2"/>
        <v>1.39</v>
      </c>
      <c r="AP22" s="47">
        <f t="shared" ca="1" si="2"/>
        <v>1.5</v>
      </c>
      <c r="AQ22" s="47">
        <f t="shared" ca="1" si="2"/>
        <v>1.56</v>
      </c>
      <c r="AR22">
        <v>20</v>
      </c>
      <c r="AT22">
        <v>21</v>
      </c>
      <c r="AU22" t="s">
        <v>46</v>
      </c>
      <c r="AV22">
        <v>3.7475954518908399</v>
      </c>
      <c r="AW22">
        <v>0.30149131564279402</v>
      </c>
      <c r="AX22">
        <v>0.552616883123624</v>
      </c>
      <c r="AY22">
        <v>0.85619561369988195</v>
      </c>
      <c r="AZ22">
        <v>1.21425724299563</v>
      </c>
      <c r="BA22">
        <v>1.43199757254785</v>
      </c>
      <c r="BE22">
        <f ca="1"/>
        <v>3.58</v>
      </c>
      <c r="BF22">
        <f ca="1"/>
        <v>0.15</v>
      </c>
      <c r="BG22">
        <f ca="1"/>
        <v>0.23</v>
      </c>
      <c r="BH22">
        <f ca="1"/>
        <v>0.31</v>
      </c>
      <c r="BI22">
        <f ca="1"/>
        <v>0.38</v>
      </c>
      <c r="BJ22">
        <f ca="1"/>
        <v>0.42</v>
      </c>
      <c r="BK22">
        <f ca="1"/>
        <v>0.5</v>
      </c>
      <c r="BL22">
        <f ca="1"/>
        <v>0.56999999999999995</v>
      </c>
      <c r="BM22">
        <f ca="1"/>
        <v>0.64</v>
      </c>
      <c r="BN22">
        <f ca="1"/>
        <v>0.69</v>
      </c>
      <c r="BO22">
        <f ca="1"/>
        <v>0.71</v>
      </c>
      <c r="BP22">
        <f ca="1"/>
        <v>0.77</v>
      </c>
      <c r="BQ22">
        <f ca="1"/>
        <v>0.84</v>
      </c>
      <c r="BR22">
        <f ca="1"/>
        <v>0.93</v>
      </c>
      <c r="BS22">
        <f ca="1"/>
        <v>1</v>
      </c>
      <c r="BT22">
        <f ca="1"/>
        <v>1.04</v>
      </c>
      <c r="BU22">
        <f ca="1"/>
        <v>1.1499999999999999</v>
      </c>
      <c r="BV22">
        <f ca="1"/>
        <v>1.24</v>
      </c>
      <c r="BW22">
        <f ca="1"/>
        <v>1.33</v>
      </c>
      <c r="BX22">
        <f ca="1"/>
        <v>1.39</v>
      </c>
      <c r="BY22">
        <f ca="1"/>
        <v>1.5</v>
      </c>
      <c r="BZ22">
        <f ca="1"/>
        <v>1.56</v>
      </c>
    </row>
    <row r="23" spans="2:78">
      <c r="B23" s="48"/>
      <c r="C23" s="47">
        <f>VLOOKUP(INDEX(OutcomeInfo,MATCH(B2,Outcomes,0),3),seventyfivePercent,MATCH(B1,GMFCS)+1,FALSE)</f>
        <v>11</v>
      </c>
      <c r="D23" s="47" t="s">
        <v>115</v>
      </c>
      <c r="I23" s="6" t="str">
        <f ca="1"/>
        <v>3 mo</v>
      </c>
      <c r="J23" s="40">
        <f ca="1"/>
        <v>0.2</v>
      </c>
      <c r="K23" s="41">
        <f ca="1"/>
        <v>0.2</v>
      </c>
      <c r="L23" s="40">
        <f ca="1"/>
        <v>0.3</v>
      </c>
      <c r="M23" s="41">
        <f ca="1"/>
        <v>0.4</v>
      </c>
      <c r="N23" s="40">
        <f ca="1"/>
        <v>0.4</v>
      </c>
      <c r="O23" s="41">
        <f ca="1"/>
        <v>0.5</v>
      </c>
      <c r="P23" s="40">
        <f ca="1"/>
        <v>0.6</v>
      </c>
      <c r="Q23" s="41">
        <f ca="1"/>
        <v>0.6</v>
      </c>
      <c r="R23" s="40">
        <f ca="1"/>
        <v>0.7</v>
      </c>
      <c r="S23" s="41">
        <f ca="1"/>
        <v>0.7</v>
      </c>
      <c r="T23" s="40">
        <f ca="1"/>
        <v>0.8</v>
      </c>
      <c r="U23" s="41">
        <f ca="1"/>
        <v>0.8</v>
      </c>
      <c r="V23" s="40">
        <f ca="1"/>
        <v>1</v>
      </c>
      <c r="W23" s="41">
        <f ca="1"/>
        <v>1</v>
      </c>
      <c r="X23" s="40">
        <f ca="1"/>
        <v>1.1000000000000001</v>
      </c>
      <c r="Y23" s="41">
        <f ca="1"/>
        <v>1.2</v>
      </c>
      <c r="Z23" s="40">
        <f ca="1"/>
        <v>1.3</v>
      </c>
      <c r="AA23" s="41">
        <f ca="1"/>
        <v>1.4</v>
      </c>
      <c r="AB23" s="40">
        <f ca="1"/>
        <v>1.4</v>
      </c>
      <c r="AC23" s="41">
        <f ca="1"/>
        <v>1.6</v>
      </c>
      <c r="AD23" s="42">
        <f ca="1"/>
        <v>1.6</v>
      </c>
      <c r="AH23">
        <v>3.58</v>
      </c>
      <c r="AI23" s="47">
        <f t="shared" ca="1" si="2"/>
        <v>0.15</v>
      </c>
      <c r="AJ23" s="47">
        <f t="shared" ca="1" si="2"/>
        <v>0.23</v>
      </c>
      <c r="AK23" s="47">
        <f t="shared" ca="1" si="2"/>
        <v>0.31</v>
      </c>
      <c r="AL23" s="47">
        <f t="shared" ca="1" si="2"/>
        <v>0.5</v>
      </c>
      <c r="AM23" s="47">
        <f t="shared" ca="1" si="2"/>
        <v>0.77</v>
      </c>
      <c r="AN23" s="47">
        <f t="shared" ca="1" si="2"/>
        <v>1.1499999999999999</v>
      </c>
      <c r="AO23" s="47">
        <f t="shared" ca="1" si="2"/>
        <v>1.39</v>
      </c>
      <c r="AP23" s="47">
        <f t="shared" ca="1" si="2"/>
        <v>1.5</v>
      </c>
      <c r="AQ23" s="47">
        <f t="shared" ca="1" si="2"/>
        <v>1.56</v>
      </c>
      <c r="AR23">
        <v>21</v>
      </c>
      <c r="AT23">
        <v>22</v>
      </c>
      <c r="AU23" t="s">
        <v>46</v>
      </c>
      <c r="AV23">
        <v>3.8309287852241698</v>
      </c>
      <c r="AW23">
        <v>0.302843447875695</v>
      </c>
      <c r="AX23">
        <v>0.55391125326250501</v>
      </c>
      <c r="AY23">
        <v>0.85693595155662905</v>
      </c>
      <c r="AZ23">
        <v>1.2159094800549599</v>
      </c>
      <c r="BA23">
        <v>1.4393446478187799</v>
      </c>
      <c r="BE23">
        <f ca="1"/>
        <v>3.67</v>
      </c>
      <c r="BF23">
        <f ca="1"/>
        <v>0.15</v>
      </c>
      <c r="BG23">
        <f ca="1"/>
        <v>0.22</v>
      </c>
      <c r="BH23">
        <f ca="1"/>
        <v>0.31</v>
      </c>
      <c r="BI23">
        <f ca="1"/>
        <v>0.38</v>
      </c>
      <c r="BJ23">
        <f ca="1"/>
        <v>0.42</v>
      </c>
      <c r="BK23">
        <f ca="1"/>
        <v>0.5</v>
      </c>
      <c r="BL23">
        <f ca="1"/>
        <v>0.56999999999999995</v>
      </c>
      <c r="BM23">
        <f ca="1"/>
        <v>0.64</v>
      </c>
      <c r="BN23">
        <f ca="1"/>
        <v>0.69</v>
      </c>
      <c r="BO23">
        <f ca="1"/>
        <v>0.71</v>
      </c>
      <c r="BP23">
        <f ca="1"/>
        <v>0.77</v>
      </c>
      <c r="BQ23">
        <f ca="1"/>
        <v>0.84</v>
      </c>
      <c r="BR23">
        <f ca="1"/>
        <v>0.93</v>
      </c>
      <c r="BS23">
        <f ca="1"/>
        <v>1</v>
      </c>
      <c r="BT23">
        <f ca="1"/>
        <v>1.04</v>
      </c>
      <c r="BU23">
        <f ca="1"/>
        <v>1.1499999999999999</v>
      </c>
      <c r="BV23">
        <f ca="1"/>
        <v>1.24</v>
      </c>
      <c r="BW23">
        <f ca="1"/>
        <v>1.33</v>
      </c>
      <c r="BX23">
        <f ca="1"/>
        <v>1.39</v>
      </c>
      <c r="BY23">
        <f ca="1"/>
        <v>1.5</v>
      </c>
      <c r="BZ23">
        <f ca="1"/>
        <v>1.57</v>
      </c>
    </row>
    <row r="24" spans="2:78">
      <c r="B24" s="48"/>
      <c r="C24" s="62" t="str">
        <f ca="1">IF(OR(C7="",C13="",C6="",C12=""),"",IF(OR(AND(D8="max",D14="max"),AND(D8="min",D14="min")),"undetermined",IF(C14="min",0,IF(C14="max",D15+1,C14))-IF(D8="min",D9-1,IF(D8="max",100,D8))))</f>
        <v/>
      </c>
      <c r="D24" s="62" t="s">
        <v>15</v>
      </c>
      <c r="I24" s="6" t="str">
        <f ca="1"/>
        <v>6 mo</v>
      </c>
      <c r="J24" s="40">
        <f ca="1"/>
        <v>0.2</v>
      </c>
      <c r="K24" s="41">
        <f ca="1"/>
        <v>0.2</v>
      </c>
      <c r="L24" s="40">
        <f ca="1"/>
        <v>0.3</v>
      </c>
      <c r="M24" s="41">
        <f ca="1"/>
        <v>0.4</v>
      </c>
      <c r="N24" s="40">
        <f ca="1"/>
        <v>0.4</v>
      </c>
      <c r="O24" s="41">
        <f ca="1"/>
        <v>0.5</v>
      </c>
      <c r="P24" s="40">
        <f ca="1"/>
        <v>0.6</v>
      </c>
      <c r="Q24" s="41">
        <f ca="1"/>
        <v>0.6</v>
      </c>
      <c r="R24" s="40">
        <f ca="1"/>
        <v>0.7</v>
      </c>
      <c r="S24" s="41">
        <f ca="1"/>
        <v>0.7</v>
      </c>
      <c r="T24" s="40">
        <f ca="1"/>
        <v>0.8</v>
      </c>
      <c r="U24" s="41">
        <f ca="1"/>
        <v>0.8</v>
      </c>
      <c r="V24" s="40">
        <f ca="1"/>
        <v>1</v>
      </c>
      <c r="W24" s="41">
        <f ca="1"/>
        <v>1</v>
      </c>
      <c r="X24" s="40">
        <f ca="1"/>
        <v>1.1000000000000001</v>
      </c>
      <c r="Y24" s="41">
        <f ca="1"/>
        <v>1.2</v>
      </c>
      <c r="Z24" s="40">
        <f ca="1"/>
        <v>1.3</v>
      </c>
      <c r="AA24" s="41">
        <f ca="1"/>
        <v>1.4</v>
      </c>
      <c r="AB24" s="40">
        <f ca="1"/>
        <v>1.5</v>
      </c>
      <c r="AC24" s="41">
        <f ca="1"/>
        <v>1.6</v>
      </c>
      <c r="AD24" s="42">
        <f ca="1"/>
        <v>1.7</v>
      </c>
      <c r="AH24">
        <v>3.67</v>
      </c>
      <c r="AI24" s="47">
        <f t="shared" ref="AI24:AQ33" ca="1" si="3">IF(AND(AI$3&gt;=MIN($J$5:$AD$5),AI$3&lt;=MAX($J$5:$AD$5)),INDEX(allCentiles,$AR24,MATCH(AI$3,topRow)),NA())</f>
        <v>0.15</v>
      </c>
      <c r="AJ24" s="47">
        <f t="shared" ca="1" si="3"/>
        <v>0.22</v>
      </c>
      <c r="AK24" s="47">
        <f t="shared" ca="1" si="3"/>
        <v>0.31</v>
      </c>
      <c r="AL24" s="47">
        <f t="shared" ca="1" si="3"/>
        <v>0.5</v>
      </c>
      <c r="AM24" s="47">
        <f t="shared" ca="1" si="3"/>
        <v>0.77</v>
      </c>
      <c r="AN24" s="47">
        <f t="shared" ca="1" si="3"/>
        <v>1.1499999999999999</v>
      </c>
      <c r="AO24" s="47">
        <f t="shared" ca="1" si="3"/>
        <v>1.39</v>
      </c>
      <c r="AP24" s="47">
        <f t="shared" ca="1" si="3"/>
        <v>1.5</v>
      </c>
      <c r="AQ24" s="47">
        <f t="shared" ca="1" si="3"/>
        <v>1.57</v>
      </c>
      <c r="AR24">
        <v>22</v>
      </c>
      <c r="AT24">
        <v>23</v>
      </c>
      <c r="AU24" t="s">
        <v>46</v>
      </c>
      <c r="AV24">
        <v>3.9142621185575099</v>
      </c>
      <c r="AW24">
        <v>0.30419558010859599</v>
      </c>
      <c r="AX24">
        <v>0.55520562340138702</v>
      </c>
      <c r="AY24">
        <v>0.85767628941337504</v>
      </c>
      <c r="AZ24">
        <v>1.2175617171142901</v>
      </c>
      <c r="BA24">
        <v>1.4466917230897001</v>
      </c>
      <c r="BE24">
        <f ca="1"/>
        <v>3.75</v>
      </c>
      <c r="BF24">
        <f ca="1"/>
        <v>0.15</v>
      </c>
      <c r="BG24">
        <f ca="1"/>
        <v>0.22</v>
      </c>
      <c r="BH24">
        <f ca="1"/>
        <v>0.31</v>
      </c>
      <c r="BI24">
        <f ca="1"/>
        <v>0.38</v>
      </c>
      <c r="BJ24">
        <f ca="1"/>
        <v>0.42</v>
      </c>
      <c r="BK24">
        <f ca="1"/>
        <v>0.5</v>
      </c>
      <c r="BL24">
        <f ca="1"/>
        <v>0.56999999999999995</v>
      </c>
      <c r="BM24">
        <f ca="1"/>
        <v>0.64</v>
      </c>
      <c r="BN24">
        <f ca="1"/>
        <v>0.69</v>
      </c>
      <c r="BO24">
        <f ca="1"/>
        <v>0.71</v>
      </c>
      <c r="BP24">
        <f ca="1"/>
        <v>0.77</v>
      </c>
      <c r="BQ24">
        <f ca="1"/>
        <v>0.84</v>
      </c>
      <c r="BR24">
        <f ca="1"/>
        <v>0.93</v>
      </c>
      <c r="BS24">
        <f ca="1"/>
        <v>1</v>
      </c>
      <c r="BT24">
        <f ca="1"/>
        <v>1.04</v>
      </c>
      <c r="BU24">
        <f ca="1"/>
        <v>1.1499999999999999</v>
      </c>
      <c r="BV24">
        <f ca="1"/>
        <v>1.24</v>
      </c>
      <c r="BW24">
        <f ca="1"/>
        <v>1.33</v>
      </c>
      <c r="BX24">
        <f ca="1"/>
        <v>1.39</v>
      </c>
      <c r="BY24">
        <f ca="1"/>
        <v>1.51</v>
      </c>
      <c r="BZ24">
        <f ca="1"/>
        <v>1.57</v>
      </c>
    </row>
    <row r="25" spans="2:78" ht="17" thickBot="1">
      <c r="B25" s="48"/>
      <c r="C25" s="62" t="str">
        <f ca="1">IF(OR(C7="",C13="",C6="",C12=""),"",IF(OR(AND(D8="max",D14="max"),AND(D8="min",D14="min")),"undetermined",IF(D14="min",D15,IF(D14="max",100,D14))-IF(C8="min",0,IF(C8="max",100,C8))))</f>
        <v/>
      </c>
      <c r="D25" s="62" t="s">
        <v>16</v>
      </c>
      <c r="I25" s="10" t="str">
        <f ca="1"/>
        <v>9 mo</v>
      </c>
      <c r="J25" s="43">
        <f ca="1"/>
        <v>0.2</v>
      </c>
      <c r="K25" s="44">
        <f ca="1"/>
        <v>0.2</v>
      </c>
      <c r="L25" s="43">
        <f ca="1"/>
        <v>0.3</v>
      </c>
      <c r="M25" s="44">
        <f ca="1"/>
        <v>0.4</v>
      </c>
      <c r="N25" s="43">
        <f ca="1"/>
        <v>0.4</v>
      </c>
      <c r="O25" s="44">
        <f ca="1"/>
        <v>0.5</v>
      </c>
      <c r="P25" s="43">
        <f ca="1"/>
        <v>0.6</v>
      </c>
      <c r="Q25" s="44">
        <f ca="1"/>
        <v>0.6</v>
      </c>
      <c r="R25" s="43">
        <f ca="1"/>
        <v>0.7</v>
      </c>
      <c r="S25" s="44">
        <f ca="1"/>
        <v>0.7</v>
      </c>
      <c r="T25" s="43">
        <f ca="1"/>
        <v>0.8</v>
      </c>
      <c r="U25" s="44">
        <f ca="1"/>
        <v>0.9</v>
      </c>
      <c r="V25" s="43">
        <f ca="1"/>
        <v>1</v>
      </c>
      <c r="W25" s="44">
        <f ca="1"/>
        <v>1</v>
      </c>
      <c r="X25" s="43">
        <f ca="1"/>
        <v>1.1000000000000001</v>
      </c>
      <c r="Y25" s="44">
        <f ca="1"/>
        <v>1.2</v>
      </c>
      <c r="Z25" s="43">
        <f ca="1"/>
        <v>1.3</v>
      </c>
      <c r="AA25" s="44">
        <f ca="1"/>
        <v>1.4</v>
      </c>
      <c r="AB25" s="43">
        <f ca="1"/>
        <v>1.5</v>
      </c>
      <c r="AC25" s="44">
        <f ca="1"/>
        <v>1.6</v>
      </c>
      <c r="AD25" s="45">
        <f ca="1"/>
        <v>1.7</v>
      </c>
      <c r="AH25">
        <v>3.75</v>
      </c>
      <c r="AI25" s="47">
        <f t="shared" ca="1" si="3"/>
        <v>0.15</v>
      </c>
      <c r="AJ25" s="47">
        <f t="shared" ca="1" si="3"/>
        <v>0.22</v>
      </c>
      <c r="AK25" s="47">
        <f t="shared" ca="1" si="3"/>
        <v>0.31</v>
      </c>
      <c r="AL25" s="47">
        <f t="shared" ca="1" si="3"/>
        <v>0.5</v>
      </c>
      <c r="AM25" s="47">
        <f t="shared" ca="1" si="3"/>
        <v>0.77</v>
      </c>
      <c r="AN25" s="47">
        <f t="shared" ca="1" si="3"/>
        <v>1.1499999999999999</v>
      </c>
      <c r="AO25" s="47">
        <f t="shared" ca="1" si="3"/>
        <v>1.39</v>
      </c>
      <c r="AP25" s="47">
        <f t="shared" ca="1" si="3"/>
        <v>1.51</v>
      </c>
      <c r="AQ25" s="47">
        <f t="shared" ca="1" si="3"/>
        <v>1.57</v>
      </c>
      <c r="AR25">
        <v>23</v>
      </c>
      <c r="AT25">
        <v>24</v>
      </c>
      <c r="AU25" t="s">
        <v>46</v>
      </c>
      <c r="AV25">
        <v>3.9975954518908399</v>
      </c>
      <c r="AW25">
        <v>0.30554771234149602</v>
      </c>
      <c r="AX25">
        <v>0.55649999354026902</v>
      </c>
      <c r="AY25">
        <v>0.85841662727012202</v>
      </c>
      <c r="AZ25">
        <v>1.21921395417362</v>
      </c>
      <c r="BA25">
        <v>1.45403879836063</v>
      </c>
      <c r="BE25">
        <f ca="1"/>
        <v>3.83</v>
      </c>
      <c r="BF25">
        <f ca="1"/>
        <v>0.15</v>
      </c>
      <c r="BG25">
        <f ca="1"/>
        <v>0.22</v>
      </c>
      <c r="BH25">
        <f ca="1"/>
        <v>0.31</v>
      </c>
      <c r="BI25">
        <f ca="1"/>
        <v>0.39</v>
      </c>
      <c r="BJ25">
        <f ca="1"/>
        <v>0.42</v>
      </c>
      <c r="BK25">
        <f ca="1"/>
        <v>0.5</v>
      </c>
      <c r="BL25">
        <f ca="1"/>
        <v>0.56999999999999995</v>
      </c>
      <c r="BM25">
        <f ca="1"/>
        <v>0.63</v>
      </c>
      <c r="BN25">
        <f ca="1"/>
        <v>0.69</v>
      </c>
      <c r="BO25">
        <f ca="1"/>
        <v>0.71</v>
      </c>
      <c r="BP25">
        <f ca="1"/>
        <v>0.77</v>
      </c>
      <c r="BQ25">
        <f ca="1"/>
        <v>0.84</v>
      </c>
      <c r="BR25">
        <f ca="1"/>
        <v>0.93</v>
      </c>
      <c r="BS25">
        <f ca="1"/>
        <v>1</v>
      </c>
      <c r="BT25">
        <f ca="1"/>
        <v>1.05</v>
      </c>
      <c r="BU25">
        <f ca="1"/>
        <v>1.1599999999999999</v>
      </c>
      <c r="BV25">
        <f ca="1"/>
        <v>1.24</v>
      </c>
      <c r="BW25">
        <f ca="1"/>
        <v>1.33</v>
      </c>
      <c r="BX25">
        <f ca="1"/>
        <v>1.4</v>
      </c>
      <c r="BY25">
        <f ca="1"/>
        <v>1.51</v>
      </c>
      <c r="BZ25">
        <f ca="1"/>
        <v>1.58</v>
      </c>
    </row>
    <row r="26" spans="2:78">
      <c r="B26" s="48"/>
      <c r="C26" s="62">
        <f>IF(OR(H6="",H12=""),"",H12-H6)</f>
        <v>3</v>
      </c>
      <c r="D26" s="62" t="s">
        <v>17</v>
      </c>
      <c r="I26" s="6" t="str">
        <f ca="1"/>
        <v>7 years  0 mo</v>
      </c>
      <c r="J26" s="40">
        <f ca="1"/>
        <v>0.2</v>
      </c>
      <c r="K26" s="41">
        <f ca="1"/>
        <v>0.2</v>
      </c>
      <c r="L26" s="40">
        <f ca="1"/>
        <v>0.3</v>
      </c>
      <c r="M26" s="41">
        <f ca="1"/>
        <v>0.4</v>
      </c>
      <c r="N26" s="40">
        <f ca="1"/>
        <v>0.4</v>
      </c>
      <c r="O26" s="41">
        <f ca="1"/>
        <v>0.5</v>
      </c>
      <c r="P26" s="40">
        <f ca="1"/>
        <v>0.6</v>
      </c>
      <c r="Q26" s="41">
        <f ca="1"/>
        <v>0.6</v>
      </c>
      <c r="R26" s="40">
        <f ca="1"/>
        <v>0.7</v>
      </c>
      <c r="S26" s="41">
        <f ca="1"/>
        <v>0.7</v>
      </c>
      <c r="T26" s="40">
        <f ca="1"/>
        <v>0.8</v>
      </c>
      <c r="U26" s="41">
        <f ca="1"/>
        <v>0.9</v>
      </c>
      <c r="V26" s="40">
        <f ca="1"/>
        <v>1</v>
      </c>
      <c r="W26" s="41">
        <f ca="1"/>
        <v>1</v>
      </c>
      <c r="X26" s="40">
        <f ca="1"/>
        <v>1.1000000000000001</v>
      </c>
      <c r="Y26" s="41">
        <f ca="1"/>
        <v>1.2</v>
      </c>
      <c r="Z26" s="40">
        <f ca="1"/>
        <v>1.3</v>
      </c>
      <c r="AA26" s="41">
        <f ca="1"/>
        <v>1.4</v>
      </c>
      <c r="AB26" s="40">
        <f ca="1"/>
        <v>1.5</v>
      </c>
      <c r="AC26" s="41">
        <f ca="1"/>
        <v>1.6</v>
      </c>
      <c r="AD26" s="42">
        <f ca="1"/>
        <v>1.7</v>
      </c>
      <c r="AH26">
        <v>3.83</v>
      </c>
      <c r="AI26" s="47">
        <f t="shared" ca="1" si="3"/>
        <v>0.15</v>
      </c>
      <c r="AJ26" s="47">
        <f t="shared" ca="1" si="3"/>
        <v>0.22</v>
      </c>
      <c r="AK26" s="47">
        <f t="shared" ca="1" si="3"/>
        <v>0.31</v>
      </c>
      <c r="AL26" s="47">
        <f t="shared" ca="1" si="3"/>
        <v>0.5</v>
      </c>
      <c r="AM26" s="47">
        <f t="shared" ca="1" si="3"/>
        <v>0.77</v>
      </c>
      <c r="AN26" s="47">
        <f t="shared" ca="1" si="3"/>
        <v>1.1599999999999999</v>
      </c>
      <c r="AO26" s="47">
        <f t="shared" ca="1" si="3"/>
        <v>1.4</v>
      </c>
      <c r="AP26" s="47">
        <f t="shared" ca="1" si="3"/>
        <v>1.51</v>
      </c>
      <c r="AQ26" s="47">
        <f t="shared" ca="1" si="3"/>
        <v>1.58</v>
      </c>
      <c r="AR26">
        <v>24</v>
      </c>
      <c r="AT26">
        <v>25</v>
      </c>
      <c r="AU26" t="s">
        <v>46</v>
      </c>
      <c r="AV26">
        <v>4.0809287852241702</v>
      </c>
      <c r="AW26">
        <v>0.30689984457439701</v>
      </c>
      <c r="AX26">
        <v>0.55779436367915003</v>
      </c>
      <c r="AY26">
        <v>0.85915696512686801</v>
      </c>
      <c r="AZ26">
        <v>1.2208661912329499</v>
      </c>
      <c r="BA26">
        <v>1.4613858736315499</v>
      </c>
      <c r="BE26">
        <f ca="1"/>
        <v>3.92</v>
      </c>
      <c r="BF26">
        <f ca="1"/>
        <v>0.15</v>
      </c>
      <c r="BG26">
        <f ca="1"/>
        <v>0.22</v>
      </c>
      <c r="BH26">
        <f ca="1"/>
        <v>0.31</v>
      </c>
      <c r="BI26">
        <f ca="1"/>
        <v>0.39</v>
      </c>
      <c r="BJ26">
        <f ca="1"/>
        <v>0.42</v>
      </c>
      <c r="BK26">
        <f ca="1"/>
        <v>0.5</v>
      </c>
      <c r="BL26">
        <f ca="1"/>
        <v>0.56999999999999995</v>
      </c>
      <c r="BM26">
        <f ca="1"/>
        <v>0.63</v>
      </c>
      <c r="BN26">
        <f ca="1"/>
        <v>0.69</v>
      </c>
      <c r="BO26">
        <f ca="1"/>
        <v>0.71</v>
      </c>
      <c r="BP26">
        <f ca="1"/>
        <v>0.77</v>
      </c>
      <c r="BQ26">
        <f ca="1"/>
        <v>0.84</v>
      </c>
      <c r="BR26">
        <f ca="1"/>
        <v>0.94</v>
      </c>
      <c r="BS26">
        <f ca="1"/>
        <v>1</v>
      </c>
      <c r="BT26">
        <f ca="1"/>
        <v>1.05</v>
      </c>
      <c r="BU26">
        <f ca="1"/>
        <v>1.1599999999999999</v>
      </c>
      <c r="BV26">
        <f ca="1"/>
        <v>1.24</v>
      </c>
      <c r="BW26">
        <f ca="1"/>
        <v>1.34</v>
      </c>
      <c r="BX26">
        <f ca="1"/>
        <v>1.4</v>
      </c>
      <c r="BY26">
        <f ca="1"/>
        <v>1.51</v>
      </c>
      <c r="BZ26">
        <f ca="1"/>
        <v>1.58</v>
      </c>
    </row>
    <row r="27" spans="2:78">
      <c r="B27" s="48"/>
      <c r="C27" s="62" t="str">
        <f ca="1">IF(OR(C9="",C15="",C6="",C12=""),"",IF(OR(C26=3,C26=4,C26=5),"OK","too far apart"))</f>
        <v/>
      </c>
      <c r="D27" s="65"/>
      <c r="I27" s="6" t="str">
        <f ca="1"/>
        <v>3 mo</v>
      </c>
      <c r="J27" s="40">
        <f ca="1"/>
        <v>0.2</v>
      </c>
      <c r="K27" s="41">
        <f ca="1"/>
        <v>0.2</v>
      </c>
      <c r="L27" s="40">
        <f ca="1"/>
        <v>0.3</v>
      </c>
      <c r="M27" s="41">
        <f ca="1"/>
        <v>0.4</v>
      </c>
      <c r="N27" s="40">
        <f ca="1"/>
        <v>0.5</v>
      </c>
      <c r="O27" s="41">
        <f ca="1"/>
        <v>0.5</v>
      </c>
      <c r="P27" s="40">
        <f ca="1"/>
        <v>0.6</v>
      </c>
      <c r="Q27" s="41">
        <f ca="1"/>
        <v>0.6</v>
      </c>
      <c r="R27" s="40">
        <f ca="1"/>
        <v>0.7</v>
      </c>
      <c r="S27" s="41">
        <f ca="1"/>
        <v>0.7</v>
      </c>
      <c r="T27" s="40">
        <f ca="1"/>
        <v>0.8</v>
      </c>
      <c r="U27" s="41">
        <f ca="1"/>
        <v>0.9</v>
      </c>
      <c r="V27" s="40">
        <f ca="1"/>
        <v>1</v>
      </c>
      <c r="W27" s="41">
        <f ca="1"/>
        <v>1</v>
      </c>
      <c r="X27" s="40">
        <f ca="1"/>
        <v>1.1000000000000001</v>
      </c>
      <c r="Y27" s="41">
        <f ca="1"/>
        <v>1.2</v>
      </c>
      <c r="Z27" s="40">
        <f ca="1"/>
        <v>1.3</v>
      </c>
      <c r="AA27" s="41">
        <f ca="1"/>
        <v>1.4</v>
      </c>
      <c r="AB27" s="40">
        <f ca="1"/>
        <v>1.5</v>
      </c>
      <c r="AC27" s="41">
        <f ca="1"/>
        <v>1.6</v>
      </c>
      <c r="AD27" s="42">
        <f ca="1"/>
        <v>1.7</v>
      </c>
      <c r="AH27">
        <v>3.92</v>
      </c>
      <c r="AI27" s="47">
        <f t="shared" ca="1" si="3"/>
        <v>0.15</v>
      </c>
      <c r="AJ27" s="47">
        <f t="shared" ca="1" si="3"/>
        <v>0.22</v>
      </c>
      <c r="AK27" s="47">
        <f t="shared" ca="1" si="3"/>
        <v>0.31</v>
      </c>
      <c r="AL27" s="47">
        <f t="shared" ca="1" si="3"/>
        <v>0.5</v>
      </c>
      <c r="AM27" s="47">
        <f t="shared" ca="1" si="3"/>
        <v>0.77</v>
      </c>
      <c r="AN27" s="47">
        <f t="shared" ca="1" si="3"/>
        <v>1.1599999999999999</v>
      </c>
      <c r="AO27" s="47">
        <f t="shared" ca="1" si="3"/>
        <v>1.4</v>
      </c>
      <c r="AP27" s="47">
        <f t="shared" ca="1" si="3"/>
        <v>1.51</v>
      </c>
      <c r="AQ27" s="47">
        <f t="shared" ca="1" si="3"/>
        <v>1.58</v>
      </c>
      <c r="AR27">
        <v>25</v>
      </c>
      <c r="AT27">
        <v>26</v>
      </c>
      <c r="AU27" t="s">
        <v>46</v>
      </c>
      <c r="AV27">
        <v>4.1642621185575104</v>
      </c>
      <c r="AW27">
        <v>0.30825197680729699</v>
      </c>
      <c r="AX27">
        <v>0.55908873381803204</v>
      </c>
      <c r="AY27">
        <v>0.859897302983615</v>
      </c>
      <c r="AZ27">
        <v>1.2225184282922801</v>
      </c>
      <c r="BA27">
        <v>1.4687329489024801</v>
      </c>
      <c r="BE27">
        <f ca="1"/>
        <v>4</v>
      </c>
      <c r="BF27">
        <f ca="1"/>
        <v>0.15</v>
      </c>
      <c r="BG27">
        <f ca="1"/>
        <v>0.22</v>
      </c>
      <c r="BH27">
        <f ca="1"/>
        <v>0.31</v>
      </c>
      <c r="BI27">
        <f ca="1"/>
        <v>0.39</v>
      </c>
      <c r="BJ27">
        <f ca="1"/>
        <v>0.42</v>
      </c>
      <c r="BK27">
        <f ca="1"/>
        <v>0.5</v>
      </c>
      <c r="BL27">
        <f ca="1"/>
        <v>0.56000000000000005</v>
      </c>
      <c r="BM27">
        <f ca="1"/>
        <v>0.63</v>
      </c>
      <c r="BN27">
        <f ca="1"/>
        <v>0.69</v>
      </c>
      <c r="BO27">
        <f ca="1"/>
        <v>0.71</v>
      </c>
      <c r="BP27">
        <f ca="1"/>
        <v>0.77</v>
      </c>
      <c r="BQ27">
        <f ca="1"/>
        <v>0.84</v>
      </c>
      <c r="BR27">
        <f ca="1"/>
        <v>0.94</v>
      </c>
      <c r="BS27">
        <f ca="1"/>
        <v>1</v>
      </c>
      <c r="BT27">
        <f ca="1"/>
        <v>1.05</v>
      </c>
      <c r="BU27">
        <f ca="1"/>
        <v>1.1599999999999999</v>
      </c>
      <c r="BV27">
        <f ca="1"/>
        <v>1.24</v>
      </c>
      <c r="BW27">
        <f ca="1"/>
        <v>1.34</v>
      </c>
      <c r="BX27">
        <f ca="1"/>
        <v>1.4</v>
      </c>
      <c r="BY27">
        <f ca="1"/>
        <v>1.52</v>
      </c>
      <c r="BZ27">
        <f ca="1"/>
        <v>1.58</v>
      </c>
    </row>
    <row r="28" spans="2:78">
      <c r="I28" s="6" t="str">
        <f ca="1"/>
        <v>6 mo</v>
      </c>
      <c r="J28" s="40">
        <f ca="1"/>
        <v>0.2</v>
      </c>
      <c r="K28" s="41">
        <f ca="1"/>
        <v>0.2</v>
      </c>
      <c r="L28" s="40">
        <f ca="1"/>
        <v>0.3</v>
      </c>
      <c r="M28" s="41">
        <f ca="1"/>
        <v>0.4</v>
      </c>
      <c r="N28" s="40">
        <f ca="1"/>
        <v>0.5</v>
      </c>
      <c r="O28" s="41">
        <f ca="1"/>
        <v>0.5</v>
      </c>
      <c r="P28" s="40">
        <f ca="1"/>
        <v>0.6</v>
      </c>
      <c r="Q28" s="41">
        <f ca="1"/>
        <v>0.6</v>
      </c>
      <c r="R28" s="40">
        <f ca="1"/>
        <v>0.7</v>
      </c>
      <c r="S28" s="41">
        <f ca="1"/>
        <v>0.8</v>
      </c>
      <c r="T28" s="40">
        <f ca="1"/>
        <v>0.8</v>
      </c>
      <c r="U28" s="41">
        <f ca="1"/>
        <v>0.9</v>
      </c>
      <c r="V28" s="40">
        <f ca="1"/>
        <v>1</v>
      </c>
      <c r="W28" s="41">
        <f ca="1"/>
        <v>1</v>
      </c>
      <c r="X28" s="40">
        <f ca="1"/>
        <v>1.1000000000000001</v>
      </c>
      <c r="Y28" s="41">
        <f ca="1"/>
        <v>1.2</v>
      </c>
      <c r="Z28" s="40">
        <f ca="1"/>
        <v>1.3</v>
      </c>
      <c r="AA28" s="41">
        <f ca="1"/>
        <v>1.4</v>
      </c>
      <c r="AB28" s="40">
        <f ca="1"/>
        <v>1.5</v>
      </c>
      <c r="AC28" s="41">
        <f ca="1"/>
        <v>1.6</v>
      </c>
      <c r="AD28" s="42">
        <f ca="1"/>
        <v>1.7</v>
      </c>
      <c r="AH28">
        <v>4</v>
      </c>
      <c r="AI28" s="47">
        <f t="shared" ca="1" si="3"/>
        <v>0.15</v>
      </c>
      <c r="AJ28" s="47">
        <f t="shared" ca="1" si="3"/>
        <v>0.22</v>
      </c>
      <c r="AK28" s="47">
        <f t="shared" ca="1" si="3"/>
        <v>0.31</v>
      </c>
      <c r="AL28" s="47">
        <f t="shared" ca="1" si="3"/>
        <v>0.5</v>
      </c>
      <c r="AM28" s="47">
        <f t="shared" ca="1" si="3"/>
        <v>0.77</v>
      </c>
      <c r="AN28" s="47">
        <f t="shared" ca="1" si="3"/>
        <v>1.1599999999999999</v>
      </c>
      <c r="AO28" s="47">
        <f t="shared" ca="1" si="3"/>
        <v>1.4</v>
      </c>
      <c r="AP28" s="47">
        <f t="shared" ca="1" si="3"/>
        <v>1.52</v>
      </c>
      <c r="AQ28" s="47">
        <f t="shared" ca="1" si="3"/>
        <v>1.58</v>
      </c>
      <c r="AR28">
        <v>26</v>
      </c>
      <c r="AT28">
        <v>27</v>
      </c>
      <c r="AU28" t="s">
        <v>46</v>
      </c>
      <c r="AV28">
        <v>4.2475954518908399</v>
      </c>
      <c r="AW28">
        <v>0.30960410904019797</v>
      </c>
      <c r="AX28">
        <v>0.56038310395691404</v>
      </c>
      <c r="AY28">
        <v>0.86063764084036198</v>
      </c>
      <c r="AZ28">
        <v>1.22417066535161</v>
      </c>
      <c r="BA28">
        <v>1.4760800241734</v>
      </c>
      <c r="BE28">
        <f ca="1"/>
        <v>4.08</v>
      </c>
      <c r="BF28">
        <f ca="1"/>
        <v>0.15</v>
      </c>
      <c r="BG28">
        <f ca="1"/>
        <v>0.22</v>
      </c>
      <c r="BH28">
        <f ca="1"/>
        <v>0.31</v>
      </c>
      <c r="BI28">
        <f ca="1"/>
        <v>0.39</v>
      </c>
      <c r="BJ28">
        <f ca="1"/>
        <v>0.42</v>
      </c>
      <c r="BK28">
        <f ca="1"/>
        <v>0.5</v>
      </c>
      <c r="BL28">
        <f ca="1"/>
        <v>0.56000000000000005</v>
      </c>
      <c r="BM28">
        <f ca="1"/>
        <v>0.63</v>
      </c>
      <c r="BN28">
        <f ca="1"/>
        <v>0.69</v>
      </c>
      <c r="BO28">
        <f ca="1"/>
        <v>0.71</v>
      </c>
      <c r="BP28">
        <f ca="1"/>
        <v>0.77</v>
      </c>
      <c r="BQ28">
        <f ca="1"/>
        <v>0.84</v>
      </c>
      <c r="BR28">
        <f ca="1"/>
        <v>0.94</v>
      </c>
      <c r="BS28">
        <f ca="1"/>
        <v>1</v>
      </c>
      <c r="BT28">
        <f ca="1"/>
        <v>1.05</v>
      </c>
      <c r="BU28">
        <f ca="1"/>
        <v>1.1599999999999999</v>
      </c>
      <c r="BV28">
        <f ca="1"/>
        <v>1.25</v>
      </c>
      <c r="BW28">
        <f ca="1"/>
        <v>1.34</v>
      </c>
      <c r="BX28">
        <f ca="1"/>
        <v>1.4</v>
      </c>
      <c r="BY28">
        <f ca="1"/>
        <v>1.52</v>
      </c>
      <c r="BZ28">
        <f ca="1"/>
        <v>1.59</v>
      </c>
    </row>
    <row r="29" spans="2:78" ht="17" thickBot="1">
      <c r="I29" s="10" t="str">
        <f ca="1"/>
        <v>9 mo</v>
      </c>
      <c r="J29" s="43">
        <f ca="1"/>
        <v>0.2</v>
      </c>
      <c r="K29" s="44">
        <f ca="1"/>
        <v>0.2</v>
      </c>
      <c r="L29" s="43">
        <f ca="1"/>
        <v>0.3</v>
      </c>
      <c r="M29" s="44">
        <f ca="1"/>
        <v>0.4</v>
      </c>
      <c r="N29" s="43">
        <f ca="1"/>
        <v>0.5</v>
      </c>
      <c r="O29" s="44">
        <f ca="1"/>
        <v>0.5</v>
      </c>
      <c r="P29" s="43">
        <f ca="1"/>
        <v>0.6</v>
      </c>
      <c r="Q29" s="44">
        <f ca="1"/>
        <v>0.6</v>
      </c>
      <c r="R29" s="43">
        <f ca="1"/>
        <v>0.7</v>
      </c>
      <c r="S29" s="44">
        <f ca="1"/>
        <v>0.8</v>
      </c>
      <c r="T29" s="43">
        <f ca="1"/>
        <v>0.8</v>
      </c>
      <c r="U29" s="44">
        <f ca="1"/>
        <v>0.9</v>
      </c>
      <c r="V29" s="43">
        <f ca="1"/>
        <v>1</v>
      </c>
      <c r="W29" s="44">
        <f ca="1"/>
        <v>1.1000000000000001</v>
      </c>
      <c r="X29" s="43">
        <f ca="1"/>
        <v>1.1000000000000001</v>
      </c>
      <c r="Y29" s="44">
        <f ca="1"/>
        <v>1.2</v>
      </c>
      <c r="Z29" s="43">
        <f ca="1"/>
        <v>1.3</v>
      </c>
      <c r="AA29" s="44">
        <f ca="1"/>
        <v>1.4</v>
      </c>
      <c r="AB29" s="43">
        <f ca="1"/>
        <v>1.5</v>
      </c>
      <c r="AC29" s="44">
        <f ca="1"/>
        <v>1.7</v>
      </c>
      <c r="AD29" s="45">
        <f ca="1"/>
        <v>1.7</v>
      </c>
      <c r="AH29">
        <v>4.08</v>
      </c>
      <c r="AI29" s="47">
        <f t="shared" ca="1" si="3"/>
        <v>0.15</v>
      </c>
      <c r="AJ29" s="47">
        <f t="shared" ca="1" si="3"/>
        <v>0.22</v>
      </c>
      <c r="AK29" s="47">
        <f t="shared" ca="1" si="3"/>
        <v>0.31</v>
      </c>
      <c r="AL29" s="47">
        <f t="shared" ca="1" si="3"/>
        <v>0.5</v>
      </c>
      <c r="AM29" s="47">
        <f t="shared" ca="1" si="3"/>
        <v>0.77</v>
      </c>
      <c r="AN29" s="47">
        <f t="shared" ca="1" si="3"/>
        <v>1.1599999999999999</v>
      </c>
      <c r="AO29" s="47">
        <f t="shared" ca="1" si="3"/>
        <v>1.4</v>
      </c>
      <c r="AP29" s="47">
        <f t="shared" ca="1" si="3"/>
        <v>1.52</v>
      </c>
      <c r="AQ29" s="47">
        <f t="shared" ca="1" si="3"/>
        <v>1.59</v>
      </c>
      <c r="AR29">
        <v>27</v>
      </c>
      <c r="AT29">
        <v>28</v>
      </c>
      <c r="AU29" t="s">
        <v>46</v>
      </c>
      <c r="AV29">
        <v>4.3309287852241702</v>
      </c>
      <c r="AW29">
        <v>0.31095624127309801</v>
      </c>
      <c r="AX29">
        <v>0.56167747409579505</v>
      </c>
      <c r="AY29">
        <v>0.86137797869710797</v>
      </c>
      <c r="AZ29">
        <v>1.2258229024109399</v>
      </c>
      <c r="BA29">
        <v>1.4834270994443299</v>
      </c>
      <c r="BE29">
        <f ca="1"/>
        <v>4.17</v>
      </c>
      <c r="BF29">
        <f ca="1"/>
        <v>0.15</v>
      </c>
      <c r="BG29">
        <f ca="1"/>
        <v>0.22</v>
      </c>
      <c r="BH29">
        <f ca="1"/>
        <v>0.31</v>
      </c>
      <c r="BI29">
        <f ca="1"/>
        <v>0.39</v>
      </c>
      <c r="BJ29">
        <f ca="1"/>
        <v>0.43</v>
      </c>
      <c r="BK29">
        <f ca="1"/>
        <v>0.5</v>
      </c>
      <c r="BL29">
        <f ca="1"/>
        <v>0.56000000000000005</v>
      </c>
      <c r="BM29">
        <f ca="1"/>
        <v>0.63</v>
      </c>
      <c r="BN29">
        <f ca="1"/>
        <v>0.69</v>
      </c>
      <c r="BO29">
        <f ca="1"/>
        <v>0.71</v>
      </c>
      <c r="BP29">
        <f ca="1"/>
        <v>0.77</v>
      </c>
      <c r="BQ29">
        <f ca="1"/>
        <v>0.84</v>
      </c>
      <c r="BR29">
        <f ca="1"/>
        <v>0.94</v>
      </c>
      <c r="BS29">
        <f ca="1"/>
        <v>1</v>
      </c>
      <c r="BT29">
        <f ca="1"/>
        <v>1.05</v>
      </c>
      <c r="BU29">
        <f ca="1"/>
        <v>1.17</v>
      </c>
      <c r="BV29">
        <f ca="1"/>
        <v>1.25</v>
      </c>
      <c r="BW29">
        <f ca="1"/>
        <v>1.34</v>
      </c>
      <c r="BX29">
        <f ca="1"/>
        <v>1.41</v>
      </c>
      <c r="BY29">
        <f ca="1"/>
        <v>1.53</v>
      </c>
      <c r="BZ29">
        <f ca="1"/>
        <v>1.59</v>
      </c>
    </row>
    <row r="30" spans="2:78">
      <c r="B30" s="52" t="s">
        <v>107</v>
      </c>
      <c r="D30" s="47"/>
      <c r="I30" s="6" t="str">
        <f ca="1"/>
        <v>8 years  0 mo</v>
      </c>
      <c r="J30" s="40">
        <f ca="1"/>
        <v>0.2</v>
      </c>
      <c r="K30" s="41">
        <f ca="1"/>
        <v>0.2</v>
      </c>
      <c r="L30" s="40">
        <f ca="1"/>
        <v>0.3</v>
      </c>
      <c r="M30" s="41">
        <f ca="1"/>
        <v>0.4</v>
      </c>
      <c r="N30" s="40">
        <f ca="1"/>
        <v>0.5</v>
      </c>
      <c r="O30" s="41">
        <f ca="1"/>
        <v>0.5</v>
      </c>
      <c r="P30" s="40">
        <f ca="1"/>
        <v>0.6</v>
      </c>
      <c r="Q30" s="41">
        <f ca="1"/>
        <v>0.6</v>
      </c>
      <c r="R30" s="40">
        <f ca="1"/>
        <v>0.7</v>
      </c>
      <c r="S30" s="41">
        <f ca="1"/>
        <v>0.8</v>
      </c>
      <c r="T30" s="40">
        <f ca="1"/>
        <v>0.8</v>
      </c>
      <c r="U30" s="41">
        <f ca="1"/>
        <v>0.9</v>
      </c>
      <c r="V30" s="40">
        <f ca="1"/>
        <v>1</v>
      </c>
      <c r="W30" s="41">
        <f ca="1"/>
        <v>1.1000000000000001</v>
      </c>
      <c r="X30" s="40">
        <f ca="1"/>
        <v>1.1000000000000001</v>
      </c>
      <c r="Y30" s="41">
        <f ca="1"/>
        <v>1.2</v>
      </c>
      <c r="Z30" s="40">
        <f ca="1"/>
        <v>1.3</v>
      </c>
      <c r="AA30" s="41">
        <f ca="1"/>
        <v>1.4</v>
      </c>
      <c r="AB30" s="40">
        <f ca="1"/>
        <v>1.5</v>
      </c>
      <c r="AC30" s="41">
        <f ca="1"/>
        <v>1.7</v>
      </c>
      <c r="AD30" s="42">
        <f ca="1"/>
        <v>1.7</v>
      </c>
      <c r="AH30">
        <v>4.17</v>
      </c>
      <c r="AI30" s="47">
        <f t="shared" ca="1" si="3"/>
        <v>0.15</v>
      </c>
      <c r="AJ30" s="47">
        <f t="shared" ca="1" si="3"/>
        <v>0.22</v>
      </c>
      <c r="AK30" s="47">
        <f t="shared" ca="1" si="3"/>
        <v>0.31</v>
      </c>
      <c r="AL30" s="47">
        <f t="shared" ca="1" si="3"/>
        <v>0.5</v>
      </c>
      <c r="AM30" s="47">
        <f t="shared" ca="1" si="3"/>
        <v>0.77</v>
      </c>
      <c r="AN30" s="47">
        <f t="shared" ca="1" si="3"/>
        <v>1.17</v>
      </c>
      <c r="AO30" s="47">
        <f t="shared" ca="1" si="3"/>
        <v>1.41</v>
      </c>
      <c r="AP30" s="47">
        <f t="shared" ca="1" si="3"/>
        <v>1.53</v>
      </c>
      <c r="AQ30" s="47">
        <f t="shared" ca="1" si="3"/>
        <v>1.59</v>
      </c>
      <c r="AR30">
        <v>28</v>
      </c>
      <c r="AT30">
        <v>29</v>
      </c>
      <c r="AU30" t="s">
        <v>46</v>
      </c>
      <c r="AV30">
        <v>4.4142621185575104</v>
      </c>
      <c r="AW30">
        <v>0.31230837350599899</v>
      </c>
      <c r="AX30">
        <v>0.56297184423467705</v>
      </c>
      <c r="AY30">
        <v>0.86211831655385496</v>
      </c>
      <c r="AZ30">
        <v>1.2274751394702701</v>
      </c>
      <c r="BA30">
        <v>1.4907741747152601</v>
      </c>
      <c r="BE30">
        <f ca="1"/>
        <v>4.25</v>
      </c>
      <c r="BF30">
        <f ca="1"/>
        <v>0.15</v>
      </c>
      <c r="BG30">
        <f ca="1"/>
        <v>0.22</v>
      </c>
      <c r="BH30">
        <f ca="1"/>
        <v>0.31</v>
      </c>
      <c r="BI30">
        <f ca="1"/>
        <v>0.39</v>
      </c>
      <c r="BJ30">
        <f ca="1"/>
        <v>0.43</v>
      </c>
      <c r="BK30">
        <f ca="1"/>
        <v>0.5</v>
      </c>
      <c r="BL30">
        <f ca="1"/>
        <v>0.56000000000000005</v>
      </c>
      <c r="BM30">
        <f ca="1"/>
        <v>0.63</v>
      </c>
      <c r="BN30">
        <f ca="1"/>
        <v>0.69</v>
      </c>
      <c r="BO30">
        <f ca="1"/>
        <v>0.72</v>
      </c>
      <c r="BP30">
        <f ca="1"/>
        <v>0.77</v>
      </c>
      <c r="BQ30">
        <f ca="1"/>
        <v>0.84</v>
      </c>
      <c r="BR30">
        <f ca="1"/>
        <v>0.94</v>
      </c>
      <c r="BS30">
        <f ca="1"/>
        <v>1</v>
      </c>
      <c r="BT30">
        <f ca="1"/>
        <v>1.05</v>
      </c>
      <c r="BU30">
        <f ca="1"/>
        <v>1.17</v>
      </c>
      <c r="BV30">
        <f ca="1"/>
        <v>1.25</v>
      </c>
      <c r="BW30">
        <f ca="1"/>
        <v>1.34</v>
      </c>
      <c r="BX30">
        <f ca="1"/>
        <v>1.41</v>
      </c>
      <c r="BY30">
        <f ca="1"/>
        <v>1.53</v>
      </c>
      <c r="BZ30">
        <f ca="1"/>
        <v>1.6</v>
      </c>
    </row>
    <row r="31" spans="2:78">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
      </c>
      <c r="D31" s="47"/>
      <c r="I31" s="6" t="str">
        <f ca="1"/>
        <v>3 mo</v>
      </c>
      <c r="J31" s="40">
        <f ca="1"/>
        <v>0.2</v>
      </c>
      <c r="K31" s="41">
        <f ca="1"/>
        <v>0.2</v>
      </c>
      <c r="L31" s="40">
        <f ca="1"/>
        <v>0.3</v>
      </c>
      <c r="M31" s="41">
        <f ca="1"/>
        <v>0.4</v>
      </c>
      <c r="N31" s="40">
        <f ca="1"/>
        <v>0.5</v>
      </c>
      <c r="O31" s="41">
        <f ca="1"/>
        <v>0.5</v>
      </c>
      <c r="P31" s="40">
        <f ca="1"/>
        <v>0.6</v>
      </c>
      <c r="Q31" s="41">
        <f ca="1"/>
        <v>0.6</v>
      </c>
      <c r="R31" s="40">
        <f ca="1"/>
        <v>0.7</v>
      </c>
      <c r="S31" s="41">
        <f ca="1"/>
        <v>0.8</v>
      </c>
      <c r="T31" s="40">
        <f ca="1"/>
        <v>0.9</v>
      </c>
      <c r="U31" s="41">
        <f ca="1"/>
        <v>0.9</v>
      </c>
      <c r="V31" s="40">
        <f ca="1"/>
        <v>1</v>
      </c>
      <c r="W31" s="41">
        <f ca="1"/>
        <v>1.1000000000000001</v>
      </c>
      <c r="X31" s="40">
        <f ca="1"/>
        <v>1.1000000000000001</v>
      </c>
      <c r="Y31" s="41">
        <f ca="1"/>
        <v>1.2</v>
      </c>
      <c r="Z31" s="40">
        <f ca="1"/>
        <v>1.3</v>
      </c>
      <c r="AA31" s="41">
        <f ca="1"/>
        <v>1.4</v>
      </c>
      <c r="AB31" s="40">
        <f ca="1"/>
        <v>1.5</v>
      </c>
      <c r="AC31" s="41">
        <f ca="1"/>
        <v>1.7</v>
      </c>
      <c r="AD31" s="42">
        <f ca="1"/>
        <v>1.7</v>
      </c>
      <c r="AH31">
        <v>4.25</v>
      </c>
      <c r="AI31" s="47">
        <f t="shared" ca="1" si="3"/>
        <v>0.15</v>
      </c>
      <c r="AJ31" s="47">
        <f t="shared" ca="1" si="3"/>
        <v>0.22</v>
      </c>
      <c r="AK31" s="47">
        <f t="shared" ca="1" si="3"/>
        <v>0.31</v>
      </c>
      <c r="AL31" s="47">
        <f t="shared" ca="1" si="3"/>
        <v>0.5</v>
      </c>
      <c r="AM31" s="47">
        <f t="shared" ca="1" si="3"/>
        <v>0.77</v>
      </c>
      <c r="AN31" s="47">
        <f t="shared" ca="1" si="3"/>
        <v>1.17</v>
      </c>
      <c r="AO31" s="47">
        <f t="shared" ca="1" si="3"/>
        <v>1.41</v>
      </c>
      <c r="AP31" s="47">
        <f t="shared" ca="1" si="3"/>
        <v>1.53</v>
      </c>
      <c r="AQ31" s="47">
        <f t="shared" ca="1" si="3"/>
        <v>1.6</v>
      </c>
      <c r="AR31">
        <v>29</v>
      </c>
      <c r="AT31">
        <v>30</v>
      </c>
      <c r="AU31" t="s">
        <v>46</v>
      </c>
      <c r="AV31">
        <v>4.4975954518908399</v>
      </c>
      <c r="AW31">
        <v>0.31366050573889998</v>
      </c>
      <c r="AX31">
        <v>0.56426621437355895</v>
      </c>
      <c r="AY31">
        <v>0.86285865441060094</v>
      </c>
      <c r="AZ31">
        <v>1.22912737652961</v>
      </c>
      <c r="BA31">
        <v>1.49812124998618</v>
      </c>
      <c r="BE31">
        <f ca="1"/>
        <v>4.33</v>
      </c>
      <c r="BF31">
        <f ca="1"/>
        <v>0.15</v>
      </c>
      <c r="BG31">
        <f ca="1"/>
        <v>0.22</v>
      </c>
      <c r="BH31">
        <f ca="1"/>
        <v>0.31</v>
      </c>
      <c r="BI31">
        <f ca="1"/>
        <v>0.39</v>
      </c>
      <c r="BJ31">
        <f ca="1"/>
        <v>0.43</v>
      </c>
      <c r="BK31">
        <f ca="1"/>
        <v>0.5</v>
      </c>
      <c r="BL31">
        <f ca="1"/>
        <v>0.56000000000000005</v>
      </c>
      <c r="BM31">
        <f ca="1"/>
        <v>0.63</v>
      </c>
      <c r="BN31">
        <f ca="1"/>
        <v>0.69</v>
      </c>
      <c r="BO31">
        <f ca="1"/>
        <v>0.72</v>
      </c>
      <c r="BP31">
        <f ca="1"/>
        <v>0.77</v>
      </c>
      <c r="BQ31">
        <f ca="1"/>
        <v>0.84</v>
      </c>
      <c r="BR31">
        <f ca="1"/>
        <v>0.94</v>
      </c>
      <c r="BS31">
        <f ca="1"/>
        <v>1.01</v>
      </c>
      <c r="BT31">
        <f ca="1"/>
        <v>1.05</v>
      </c>
      <c r="BU31">
        <f ca="1"/>
        <v>1.17</v>
      </c>
      <c r="BV31">
        <f ca="1"/>
        <v>1.25</v>
      </c>
      <c r="BW31">
        <f ca="1"/>
        <v>1.34</v>
      </c>
      <c r="BX31">
        <f ca="1"/>
        <v>1.41</v>
      </c>
      <c r="BY31">
        <f ca="1"/>
        <v>1.53</v>
      </c>
      <c r="BZ31">
        <f ca="1"/>
        <v>1.6</v>
      </c>
    </row>
    <row r="32" spans="2:78">
      <c r="B32" s="52" t="s">
        <v>108</v>
      </c>
      <c r="I32" s="6" t="str">
        <f ca="1"/>
        <v>6 mo</v>
      </c>
      <c r="J32" s="40">
        <f ca="1"/>
        <v>0.2</v>
      </c>
      <c r="K32" s="41">
        <f ca="1"/>
        <v>0.2</v>
      </c>
      <c r="L32" s="40">
        <f ca="1"/>
        <v>0.3</v>
      </c>
      <c r="M32" s="41">
        <f ca="1"/>
        <v>0.4</v>
      </c>
      <c r="N32" s="40">
        <f ca="1"/>
        <v>0.5</v>
      </c>
      <c r="O32" s="41">
        <f ca="1"/>
        <v>0.5</v>
      </c>
      <c r="P32" s="40">
        <f ca="1"/>
        <v>0.6</v>
      </c>
      <c r="Q32" s="41">
        <f ca="1"/>
        <v>0.7</v>
      </c>
      <c r="R32" s="40">
        <f ca="1"/>
        <v>0.7</v>
      </c>
      <c r="S32" s="41">
        <f ca="1"/>
        <v>0.8</v>
      </c>
      <c r="T32" s="40">
        <f ca="1"/>
        <v>0.9</v>
      </c>
      <c r="U32" s="41">
        <f ca="1"/>
        <v>0.9</v>
      </c>
      <c r="V32" s="40">
        <f ca="1"/>
        <v>1</v>
      </c>
      <c r="W32" s="41">
        <f ca="1"/>
        <v>1.1000000000000001</v>
      </c>
      <c r="X32" s="40">
        <f ca="1"/>
        <v>1.1000000000000001</v>
      </c>
      <c r="Y32" s="41">
        <f ca="1"/>
        <v>1.3</v>
      </c>
      <c r="Z32" s="40">
        <f ca="1"/>
        <v>1.3</v>
      </c>
      <c r="AA32" s="41">
        <f ca="1"/>
        <v>1.4</v>
      </c>
      <c r="AB32" s="40">
        <f ca="1"/>
        <v>1.5</v>
      </c>
      <c r="AC32" s="41">
        <f ca="1"/>
        <v>1.7</v>
      </c>
      <c r="AD32" s="42">
        <f ca="1"/>
        <v>1.7</v>
      </c>
      <c r="AH32">
        <v>4.33</v>
      </c>
      <c r="AI32" s="47">
        <f t="shared" ca="1" si="3"/>
        <v>0.15</v>
      </c>
      <c r="AJ32" s="47">
        <f t="shared" ca="1" si="3"/>
        <v>0.22</v>
      </c>
      <c r="AK32" s="47">
        <f t="shared" ca="1" si="3"/>
        <v>0.31</v>
      </c>
      <c r="AL32" s="47">
        <f t="shared" ca="1" si="3"/>
        <v>0.5</v>
      </c>
      <c r="AM32" s="47">
        <f t="shared" ca="1" si="3"/>
        <v>0.77</v>
      </c>
      <c r="AN32" s="47">
        <f t="shared" ca="1" si="3"/>
        <v>1.17</v>
      </c>
      <c r="AO32" s="47">
        <f t="shared" ca="1" si="3"/>
        <v>1.41</v>
      </c>
      <c r="AP32" s="47">
        <f t="shared" ca="1" si="3"/>
        <v>1.53</v>
      </c>
      <c r="AQ32" s="47">
        <f t="shared" ca="1" si="3"/>
        <v>1.6</v>
      </c>
      <c r="AR32">
        <v>30</v>
      </c>
      <c r="AT32">
        <v>31</v>
      </c>
      <c r="AU32" t="s">
        <v>46</v>
      </c>
      <c r="AV32">
        <v>4.5809287852241702</v>
      </c>
      <c r="AW32">
        <v>0.31501263797180001</v>
      </c>
      <c r="AX32">
        <v>0.56556058451243996</v>
      </c>
      <c r="AY32">
        <v>0.86359899226734804</v>
      </c>
      <c r="AZ32">
        <v>1.2307796135889399</v>
      </c>
      <c r="BA32">
        <v>1.5054683252571099</v>
      </c>
      <c r="BE32">
        <f ca="1"/>
        <v>4.42</v>
      </c>
      <c r="BF32">
        <f ca="1"/>
        <v>0.15</v>
      </c>
      <c r="BG32">
        <f ca="1"/>
        <v>0.22</v>
      </c>
      <c r="BH32">
        <f ca="1"/>
        <v>0.31</v>
      </c>
      <c r="BI32">
        <f ca="1"/>
        <v>0.39</v>
      </c>
      <c r="BJ32">
        <f ca="1"/>
        <v>0.43</v>
      </c>
      <c r="BK32">
        <f ca="1"/>
        <v>0.5</v>
      </c>
      <c r="BL32">
        <f ca="1"/>
        <v>0.56000000000000005</v>
      </c>
      <c r="BM32">
        <f ca="1"/>
        <v>0.63</v>
      </c>
      <c r="BN32">
        <f ca="1"/>
        <v>0.69</v>
      </c>
      <c r="BO32">
        <f ca="1"/>
        <v>0.72</v>
      </c>
      <c r="BP32">
        <f ca="1"/>
        <v>0.77</v>
      </c>
      <c r="BQ32">
        <f ca="1"/>
        <v>0.84</v>
      </c>
      <c r="BR32">
        <f ca="1"/>
        <v>0.94</v>
      </c>
      <c r="BS32">
        <f ca="1"/>
        <v>1.01</v>
      </c>
      <c r="BT32">
        <f ca="1"/>
        <v>1.05</v>
      </c>
      <c r="BU32">
        <f ca="1"/>
        <v>1.17</v>
      </c>
      <c r="BV32">
        <f ca="1"/>
        <v>1.25</v>
      </c>
      <c r="BW32">
        <f ca="1"/>
        <v>1.35</v>
      </c>
      <c r="BX32">
        <f ca="1"/>
        <v>1.41</v>
      </c>
      <c r="BY32">
        <f ca="1"/>
        <v>1.54</v>
      </c>
      <c r="BZ32">
        <f ca="1"/>
        <v>1.6</v>
      </c>
    </row>
    <row r="33" spans="2:78" ht="17" thickBot="1">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
      </c>
      <c r="I33" s="10" t="str">
        <f ca="1"/>
        <v>9 mo</v>
      </c>
      <c r="J33" s="43">
        <f ca="1"/>
        <v>0.2</v>
      </c>
      <c r="K33" s="44">
        <f ca="1"/>
        <v>0.2</v>
      </c>
      <c r="L33" s="43">
        <f ca="1"/>
        <v>0.3</v>
      </c>
      <c r="M33" s="44">
        <f ca="1"/>
        <v>0.4</v>
      </c>
      <c r="N33" s="43">
        <f ca="1"/>
        <v>0.5</v>
      </c>
      <c r="O33" s="44">
        <f ca="1"/>
        <v>0.5</v>
      </c>
      <c r="P33" s="43">
        <f ca="1"/>
        <v>0.6</v>
      </c>
      <c r="Q33" s="44">
        <f ca="1"/>
        <v>0.7</v>
      </c>
      <c r="R33" s="43">
        <f ca="1"/>
        <v>0.7</v>
      </c>
      <c r="S33" s="44">
        <f ca="1"/>
        <v>0.8</v>
      </c>
      <c r="T33" s="43">
        <f ca="1"/>
        <v>0.9</v>
      </c>
      <c r="U33" s="44">
        <f ca="1"/>
        <v>0.9</v>
      </c>
      <c r="V33" s="43">
        <f ca="1"/>
        <v>1</v>
      </c>
      <c r="W33" s="44">
        <f ca="1"/>
        <v>1.1000000000000001</v>
      </c>
      <c r="X33" s="43">
        <f ca="1"/>
        <v>1.1000000000000001</v>
      </c>
      <c r="Y33" s="44">
        <f ca="1"/>
        <v>1.3</v>
      </c>
      <c r="Z33" s="43">
        <f ca="1"/>
        <v>1.3</v>
      </c>
      <c r="AA33" s="44">
        <f ca="1"/>
        <v>1.4</v>
      </c>
      <c r="AB33" s="43">
        <f ca="1"/>
        <v>1.5</v>
      </c>
      <c r="AC33" s="44">
        <f ca="1"/>
        <v>1.7</v>
      </c>
      <c r="AD33" s="45">
        <f ca="1"/>
        <v>1.7</v>
      </c>
      <c r="AH33">
        <v>4.42</v>
      </c>
      <c r="AI33" s="47">
        <f t="shared" ca="1" si="3"/>
        <v>0.15</v>
      </c>
      <c r="AJ33" s="47">
        <f t="shared" ca="1" si="3"/>
        <v>0.22</v>
      </c>
      <c r="AK33" s="47">
        <f t="shared" ca="1" si="3"/>
        <v>0.31</v>
      </c>
      <c r="AL33" s="47">
        <f t="shared" ca="1" si="3"/>
        <v>0.5</v>
      </c>
      <c r="AM33" s="47">
        <f t="shared" ca="1" si="3"/>
        <v>0.77</v>
      </c>
      <c r="AN33" s="47">
        <f t="shared" ca="1" si="3"/>
        <v>1.17</v>
      </c>
      <c r="AO33" s="47">
        <f t="shared" ca="1" si="3"/>
        <v>1.41</v>
      </c>
      <c r="AP33" s="47">
        <f t="shared" ca="1" si="3"/>
        <v>1.54</v>
      </c>
      <c r="AQ33" s="47">
        <f t="shared" ca="1" si="3"/>
        <v>1.6</v>
      </c>
      <c r="AR33">
        <v>31</v>
      </c>
      <c r="AT33">
        <v>32</v>
      </c>
      <c r="AU33" t="s">
        <v>46</v>
      </c>
      <c r="AV33">
        <v>4.6642621185575104</v>
      </c>
      <c r="AW33">
        <v>0.316364770204701</v>
      </c>
      <c r="AX33">
        <v>0.56685495465132196</v>
      </c>
      <c r="AY33">
        <v>0.86433933012409403</v>
      </c>
      <c r="AZ33">
        <v>1.2324318506482701</v>
      </c>
      <c r="BA33">
        <v>1.5128154005280301</v>
      </c>
      <c r="BE33">
        <f ca="1"/>
        <v>4.5</v>
      </c>
      <c r="BF33">
        <f ca="1"/>
        <v>0.15</v>
      </c>
      <c r="BG33">
        <f ca="1"/>
        <v>0.22</v>
      </c>
      <c r="BH33">
        <f ca="1"/>
        <v>0.31</v>
      </c>
      <c r="BI33">
        <f ca="1"/>
        <v>0.39</v>
      </c>
      <c r="BJ33">
        <f ca="1"/>
        <v>0.43</v>
      </c>
      <c r="BK33">
        <f ca="1"/>
        <v>0.5</v>
      </c>
      <c r="BL33">
        <f ca="1"/>
        <v>0.56000000000000005</v>
      </c>
      <c r="BM33">
        <f ca="1"/>
        <v>0.63</v>
      </c>
      <c r="BN33">
        <f ca="1"/>
        <v>0.69</v>
      </c>
      <c r="BO33">
        <f ca="1"/>
        <v>0.72</v>
      </c>
      <c r="BP33">
        <f ca="1"/>
        <v>0.77</v>
      </c>
      <c r="BQ33">
        <f ca="1"/>
        <v>0.84</v>
      </c>
      <c r="BR33">
        <f ca="1"/>
        <v>0.94</v>
      </c>
      <c r="BS33">
        <f ca="1"/>
        <v>1.01</v>
      </c>
      <c r="BT33">
        <f ca="1"/>
        <v>1.06</v>
      </c>
      <c r="BU33">
        <f ca="1"/>
        <v>1.17</v>
      </c>
      <c r="BV33">
        <f ca="1"/>
        <v>1.25</v>
      </c>
      <c r="BW33">
        <f ca="1"/>
        <v>1.35</v>
      </c>
      <c r="BX33">
        <f ca="1"/>
        <v>1.42</v>
      </c>
      <c r="BY33">
        <f ca="1"/>
        <v>1.54</v>
      </c>
      <c r="BZ33">
        <f ca="1"/>
        <v>1.61</v>
      </c>
    </row>
    <row r="34" spans="2:78">
      <c r="I34" s="6" t="str">
        <f ca="1"/>
        <v>9 years  0 mo</v>
      </c>
      <c r="J34" s="40">
        <f ca="1"/>
        <v>0.2</v>
      </c>
      <c r="K34" s="41">
        <f ca="1"/>
        <v>0.2</v>
      </c>
      <c r="L34" s="40">
        <f ca="1"/>
        <v>0.3</v>
      </c>
      <c r="M34" s="41">
        <f ca="1"/>
        <v>0.4</v>
      </c>
      <c r="N34" s="40">
        <f ca="1"/>
        <v>0.5</v>
      </c>
      <c r="O34" s="41">
        <f ca="1"/>
        <v>0.6</v>
      </c>
      <c r="P34" s="40">
        <f ca="1"/>
        <v>0.6</v>
      </c>
      <c r="Q34" s="41">
        <f ca="1"/>
        <v>0.7</v>
      </c>
      <c r="R34" s="40">
        <f ca="1"/>
        <v>0.7</v>
      </c>
      <c r="S34" s="41">
        <f ca="1"/>
        <v>0.8</v>
      </c>
      <c r="T34" s="40">
        <f ca="1"/>
        <v>0.9</v>
      </c>
      <c r="U34" s="41">
        <f ca="1"/>
        <v>0.9</v>
      </c>
      <c r="V34" s="40">
        <f ca="1"/>
        <v>1</v>
      </c>
      <c r="W34" s="41">
        <f ca="1"/>
        <v>1.1000000000000001</v>
      </c>
      <c r="X34" s="40">
        <f ca="1"/>
        <v>1.1000000000000001</v>
      </c>
      <c r="Y34" s="41">
        <f ca="1"/>
        <v>1.3</v>
      </c>
      <c r="Z34" s="40">
        <f ca="1"/>
        <v>1.3</v>
      </c>
      <c r="AA34" s="41">
        <f ca="1"/>
        <v>1.4</v>
      </c>
      <c r="AB34" s="40">
        <f ca="1"/>
        <v>1.5</v>
      </c>
      <c r="AC34" s="41">
        <f ca="1"/>
        <v>1.7</v>
      </c>
      <c r="AD34" s="42">
        <f ca="1"/>
        <v>1.8</v>
      </c>
      <c r="AH34">
        <v>4.5</v>
      </c>
      <c r="AI34" s="47">
        <f t="shared" ref="AI34:AQ43" ca="1" si="4">IF(AND(AI$3&gt;=MIN($J$5:$AD$5),AI$3&lt;=MAX($J$5:$AD$5)),INDEX(allCentiles,$AR34,MATCH(AI$3,topRow)),NA())</f>
        <v>0.15</v>
      </c>
      <c r="AJ34" s="47">
        <f t="shared" ca="1" si="4"/>
        <v>0.22</v>
      </c>
      <c r="AK34" s="47">
        <f t="shared" ca="1" si="4"/>
        <v>0.31</v>
      </c>
      <c r="AL34" s="47">
        <f t="shared" ca="1" si="4"/>
        <v>0.5</v>
      </c>
      <c r="AM34" s="47">
        <f t="shared" ca="1" si="4"/>
        <v>0.77</v>
      </c>
      <c r="AN34" s="47">
        <f t="shared" ca="1" si="4"/>
        <v>1.17</v>
      </c>
      <c r="AO34" s="47">
        <f t="shared" ca="1" si="4"/>
        <v>1.42</v>
      </c>
      <c r="AP34" s="47">
        <f t="shared" ca="1" si="4"/>
        <v>1.54</v>
      </c>
      <c r="AQ34" s="47">
        <f t="shared" ca="1" si="4"/>
        <v>1.61</v>
      </c>
      <c r="AR34">
        <v>32</v>
      </c>
      <c r="AT34">
        <v>33</v>
      </c>
      <c r="AU34" t="s">
        <v>46</v>
      </c>
      <c r="AV34">
        <v>4.7475954518908399</v>
      </c>
      <c r="AW34">
        <v>0.31771690243760098</v>
      </c>
      <c r="AX34">
        <v>0.56814932479020397</v>
      </c>
      <c r="AY34">
        <v>0.86507966798084102</v>
      </c>
      <c r="AZ34">
        <v>1.2340840877076</v>
      </c>
      <c r="BA34">
        <v>1.52016247579896</v>
      </c>
      <c r="BE34">
        <f ca="1"/>
        <v>4.58</v>
      </c>
      <c r="BF34">
        <f ca="1"/>
        <v>0.15</v>
      </c>
      <c r="BG34">
        <f ca="1"/>
        <v>0.22</v>
      </c>
      <c r="BH34">
        <f ca="1"/>
        <v>0.31</v>
      </c>
      <c r="BI34">
        <f ca="1"/>
        <v>0.39</v>
      </c>
      <c r="BJ34">
        <f ca="1"/>
        <v>0.43</v>
      </c>
      <c r="BK34">
        <f ca="1"/>
        <v>0.5</v>
      </c>
      <c r="BL34">
        <f ca="1"/>
        <v>0.56000000000000005</v>
      </c>
      <c r="BM34">
        <f ca="1"/>
        <v>0.63</v>
      </c>
      <c r="BN34">
        <f ca="1"/>
        <v>0.69</v>
      </c>
      <c r="BO34">
        <f ca="1"/>
        <v>0.72</v>
      </c>
      <c r="BP34">
        <f ca="1"/>
        <v>0.77</v>
      </c>
      <c r="BQ34">
        <f ca="1"/>
        <v>0.84</v>
      </c>
      <c r="BR34">
        <f ca="1"/>
        <v>0.94</v>
      </c>
      <c r="BS34">
        <f ca="1"/>
        <v>1.01</v>
      </c>
      <c r="BT34">
        <f ca="1"/>
        <v>1.06</v>
      </c>
      <c r="BU34">
        <f ca="1"/>
        <v>1.18</v>
      </c>
      <c r="BV34">
        <f ca="1"/>
        <v>1.25</v>
      </c>
      <c r="BW34">
        <f ca="1"/>
        <v>1.35</v>
      </c>
      <c r="BX34">
        <f ca="1"/>
        <v>1.42</v>
      </c>
      <c r="BY34">
        <f ca="1"/>
        <v>1.54</v>
      </c>
      <c r="BZ34">
        <f ca="1"/>
        <v>1.61</v>
      </c>
    </row>
    <row r="35" spans="2:78">
      <c r="I35" s="6" t="str">
        <f ca="1"/>
        <v>3 mo</v>
      </c>
      <c r="J35" s="40">
        <f ca="1"/>
        <v>0.2</v>
      </c>
      <c r="K35" s="41">
        <f ca="1"/>
        <v>0.2</v>
      </c>
      <c r="L35" s="40">
        <f ca="1"/>
        <v>0.3</v>
      </c>
      <c r="M35" s="41">
        <f ca="1"/>
        <v>0.4</v>
      </c>
      <c r="N35" s="40">
        <f ca="1"/>
        <v>0.5</v>
      </c>
      <c r="O35" s="41">
        <f ca="1"/>
        <v>0.6</v>
      </c>
      <c r="P35" s="40">
        <f ca="1"/>
        <v>0.6</v>
      </c>
      <c r="Q35" s="41">
        <f ca="1"/>
        <v>0.7</v>
      </c>
      <c r="R35" s="40">
        <f ca="1"/>
        <v>0.8</v>
      </c>
      <c r="S35" s="41">
        <f ca="1"/>
        <v>0.8</v>
      </c>
      <c r="T35" s="40">
        <f ca="1"/>
        <v>0.9</v>
      </c>
      <c r="U35" s="41">
        <f ca="1"/>
        <v>1</v>
      </c>
      <c r="V35" s="40">
        <f ca="1"/>
        <v>1.1000000000000001</v>
      </c>
      <c r="W35" s="41">
        <f ca="1"/>
        <v>1.1000000000000001</v>
      </c>
      <c r="X35" s="40">
        <f ca="1"/>
        <v>1.2</v>
      </c>
      <c r="Y35" s="41">
        <f ca="1"/>
        <v>1.3</v>
      </c>
      <c r="Z35" s="40">
        <f ca="1"/>
        <v>1.3</v>
      </c>
      <c r="AA35" s="41">
        <f ca="1"/>
        <v>1.4</v>
      </c>
      <c r="AB35" s="40">
        <f ca="1"/>
        <v>1.6</v>
      </c>
      <c r="AC35" s="41">
        <f ca="1"/>
        <v>1.7</v>
      </c>
      <c r="AD35" s="42">
        <f ca="1"/>
        <v>1.8</v>
      </c>
      <c r="AH35">
        <v>4.58</v>
      </c>
      <c r="AI35" s="47">
        <f t="shared" ca="1" si="4"/>
        <v>0.15</v>
      </c>
      <c r="AJ35" s="47">
        <f t="shared" ca="1" si="4"/>
        <v>0.22</v>
      </c>
      <c r="AK35" s="47">
        <f t="shared" ca="1" si="4"/>
        <v>0.31</v>
      </c>
      <c r="AL35" s="47">
        <f t="shared" ca="1" si="4"/>
        <v>0.5</v>
      </c>
      <c r="AM35" s="47">
        <f t="shared" ca="1" si="4"/>
        <v>0.77</v>
      </c>
      <c r="AN35" s="47">
        <f t="shared" ca="1" si="4"/>
        <v>1.18</v>
      </c>
      <c r="AO35" s="47">
        <f t="shared" ca="1" si="4"/>
        <v>1.42</v>
      </c>
      <c r="AP35" s="47">
        <f t="shared" ca="1" si="4"/>
        <v>1.54</v>
      </c>
      <c r="AQ35" s="47">
        <f t="shared" ca="1" si="4"/>
        <v>1.61</v>
      </c>
      <c r="AR35">
        <v>33</v>
      </c>
      <c r="AT35">
        <v>34</v>
      </c>
      <c r="AU35" t="s">
        <v>46</v>
      </c>
      <c r="AV35">
        <v>4.8309287852241702</v>
      </c>
      <c r="AW35">
        <v>0.31906903467050202</v>
      </c>
      <c r="AX35">
        <v>0.56944369492908598</v>
      </c>
      <c r="AY35">
        <v>0.865820005837588</v>
      </c>
      <c r="AZ35">
        <v>1.23573632476693</v>
      </c>
      <c r="BA35">
        <v>1.5275095510698899</v>
      </c>
      <c r="BE35">
        <f ca="1"/>
        <v>4.67</v>
      </c>
      <c r="BF35">
        <f ca="1"/>
        <v>0.15</v>
      </c>
      <c r="BG35">
        <f ca="1"/>
        <v>0.22</v>
      </c>
      <c r="BH35">
        <f ca="1"/>
        <v>0.31</v>
      </c>
      <c r="BI35">
        <f ca="1"/>
        <v>0.39</v>
      </c>
      <c r="BJ35">
        <f ca="1"/>
        <v>0.43</v>
      </c>
      <c r="BK35">
        <f ca="1"/>
        <v>0.5</v>
      </c>
      <c r="BL35">
        <f ca="1"/>
        <v>0.56000000000000005</v>
      </c>
      <c r="BM35">
        <f ca="1"/>
        <v>0.63</v>
      </c>
      <c r="BN35">
        <f ca="1"/>
        <v>0.69</v>
      </c>
      <c r="BO35">
        <f ca="1"/>
        <v>0.72</v>
      </c>
      <c r="BP35">
        <f ca="1"/>
        <v>0.77</v>
      </c>
      <c r="BQ35">
        <f ca="1"/>
        <v>0.84</v>
      </c>
      <c r="BR35">
        <f ca="1"/>
        <v>0.94</v>
      </c>
      <c r="BS35">
        <f ca="1"/>
        <v>1.01</v>
      </c>
      <c r="BT35">
        <f ca="1"/>
        <v>1.06</v>
      </c>
      <c r="BU35">
        <f ca="1"/>
        <v>1.18</v>
      </c>
      <c r="BV35">
        <f ca="1"/>
        <v>1.25</v>
      </c>
      <c r="BW35">
        <f ca="1"/>
        <v>1.35</v>
      </c>
      <c r="BX35">
        <f ca="1"/>
        <v>1.42</v>
      </c>
      <c r="BY35">
        <f ca="1"/>
        <v>1.55</v>
      </c>
      <c r="BZ35">
        <f ca="1"/>
        <v>1.62</v>
      </c>
    </row>
    <row r="36" spans="2:78">
      <c r="I36" s="6" t="str">
        <f ca="1"/>
        <v>6 mo</v>
      </c>
      <c r="J36" s="40">
        <f ca="1"/>
        <v>0.2</v>
      </c>
      <c r="K36" s="41">
        <f ca="1"/>
        <v>0.2</v>
      </c>
      <c r="L36" s="40">
        <f ca="1"/>
        <v>0.3</v>
      </c>
      <c r="M36" s="41">
        <f ca="1"/>
        <v>0.4</v>
      </c>
      <c r="N36" s="40">
        <f ca="1"/>
        <v>0.5</v>
      </c>
      <c r="O36" s="41">
        <f ca="1"/>
        <v>0.6</v>
      </c>
      <c r="P36" s="40">
        <f ca="1"/>
        <v>0.6</v>
      </c>
      <c r="Q36" s="41">
        <f ca="1"/>
        <v>0.7</v>
      </c>
      <c r="R36" s="40">
        <f ca="1"/>
        <v>0.8</v>
      </c>
      <c r="S36" s="41">
        <f ca="1"/>
        <v>0.8</v>
      </c>
      <c r="T36" s="40">
        <f ca="1"/>
        <v>0.9</v>
      </c>
      <c r="U36" s="41">
        <f ca="1"/>
        <v>1</v>
      </c>
      <c r="V36" s="40">
        <f ca="1"/>
        <v>1.1000000000000001</v>
      </c>
      <c r="W36" s="41">
        <f ca="1"/>
        <v>1.1000000000000001</v>
      </c>
      <c r="X36" s="40">
        <f ca="1"/>
        <v>1.2</v>
      </c>
      <c r="Y36" s="41">
        <f ca="1"/>
        <v>1.3</v>
      </c>
      <c r="Z36" s="40">
        <f ca="1"/>
        <v>1.3</v>
      </c>
      <c r="AA36" s="41">
        <f ca="1"/>
        <v>1.4</v>
      </c>
      <c r="AB36" s="40">
        <f ca="1"/>
        <v>1.6</v>
      </c>
      <c r="AC36" s="41">
        <f ca="1"/>
        <v>1.7</v>
      </c>
      <c r="AD36" s="42">
        <f ca="1"/>
        <v>1.8</v>
      </c>
      <c r="AH36">
        <v>4.67</v>
      </c>
      <c r="AI36" s="47">
        <f t="shared" ca="1" si="4"/>
        <v>0.15</v>
      </c>
      <c r="AJ36" s="47">
        <f t="shared" ca="1" si="4"/>
        <v>0.22</v>
      </c>
      <c r="AK36" s="47">
        <f t="shared" ca="1" si="4"/>
        <v>0.31</v>
      </c>
      <c r="AL36" s="47">
        <f t="shared" ca="1" si="4"/>
        <v>0.5</v>
      </c>
      <c r="AM36" s="47">
        <f t="shared" ca="1" si="4"/>
        <v>0.77</v>
      </c>
      <c r="AN36" s="47">
        <f t="shared" ca="1" si="4"/>
        <v>1.18</v>
      </c>
      <c r="AO36" s="47">
        <f t="shared" ca="1" si="4"/>
        <v>1.42</v>
      </c>
      <c r="AP36" s="47">
        <f t="shared" ca="1" si="4"/>
        <v>1.55</v>
      </c>
      <c r="AQ36" s="47">
        <f t="shared" ca="1" si="4"/>
        <v>1.62</v>
      </c>
      <c r="AR36">
        <v>34</v>
      </c>
      <c r="AT36">
        <v>35</v>
      </c>
      <c r="AU36" t="s">
        <v>46</v>
      </c>
      <c r="AV36">
        <v>4.9142621185575104</v>
      </c>
      <c r="AW36">
        <v>0.320421166903402</v>
      </c>
      <c r="AX36">
        <v>0.57073806506796698</v>
      </c>
      <c r="AY36">
        <v>0.86656034369433399</v>
      </c>
      <c r="AZ36">
        <v>1.2373885618262599</v>
      </c>
      <c r="BA36">
        <v>1.5348566263408101</v>
      </c>
      <c r="BE36">
        <f ca="1"/>
        <v>4.75</v>
      </c>
      <c r="BF36">
        <f ca="1"/>
        <v>0.15</v>
      </c>
      <c r="BG36">
        <f ca="1"/>
        <v>0.22</v>
      </c>
      <c r="BH36">
        <f ca="1"/>
        <v>0.31</v>
      </c>
      <c r="BI36">
        <f ca="1"/>
        <v>0.39</v>
      </c>
      <c r="BJ36">
        <f ca="1"/>
        <v>0.43</v>
      </c>
      <c r="BK36">
        <f ca="1"/>
        <v>0.5</v>
      </c>
      <c r="BL36">
        <f ca="1"/>
        <v>0.56000000000000005</v>
      </c>
      <c r="BM36">
        <f ca="1"/>
        <v>0.63</v>
      </c>
      <c r="BN36">
        <f ca="1"/>
        <v>0.69</v>
      </c>
      <c r="BO36">
        <f ca="1"/>
        <v>0.72</v>
      </c>
      <c r="BP36">
        <f ca="1"/>
        <v>0.77</v>
      </c>
      <c r="BQ36">
        <f ca="1"/>
        <v>0.84</v>
      </c>
      <c r="BR36">
        <f ca="1"/>
        <v>0.95</v>
      </c>
      <c r="BS36">
        <f ca="1"/>
        <v>1.01</v>
      </c>
      <c r="BT36">
        <f ca="1"/>
        <v>1.06</v>
      </c>
      <c r="BU36">
        <f ca="1"/>
        <v>1.18</v>
      </c>
      <c r="BV36">
        <f ca="1"/>
        <v>1.25</v>
      </c>
      <c r="BW36">
        <f ca="1"/>
        <v>1.35</v>
      </c>
      <c r="BX36">
        <f ca="1"/>
        <v>1.42</v>
      </c>
      <c r="BY36">
        <f ca="1"/>
        <v>1.55</v>
      </c>
      <c r="BZ36">
        <f ca="1"/>
        <v>1.62</v>
      </c>
    </row>
    <row r="37" spans="2:78" ht="17" thickBot="1">
      <c r="I37" s="10" t="str">
        <f ca="1"/>
        <v>9 mo</v>
      </c>
      <c r="J37" s="43">
        <f ca="1"/>
        <v>0.2</v>
      </c>
      <c r="K37" s="44">
        <f ca="1"/>
        <v>0.2</v>
      </c>
      <c r="L37" s="43">
        <f ca="1"/>
        <v>0.3</v>
      </c>
      <c r="M37" s="44">
        <f ca="1"/>
        <v>0.5</v>
      </c>
      <c r="N37" s="43">
        <f ca="1"/>
        <v>0.5</v>
      </c>
      <c r="O37" s="44">
        <f ca="1"/>
        <v>0.6</v>
      </c>
      <c r="P37" s="43">
        <f ca="1"/>
        <v>0.6</v>
      </c>
      <c r="Q37" s="44">
        <f ca="1"/>
        <v>0.7</v>
      </c>
      <c r="R37" s="43">
        <f ca="1"/>
        <v>0.8</v>
      </c>
      <c r="S37" s="44">
        <f ca="1"/>
        <v>0.9</v>
      </c>
      <c r="T37" s="43">
        <f ca="1"/>
        <v>0.9</v>
      </c>
      <c r="U37" s="44">
        <f ca="1"/>
        <v>1</v>
      </c>
      <c r="V37" s="43">
        <f ca="1"/>
        <v>1.1000000000000001</v>
      </c>
      <c r="W37" s="44">
        <f ca="1"/>
        <v>1.1000000000000001</v>
      </c>
      <c r="X37" s="43">
        <f ca="1"/>
        <v>1.2</v>
      </c>
      <c r="Y37" s="44">
        <f ca="1"/>
        <v>1.3</v>
      </c>
      <c r="Z37" s="43">
        <f ca="1"/>
        <v>1.3</v>
      </c>
      <c r="AA37" s="44">
        <f ca="1"/>
        <v>1.4</v>
      </c>
      <c r="AB37" s="43">
        <f ca="1"/>
        <v>1.6</v>
      </c>
      <c r="AC37" s="44">
        <f ca="1"/>
        <v>1.7</v>
      </c>
      <c r="AD37" s="45">
        <f ca="1"/>
        <v>1.8</v>
      </c>
      <c r="AH37">
        <v>4.75</v>
      </c>
      <c r="AI37" s="47">
        <f t="shared" ca="1" si="4"/>
        <v>0.15</v>
      </c>
      <c r="AJ37" s="47">
        <f t="shared" ca="1" si="4"/>
        <v>0.22</v>
      </c>
      <c r="AK37" s="47">
        <f t="shared" ca="1" si="4"/>
        <v>0.31</v>
      </c>
      <c r="AL37" s="47">
        <f t="shared" ca="1" si="4"/>
        <v>0.5</v>
      </c>
      <c r="AM37" s="47">
        <f t="shared" ca="1" si="4"/>
        <v>0.77</v>
      </c>
      <c r="AN37" s="47">
        <f t="shared" ca="1" si="4"/>
        <v>1.18</v>
      </c>
      <c r="AO37" s="47">
        <f t="shared" ca="1" si="4"/>
        <v>1.42</v>
      </c>
      <c r="AP37" s="47">
        <f t="shared" ca="1" si="4"/>
        <v>1.55</v>
      </c>
      <c r="AQ37" s="47">
        <f t="shared" ca="1" si="4"/>
        <v>1.62</v>
      </c>
      <c r="AR37">
        <v>35</v>
      </c>
      <c r="AT37">
        <v>36</v>
      </c>
      <c r="AU37" t="s">
        <v>46</v>
      </c>
      <c r="AV37">
        <v>4.9975954518908399</v>
      </c>
      <c r="AW37">
        <v>0.32177329913630298</v>
      </c>
      <c r="AX37">
        <v>0.57203243520684899</v>
      </c>
      <c r="AY37">
        <v>0.86730068155108098</v>
      </c>
      <c r="AZ37">
        <v>1.23904079888559</v>
      </c>
      <c r="BA37">
        <v>1.54220370161174</v>
      </c>
      <c r="BE37">
        <f ca="1"/>
        <v>4.83</v>
      </c>
      <c r="BF37">
        <f ca="1"/>
        <v>0.15</v>
      </c>
      <c r="BG37">
        <f ca="1"/>
        <v>0.22</v>
      </c>
      <c r="BH37">
        <f ca="1"/>
        <v>0.31</v>
      </c>
      <c r="BI37">
        <f ca="1"/>
        <v>0.39</v>
      </c>
      <c r="BJ37">
        <f ca="1"/>
        <v>0.43</v>
      </c>
      <c r="BK37">
        <f ca="1"/>
        <v>0.5</v>
      </c>
      <c r="BL37">
        <f ca="1"/>
        <v>0.56000000000000005</v>
      </c>
      <c r="BM37">
        <f ca="1"/>
        <v>0.63</v>
      </c>
      <c r="BN37">
        <f ca="1"/>
        <v>0.69</v>
      </c>
      <c r="BO37">
        <f ca="1"/>
        <v>0.72</v>
      </c>
      <c r="BP37">
        <f ca="1"/>
        <v>0.78</v>
      </c>
      <c r="BQ37">
        <f ca="1"/>
        <v>0.84</v>
      </c>
      <c r="BR37">
        <f ca="1"/>
        <v>0.95</v>
      </c>
      <c r="BS37">
        <f ca="1"/>
        <v>1.01</v>
      </c>
      <c r="BT37">
        <f ca="1"/>
        <v>1.06</v>
      </c>
      <c r="BU37">
        <f ca="1"/>
        <v>1.18</v>
      </c>
      <c r="BV37">
        <f ca="1"/>
        <v>1.25</v>
      </c>
      <c r="BW37">
        <f ca="1"/>
        <v>1.35</v>
      </c>
      <c r="BX37">
        <f ca="1"/>
        <v>1.43</v>
      </c>
      <c r="BY37">
        <f ca="1"/>
        <v>1.56</v>
      </c>
      <c r="BZ37">
        <f ca="1"/>
        <v>1.62</v>
      </c>
    </row>
    <row r="38" spans="2:78">
      <c r="I38" s="6" t="str">
        <f ca="1"/>
        <v>10 years  0 mo</v>
      </c>
      <c r="J38" s="40">
        <f ca="1"/>
        <v>0.2</v>
      </c>
      <c r="K38" s="41">
        <f ca="1"/>
        <v>0.2</v>
      </c>
      <c r="L38" s="40">
        <f ca="1"/>
        <v>0.3</v>
      </c>
      <c r="M38" s="41">
        <f ca="1"/>
        <v>0.5</v>
      </c>
      <c r="N38" s="40">
        <f ca="1"/>
        <v>0.6</v>
      </c>
      <c r="O38" s="41">
        <f ca="1"/>
        <v>0.6</v>
      </c>
      <c r="P38" s="40">
        <f ca="1"/>
        <v>0.6</v>
      </c>
      <c r="Q38" s="41">
        <f ca="1"/>
        <v>0.7</v>
      </c>
      <c r="R38" s="40">
        <f ca="1"/>
        <v>0.8</v>
      </c>
      <c r="S38" s="41">
        <f ca="1"/>
        <v>0.9</v>
      </c>
      <c r="T38" s="40">
        <f ca="1"/>
        <v>1</v>
      </c>
      <c r="U38" s="41">
        <f ca="1"/>
        <v>1</v>
      </c>
      <c r="V38" s="40">
        <f ca="1"/>
        <v>1.1000000000000001</v>
      </c>
      <c r="W38" s="41">
        <f ca="1"/>
        <v>1.1000000000000001</v>
      </c>
      <c r="X38" s="40">
        <f ca="1"/>
        <v>1.2</v>
      </c>
      <c r="Y38" s="41">
        <f ca="1"/>
        <v>1.3</v>
      </c>
      <c r="Z38" s="40">
        <f ca="1"/>
        <v>1.3</v>
      </c>
      <c r="AA38" s="41">
        <f ca="1"/>
        <v>1.5</v>
      </c>
      <c r="AB38" s="40">
        <f ca="1"/>
        <v>1.6</v>
      </c>
      <c r="AC38" s="41">
        <f ca="1"/>
        <v>1.8</v>
      </c>
      <c r="AD38" s="42">
        <f ca="1"/>
        <v>1.8</v>
      </c>
      <c r="AH38">
        <v>4.83</v>
      </c>
      <c r="AI38" s="47">
        <f t="shared" ca="1" si="4"/>
        <v>0.15</v>
      </c>
      <c r="AJ38" s="47">
        <f t="shared" ca="1" si="4"/>
        <v>0.22</v>
      </c>
      <c r="AK38" s="47">
        <f t="shared" ca="1" si="4"/>
        <v>0.31</v>
      </c>
      <c r="AL38" s="47">
        <f t="shared" ca="1" si="4"/>
        <v>0.5</v>
      </c>
      <c r="AM38" s="47">
        <f t="shared" ca="1" si="4"/>
        <v>0.78</v>
      </c>
      <c r="AN38" s="47">
        <f t="shared" ca="1" si="4"/>
        <v>1.18</v>
      </c>
      <c r="AO38" s="47">
        <f t="shared" ca="1" si="4"/>
        <v>1.43</v>
      </c>
      <c r="AP38" s="47">
        <f t="shared" ca="1" si="4"/>
        <v>1.56</v>
      </c>
      <c r="AQ38" s="47">
        <f t="shared" ca="1" si="4"/>
        <v>1.62</v>
      </c>
      <c r="AR38">
        <v>36</v>
      </c>
      <c r="AT38">
        <v>37</v>
      </c>
      <c r="AU38" t="s">
        <v>46</v>
      </c>
      <c r="AV38">
        <v>5.0809287852241702</v>
      </c>
      <c r="AW38">
        <v>0.32312543136920402</v>
      </c>
      <c r="AX38">
        <v>0.57332680534573099</v>
      </c>
      <c r="AY38">
        <v>0.86804101940782696</v>
      </c>
      <c r="AZ38">
        <v>1.24069303594492</v>
      </c>
      <c r="BA38">
        <v>1.54955077688266</v>
      </c>
      <c r="BE38">
        <f ca="1"/>
        <v>4.92</v>
      </c>
      <c r="BF38">
        <f ca="1"/>
        <v>0.15</v>
      </c>
      <c r="BG38">
        <f ca="1"/>
        <v>0.22</v>
      </c>
      <c r="BH38">
        <f ca="1"/>
        <v>0.31</v>
      </c>
      <c r="BI38">
        <f ca="1"/>
        <v>0.39</v>
      </c>
      <c r="BJ38">
        <f ca="1"/>
        <v>0.43</v>
      </c>
      <c r="BK38">
        <f ca="1"/>
        <v>0.5</v>
      </c>
      <c r="BL38">
        <f ca="1"/>
        <v>0.56000000000000005</v>
      </c>
      <c r="BM38">
        <f ca="1"/>
        <v>0.63</v>
      </c>
      <c r="BN38">
        <f ca="1"/>
        <v>0.69</v>
      </c>
      <c r="BO38">
        <f ca="1"/>
        <v>0.72</v>
      </c>
      <c r="BP38">
        <f ca="1"/>
        <v>0.78</v>
      </c>
      <c r="BQ38">
        <f ca="1"/>
        <v>0.84</v>
      </c>
      <c r="BR38">
        <f ca="1"/>
        <v>0.95</v>
      </c>
      <c r="BS38">
        <f ca="1"/>
        <v>1.01</v>
      </c>
      <c r="BT38">
        <f ca="1"/>
        <v>1.06</v>
      </c>
      <c r="BU38">
        <f ca="1"/>
        <v>1.18</v>
      </c>
      <c r="BV38">
        <f ca="1"/>
        <v>1.25</v>
      </c>
      <c r="BW38">
        <f ca="1"/>
        <v>1.36</v>
      </c>
      <c r="BX38">
        <f ca="1"/>
        <v>1.43</v>
      </c>
      <c r="BY38">
        <f ca="1"/>
        <v>1.56</v>
      </c>
      <c r="BZ38">
        <f ca="1"/>
        <v>1.63</v>
      </c>
    </row>
    <row r="39" spans="2:78">
      <c r="I39" s="6" t="str">
        <f ca="1"/>
        <v>3 mo</v>
      </c>
      <c r="J39" s="40">
        <f ca="1"/>
        <v>0.2</v>
      </c>
      <c r="K39" s="41">
        <f ca="1"/>
        <v>0.2</v>
      </c>
      <c r="L39" s="40">
        <f ca="1"/>
        <v>0.3</v>
      </c>
      <c r="M39" s="41">
        <f ca="1"/>
        <v>0.5</v>
      </c>
      <c r="N39" s="40">
        <f ca="1"/>
        <v>0.6</v>
      </c>
      <c r="O39" s="41">
        <f ca="1"/>
        <v>0.6</v>
      </c>
      <c r="P39" s="40">
        <f ca="1"/>
        <v>0.7</v>
      </c>
      <c r="Q39" s="41">
        <f ca="1"/>
        <v>0.7</v>
      </c>
      <c r="R39" s="40">
        <f ca="1"/>
        <v>0.8</v>
      </c>
      <c r="S39" s="41">
        <f ca="1"/>
        <v>0.9</v>
      </c>
      <c r="T39" s="40">
        <f ca="1"/>
        <v>1</v>
      </c>
      <c r="U39" s="41">
        <f ca="1"/>
        <v>1</v>
      </c>
      <c r="V39" s="40">
        <f ca="1"/>
        <v>1.1000000000000001</v>
      </c>
      <c r="W39" s="41">
        <f ca="1"/>
        <v>1.1000000000000001</v>
      </c>
      <c r="X39" s="40">
        <f ca="1"/>
        <v>1.2</v>
      </c>
      <c r="Y39" s="41">
        <f ca="1"/>
        <v>1.3</v>
      </c>
      <c r="Z39" s="40">
        <f ca="1"/>
        <v>1.3</v>
      </c>
      <c r="AA39" s="41">
        <f ca="1"/>
        <v>1.5</v>
      </c>
      <c r="AB39" s="40">
        <f ca="1"/>
        <v>1.6</v>
      </c>
      <c r="AC39" s="41">
        <f ca="1"/>
        <v>1.8</v>
      </c>
      <c r="AD39" s="42">
        <f ca="1"/>
        <v>1.8</v>
      </c>
      <c r="AH39">
        <v>4.92</v>
      </c>
      <c r="AI39" s="47">
        <f t="shared" ca="1" si="4"/>
        <v>0.15</v>
      </c>
      <c r="AJ39" s="47">
        <f t="shared" ca="1" si="4"/>
        <v>0.22</v>
      </c>
      <c r="AK39" s="47">
        <f t="shared" ca="1" si="4"/>
        <v>0.31</v>
      </c>
      <c r="AL39" s="47">
        <f t="shared" ca="1" si="4"/>
        <v>0.5</v>
      </c>
      <c r="AM39" s="47">
        <f t="shared" ca="1" si="4"/>
        <v>0.78</v>
      </c>
      <c r="AN39" s="47">
        <f t="shared" ca="1" si="4"/>
        <v>1.18</v>
      </c>
      <c r="AO39" s="47">
        <f t="shared" ca="1" si="4"/>
        <v>1.43</v>
      </c>
      <c r="AP39" s="47">
        <f t="shared" ca="1" si="4"/>
        <v>1.56</v>
      </c>
      <c r="AQ39" s="47">
        <f t="shared" ca="1" si="4"/>
        <v>1.63</v>
      </c>
      <c r="AR39">
        <v>37</v>
      </c>
      <c r="AT39">
        <v>38</v>
      </c>
      <c r="AU39" t="s">
        <v>46</v>
      </c>
      <c r="AV39">
        <v>5.1642621185575104</v>
      </c>
      <c r="AW39">
        <v>0.324477563602104</v>
      </c>
      <c r="AX39">
        <v>0.574621175484612</v>
      </c>
      <c r="AY39">
        <v>0.86878135726457395</v>
      </c>
      <c r="AZ39">
        <v>1.2423452730042499</v>
      </c>
      <c r="BA39">
        <v>1.5568978521535899</v>
      </c>
      <c r="BE39">
        <f ca="1"/>
        <v>5</v>
      </c>
      <c r="BF39">
        <f ca="1"/>
        <v>0.15</v>
      </c>
      <c r="BG39">
        <f ca="1"/>
        <v>0.22</v>
      </c>
      <c r="BH39">
        <f ca="1"/>
        <v>0.31</v>
      </c>
      <c r="BI39">
        <f ca="1"/>
        <v>0.39</v>
      </c>
      <c r="BJ39">
        <f ca="1"/>
        <v>0.43</v>
      </c>
      <c r="BK39">
        <f ca="1"/>
        <v>0.5</v>
      </c>
      <c r="BL39">
        <f ca="1"/>
        <v>0.56000000000000005</v>
      </c>
      <c r="BM39">
        <f ca="1"/>
        <v>0.63</v>
      </c>
      <c r="BN39">
        <f ca="1"/>
        <v>0.7</v>
      </c>
      <c r="BO39">
        <f ca="1"/>
        <v>0.72</v>
      </c>
      <c r="BP39">
        <f ca="1"/>
        <v>0.78</v>
      </c>
      <c r="BQ39">
        <f ca="1"/>
        <v>0.84</v>
      </c>
      <c r="BR39">
        <f ca="1"/>
        <v>0.95</v>
      </c>
      <c r="BS39">
        <f ca="1"/>
        <v>1.01</v>
      </c>
      <c r="BT39">
        <f ca="1"/>
        <v>1.06</v>
      </c>
      <c r="BU39">
        <f ca="1"/>
        <v>1.19</v>
      </c>
      <c r="BV39">
        <f ca="1"/>
        <v>1.25</v>
      </c>
      <c r="BW39">
        <f ca="1"/>
        <v>1.36</v>
      </c>
      <c r="BX39">
        <f ca="1"/>
        <v>1.43</v>
      </c>
      <c r="BY39">
        <f ca="1"/>
        <v>1.56</v>
      </c>
      <c r="BZ39">
        <f ca="1"/>
        <v>1.63</v>
      </c>
    </row>
    <row r="40" spans="2:78">
      <c r="I40" s="6" t="str">
        <f ca="1"/>
        <v>6 mo</v>
      </c>
      <c r="J40" s="40">
        <f ca="1"/>
        <v>0.2</v>
      </c>
      <c r="K40" s="41">
        <f ca="1"/>
        <v>0.2</v>
      </c>
      <c r="L40" s="40">
        <f ca="1"/>
        <v>0.3</v>
      </c>
      <c r="M40" s="41">
        <f ca="1"/>
        <v>0.5</v>
      </c>
      <c r="N40" s="40">
        <f ca="1"/>
        <v>0.6</v>
      </c>
      <c r="O40" s="41">
        <f ca="1"/>
        <v>0.6</v>
      </c>
      <c r="P40" s="40">
        <f ca="1"/>
        <v>0.7</v>
      </c>
      <c r="Q40" s="41">
        <f ca="1"/>
        <v>0.7</v>
      </c>
      <c r="R40" s="40">
        <f ca="1"/>
        <v>0.8</v>
      </c>
      <c r="S40" s="41">
        <f ca="1"/>
        <v>0.9</v>
      </c>
      <c r="T40" s="40">
        <f ca="1"/>
        <v>1</v>
      </c>
      <c r="U40" s="41">
        <f ca="1"/>
        <v>1</v>
      </c>
      <c r="V40" s="40">
        <f ca="1"/>
        <v>1.1000000000000001</v>
      </c>
      <c r="W40" s="41">
        <f ca="1"/>
        <v>1.2</v>
      </c>
      <c r="X40" s="40">
        <f ca="1"/>
        <v>1.2</v>
      </c>
      <c r="Y40" s="41">
        <f ca="1"/>
        <v>1.3</v>
      </c>
      <c r="Z40" s="40">
        <f ca="1"/>
        <v>1.3</v>
      </c>
      <c r="AA40" s="41">
        <f ca="1"/>
        <v>1.5</v>
      </c>
      <c r="AB40" s="40">
        <f ca="1"/>
        <v>1.6</v>
      </c>
      <c r="AC40" s="41">
        <f ca="1"/>
        <v>1.8</v>
      </c>
      <c r="AD40" s="42">
        <f ca="1"/>
        <v>1.8</v>
      </c>
      <c r="AH40">
        <v>5</v>
      </c>
      <c r="AI40" s="47">
        <f t="shared" ca="1" si="4"/>
        <v>0.15</v>
      </c>
      <c r="AJ40" s="47">
        <f t="shared" ca="1" si="4"/>
        <v>0.22</v>
      </c>
      <c r="AK40" s="47">
        <f t="shared" ca="1" si="4"/>
        <v>0.31</v>
      </c>
      <c r="AL40" s="47">
        <f t="shared" ca="1" si="4"/>
        <v>0.5</v>
      </c>
      <c r="AM40" s="47">
        <f t="shared" ca="1" si="4"/>
        <v>0.78</v>
      </c>
      <c r="AN40" s="47">
        <f t="shared" ca="1" si="4"/>
        <v>1.19</v>
      </c>
      <c r="AO40" s="47">
        <f t="shared" ca="1" si="4"/>
        <v>1.43</v>
      </c>
      <c r="AP40" s="47">
        <f t="shared" ca="1" si="4"/>
        <v>1.56</v>
      </c>
      <c r="AQ40" s="47">
        <f t="shared" ca="1" si="4"/>
        <v>1.63</v>
      </c>
      <c r="AR40">
        <v>38</v>
      </c>
      <c r="AT40">
        <v>39</v>
      </c>
      <c r="AU40" t="s">
        <v>46</v>
      </c>
      <c r="AV40">
        <v>5.2475954518908399</v>
      </c>
      <c r="AW40">
        <v>0.32582969583500498</v>
      </c>
      <c r="AX40">
        <v>0.57591554562349401</v>
      </c>
      <c r="AY40">
        <v>0.86952169512132005</v>
      </c>
      <c r="AZ40">
        <v>1.2439975100635801</v>
      </c>
      <c r="BA40">
        <v>1.56424492742451</v>
      </c>
      <c r="BE40">
        <f ca="1"/>
        <v>5.08</v>
      </c>
      <c r="BF40">
        <f ca="1"/>
        <v>0.15</v>
      </c>
      <c r="BG40">
        <f ca="1"/>
        <v>0.22</v>
      </c>
      <c r="BH40">
        <f ca="1"/>
        <v>0.31</v>
      </c>
      <c r="BI40">
        <f ca="1"/>
        <v>0.39</v>
      </c>
      <c r="BJ40">
        <f ca="1"/>
        <v>0.43</v>
      </c>
      <c r="BK40">
        <f ca="1"/>
        <v>0.5</v>
      </c>
      <c r="BL40">
        <f ca="1"/>
        <v>0.56000000000000005</v>
      </c>
      <c r="BM40">
        <f ca="1"/>
        <v>0.63</v>
      </c>
      <c r="BN40">
        <f ca="1"/>
        <v>0.7</v>
      </c>
      <c r="BO40">
        <f ca="1"/>
        <v>0.72</v>
      </c>
      <c r="BP40">
        <f ca="1"/>
        <v>0.78</v>
      </c>
      <c r="BQ40">
        <f ca="1"/>
        <v>0.84</v>
      </c>
      <c r="BR40">
        <f ca="1"/>
        <v>0.95</v>
      </c>
      <c r="BS40">
        <f ca="1"/>
        <v>1.01</v>
      </c>
      <c r="BT40">
        <f ca="1"/>
        <v>1.07</v>
      </c>
      <c r="BU40">
        <f ca="1"/>
        <v>1.19</v>
      </c>
      <c r="BV40">
        <f ca="1"/>
        <v>1.26</v>
      </c>
      <c r="BW40">
        <f ca="1"/>
        <v>1.36</v>
      </c>
      <c r="BX40">
        <f ca="1"/>
        <v>1.43</v>
      </c>
      <c r="BY40">
        <f ca="1"/>
        <v>1.57</v>
      </c>
      <c r="BZ40">
        <f ca="1"/>
        <v>1.64</v>
      </c>
    </row>
    <row r="41" spans="2:78" ht="17" thickBot="1">
      <c r="I41" s="10" t="str">
        <f ca="1"/>
        <v>9 mo</v>
      </c>
      <c r="J41" s="43">
        <f ca="1"/>
        <v>0.2</v>
      </c>
      <c r="K41" s="44">
        <f ca="1"/>
        <v>0.2</v>
      </c>
      <c r="L41" s="43">
        <f ca="1"/>
        <v>0.3</v>
      </c>
      <c r="M41" s="44">
        <f ca="1"/>
        <v>0.5</v>
      </c>
      <c r="N41" s="43">
        <f ca="1"/>
        <v>0.6</v>
      </c>
      <c r="O41" s="44">
        <f ca="1"/>
        <v>0.6</v>
      </c>
      <c r="P41" s="43">
        <f ca="1"/>
        <v>0.7</v>
      </c>
      <c r="Q41" s="44">
        <f ca="1"/>
        <v>0.7</v>
      </c>
      <c r="R41" s="43">
        <f ca="1"/>
        <v>0.8</v>
      </c>
      <c r="S41" s="44">
        <f ca="1"/>
        <v>0.9</v>
      </c>
      <c r="T41" s="43">
        <f ca="1"/>
        <v>1</v>
      </c>
      <c r="U41" s="44">
        <f ca="1"/>
        <v>1.1000000000000001</v>
      </c>
      <c r="V41" s="43">
        <f ca="1"/>
        <v>1.1000000000000001</v>
      </c>
      <c r="W41" s="44">
        <f ca="1"/>
        <v>1.2</v>
      </c>
      <c r="X41" s="43">
        <f ca="1"/>
        <v>1.2</v>
      </c>
      <c r="Y41" s="44">
        <f ca="1"/>
        <v>1.3</v>
      </c>
      <c r="Z41" s="43">
        <f ca="1"/>
        <v>1.3</v>
      </c>
      <c r="AA41" s="44">
        <f ca="1"/>
        <v>1.5</v>
      </c>
      <c r="AB41" s="43">
        <f ca="1"/>
        <v>1.6</v>
      </c>
      <c r="AC41" s="44">
        <f ca="1"/>
        <v>1.8</v>
      </c>
      <c r="AD41" s="45">
        <f ca="1"/>
        <v>1.8</v>
      </c>
      <c r="AH41">
        <v>5.08</v>
      </c>
      <c r="AI41" s="47">
        <f t="shared" ca="1" si="4"/>
        <v>0.15</v>
      </c>
      <c r="AJ41" s="47">
        <f t="shared" ca="1" si="4"/>
        <v>0.22</v>
      </c>
      <c r="AK41" s="47">
        <f t="shared" ca="1" si="4"/>
        <v>0.31</v>
      </c>
      <c r="AL41" s="47">
        <f t="shared" ca="1" si="4"/>
        <v>0.5</v>
      </c>
      <c r="AM41" s="47">
        <f t="shared" ca="1" si="4"/>
        <v>0.78</v>
      </c>
      <c r="AN41" s="47">
        <f t="shared" ca="1" si="4"/>
        <v>1.19</v>
      </c>
      <c r="AO41" s="47">
        <f t="shared" ca="1" si="4"/>
        <v>1.43</v>
      </c>
      <c r="AP41" s="47">
        <f t="shared" ca="1" si="4"/>
        <v>1.57</v>
      </c>
      <c r="AQ41" s="47">
        <f t="shared" ca="1" si="4"/>
        <v>1.64</v>
      </c>
      <c r="AR41">
        <v>39</v>
      </c>
      <c r="AT41">
        <v>40</v>
      </c>
      <c r="AU41" t="s">
        <v>46</v>
      </c>
      <c r="AV41">
        <v>5.3309287852241702</v>
      </c>
      <c r="AW41">
        <v>0.32718182806790502</v>
      </c>
      <c r="AX41">
        <v>0.57720991576237601</v>
      </c>
      <c r="AY41">
        <v>0.87026203297806703</v>
      </c>
      <c r="AZ41">
        <v>1.24564974712292</v>
      </c>
      <c r="BA41">
        <v>1.57159200269544</v>
      </c>
      <c r="BE41">
        <f ca="1"/>
        <v>5.17</v>
      </c>
      <c r="BF41">
        <f ca="1"/>
        <v>0.15</v>
      </c>
      <c r="BG41">
        <f ca="1"/>
        <v>0.22</v>
      </c>
      <c r="BH41">
        <f ca="1"/>
        <v>0.31</v>
      </c>
      <c r="BI41">
        <f ca="1"/>
        <v>0.39</v>
      </c>
      <c r="BJ41">
        <f ca="1"/>
        <v>0.43</v>
      </c>
      <c r="BK41">
        <f ca="1"/>
        <v>0.5</v>
      </c>
      <c r="BL41">
        <f ca="1"/>
        <v>0.56000000000000005</v>
      </c>
      <c r="BM41">
        <f ca="1"/>
        <v>0.63</v>
      </c>
      <c r="BN41">
        <f ca="1"/>
        <v>0.7</v>
      </c>
      <c r="BO41">
        <f ca="1"/>
        <v>0.72</v>
      </c>
      <c r="BP41">
        <f ca="1"/>
        <v>0.78</v>
      </c>
      <c r="BQ41">
        <f ca="1"/>
        <v>0.84</v>
      </c>
      <c r="BR41">
        <f ca="1"/>
        <v>0.95</v>
      </c>
      <c r="BS41">
        <f ca="1"/>
        <v>1.02</v>
      </c>
      <c r="BT41">
        <f ca="1"/>
        <v>1.07</v>
      </c>
      <c r="BU41">
        <f ca="1"/>
        <v>1.19</v>
      </c>
      <c r="BV41">
        <f ca="1"/>
        <v>1.26</v>
      </c>
      <c r="BW41">
        <f ca="1"/>
        <v>1.36</v>
      </c>
      <c r="BX41">
        <f ca="1"/>
        <v>1.44</v>
      </c>
      <c r="BY41">
        <f ca="1"/>
        <v>1.57</v>
      </c>
      <c r="BZ41">
        <f ca="1"/>
        <v>1.64</v>
      </c>
    </row>
    <row r="42" spans="2:78">
      <c r="I42" s="6" t="str">
        <f ca="1"/>
        <v>11 years  0 mo</v>
      </c>
      <c r="J42" s="40">
        <f ca="1"/>
        <v>0.2</v>
      </c>
      <c r="K42" s="41">
        <f ca="1"/>
        <v>0.2</v>
      </c>
      <c r="L42" s="40">
        <f ca="1"/>
        <v>0.3</v>
      </c>
      <c r="M42" s="41">
        <f ca="1"/>
        <v>0.5</v>
      </c>
      <c r="N42" s="40">
        <f ca="1"/>
        <v>0.6</v>
      </c>
      <c r="O42" s="41">
        <f ca="1"/>
        <v>0.6</v>
      </c>
      <c r="P42" s="40">
        <f ca="1"/>
        <v>0.7</v>
      </c>
      <c r="Q42" s="41">
        <f ca="1"/>
        <v>0.7</v>
      </c>
      <c r="R42" s="40">
        <f ca="1"/>
        <v>0.8</v>
      </c>
      <c r="S42" s="41">
        <f ca="1"/>
        <v>0.9</v>
      </c>
      <c r="T42" s="40">
        <f ca="1"/>
        <v>1</v>
      </c>
      <c r="U42" s="41">
        <f ca="1"/>
        <v>1.1000000000000001</v>
      </c>
      <c r="V42" s="40">
        <f ca="1"/>
        <v>1.2</v>
      </c>
      <c r="W42" s="41">
        <f ca="1"/>
        <v>1.2</v>
      </c>
      <c r="X42" s="40">
        <f ca="1"/>
        <v>1.2</v>
      </c>
      <c r="Y42" s="41">
        <f ca="1"/>
        <v>1.3</v>
      </c>
      <c r="Z42" s="40">
        <f ca="1"/>
        <v>1.3</v>
      </c>
      <c r="AA42" s="41">
        <f ca="1"/>
        <v>1.5</v>
      </c>
      <c r="AB42" s="40">
        <f ca="1"/>
        <v>1.6</v>
      </c>
      <c r="AC42" s="41">
        <f ca="1"/>
        <v>1.8</v>
      </c>
      <c r="AD42" s="42">
        <f ca="1"/>
        <v>1.8</v>
      </c>
      <c r="AH42">
        <v>5.17</v>
      </c>
      <c r="AI42" s="47">
        <f t="shared" ca="1" si="4"/>
        <v>0.15</v>
      </c>
      <c r="AJ42" s="47">
        <f t="shared" ca="1" si="4"/>
        <v>0.22</v>
      </c>
      <c r="AK42" s="47">
        <f t="shared" ca="1" si="4"/>
        <v>0.31</v>
      </c>
      <c r="AL42" s="47">
        <f t="shared" ca="1" si="4"/>
        <v>0.5</v>
      </c>
      <c r="AM42" s="47">
        <f t="shared" ca="1" si="4"/>
        <v>0.78</v>
      </c>
      <c r="AN42" s="47">
        <f t="shared" ca="1" si="4"/>
        <v>1.19</v>
      </c>
      <c r="AO42" s="47">
        <f t="shared" ca="1" si="4"/>
        <v>1.44</v>
      </c>
      <c r="AP42" s="47">
        <f t="shared" ca="1" si="4"/>
        <v>1.57</v>
      </c>
      <c r="AQ42" s="47">
        <f t="shared" ca="1" si="4"/>
        <v>1.64</v>
      </c>
      <c r="AR42">
        <v>40</v>
      </c>
      <c r="AT42">
        <v>41</v>
      </c>
      <c r="AU42" t="s">
        <v>46</v>
      </c>
      <c r="AV42">
        <v>5.4142621185575104</v>
      </c>
      <c r="AW42">
        <v>0.328533960300806</v>
      </c>
      <c r="AX42">
        <v>0.57850428590125702</v>
      </c>
      <c r="AY42">
        <v>0.87100237083481302</v>
      </c>
      <c r="AZ42">
        <v>1.2473019841822499</v>
      </c>
      <c r="BA42">
        <v>1.5789390779663699</v>
      </c>
      <c r="BE42">
        <f ca="1"/>
        <v>5.25</v>
      </c>
      <c r="BF42">
        <f ca="1"/>
        <v>0.15</v>
      </c>
      <c r="BG42">
        <f ca="1"/>
        <v>0.22</v>
      </c>
      <c r="BH42">
        <f ca="1"/>
        <v>0.31</v>
      </c>
      <c r="BI42">
        <f ca="1"/>
        <v>0.4</v>
      </c>
      <c r="BJ42">
        <f ca="1"/>
        <v>0.43</v>
      </c>
      <c r="BK42">
        <f ca="1"/>
        <v>0.5</v>
      </c>
      <c r="BL42">
        <f ca="1"/>
        <v>0.56000000000000005</v>
      </c>
      <c r="BM42">
        <f ca="1"/>
        <v>0.63</v>
      </c>
      <c r="BN42">
        <f ca="1"/>
        <v>0.7</v>
      </c>
      <c r="BO42">
        <f ca="1"/>
        <v>0.72</v>
      </c>
      <c r="BP42">
        <f ca="1"/>
        <v>0.78</v>
      </c>
      <c r="BQ42">
        <f ca="1"/>
        <v>0.84</v>
      </c>
      <c r="BR42">
        <f ca="1"/>
        <v>0.95</v>
      </c>
      <c r="BS42">
        <f ca="1"/>
        <v>1.02</v>
      </c>
      <c r="BT42">
        <f ca="1"/>
        <v>1.07</v>
      </c>
      <c r="BU42">
        <f ca="1"/>
        <v>1.19</v>
      </c>
      <c r="BV42">
        <f ca="1"/>
        <v>1.26</v>
      </c>
      <c r="BW42">
        <f ca="1"/>
        <v>1.36</v>
      </c>
      <c r="BX42">
        <f ca="1"/>
        <v>1.44</v>
      </c>
      <c r="BY42">
        <f ca="1"/>
        <v>1.57</v>
      </c>
      <c r="BZ42">
        <f ca="1"/>
        <v>1.64</v>
      </c>
    </row>
    <row r="43" spans="2:78">
      <c r="I43" s="6" t="str">
        <f ca="1"/>
        <v>3 mo</v>
      </c>
      <c r="J43" s="40">
        <f ca="1"/>
        <v>0.2</v>
      </c>
      <c r="K43" s="41">
        <f ca="1"/>
        <v>0.2</v>
      </c>
      <c r="L43" s="40">
        <f ca="1"/>
        <v>0.3</v>
      </c>
      <c r="M43" s="41">
        <f ca="1"/>
        <v>0.5</v>
      </c>
      <c r="N43" s="40">
        <f ca="1"/>
        <v>0.6</v>
      </c>
      <c r="O43" s="41">
        <f ca="1"/>
        <v>0.6</v>
      </c>
      <c r="P43" s="40">
        <f ca="1"/>
        <v>0.7</v>
      </c>
      <c r="Q43" s="41">
        <f ca="1"/>
        <v>0.7</v>
      </c>
      <c r="R43" s="40">
        <f ca="1"/>
        <v>0.8</v>
      </c>
      <c r="S43" s="41">
        <f ca="1"/>
        <v>0.9</v>
      </c>
      <c r="T43" s="40">
        <f ca="1"/>
        <v>1.1000000000000001</v>
      </c>
      <c r="U43" s="41">
        <f ca="1"/>
        <v>1.1000000000000001</v>
      </c>
      <c r="V43" s="40">
        <f ca="1"/>
        <v>1.2</v>
      </c>
      <c r="W43" s="41">
        <f ca="1"/>
        <v>1.2</v>
      </c>
      <c r="X43" s="40">
        <f ca="1"/>
        <v>1.2</v>
      </c>
      <c r="Y43" s="41">
        <f ca="1"/>
        <v>1.3</v>
      </c>
      <c r="Z43" s="40">
        <f ca="1"/>
        <v>1.3</v>
      </c>
      <c r="AA43" s="41">
        <f ca="1"/>
        <v>1.5</v>
      </c>
      <c r="AB43" s="40">
        <f ca="1"/>
        <v>1.6</v>
      </c>
      <c r="AC43" s="41">
        <f ca="1"/>
        <v>1.8</v>
      </c>
      <c r="AD43" s="42">
        <f ca="1"/>
        <v>1.8</v>
      </c>
      <c r="AH43">
        <v>5.25</v>
      </c>
      <c r="AI43" s="47">
        <f t="shared" ca="1" si="4"/>
        <v>0.15</v>
      </c>
      <c r="AJ43" s="47">
        <f t="shared" ca="1" si="4"/>
        <v>0.22</v>
      </c>
      <c r="AK43" s="47">
        <f t="shared" ca="1" si="4"/>
        <v>0.31</v>
      </c>
      <c r="AL43" s="47">
        <f t="shared" ca="1" si="4"/>
        <v>0.5</v>
      </c>
      <c r="AM43" s="47">
        <f t="shared" ca="1" si="4"/>
        <v>0.78</v>
      </c>
      <c r="AN43" s="47">
        <f t="shared" ca="1" si="4"/>
        <v>1.19</v>
      </c>
      <c r="AO43" s="47">
        <f t="shared" ca="1" si="4"/>
        <v>1.44</v>
      </c>
      <c r="AP43" s="47">
        <f t="shared" ca="1" si="4"/>
        <v>1.57</v>
      </c>
      <c r="AQ43" s="47">
        <f t="shared" ca="1" si="4"/>
        <v>1.64</v>
      </c>
      <c r="AR43">
        <v>41</v>
      </c>
      <c r="AT43">
        <v>42</v>
      </c>
      <c r="AU43" t="s">
        <v>46</v>
      </c>
      <c r="AV43">
        <v>5.4975954518908399</v>
      </c>
      <c r="AW43">
        <v>0.32988609253370599</v>
      </c>
      <c r="AX43">
        <v>0.57979865604013903</v>
      </c>
      <c r="AY43">
        <v>0.87174270869156001</v>
      </c>
      <c r="AZ43">
        <v>1.2489542212415801</v>
      </c>
      <c r="BA43">
        <v>1.5862861532372901</v>
      </c>
      <c r="BE43">
        <f ca="1"/>
        <v>5.33</v>
      </c>
      <c r="BF43">
        <f ca="1"/>
        <v>0.15</v>
      </c>
      <c r="BG43">
        <f ca="1"/>
        <v>0.22</v>
      </c>
      <c r="BH43">
        <f ca="1"/>
        <v>0.31</v>
      </c>
      <c r="BI43">
        <f ca="1"/>
        <v>0.4</v>
      </c>
      <c r="BJ43">
        <f ca="1"/>
        <v>0.44</v>
      </c>
      <c r="BK43">
        <f ca="1"/>
        <v>0.5</v>
      </c>
      <c r="BL43">
        <f ca="1"/>
        <v>0.56000000000000005</v>
      </c>
      <c r="BM43">
        <f ca="1"/>
        <v>0.63</v>
      </c>
      <c r="BN43">
        <f ca="1"/>
        <v>0.7</v>
      </c>
      <c r="BO43">
        <f ca="1"/>
        <v>0.73</v>
      </c>
      <c r="BP43">
        <f ca="1"/>
        <v>0.78</v>
      </c>
      <c r="BQ43">
        <f ca="1"/>
        <v>0.85</v>
      </c>
      <c r="BR43">
        <f ca="1"/>
        <v>0.95</v>
      </c>
      <c r="BS43">
        <f ca="1"/>
        <v>1.02</v>
      </c>
      <c r="BT43">
        <f ca="1"/>
        <v>1.07</v>
      </c>
      <c r="BU43">
        <f ca="1"/>
        <v>1.19</v>
      </c>
      <c r="BV43">
        <f ca="1"/>
        <v>1.26</v>
      </c>
      <c r="BW43">
        <f ca="1"/>
        <v>1.36</v>
      </c>
      <c r="BX43">
        <f ca="1"/>
        <v>1.44</v>
      </c>
      <c r="BY43">
        <f ca="1"/>
        <v>1.58</v>
      </c>
      <c r="BZ43">
        <f ca="1"/>
        <v>1.65</v>
      </c>
    </row>
    <row r="44" spans="2:78">
      <c r="I44" s="6" t="str">
        <f ca="1"/>
        <v>6 mo</v>
      </c>
      <c r="J44" s="40">
        <f ca="1"/>
        <v>0.2</v>
      </c>
      <c r="K44" s="41">
        <f ca="1"/>
        <v>0.2</v>
      </c>
      <c r="L44" s="40">
        <f ca="1"/>
        <v>0.3</v>
      </c>
      <c r="M44" s="41">
        <f ca="1"/>
        <v>0.5</v>
      </c>
      <c r="N44" s="40">
        <f ca="1"/>
        <v>0.6</v>
      </c>
      <c r="O44" s="41">
        <f ca="1"/>
        <v>0.7</v>
      </c>
      <c r="P44" s="40">
        <f ca="1"/>
        <v>0.7</v>
      </c>
      <c r="Q44" s="41">
        <f ca="1"/>
        <v>0.7</v>
      </c>
      <c r="R44" s="40">
        <f ca="1"/>
        <v>0.8</v>
      </c>
      <c r="S44" s="41">
        <f ca="1"/>
        <v>1</v>
      </c>
      <c r="T44" s="40">
        <f ca="1"/>
        <v>1.1000000000000001</v>
      </c>
      <c r="U44" s="41">
        <f ca="1"/>
        <v>1.1000000000000001</v>
      </c>
      <c r="V44" s="40">
        <f ca="1"/>
        <v>1.2</v>
      </c>
      <c r="W44" s="41">
        <f ca="1"/>
        <v>1.2</v>
      </c>
      <c r="X44" s="40">
        <f ca="1"/>
        <v>1.2</v>
      </c>
      <c r="Y44" s="41">
        <f ca="1"/>
        <v>1.3</v>
      </c>
      <c r="Z44" s="40">
        <f ca="1"/>
        <v>1.3</v>
      </c>
      <c r="AA44" s="41">
        <f ca="1"/>
        <v>1.5</v>
      </c>
      <c r="AB44" s="40">
        <f ca="1"/>
        <v>1.6</v>
      </c>
      <c r="AC44" s="41">
        <f ca="1"/>
        <v>1.8</v>
      </c>
      <c r="AD44" s="42">
        <f ca="1"/>
        <v>1.8</v>
      </c>
      <c r="AH44">
        <v>5.33</v>
      </c>
      <c r="AI44" s="47">
        <f t="shared" ref="AI44:AQ53" ca="1" si="5">IF(AND(AI$3&gt;=MIN($J$5:$AD$5),AI$3&lt;=MAX($J$5:$AD$5)),INDEX(allCentiles,$AR44,MATCH(AI$3,topRow)),NA())</f>
        <v>0.15</v>
      </c>
      <c r="AJ44" s="47">
        <f t="shared" ca="1" si="5"/>
        <v>0.22</v>
      </c>
      <c r="AK44" s="47">
        <f t="shared" ca="1" si="5"/>
        <v>0.31</v>
      </c>
      <c r="AL44" s="47">
        <f t="shared" ca="1" si="5"/>
        <v>0.5</v>
      </c>
      <c r="AM44" s="47">
        <f t="shared" ca="1" si="5"/>
        <v>0.78</v>
      </c>
      <c r="AN44" s="47">
        <f t="shared" ca="1" si="5"/>
        <v>1.19</v>
      </c>
      <c r="AO44" s="47">
        <f t="shared" ca="1" si="5"/>
        <v>1.44</v>
      </c>
      <c r="AP44" s="47">
        <f t="shared" ca="1" si="5"/>
        <v>1.58</v>
      </c>
      <c r="AQ44" s="47">
        <f t="shared" ca="1" si="5"/>
        <v>1.65</v>
      </c>
      <c r="AR44">
        <v>42</v>
      </c>
      <c r="AT44">
        <v>43</v>
      </c>
      <c r="AU44" t="s">
        <v>46</v>
      </c>
      <c r="AV44">
        <v>5.5809287852241702</v>
      </c>
      <c r="AW44">
        <v>0.33123822476660703</v>
      </c>
      <c r="AX44">
        <v>0.58109302617902103</v>
      </c>
      <c r="AY44">
        <v>0.872483046548307</v>
      </c>
      <c r="AZ44">
        <v>1.25060645830091</v>
      </c>
      <c r="BA44">
        <v>1.59363322850822</v>
      </c>
      <c r="BE44">
        <f ca="1"/>
        <v>5.42</v>
      </c>
      <c r="BF44">
        <f ca="1"/>
        <v>0.15</v>
      </c>
      <c r="BG44">
        <f ca="1"/>
        <v>0.22</v>
      </c>
      <c r="BH44">
        <f ca="1"/>
        <v>0.31</v>
      </c>
      <c r="BI44">
        <f ca="1"/>
        <v>0.4</v>
      </c>
      <c r="BJ44">
        <f ca="1"/>
        <v>0.44</v>
      </c>
      <c r="BK44">
        <f ca="1"/>
        <v>0.5</v>
      </c>
      <c r="BL44">
        <f ca="1"/>
        <v>0.56000000000000005</v>
      </c>
      <c r="BM44">
        <f ca="1"/>
        <v>0.63</v>
      </c>
      <c r="BN44">
        <f ca="1"/>
        <v>0.7</v>
      </c>
      <c r="BO44">
        <f ca="1"/>
        <v>0.73</v>
      </c>
      <c r="BP44">
        <f ca="1"/>
        <v>0.78</v>
      </c>
      <c r="BQ44">
        <f ca="1"/>
        <v>0.85</v>
      </c>
      <c r="BR44">
        <f ca="1"/>
        <v>0.96</v>
      </c>
      <c r="BS44">
        <f ca="1"/>
        <v>1.02</v>
      </c>
      <c r="BT44">
        <f ca="1"/>
        <v>1.07</v>
      </c>
      <c r="BU44">
        <f ca="1"/>
        <v>1.2</v>
      </c>
      <c r="BV44">
        <f ca="1"/>
        <v>1.26</v>
      </c>
      <c r="BW44">
        <f ca="1"/>
        <v>1.37</v>
      </c>
      <c r="BX44">
        <f ca="1"/>
        <v>1.44</v>
      </c>
      <c r="BY44">
        <f ca="1"/>
        <v>1.58</v>
      </c>
      <c r="BZ44">
        <f ca="1"/>
        <v>1.65</v>
      </c>
    </row>
    <row r="45" spans="2:78" ht="17" thickBot="1">
      <c r="I45" s="10" t="str">
        <f ca="1"/>
        <v>9 mo</v>
      </c>
      <c r="J45" s="43">
        <f ca="1"/>
        <v>0.2</v>
      </c>
      <c r="K45" s="44">
        <f ca="1"/>
        <v>0.2</v>
      </c>
      <c r="L45" s="43">
        <f ca="1"/>
        <v>0.3</v>
      </c>
      <c r="M45" s="44">
        <f ca="1"/>
        <v>0.5</v>
      </c>
      <c r="N45" s="43">
        <f ca="1"/>
        <v>0.6</v>
      </c>
      <c r="O45" s="44">
        <f ca="1"/>
        <v>0.7</v>
      </c>
      <c r="P45" s="43">
        <f ca="1"/>
        <v>0.7</v>
      </c>
      <c r="Q45" s="44">
        <f ca="1"/>
        <v>0.8</v>
      </c>
      <c r="R45" s="43">
        <f ca="1"/>
        <v>0.9</v>
      </c>
      <c r="S45" s="44">
        <f ca="1"/>
        <v>1</v>
      </c>
      <c r="T45" s="43">
        <f ca="1"/>
        <v>1.1000000000000001</v>
      </c>
      <c r="U45" s="44">
        <f ca="1"/>
        <v>1.1000000000000001</v>
      </c>
      <c r="V45" s="43">
        <f ca="1"/>
        <v>1.2</v>
      </c>
      <c r="W45" s="44">
        <f ca="1"/>
        <v>1.2</v>
      </c>
      <c r="X45" s="43">
        <f ca="1"/>
        <v>1.3</v>
      </c>
      <c r="Y45" s="44">
        <f ca="1"/>
        <v>1.3</v>
      </c>
      <c r="Z45" s="43">
        <f ca="1"/>
        <v>1.3</v>
      </c>
      <c r="AA45" s="44">
        <f ca="1"/>
        <v>1.5</v>
      </c>
      <c r="AB45" s="43">
        <f ca="1"/>
        <v>1.7</v>
      </c>
      <c r="AC45" s="44">
        <f ca="1"/>
        <v>1.8</v>
      </c>
      <c r="AD45" s="45">
        <f ca="1"/>
        <v>1.8</v>
      </c>
      <c r="AH45">
        <v>5.42</v>
      </c>
      <c r="AI45" s="47">
        <f t="shared" ca="1" si="5"/>
        <v>0.15</v>
      </c>
      <c r="AJ45" s="47">
        <f t="shared" ca="1" si="5"/>
        <v>0.22</v>
      </c>
      <c r="AK45" s="47">
        <f t="shared" ca="1" si="5"/>
        <v>0.31</v>
      </c>
      <c r="AL45" s="47">
        <f t="shared" ca="1" si="5"/>
        <v>0.5</v>
      </c>
      <c r="AM45" s="47">
        <f t="shared" ca="1" si="5"/>
        <v>0.78</v>
      </c>
      <c r="AN45" s="47">
        <f t="shared" ca="1" si="5"/>
        <v>1.2</v>
      </c>
      <c r="AO45" s="47">
        <f t="shared" ca="1" si="5"/>
        <v>1.44</v>
      </c>
      <c r="AP45" s="47">
        <f t="shared" ca="1" si="5"/>
        <v>1.58</v>
      </c>
      <c r="AQ45" s="47">
        <f t="shared" ca="1" si="5"/>
        <v>1.65</v>
      </c>
      <c r="AR45">
        <v>43</v>
      </c>
      <c r="AT45">
        <v>44</v>
      </c>
      <c r="AU45" t="s">
        <v>46</v>
      </c>
      <c r="AV45">
        <v>5.6642621185575104</v>
      </c>
      <c r="AW45">
        <v>0.33259035699950801</v>
      </c>
      <c r="AX45">
        <v>0.58238739631790204</v>
      </c>
      <c r="AY45">
        <v>0.87322338440505298</v>
      </c>
      <c r="AZ45">
        <v>1.2522586953602399</v>
      </c>
      <c r="BA45">
        <v>1.6009803037791399</v>
      </c>
      <c r="BE45">
        <f ca="1"/>
        <v>5.5</v>
      </c>
      <c r="BF45">
        <f ca="1"/>
        <v>0.15</v>
      </c>
      <c r="BG45">
        <f ca="1"/>
        <v>0.22</v>
      </c>
      <c r="BH45">
        <f ca="1"/>
        <v>0.31</v>
      </c>
      <c r="BI45">
        <f ca="1"/>
        <v>0.4</v>
      </c>
      <c r="BJ45">
        <f ca="1"/>
        <v>0.44</v>
      </c>
      <c r="BK45">
        <f ca="1"/>
        <v>0.5</v>
      </c>
      <c r="BL45">
        <f ca="1"/>
        <v>0.56000000000000005</v>
      </c>
      <c r="BM45">
        <f ca="1"/>
        <v>0.63</v>
      </c>
      <c r="BN45">
        <f ca="1"/>
        <v>0.7</v>
      </c>
      <c r="BO45">
        <f ca="1"/>
        <v>0.73</v>
      </c>
      <c r="BP45">
        <f ca="1"/>
        <v>0.78</v>
      </c>
      <c r="BQ45">
        <f ca="1"/>
        <v>0.85</v>
      </c>
      <c r="BR45">
        <f ca="1"/>
        <v>0.96</v>
      </c>
      <c r="BS45">
        <f ca="1"/>
        <v>1.02</v>
      </c>
      <c r="BT45">
        <f ca="1"/>
        <v>1.07</v>
      </c>
      <c r="BU45">
        <f ca="1"/>
        <v>1.2</v>
      </c>
      <c r="BV45">
        <f ca="1"/>
        <v>1.26</v>
      </c>
      <c r="BW45">
        <f ca="1"/>
        <v>1.37</v>
      </c>
      <c r="BX45">
        <f ca="1"/>
        <v>1.45</v>
      </c>
      <c r="BY45">
        <f ca="1"/>
        <v>1.58</v>
      </c>
      <c r="BZ45">
        <f ca="1"/>
        <v>1.65</v>
      </c>
    </row>
    <row r="46" spans="2:78" ht="17" thickBot="1">
      <c r="I46" s="10" t="str">
        <f ca="1"/>
        <v>12 years  0 mo</v>
      </c>
      <c r="J46" s="43">
        <f ca="1"/>
        <v>0.2</v>
      </c>
      <c r="K46" s="44">
        <f ca="1"/>
        <v>0.2</v>
      </c>
      <c r="L46" s="43">
        <f ca="1"/>
        <v>0.3</v>
      </c>
      <c r="M46" s="44">
        <f ca="1"/>
        <v>0.5</v>
      </c>
      <c r="N46" s="43">
        <f ca="1"/>
        <v>0.7</v>
      </c>
      <c r="O46" s="44">
        <f ca="1"/>
        <v>0.7</v>
      </c>
      <c r="P46" s="43">
        <f ca="1"/>
        <v>0.7</v>
      </c>
      <c r="Q46" s="44">
        <f ca="1"/>
        <v>0.8</v>
      </c>
      <c r="R46" s="43">
        <f ca="1"/>
        <v>0.9</v>
      </c>
      <c r="S46" s="44">
        <f ca="1"/>
        <v>1</v>
      </c>
      <c r="T46" s="43">
        <f ca="1"/>
        <v>1.1000000000000001</v>
      </c>
      <c r="U46" s="44">
        <f ca="1"/>
        <v>1.2</v>
      </c>
      <c r="V46" s="43">
        <f ca="1"/>
        <v>1.2</v>
      </c>
      <c r="W46" s="44">
        <f ca="1"/>
        <v>1.2</v>
      </c>
      <c r="X46" s="43">
        <f ca="1"/>
        <v>1.3</v>
      </c>
      <c r="Y46" s="44">
        <f ca="1"/>
        <v>1.3</v>
      </c>
      <c r="Z46" s="43">
        <f ca="1"/>
        <v>1.3</v>
      </c>
      <c r="AA46" s="44">
        <f ca="1"/>
        <v>1.5</v>
      </c>
      <c r="AB46" s="43">
        <f ca="1"/>
        <v>1.7</v>
      </c>
      <c r="AC46" s="44">
        <f ca="1"/>
        <v>1.8</v>
      </c>
      <c r="AD46" s="45">
        <f ca="1"/>
        <v>1.9</v>
      </c>
      <c r="AH46">
        <v>5.5</v>
      </c>
      <c r="AI46" s="47">
        <f t="shared" ca="1" si="5"/>
        <v>0.15</v>
      </c>
      <c r="AJ46" s="47">
        <f t="shared" ca="1" si="5"/>
        <v>0.22</v>
      </c>
      <c r="AK46" s="47">
        <f t="shared" ca="1" si="5"/>
        <v>0.31</v>
      </c>
      <c r="AL46" s="47">
        <f t="shared" ca="1" si="5"/>
        <v>0.5</v>
      </c>
      <c r="AM46" s="47">
        <f t="shared" ca="1" si="5"/>
        <v>0.78</v>
      </c>
      <c r="AN46" s="47">
        <f t="shared" ca="1" si="5"/>
        <v>1.2</v>
      </c>
      <c r="AO46" s="47">
        <f t="shared" ca="1" si="5"/>
        <v>1.45</v>
      </c>
      <c r="AP46" s="47">
        <f t="shared" ca="1" si="5"/>
        <v>1.58</v>
      </c>
      <c r="AQ46" s="47">
        <f t="shared" ca="1" si="5"/>
        <v>1.65</v>
      </c>
      <c r="AR46">
        <v>44</v>
      </c>
      <c r="AT46">
        <v>45</v>
      </c>
      <c r="AU46" t="s">
        <v>46</v>
      </c>
      <c r="AV46">
        <v>5.7475954518908399</v>
      </c>
      <c r="AW46">
        <v>0.33394248923240799</v>
      </c>
      <c r="AX46">
        <v>0.58368176645678405</v>
      </c>
      <c r="AY46">
        <v>0.87396372226179997</v>
      </c>
      <c r="AZ46">
        <v>1.2539109324195701</v>
      </c>
      <c r="BA46">
        <v>1.6083273790500701</v>
      </c>
      <c r="BE46">
        <f ca="1"/>
        <v>5.58</v>
      </c>
      <c r="BF46">
        <f ca="1"/>
        <v>0.15</v>
      </c>
      <c r="BG46">
        <f ca="1"/>
        <v>0.22</v>
      </c>
      <c r="BH46">
        <f ca="1"/>
        <v>0.31</v>
      </c>
      <c r="BI46">
        <f ca="1"/>
        <v>0.4</v>
      </c>
      <c r="BJ46">
        <f ca="1"/>
        <v>0.44</v>
      </c>
      <c r="BK46">
        <f ca="1"/>
        <v>0.51</v>
      </c>
      <c r="BL46">
        <f ca="1"/>
        <v>0.56000000000000005</v>
      </c>
      <c r="BM46">
        <f ca="1"/>
        <v>0.63</v>
      </c>
      <c r="BN46">
        <f ca="1"/>
        <v>0.7</v>
      </c>
      <c r="BO46">
        <f ca="1"/>
        <v>0.73</v>
      </c>
      <c r="BP46">
        <f ca="1"/>
        <v>0.79</v>
      </c>
      <c r="BQ46">
        <f ca="1"/>
        <v>0.85</v>
      </c>
      <c r="BR46">
        <f ca="1"/>
        <v>0.96</v>
      </c>
      <c r="BS46">
        <f ca="1"/>
        <v>1.02</v>
      </c>
      <c r="BT46">
        <f ca="1"/>
        <v>1.07</v>
      </c>
      <c r="BU46">
        <f ca="1"/>
        <v>1.2</v>
      </c>
      <c r="BV46">
        <f ca="1"/>
        <v>1.26</v>
      </c>
      <c r="BW46">
        <f ca="1"/>
        <v>1.37</v>
      </c>
      <c r="BX46">
        <f ca="1"/>
        <v>1.45</v>
      </c>
      <c r="BY46">
        <f ca="1"/>
        <v>1.59</v>
      </c>
      <c r="BZ46">
        <f ca="1"/>
        <v>1.66</v>
      </c>
    </row>
    <row r="47" spans="2:78">
      <c r="AH47">
        <v>5.58</v>
      </c>
      <c r="AI47" s="47">
        <f t="shared" ca="1" si="5"/>
        <v>0.15</v>
      </c>
      <c r="AJ47" s="47">
        <f t="shared" ca="1" si="5"/>
        <v>0.22</v>
      </c>
      <c r="AK47" s="47">
        <f t="shared" ca="1" si="5"/>
        <v>0.31</v>
      </c>
      <c r="AL47" s="47">
        <f t="shared" ca="1" si="5"/>
        <v>0.51</v>
      </c>
      <c r="AM47" s="47">
        <f t="shared" ca="1" si="5"/>
        <v>0.79</v>
      </c>
      <c r="AN47" s="47">
        <f t="shared" ca="1" si="5"/>
        <v>1.2</v>
      </c>
      <c r="AO47" s="47">
        <f t="shared" ca="1" si="5"/>
        <v>1.45</v>
      </c>
      <c r="AP47" s="47">
        <f t="shared" ca="1" si="5"/>
        <v>1.59</v>
      </c>
      <c r="AQ47" s="47">
        <f t="shared" ca="1" si="5"/>
        <v>1.66</v>
      </c>
      <c r="AR47">
        <v>45</v>
      </c>
      <c r="AT47">
        <v>46</v>
      </c>
      <c r="AU47" t="s">
        <v>46</v>
      </c>
      <c r="AV47">
        <v>5.8309287852241702</v>
      </c>
      <c r="AW47">
        <v>0.33529462146530897</v>
      </c>
      <c r="AX47">
        <v>0.58497613659566605</v>
      </c>
      <c r="AY47">
        <v>0.87470406011854596</v>
      </c>
      <c r="AZ47">
        <v>1.2555631694789</v>
      </c>
      <c r="BA47">
        <v>1.615674454321</v>
      </c>
      <c r="BE47">
        <f ca="1"/>
        <v>5.67</v>
      </c>
      <c r="BF47">
        <f ca="1"/>
        <v>0.15</v>
      </c>
      <c r="BG47">
        <f ca="1"/>
        <v>0.22</v>
      </c>
      <c r="BH47">
        <f ca="1"/>
        <v>0.31</v>
      </c>
      <c r="BI47">
        <f ca="1"/>
        <v>0.4</v>
      </c>
      <c r="BJ47">
        <f ca="1"/>
        <v>0.44</v>
      </c>
      <c r="BK47">
        <f ca="1"/>
        <v>0.51</v>
      </c>
      <c r="BL47">
        <f ca="1"/>
        <v>0.56000000000000005</v>
      </c>
      <c r="BM47">
        <f ca="1"/>
        <v>0.63</v>
      </c>
      <c r="BN47">
        <f ca="1"/>
        <v>0.7</v>
      </c>
      <c r="BO47">
        <f ca="1"/>
        <v>0.73</v>
      </c>
      <c r="BP47">
        <f ca="1"/>
        <v>0.79</v>
      </c>
      <c r="BQ47">
        <f ca="1"/>
        <v>0.85</v>
      </c>
      <c r="BR47">
        <f ca="1"/>
        <v>0.96</v>
      </c>
      <c r="BS47">
        <f ca="1"/>
        <v>1.02</v>
      </c>
      <c r="BT47">
        <f ca="1"/>
        <v>1.08</v>
      </c>
      <c r="BU47">
        <f ca="1"/>
        <v>1.2</v>
      </c>
      <c r="BV47">
        <f ca="1"/>
        <v>1.26</v>
      </c>
      <c r="BW47">
        <f ca="1"/>
        <v>1.37</v>
      </c>
      <c r="BX47">
        <f ca="1"/>
        <v>1.45</v>
      </c>
      <c r="BY47">
        <f ca="1"/>
        <v>1.59</v>
      </c>
      <c r="BZ47">
        <f ca="1"/>
        <v>1.66</v>
      </c>
    </row>
    <row r="48" spans="2:78">
      <c r="AH48">
        <v>5.67</v>
      </c>
      <c r="AI48" s="47">
        <f t="shared" ca="1" si="5"/>
        <v>0.15</v>
      </c>
      <c r="AJ48" s="47">
        <f t="shared" ca="1" si="5"/>
        <v>0.22</v>
      </c>
      <c r="AK48" s="47">
        <f t="shared" ca="1" si="5"/>
        <v>0.31</v>
      </c>
      <c r="AL48" s="47">
        <f t="shared" ca="1" si="5"/>
        <v>0.51</v>
      </c>
      <c r="AM48" s="47">
        <f t="shared" ca="1" si="5"/>
        <v>0.79</v>
      </c>
      <c r="AN48" s="47">
        <f t="shared" ca="1" si="5"/>
        <v>1.2</v>
      </c>
      <c r="AO48" s="47">
        <f t="shared" ca="1" si="5"/>
        <v>1.45</v>
      </c>
      <c r="AP48" s="47">
        <f t="shared" ca="1" si="5"/>
        <v>1.59</v>
      </c>
      <c r="AQ48" s="47">
        <f t="shared" ca="1" si="5"/>
        <v>1.66</v>
      </c>
      <c r="AR48">
        <v>46</v>
      </c>
      <c r="AT48">
        <v>47</v>
      </c>
      <c r="AU48" t="s">
        <v>46</v>
      </c>
      <c r="AV48">
        <v>5.9142621185575104</v>
      </c>
      <c r="AW48">
        <v>0.33664675369820901</v>
      </c>
      <c r="AX48">
        <v>0.58627050673454795</v>
      </c>
      <c r="AY48">
        <v>0.87544439797529305</v>
      </c>
      <c r="AZ48">
        <v>1.2572154065382299</v>
      </c>
      <c r="BA48">
        <v>1.6230215295919199</v>
      </c>
      <c r="BE48">
        <f ca="1"/>
        <v>5.75</v>
      </c>
      <c r="BF48">
        <f ca="1"/>
        <v>0.15</v>
      </c>
      <c r="BG48">
        <f ca="1"/>
        <v>0.22</v>
      </c>
      <c r="BH48">
        <f ca="1"/>
        <v>0.31</v>
      </c>
      <c r="BI48">
        <f ca="1"/>
        <v>0.4</v>
      </c>
      <c r="BJ48">
        <f ca="1"/>
        <v>0.44</v>
      </c>
      <c r="BK48">
        <f ca="1"/>
        <v>0.51</v>
      </c>
      <c r="BL48">
        <f ca="1"/>
        <v>0.56000000000000005</v>
      </c>
      <c r="BM48">
        <f ca="1"/>
        <v>0.63</v>
      </c>
      <c r="BN48">
        <f ca="1"/>
        <v>0.7</v>
      </c>
      <c r="BO48">
        <f ca="1"/>
        <v>0.73</v>
      </c>
      <c r="BP48">
        <f ca="1"/>
        <v>0.79</v>
      </c>
      <c r="BQ48">
        <f ca="1"/>
        <v>0.85</v>
      </c>
      <c r="BR48">
        <f ca="1"/>
        <v>0.96</v>
      </c>
      <c r="BS48">
        <f ca="1"/>
        <v>1.03</v>
      </c>
      <c r="BT48">
        <f ca="1"/>
        <v>1.08</v>
      </c>
      <c r="BU48">
        <f ca="1"/>
        <v>1.2</v>
      </c>
      <c r="BV48">
        <f ca="1"/>
        <v>1.26</v>
      </c>
      <c r="BW48">
        <f ca="1"/>
        <v>1.37</v>
      </c>
      <c r="BX48">
        <f ca="1"/>
        <v>1.45</v>
      </c>
      <c r="BY48">
        <f ca="1"/>
        <v>1.6</v>
      </c>
      <c r="BZ48">
        <f ca="1"/>
        <v>1.66</v>
      </c>
    </row>
    <row r="49" spans="34:78">
      <c r="AH49">
        <v>5.75</v>
      </c>
      <c r="AI49" s="47">
        <f t="shared" ca="1" si="5"/>
        <v>0.15</v>
      </c>
      <c r="AJ49" s="47">
        <f t="shared" ca="1" si="5"/>
        <v>0.22</v>
      </c>
      <c r="AK49" s="47">
        <f t="shared" ca="1" si="5"/>
        <v>0.31</v>
      </c>
      <c r="AL49" s="47">
        <f t="shared" ca="1" si="5"/>
        <v>0.51</v>
      </c>
      <c r="AM49" s="47">
        <f t="shared" ca="1" si="5"/>
        <v>0.79</v>
      </c>
      <c r="AN49" s="47">
        <f t="shared" ca="1" si="5"/>
        <v>1.2</v>
      </c>
      <c r="AO49" s="47">
        <f t="shared" ca="1" si="5"/>
        <v>1.45</v>
      </c>
      <c r="AP49" s="47">
        <f t="shared" ca="1" si="5"/>
        <v>1.6</v>
      </c>
      <c r="AQ49" s="47">
        <f t="shared" ca="1" si="5"/>
        <v>1.66</v>
      </c>
      <c r="AR49">
        <v>47</v>
      </c>
      <c r="AT49">
        <v>48</v>
      </c>
      <c r="AU49" t="s">
        <v>46</v>
      </c>
      <c r="AV49">
        <v>5.9975954518908399</v>
      </c>
      <c r="AW49">
        <v>0.33799888593110999</v>
      </c>
      <c r="AX49">
        <v>0.58756487687342895</v>
      </c>
      <c r="AY49">
        <v>0.87618473583203904</v>
      </c>
      <c r="AZ49">
        <v>1.2588676435975601</v>
      </c>
      <c r="BA49">
        <v>1.6303686048628501</v>
      </c>
      <c r="BE49">
        <f ca="1"/>
        <v>5.83</v>
      </c>
      <c r="BF49">
        <f ca="1"/>
        <v>0.15</v>
      </c>
      <c r="BG49">
        <f ca="1"/>
        <v>0.22</v>
      </c>
      <c r="BH49">
        <f ca="1"/>
        <v>0.31</v>
      </c>
      <c r="BI49">
        <f ca="1"/>
        <v>0.4</v>
      </c>
      <c r="BJ49">
        <f ca="1"/>
        <v>0.44</v>
      </c>
      <c r="BK49">
        <f ca="1"/>
        <v>0.51</v>
      </c>
      <c r="BL49">
        <f ca="1"/>
        <v>0.56000000000000005</v>
      </c>
      <c r="BM49">
        <f ca="1"/>
        <v>0.63</v>
      </c>
      <c r="BN49">
        <f ca="1"/>
        <v>0.7</v>
      </c>
      <c r="BO49">
        <f ca="1"/>
        <v>0.73</v>
      </c>
      <c r="BP49">
        <f ca="1"/>
        <v>0.79</v>
      </c>
      <c r="BQ49">
        <f ca="1"/>
        <v>0.85</v>
      </c>
      <c r="BR49">
        <f ca="1"/>
        <v>0.96</v>
      </c>
      <c r="BS49">
        <f ca="1"/>
        <v>1.03</v>
      </c>
      <c r="BT49">
        <f ca="1"/>
        <v>1.08</v>
      </c>
      <c r="BU49">
        <f ca="1"/>
        <v>1.21</v>
      </c>
      <c r="BV49">
        <f ca="1"/>
        <v>1.26</v>
      </c>
      <c r="BW49">
        <f ca="1"/>
        <v>1.37</v>
      </c>
      <c r="BX49">
        <f ca="1"/>
        <v>1.46</v>
      </c>
      <c r="BY49">
        <f ca="1"/>
        <v>1.6</v>
      </c>
      <c r="BZ49">
        <f ca="1"/>
        <v>1.67</v>
      </c>
    </row>
    <row r="50" spans="34:78">
      <c r="AH50">
        <v>5.83</v>
      </c>
      <c r="AI50" s="47">
        <f t="shared" ca="1" si="5"/>
        <v>0.15</v>
      </c>
      <c r="AJ50" s="47">
        <f t="shared" ca="1" si="5"/>
        <v>0.22</v>
      </c>
      <c r="AK50" s="47">
        <f t="shared" ca="1" si="5"/>
        <v>0.31</v>
      </c>
      <c r="AL50" s="47">
        <f t="shared" ca="1" si="5"/>
        <v>0.51</v>
      </c>
      <c r="AM50" s="47">
        <f t="shared" ca="1" si="5"/>
        <v>0.79</v>
      </c>
      <c r="AN50" s="47">
        <f t="shared" ca="1" si="5"/>
        <v>1.21</v>
      </c>
      <c r="AO50" s="47">
        <f t="shared" ca="1" si="5"/>
        <v>1.46</v>
      </c>
      <c r="AP50" s="47">
        <f t="shared" ca="1" si="5"/>
        <v>1.6</v>
      </c>
      <c r="AQ50" s="47">
        <f t="shared" ca="1" si="5"/>
        <v>1.67</v>
      </c>
      <c r="AR50">
        <v>48</v>
      </c>
      <c r="AT50">
        <v>49</v>
      </c>
      <c r="AU50" t="s">
        <v>46</v>
      </c>
      <c r="AV50">
        <v>6.0809287852241702</v>
      </c>
      <c r="AW50">
        <v>0.33935101816400998</v>
      </c>
      <c r="AX50">
        <v>0.58885924701231096</v>
      </c>
      <c r="AY50">
        <v>0.87692507368878603</v>
      </c>
      <c r="AZ50">
        <v>1.26051988065689</v>
      </c>
      <c r="BA50">
        <v>1.63771568013377</v>
      </c>
      <c r="BE50">
        <f ca="1"/>
        <v>5.92</v>
      </c>
      <c r="BF50">
        <f ca="1"/>
        <v>0.15</v>
      </c>
      <c r="BG50">
        <f ca="1"/>
        <v>0.22</v>
      </c>
      <c r="BH50">
        <f ca="1"/>
        <v>0.31</v>
      </c>
      <c r="BI50">
        <f ca="1"/>
        <v>0.4</v>
      </c>
      <c r="BJ50">
        <f ca="1"/>
        <v>0.44</v>
      </c>
      <c r="BK50">
        <f ca="1"/>
        <v>0.51</v>
      </c>
      <c r="BL50">
        <f ca="1"/>
        <v>0.56999999999999995</v>
      </c>
      <c r="BM50">
        <f ca="1"/>
        <v>0.63</v>
      </c>
      <c r="BN50">
        <f ca="1"/>
        <v>0.7</v>
      </c>
      <c r="BO50">
        <f ca="1"/>
        <v>0.74</v>
      </c>
      <c r="BP50">
        <f ca="1"/>
        <v>0.79</v>
      </c>
      <c r="BQ50">
        <f ca="1"/>
        <v>0.85</v>
      </c>
      <c r="BR50">
        <f ca="1"/>
        <v>0.97</v>
      </c>
      <c r="BS50">
        <f ca="1"/>
        <v>1.03</v>
      </c>
      <c r="BT50">
        <f ca="1"/>
        <v>1.08</v>
      </c>
      <c r="BU50">
        <f ca="1"/>
        <v>1.21</v>
      </c>
      <c r="BV50">
        <f ca="1"/>
        <v>1.26</v>
      </c>
      <c r="BW50">
        <f ca="1"/>
        <v>1.38</v>
      </c>
      <c r="BX50">
        <f ca="1"/>
        <v>1.46</v>
      </c>
      <c r="BY50">
        <f ca="1"/>
        <v>1.6</v>
      </c>
      <c r="BZ50">
        <f ca="1"/>
        <v>1.67</v>
      </c>
    </row>
    <row r="51" spans="34:78">
      <c r="AH51">
        <v>5.92</v>
      </c>
      <c r="AI51" s="47">
        <f t="shared" ca="1" si="5"/>
        <v>0.15</v>
      </c>
      <c r="AJ51" s="47">
        <f t="shared" ca="1" si="5"/>
        <v>0.22</v>
      </c>
      <c r="AK51" s="47">
        <f t="shared" ca="1" si="5"/>
        <v>0.31</v>
      </c>
      <c r="AL51" s="47">
        <f t="shared" ca="1" si="5"/>
        <v>0.51</v>
      </c>
      <c r="AM51" s="47">
        <f t="shared" ca="1" si="5"/>
        <v>0.79</v>
      </c>
      <c r="AN51" s="47">
        <f t="shared" ca="1" si="5"/>
        <v>1.21</v>
      </c>
      <c r="AO51" s="47">
        <f t="shared" ca="1" si="5"/>
        <v>1.46</v>
      </c>
      <c r="AP51" s="47">
        <f t="shared" ca="1" si="5"/>
        <v>1.6</v>
      </c>
      <c r="AQ51" s="47">
        <f t="shared" ca="1" si="5"/>
        <v>1.67</v>
      </c>
      <c r="AR51">
        <v>49</v>
      </c>
      <c r="AT51">
        <v>50</v>
      </c>
      <c r="AU51" t="s">
        <v>46</v>
      </c>
      <c r="AV51">
        <v>6.1642621185575104</v>
      </c>
      <c r="AW51">
        <v>0.34070315039691101</v>
      </c>
      <c r="AX51">
        <v>0.59015361715119297</v>
      </c>
      <c r="AY51">
        <v>0.87766541154553301</v>
      </c>
      <c r="AZ51">
        <v>1.26217211771622</v>
      </c>
      <c r="BA51">
        <v>1.6450627554046999</v>
      </c>
      <c r="BE51">
        <f ca="1"/>
        <v>6</v>
      </c>
      <c r="BF51">
        <f ca="1"/>
        <v>0.15</v>
      </c>
      <c r="BG51">
        <f ca="1"/>
        <v>0.22</v>
      </c>
      <c r="BH51">
        <f ca="1"/>
        <v>0.31</v>
      </c>
      <c r="BI51">
        <f ca="1"/>
        <v>0.4</v>
      </c>
      <c r="BJ51">
        <f ca="1"/>
        <v>0.45</v>
      </c>
      <c r="BK51">
        <f ca="1"/>
        <v>0.51</v>
      </c>
      <c r="BL51">
        <f ca="1"/>
        <v>0.56999999999999995</v>
      </c>
      <c r="BM51">
        <f ca="1"/>
        <v>0.63</v>
      </c>
      <c r="BN51">
        <f ca="1"/>
        <v>0.7</v>
      </c>
      <c r="BO51">
        <f ca="1"/>
        <v>0.74</v>
      </c>
      <c r="BP51">
        <f ca="1"/>
        <v>0.8</v>
      </c>
      <c r="BQ51">
        <f ca="1"/>
        <v>0.86</v>
      </c>
      <c r="BR51">
        <f ca="1"/>
        <v>0.97</v>
      </c>
      <c r="BS51">
        <f ca="1"/>
        <v>1.03</v>
      </c>
      <c r="BT51">
        <f ca="1"/>
        <v>1.08</v>
      </c>
      <c r="BU51">
        <f ca="1"/>
        <v>1.21</v>
      </c>
      <c r="BV51">
        <f ca="1"/>
        <v>1.26</v>
      </c>
      <c r="BW51">
        <f ca="1"/>
        <v>1.38</v>
      </c>
      <c r="BX51">
        <f ca="1"/>
        <v>1.46</v>
      </c>
      <c r="BY51">
        <f ca="1"/>
        <v>1.61</v>
      </c>
      <c r="BZ51">
        <f ca="1"/>
        <v>1.67</v>
      </c>
    </row>
    <row r="52" spans="34:78">
      <c r="AH52">
        <v>6</v>
      </c>
      <c r="AI52" s="47">
        <f t="shared" ca="1" si="5"/>
        <v>0.15</v>
      </c>
      <c r="AJ52" s="47">
        <f t="shared" ca="1" si="5"/>
        <v>0.22</v>
      </c>
      <c r="AK52" s="47">
        <f t="shared" ca="1" si="5"/>
        <v>0.31</v>
      </c>
      <c r="AL52" s="47">
        <f t="shared" ca="1" si="5"/>
        <v>0.51</v>
      </c>
      <c r="AM52" s="47">
        <f t="shared" ca="1" si="5"/>
        <v>0.8</v>
      </c>
      <c r="AN52" s="47">
        <f t="shared" ca="1" si="5"/>
        <v>1.21</v>
      </c>
      <c r="AO52" s="47">
        <f t="shared" ca="1" si="5"/>
        <v>1.46</v>
      </c>
      <c r="AP52" s="47">
        <f t="shared" ca="1" si="5"/>
        <v>1.61</v>
      </c>
      <c r="AQ52" s="47">
        <f t="shared" ca="1" si="5"/>
        <v>1.67</v>
      </c>
      <c r="AR52">
        <v>50</v>
      </c>
      <c r="AT52">
        <v>51</v>
      </c>
      <c r="AU52" t="s">
        <v>46</v>
      </c>
      <c r="AV52">
        <v>6.2475954518908399</v>
      </c>
      <c r="AW52">
        <v>0.342055282629811</v>
      </c>
      <c r="AX52">
        <v>0.59144798729007397</v>
      </c>
      <c r="AY52">
        <v>0.878405749402279</v>
      </c>
      <c r="AZ52">
        <v>1.2638243547755601</v>
      </c>
      <c r="BA52">
        <v>1.6524098306756201</v>
      </c>
      <c r="BE52">
        <f ca="1"/>
        <v>6.08</v>
      </c>
      <c r="BF52">
        <f ca="1"/>
        <v>0.15</v>
      </c>
      <c r="BG52">
        <f ca="1"/>
        <v>0.22</v>
      </c>
      <c r="BH52">
        <f ca="1"/>
        <v>0.31</v>
      </c>
      <c r="BI52">
        <f ca="1"/>
        <v>0.4</v>
      </c>
      <c r="BJ52">
        <f ca="1"/>
        <v>0.45</v>
      </c>
      <c r="BK52">
        <f ca="1"/>
        <v>0.51</v>
      </c>
      <c r="BL52">
        <f ca="1"/>
        <v>0.56999999999999995</v>
      </c>
      <c r="BM52">
        <f ca="1"/>
        <v>0.63</v>
      </c>
      <c r="BN52">
        <f ca="1"/>
        <v>0.71</v>
      </c>
      <c r="BO52">
        <f ca="1"/>
        <v>0.74</v>
      </c>
      <c r="BP52">
        <f ca="1"/>
        <v>0.8</v>
      </c>
      <c r="BQ52">
        <f ca="1"/>
        <v>0.86</v>
      </c>
      <c r="BR52">
        <f ca="1"/>
        <v>0.97</v>
      </c>
      <c r="BS52">
        <f ca="1"/>
        <v>1.03</v>
      </c>
      <c r="BT52">
        <f ca="1"/>
        <v>1.08</v>
      </c>
      <c r="BU52">
        <f ca="1"/>
        <v>1.21</v>
      </c>
      <c r="BV52">
        <f ca="1"/>
        <v>1.27</v>
      </c>
      <c r="BW52">
        <f ca="1"/>
        <v>1.38</v>
      </c>
      <c r="BX52">
        <f ca="1"/>
        <v>1.47</v>
      </c>
      <c r="BY52">
        <f ca="1"/>
        <v>1.61</v>
      </c>
      <c r="BZ52">
        <f ca="1"/>
        <v>1.68</v>
      </c>
    </row>
    <row r="53" spans="34:78">
      <c r="AH53">
        <v>6.08</v>
      </c>
      <c r="AI53" s="47">
        <f t="shared" ca="1" si="5"/>
        <v>0.15</v>
      </c>
      <c r="AJ53" s="47">
        <f t="shared" ca="1" si="5"/>
        <v>0.22</v>
      </c>
      <c r="AK53" s="47">
        <f t="shared" ca="1" si="5"/>
        <v>0.31</v>
      </c>
      <c r="AL53" s="47">
        <f t="shared" ca="1" si="5"/>
        <v>0.51</v>
      </c>
      <c r="AM53" s="47">
        <f t="shared" ca="1" si="5"/>
        <v>0.8</v>
      </c>
      <c r="AN53" s="47">
        <f t="shared" ca="1" si="5"/>
        <v>1.21</v>
      </c>
      <c r="AO53" s="47">
        <f t="shared" ca="1" si="5"/>
        <v>1.47</v>
      </c>
      <c r="AP53" s="47">
        <f t="shared" ca="1" si="5"/>
        <v>1.61</v>
      </c>
      <c r="AQ53" s="47">
        <f t="shared" ca="1" si="5"/>
        <v>1.68</v>
      </c>
      <c r="AR53">
        <v>51</v>
      </c>
      <c r="AT53">
        <v>52</v>
      </c>
      <c r="AU53" t="s">
        <v>46</v>
      </c>
      <c r="AV53">
        <v>6.3309287852241702</v>
      </c>
      <c r="AW53">
        <v>0.34340741486271198</v>
      </c>
      <c r="AX53">
        <v>0.59274235742895598</v>
      </c>
      <c r="AY53">
        <v>0.87914608725902599</v>
      </c>
      <c r="AZ53">
        <v>1.26547659183489</v>
      </c>
      <c r="BA53">
        <v>1.65975690594655</v>
      </c>
      <c r="BE53">
        <f ca="1"/>
        <v>6.17</v>
      </c>
      <c r="BF53">
        <f ca="1"/>
        <v>0.15</v>
      </c>
      <c r="BG53">
        <f ca="1"/>
        <v>0.22</v>
      </c>
      <c r="BH53">
        <f ca="1"/>
        <v>0.31</v>
      </c>
      <c r="BI53">
        <f ca="1"/>
        <v>0.4</v>
      </c>
      <c r="BJ53">
        <f ca="1"/>
        <v>0.45</v>
      </c>
      <c r="BK53">
        <f ca="1"/>
        <v>0.51</v>
      </c>
      <c r="BL53">
        <f ca="1"/>
        <v>0.56999999999999995</v>
      </c>
      <c r="BM53">
        <f ca="1"/>
        <v>0.63</v>
      </c>
      <c r="BN53">
        <f ca="1"/>
        <v>0.71</v>
      </c>
      <c r="BO53">
        <f ca="1"/>
        <v>0.74</v>
      </c>
      <c r="BP53">
        <f ca="1"/>
        <v>0.8</v>
      </c>
      <c r="BQ53">
        <f ca="1"/>
        <v>0.86</v>
      </c>
      <c r="BR53">
        <f ca="1"/>
        <v>0.97</v>
      </c>
      <c r="BS53">
        <f ca="1"/>
        <v>1.03</v>
      </c>
      <c r="BT53">
        <f ca="1"/>
        <v>1.0900000000000001</v>
      </c>
      <c r="BU53">
        <f ca="1"/>
        <v>1.21</v>
      </c>
      <c r="BV53">
        <f ca="1"/>
        <v>1.27</v>
      </c>
      <c r="BW53">
        <f ca="1"/>
        <v>1.38</v>
      </c>
      <c r="BX53">
        <f ca="1"/>
        <v>1.47</v>
      </c>
      <c r="BY53">
        <f ca="1"/>
        <v>1.61</v>
      </c>
      <c r="BZ53">
        <f ca="1"/>
        <v>1.68</v>
      </c>
    </row>
    <row r="54" spans="34:78">
      <c r="AH54">
        <v>6.17</v>
      </c>
      <c r="AI54" s="47">
        <f t="shared" ref="AI54:AQ63" ca="1" si="6">IF(AND(AI$3&gt;=MIN($J$5:$AD$5),AI$3&lt;=MAX($J$5:$AD$5)),INDEX(allCentiles,$AR54,MATCH(AI$3,topRow)),NA())</f>
        <v>0.15</v>
      </c>
      <c r="AJ54" s="47">
        <f t="shared" ca="1" si="6"/>
        <v>0.22</v>
      </c>
      <c r="AK54" s="47">
        <f t="shared" ca="1" si="6"/>
        <v>0.31</v>
      </c>
      <c r="AL54" s="47">
        <f t="shared" ca="1" si="6"/>
        <v>0.51</v>
      </c>
      <c r="AM54" s="47">
        <f t="shared" ca="1" si="6"/>
        <v>0.8</v>
      </c>
      <c r="AN54" s="47">
        <f t="shared" ca="1" si="6"/>
        <v>1.21</v>
      </c>
      <c r="AO54" s="47">
        <f t="shared" ca="1" si="6"/>
        <v>1.47</v>
      </c>
      <c r="AP54" s="47">
        <f t="shared" ca="1" si="6"/>
        <v>1.61</v>
      </c>
      <c r="AQ54" s="47">
        <f t="shared" ca="1" si="6"/>
        <v>1.68</v>
      </c>
      <c r="AR54">
        <v>52</v>
      </c>
      <c r="AT54">
        <v>53</v>
      </c>
      <c r="AU54" t="s">
        <v>46</v>
      </c>
      <c r="AV54">
        <v>6.4142621185575104</v>
      </c>
      <c r="AW54">
        <v>0.34475954709561302</v>
      </c>
      <c r="AX54">
        <v>0.59403672756783799</v>
      </c>
      <c r="AY54">
        <v>0.87988642511577198</v>
      </c>
      <c r="AZ54">
        <v>1.26712882889422</v>
      </c>
      <c r="BA54">
        <v>1.6671039812174799</v>
      </c>
      <c r="BE54">
        <f ca="1"/>
        <v>6.25</v>
      </c>
      <c r="BF54">
        <f ca="1"/>
        <v>0.15</v>
      </c>
      <c r="BG54">
        <f ca="1"/>
        <v>0.22</v>
      </c>
      <c r="BH54">
        <f ca="1"/>
        <v>0.3</v>
      </c>
      <c r="BI54">
        <f ca="1"/>
        <v>0.41</v>
      </c>
      <c r="BJ54">
        <f ca="1"/>
        <v>0.45</v>
      </c>
      <c r="BK54">
        <f ca="1"/>
        <v>0.51</v>
      </c>
      <c r="BL54">
        <f ca="1"/>
        <v>0.56999999999999995</v>
      </c>
      <c r="BM54">
        <f ca="1"/>
        <v>0.63</v>
      </c>
      <c r="BN54">
        <f ca="1"/>
        <v>0.71</v>
      </c>
      <c r="BO54">
        <f ca="1"/>
        <v>0.74</v>
      </c>
      <c r="BP54">
        <f ca="1"/>
        <v>0.8</v>
      </c>
      <c r="BQ54">
        <f ca="1"/>
        <v>0.86</v>
      </c>
      <c r="BR54">
        <f ca="1"/>
        <v>0.97</v>
      </c>
      <c r="BS54">
        <f ca="1"/>
        <v>1.04</v>
      </c>
      <c r="BT54">
        <f ca="1"/>
        <v>1.0900000000000001</v>
      </c>
      <c r="BU54">
        <f ca="1"/>
        <v>1.22</v>
      </c>
      <c r="BV54">
        <f ca="1"/>
        <v>1.27</v>
      </c>
      <c r="BW54">
        <f ca="1"/>
        <v>1.38</v>
      </c>
      <c r="BX54">
        <f ca="1"/>
        <v>1.47</v>
      </c>
      <c r="BY54">
        <f ca="1"/>
        <v>1.62</v>
      </c>
      <c r="BZ54">
        <f ca="1"/>
        <v>1.68</v>
      </c>
    </row>
    <row r="55" spans="34:78">
      <c r="AH55">
        <v>6.25</v>
      </c>
      <c r="AI55" s="47">
        <f t="shared" ca="1" si="6"/>
        <v>0.15</v>
      </c>
      <c r="AJ55" s="47">
        <f t="shared" ca="1" si="6"/>
        <v>0.22</v>
      </c>
      <c r="AK55" s="47">
        <f t="shared" ca="1" si="6"/>
        <v>0.3</v>
      </c>
      <c r="AL55" s="47">
        <f t="shared" ca="1" si="6"/>
        <v>0.51</v>
      </c>
      <c r="AM55" s="47">
        <f t="shared" ca="1" si="6"/>
        <v>0.8</v>
      </c>
      <c r="AN55" s="47">
        <f t="shared" ca="1" si="6"/>
        <v>1.22</v>
      </c>
      <c r="AO55" s="47">
        <f t="shared" ca="1" si="6"/>
        <v>1.47</v>
      </c>
      <c r="AP55" s="47">
        <f t="shared" ca="1" si="6"/>
        <v>1.62</v>
      </c>
      <c r="AQ55" s="47">
        <f t="shared" ca="1" si="6"/>
        <v>1.68</v>
      </c>
      <c r="AR55">
        <v>53</v>
      </c>
      <c r="AT55">
        <v>54</v>
      </c>
      <c r="AU55" t="s">
        <v>46</v>
      </c>
      <c r="AV55">
        <v>6.4975954518908399</v>
      </c>
      <c r="AW55">
        <v>0.346111679328513</v>
      </c>
      <c r="AX55">
        <v>0.59533109770671899</v>
      </c>
      <c r="AY55">
        <v>0.88062676297251896</v>
      </c>
      <c r="AZ55">
        <v>1.2687810659535499</v>
      </c>
      <c r="BA55">
        <v>1.6744510564884001</v>
      </c>
      <c r="BE55">
        <f ca="1"/>
        <v>6.33</v>
      </c>
      <c r="BF55">
        <f ca="1"/>
        <v>0.15</v>
      </c>
      <c r="BG55">
        <f ca="1"/>
        <v>0.22</v>
      </c>
      <c r="BH55">
        <f ca="1"/>
        <v>0.3</v>
      </c>
      <c r="BI55">
        <f ca="1"/>
        <v>0.41</v>
      </c>
      <c r="BJ55">
        <f ca="1"/>
        <v>0.45</v>
      </c>
      <c r="BK55">
        <f ca="1"/>
        <v>0.51</v>
      </c>
      <c r="BL55">
        <f ca="1"/>
        <v>0.56999999999999995</v>
      </c>
      <c r="BM55">
        <f ca="1"/>
        <v>0.63</v>
      </c>
      <c r="BN55">
        <f ca="1"/>
        <v>0.71</v>
      </c>
      <c r="BO55">
        <f ca="1"/>
        <v>0.74</v>
      </c>
      <c r="BP55">
        <f ca="1"/>
        <v>0.8</v>
      </c>
      <c r="BQ55">
        <f ca="1"/>
        <v>0.86</v>
      </c>
      <c r="BR55">
        <f ca="1"/>
        <v>0.98</v>
      </c>
      <c r="BS55">
        <f ca="1"/>
        <v>1.04</v>
      </c>
      <c r="BT55">
        <f ca="1"/>
        <v>1.0900000000000001</v>
      </c>
      <c r="BU55">
        <f ca="1"/>
        <v>1.22</v>
      </c>
      <c r="BV55">
        <f ca="1"/>
        <v>1.27</v>
      </c>
      <c r="BW55">
        <f ca="1"/>
        <v>1.38</v>
      </c>
      <c r="BX55">
        <f ca="1"/>
        <v>1.47</v>
      </c>
      <c r="BY55">
        <f ca="1"/>
        <v>1.62</v>
      </c>
      <c r="BZ55">
        <f ca="1"/>
        <v>1.69</v>
      </c>
    </row>
    <row r="56" spans="34:78">
      <c r="AH56">
        <v>6.33</v>
      </c>
      <c r="AI56" s="47">
        <f t="shared" ca="1" si="6"/>
        <v>0.15</v>
      </c>
      <c r="AJ56" s="47">
        <f t="shared" ca="1" si="6"/>
        <v>0.22</v>
      </c>
      <c r="AK56" s="47">
        <f t="shared" ca="1" si="6"/>
        <v>0.3</v>
      </c>
      <c r="AL56" s="47">
        <f t="shared" ca="1" si="6"/>
        <v>0.51</v>
      </c>
      <c r="AM56" s="47">
        <f t="shared" ca="1" si="6"/>
        <v>0.8</v>
      </c>
      <c r="AN56" s="47">
        <f t="shared" ca="1" si="6"/>
        <v>1.22</v>
      </c>
      <c r="AO56" s="47">
        <f t="shared" ca="1" si="6"/>
        <v>1.47</v>
      </c>
      <c r="AP56" s="47">
        <f t="shared" ca="1" si="6"/>
        <v>1.62</v>
      </c>
      <c r="AQ56" s="47">
        <f t="shared" ca="1" si="6"/>
        <v>1.69</v>
      </c>
      <c r="AR56">
        <v>54</v>
      </c>
      <c r="AT56">
        <v>55</v>
      </c>
      <c r="AU56" t="s">
        <v>46</v>
      </c>
      <c r="AV56">
        <v>6.5809287852241702</v>
      </c>
      <c r="AW56">
        <v>0.34746381156141398</v>
      </c>
      <c r="AX56">
        <v>0.596625467845601</v>
      </c>
      <c r="AY56">
        <v>0.88136710082926495</v>
      </c>
      <c r="AZ56">
        <v>1.27043330301288</v>
      </c>
      <c r="BA56">
        <v>1.68179813175933</v>
      </c>
      <c r="BE56">
        <f ca="1"/>
        <v>6.42</v>
      </c>
      <c r="BF56">
        <f ca="1"/>
        <v>0.15</v>
      </c>
      <c r="BG56">
        <f ca="1"/>
        <v>0.22</v>
      </c>
      <c r="BH56">
        <f ca="1"/>
        <v>0.3</v>
      </c>
      <c r="BI56">
        <f ca="1"/>
        <v>0.41</v>
      </c>
      <c r="BJ56">
        <f ca="1"/>
        <v>0.45</v>
      </c>
      <c r="BK56">
        <f ca="1"/>
        <v>0.51</v>
      </c>
      <c r="BL56">
        <f ca="1"/>
        <v>0.56999999999999995</v>
      </c>
      <c r="BM56">
        <f ca="1"/>
        <v>0.63</v>
      </c>
      <c r="BN56">
        <f ca="1"/>
        <v>0.71</v>
      </c>
      <c r="BO56">
        <f ca="1"/>
        <v>0.75</v>
      </c>
      <c r="BP56">
        <f ca="1"/>
        <v>0.81</v>
      </c>
      <c r="BQ56">
        <f ca="1"/>
        <v>0.86</v>
      </c>
      <c r="BR56">
        <f ca="1"/>
        <v>0.98</v>
      </c>
      <c r="BS56">
        <f ca="1"/>
        <v>1.04</v>
      </c>
      <c r="BT56">
        <f ca="1"/>
        <v>1.0900000000000001</v>
      </c>
      <c r="BU56">
        <f ca="1"/>
        <v>1.22</v>
      </c>
      <c r="BV56">
        <f ca="1"/>
        <v>1.27</v>
      </c>
      <c r="BW56">
        <f ca="1"/>
        <v>1.39</v>
      </c>
      <c r="BX56">
        <f ca="1"/>
        <v>1.48</v>
      </c>
      <c r="BY56">
        <f ca="1"/>
        <v>1.62</v>
      </c>
      <c r="BZ56">
        <f ca="1"/>
        <v>1.69</v>
      </c>
    </row>
    <row r="57" spans="34:78">
      <c r="AH57">
        <v>6.42</v>
      </c>
      <c r="AI57" s="47">
        <f t="shared" ca="1" si="6"/>
        <v>0.15</v>
      </c>
      <c r="AJ57" s="47">
        <f t="shared" ca="1" si="6"/>
        <v>0.22</v>
      </c>
      <c r="AK57" s="47">
        <f t="shared" ca="1" si="6"/>
        <v>0.3</v>
      </c>
      <c r="AL57" s="47">
        <f t="shared" ca="1" si="6"/>
        <v>0.51</v>
      </c>
      <c r="AM57" s="47">
        <f t="shared" ca="1" si="6"/>
        <v>0.81</v>
      </c>
      <c r="AN57" s="47">
        <f t="shared" ca="1" si="6"/>
        <v>1.22</v>
      </c>
      <c r="AO57" s="47">
        <f t="shared" ca="1" si="6"/>
        <v>1.48</v>
      </c>
      <c r="AP57" s="47">
        <f t="shared" ca="1" si="6"/>
        <v>1.62</v>
      </c>
      <c r="AQ57" s="47">
        <f t="shared" ca="1" si="6"/>
        <v>1.69</v>
      </c>
      <c r="AR57">
        <v>55</v>
      </c>
      <c r="AT57">
        <v>56</v>
      </c>
      <c r="AU57" t="s">
        <v>46</v>
      </c>
      <c r="AV57">
        <v>6.6642621185575104</v>
      </c>
      <c r="AW57">
        <v>0.34881594379431402</v>
      </c>
      <c r="AX57">
        <v>0.597919837984483</v>
      </c>
      <c r="AY57">
        <v>0.88210743868601205</v>
      </c>
      <c r="AZ57">
        <v>1.27208554007221</v>
      </c>
      <c r="BA57">
        <v>1.68914520703025</v>
      </c>
      <c r="BE57">
        <f ca="1"/>
        <v>6.5</v>
      </c>
      <c r="BF57">
        <f ca="1"/>
        <v>0.15</v>
      </c>
      <c r="BG57">
        <f ca="1"/>
        <v>0.21</v>
      </c>
      <c r="BH57">
        <f ca="1"/>
        <v>0.3</v>
      </c>
      <c r="BI57">
        <f ca="1"/>
        <v>0.41</v>
      </c>
      <c r="BJ57">
        <f ca="1"/>
        <v>0.46</v>
      </c>
      <c r="BK57">
        <f ca="1"/>
        <v>0.52</v>
      </c>
      <c r="BL57">
        <f ca="1"/>
        <v>0.56999999999999995</v>
      </c>
      <c r="BM57">
        <f ca="1"/>
        <v>0.63</v>
      </c>
      <c r="BN57">
        <f ca="1"/>
        <v>0.71</v>
      </c>
      <c r="BO57">
        <f ca="1"/>
        <v>0.75</v>
      </c>
      <c r="BP57">
        <f ca="1"/>
        <v>0.81</v>
      </c>
      <c r="BQ57">
        <f ca="1"/>
        <v>0.87</v>
      </c>
      <c r="BR57">
        <f ca="1"/>
        <v>0.98</v>
      </c>
      <c r="BS57">
        <f ca="1"/>
        <v>1.04</v>
      </c>
      <c r="BT57">
        <f ca="1"/>
        <v>1.0900000000000001</v>
      </c>
      <c r="BU57">
        <f ca="1"/>
        <v>1.22</v>
      </c>
      <c r="BV57">
        <f ca="1"/>
        <v>1.27</v>
      </c>
      <c r="BW57">
        <f ca="1"/>
        <v>1.39</v>
      </c>
      <c r="BX57">
        <f ca="1"/>
        <v>1.48</v>
      </c>
      <c r="BY57">
        <f ca="1"/>
        <v>1.63</v>
      </c>
      <c r="BZ57">
        <f ca="1"/>
        <v>1.69</v>
      </c>
    </row>
    <row r="58" spans="34:78">
      <c r="AH58">
        <v>6.5</v>
      </c>
      <c r="AI58" s="47">
        <f t="shared" ca="1" si="6"/>
        <v>0.15</v>
      </c>
      <c r="AJ58" s="47">
        <f t="shared" ca="1" si="6"/>
        <v>0.21</v>
      </c>
      <c r="AK58" s="47">
        <f t="shared" ca="1" si="6"/>
        <v>0.3</v>
      </c>
      <c r="AL58" s="47">
        <f t="shared" ca="1" si="6"/>
        <v>0.52</v>
      </c>
      <c r="AM58" s="47">
        <f t="shared" ca="1" si="6"/>
        <v>0.81</v>
      </c>
      <c r="AN58" s="47">
        <f t="shared" ca="1" si="6"/>
        <v>1.22</v>
      </c>
      <c r="AO58" s="47">
        <f t="shared" ca="1" si="6"/>
        <v>1.48</v>
      </c>
      <c r="AP58" s="47">
        <f t="shared" ca="1" si="6"/>
        <v>1.63</v>
      </c>
      <c r="AQ58" s="47">
        <f t="shared" ca="1" si="6"/>
        <v>1.69</v>
      </c>
      <c r="AR58">
        <v>56</v>
      </c>
      <c r="AT58">
        <v>57</v>
      </c>
      <c r="AU58" t="s">
        <v>46</v>
      </c>
      <c r="AV58">
        <v>6.7475954518908399</v>
      </c>
      <c r="AW58">
        <v>0.350168076027215</v>
      </c>
      <c r="AX58">
        <v>0.59921420812336401</v>
      </c>
      <c r="AY58">
        <v>0.88284777654275803</v>
      </c>
      <c r="AZ58">
        <v>1.2737377771315399</v>
      </c>
      <c r="BA58">
        <v>1.6964922823011801</v>
      </c>
      <c r="BE58">
        <f ca="1"/>
        <v>6.58</v>
      </c>
      <c r="BF58">
        <f ca="1"/>
        <v>0.15</v>
      </c>
      <c r="BG58">
        <f ca="1"/>
        <v>0.21</v>
      </c>
      <c r="BH58">
        <f ca="1"/>
        <v>0.3</v>
      </c>
      <c r="BI58">
        <f ca="1"/>
        <v>0.41</v>
      </c>
      <c r="BJ58">
        <f ca="1"/>
        <v>0.46</v>
      </c>
      <c r="BK58">
        <f ca="1"/>
        <v>0.52</v>
      </c>
      <c r="BL58">
        <f ca="1"/>
        <v>0.56999999999999995</v>
      </c>
      <c r="BM58">
        <f ca="1"/>
        <v>0.63</v>
      </c>
      <c r="BN58">
        <f ca="1"/>
        <v>0.71</v>
      </c>
      <c r="BO58">
        <f ca="1"/>
        <v>0.75</v>
      </c>
      <c r="BP58">
        <f ca="1"/>
        <v>0.81</v>
      </c>
      <c r="BQ58">
        <f ca="1"/>
        <v>0.87</v>
      </c>
      <c r="BR58">
        <f ca="1"/>
        <v>0.98</v>
      </c>
      <c r="BS58">
        <f ca="1"/>
        <v>1.04</v>
      </c>
      <c r="BT58">
        <f ca="1"/>
        <v>1.1000000000000001</v>
      </c>
      <c r="BU58">
        <f ca="1"/>
        <v>1.22</v>
      </c>
      <c r="BV58">
        <f ca="1"/>
        <v>1.27</v>
      </c>
      <c r="BW58">
        <f ca="1"/>
        <v>1.39</v>
      </c>
      <c r="BX58">
        <f ca="1"/>
        <v>1.48</v>
      </c>
      <c r="BY58">
        <f ca="1"/>
        <v>1.63</v>
      </c>
      <c r="BZ58">
        <f ca="1"/>
        <v>1.7</v>
      </c>
    </row>
    <row r="59" spans="34:78">
      <c r="AH59">
        <v>6.58</v>
      </c>
      <c r="AI59" s="47">
        <f t="shared" ca="1" si="6"/>
        <v>0.15</v>
      </c>
      <c r="AJ59" s="47">
        <f t="shared" ca="1" si="6"/>
        <v>0.21</v>
      </c>
      <c r="AK59" s="47">
        <f t="shared" ca="1" si="6"/>
        <v>0.3</v>
      </c>
      <c r="AL59" s="47">
        <f t="shared" ca="1" si="6"/>
        <v>0.52</v>
      </c>
      <c r="AM59" s="47">
        <f t="shared" ca="1" si="6"/>
        <v>0.81</v>
      </c>
      <c r="AN59" s="47">
        <f t="shared" ca="1" si="6"/>
        <v>1.22</v>
      </c>
      <c r="AO59" s="47">
        <f t="shared" ca="1" si="6"/>
        <v>1.48</v>
      </c>
      <c r="AP59" s="47">
        <f t="shared" ca="1" si="6"/>
        <v>1.63</v>
      </c>
      <c r="AQ59" s="47">
        <f t="shared" ca="1" si="6"/>
        <v>1.7</v>
      </c>
      <c r="AR59">
        <v>57</v>
      </c>
      <c r="AT59">
        <v>58</v>
      </c>
      <c r="AU59" t="s">
        <v>46</v>
      </c>
      <c r="AV59">
        <v>6.8309287852241702</v>
      </c>
      <c r="AW59">
        <v>0.35152020826011499</v>
      </c>
      <c r="AX59">
        <v>0.60050857826224602</v>
      </c>
      <c r="AY59">
        <v>0.88358811439950502</v>
      </c>
      <c r="AZ59">
        <v>1.2753900141908701</v>
      </c>
      <c r="BA59">
        <v>1.70383935757211</v>
      </c>
      <c r="BE59">
        <f ca="1"/>
        <v>6.67</v>
      </c>
      <c r="BF59">
        <f ca="1"/>
        <v>0.15</v>
      </c>
      <c r="BG59">
        <f ca="1"/>
        <v>0.21</v>
      </c>
      <c r="BH59">
        <f ca="1"/>
        <v>0.3</v>
      </c>
      <c r="BI59">
        <f ca="1"/>
        <v>0.41</v>
      </c>
      <c r="BJ59">
        <f ca="1"/>
        <v>0.46</v>
      </c>
      <c r="BK59">
        <f ca="1"/>
        <v>0.52</v>
      </c>
      <c r="BL59">
        <f ca="1"/>
        <v>0.56999999999999995</v>
      </c>
      <c r="BM59">
        <f ca="1"/>
        <v>0.63</v>
      </c>
      <c r="BN59">
        <f ca="1"/>
        <v>0.71</v>
      </c>
      <c r="BO59">
        <f ca="1"/>
        <v>0.75</v>
      </c>
      <c r="BP59">
        <f ca="1"/>
        <v>0.81</v>
      </c>
      <c r="BQ59">
        <f ca="1"/>
        <v>0.87</v>
      </c>
      <c r="BR59">
        <f ca="1"/>
        <v>0.98</v>
      </c>
      <c r="BS59">
        <f ca="1"/>
        <v>1.04</v>
      </c>
      <c r="BT59">
        <f ca="1"/>
        <v>1.1000000000000001</v>
      </c>
      <c r="BU59">
        <f ca="1"/>
        <v>1.23</v>
      </c>
      <c r="BV59">
        <f ca="1"/>
        <v>1.27</v>
      </c>
      <c r="BW59">
        <f ca="1"/>
        <v>1.39</v>
      </c>
      <c r="BX59">
        <f ca="1"/>
        <v>1.48</v>
      </c>
      <c r="BY59">
        <f ca="1"/>
        <v>1.64</v>
      </c>
      <c r="BZ59">
        <f ca="1"/>
        <v>1.7</v>
      </c>
    </row>
    <row r="60" spans="34:78">
      <c r="AH60">
        <v>6.67</v>
      </c>
      <c r="AI60" s="47">
        <f t="shared" ca="1" si="6"/>
        <v>0.15</v>
      </c>
      <c r="AJ60" s="47">
        <f t="shared" ca="1" si="6"/>
        <v>0.21</v>
      </c>
      <c r="AK60" s="47">
        <f t="shared" ca="1" si="6"/>
        <v>0.3</v>
      </c>
      <c r="AL60" s="47">
        <f t="shared" ca="1" si="6"/>
        <v>0.52</v>
      </c>
      <c r="AM60" s="47">
        <f t="shared" ca="1" si="6"/>
        <v>0.81</v>
      </c>
      <c r="AN60" s="47">
        <f t="shared" ca="1" si="6"/>
        <v>1.23</v>
      </c>
      <c r="AO60" s="47">
        <f t="shared" ca="1" si="6"/>
        <v>1.48</v>
      </c>
      <c r="AP60" s="47">
        <f t="shared" ca="1" si="6"/>
        <v>1.64</v>
      </c>
      <c r="AQ60" s="47">
        <f t="shared" ca="1" si="6"/>
        <v>1.7</v>
      </c>
      <c r="AR60">
        <v>58</v>
      </c>
      <c r="AT60">
        <v>59</v>
      </c>
      <c r="AU60" t="s">
        <v>46</v>
      </c>
      <c r="AV60">
        <v>6.9142621185575104</v>
      </c>
      <c r="AW60">
        <v>0.35287234049301602</v>
      </c>
      <c r="AX60">
        <v>0.60180294840112802</v>
      </c>
      <c r="AY60">
        <v>0.88432845225625201</v>
      </c>
      <c r="AZ60">
        <v>1.2770422512502</v>
      </c>
      <c r="BA60">
        <v>1.71118643284303</v>
      </c>
      <c r="BE60">
        <f ca="1"/>
        <v>6.75</v>
      </c>
      <c r="BF60">
        <f ca="1"/>
        <v>0.15</v>
      </c>
      <c r="BG60">
        <f ca="1"/>
        <v>0.21</v>
      </c>
      <c r="BH60">
        <f ca="1"/>
        <v>0.3</v>
      </c>
      <c r="BI60">
        <f ca="1"/>
        <v>0.41</v>
      </c>
      <c r="BJ60">
        <f ca="1"/>
        <v>0.46</v>
      </c>
      <c r="BK60">
        <f ca="1"/>
        <v>0.52</v>
      </c>
      <c r="BL60">
        <f ca="1"/>
        <v>0.56999999999999995</v>
      </c>
      <c r="BM60">
        <f ca="1"/>
        <v>0.63</v>
      </c>
      <c r="BN60">
        <f ca="1"/>
        <v>0.71</v>
      </c>
      <c r="BO60">
        <f ca="1"/>
        <v>0.76</v>
      </c>
      <c r="BP60">
        <f ca="1"/>
        <v>0.82</v>
      </c>
      <c r="BQ60">
        <f ca="1"/>
        <v>0.87</v>
      </c>
      <c r="BR60">
        <f ca="1"/>
        <v>0.99</v>
      </c>
      <c r="BS60">
        <f ca="1"/>
        <v>1.05</v>
      </c>
      <c r="BT60">
        <f ca="1"/>
        <v>1.1000000000000001</v>
      </c>
      <c r="BU60">
        <f ca="1"/>
        <v>1.23</v>
      </c>
      <c r="BV60">
        <f ca="1"/>
        <v>1.27</v>
      </c>
      <c r="BW60">
        <f ca="1"/>
        <v>1.39</v>
      </c>
      <c r="BX60">
        <f ca="1"/>
        <v>1.49</v>
      </c>
      <c r="BY60">
        <f ca="1"/>
        <v>1.64</v>
      </c>
      <c r="BZ60">
        <f ca="1"/>
        <v>1.7</v>
      </c>
    </row>
    <row r="61" spans="34:78">
      <c r="AH61">
        <v>6.75</v>
      </c>
      <c r="AI61" s="47">
        <f t="shared" ca="1" si="6"/>
        <v>0.15</v>
      </c>
      <c r="AJ61" s="47">
        <f t="shared" ca="1" si="6"/>
        <v>0.21</v>
      </c>
      <c r="AK61" s="47">
        <f t="shared" ca="1" si="6"/>
        <v>0.3</v>
      </c>
      <c r="AL61" s="47">
        <f t="shared" ca="1" si="6"/>
        <v>0.52</v>
      </c>
      <c r="AM61" s="47">
        <f t="shared" ca="1" si="6"/>
        <v>0.82</v>
      </c>
      <c r="AN61" s="47">
        <f t="shared" ca="1" si="6"/>
        <v>1.23</v>
      </c>
      <c r="AO61" s="47">
        <f t="shared" ca="1" si="6"/>
        <v>1.49</v>
      </c>
      <c r="AP61" s="47">
        <f t="shared" ca="1" si="6"/>
        <v>1.64</v>
      </c>
      <c r="AQ61" s="47">
        <f t="shared" ca="1" si="6"/>
        <v>1.7</v>
      </c>
      <c r="AR61">
        <v>59</v>
      </c>
      <c r="AT61">
        <v>60</v>
      </c>
      <c r="AU61" t="s">
        <v>46</v>
      </c>
      <c r="AV61">
        <v>6.9975954518908399</v>
      </c>
      <c r="AW61">
        <v>0.35422447272591701</v>
      </c>
      <c r="AX61">
        <v>0.60309731854000903</v>
      </c>
      <c r="AY61">
        <v>0.88506879011299799</v>
      </c>
      <c r="AZ61">
        <v>1.2786944883095299</v>
      </c>
      <c r="BA61">
        <v>1.7185335081139601</v>
      </c>
      <c r="BE61">
        <f ca="1"/>
        <v>6.83</v>
      </c>
      <c r="BF61">
        <f ca="1"/>
        <v>0.15</v>
      </c>
      <c r="BG61">
        <f ca="1"/>
        <v>0.21</v>
      </c>
      <c r="BH61">
        <f ca="1"/>
        <v>0.3</v>
      </c>
      <c r="BI61">
        <f ca="1"/>
        <v>0.41</v>
      </c>
      <c r="BJ61">
        <f ca="1"/>
        <v>0.46</v>
      </c>
      <c r="BK61">
        <f ca="1"/>
        <v>0.52</v>
      </c>
      <c r="BL61">
        <f ca="1"/>
        <v>0.57999999999999996</v>
      </c>
      <c r="BM61">
        <f ca="1"/>
        <v>0.64</v>
      </c>
      <c r="BN61">
        <f ca="1"/>
        <v>0.72</v>
      </c>
      <c r="BO61">
        <f ca="1"/>
        <v>0.76</v>
      </c>
      <c r="BP61">
        <f ca="1"/>
        <v>0.82</v>
      </c>
      <c r="BQ61">
        <f ca="1"/>
        <v>0.88</v>
      </c>
      <c r="BR61">
        <f ca="1"/>
        <v>0.99</v>
      </c>
      <c r="BS61">
        <f ca="1"/>
        <v>1.05</v>
      </c>
      <c r="BT61">
        <f ca="1"/>
        <v>1.1000000000000001</v>
      </c>
      <c r="BU61">
        <f ca="1"/>
        <v>1.23</v>
      </c>
      <c r="BV61">
        <f ca="1"/>
        <v>1.27</v>
      </c>
      <c r="BW61">
        <f ca="1"/>
        <v>1.39</v>
      </c>
      <c r="BX61">
        <f ca="1"/>
        <v>1.49</v>
      </c>
      <c r="BY61">
        <f ca="1"/>
        <v>1.64</v>
      </c>
      <c r="BZ61">
        <f ca="1"/>
        <v>1.7</v>
      </c>
    </row>
    <row r="62" spans="34:78">
      <c r="AH62">
        <v>6.83</v>
      </c>
      <c r="AI62" s="47">
        <f t="shared" ca="1" si="6"/>
        <v>0.15</v>
      </c>
      <c r="AJ62" s="47">
        <f t="shared" ca="1" si="6"/>
        <v>0.21</v>
      </c>
      <c r="AK62" s="47">
        <f t="shared" ca="1" si="6"/>
        <v>0.3</v>
      </c>
      <c r="AL62" s="47">
        <f t="shared" ca="1" si="6"/>
        <v>0.52</v>
      </c>
      <c r="AM62" s="47">
        <f t="shared" ca="1" si="6"/>
        <v>0.82</v>
      </c>
      <c r="AN62" s="47">
        <f t="shared" ca="1" si="6"/>
        <v>1.23</v>
      </c>
      <c r="AO62" s="47">
        <f t="shared" ca="1" si="6"/>
        <v>1.49</v>
      </c>
      <c r="AP62" s="47">
        <f t="shared" ca="1" si="6"/>
        <v>1.64</v>
      </c>
      <c r="AQ62" s="47">
        <f t="shared" ca="1" si="6"/>
        <v>1.7</v>
      </c>
      <c r="AR62">
        <v>60</v>
      </c>
      <c r="AT62">
        <v>61</v>
      </c>
      <c r="AU62" t="s">
        <v>46</v>
      </c>
      <c r="AV62">
        <v>7.0809287852241702</v>
      </c>
      <c r="AW62">
        <v>0.35557660495881699</v>
      </c>
      <c r="AX62">
        <v>0.60439168867889104</v>
      </c>
      <c r="AY62">
        <v>0.88580912796974498</v>
      </c>
      <c r="AZ62">
        <v>1.2803467253688701</v>
      </c>
      <c r="BA62">
        <v>1.72588058338488</v>
      </c>
      <c r="BE62">
        <f ca="1"/>
        <v>6.92</v>
      </c>
      <c r="BF62">
        <f ca="1"/>
        <v>0.15</v>
      </c>
      <c r="BG62">
        <f ca="1"/>
        <v>0.21</v>
      </c>
      <c r="BH62">
        <f ca="1"/>
        <v>0.3</v>
      </c>
      <c r="BI62">
        <f ca="1"/>
        <v>0.41</v>
      </c>
      <c r="BJ62">
        <f ca="1"/>
        <v>0.47</v>
      </c>
      <c r="BK62">
        <f ca="1"/>
        <v>0.52</v>
      </c>
      <c r="BL62">
        <f ca="1"/>
        <v>0.57999999999999996</v>
      </c>
      <c r="BM62">
        <f ca="1"/>
        <v>0.64</v>
      </c>
      <c r="BN62">
        <f ca="1"/>
        <v>0.72</v>
      </c>
      <c r="BO62">
        <f ca="1"/>
        <v>0.76</v>
      </c>
      <c r="BP62">
        <f ca="1"/>
        <v>0.82</v>
      </c>
      <c r="BQ62">
        <f ca="1"/>
        <v>0.88</v>
      </c>
      <c r="BR62">
        <f ca="1"/>
        <v>0.99</v>
      </c>
      <c r="BS62">
        <f ca="1"/>
        <v>1.05</v>
      </c>
      <c r="BT62">
        <f ca="1"/>
        <v>1.1000000000000001</v>
      </c>
      <c r="BU62">
        <f ca="1"/>
        <v>1.23</v>
      </c>
      <c r="BV62">
        <f ca="1"/>
        <v>1.27</v>
      </c>
      <c r="BW62">
        <f ca="1"/>
        <v>1.4</v>
      </c>
      <c r="BX62">
        <f ca="1"/>
        <v>1.49</v>
      </c>
      <c r="BY62">
        <f ca="1"/>
        <v>1.65</v>
      </c>
      <c r="BZ62">
        <f ca="1"/>
        <v>1.71</v>
      </c>
    </row>
    <row r="63" spans="34:78">
      <c r="AH63">
        <v>6.92</v>
      </c>
      <c r="AI63" s="47">
        <f t="shared" ca="1" si="6"/>
        <v>0.15</v>
      </c>
      <c r="AJ63" s="47">
        <f t="shared" ca="1" si="6"/>
        <v>0.21</v>
      </c>
      <c r="AK63" s="47">
        <f t="shared" ca="1" si="6"/>
        <v>0.3</v>
      </c>
      <c r="AL63" s="47">
        <f t="shared" ca="1" si="6"/>
        <v>0.52</v>
      </c>
      <c r="AM63" s="47">
        <f t="shared" ca="1" si="6"/>
        <v>0.82</v>
      </c>
      <c r="AN63" s="47">
        <f t="shared" ca="1" si="6"/>
        <v>1.23</v>
      </c>
      <c r="AO63" s="47">
        <f t="shared" ca="1" si="6"/>
        <v>1.49</v>
      </c>
      <c r="AP63" s="47">
        <f t="shared" ca="1" si="6"/>
        <v>1.65</v>
      </c>
      <c r="AQ63" s="47">
        <f t="shared" ca="1" si="6"/>
        <v>1.71</v>
      </c>
      <c r="AR63">
        <v>61</v>
      </c>
      <c r="AT63">
        <v>62</v>
      </c>
      <c r="AU63" t="s">
        <v>46</v>
      </c>
      <c r="AV63">
        <v>7.1642621185575104</v>
      </c>
      <c r="AW63">
        <v>0.35692873719171803</v>
      </c>
      <c r="AX63">
        <v>0.60568605881777304</v>
      </c>
      <c r="AY63">
        <v>0.88654946582649097</v>
      </c>
      <c r="AZ63">
        <v>1.2819989624282</v>
      </c>
      <c r="BA63">
        <v>1.73322765865581</v>
      </c>
      <c r="BE63">
        <f ca="1"/>
        <v>7</v>
      </c>
      <c r="BF63">
        <f ca="1"/>
        <v>0.15</v>
      </c>
      <c r="BG63">
        <f ca="1"/>
        <v>0.21</v>
      </c>
      <c r="BH63">
        <f ca="1"/>
        <v>0.3</v>
      </c>
      <c r="BI63">
        <f ca="1"/>
        <v>0.42</v>
      </c>
      <c r="BJ63">
        <f ca="1"/>
        <v>0.47</v>
      </c>
      <c r="BK63">
        <f ca="1"/>
        <v>0.52</v>
      </c>
      <c r="BL63">
        <f ca="1"/>
        <v>0.57999999999999996</v>
      </c>
      <c r="BM63">
        <f ca="1"/>
        <v>0.64</v>
      </c>
      <c r="BN63">
        <f ca="1"/>
        <v>0.72</v>
      </c>
      <c r="BO63">
        <f ca="1"/>
        <v>0.76</v>
      </c>
      <c r="BP63">
        <f ca="1"/>
        <v>0.83</v>
      </c>
      <c r="BQ63">
        <f ca="1"/>
        <v>0.88</v>
      </c>
      <c r="BR63">
        <f ca="1"/>
        <v>0.99</v>
      </c>
      <c r="BS63">
        <f ca="1"/>
        <v>1.05</v>
      </c>
      <c r="BT63">
        <f ca="1"/>
        <v>1.1100000000000001</v>
      </c>
      <c r="BU63">
        <f ca="1"/>
        <v>1.23</v>
      </c>
      <c r="BV63">
        <f ca="1"/>
        <v>1.27</v>
      </c>
      <c r="BW63">
        <f ca="1"/>
        <v>1.4</v>
      </c>
      <c r="BX63">
        <f ca="1"/>
        <v>1.49</v>
      </c>
      <c r="BY63">
        <f ca="1"/>
        <v>1.65</v>
      </c>
      <c r="BZ63">
        <f ca="1"/>
        <v>1.71</v>
      </c>
    </row>
    <row r="64" spans="34:78">
      <c r="AH64">
        <v>7</v>
      </c>
      <c r="AI64" s="47">
        <f t="shared" ref="AI64:AQ73" ca="1" si="7">IF(AND(AI$3&gt;=MIN($J$5:$AD$5),AI$3&lt;=MAX($J$5:$AD$5)),INDEX(allCentiles,$AR64,MATCH(AI$3,topRow)),NA())</f>
        <v>0.15</v>
      </c>
      <c r="AJ64" s="47">
        <f t="shared" ca="1" si="7"/>
        <v>0.21</v>
      </c>
      <c r="AK64" s="47">
        <f t="shared" ca="1" si="7"/>
        <v>0.3</v>
      </c>
      <c r="AL64" s="47">
        <f t="shared" ca="1" si="7"/>
        <v>0.52</v>
      </c>
      <c r="AM64" s="47">
        <f t="shared" ca="1" si="7"/>
        <v>0.83</v>
      </c>
      <c r="AN64" s="47">
        <f t="shared" ca="1" si="7"/>
        <v>1.23</v>
      </c>
      <c r="AO64" s="47">
        <f t="shared" ca="1" si="7"/>
        <v>1.49</v>
      </c>
      <c r="AP64" s="47">
        <f t="shared" ca="1" si="7"/>
        <v>1.65</v>
      </c>
      <c r="AQ64" s="47">
        <f t="shared" ca="1" si="7"/>
        <v>1.71</v>
      </c>
      <c r="AR64">
        <v>62</v>
      </c>
      <c r="AT64">
        <v>63</v>
      </c>
      <c r="AU64" t="s">
        <v>46</v>
      </c>
      <c r="AV64">
        <v>7.2475954518908399</v>
      </c>
      <c r="AW64">
        <v>0.35828086942461801</v>
      </c>
      <c r="AX64">
        <v>0.60698042895665405</v>
      </c>
      <c r="AY64">
        <v>0.88728980368323795</v>
      </c>
      <c r="AZ64">
        <v>1.2836511994875299</v>
      </c>
      <c r="BA64">
        <v>1.7405747339267299</v>
      </c>
      <c r="BE64">
        <f ca="1"/>
        <v>7.08</v>
      </c>
      <c r="BF64">
        <f ca="1"/>
        <v>0.15</v>
      </c>
      <c r="BG64">
        <f ca="1"/>
        <v>0.21</v>
      </c>
      <c r="BH64">
        <f ca="1"/>
        <v>0.3</v>
      </c>
      <c r="BI64">
        <f ca="1"/>
        <v>0.42</v>
      </c>
      <c r="BJ64">
        <f ca="1"/>
        <v>0.47</v>
      </c>
      <c r="BK64">
        <f ca="1"/>
        <v>0.53</v>
      </c>
      <c r="BL64">
        <f ca="1"/>
        <v>0.57999999999999996</v>
      </c>
      <c r="BM64">
        <f ca="1"/>
        <v>0.64</v>
      </c>
      <c r="BN64">
        <f ca="1"/>
        <v>0.72</v>
      </c>
      <c r="BO64">
        <f ca="1"/>
        <v>0.76</v>
      </c>
      <c r="BP64">
        <f ca="1"/>
        <v>0.83</v>
      </c>
      <c r="BQ64">
        <f ca="1"/>
        <v>0.88</v>
      </c>
      <c r="BR64">
        <f ca="1"/>
        <v>1</v>
      </c>
      <c r="BS64">
        <f ca="1"/>
        <v>1.06</v>
      </c>
      <c r="BT64">
        <f ca="1"/>
        <v>1.1100000000000001</v>
      </c>
      <c r="BU64">
        <f ca="1"/>
        <v>1.23</v>
      </c>
      <c r="BV64">
        <f ca="1"/>
        <v>1.28</v>
      </c>
      <c r="BW64">
        <f ca="1"/>
        <v>1.4</v>
      </c>
      <c r="BX64">
        <f ca="1"/>
        <v>1.5</v>
      </c>
      <c r="BY64">
        <f ca="1"/>
        <v>1.65</v>
      </c>
      <c r="BZ64">
        <f ca="1"/>
        <v>1.71</v>
      </c>
    </row>
    <row r="65" spans="34:78">
      <c r="AH65">
        <v>7.08</v>
      </c>
      <c r="AI65" s="47">
        <f t="shared" ca="1" si="7"/>
        <v>0.15</v>
      </c>
      <c r="AJ65" s="47">
        <f t="shared" ca="1" si="7"/>
        <v>0.21</v>
      </c>
      <c r="AK65" s="47">
        <f t="shared" ca="1" si="7"/>
        <v>0.3</v>
      </c>
      <c r="AL65" s="47">
        <f t="shared" ca="1" si="7"/>
        <v>0.53</v>
      </c>
      <c r="AM65" s="47">
        <f t="shared" ca="1" si="7"/>
        <v>0.83</v>
      </c>
      <c r="AN65" s="47">
        <f t="shared" ca="1" si="7"/>
        <v>1.23</v>
      </c>
      <c r="AO65" s="47">
        <f t="shared" ca="1" si="7"/>
        <v>1.5</v>
      </c>
      <c r="AP65" s="47">
        <f t="shared" ca="1" si="7"/>
        <v>1.65</v>
      </c>
      <c r="AQ65" s="47">
        <f t="shared" ca="1" si="7"/>
        <v>1.71</v>
      </c>
      <c r="AR65">
        <v>63</v>
      </c>
      <c r="AT65">
        <v>64</v>
      </c>
      <c r="AU65" t="s">
        <v>46</v>
      </c>
      <c r="AV65">
        <v>7.3309287852241702</v>
      </c>
      <c r="AW65">
        <v>0.35963300165751899</v>
      </c>
      <c r="AX65">
        <v>0.60827479909553595</v>
      </c>
      <c r="AY65">
        <v>0.88803014153998405</v>
      </c>
      <c r="AZ65">
        <v>1.2853034365468601</v>
      </c>
      <c r="BA65">
        <v>1.74792180919766</v>
      </c>
      <c r="BE65">
        <f ca="1"/>
        <v>7.17</v>
      </c>
      <c r="BF65">
        <f ca="1"/>
        <v>0.15</v>
      </c>
      <c r="BG65">
        <f ca="1"/>
        <v>0.21</v>
      </c>
      <c r="BH65">
        <f ca="1"/>
        <v>0.3</v>
      </c>
      <c r="BI65">
        <f ca="1"/>
        <v>0.42</v>
      </c>
      <c r="BJ65">
        <f ca="1"/>
        <v>0.47</v>
      </c>
      <c r="BK65">
        <f ca="1"/>
        <v>0.53</v>
      </c>
      <c r="BL65">
        <f ca="1"/>
        <v>0.57999999999999996</v>
      </c>
      <c r="BM65">
        <f ca="1"/>
        <v>0.64</v>
      </c>
      <c r="BN65">
        <f ca="1"/>
        <v>0.72</v>
      </c>
      <c r="BO65">
        <f ca="1"/>
        <v>0.77</v>
      </c>
      <c r="BP65">
        <f ca="1"/>
        <v>0.83</v>
      </c>
      <c r="BQ65">
        <f ca="1"/>
        <v>0.89</v>
      </c>
      <c r="BR65">
        <f ca="1"/>
        <v>1</v>
      </c>
      <c r="BS65">
        <f ca="1"/>
        <v>1.06</v>
      </c>
      <c r="BT65">
        <f ca="1"/>
        <v>1.1100000000000001</v>
      </c>
      <c r="BU65">
        <f ca="1"/>
        <v>1.24</v>
      </c>
      <c r="BV65">
        <f ca="1"/>
        <v>1.28</v>
      </c>
      <c r="BW65">
        <f ca="1"/>
        <v>1.4</v>
      </c>
      <c r="BX65">
        <f ca="1"/>
        <v>1.5</v>
      </c>
      <c r="BY65">
        <f ca="1"/>
        <v>1.66</v>
      </c>
      <c r="BZ65">
        <f ca="1"/>
        <v>1.72</v>
      </c>
    </row>
    <row r="66" spans="34:78">
      <c r="AH66">
        <v>7.17</v>
      </c>
      <c r="AI66" s="47">
        <f t="shared" ca="1" si="7"/>
        <v>0.15</v>
      </c>
      <c r="AJ66" s="47">
        <f t="shared" ca="1" si="7"/>
        <v>0.21</v>
      </c>
      <c r="AK66" s="47">
        <f t="shared" ca="1" si="7"/>
        <v>0.3</v>
      </c>
      <c r="AL66" s="47">
        <f t="shared" ca="1" si="7"/>
        <v>0.53</v>
      </c>
      <c r="AM66" s="47">
        <f t="shared" ca="1" si="7"/>
        <v>0.83</v>
      </c>
      <c r="AN66" s="47">
        <f t="shared" ca="1" si="7"/>
        <v>1.24</v>
      </c>
      <c r="AO66" s="47">
        <f t="shared" ca="1" si="7"/>
        <v>1.5</v>
      </c>
      <c r="AP66" s="47">
        <f t="shared" ca="1" si="7"/>
        <v>1.66</v>
      </c>
      <c r="AQ66" s="47">
        <f t="shared" ca="1" si="7"/>
        <v>1.72</v>
      </c>
      <c r="AR66">
        <v>64</v>
      </c>
      <c r="AT66">
        <v>65</v>
      </c>
      <c r="AU66" t="s">
        <v>46</v>
      </c>
      <c r="AV66">
        <v>7.4142621185575104</v>
      </c>
      <c r="AW66">
        <v>0.36098513389041897</v>
      </c>
      <c r="AX66">
        <v>0.60956916923441795</v>
      </c>
      <c r="AY66">
        <v>0.88877047939673104</v>
      </c>
      <c r="AZ66">
        <v>1.28695567360619</v>
      </c>
      <c r="BA66">
        <v>1.75526888446859</v>
      </c>
      <c r="BE66">
        <f ca="1"/>
        <v>7.25</v>
      </c>
      <c r="BF66">
        <f ca="1"/>
        <v>0.15</v>
      </c>
      <c r="BG66">
        <f ca="1"/>
        <v>0.21</v>
      </c>
      <c r="BH66">
        <f ca="1"/>
        <v>0.3</v>
      </c>
      <c r="BI66">
        <f ca="1"/>
        <v>0.42</v>
      </c>
      <c r="BJ66">
        <f ca="1"/>
        <v>0.47</v>
      </c>
      <c r="BK66">
        <f ca="1"/>
        <v>0.53</v>
      </c>
      <c r="BL66">
        <f ca="1"/>
        <v>0.57999999999999996</v>
      </c>
      <c r="BM66">
        <f ca="1"/>
        <v>0.64</v>
      </c>
      <c r="BN66">
        <f ca="1"/>
        <v>0.72</v>
      </c>
      <c r="BO66">
        <f ca="1"/>
        <v>0.77</v>
      </c>
      <c r="BP66">
        <f ca="1"/>
        <v>0.84</v>
      </c>
      <c r="BQ66">
        <f ca="1"/>
        <v>0.89</v>
      </c>
      <c r="BR66">
        <f ca="1"/>
        <v>1</v>
      </c>
      <c r="BS66">
        <f ca="1"/>
        <v>1.06</v>
      </c>
      <c r="BT66">
        <f ca="1"/>
        <v>1.1100000000000001</v>
      </c>
      <c r="BU66">
        <f ca="1"/>
        <v>1.24</v>
      </c>
      <c r="BV66">
        <f ca="1"/>
        <v>1.28</v>
      </c>
      <c r="BW66">
        <f ca="1"/>
        <v>1.4</v>
      </c>
      <c r="BX66">
        <f ca="1"/>
        <v>1.5</v>
      </c>
      <c r="BY66">
        <f ca="1"/>
        <v>1.66</v>
      </c>
      <c r="BZ66">
        <f ca="1"/>
        <v>1.72</v>
      </c>
    </row>
    <row r="67" spans="34:78">
      <c r="AH67">
        <v>7.25</v>
      </c>
      <c r="AI67" s="47">
        <f t="shared" ca="1" si="7"/>
        <v>0.15</v>
      </c>
      <c r="AJ67" s="47">
        <f t="shared" ca="1" si="7"/>
        <v>0.21</v>
      </c>
      <c r="AK67" s="47">
        <f t="shared" ca="1" si="7"/>
        <v>0.3</v>
      </c>
      <c r="AL67" s="47">
        <f t="shared" ca="1" si="7"/>
        <v>0.53</v>
      </c>
      <c r="AM67" s="47">
        <f t="shared" ca="1" si="7"/>
        <v>0.84</v>
      </c>
      <c r="AN67" s="47">
        <f t="shared" ca="1" si="7"/>
        <v>1.24</v>
      </c>
      <c r="AO67" s="47">
        <f t="shared" ca="1" si="7"/>
        <v>1.5</v>
      </c>
      <c r="AP67" s="47">
        <f t="shared" ca="1" si="7"/>
        <v>1.66</v>
      </c>
      <c r="AQ67" s="47">
        <f t="shared" ca="1" si="7"/>
        <v>1.72</v>
      </c>
      <c r="AR67">
        <v>65</v>
      </c>
      <c r="AT67">
        <v>66</v>
      </c>
      <c r="AU67" t="s">
        <v>46</v>
      </c>
      <c r="AV67">
        <v>7.4975954518908399</v>
      </c>
      <c r="AW67">
        <v>0.36233726612332001</v>
      </c>
      <c r="AX67">
        <v>0.61086353937329996</v>
      </c>
      <c r="AY67">
        <v>0.88951081725347803</v>
      </c>
      <c r="AZ67">
        <v>1.2886079106655199</v>
      </c>
      <c r="BA67">
        <v>1.7626159597395099</v>
      </c>
      <c r="BE67">
        <f ca="1"/>
        <v>7.33</v>
      </c>
      <c r="BF67">
        <f ca="1"/>
        <v>0.15</v>
      </c>
      <c r="BG67">
        <f ca="1"/>
        <v>0.21</v>
      </c>
      <c r="BH67">
        <f ca="1"/>
        <v>0.3</v>
      </c>
      <c r="BI67">
        <f ca="1"/>
        <v>0.42</v>
      </c>
      <c r="BJ67">
        <f ca="1"/>
        <v>0.48</v>
      </c>
      <c r="BK67">
        <f ca="1"/>
        <v>0.53</v>
      </c>
      <c r="BL67">
        <f ca="1"/>
        <v>0.57999999999999996</v>
      </c>
      <c r="BM67">
        <f ca="1"/>
        <v>0.64</v>
      </c>
      <c r="BN67">
        <f ca="1"/>
        <v>0.72</v>
      </c>
      <c r="BO67">
        <f ca="1"/>
        <v>0.77</v>
      </c>
      <c r="BP67">
        <f ca="1"/>
        <v>0.84</v>
      </c>
      <c r="BQ67">
        <f ca="1"/>
        <v>0.89</v>
      </c>
      <c r="BR67">
        <f ca="1"/>
        <v>1</v>
      </c>
      <c r="BS67">
        <f ca="1"/>
        <v>1.06</v>
      </c>
      <c r="BT67">
        <f ca="1"/>
        <v>1.1100000000000001</v>
      </c>
      <c r="BU67">
        <f ca="1"/>
        <v>1.24</v>
      </c>
      <c r="BV67">
        <f ca="1"/>
        <v>1.28</v>
      </c>
      <c r="BW67">
        <f ca="1"/>
        <v>1.41</v>
      </c>
      <c r="BX67">
        <f ca="1"/>
        <v>1.51</v>
      </c>
      <c r="BY67">
        <f ca="1"/>
        <v>1.66</v>
      </c>
      <c r="BZ67">
        <f ca="1"/>
        <v>1.72</v>
      </c>
    </row>
    <row r="68" spans="34:78">
      <c r="AH68">
        <v>7.33</v>
      </c>
      <c r="AI68" s="47">
        <f t="shared" ca="1" si="7"/>
        <v>0.15</v>
      </c>
      <c r="AJ68" s="47">
        <f t="shared" ca="1" si="7"/>
        <v>0.21</v>
      </c>
      <c r="AK68" s="47">
        <f t="shared" ca="1" si="7"/>
        <v>0.3</v>
      </c>
      <c r="AL68" s="47">
        <f t="shared" ca="1" si="7"/>
        <v>0.53</v>
      </c>
      <c r="AM68" s="47">
        <f t="shared" ca="1" si="7"/>
        <v>0.84</v>
      </c>
      <c r="AN68" s="47">
        <f t="shared" ca="1" si="7"/>
        <v>1.24</v>
      </c>
      <c r="AO68" s="47">
        <f t="shared" ca="1" si="7"/>
        <v>1.51</v>
      </c>
      <c r="AP68" s="47">
        <f t="shared" ca="1" si="7"/>
        <v>1.66</v>
      </c>
      <c r="AQ68" s="47">
        <f t="shared" ca="1" si="7"/>
        <v>1.72</v>
      </c>
      <c r="AR68">
        <v>66</v>
      </c>
      <c r="AT68">
        <v>67</v>
      </c>
      <c r="AU68" t="s">
        <v>46</v>
      </c>
      <c r="AV68">
        <v>7.5809287852241702</v>
      </c>
      <c r="AW68">
        <v>0.36368939835622099</v>
      </c>
      <c r="AX68">
        <v>0.61215790951218096</v>
      </c>
      <c r="AY68">
        <v>0.89025115511022401</v>
      </c>
      <c r="AZ68">
        <v>1.2902601477248501</v>
      </c>
      <c r="BA68">
        <v>1.7699630350104401</v>
      </c>
      <c r="BE68">
        <f ca="1"/>
        <v>7.42</v>
      </c>
      <c r="BF68">
        <f ca="1"/>
        <v>0.15</v>
      </c>
      <c r="BG68">
        <f ca="1"/>
        <v>0.21</v>
      </c>
      <c r="BH68">
        <f ca="1"/>
        <v>0.3</v>
      </c>
      <c r="BI68">
        <f ca="1"/>
        <v>0.42</v>
      </c>
      <c r="BJ68">
        <f ca="1"/>
        <v>0.48</v>
      </c>
      <c r="BK68">
        <f ca="1"/>
        <v>0.53</v>
      </c>
      <c r="BL68">
        <f ca="1"/>
        <v>0.59</v>
      </c>
      <c r="BM68">
        <f ca="1"/>
        <v>0.64</v>
      </c>
      <c r="BN68">
        <f ca="1"/>
        <v>0.73</v>
      </c>
      <c r="BO68">
        <f ca="1"/>
        <v>0.77</v>
      </c>
      <c r="BP68">
        <f ca="1"/>
        <v>0.84</v>
      </c>
      <c r="BQ68">
        <f ca="1"/>
        <v>0.89</v>
      </c>
      <c r="BR68">
        <f ca="1"/>
        <v>1.01</v>
      </c>
      <c r="BS68">
        <f ca="1"/>
        <v>1.06</v>
      </c>
      <c r="BT68">
        <f ca="1"/>
        <v>1.1200000000000001</v>
      </c>
      <c r="BU68">
        <f ca="1"/>
        <v>1.24</v>
      </c>
      <c r="BV68">
        <f ca="1"/>
        <v>1.28</v>
      </c>
      <c r="BW68">
        <f ca="1"/>
        <v>1.41</v>
      </c>
      <c r="BX68">
        <f ca="1"/>
        <v>1.51</v>
      </c>
      <c r="BY68">
        <f ca="1"/>
        <v>1.67</v>
      </c>
      <c r="BZ68">
        <f ca="1"/>
        <v>1.72</v>
      </c>
    </row>
    <row r="69" spans="34:78">
      <c r="AH69">
        <v>7.42</v>
      </c>
      <c r="AI69" s="47">
        <f t="shared" ca="1" si="7"/>
        <v>0.15</v>
      </c>
      <c r="AJ69" s="47">
        <f t="shared" ca="1" si="7"/>
        <v>0.21</v>
      </c>
      <c r="AK69" s="47">
        <f t="shared" ca="1" si="7"/>
        <v>0.3</v>
      </c>
      <c r="AL69" s="47">
        <f t="shared" ca="1" si="7"/>
        <v>0.53</v>
      </c>
      <c r="AM69" s="47">
        <f t="shared" ca="1" si="7"/>
        <v>0.84</v>
      </c>
      <c r="AN69" s="47">
        <f t="shared" ca="1" si="7"/>
        <v>1.24</v>
      </c>
      <c r="AO69" s="47">
        <f t="shared" ca="1" si="7"/>
        <v>1.51</v>
      </c>
      <c r="AP69" s="47">
        <f t="shared" ca="1" si="7"/>
        <v>1.67</v>
      </c>
      <c r="AQ69" s="47">
        <f t="shared" ca="1" si="7"/>
        <v>1.72</v>
      </c>
      <c r="AR69">
        <v>67</v>
      </c>
      <c r="AT69">
        <v>68</v>
      </c>
      <c r="AU69" t="s">
        <v>46</v>
      </c>
      <c r="AV69">
        <v>7.6642621185575104</v>
      </c>
      <c r="AW69">
        <v>0.36504153058912098</v>
      </c>
      <c r="AX69">
        <v>0.61345227965106297</v>
      </c>
      <c r="AY69">
        <v>0.890991492966971</v>
      </c>
      <c r="AZ69">
        <v>1.29191238478418</v>
      </c>
      <c r="BA69">
        <v>1.77731011028136</v>
      </c>
      <c r="BE69">
        <f ca="1"/>
        <v>7.5</v>
      </c>
      <c r="BF69">
        <f ca="1"/>
        <v>0.15</v>
      </c>
      <c r="BG69">
        <f ca="1"/>
        <v>0.21</v>
      </c>
      <c r="BH69">
        <f ca="1"/>
        <v>0.3</v>
      </c>
      <c r="BI69">
        <f ca="1"/>
        <v>0.42</v>
      </c>
      <c r="BJ69">
        <f ca="1"/>
        <v>0.48</v>
      </c>
      <c r="BK69">
        <f ca="1"/>
        <v>0.53</v>
      </c>
      <c r="BL69">
        <f ca="1"/>
        <v>0.59</v>
      </c>
      <c r="BM69">
        <f ca="1"/>
        <v>0.64</v>
      </c>
      <c r="BN69">
        <f ca="1"/>
        <v>0.73</v>
      </c>
      <c r="BO69">
        <f ca="1"/>
        <v>0.78</v>
      </c>
      <c r="BP69">
        <f ca="1"/>
        <v>0.85</v>
      </c>
      <c r="BQ69">
        <f ca="1"/>
        <v>0.9</v>
      </c>
      <c r="BR69">
        <f ca="1"/>
        <v>1.01</v>
      </c>
      <c r="BS69">
        <f ca="1"/>
        <v>1.07</v>
      </c>
      <c r="BT69">
        <f ca="1"/>
        <v>1.1200000000000001</v>
      </c>
      <c r="BU69">
        <f ca="1"/>
        <v>1.24</v>
      </c>
      <c r="BV69">
        <f ca="1"/>
        <v>1.28</v>
      </c>
      <c r="BW69">
        <f ca="1"/>
        <v>1.41</v>
      </c>
      <c r="BX69">
        <f ca="1"/>
        <v>1.51</v>
      </c>
      <c r="BY69">
        <f ca="1"/>
        <v>1.67</v>
      </c>
      <c r="BZ69">
        <f ca="1"/>
        <v>1.73</v>
      </c>
    </row>
    <row r="70" spans="34:78">
      <c r="AH70">
        <v>7.5</v>
      </c>
      <c r="AI70" s="47">
        <f t="shared" ca="1" si="7"/>
        <v>0.15</v>
      </c>
      <c r="AJ70" s="47">
        <f t="shared" ca="1" si="7"/>
        <v>0.21</v>
      </c>
      <c r="AK70" s="47">
        <f t="shared" ca="1" si="7"/>
        <v>0.3</v>
      </c>
      <c r="AL70" s="47">
        <f t="shared" ca="1" si="7"/>
        <v>0.53</v>
      </c>
      <c r="AM70" s="47">
        <f t="shared" ca="1" si="7"/>
        <v>0.85</v>
      </c>
      <c r="AN70" s="47">
        <f t="shared" ca="1" si="7"/>
        <v>1.24</v>
      </c>
      <c r="AO70" s="47">
        <f t="shared" ca="1" si="7"/>
        <v>1.51</v>
      </c>
      <c r="AP70" s="47">
        <f t="shared" ca="1" si="7"/>
        <v>1.67</v>
      </c>
      <c r="AQ70" s="47">
        <f t="shared" ca="1" si="7"/>
        <v>1.73</v>
      </c>
      <c r="AR70">
        <v>68</v>
      </c>
      <c r="AT70">
        <v>69</v>
      </c>
      <c r="AU70" t="s">
        <v>46</v>
      </c>
      <c r="AV70">
        <v>7.7475954518908399</v>
      </c>
      <c r="AW70">
        <v>0.36639366282202201</v>
      </c>
      <c r="AX70">
        <v>0.61474664978994498</v>
      </c>
      <c r="AY70">
        <v>0.89173183082371699</v>
      </c>
      <c r="AZ70">
        <v>1.29356462184351</v>
      </c>
      <c r="BA70">
        <v>1.7846571855522899</v>
      </c>
      <c r="BE70">
        <f ca="1"/>
        <v>7.58</v>
      </c>
      <c r="BF70">
        <f ca="1"/>
        <v>0.15</v>
      </c>
      <c r="BG70">
        <f ca="1"/>
        <v>0.21</v>
      </c>
      <c r="BH70">
        <f ca="1"/>
        <v>0.3</v>
      </c>
      <c r="BI70">
        <f ca="1"/>
        <v>0.42</v>
      </c>
      <c r="BJ70">
        <f ca="1"/>
        <v>0.48</v>
      </c>
      <c r="BK70">
        <f ca="1"/>
        <v>0.54</v>
      </c>
      <c r="BL70">
        <f ca="1"/>
        <v>0.59</v>
      </c>
      <c r="BM70">
        <f ca="1"/>
        <v>0.65</v>
      </c>
      <c r="BN70">
        <f ca="1"/>
        <v>0.73</v>
      </c>
      <c r="BO70">
        <f ca="1"/>
        <v>0.78</v>
      </c>
      <c r="BP70">
        <f ca="1"/>
        <v>0.85</v>
      </c>
      <c r="BQ70">
        <f ca="1"/>
        <v>0.9</v>
      </c>
      <c r="BR70">
        <f ca="1"/>
        <v>1.01</v>
      </c>
      <c r="BS70">
        <f ca="1"/>
        <v>1.07</v>
      </c>
      <c r="BT70">
        <f ca="1"/>
        <v>1.1200000000000001</v>
      </c>
      <c r="BU70">
        <f ca="1"/>
        <v>1.25</v>
      </c>
      <c r="BV70">
        <f ca="1"/>
        <v>1.28</v>
      </c>
      <c r="BW70">
        <f ca="1"/>
        <v>1.41</v>
      </c>
      <c r="BX70">
        <f ca="1"/>
        <v>1.51</v>
      </c>
      <c r="BY70">
        <f ca="1"/>
        <v>1.67</v>
      </c>
      <c r="BZ70">
        <f ca="1"/>
        <v>1.73</v>
      </c>
    </row>
    <row r="71" spans="34:78">
      <c r="AH71">
        <v>7.58</v>
      </c>
      <c r="AI71" s="47">
        <f t="shared" ca="1" si="7"/>
        <v>0.15</v>
      </c>
      <c r="AJ71" s="47">
        <f t="shared" ca="1" si="7"/>
        <v>0.21</v>
      </c>
      <c r="AK71" s="47">
        <f t="shared" ca="1" si="7"/>
        <v>0.3</v>
      </c>
      <c r="AL71" s="47">
        <f t="shared" ca="1" si="7"/>
        <v>0.54</v>
      </c>
      <c r="AM71" s="47">
        <f t="shared" ca="1" si="7"/>
        <v>0.85</v>
      </c>
      <c r="AN71" s="47">
        <f t="shared" ca="1" si="7"/>
        <v>1.25</v>
      </c>
      <c r="AO71" s="47">
        <f t="shared" ca="1" si="7"/>
        <v>1.51</v>
      </c>
      <c r="AP71" s="47">
        <f t="shared" ca="1" si="7"/>
        <v>1.67</v>
      </c>
      <c r="AQ71" s="47">
        <f t="shared" ca="1" si="7"/>
        <v>1.73</v>
      </c>
      <c r="AR71">
        <v>69</v>
      </c>
      <c r="AT71">
        <v>70</v>
      </c>
      <c r="AU71" t="s">
        <v>46</v>
      </c>
      <c r="AV71">
        <v>7.8309287852241702</v>
      </c>
      <c r="AW71">
        <v>0.367745795054922</v>
      </c>
      <c r="AX71">
        <v>0.61604101992882598</v>
      </c>
      <c r="AY71">
        <v>0.89247216868046397</v>
      </c>
      <c r="AZ71">
        <v>1.2952168589028401</v>
      </c>
      <c r="BA71">
        <v>1.7920042608232201</v>
      </c>
      <c r="BE71">
        <f ca="1"/>
        <v>7.67</v>
      </c>
      <c r="BF71">
        <f ca="1"/>
        <v>0.15</v>
      </c>
      <c r="BG71">
        <f ca="1"/>
        <v>0.21</v>
      </c>
      <c r="BH71">
        <f ca="1"/>
        <v>0.3</v>
      </c>
      <c r="BI71">
        <f ca="1"/>
        <v>0.43</v>
      </c>
      <c r="BJ71">
        <f ca="1"/>
        <v>0.48</v>
      </c>
      <c r="BK71">
        <f ca="1"/>
        <v>0.54</v>
      </c>
      <c r="BL71">
        <f ca="1"/>
        <v>0.59</v>
      </c>
      <c r="BM71">
        <f ca="1"/>
        <v>0.65</v>
      </c>
      <c r="BN71">
        <f ca="1"/>
        <v>0.73</v>
      </c>
      <c r="BO71">
        <f ca="1"/>
        <v>0.78</v>
      </c>
      <c r="BP71">
        <f ca="1"/>
        <v>0.85</v>
      </c>
      <c r="BQ71">
        <f ca="1"/>
        <v>0.9</v>
      </c>
      <c r="BR71">
        <f ca="1"/>
        <v>1.02</v>
      </c>
      <c r="BS71">
        <f ca="1"/>
        <v>1.07</v>
      </c>
      <c r="BT71">
        <f ca="1"/>
        <v>1.1200000000000001</v>
      </c>
      <c r="BU71">
        <f ca="1"/>
        <v>1.25</v>
      </c>
      <c r="BV71">
        <f ca="1"/>
        <v>1.28</v>
      </c>
      <c r="BW71">
        <f ca="1"/>
        <v>1.41</v>
      </c>
      <c r="BX71">
        <f ca="1"/>
        <v>1.52</v>
      </c>
      <c r="BY71">
        <f ca="1"/>
        <v>1.68</v>
      </c>
      <c r="BZ71">
        <f ca="1"/>
        <v>1.73</v>
      </c>
    </row>
    <row r="72" spans="34:78">
      <c r="AH72">
        <v>7.67</v>
      </c>
      <c r="AI72" s="47">
        <f t="shared" ca="1" si="7"/>
        <v>0.15</v>
      </c>
      <c r="AJ72" s="47">
        <f t="shared" ca="1" si="7"/>
        <v>0.21</v>
      </c>
      <c r="AK72" s="47">
        <f t="shared" ca="1" si="7"/>
        <v>0.3</v>
      </c>
      <c r="AL72" s="47">
        <f t="shared" ca="1" si="7"/>
        <v>0.54</v>
      </c>
      <c r="AM72" s="47">
        <f t="shared" ca="1" si="7"/>
        <v>0.85</v>
      </c>
      <c r="AN72" s="47">
        <f t="shared" ca="1" si="7"/>
        <v>1.25</v>
      </c>
      <c r="AO72" s="47">
        <f t="shared" ca="1" si="7"/>
        <v>1.52</v>
      </c>
      <c r="AP72" s="47">
        <f t="shared" ca="1" si="7"/>
        <v>1.68</v>
      </c>
      <c r="AQ72" s="47">
        <f t="shared" ca="1" si="7"/>
        <v>1.73</v>
      </c>
      <c r="AR72">
        <v>70</v>
      </c>
      <c r="AT72">
        <v>71</v>
      </c>
      <c r="AU72" t="s">
        <v>46</v>
      </c>
      <c r="AV72">
        <v>7.9142621185575104</v>
      </c>
      <c r="AW72">
        <v>0.36909792728782298</v>
      </c>
      <c r="AX72">
        <v>0.61733539006770799</v>
      </c>
      <c r="AY72">
        <v>0.89321250653720996</v>
      </c>
      <c r="AZ72">
        <v>1.29686909596217</v>
      </c>
      <c r="BA72">
        <v>1.79935133609414</v>
      </c>
      <c r="BE72">
        <f ca="1"/>
        <v>7.75</v>
      </c>
      <c r="BF72">
        <f ca="1"/>
        <v>0.15</v>
      </c>
      <c r="BG72">
        <f ca="1"/>
        <v>0.21</v>
      </c>
      <c r="BH72">
        <f ca="1"/>
        <v>0.3</v>
      </c>
      <c r="BI72">
        <f ca="1"/>
        <v>0.43</v>
      </c>
      <c r="BJ72">
        <f ca="1"/>
        <v>0.49</v>
      </c>
      <c r="BK72">
        <f ca="1"/>
        <v>0.54</v>
      </c>
      <c r="BL72">
        <f ca="1"/>
        <v>0.59</v>
      </c>
      <c r="BM72">
        <f ca="1"/>
        <v>0.65</v>
      </c>
      <c r="BN72">
        <f ca="1"/>
        <v>0.73</v>
      </c>
      <c r="BO72">
        <f ca="1"/>
        <v>0.79</v>
      </c>
      <c r="BP72">
        <f ca="1"/>
        <v>0.86</v>
      </c>
      <c r="BQ72">
        <f ca="1"/>
        <v>0.91</v>
      </c>
      <c r="BR72">
        <f ca="1"/>
        <v>1.02</v>
      </c>
      <c r="BS72">
        <f ca="1"/>
        <v>1.07</v>
      </c>
      <c r="BT72">
        <f ca="1"/>
        <v>1.1200000000000001</v>
      </c>
      <c r="BU72">
        <f ca="1"/>
        <v>1.25</v>
      </c>
      <c r="BV72">
        <f ca="1"/>
        <v>1.28</v>
      </c>
      <c r="BW72">
        <f ca="1"/>
        <v>1.41</v>
      </c>
      <c r="BX72">
        <f ca="1"/>
        <v>1.52</v>
      </c>
      <c r="BY72">
        <f ca="1"/>
        <v>1.68</v>
      </c>
      <c r="BZ72">
        <f ca="1"/>
        <v>1.73</v>
      </c>
    </row>
    <row r="73" spans="34:78">
      <c r="AH73">
        <v>7.75</v>
      </c>
      <c r="AI73" s="47">
        <f t="shared" ca="1" si="7"/>
        <v>0.15</v>
      </c>
      <c r="AJ73" s="47">
        <f t="shared" ca="1" si="7"/>
        <v>0.21</v>
      </c>
      <c r="AK73" s="47">
        <f t="shared" ca="1" si="7"/>
        <v>0.3</v>
      </c>
      <c r="AL73" s="47">
        <f t="shared" ca="1" si="7"/>
        <v>0.54</v>
      </c>
      <c r="AM73" s="47">
        <f t="shared" ca="1" si="7"/>
        <v>0.86</v>
      </c>
      <c r="AN73" s="47">
        <f t="shared" ca="1" si="7"/>
        <v>1.25</v>
      </c>
      <c r="AO73" s="47">
        <f t="shared" ca="1" si="7"/>
        <v>1.52</v>
      </c>
      <c r="AP73" s="47">
        <f t="shared" ca="1" si="7"/>
        <v>1.68</v>
      </c>
      <c r="AQ73" s="47">
        <f t="shared" ca="1" si="7"/>
        <v>1.73</v>
      </c>
      <c r="AR73">
        <v>71</v>
      </c>
      <c r="AT73">
        <v>72</v>
      </c>
      <c r="AU73" t="s">
        <v>46</v>
      </c>
      <c r="AV73">
        <v>7.9975954518908399</v>
      </c>
      <c r="AW73">
        <v>0.37045005952072302</v>
      </c>
      <c r="AX73">
        <v>0.61862976020659</v>
      </c>
      <c r="AY73">
        <v>0.89395284439395695</v>
      </c>
      <c r="AZ73">
        <v>1.29852133302151</v>
      </c>
      <c r="BA73">
        <v>1.8066984113650699</v>
      </c>
      <c r="BE73">
        <f ca="1"/>
        <v>7.83</v>
      </c>
      <c r="BF73">
        <f ca="1"/>
        <v>0.15</v>
      </c>
      <c r="BG73">
        <f ca="1"/>
        <v>0.21</v>
      </c>
      <c r="BH73">
        <f ca="1"/>
        <v>0.3</v>
      </c>
      <c r="BI73">
        <f ca="1"/>
        <v>0.43</v>
      </c>
      <c r="BJ73">
        <f ca="1"/>
        <v>0.49</v>
      </c>
      <c r="BK73">
        <f ca="1"/>
        <v>0.54</v>
      </c>
      <c r="BL73">
        <f ca="1"/>
        <v>0.59</v>
      </c>
      <c r="BM73">
        <f ca="1"/>
        <v>0.65</v>
      </c>
      <c r="BN73">
        <f ca="1"/>
        <v>0.74</v>
      </c>
      <c r="BO73">
        <f ca="1"/>
        <v>0.79</v>
      </c>
      <c r="BP73">
        <f ca="1"/>
        <v>0.86</v>
      </c>
      <c r="BQ73">
        <f ca="1"/>
        <v>0.91</v>
      </c>
      <c r="BR73">
        <f ca="1"/>
        <v>1.02</v>
      </c>
      <c r="BS73">
        <f ca="1"/>
        <v>1.08</v>
      </c>
      <c r="BT73">
        <f ca="1"/>
        <v>1.1299999999999999</v>
      </c>
      <c r="BU73">
        <f ca="1"/>
        <v>1.25</v>
      </c>
      <c r="BV73">
        <f ca="1"/>
        <v>1.28</v>
      </c>
      <c r="BW73">
        <f ca="1"/>
        <v>1.42</v>
      </c>
      <c r="BX73">
        <f ca="1"/>
        <v>1.52</v>
      </c>
      <c r="BY73">
        <f ca="1"/>
        <v>1.68</v>
      </c>
      <c r="BZ73">
        <f ca="1"/>
        <v>1.74</v>
      </c>
    </row>
    <row r="74" spans="34:78">
      <c r="AH74">
        <v>7.83</v>
      </c>
      <c r="AI74" s="47">
        <f t="shared" ref="AI74:AQ83" ca="1" si="8">IF(AND(AI$3&gt;=MIN($J$5:$AD$5),AI$3&lt;=MAX($J$5:$AD$5)),INDEX(allCentiles,$AR74,MATCH(AI$3,topRow)),NA())</f>
        <v>0.15</v>
      </c>
      <c r="AJ74" s="47">
        <f t="shared" ca="1" si="8"/>
        <v>0.21</v>
      </c>
      <c r="AK74" s="47">
        <f t="shared" ca="1" si="8"/>
        <v>0.3</v>
      </c>
      <c r="AL74" s="47">
        <f t="shared" ca="1" si="8"/>
        <v>0.54</v>
      </c>
      <c r="AM74" s="47">
        <f t="shared" ca="1" si="8"/>
        <v>0.86</v>
      </c>
      <c r="AN74" s="47">
        <f t="shared" ca="1" si="8"/>
        <v>1.25</v>
      </c>
      <c r="AO74" s="47">
        <f t="shared" ca="1" si="8"/>
        <v>1.52</v>
      </c>
      <c r="AP74" s="47">
        <f t="shared" ca="1" si="8"/>
        <v>1.68</v>
      </c>
      <c r="AQ74" s="47">
        <f t="shared" ca="1" si="8"/>
        <v>1.74</v>
      </c>
      <c r="AR74">
        <v>72</v>
      </c>
      <c r="AT74">
        <v>73</v>
      </c>
      <c r="AU74" t="s">
        <v>46</v>
      </c>
      <c r="AV74">
        <v>8.0809287852241702</v>
      </c>
      <c r="AW74">
        <v>0.371802191753624</v>
      </c>
      <c r="AX74">
        <v>0.619924130345471</v>
      </c>
      <c r="AY74">
        <v>0.89469318225070404</v>
      </c>
      <c r="AZ74">
        <v>1.3001735700808399</v>
      </c>
      <c r="BA74">
        <v>1.8140454866359901</v>
      </c>
      <c r="BE74">
        <f ca="1"/>
        <v>7.92</v>
      </c>
      <c r="BF74">
        <f ca="1"/>
        <v>0.15</v>
      </c>
      <c r="BG74">
        <f ca="1"/>
        <v>0.21</v>
      </c>
      <c r="BH74">
        <f ca="1"/>
        <v>0.3</v>
      </c>
      <c r="BI74">
        <f ca="1"/>
        <v>0.43</v>
      </c>
      <c r="BJ74">
        <f ca="1"/>
        <v>0.49</v>
      </c>
      <c r="BK74">
        <f ca="1"/>
        <v>0.54</v>
      </c>
      <c r="BL74">
        <f ca="1"/>
        <v>0.6</v>
      </c>
      <c r="BM74">
        <f ca="1"/>
        <v>0.65</v>
      </c>
      <c r="BN74">
        <f ca="1"/>
        <v>0.74</v>
      </c>
      <c r="BO74">
        <f ca="1"/>
        <v>0.79</v>
      </c>
      <c r="BP74">
        <f ca="1"/>
        <v>0.86</v>
      </c>
      <c r="BQ74">
        <f ca="1"/>
        <v>0.91</v>
      </c>
      <c r="BR74">
        <f ca="1"/>
        <v>1.02</v>
      </c>
      <c r="BS74">
        <f ca="1"/>
        <v>1.08</v>
      </c>
      <c r="BT74">
        <f ca="1"/>
        <v>1.1299999999999999</v>
      </c>
      <c r="BU74">
        <f ca="1"/>
        <v>1.25</v>
      </c>
      <c r="BV74">
        <f ca="1"/>
        <v>1.28</v>
      </c>
      <c r="BW74">
        <f ca="1"/>
        <v>1.42</v>
      </c>
      <c r="BX74">
        <f ca="1"/>
        <v>1.53</v>
      </c>
      <c r="BY74">
        <f ca="1"/>
        <v>1.69</v>
      </c>
      <c r="BZ74">
        <f ca="1"/>
        <v>1.74</v>
      </c>
    </row>
    <row r="75" spans="34:78">
      <c r="AH75">
        <v>7.92</v>
      </c>
      <c r="AI75" s="47">
        <f t="shared" ca="1" si="8"/>
        <v>0.15</v>
      </c>
      <c r="AJ75" s="47">
        <f t="shared" ca="1" si="8"/>
        <v>0.21</v>
      </c>
      <c r="AK75" s="47">
        <f t="shared" ca="1" si="8"/>
        <v>0.3</v>
      </c>
      <c r="AL75" s="47">
        <f t="shared" ca="1" si="8"/>
        <v>0.54</v>
      </c>
      <c r="AM75" s="47">
        <f t="shared" ca="1" si="8"/>
        <v>0.86</v>
      </c>
      <c r="AN75" s="47">
        <f t="shared" ca="1" si="8"/>
        <v>1.25</v>
      </c>
      <c r="AO75" s="47">
        <f t="shared" ca="1" si="8"/>
        <v>1.53</v>
      </c>
      <c r="AP75" s="47">
        <f t="shared" ca="1" si="8"/>
        <v>1.69</v>
      </c>
      <c r="AQ75" s="47">
        <f t="shared" ca="1" si="8"/>
        <v>1.74</v>
      </c>
      <c r="AR75">
        <v>73</v>
      </c>
      <c r="AT75">
        <v>74</v>
      </c>
      <c r="AU75" t="s">
        <v>46</v>
      </c>
      <c r="AV75">
        <v>8.1642621185575095</v>
      </c>
      <c r="AW75">
        <v>0.37315432398652498</v>
      </c>
      <c r="AX75">
        <v>0.62121850048435301</v>
      </c>
      <c r="AY75">
        <v>0.89543352010745003</v>
      </c>
      <c r="AZ75">
        <v>1.30182580714017</v>
      </c>
      <c r="BA75">
        <v>1.82139256190692</v>
      </c>
      <c r="BE75">
        <f ca="1"/>
        <v>8</v>
      </c>
      <c r="BF75">
        <f ca="1"/>
        <v>0.15</v>
      </c>
      <c r="BG75">
        <f ca="1"/>
        <v>0.21</v>
      </c>
      <c r="BH75">
        <f ca="1"/>
        <v>0.3</v>
      </c>
      <c r="BI75">
        <f ca="1"/>
        <v>0.43</v>
      </c>
      <c r="BJ75">
        <f ca="1"/>
        <v>0.49</v>
      </c>
      <c r="BK75">
        <f ca="1"/>
        <v>0.54</v>
      </c>
      <c r="BL75">
        <f ca="1"/>
        <v>0.6</v>
      </c>
      <c r="BM75">
        <f ca="1"/>
        <v>0.65</v>
      </c>
      <c r="BN75">
        <f ca="1"/>
        <v>0.74</v>
      </c>
      <c r="BO75">
        <f ca="1"/>
        <v>0.8</v>
      </c>
      <c r="BP75">
        <f ca="1"/>
        <v>0.87</v>
      </c>
      <c r="BQ75">
        <f ca="1"/>
        <v>0.92</v>
      </c>
      <c r="BR75">
        <f ca="1"/>
        <v>1.03</v>
      </c>
      <c r="BS75">
        <f ca="1"/>
        <v>1.08</v>
      </c>
      <c r="BT75">
        <f ca="1"/>
        <v>1.1299999999999999</v>
      </c>
      <c r="BU75">
        <f ca="1"/>
        <v>1.25</v>
      </c>
      <c r="BV75">
        <f ca="1"/>
        <v>1.29</v>
      </c>
      <c r="BW75">
        <f ca="1"/>
        <v>1.42</v>
      </c>
      <c r="BX75">
        <f ca="1"/>
        <v>1.53</v>
      </c>
      <c r="BY75">
        <f ca="1"/>
        <v>1.69</v>
      </c>
      <c r="BZ75">
        <f ca="1"/>
        <v>1.74</v>
      </c>
    </row>
    <row r="76" spans="34:78">
      <c r="AH76">
        <v>8</v>
      </c>
      <c r="AI76" s="47">
        <f t="shared" ca="1" si="8"/>
        <v>0.15</v>
      </c>
      <c r="AJ76" s="47">
        <f t="shared" ca="1" si="8"/>
        <v>0.21</v>
      </c>
      <c r="AK76" s="47">
        <f t="shared" ca="1" si="8"/>
        <v>0.3</v>
      </c>
      <c r="AL76" s="47">
        <f t="shared" ca="1" si="8"/>
        <v>0.54</v>
      </c>
      <c r="AM76" s="47">
        <f t="shared" ca="1" si="8"/>
        <v>0.87</v>
      </c>
      <c r="AN76" s="47">
        <f t="shared" ca="1" si="8"/>
        <v>1.25</v>
      </c>
      <c r="AO76" s="47">
        <f t="shared" ca="1" si="8"/>
        <v>1.53</v>
      </c>
      <c r="AP76" s="47">
        <f t="shared" ca="1" si="8"/>
        <v>1.69</v>
      </c>
      <c r="AQ76" s="47">
        <f t="shared" ca="1" si="8"/>
        <v>1.74</v>
      </c>
      <c r="AR76">
        <v>74</v>
      </c>
      <c r="AT76">
        <v>75</v>
      </c>
      <c r="AU76" t="s">
        <v>46</v>
      </c>
      <c r="AV76">
        <v>8.2475954518908399</v>
      </c>
      <c r="AW76">
        <v>0.37450645621942502</v>
      </c>
      <c r="AX76">
        <v>0.62251287062323502</v>
      </c>
      <c r="AY76">
        <v>0.89617385796419702</v>
      </c>
      <c r="AZ76">
        <v>1.3034780441995</v>
      </c>
      <c r="BA76">
        <v>1.8287396371778399</v>
      </c>
      <c r="BE76">
        <f ca="1"/>
        <v>8.08</v>
      </c>
      <c r="BF76">
        <f ca="1"/>
        <v>0.15</v>
      </c>
      <c r="BG76">
        <f ca="1"/>
        <v>0.21</v>
      </c>
      <c r="BH76">
        <f ca="1"/>
        <v>0.28999999999999998</v>
      </c>
      <c r="BI76">
        <f ca="1"/>
        <v>0.43</v>
      </c>
      <c r="BJ76">
        <f ca="1"/>
        <v>0.5</v>
      </c>
      <c r="BK76">
        <f ca="1"/>
        <v>0.55000000000000004</v>
      </c>
      <c r="BL76">
        <f ca="1"/>
        <v>0.6</v>
      </c>
      <c r="BM76">
        <f ca="1"/>
        <v>0.65</v>
      </c>
      <c r="BN76">
        <f ca="1"/>
        <v>0.74</v>
      </c>
      <c r="BO76">
        <f ca="1"/>
        <v>0.8</v>
      </c>
      <c r="BP76">
        <f ca="1"/>
        <v>0.87</v>
      </c>
      <c r="BQ76">
        <f ca="1"/>
        <v>0.92</v>
      </c>
      <c r="BR76">
        <f ca="1"/>
        <v>1.03</v>
      </c>
      <c r="BS76">
        <f ca="1"/>
        <v>1.08</v>
      </c>
      <c r="BT76">
        <f ca="1"/>
        <v>1.1299999999999999</v>
      </c>
      <c r="BU76">
        <f ca="1"/>
        <v>1.26</v>
      </c>
      <c r="BV76">
        <f ca="1"/>
        <v>1.29</v>
      </c>
      <c r="BW76">
        <f ca="1"/>
        <v>1.42</v>
      </c>
      <c r="BX76">
        <f ca="1"/>
        <v>1.53</v>
      </c>
      <c r="BY76">
        <f ca="1"/>
        <v>1.7</v>
      </c>
      <c r="BZ76">
        <f ca="1"/>
        <v>1.74</v>
      </c>
    </row>
    <row r="77" spans="34:78">
      <c r="AH77">
        <v>8.08</v>
      </c>
      <c r="AI77" s="47">
        <f t="shared" ca="1" si="8"/>
        <v>0.15</v>
      </c>
      <c r="AJ77" s="47">
        <f t="shared" ca="1" si="8"/>
        <v>0.21</v>
      </c>
      <c r="AK77" s="47">
        <f t="shared" ca="1" si="8"/>
        <v>0.28999999999999998</v>
      </c>
      <c r="AL77" s="47">
        <f t="shared" ca="1" si="8"/>
        <v>0.55000000000000004</v>
      </c>
      <c r="AM77" s="47">
        <f t="shared" ca="1" si="8"/>
        <v>0.87</v>
      </c>
      <c r="AN77" s="47">
        <f t="shared" ca="1" si="8"/>
        <v>1.26</v>
      </c>
      <c r="AO77" s="47">
        <f t="shared" ca="1" si="8"/>
        <v>1.53</v>
      </c>
      <c r="AP77" s="47">
        <f t="shared" ca="1" si="8"/>
        <v>1.7</v>
      </c>
      <c r="AQ77" s="47">
        <f t="shared" ca="1" si="8"/>
        <v>1.74</v>
      </c>
      <c r="AR77">
        <v>75</v>
      </c>
      <c r="AT77">
        <v>76</v>
      </c>
      <c r="AU77" t="s">
        <v>46</v>
      </c>
      <c r="AV77">
        <v>8.3309287852241702</v>
      </c>
      <c r="AW77">
        <v>0.375858588452326</v>
      </c>
      <c r="AX77">
        <v>0.62380724076211602</v>
      </c>
      <c r="AY77">
        <v>0.89691419582094301</v>
      </c>
      <c r="AZ77">
        <v>1.3051302812588299</v>
      </c>
      <c r="BA77">
        <v>1.8360867124487701</v>
      </c>
      <c r="BE77">
        <f ca="1"/>
        <v>8.17</v>
      </c>
      <c r="BF77">
        <f ca="1"/>
        <v>0.15</v>
      </c>
      <c r="BG77">
        <f ca="1"/>
        <v>0.21</v>
      </c>
      <c r="BH77">
        <f ca="1"/>
        <v>0.28999999999999998</v>
      </c>
      <c r="BI77">
        <f ca="1"/>
        <v>0.43</v>
      </c>
      <c r="BJ77">
        <f ca="1"/>
        <v>0.5</v>
      </c>
      <c r="BK77">
        <f ca="1"/>
        <v>0.55000000000000004</v>
      </c>
      <c r="BL77">
        <f ca="1"/>
        <v>0.6</v>
      </c>
      <c r="BM77">
        <f ca="1"/>
        <v>0.66</v>
      </c>
      <c r="BN77">
        <f ca="1"/>
        <v>0.74</v>
      </c>
      <c r="BO77">
        <f ca="1"/>
        <v>0.8</v>
      </c>
      <c r="BP77">
        <f ca="1"/>
        <v>0.88</v>
      </c>
      <c r="BQ77">
        <f ca="1"/>
        <v>0.92</v>
      </c>
      <c r="BR77">
        <f ca="1"/>
        <v>1.03</v>
      </c>
      <c r="BS77">
        <f ca="1"/>
        <v>1.0900000000000001</v>
      </c>
      <c r="BT77">
        <f ca="1"/>
        <v>1.1399999999999999</v>
      </c>
      <c r="BU77">
        <f ca="1"/>
        <v>1.26</v>
      </c>
      <c r="BV77">
        <f ca="1"/>
        <v>1.29</v>
      </c>
      <c r="BW77">
        <f ca="1"/>
        <v>1.42</v>
      </c>
      <c r="BX77">
        <f ca="1"/>
        <v>1.53</v>
      </c>
      <c r="BY77">
        <f ca="1"/>
        <v>1.7</v>
      </c>
      <c r="BZ77">
        <f ca="1"/>
        <v>1.75</v>
      </c>
    </row>
    <row r="78" spans="34:78">
      <c r="AH78">
        <v>8.17</v>
      </c>
      <c r="AI78" s="47">
        <f t="shared" ca="1" si="8"/>
        <v>0.15</v>
      </c>
      <c r="AJ78" s="47">
        <f t="shared" ca="1" si="8"/>
        <v>0.21</v>
      </c>
      <c r="AK78" s="47">
        <f t="shared" ca="1" si="8"/>
        <v>0.28999999999999998</v>
      </c>
      <c r="AL78" s="47">
        <f t="shared" ca="1" si="8"/>
        <v>0.55000000000000004</v>
      </c>
      <c r="AM78" s="47">
        <f t="shared" ca="1" si="8"/>
        <v>0.88</v>
      </c>
      <c r="AN78" s="47">
        <f t="shared" ca="1" si="8"/>
        <v>1.26</v>
      </c>
      <c r="AO78" s="47">
        <f t="shared" ca="1" si="8"/>
        <v>1.53</v>
      </c>
      <c r="AP78" s="47">
        <f t="shared" ca="1" si="8"/>
        <v>1.7</v>
      </c>
      <c r="AQ78" s="47">
        <f t="shared" ca="1" si="8"/>
        <v>1.75</v>
      </c>
      <c r="AR78">
        <v>76</v>
      </c>
      <c r="AT78">
        <v>77</v>
      </c>
      <c r="AU78" t="s">
        <v>46</v>
      </c>
      <c r="AV78">
        <v>8.4142621185575095</v>
      </c>
      <c r="AW78">
        <v>0.37721072068522599</v>
      </c>
      <c r="AX78">
        <v>0.62510161090099803</v>
      </c>
      <c r="AY78">
        <v>0.89765453367768999</v>
      </c>
      <c r="AZ78">
        <v>1.3067825183181601</v>
      </c>
      <c r="BA78">
        <v>1.8434337877197</v>
      </c>
      <c r="BE78">
        <f ca="1"/>
        <v>8.25</v>
      </c>
      <c r="BF78">
        <f ca="1"/>
        <v>0.15</v>
      </c>
      <c r="BG78">
        <f ca="1"/>
        <v>0.21</v>
      </c>
      <c r="BH78">
        <f ca="1"/>
        <v>0.28999999999999998</v>
      </c>
      <c r="BI78">
        <f ca="1"/>
        <v>0.43</v>
      </c>
      <c r="BJ78">
        <f ca="1"/>
        <v>0.5</v>
      </c>
      <c r="BK78">
        <f ca="1"/>
        <v>0.55000000000000004</v>
      </c>
      <c r="BL78">
        <f ca="1"/>
        <v>0.6</v>
      </c>
      <c r="BM78">
        <f ca="1"/>
        <v>0.66</v>
      </c>
      <c r="BN78">
        <f ca="1"/>
        <v>0.74</v>
      </c>
      <c r="BO78">
        <f ca="1"/>
        <v>0.8</v>
      </c>
      <c r="BP78">
        <f ca="1"/>
        <v>0.88</v>
      </c>
      <c r="BQ78">
        <f ca="1"/>
        <v>0.93</v>
      </c>
      <c r="BR78">
        <f ca="1"/>
        <v>1.04</v>
      </c>
      <c r="BS78">
        <f ca="1"/>
        <v>1.0900000000000001</v>
      </c>
      <c r="BT78">
        <f ca="1"/>
        <v>1.1399999999999999</v>
      </c>
      <c r="BU78">
        <f ca="1"/>
        <v>1.26</v>
      </c>
      <c r="BV78">
        <f ca="1"/>
        <v>1.29</v>
      </c>
      <c r="BW78">
        <f ca="1"/>
        <v>1.43</v>
      </c>
      <c r="BX78">
        <f ca="1"/>
        <v>1.54</v>
      </c>
      <c r="BY78">
        <f ca="1"/>
        <v>1.7</v>
      </c>
      <c r="BZ78">
        <f ca="1"/>
        <v>1.75</v>
      </c>
    </row>
    <row r="79" spans="34:78">
      <c r="AH79">
        <v>8.25</v>
      </c>
      <c r="AI79" s="47">
        <f t="shared" ca="1" si="8"/>
        <v>0.15</v>
      </c>
      <c r="AJ79" s="47">
        <f t="shared" ca="1" si="8"/>
        <v>0.21</v>
      </c>
      <c r="AK79" s="47">
        <f t="shared" ca="1" si="8"/>
        <v>0.28999999999999998</v>
      </c>
      <c r="AL79" s="47">
        <f t="shared" ca="1" si="8"/>
        <v>0.55000000000000004</v>
      </c>
      <c r="AM79" s="47">
        <f t="shared" ca="1" si="8"/>
        <v>0.88</v>
      </c>
      <c r="AN79" s="47">
        <f t="shared" ca="1" si="8"/>
        <v>1.26</v>
      </c>
      <c r="AO79" s="47">
        <f t="shared" ca="1" si="8"/>
        <v>1.54</v>
      </c>
      <c r="AP79" s="47">
        <f t="shared" ca="1" si="8"/>
        <v>1.7</v>
      </c>
      <c r="AQ79" s="47">
        <f t="shared" ca="1" si="8"/>
        <v>1.75</v>
      </c>
      <c r="AR79">
        <v>77</v>
      </c>
      <c r="AT79">
        <v>78</v>
      </c>
      <c r="AU79" t="s">
        <v>46</v>
      </c>
      <c r="AV79">
        <v>8.4975954518908399</v>
      </c>
      <c r="AW79">
        <v>0.37856285291812702</v>
      </c>
      <c r="AX79">
        <v>0.62639598103988003</v>
      </c>
      <c r="AY79">
        <v>0.89839487153443598</v>
      </c>
      <c r="AZ79">
        <v>1.30843475537749</v>
      </c>
      <c r="BA79">
        <v>1.8507808629906199</v>
      </c>
      <c r="BE79">
        <f ca="1"/>
        <v>8.33</v>
      </c>
      <c r="BF79">
        <f ca="1"/>
        <v>0.15</v>
      </c>
      <c r="BG79">
        <f ca="1"/>
        <v>0.21</v>
      </c>
      <c r="BH79">
        <f ca="1"/>
        <v>0.28999999999999998</v>
      </c>
      <c r="BI79">
        <f ca="1"/>
        <v>0.44</v>
      </c>
      <c r="BJ79">
        <f ca="1"/>
        <v>0.51</v>
      </c>
      <c r="BK79">
        <f ca="1"/>
        <v>0.55000000000000004</v>
      </c>
      <c r="BL79">
        <f ca="1"/>
        <v>0.61</v>
      </c>
      <c r="BM79">
        <f ca="1"/>
        <v>0.66</v>
      </c>
      <c r="BN79">
        <f ca="1"/>
        <v>0.75</v>
      </c>
      <c r="BO79">
        <f ca="1"/>
        <v>0.81</v>
      </c>
      <c r="BP79">
        <f ca="1"/>
        <v>0.89</v>
      </c>
      <c r="BQ79">
        <f ca="1"/>
        <v>0.93</v>
      </c>
      <c r="BR79">
        <f ca="1"/>
        <v>1.04</v>
      </c>
      <c r="BS79">
        <f ca="1"/>
        <v>1.0900000000000001</v>
      </c>
      <c r="BT79">
        <f ca="1"/>
        <v>1.1399999999999999</v>
      </c>
      <c r="BU79">
        <f ca="1"/>
        <v>1.26</v>
      </c>
      <c r="BV79">
        <f ca="1"/>
        <v>1.29</v>
      </c>
      <c r="BW79">
        <f ca="1"/>
        <v>1.43</v>
      </c>
      <c r="BX79">
        <f ca="1"/>
        <v>1.54</v>
      </c>
      <c r="BY79">
        <f ca="1"/>
        <v>1.71</v>
      </c>
      <c r="BZ79">
        <f ca="1"/>
        <v>1.75</v>
      </c>
    </row>
    <row r="80" spans="34:78">
      <c r="AH80">
        <v>8.33</v>
      </c>
      <c r="AI80" s="47">
        <f t="shared" ca="1" si="8"/>
        <v>0.15</v>
      </c>
      <c r="AJ80" s="47">
        <f t="shared" ca="1" si="8"/>
        <v>0.21</v>
      </c>
      <c r="AK80" s="47">
        <f t="shared" ca="1" si="8"/>
        <v>0.28999999999999998</v>
      </c>
      <c r="AL80" s="47">
        <f t="shared" ca="1" si="8"/>
        <v>0.55000000000000004</v>
      </c>
      <c r="AM80" s="47">
        <f t="shared" ca="1" si="8"/>
        <v>0.89</v>
      </c>
      <c r="AN80" s="47">
        <f t="shared" ca="1" si="8"/>
        <v>1.26</v>
      </c>
      <c r="AO80" s="47">
        <f t="shared" ca="1" si="8"/>
        <v>1.54</v>
      </c>
      <c r="AP80" s="47">
        <f t="shared" ca="1" si="8"/>
        <v>1.71</v>
      </c>
      <c r="AQ80" s="47">
        <f t="shared" ca="1" si="8"/>
        <v>1.75</v>
      </c>
      <c r="AR80">
        <v>78</v>
      </c>
      <c r="AT80">
        <v>79</v>
      </c>
      <c r="AU80" t="s">
        <v>46</v>
      </c>
      <c r="AV80">
        <v>8.5809287852241702</v>
      </c>
      <c r="AW80">
        <v>0.37991498515102701</v>
      </c>
      <c r="AX80">
        <v>0.62769035117876204</v>
      </c>
      <c r="AY80">
        <v>0.89913520939118297</v>
      </c>
      <c r="AZ80">
        <v>1.3100869924368199</v>
      </c>
      <c r="BA80">
        <v>1.8581279382615501</v>
      </c>
      <c r="BE80">
        <f ca="1"/>
        <v>8.42</v>
      </c>
      <c r="BF80">
        <f ca="1"/>
        <v>0.15</v>
      </c>
      <c r="BG80">
        <f ca="1"/>
        <v>0.2</v>
      </c>
      <c r="BH80">
        <f ca="1"/>
        <v>0.28999999999999998</v>
      </c>
      <c r="BI80">
        <f ca="1"/>
        <v>0.44</v>
      </c>
      <c r="BJ80">
        <f ca="1"/>
        <v>0.51</v>
      </c>
      <c r="BK80">
        <f ca="1"/>
        <v>0.55000000000000004</v>
      </c>
      <c r="BL80">
        <f ca="1"/>
        <v>0.61</v>
      </c>
      <c r="BM80">
        <f ca="1"/>
        <v>0.66</v>
      </c>
      <c r="BN80">
        <f ca="1"/>
        <v>0.75</v>
      </c>
      <c r="BO80">
        <f ca="1"/>
        <v>0.81</v>
      </c>
      <c r="BP80">
        <f ca="1"/>
        <v>0.89</v>
      </c>
      <c r="BQ80">
        <f ca="1"/>
        <v>0.94</v>
      </c>
      <c r="BR80">
        <f ca="1"/>
        <v>1.04</v>
      </c>
      <c r="BS80">
        <f ca="1"/>
        <v>1.0900000000000001</v>
      </c>
      <c r="BT80">
        <f ca="1"/>
        <v>1.1399999999999999</v>
      </c>
      <c r="BU80">
        <f ca="1"/>
        <v>1.26</v>
      </c>
      <c r="BV80">
        <f ca="1"/>
        <v>1.29</v>
      </c>
      <c r="BW80">
        <f ca="1"/>
        <v>1.43</v>
      </c>
      <c r="BX80">
        <f ca="1"/>
        <v>1.54</v>
      </c>
      <c r="BY80">
        <f ca="1"/>
        <v>1.71</v>
      </c>
      <c r="BZ80">
        <f ca="1"/>
        <v>1.75</v>
      </c>
    </row>
    <row r="81" spans="34:78">
      <c r="AH81">
        <v>8.42</v>
      </c>
      <c r="AI81" s="47">
        <f t="shared" ca="1" si="8"/>
        <v>0.15</v>
      </c>
      <c r="AJ81" s="47">
        <f t="shared" ca="1" si="8"/>
        <v>0.2</v>
      </c>
      <c r="AK81" s="47">
        <f t="shared" ca="1" si="8"/>
        <v>0.28999999999999998</v>
      </c>
      <c r="AL81" s="47">
        <f t="shared" ca="1" si="8"/>
        <v>0.55000000000000004</v>
      </c>
      <c r="AM81" s="47">
        <f t="shared" ca="1" si="8"/>
        <v>0.89</v>
      </c>
      <c r="AN81" s="47">
        <f t="shared" ca="1" si="8"/>
        <v>1.26</v>
      </c>
      <c r="AO81" s="47">
        <f t="shared" ca="1" si="8"/>
        <v>1.54</v>
      </c>
      <c r="AP81" s="47">
        <f t="shared" ca="1" si="8"/>
        <v>1.71</v>
      </c>
      <c r="AQ81" s="47">
        <f t="shared" ca="1" si="8"/>
        <v>1.75</v>
      </c>
      <c r="AR81">
        <v>79</v>
      </c>
      <c r="AT81">
        <v>80</v>
      </c>
      <c r="AU81" t="s">
        <v>46</v>
      </c>
      <c r="AV81">
        <v>8.6642621185575095</v>
      </c>
      <c r="AW81">
        <v>0.38126711738392799</v>
      </c>
      <c r="AX81">
        <v>0.62898472131764305</v>
      </c>
      <c r="AY81">
        <v>0.89987554724792995</v>
      </c>
      <c r="AZ81">
        <v>1.3117392294961501</v>
      </c>
      <c r="BA81">
        <v>1.86547501353247</v>
      </c>
      <c r="BE81">
        <f ca="1"/>
        <v>8.5</v>
      </c>
      <c r="BF81">
        <f ca="1"/>
        <v>0.15</v>
      </c>
      <c r="BG81">
        <f ca="1"/>
        <v>0.2</v>
      </c>
      <c r="BH81">
        <f ca="1"/>
        <v>0.28999999999999998</v>
      </c>
      <c r="BI81">
        <f ca="1"/>
        <v>0.44</v>
      </c>
      <c r="BJ81">
        <f ca="1"/>
        <v>0.51</v>
      </c>
      <c r="BK81">
        <f ca="1"/>
        <v>0.56000000000000005</v>
      </c>
      <c r="BL81">
        <f ca="1"/>
        <v>0.61</v>
      </c>
      <c r="BM81">
        <f ca="1"/>
        <v>0.66</v>
      </c>
      <c r="BN81">
        <f ca="1"/>
        <v>0.75</v>
      </c>
      <c r="BO81">
        <f ca="1"/>
        <v>0.82</v>
      </c>
      <c r="BP81">
        <f ca="1"/>
        <v>0.89</v>
      </c>
      <c r="BQ81">
        <f ca="1"/>
        <v>0.94</v>
      </c>
      <c r="BR81">
        <f ca="1"/>
        <v>1.05</v>
      </c>
      <c r="BS81">
        <f ca="1"/>
        <v>1.1000000000000001</v>
      </c>
      <c r="BT81">
        <f ca="1"/>
        <v>1.1499999999999999</v>
      </c>
      <c r="BU81">
        <f ca="1"/>
        <v>1.26</v>
      </c>
      <c r="BV81">
        <f ca="1"/>
        <v>1.29</v>
      </c>
      <c r="BW81">
        <f ca="1"/>
        <v>1.43</v>
      </c>
      <c r="BX81">
        <f ca="1"/>
        <v>1.55</v>
      </c>
      <c r="BY81">
        <f ca="1"/>
        <v>1.71</v>
      </c>
      <c r="BZ81">
        <f ca="1"/>
        <v>1.75</v>
      </c>
    </row>
    <row r="82" spans="34:78">
      <c r="AH82">
        <v>8.5</v>
      </c>
      <c r="AI82" s="47">
        <f t="shared" ca="1" si="8"/>
        <v>0.15</v>
      </c>
      <c r="AJ82" s="47">
        <f t="shared" ca="1" si="8"/>
        <v>0.2</v>
      </c>
      <c r="AK82" s="47">
        <f t="shared" ca="1" si="8"/>
        <v>0.28999999999999998</v>
      </c>
      <c r="AL82" s="47">
        <f t="shared" ca="1" si="8"/>
        <v>0.56000000000000005</v>
      </c>
      <c r="AM82" s="47">
        <f t="shared" ca="1" si="8"/>
        <v>0.89</v>
      </c>
      <c r="AN82" s="47">
        <f t="shared" ca="1" si="8"/>
        <v>1.26</v>
      </c>
      <c r="AO82" s="47">
        <f t="shared" ca="1" si="8"/>
        <v>1.55</v>
      </c>
      <c r="AP82" s="47">
        <f t="shared" ca="1" si="8"/>
        <v>1.71</v>
      </c>
      <c r="AQ82" s="47">
        <f t="shared" ca="1" si="8"/>
        <v>1.75</v>
      </c>
      <c r="AR82">
        <v>80</v>
      </c>
      <c r="AT82">
        <v>81</v>
      </c>
      <c r="AU82" t="s">
        <v>46</v>
      </c>
      <c r="AV82">
        <v>8.7475954518908399</v>
      </c>
      <c r="AW82">
        <v>0.38261924961682803</v>
      </c>
      <c r="AX82">
        <v>0.63027909145652505</v>
      </c>
      <c r="AY82">
        <v>0.90061588510467605</v>
      </c>
      <c r="AZ82">
        <v>1.31339146655548</v>
      </c>
      <c r="BA82">
        <v>1.8728220888034</v>
      </c>
      <c r="BE82">
        <f ca="1"/>
        <v>8.58</v>
      </c>
      <c r="BF82">
        <f ca="1"/>
        <v>0.15</v>
      </c>
      <c r="BG82">
        <f ca="1"/>
        <v>0.2</v>
      </c>
      <c r="BH82">
        <f ca="1"/>
        <v>0.28999999999999998</v>
      </c>
      <c r="BI82">
        <f ca="1"/>
        <v>0.44</v>
      </c>
      <c r="BJ82">
        <f ca="1"/>
        <v>0.51</v>
      </c>
      <c r="BK82">
        <f ca="1"/>
        <v>0.56000000000000005</v>
      </c>
      <c r="BL82">
        <f ca="1"/>
        <v>0.61</v>
      </c>
      <c r="BM82">
        <f ca="1"/>
        <v>0.66</v>
      </c>
      <c r="BN82">
        <f ca="1"/>
        <v>0.75</v>
      </c>
      <c r="BO82">
        <f ca="1"/>
        <v>0.82</v>
      </c>
      <c r="BP82">
        <f ca="1"/>
        <v>0.9</v>
      </c>
      <c r="BQ82">
        <f ca="1"/>
        <v>0.94</v>
      </c>
      <c r="BR82">
        <f ca="1"/>
        <v>1.05</v>
      </c>
      <c r="BS82">
        <f ca="1"/>
        <v>1.1000000000000001</v>
      </c>
      <c r="BT82">
        <f ca="1"/>
        <v>1.1499999999999999</v>
      </c>
      <c r="BU82">
        <f ca="1"/>
        <v>1.27</v>
      </c>
      <c r="BV82">
        <f ca="1"/>
        <v>1.29</v>
      </c>
      <c r="BW82">
        <f ca="1"/>
        <v>1.43</v>
      </c>
      <c r="BX82">
        <f ca="1"/>
        <v>1.55</v>
      </c>
      <c r="BY82">
        <f ca="1"/>
        <v>1.72</v>
      </c>
      <c r="BZ82">
        <f ca="1"/>
        <v>1.76</v>
      </c>
    </row>
    <row r="83" spans="34:78">
      <c r="AH83">
        <v>8.58</v>
      </c>
      <c r="AI83" s="47">
        <f t="shared" ca="1" si="8"/>
        <v>0.15</v>
      </c>
      <c r="AJ83" s="47">
        <f t="shared" ca="1" si="8"/>
        <v>0.2</v>
      </c>
      <c r="AK83" s="47">
        <f t="shared" ca="1" si="8"/>
        <v>0.28999999999999998</v>
      </c>
      <c r="AL83" s="47">
        <f t="shared" ca="1" si="8"/>
        <v>0.56000000000000005</v>
      </c>
      <c r="AM83" s="47">
        <f t="shared" ca="1" si="8"/>
        <v>0.9</v>
      </c>
      <c r="AN83" s="47">
        <f t="shared" ca="1" si="8"/>
        <v>1.27</v>
      </c>
      <c r="AO83" s="47">
        <f t="shared" ca="1" si="8"/>
        <v>1.55</v>
      </c>
      <c r="AP83" s="47">
        <f t="shared" ca="1" si="8"/>
        <v>1.72</v>
      </c>
      <c r="AQ83" s="47">
        <f t="shared" ca="1" si="8"/>
        <v>1.76</v>
      </c>
      <c r="AR83">
        <v>81</v>
      </c>
      <c r="AT83">
        <v>82</v>
      </c>
      <c r="AU83" t="s">
        <v>46</v>
      </c>
      <c r="AV83">
        <v>8.8309287852241702</v>
      </c>
      <c r="AW83">
        <v>0.38397138184972901</v>
      </c>
      <c r="AX83">
        <v>0.63157346159540695</v>
      </c>
      <c r="AY83">
        <v>0.90135622296142304</v>
      </c>
      <c r="AZ83">
        <v>1.3150437036148199</v>
      </c>
      <c r="BA83">
        <v>1.8801691640743301</v>
      </c>
      <c r="BE83">
        <f ca="1"/>
        <v>8.67</v>
      </c>
      <c r="BF83">
        <f ca="1"/>
        <v>0.15</v>
      </c>
      <c r="BG83">
        <f ca="1"/>
        <v>0.2</v>
      </c>
      <c r="BH83">
        <f ca="1"/>
        <v>0.28999999999999998</v>
      </c>
      <c r="BI83">
        <f ca="1"/>
        <v>0.44</v>
      </c>
      <c r="BJ83">
        <f ca="1"/>
        <v>0.52</v>
      </c>
      <c r="BK83">
        <f ca="1"/>
        <v>0.56000000000000005</v>
      </c>
      <c r="BL83">
        <f ca="1"/>
        <v>0.62</v>
      </c>
      <c r="BM83">
        <f ca="1"/>
        <v>0.67</v>
      </c>
      <c r="BN83">
        <f ca="1"/>
        <v>0.76</v>
      </c>
      <c r="BO83">
        <f ca="1"/>
        <v>0.82</v>
      </c>
      <c r="BP83">
        <f ca="1"/>
        <v>0.9</v>
      </c>
      <c r="BQ83">
        <f ca="1"/>
        <v>0.95</v>
      </c>
      <c r="BR83">
        <f ca="1"/>
        <v>1.05</v>
      </c>
      <c r="BS83">
        <f ca="1"/>
        <v>1.1000000000000001</v>
      </c>
      <c r="BT83">
        <f ca="1"/>
        <v>1.1499999999999999</v>
      </c>
      <c r="BU83">
        <f ca="1"/>
        <v>1.27</v>
      </c>
      <c r="BV83">
        <f ca="1"/>
        <v>1.29</v>
      </c>
      <c r="BW83">
        <f ca="1"/>
        <v>1.44</v>
      </c>
      <c r="BX83">
        <f ca="1"/>
        <v>1.55</v>
      </c>
      <c r="BY83">
        <f ca="1"/>
        <v>1.72</v>
      </c>
      <c r="BZ83">
        <f ca="1"/>
        <v>1.76</v>
      </c>
    </row>
    <row r="84" spans="34:78">
      <c r="AH84">
        <v>8.67</v>
      </c>
      <c r="AI84" s="47">
        <f t="shared" ref="AI84:AQ93" ca="1" si="9">IF(AND(AI$3&gt;=MIN($J$5:$AD$5),AI$3&lt;=MAX($J$5:$AD$5)),INDEX(allCentiles,$AR84,MATCH(AI$3,topRow)),NA())</f>
        <v>0.15</v>
      </c>
      <c r="AJ84" s="47">
        <f t="shared" ca="1" si="9"/>
        <v>0.2</v>
      </c>
      <c r="AK84" s="47">
        <f t="shared" ca="1" si="9"/>
        <v>0.28999999999999998</v>
      </c>
      <c r="AL84" s="47">
        <f t="shared" ca="1" si="9"/>
        <v>0.56000000000000005</v>
      </c>
      <c r="AM84" s="47">
        <f t="shared" ca="1" si="9"/>
        <v>0.9</v>
      </c>
      <c r="AN84" s="47">
        <f t="shared" ca="1" si="9"/>
        <v>1.27</v>
      </c>
      <c r="AO84" s="47">
        <f t="shared" ca="1" si="9"/>
        <v>1.55</v>
      </c>
      <c r="AP84" s="47">
        <f t="shared" ca="1" si="9"/>
        <v>1.72</v>
      </c>
      <c r="AQ84" s="47">
        <f t="shared" ca="1" si="9"/>
        <v>1.76</v>
      </c>
      <c r="AR84">
        <v>82</v>
      </c>
      <c r="AT84">
        <v>83</v>
      </c>
      <c r="AU84" t="s">
        <v>46</v>
      </c>
      <c r="AV84">
        <v>8.9142621185575095</v>
      </c>
      <c r="AW84">
        <v>0.38532351408262999</v>
      </c>
      <c r="AX84">
        <v>0.63286783173428796</v>
      </c>
      <c r="AY84">
        <v>0.90209656081816902</v>
      </c>
      <c r="AZ84">
        <v>1.3166959406741501</v>
      </c>
      <c r="BA84">
        <v>1.88751623934525</v>
      </c>
      <c r="BE84">
        <f ca="1"/>
        <v>8.75</v>
      </c>
      <c r="BF84">
        <f ca="1"/>
        <v>0.15</v>
      </c>
      <c r="BG84">
        <f ca="1"/>
        <v>0.2</v>
      </c>
      <c r="BH84">
        <f ca="1"/>
        <v>0.28999999999999998</v>
      </c>
      <c r="BI84">
        <f ca="1"/>
        <v>0.44</v>
      </c>
      <c r="BJ84">
        <f ca="1"/>
        <v>0.52</v>
      </c>
      <c r="BK84">
        <f ca="1"/>
        <v>0.56000000000000005</v>
      </c>
      <c r="BL84">
        <f ca="1"/>
        <v>0.62</v>
      </c>
      <c r="BM84">
        <f ca="1"/>
        <v>0.67</v>
      </c>
      <c r="BN84">
        <f ca="1"/>
        <v>0.76</v>
      </c>
      <c r="BO84">
        <f ca="1"/>
        <v>0.83</v>
      </c>
      <c r="BP84">
        <f ca="1"/>
        <v>0.91</v>
      </c>
      <c r="BQ84">
        <f ca="1"/>
        <v>0.95</v>
      </c>
      <c r="BR84">
        <f ca="1"/>
        <v>1.06</v>
      </c>
      <c r="BS84">
        <f ca="1"/>
        <v>1.1100000000000001</v>
      </c>
      <c r="BT84">
        <f ca="1"/>
        <v>1.1499999999999999</v>
      </c>
      <c r="BU84">
        <f ca="1"/>
        <v>1.27</v>
      </c>
      <c r="BV84">
        <f ca="1"/>
        <v>1.29</v>
      </c>
      <c r="BW84">
        <f ca="1"/>
        <v>1.44</v>
      </c>
      <c r="BX84">
        <f ca="1"/>
        <v>1.55</v>
      </c>
      <c r="BY84">
        <f ca="1"/>
        <v>1.72</v>
      </c>
      <c r="BZ84">
        <f ca="1"/>
        <v>1.76</v>
      </c>
    </row>
    <row r="85" spans="34:78">
      <c r="AH85">
        <v>8.75</v>
      </c>
      <c r="AI85" s="47">
        <f t="shared" ca="1" si="9"/>
        <v>0.15</v>
      </c>
      <c r="AJ85" s="47">
        <f t="shared" ca="1" si="9"/>
        <v>0.2</v>
      </c>
      <c r="AK85" s="47">
        <f t="shared" ca="1" si="9"/>
        <v>0.28999999999999998</v>
      </c>
      <c r="AL85" s="47">
        <f t="shared" ca="1" si="9"/>
        <v>0.56000000000000005</v>
      </c>
      <c r="AM85" s="47">
        <f t="shared" ca="1" si="9"/>
        <v>0.91</v>
      </c>
      <c r="AN85" s="47">
        <f t="shared" ca="1" si="9"/>
        <v>1.27</v>
      </c>
      <c r="AO85" s="47">
        <f t="shared" ca="1" si="9"/>
        <v>1.55</v>
      </c>
      <c r="AP85" s="47">
        <f t="shared" ca="1" si="9"/>
        <v>1.72</v>
      </c>
      <c r="AQ85" s="47">
        <f t="shared" ca="1" si="9"/>
        <v>1.76</v>
      </c>
      <c r="AR85">
        <v>83</v>
      </c>
      <c r="AT85">
        <v>84</v>
      </c>
      <c r="AU85" t="s">
        <v>46</v>
      </c>
      <c r="AV85">
        <v>8.9975954518908399</v>
      </c>
      <c r="AW85">
        <v>0.38667564631552998</v>
      </c>
      <c r="AX85">
        <v>0.63416220187316996</v>
      </c>
      <c r="AY85">
        <v>0.90283689867491601</v>
      </c>
      <c r="AZ85">
        <v>1.31834817773348</v>
      </c>
      <c r="BA85">
        <v>1.89486331461618</v>
      </c>
      <c r="BE85">
        <f ca="1"/>
        <v>8.83</v>
      </c>
      <c r="BF85">
        <f ca="1"/>
        <v>0.15</v>
      </c>
      <c r="BG85">
        <f ca="1"/>
        <v>0.2</v>
      </c>
      <c r="BH85">
        <f ca="1"/>
        <v>0.28999999999999998</v>
      </c>
      <c r="BI85">
        <f ca="1"/>
        <v>0.45</v>
      </c>
      <c r="BJ85">
        <f ca="1"/>
        <v>0.52</v>
      </c>
      <c r="BK85">
        <f ca="1"/>
        <v>0.56999999999999995</v>
      </c>
      <c r="BL85">
        <f ca="1"/>
        <v>0.62</v>
      </c>
      <c r="BM85">
        <f ca="1"/>
        <v>0.67</v>
      </c>
      <c r="BN85">
        <f ca="1"/>
        <v>0.76</v>
      </c>
      <c r="BO85">
        <f ca="1"/>
        <v>0.83</v>
      </c>
      <c r="BP85">
        <f ca="1"/>
        <v>0.91</v>
      </c>
      <c r="BQ85">
        <f ca="1"/>
        <v>0.96</v>
      </c>
      <c r="BR85">
        <f ca="1"/>
        <v>1.06</v>
      </c>
      <c r="BS85">
        <f ca="1"/>
        <v>1.1100000000000001</v>
      </c>
      <c r="BT85">
        <f ca="1"/>
        <v>1.1599999999999999</v>
      </c>
      <c r="BU85">
        <f ca="1"/>
        <v>1.27</v>
      </c>
      <c r="BV85">
        <f ca="1"/>
        <v>1.29</v>
      </c>
      <c r="BW85">
        <f ca="1"/>
        <v>1.44</v>
      </c>
      <c r="BX85">
        <f ca="1"/>
        <v>1.56</v>
      </c>
      <c r="BY85">
        <f ca="1"/>
        <v>1.73</v>
      </c>
      <c r="BZ85">
        <f ca="1"/>
        <v>1.76</v>
      </c>
    </row>
    <row r="86" spans="34:78">
      <c r="AH86">
        <v>8.83</v>
      </c>
      <c r="AI86" s="47">
        <f t="shared" ca="1" si="9"/>
        <v>0.15</v>
      </c>
      <c r="AJ86" s="47">
        <f t="shared" ca="1" si="9"/>
        <v>0.2</v>
      </c>
      <c r="AK86" s="47">
        <f t="shared" ca="1" si="9"/>
        <v>0.28999999999999998</v>
      </c>
      <c r="AL86" s="47">
        <f t="shared" ca="1" si="9"/>
        <v>0.56999999999999995</v>
      </c>
      <c r="AM86" s="47">
        <f t="shared" ca="1" si="9"/>
        <v>0.91</v>
      </c>
      <c r="AN86" s="47">
        <f t="shared" ca="1" si="9"/>
        <v>1.27</v>
      </c>
      <c r="AO86" s="47">
        <f t="shared" ca="1" si="9"/>
        <v>1.56</v>
      </c>
      <c r="AP86" s="47">
        <f t="shared" ca="1" si="9"/>
        <v>1.73</v>
      </c>
      <c r="AQ86" s="47">
        <f t="shared" ca="1" si="9"/>
        <v>1.76</v>
      </c>
      <c r="AR86">
        <v>84</v>
      </c>
      <c r="AT86">
        <v>85</v>
      </c>
      <c r="AU86" t="s">
        <v>46</v>
      </c>
      <c r="AV86">
        <v>9.0809287852241702</v>
      </c>
      <c r="AW86">
        <v>0.38802777854843101</v>
      </c>
      <c r="AX86">
        <v>0.63545657201205197</v>
      </c>
      <c r="AY86">
        <v>0.903577236531662</v>
      </c>
      <c r="AZ86">
        <v>1.3200004147928099</v>
      </c>
      <c r="BA86">
        <v>1.9022103898870999</v>
      </c>
      <c r="BE86">
        <f ca="1"/>
        <v>8.92</v>
      </c>
      <c r="BF86">
        <f ca="1"/>
        <v>0.15</v>
      </c>
      <c r="BG86">
        <f ca="1"/>
        <v>0.2</v>
      </c>
      <c r="BH86">
        <f ca="1"/>
        <v>0.28999999999999998</v>
      </c>
      <c r="BI86">
        <f ca="1"/>
        <v>0.45</v>
      </c>
      <c r="BJ86">
        <f ca="1"/>
        <v>0.53</v>
      </c>
      <c r="BK86">
        <f ca="1"/>
        <v>0.56999999999999995</v>
      </c>
      <c r="BL86">
        <f ca="1"/>
        <v>0.62</v>
      </c>
      <c r="BM86">
        <f ca="1"/>
        <v>0.67</v>
      </c>
      <c r="BN86">
        <f ca="1"/>
        <v>0.76</v>
      </c>
      <c r="BO86">
        <f ca="1"/>
        <v>0.83</v>
      </c>
      <c r="BP86">
        <f ca="1"/>
        <v>0.92</v>
      </c>
      <c r="BQ86">
        <f ca="1"/>
        <v>0.96</v>
      </c>
      <c r="BR86">
        <f ca="1"/>
        <v>1.06</v>
      </c>
      <c r="BS86">
        <f ca="1"/>
        <v>1.1100000000000001</v>
      </c>
      <c r="BT86">
        <f ca="1"/>
        <v>1.1599999999999999</v>
      </c>
      <c r="BU86">
        <f ca="1"/>
        <v>1.27</v>
      </c>
      <c r="BV86">
        <f ca="1"/>
        <v>1.29</v>
      </c>
      <c r="BW86">
        <f ca="1"/>
        <v>1.44</v>
      </c>
      <c r="BX86">
        <f ca="1"/>
        <v>1.56</v>
      </c>
      <c r="BY86">
        <f ca="1"/>
        <v>1.73</v>
      </c>
      <c r="BZ86">
        <f ca="1"/>
        <v>1.77</v>
      </c>
    </row>
    <row r="87" spans="34:78">
      <c r="AH87">
        <v>8.92</v>
      </c>
      <c r="AI87" s="47">
        <f t="shared" ca="1" si="9"/>
        <v>0.15</v>
      </c>
      <c r="AJ87" s="47">
        <f t="shared" ca="1" si="9"/>
        <v>0.2</v>
      </c>
      <c r="AK87" s="47">
        <f t="shared" ca="1" si="9"/>
        <v>0.28999999999999998</v>
      </c>
      <c r="AL87" s="47">
        <f t="shared" ca="1" si="9"/>
        <v>0.56999999999999995</v>
      </c>
      <c r="AM87" s="47">
        <f t="shared" ca="1" si="9"/>
        <v>0.92</v>
      </c>
      <c r="AN87" s="47">
        <f t="shared" ca="1" si="9"/>
        <v>1.27</v>
      </c>
      <c r="AO87" s="47">
        <f t="shared" ca="1" si="9"/>
        <v>1.56</v>
      </c>
      <c r="AP87" s="47">
        <f t="shared" ca="1" si="9"/>
        <v>1.73</v>
      </c>
      <c r="AQ87" s="47">
        <f t="shared" ca="1" si="9"/>
        <v>1.77</v>
      </c>
      <c r="AR87">
        <v>85</v>
      </c>
      <c r="AT87">
        <v>86</v>
      </c>
      <c r="AU87" t="s">
        <v>46</v>
      </c>
      <c r="AV87">
        <v>9.1642621185575095</v>
      </c>
      <c r="AW87">
        <v>0.389379910781331</v>
      </c>
      <c r="AX87">
        <v>0.63675094215093297</v>
      </c>
      <c r="AY87">
        <v>0.90431757438840898</v>
      </c>
      <c r="AZ87">
        <v>1.3216526518521401</v>
      </c>
      <c r="BA87">
        <v>1.90955746515803</v>
      </c>
      <c r="BE87">
        <f ca="1"/>
        <v>9</v>
      </c>
      <c r="BF87">
        <f ca="1"/>
        <v>0.15</v>
      </c>
      <c r="BG87">
        <f ca="1"/>
        <v>0.2</v>
      </c>
      <c r="BH87">
        <f ca="1"/>
        <v>0.28999999999999998</v>
      </c>
      <c r="BI87">
        <f ca="1"/>
        <v>0.45</v>
      </c>
      <c r="BJ87">
        <f ca="1"/>
        <v>0.53</v>
      </c>
      <c r="BK87">
        <f ca="1"/>
        <v>0.56999999999999995</v>
      </c>
      <c r="BL87">
        <f ca="1"/>
        <v>0.63</v>
      </c>
      <c r="BM87">
        <f ca="1"/>
        <v>0.67</v>
      </c>
      <c r="BN87">
        <f ca="1"/>
        <v>0.76</v>
      </c>
      <c r="BO87">
        <f ca="1"/>
        <v>0.84</v>
      </c>
      <c r="BP87">
        <f ca="1"/>
        <v>0.92</v>
      </c>
      <c r="BQ87">
        <f ca="1"/>
        <v>0.96</v>
      </c>
      <c r="BR87">
        <f ca="1"/>
        <v>1.07</v>
      </c>
      <c r="BS87">
        <f ca="1"/>
        <v>1.1100000000000001</v>
      </c>
      <c r="BT87">
        <f ca="1"/>
        <v>1.1599999999999999</v>
      </c>
      <c r="BU87">
        <f ca="1"/>
        <v>1.27</v>
      </c>
      <c r="BV87">
        <f ca="1"/>
        <v>1.3</v>
      </c>
      <c r="BW87">
        <f ca="1"/>
        <v>1.44</v>
      </c>
      <c r="BX87">
        <f ca="1"/>
        <v>1.56</v>
      </c>
      <c r="BY87">
        <f ca="1"/>
        <v>1.73</v>
      </c>
      <c r="BZ87">
        <f ca="1"/>
        <v>1.77</v>
      </c>
    </row>
    <row r="88" spans="34:78">
      <c r="AH88">
        <v>9</v>
      </c>
      <c r="AI88" s="47">
        <f t="shared" ca="1" si="9"/>
        <v>0.15</v>
      </c>
      <c r="AJ88" s="47">
        <f t="shared" ca="1" si="9"/>
        <v>0.2</v>
      </c>
      <c r="AK88" s="47">
        <f t="shared" ca="1" si="9"/>
        <v>0.28999999999999998</v>
      </c>
      <c r="AL88" s="47">
        <f t="shared" ca="1" si="9"/>
        <v>0.56999999999999995</v>
      </c>
      <c r="AM88" s="47">
        <f t="shared" ca="1" si="9"/>
        <v>0.92</v>
      </c>
      <c r="AN88" s="47">
        <f t="shared" ca="1" si="9"/>
        <v>1.27</v>
      </c>
      <c r="AO88" s="47">
        <f t="shared" ca="1" si="9"/>
        <v>1.56</v>
      </c>
      <c r="AP88" s="47">
        <f t="shared" ca="1" si="9"/>
        <v>1.73</v>
      </c>
      <c r="AQ88" s="47">
        <f t="shared" ca="1" si="9"/>
        <v>1.77</v>
      </c>
      <c r="AR88">
        <v>86</v>
      </c>
      <c r="AT88">
        <v>87</v>
      </c>
      <c r="AU88" t="s">
        <v>46</v>
      </c>
      <c r="AV88">
        <v>9.2475954518908399</v>
      </c>
      <c r="AW88">
        <v>0.39073204301423198</v>
      </c>
      <c r="AX88">
        <v>0.63804531228981498</v>
      </c>
      <c r="AY88">
        <v>0.90505791224515597</v>
      </c>
      <c r="AZ88">
        <v>1.32330488891147</v>
      </c>
      <c r="BA88">
        <v>1.91690454042895</v>
      </c>
      <c r="BE88">
        <f ca="1"/>
        <v>9.08</v>
      </c>
      <c r="BF88">
        <f ca="1"/>
        <v>0.15</v>
      </c>
      <c r="BG88">
        <f ca="1"/>
        <v>0.2</v>
      </c>
      <c r="BH88">
        <f ca="1"/>
        <v>0.28999999999999998</v>
      </c>
      <c r="BI88">
        <f ca="1"/>
        <v>0.45</v>
      </c>
      <c r="BJ88">
        <f ca="1"/>
        <v>0.53</v>
      </c>
      <c r="BK88">
        <f ca="1"/>
        <v>0.56999999999999995</v>
      </c>
      <c r="BL88">
        <f ca="1"/>
        <v>0.63</v>
      </c>
      <c r="BM88">
        <f ca="1"/>
        <v>0.68</v>
      </c>
      <c r="BN88">
        <f ca="1"/>
        <v>0.77</v>
      </c>
      <c r="BO88">
        <f ca="1"/>
        <v>0.84</v>
      </c>
      <c r="BP88">
        <f ca="1"/>
        <v>0.93</v>
      </c>
      <c r="BQ88">
        <f ca="1"/>
        <v>0.97</v>
      </c>
      <c r="BR88">
        <f ca="1"/>
        <v>1.07</v>
      </c>
      <c r="BS88">
        <f ca="1"/>
        <v>1.1200000000000001</v>
      </c>
      <c r="BT88">
        <f ca="1"/>
        <v>1.1599999999999999</v>
      </c>
      <c r="BU88">
        <f ca="1"/>
        <v>1.28</v>
      </c>
      <c r="BV88">
        <f ca="1"/>
        <v>1.3</v>
      </c>
      <c r="BW88">
        <f ca="1"/>
        <v>1.44</v>
      </c>
      <c r="BX88">
        <f ca="1"/>
        <v>1.57</v>
      </c>
      <c r="BY88">
        <f ca="1"/>
        <v>1.74</v>
      </c>
      <c r="BZ88">
        <f ca="1"/>
        <v>1.77</v>
      </c>
    </row>
    <row r="89" spans="34:78">
      <c r="AH89">
        <v>9.08</v>
      </c>
      <c r="AI89" s="47">
        <f t="shared" ca="1" si="9"/>
        <v>0.15</v>
      </c>
      <c r="AJ89" s="47">
        <f t="shared" ca="1" si="9"/>
        <v>0.2</v>
      </c>
      <c r="AK89" s="47">
        <f t="shared" ca="1" si="9"/>
        <v>0.28999999999999998</v>
      </c>
      <c r="AL89" s="47">
        <f t="shared" ca="1" si="9"/>
        <v>0.56999999999999995</v>
      </c>
      <c r="AM89" s="47">
        <f t="shared" ca="1" si="9"/>
        <v>0.93</v>
      </c>
      <c r="AN89" s="47">
        <f t="shared" ca="1" si="9"/>
        <v>1.28</v>
      </c>
      <c r="AO89" s="47">
        <f t="shared" ca="1" si="9"/>
        <v>1.57</v>
      </c>
      <c r="AP89" s="47">
        <f t="shared" ca="1" si="9"/>
        <v>1.74</v>
      </c>
      <c r="AQ89" s="47">
        <f t="shared" ca="1" si="9"/>
        <v>1.77</v>
      </c>
      <c r="AR89">
        <v>87</v>
      </c>
      <c r="AT89">
        <v>88</v>
      </c>
      <c r="AU89" t="s">
        <v>46</v>
      </c>
      <c r="AV89">
        <v>9.3309287852241702</v>
      </c>
      <c r="AW89">
        <v>0.39208417524713202</v>
      </c>
      <c r="AX89">
        <v>0.63933968242869699</v>
      </c>
      <c r="AY89">
        <v>0.90579825010190196</v>
      </c>
      <c r="AZ89">
        <v>1.3249571259708</v>
      </c>
      <c r="BA89">
        <v>1.9242516156998799</v>
      </c>
      <c r="BE89">
        <f ca="1"/>
        <v>9.17</v>
      </c>
      <c r="BF89">
        <f ca="1"/>
        <v>0.15</v>
      </c>
      <c r="BG89">
        <f ca="1"/>
        <v>0.2</v>
      </c>
      <c r="BH89">
        <f ca="1"/>
        <v>0.28999999999999998</v>
      </c>
      <c r="BI89">
        <f ca="1"/>
        <v>0.45</v>
      </c>
      <c r="BJ89">
        <f ca="1"/>
        <v>0.54</v>
      </c>
      <c r="BK89">
        <f ca="1"/>
        <v>0.57999999999999996</v>
      </c>
      <c r="BL89">
        <f ca="1"/>
        <v>0.63</v>
      </c>
      <c r="BM89">
        <f ca="1"/>
        <v>0.68</v>
      </c>
      <c r="BN89">
        <f ca="1"/>
        <v>0.77</v>
      </c>
      <c r="BO89">
        <f ca="1"/>
        <v>0.84</v>
      </c>
      <c r="BP89">
        <f ca="1"/>
        <v>0.93</v>
      </c>
      <c r="BQ89">
        <f ca="1"/>
        <v>0.97</v>
      </c>
      <c r="BR89">
        <f ca="1"/>
        <v>1.07</v>
      </c>
      <c r="BS89">
        <f ca="1"/>
        <v>1.1200000000000001</v>
      </c>
      <c r="BT89">
        <f ca="1"/>
        <v>1.17</v>
      </c>
      <c r="BU89">
        <f ca="1"/>
        <v>1.28</v>
      </c>
      <c r="BV89">
        <f ca="1"/>
        <v>1.3</v>
      </c>
      <c r="BW89">
        <f ca="1"/>
        <v>1.45</v>
      </c>
      <c r="BX89">
        <f ca="1"/>
        <v>1.57</v>
      </c>
      <c r="BY89">
        <f ca="1"/>
        <v>1.74</v>
      </c>
      <c r="BZ89">
        <f ca="1"/>
        <v>1.77</v>
      </c>
    </row>
    <row r="90" spans="34:78">
      <c r="AH90">
        <v>9.17</v>
      </c>
      <c r="AI90" s="47">
        <f t="shared" ca="1" si="9"/>
        <v>0.15</v>
      </c>
      <c r="AJ90" s="47">
        <f t="shared" ca="1" si="9"/>
        <v>0.2</v>
      </c>
      <c r="AK90" s="47">
        <f t="shared" ca="1" si="9"/>
        <v>0.28999999999999998</v>
      </c>
      <c r="AL90" s="47">
        <f t="shared" ca="1" si="9"/>
        <v>0.57999999999999996</v>
      </c>
      <c r="AM90" s="47">
        <f t="shared" ca="1" si="9"/>
        <v>0.93</v>
      </c>
      <c r="AN90" s="47">
        <f t="shared" ca="1" si="9"/>
        <v>1.28</v>
      </c>
      <c r="AO90" s="47">
        <f t="shared" ca="1" si="9"/>
        <v>1.57</v>
      </c>
      <c r="AP90" s="47">
        <f t="shared" ca="1" si="9"/>
        <v>1.74</v>
      </c>
      <c r="AQ90" s="47">
        <f t="shared" ca="1" si="9"/>
        <v>1.77</v>
      </c>
      <c r="AR90">
        <v>88</v>
      </c>
      <c r="AT90">
        <v>89</v>
      </c>
      <c r="AU90" t="s">
        <v>46</v>
      </c>
      <c r="AV90">
        <v>9.4142621185575095</v>
      </c>
      <c r="AW90">
        <v>0.393436307480033</v>
      </c>
      <c r="AX90">
        <v>0.64063405256757799</v>
      </c>
      <c r="AY90">
        <v>0.90653858795864894</v>
      </c>
      <c r="AZ90">
        <v>1.3266093630301301</v>
      </c>
      <c r="BA90">
        <v>1.9315986909708101</v>
      </c>
      <c r="BE90">
        <f ca="1"/>
        <v>9.25</v>
      </c>
      <c r="BF90">
        <f ca="1"/>
        <v>0.15</v>
      </c>
      <c r="BG90">
        <f ca="1"/>
        <v>0.2</v>
      </c>
      <c r="BH90">
        <f ca="1"/>
        <v>0.28999999999999998</v>
      </c>
      <c r="BI90">
        <f ca="1"/>
        <v>0.45</v>
      </c>
      <c r="BJ90">
        <f ca="1"/>
        <v>0.54</v>
      </c>
      <c r="BK90">
        <f ca="1"/>
        <v>0.57999999999999996</v>
      </c>
      <c r="BL90">
        <f ca="1"/>
        <v>0.63</v>
      </c>
      <c r="BM90">
        <f ca="1"/>
        <v>0.68</v>
      </c>
      <c r="BN90">
        <f ca="1"/>
        <v>0.77</v>
      </c>
      <c r="BO90">
        <f ca="1"/>
        <v>0.85</v>
      </c>
      <c r="BP90">
        <f ca="1"/>
        <v>0.94</v>
      </c>
      <c r="BQ90">
        <f ca="1"/>
        <v>0.98</v>
      </c>
      <c r="BR90">
        <f ca="1"/>
        <v>1.08</v>
      </c>
      <c r="BS90">
        <f ca="1"/>
        <v>1.1200000000000001</v>
      </c>
      <c r="BT90">
        <f ca="1"/>
        <v>1.17</v>
      </c>
      <c r="BU90">
        <f ca="1"/>
        <v>1.28</v>
      </c>
      <c r="BV90">
        <f ca="1"/>
        <v>1.3</v>
      </c>
      <c r="BW90">
        <f ca="1"/>
        <v>1.45</v>
      </c>
      <c r="BX90">
        <f ca="1"/>
        <v>1.57</v>
      </c>
      <c r="BY90">
        <f ca="1"/>
        <v>1.74</v>
      </c>
      <c r="BZ90">
        <f ca="1"/>
        <v>1.77</v>
      </c>
    </row>
    <row r="91" spans="34:78">
      <c r="AH91">
        <v>9.25</v>
      </c>
      <c r="AI91" s="47">
        <f t="shared" ca="1" si="9"/>
        <v>0.15</v>
      </c>
      <c r="AJ91" s="47">
        <f t="shared" ca="1" si="9"/>
        <v>0.2</v>
      </c>
      <c r="AK91" s="47">
        <f t="shared" ca="1" si="9"/>
        <v>0.28999999999999998</v>
      </c>
      <c r="AL91" s="47">
        <f t="shared" ca="1" si="9"/>
        <v>0.57999999999999996</v>
      </c>
      <c r="AM91" s="47">
        <f t="shared" ca="1" si="9"/>
        <v>0.94</v>
      </c>
      <c r="AN91" s="47">
        <f t="shared" ca="1" si="9"/>
        <v>1.28</v>
      </c>
      <c r="AO91" s="47">
        <f t="shared" ca="1" si="9"/>
        <v>1.57</v>
      </c>
      <c r="AP91" s="47">
        <f t="shared" ca="1" si="9"/>
        <v>1.74</v>
      </c>
      <c r="AQ91" s="47">
        <f t="shared" ca="1" si="9"/>
        <v>1.77</v>
      </c>
      <c r="AR91">
        <v>89</v>
      </c>
      <c r="AT91">
        <v>90</v>
      </c>
      <c r="AU91" t="s">
        <v>46</v>
      </c>
      <c r="AV91">
        <v>9.4975954518908399</v>
      </c>
      <c r="AW91">
        <v>0.39478843971293398</v>
      </c>
      <c r="AX91">
        <v>0.64192842270646</v>
      </c>
      <c r="AY91">
        <v>0.90727892581539504</v>
      </c>
      <c r="AZ91">
        <v>1.32826160008946</v>
      </c>
      <c r="BA91">
        <v>1.93894576624173</v>
      </c>
      <c r="BE91">
        <f ca="1"/>
        <v>9.33</v>
      </c>
      <c r="BF91">
        <f ca="1"/>
        <v>0.15</v>
      </c>
      <c r="BG91">
        <f ca="1"/>
        <v>0.2</v>
      </c>
      <c r="BH91">
        <f ca="1"/>
        <v>0.28000000000000003</v>
      </c>
      <c r="BI91">
        <f ca="1"/>
        <v>0.45</v>
      </c>
      <c r="BJ91">
        <f ca="1"/>
        <v>0.54</v>
      </c>
      <c r="BK91">
        <f ca="1"/>
        <v>0.57999999999999996</v>
      </c>
      <c r="BL91">
        <f ca="1"/>
        <v>0.64</v>
      </c>
      <c r="BM91">
        <f ca="1"/>
        <v>0.68</v>
      </c>
      <c r="BN91">
        <f ca="1"/>
        <v>0.77</v>
      </c>
      <c r="BO91">
        <f ca="1"/>
        <v>0.85</v>
      </c>
      <c r="BP91">
        <f ca="1"/>
        <v>0.94</v>
      </c>
      <c r="BQ91">
        <f ca="1"/>
        <v>0.98</v>
      </c>
      <c r="BR91">
        <f ca="1"/>
        <v>1.08</v>
      </c>
      <c r="BS91">
        <f ca="1"/>
        <v>1.1299999999999999</v>
      </c>
      <c r="BT91">
        <f ca="1"/>
        <v>1.17</v>
      </c>
      <c r="BU91">
        <f ca="1"/>
        <v>1.28</v>
      </c>
      <c r="BV91">
        <f ca="1"/>
        <v>1.3</v>
      </c>
      <c r="BW91">
        <f ca="1"/>
        <v>1.45</v>
      </c>
      <c r="BX91">
        <f ca="1"/>
        <v>1.57</v>
      </c>
      <c r="BY91">
        <f ca="1"/>
        <v>1.75</v>
      </c>
      <c r="BZ91">
        <f ca="1"/>
        <v>1.78</v>
      </c>
    </row>
    <row r="92" spans="34:78">
      <c r="AH92">
        <v>9.33</v>
      </c>
      <c r="AI92" s="47">
        <f t="shared" ca="1" si="9"/>
        <v>0.15</v>
      </c>
      <c r="AJ92" s="47">
        <f t="shared" ca="1" si="9"/>
        <v>0.2</v>
      </c>
      <c r="AK92" s="47">
        <f t="shared" ca="1" si="9"/>
        <v>0.28000000000000003</v>
      </c>
      <c r="AL92" s="47">
        <f t="shared" ca="1" si="9"/>
        <v>0.57999999999999996</v>
      </c>
      <c r="AM92" s="47">
        <f t="shared" ca="1" si="9"/>
        <v>0.94</v>
      </c>
      <c r="AN92" s="47">
        <f t="shared" ca="1" si="9"/>
        <v>1.28</v>
      </c>
      <c r="AO92" s="47">
        <f t="shared" ca="1" si="9"/>
        <v>1.57</v>
      </c>
      <c r="AP92" s="47">
        <f t="shared" ca="1" si="9"/>
        <v>1.75</v>
      </c>
      <c r="AQ92" s="47">
        <f t="shared" ca="1" si="9"/>
        <v>1.78</v>
      </c>
      <c r="AR92">
        <v>90</v>
      </c>
      <c r="AT92">
        <v>91</v>
      </c>
      <c r="AU92" t="s">
        <v>46</v>
      </c>
      <c r="AV92">
        <v>9.5809287852241702</v>
      </c>
      <c r="AW92">
        <v>0.39614057194583402</v>
      </c>
      <c r="AX92">
        <v>0.64322279284534201</v>
      </c>
      <c r="AY92">
        <v>0.90801926367214203</v>
      </c>
      <c r="AZ92">
        <v>1.32991383714879</v>
      </c>
      <c r="BA92">
        <v>1.9462928415126599</v>
      </c>
      <c r="BE92">
        <f ca="1"/>
        <v>9.42</v>
      </c>
      <c r="BF92">
        <f ca="1"/>
        <v>0.15</v>
      </c>
      <c r="BG92">
        <f ca="1"/>
        <v>0.2</v>
      </c>
      <c r="BH92">
        <f ca="1"/>
        <v>0.28000000000000003</v>
      </c>
      <c r="BI92">
        <f ca="1"/>
        <v>0.46</v>
      </c>
      <c r="BJ92">
        <f ca="1"/>
        <v>0.55000000000000004</v>
      </c>
      <c r="BK92">
        <f ca="1"/>
        <v>0.57999999999999996</v>
      </c>
      <c r="BL92">
        <f ca="1"/>
        <v>0.64</v>
      </c>
      <c r="BM92">
        <f ca="1"/>
        <v>0.68</v>
      </c>
      <c r="BN92">
        <f ca="1"/>
        <v>0.78</v>
      </c>
      <c r="BO92">
        <f ca="1"/>
        <v>0.86</v>
      </c>
      <c r="BP92">
        <f ca="1"/>
        <v>0.95</v>
      </c>
      <c r="BQ92">
        <f ca="1"/>
        <v>0.99</v>
      </c>
      <c r="BR92">
        <f ca="1"/>
        <v>1.0900000000000001</v>
      </c>
      <c r="BS92">
        <f ca="1"/>
        <v>1.1299999999999999</v>
      </c>
      <c r="BT92">
        <f ca="1"/>
        <v>1.17</v>
      </c>
      <c r="BU92">
        <f ca="1"/>
        <v>1.28</v>
      </c>
      <c r="BV92">
        <f ca="1"/>
        <v>1.3</v>
      </c>
      <c r="BW92">
        <f ca="1"/>
        <v>1.45</v>
      </c>
      <c r="BX92">
        <f ca="1"/>
        <v>1.58</v>
      </c>
      <c r="BY92">
        <f ca="1"/>
        <v>1.75</v>
      </c>
      <c r="BZ92">
        <f ca="1"/>
        <v>1.78</v>
      </c>
    </row>
    <row r="93" spans="34:78">
      <c r="AH93">
        <v>9.42</v>
      </c>
      <c r="AI93" s="47">
        <f t="shared" ca="1" si="9"/>
        <v>0.15</v>
      </c>
      <c r="AJ93" s="47">
        <f t="shared" ca="1" si="9"/>
        <v>0.2</v>
      </c>
      <c r="AK93" s="47">
        <f t="shared" ca="1" si="9"/>
        <v>0.28000000000000003</v>
      </c>
      <c r="AL93" s="47">
        <f t="shared" ca="1" si="9"/>
        <v>0.57999999999999996</v>
      </c>
      <c r="AM93" s="47">
        <f t="shared" ca="1" si="9"/>
        <v>0.95</v>
      </c>
      <c r="AN93" s="47">
        <f t="shared" ca="1" si="9"/>
        <v>1.28</v>
      </c>
      <c r="AO93" s="47">
        <f t="shared" ca="1" si="9"/>
        <v>1.58</v>
      </c>
      <c r="AP93" s="47">
        <f t="shared" ca="1" si="9"/>
        <v>1.75</v>
      </c>
      <c r="AQ93" s="47">
        <f t="shared" ca="1" si="9"/>
        <v>1.78</v>
      </c>
      <c r="AR93">
        <v>91</v>
      </c>
      <c r="AT93">
        <v>92</v>
      </c>
      <c r="AU93" t="s">
        <v>46</v>
      </c>
      <c r="AV93">
        <v>9.6642621185575095</v>
      </c>
      <c r="AW93">
        <v>0.397492704178735</v>
      </c>
      <c r="AX93">
        <v>0.64451716298422401</v>
      </c>
      <c r="AY93">
        <v>0.90875960152888802</v>
      </c>
      <c r="AZ93">
        <v>1.3315660742081199</v>
      </c>
      <c r="BA93">
        <v>1.9536399167835801</v>
      </c>
      <c r="BE93">
        <f ca="1"/>
        <v>9.5</v>
      </c>
      <c r="BF93">
        <f ca="1"/>
        <v>0.15</v>
      </c>
      <c r="BG93">
        <f ca="1"/>
        <v>0.2</v>
      </c>
      <c r="BH93">
        <f ca="1"/>
        <v>0.28000000000000003</v>
      </c>
      <c r="BI93">
        <f ca="1"/>
        <v>0.46</v>
      </c>
      <c r="BJ93">
        <f ca="1"/>
        <v>0.55000000000000004</v>
      </c>
      <c r="BK93">
        <f ca="1"/>
        <v>0.59</v>
      </c>
      <c r="BL93">
        <f ca="1"/>
        <v>0.64</v>
      </c>
      <c r="BM93">
        <f ca="1"/>
        <v>0.69</v>
      </c>
      <c r="BN93">
        <f ca="1"/>
        <v>0.78</v>
      </c>
      <c r="BO93">
        <f ca="1"/>
        <v>0.86</v>
      </c>
      <c r="BP93">
        <f ca="1"/>
        <v>0.95</v>
      </c>
      <c r="BQ93">
        <f ca="1"/>
        <v>0.99</v>
      </c>
      <c r="BR93">
        <f ca="1"/>
        <v>1.0900000000000001</v>
      </c>
      <c r="BS93">
        <f ca="1"/>
        <v>1.1299999999999999</v>
      </c>
      <c r="BT93">
        <f ca="1"/>
        <v>1.18</v>
      </c>
      <c r="BU93">
        <f ca="1"/>
        <v>1.28</v>
      </c>
      <c r="BV93">
        <f ca="1"/>
        <v>1.3</v>
      </c>
      <c r="BW93">
        <f ca="1"/>
        <v>1.45</v>
      </c>
      <c r="BX93">
        <f ca="1"/>
        <v>1.58</v>
      </c>
      <c r="BY93">
        <f ca="1"/>
        <v>1.75</v>
      </c>
      <c r="BZ93">
        <f ca="1"/>
        <v>1.78</v>
      </c>
    </row>
    <row r="94" spans="34:78">
      <c r="AH94">
        <v>9.5</v>
      </c>
      <c r="AI94" s="47">
        <f t="shared" ref="AI94:AQ103" ca="1" si="10">IF(AND(AI$3&gt;=MIN($J$5:$AD$5),AI$3&lt;=MAX($J$5:$AD$5)),INDEX(allCentiles,$AR94,MATCH(AI$3,topRow)),NA())</f>
        <v>0.15</v>
      </c>
      <c r="AJ94" s="47">
        <f t="shared" ca="1" si="10"/>
        <v>0.2</v>
      </c>
      <c r="AK94" s="47">
        <f t="shared" ca="1" si="10"/>
        <v>0.28000000000000003</v>
      </c>
      <c r="AL94" s="47">
        <f t="shared" ca="1" si="10"/>
        <v>0.59</v>
      </c>
      <c r="AM94" s="47">
        <f t="shared" ca="1" si="10"/>
        <v>0.95</v>
      </c>
      <c r="AN94" s="47">
        <f t="shared" ca="1" si="10"/>
        <v>1.28</v>
      </c>
      <c r="AO94" s="47">
        <f t="shared" ca="1" si="10"/>
        <v>1.58</v>
      </c>
      <c r="AP94" s="47">
        <f t="shared" ca="1" si="10"/>
        <v>1.75</v>
      </c>
      <c r="AQ94" s="47">
        <f t="shared" ca="1" si="10"/>
        <v>1.78</v>
      </c>
      <c r="AR94">
        <v>92</v>
      </c>
      <c r="AT94">
        <v>93</v>
      </c>
      <c r="AU94" t="s">
        <v>46</v>
      </c>
      <c r="AV94">
        <v>9.7475954518908399</v>
      </c>
      <c r="AW94">
        <v>0.39884483641163498</v>
      </c>
      <c r="AX94">
        <v>0.64581153312310502</v>
      </c>
      <c r="AY94">
        <v>0.909499939385635</v>
      </c>
      <c r="AZ94">
        <v>1.33321831126746</v>
      </c>
      <c r="BA94">
        <v>1.96098699205451</v>
      </c>
      <c r="BE94">
        <f ca="1"/>
        <v>9.58</v>
      </c>
      <c r="BF94">
        <f ca="1"/>
        <v>0.15</v>
      </c>
      <c r="BG94">
        <f ca="1"/>
        <v>0.2</v>
      </c>
      <c r="BH94">
        <f ca="1"/>
        <v>0.28000000000000003</v>
      </c>
      <c r="BI94">
        <f ca="1"/>
        <v>0.46</v>
      </c>
      <c r="BJ94">
        <f ca="1"/>
        <v>0.55000000000000004</v>
      </c>
      <c r="BK94">
        <f ca="1"/>
        <v>0.59</v>
      </c>
      <c r="BL94">
        <f ca="1"/>
        <v>0.65</v>
      </c>
      <c r="BM94">
        <f ca="1"/>
        <v>0.69</v>
      </c>
      <c r="BN94">
        <f ca="1"/>
        <v>0.78</v>
      </c>
      <c r="BO94">
        <f ca="1"/>
        <v>0.87</v>
      </c>
      <c r="BP94">
        <f ca="1"/>
        <v>0.96</v>
      </c>
      <c r="BQ94">
        <f ca="1"/>
        <v>1</v>
      </c>
      <c r="BR94">
        <f ca="1"/>
        <v>1.0900000000000001</v>
      </c>
      <c r="BS94">
        <f ca="1"/>
        <v>1.1399999999999999</v>
      </c>
      <c r="BT94">
        <f ca="1"/>
        <v>1.18</v>
      </c>
      <c r="BU94">
        <f ca="1"/>
        <v>1.28</v>
      </c>
      <c r="BV94">
        <f ca="1"/>
        <v>1.3</v>
      </c>
      <c r="BW94">
        <f ca="1"/>
        <v>1.46</v>
      </c>
      <c r="BX94">
        <f ca="1"/>
        <v>1.58</v>
      </c>
      <c r="BY94">
        <f ca="1"/>
        <v>1.76</v>
      </c>
      <c r="BZ94">
        <f ca="1"/>
        <v>1.78</v>
      </c>
    </row>
    <row r="95" spans="34:78">
      <c r="AH95">
        <v>9.58</v>
      </c>
      <c r="AI95" s="47">
        <f t="shared" ca="1" si="10"/>
        <v>0.15</v>
      </c>
      <c r="AJ95" s="47">
        <f t="shared" ca="1" si="10"/>
        <v>0.2</v>
      </c>
      <c r="AK95" s="47">
        <f t="shared" ca="1" si="10"/>
        <v>0.28000000000000003</v>
      </c>
      <c r="AL95" s="47">
        <f t="shared" ca="1" si="10"/>
        <v>0.59</v>
      </c>
      <c r="AM95" s="47">
        <f t="shared" ca="1" si="10"/>
        <v>0.96</v>
      </c>
      <c r="AN95" s="47">
        <f t="shared" ca="1" si="10"/>
        <v>1.28</v>
      </c>
      <c r="AO95" s="47">
        <f t="shared" ca="1" si="10"/>
        <v>1.58</v>
      </c>
      <c r="AP95" s="47">
        <f t="shared" ca="1" si="10"/>
        <v>1.76</v>
      </c>
      <c r="AQ95" s="47">
        <f t="shared" ca="1" si="10"/>
        <v>1.78</v>
      </c>
      <c r="AR95">
        <v>93</v>
      </c>
      <c r="AT95">
        <v>94</v>
      </c>
      <c r="AU95" t="s">
        <v>46</v>
      </c>
      <c r="AV95">
        <v>9.8309287852241702</v>
      </c>
      <c r="AW95">
        <v>0.40019696864453602</v>
      </c>
      <c r="AX95">
        <v>0.64710590326198703</v>
      </c>
      <c r="AY95">
        <v>0.91024027724238099</v>
      </c>
      <c r="AZ95">
        <v>1.33487054832679</v>
      </c>
      <c r="BA95">
        <v>1.9683340673254399</v>
      </c>
      <c r="BE95">
        <f ca="1"/>
        <v>9.67</v>
      </c>
      <c r="BF95">
        <f ca="1"/>
        <v>0.15</v>
      </c>
      <c r="BG95">
        <f ca="1"/>
        <v>0.2</v>
      </c>
      <c r="BH95">
        <f ca="1"/>
        <v>0.28000000000000003</v>
      </c>
      <c r="BI95">
        <f ca="1"/>
        <v>0.46</v>
      </c>
      <c r="BJ95">
        <f ca="1"/>
        <v>0.56000000000000005</v>
      </c>
      <c r="BK95">
        <f ca="1"/>
        <v>0.59</v>
      </c>
      <c r="BL95">
        <f ca="1"/>
        <v>0.65</v>
      </c>
      <c r="BM95">
        <f ca="1"/>
        <v>0.69</v>
      </c>
      <c r="BN95">
        <f ca="1"/>
        <v>0.78</v>
      </c>
      <c r="BO95">
        <f ca="1"/>
        <v>0.87</v>
      </c>
      <c r="BP95">
        <f ca="1"/>
        <v>0.97</v>
      </c>
      <c r="BQ95">
        <f ca="1"/>
        <v>1</v>
      </c>
      <c r="BR95">
        <f ca="1"/>
        <v>1.1000000000000001</v>
      </c>
      <c r="BS95">
        <f ca="1"/>
        <v>1.1399999999999999</v>
      </c>
      <c r="BT95">
        <f ca="1"/>
        <v>1.18</v>
      </c>
      <c r="BU95">
        <f ca="1"/>
        <v>1.29</v>
      </c>
      <c r="BV95">
        <f ca="1"/>
        <v>1.3</v>
      </c>
      <c r="BW95">
        <f ca="1"/>
        <v>1.46</v>
      </c>
      <c r="BX95">
        <f ca="1"/>
        <v>1.59</v>
      </c>
      <c r="BY95">
        <f ca="1"/>
        <v>1.76</v>
      </c>
      <c r="BZ95">
        <f ca="1"/>
        <v>1.78</v>
      </c>
    </row>
    <row r="96" spans="34:78">
      <c r="AH96">
        <v>9.67</v>
      </c>
      <c r="AI96" s="47">
        <f t="shared" ca="1" si="10"/>
        <v>0.15</v>
      </c>
      <c r="AJ96" s="47">
        <f t="shared" ca="1" si="10"/>
        <v>0.2</v>
      </c>
      <c r="AK96" s="47">
        <f t="shared" ca="1" si="10"/>
        <v>0.28000000000000003</v>
      </c>
      <c r="AL96" s="47">
        <f t="shared" ca="1" si="10"/>
        <v>0.59</v>
      </c>
      <c r="AM96" s="47">
        <f t="shared" ca="1" si="10"/>
        <v>0.97</v>
      </c>
      <c r="AN96" s="47">
        <f t="shared" ca="1" si="10"/>
        <v>1.29</v>
      </c>
      <c r="AO96" s="47">
        <f t="shared" ca="1" si="10"/>
        <v>1.59</v>
      </c>
      <c r="AP96" s="47">
        <f t="shared" ca="1" si="10"/>
        <v>1.76</v>
      </c>
      <c r="AQ96" s="47">
        <f t="shared" ca="1" si="10"/>
        <v>1.78</v>
      </c>
      <c r="AR96">
        <v>94</v>
      </c>
      <c r="AT96">
        <v>95</v>
      </c>
      <c r="AU96" t="s">
        <v>46</v>
      </c>
      <c r="AV96">
        <v>9.9142621185575095</v>
      </c>
      <c r="AW96">
        <v>0.401549100877436</v>
      </c>
      <c r="AX96">
        <v>0.64840027340086903</v>
      </c>
      <c r="AY96">
        <v>0.91098061509912798</v>
      </c>
      <c r="AZ96">
        <v>1.3365227853861199</v>
      </c>
      <c r="BA96">
        <v>1.9756811425963601</v>
      </c>
      <c r="BE96">
        <f ca="1"/>
        <v>9.75</v>
      </c>
      <c r="BF96">
        <f ca="1"/>
        <v>0.15</v>
      </c>
      <c r="BG96">
        <f ca="1"/>
        <v>0.2</v>
      </c>
      <c r="BH96">
        <f ca="1"/>
        <v>0.28000000000000003</v>
      </c>
      <c r="BI96">
        <f ca="1"/>
        <v>0.46</v>
      </c>
      <c r="BJ96">
        <f ca="1"/>
        <v>0.56000000000000005</v>
      </c>
      <c r="BK96">
        <f ca="1"/>
        <v>0.6</v>
      </c>
      <c r="BL96">
        <f ca="1"/>
        <v>0.65</v>
      </c>
      <c r="BM96">
        <f ca="1"/>
        <v>0.69</v>
      </c>
      <c r="BN96">
        <f ca="1"/>
        <v>0.79</v>
      </c>
      <c r="BO96">
        <f ca="1"/>
        <v>0.87</v>
      </c>
      <c r="BP96">
        <f ca="1"/>
        <v>0.97</v>
      </c>
      <c r="BQ96">
        <f ca="1"/>
        <v>1.01</v>
      </c>
      <c r="BR96">
        <f ca="1"/>
        <v>1.1000000000000001</v>
      </c>
      <c r="BS96">
        <f ca="1"/>
        <v>1.1399999999999999</v>
      </c>
      <c r="BT96">
        <f ca="1"/>
        <v>1.19</v>
      </c>
      <c r="BU96">
        <f ca="1"/>
        <v>1.29</v>
      </c>
      <c r="BV96">
        <f ca="1"/>
        <v>1.3</v>
      </c>
      <c r="BW96">
        <f ca="1"/>
        <v>1.46</v>
      </c>
      <c r="BX96">
        <f ca="1"/>
        <v>1.59</v>
      </c>
      <c r="BY96">
        <f ca="1"/>
        <v>1.76</v>
      </c>
      <c r="BZ96">
        <f ca="1"/>
        <v>1.79</v>
      </c>
    </row>
    <row r="97" spans="34:78">
      <c r="AH97">
        <v>9.75</v>
      </c>
      <c r="AI97" s="47">
        <f t="shared" ca="1" si="10"/>
        <v>0.15</v>
      </c>
      <c r="AJ97" s="47">
        <f t="shared" ca="1" si="10"/>
        <v>0.2</v>
      </c>
      <c r="AK97" s="47">
        <f t="shared" ca="1" si="10"/>
        <v>0.28000000000000003</v>
      </c>
      <c r="AL97" s="47">
        <f t="shared" ca="1" si="10"/>
        <v>0.6</v>
      </c>
      <c r="AM97" s="47">
        <f t="shared" ca="1" si="10"/>
        <v>0.97</v>
      </c>
      <c r="AN97" s="47">
        <f t="shared" ca="1" si="10"/>
        <v>1.29</v>
      </c>
      <c r="AO97" s="47">
        <f t="shared" ca="1" si="10"/>
        <v>1.59</v>
      </c>
      <c r="AP97" s="47">
        <f t="shared" ca="1" si="10"/>
        <v>1.76</v>
      </c>
      <c r="AQ97" s="47">
        <f t="shared" ca="1" si="10"/>
        <v>1.79</v>
      </c>
      <c r="AR97">
        <v>95</v>
      </c>
      <c r="AT97">
        <v>96</v>
      </c>
      <c r="AU97" t="s">
        <v>46</v>
      </c>
      <c r="AV97">
        <v>9.9975954518908399</v>
      </c>
      <c r="AW97">
        <v>0.40290123311033699</v>
      </c>
      <c r="AX97">
        <v>0.64969464353975004</v>
      </c>
      <c r="AY97">
        <v>0.91172095295587496</v>
      </c>
      <c r="AZ97">
        <v>1.3381750224454501</v>
      </c>
      <c r="BA97">
        <v>1.98302821786729</v>
      </c>
      <c r="BE97">
        <f ca="1"/>
        <v>9.83</v>
      </c>
      <c r="BF97">
        <f ca="1"/>
        <v>0.15</v>
      </c>
      <c r="BG97">
        <f ca="1"/>
        <v>0.2</v>
      </c>
      <c r="BH97">
        <f ca="1"/>
        <v>0.28000000000000003</v>
      </c>
      <c r="BI97">
        <f ca="1"/>
        <v>0.47</v>
      </c>
      <c r="BJ97">
        <f ca="1"/>
        <v>0.56000000000000005</v>
      </c>
      <c r="BK97">
        <f ca="1"/>
        <v>0.6</v>
      </c>
      <c r="BL97">
        <f ca="1"/>
        <v>0.66</v>
      </c>
      <c r="BM97">
        <f ca="1"/>
        <v>0.7</v>
      </c>
      <c r="BN97">
        <f ca="1"/>
        <v>0.79</v>
      </c>
      <c r="BO97">
        <f ca="1"/>
        <v>0.88</v>
      </c>
      <c r="BP97">
        <f ca="1"/>
        <v>0.98</v>
      </c>
      <c r="BQ97">
        <f ca="1"/>
        <v>1.01</v>
      </c>
      <c r="BR97">
        <f ca="1"/>
        <v>1.1100000000000001</v>
      </c>
      <c r="BS97">
        <f ca="1"/>
        <v>1.1499999999999999</v>
      </c>
      <c r="BT97">
        <f ca="1"/>
        <v>1.19</v>
      </c>
      <c r="BU97">
        <f ca="1"/>
        <v>1.29</v>
      </c>
      <c r="BV97">
        <f ca="1"/>
        <v>1.3</v>
      </c>
      <c r="BW97">
        <f ca="1"/>
        <v>1.46</v>
      </c>
      <c r="BX97">
        <f ca="1"/>
        <v>1.59</v>
      </c>
      <c r="BY97">
        <f ca="1"/>
        <v>1.77</v>
      </c>
      <c r="BZ97">
        <f ca="1"/>
        <v>1.79</v>
      </c>
    </row>
    <row r="98" spans="34:78">
      <c r="AH98">
        <v>9.83</v>
      </c>
      <c r="AI98" s="47">
        <f t="shared" ca="1" si="10"/>
        <v>0.15</v>
      </c>
      <c r="AJ98" s="47">
        <f t="shared" ca="1" si="10"/>
        <v>0.2</v>
      </c>
      <c r="AK98" s="47">
        <f t="shared" ca="1" si="10"/>
        <v>0.28000000000000003</v>
      </c>
      <c r="AL98" s="47">
        <f t="shared" ca="1" si="10"/>
        <v>0.6</v>
      </c>
      <c r="AM98" s="47">
        <f t="shared" ca="1" si="10"/>
        <v>0.98</v>
      </c>
      <c r="AN98" s="47">
        <f t="shared" ca="1" si="10"/>
        <v>1.29</v>
      </c>
      <c r="AO98" s="47">
        <f t="shared" ca="1" si="10"/>
        <v>1.59</v>
      </c>
      <c r="AP98" s="47">
        <f t="shared" ca="1" si="10"/>
        <v>1.77</v>
      </c>
      <c r="AQ98" s="47">
        <f t="shared" ca="1" si="10"/>
        <v>1.79</v>
      </c>
      <c r="AR98">
        <v>96</v>
      </c>
      <c r="AT98">
        <v>97</v>
      </c>
      <c r="AU98" t="s">
        <v>46</v>
      </c>
      <c r="AV98">
        <v>10.0809287852242</v>
      </c>
      <c r="AW98">
        <v>0.40425336534323802</v>
      </c>
      <c r="AX98">
        <v>0.65098901367863204</v>
      </c>
      <c r="AY98">
        <v>0.91246129081262095</v>
      </c>
      <c r="AZ98">
        <v>1.33982725950478</v>
      </c>
      <c r="BA98">
        <v>1.9903752931382099</v>
      </c>
      <c r="BE98">
        <f ca="1"/>
        <v>9.92</v>
      </c>
      <c r="BF98">
        <f ca="1"/>
        <v>0.15</v>
      </c>
      <c r="BG98">
        <f ca="1"/>
        <v>0.2</v>
      </c>
      <c r="BH98">
        <f ca="1"/>
        <v>0.28000000000000003</v>
      </c>
      <c r="BI98">
        <f ca="1"/>
        <v>0.47</v>
      </c>
      <c r="BJ98">
        <f ca="1"/>
        <v>0.56999999999999995</v>
      </c>
      <c r="BK98">
        <f ca="1"/>
        <v>0.6</v>
      </c>
      <c r="BL98">
        <f ca="1"/>
        <v>0.66</v>
      </c>
      <c r="BM98">
        <f ca="1"/>
        <v>0.7</v>
      </c>
      <c r="BN98">
        <f ca="1"/>
        <v>0.79</v>
      </c>
      <c r="BO98">
        <f ca="1"/>
        <v>0.88</v>
      </c>
      <c r="BP98">
        <f ca="1"/>
        <v>0.98</v>
      </c>
      <c r="BQ98">
        <f ca="1"/>
        <v>1.02</v>
      </c>
      <c r="BR98">
        <f ca="1"/>
        <v>1.1100000000000001</v>
      </c>
      <c r="BS98">
        <f ca="1"/>
        <v>1.1499999999999999</v>
      </c>
      <c r="BT98">
        <f ca="1"/>
        <v>1.19</v>
      </c>
      <c r="BU98">
        <f ca="1"/>
        <v>1.29</v>
      </c>
      <c r="BV98">
        <f ca="1"/>
        <v>1.31</v>
      </c>
      <c r="BW98">
        <f ca="1"/>
        <v>1.46</v>
      </c>
      <c r="BX98">
        <f ca="1"/>
        <v>1.6</v>
      </c>
      <c r="BY98">
        <f ca="1"/>
        <v>1.77</v>
      </c>
      <c r="BZ98">
        <f ca="1"/>
        <v>1.79</v>
      </c>
    </row>
    <row r="99" spans="34:78">
      <c r="AH99">
        <v>9.92</v>
      </c>
      <c r="AI99" s="47">
        <f t="shared" ca="1" si="10"/>
        <v>0.15</v>
      </c>
      <c r="AJ99" s="47">
        <f t="shared" ca="1" si="10"/>
        <v>0.2</v>
      </c>
      <c r="AK99" s="47">
        <f t="shared" ca="1" si="10"/>
        <v>0.28000000000000003</v>
      </c>
      <c r="AL99" s="47">
        <f t="shared" ca="1" si="10"/>
        <v>0.6</v>
      </c>
      <c r="AM99" s="47">
        <f t="shared" ca="1" si="10"/>
        <v>0.98</v>
      </c>
      <c r="AN99" s="47">
        <f t="shared" ca="1" si="10"/>
        <v>1.29</v>
      </c>
      <c r="AO99" s="47">
        <f t="shared" ca="1" si="10"/>
        <v>1.6</v>
      </c>
      <c r="AP99" s="47">
        <f t="shared" ca="1" si="10"/>
        <v>1.77</v>
      </c>
      <c r="AQ99" s="47">
        <f t="shared" ca="1" si="10"/>
        <v>1.79</v>
      </c>
      <c r="AR99">
        <v>97</v>
      </c>
      <c r="AT99">
        <v>98</v>
      </c>
      <c r="AU99" t="s">
        <v>46</v>
      </c>
      <c r="AV99">
        <v>10.164262118557501</v>
      </c>
      <c r="AW99">
        <v>0.40560549757613801</v>
      </c>
      <c r="AX99">
        <v>0.65228338381751405</v>
      </c>
      <c r="AY99">
        <v>0.91320162866936805</v>
      </c>
      <c r="AZ99">
        <v>1.3414794965641099</v>
      </c>
      <c r="BA99">
        <v>1.9977223684091401</v>
      </c>
      <c r="BE99">
        <f ca="1"/>
        <v>10</v>
      </c>
      <c r="BF99">
        <f ca="1"/>
        <v>0.15</v>
      </c>
      <c r="BG99">
        <f ca="1"/>
        <v>0.19</v>
      </c>
      <c r="BH99">
        <f ca="1"/>
        <v>0.28000000000000003</v>
      </c>
      <c r="BI99">
        <f ca="1"/>
        <v>0.47</v>
      </c>
      <c r="BJ99">
        <f ca="1"/>
        <v>0.56999999999999995</v>
      </c>
      <c r="BK99">
        <f ca="1"/>
        <v>0.6</v>
      </c>
      <c r="BL99">
        <f ca="1"/>
        <v>0.66</v>
      </c>
      <c r="BM99">
        <f ca="1"/>
        <v>0.7</v>
      </c>
      <c r="BN99">
        <f ca="1"/>
        <v>0.8</v>
      </c>
      <c r="BO99">
        <f ca="1"/>
        <v>0.89</v>
      </c>
      <c r="BP99">
        <f ca="1"/>
        <v>0.99</v>
      </c>
      <c r="BQ99">
        <f ca="1"/>
        <v>1.02</v>
      </c>
      <c r="BR99">
        <f ca="1"/>
        <v>1.1100000000000001</v>
      </c>
      <c r="BS99">
        <f ca="1"/>
        <v>1.1499999999999999</v>
      </c>
      <c r="BT99">
        <f ca="1"/>
        <v>1.19</v>
      </c>
      <c r="BU99">
        <f ca="1"/>
        <v>1.29</v>
      </c>
      <c r="BV99">
        <f ca="1"/>
        <v>1.31</v>
      </c>
      <c r="BW99">
        <f ca="1"/>
        <v>1.47</v>
      </c>
      <c r="BX99">
        <f ca="1"/>
        <v>1.6</v>
      </c>
      <c r="BY99">
        <f ca="1"/>
        <v>1.77</v>
      </c>
      <c r="BZ99">
        <f ca="1"/>
        <v>1.79</v>
      </c>
    </row>
    <row r="100" spans="34:78">
      <c r="AH100">
        <v>10</v>
      </c>
      <c r="AI100" s="47">
        <f t="shared" ca="1" si="10"/>
        <v>0.15</v>
      </c>
      <c r="AJ100" s="47">
        <f t="shared" ca="1" si="10"/>
        <v>0.19</v>
      </c>
      <c r="AK100" s="47">
        <f t="shared" ca="1" si="10"/>
        <v>0.28000000000000003</v>
      </c>
      <c r="AL100" s="47">
        <f t="shared" ca="1" si="10"/>
        <v>0.6</v>
      </c>
      <c r="AM100" s="47">
        <f t="shared" ca="1" si="10"/>
        <v>0.99</v>
      </c>
      <c r="AN100" s="47">
        <f t="shared" ca="1" si="10"/>
        <v>1.29</v>
      </c>
      <c r="AO100" s="47">
        <f t="shared" ca="1" si="10"/>
        <v>1.6</v>
      </c>
      <c r="AP100" s="47">
        <f t="shared" ca="1" si="10"/>
        <v>1.77</v>
      </c>
      <c r="AQ100" s="47">
        <f t="shared" ca="1" si="10"/>
        <v>1.79</v>
      </c>
      <c r="AR100">
        <v>98</v>
      </c>
      <c r="AT100">
        <v>99</v>
      </c>
      <c r="AU100" t="s">
        <v>46</v>
      </c>
      <c r="AV100">
        <v>10.247595451890801</v>
      </c>
      <c r="AW100">
        <v>0.40695762980903899</v>
      </c>
      <c r="AX100">
        <v>0.65357775395639495</v>
      </c>
      <c r="AY100">
        <v>0.91394196652611404</v>
      </c>
      <c r="AZ100">
        <v>1.3431317336234401</v>
      </c>
      <c r="BA100">
        <v>2.00506944368006</v>
      </c>
      <c r="BE100">
        <f ca="1"/>
        <v>10.08</v>
      </c>
      <c r="BF100">
        <f ca="1"/>
        <v>0.15</v>
      </c>
      <c r="BG100">
        <f ca="1"/>
        <v>0.19</v>
      </c>
      <c r="BH100">
        <f ca="1"/>
        <v>0.28000000000000003</v>
      </c>
      <c r="BI100">
        <f ca="1"/>
        <v>0.47</v>
      </c>
      <c r="BJ100">
        <f ca="1"/>
        <v>0.56999999999999995</v>
      </c>
      <c r="BK100">
        <f ca="1"/>
        <v>0.61</v>
      </c>
      <c r="BL100">
        <f ca="1"/>
        <v>0.67</v>
      </c>
      <c r="BM100">
        <f ca="1"/>
        <v>0.71</v>
      </c>
      <c r="BN100">
        <f ca="1"/>
        <v>0.8</v>
      </c>
      <c r="BO100">
        <f ca="1"/>
        <v>0.89</v>
      </c>
      <c r="BP100">
        <f ca="1"/>
        <v>1</v>
      </c>
      <c r="BQ100">
        <f ca="1"/>
        <v>1.03</v>
      </c>
      <c r="BR100">
        <f ca="1"/>
        <v>1.1200000000000001</v>
      </c>
      <c r="BS100">
        <f ca="1"/>
        <v>1.1599999999999999</v>
      </c>
      <c r="BT100">
        <f ca="1"/>
        <v>1.2</v>
      </c>
      <c r="BU100">
        <f ca="1"/>
        <v>1.29</v>
      </c>
      <c r="BV100">
        <f ca="1"/>
        <v>1.31</v>
      </c>
      <c r="BW100">
        <f ca="1"/>
        <v>1.47</v>
      </c>
      <c r="BX100">
        <f ca="1"/>
        <v>1.6</v>
      </c>
      <c r="BY100">
        <f ca="1"/>
        <v>1.78</v>
      </c>
      <c r="BZ100">
        <f ca="1"/>
        <v>1.8</v>
      </c>
    </row>
    <row r="101" spans="34:78">
      <c r="AH101">
        <v>10.08</v>
      </c>
      <c r="AI101" s="47">
        <f t="shared" ca="1" si="10"/>
        <v>0.15</v>
      </c>
      <c r="AJ101" s="47">
        <f t="shared" ca="1" si="10"/>
        <v>0.19</v>
      </c>
      <c r="AK101" s="47">
        <f t="shared" ca="1" si="10"/>
        <v>0.28000000000000003</v>
      </c>
      <c r="AL101" s="47">
        <f t="shared" ca="1" si="10"/>
        <v>0.61</v>
      </c>
      <c r="AM101" s="47">
        <f t="shared" ca="1" si="10"/>
        <v>1</v>
      </c>
      <c r="AN101" s="47">
        <f t="shared" ca="1" si="10"/>
        <v>1.29</v>
      </c>
      <c r="AO101" s="47">
        <f t="shared" ca="1" si="10"/>
        <v>1.6</v>
      </c>
      <c r="AP101" s="47">
        <f t="shared" ca="1" si="10"/>
        <v>1.78</v>
      </c>
      <c r="AQ101" s="47">
        <f t="shared" ca="1" si="10"/>
        <v>1.8</v>
      </c>
      <c r="AR101">
        <v>99</v>
      </c>
      <c r="AT101">
        <v>100</v>
      </c>
      <c r="AU101" t="s">
        <v>46</v>
      </c>
      <c r="AV101">
        <v>10.3309287852242</v>
      </c>
      <c r="AW101">
        <v>0.40830976204193897</v>
      </c>
      <c r="AX101">
        <v>0.65487212409527695</v>
      </c>
      <c r="AY101">
        <v>0.91468230438286102</v>
      </c>
      <c r="AZ101">
        <v>1.34478397068277</v>
      </c>
      <c r="BA101">
        <v>2.0124165189509902</v>
      </c>
      <c r="BE101">
        <f ca="1"/>
        <v>10.17</v>
      </c>
      <c r="BF101">
        <f ca="1"/>
        <v>0.15</v>
      </c>
      <c r="BG101">
        <f ca="1"/>
        <v>0.19</v>
      </c>
      <c r="BH101">
        <f ca="1"/>
        <v>0.28000000000000003</v>
      </c>
      <c r="BI101">
        <f ca="1"/>
        <v>0.47</v>
      </c>
      <c r="BJ101">
        <f ca="1"/>
        <v>0.57999999999999996</v>
      </c>
      <c r="BK101">
        <f ca="1"/>
        <v>0.61</v>
      </c>
      <c r="BL101">
        <f ca="1"/>
        <v>0.67</v>
      </c>
      <c r="BM101">
        <f ca="1"/>
        <v>0.71</v>
      </c>
      <c r="BN101">
        <f ca="1"/>
        <v>0.8</v>
      </c>
      <c r="BO101">
        <f ca="1"/>
        <v>0.9</v>
      </c>
      <c r="BP101">
        <f ca="1"/>
        <v>1</v>
      </c>
      <c r="BQ101">
        <f ca="1"/>
        <v>1.03</v>
      </c>
      <c r="BR101">
        <f ca="1"/>
        <v>1.1200000000000001</v>
      </c>
      <c r="BS101">
        <f ca="1"/>
        <v>1.1599999999999999</v>
      </c>
      <c r="BT101">
        <f ca="1"/>
        <v>1.2</v>
      </c>
      <c r="BU101">
        <f ca="1"/>
        <v>1.3</v>
      </c>
      <c r="BV101">
        <f ca="1"/>
        <v>1.31</v>
      </c>
      <c r="BW101">
        <f ca="1"/>
        <v>1.47</v>
      </c>
      <c r="BX101">
        <f ca="1"/>
        <v>1.6</v>
      </c>
      <c r="BY101">
        <f ca="1"/>
        <v>1.78</v>
      </c>
      <c r="BZ101">
        <f ca="1"/>
        <v>1.8</v>
      </c>
    </row>
    <row r="102" spans="34:78">
      <c r="AH102">
        <v>10.17</v>
      </c>
      <c r="AI102" s="47">
        <f t="shared" ca="1" si="10"/>
        <v>0.15</v>
      </c>
      <c r="AJ102" s="47">
        <f t="shared" ca="1" si="10"/>
        <v>0.19</v>
      </c>
      <c r="AK102" s="47">
        <f t="shared" ca="1" si="10"/>
        <v>0.28000000000000003</v>
      </c>
      <c r="AL102" s="47">
        <f t="shared" ca="1" si="10"/>
        <v>0.61</v>
      </c>
      <c r="AM102" s="47">
        <f t="shared" ca="1" si="10"/>
        <v>1</v>
      </c>
      <c r="AN102" s="47">
        <f t="shared" ca="1" si="10"/>
        <v>1.3</v>
      </c>
      <c r="AO102" s="47">
        <f t="shared" ca="1" si="10"/>
        <v>1.6</v>
      </c>
      <c r="AP102" s="47">
        <f t="shared" ca="1" si="10"/>
        <v>1.78</v>
      </c>
      <c r="AQ102" s="47">
        <f t="shared" ca="1" si="10"/>
        <v>1.8</v>
      </c>
      <c r="AR102">
        <v>100</v>
      </c>
      <c r="AT102">
        <v>101</v>
      </c>
      <c r="AU102" t="s">
        <v>46</v>
      </c>
      <c r="AV102">
        <v>10.414262118557501</v>
      </c>
      <c r="AW102">
        <v>0.40966189427484001</v>
      </c>
      <c r="AX102">
        <v>0.65616649423415896</v>
      </c>
      <c r="AY102">
        <v>0.91542264223960701</v>
      </c>
      <c r="AZ102">
        <v>1.3464362077420999</v>
      </c>
      <c r="BA102">
        <v>2.0197635942219199</v>
      </c>
      <c r="BE102">
        <f ca="1"/>
        <v>10.25</v>
      </c>
      <c r="BF102">
        <f ca="1"/>
        <v>0.15</v>
      </c>
      <c r="BG102">
        <f ca="1"/>
        <v>0.19</v>
      </c>
      <c r="BH102">
        <f ca="1"/>
        <v>0.27</v>
      </c>
      <c r="BI102">
        <f ca="1"/>
        <v>0.47</v>
      </c>
      <c r="BJ102">
        <f ca="1"/>
        <v>0.57999999999999996</v>
      </c>
      <c r="BK102">
        <f ca="1"/>
        <v>0.61</v>
      </c>
      <c r="BL102">
        <f ca="1"/>
        <v>0.67</v>
      </c>
      <c r="BM102">
        <f ca="1"/>
        <v>0.71</v>
      </c>
      <c r="BN102">
        <f ca="1"/>
        <v>0.8</v>
      </c>
      <c r="BO102">
        <f ca="1"/>
        <v>0.9</v>
      </c>
      <c r="BP102">
        <f ca="1"/>
        <v>1.01</v>
      </c>
      <c r="BQ102">
        <f ca="1"/>
        <v>1.04</v>
      </c>
      <c r="BR102">
        <f ca="1"/>
        <v>1.1299999999999999</v>
      </c>
      <c r="BS102">
        <f ca="1"/>
        <v>1.1599999999999999</v>
      </c>
      <c r="BT102">
        <f ca="1"/>
        <v>1.2</v>
      </c>
      <c r="BU102">
        <f ca="1"/>
        <v>1.3</v>
      </c>
      <c r="BV102">
        <f ca="1"/>
        <v>1.31</v>
      </c>
      <c r="BW102">
        <f ca="1"/>
        <v>1.47</v>
      </c>
      <c r="BX102">
        <f ca="1"/>
        <v>1.61</v>
      </c>
      <c r="BY102">
        <f ca="1"/>
        <v>1.78</v>
      </c>
      <c r="BZ102">
        <f ca="1"/>
        <v>1.8</v>
      </c>
    </row>
    <row r="103" spans="34:78">
      <c r="AH103">
        <v>10.25</v>
      </c>
      <c r="AI103" s="47">
        <f t="shared" ca="1" si="10"/>
        <v>0.15</v>
      </c>
      <c r="AJ103" s="47">
        <f t="shared" ca="1" si="10"/>
        <v>0.19</v>
      </c>
      <c r="AK103" s="47">
        <f t="shared" ca="1" si="10"/>
        <v>0.27</v>
      </c>
      <c r="AL103" s="47">
        <f t="shared" ca="1" si="10"/>
        <v>0.61</v>
      </c>
      <c r="AM103" s="47">
        <f t="shared" ca="1" si="10"/>
        <v>1.01</v>
      </c>
      <c r="AN103" s="47">
        <f t="shared" ca="1" si="10"/>
        <v>1.3</v>
      </c>
      <c r="AO103" s="47">
        <f t="shared" ca="1" si="10"/>
        <v>1.61</v>
      </c>
      <c r="AP103" s="47">
        <f t="shared" ca="1" si="10"/>
        <v>1.78</v>
      </c>
      <c r="AQ103" s="47">
        <f t="shared" ca="1" si="10"/>
        <v>1.8</v>
      </c>
      <c r="AR103">
        <v>101</v>
      </c>
      <c r="AT103">
        <v>102</v>
      </c>
      <c r="AU103" t="s">
        <v>46</v>
      </c>
      <c r="AV103">
        <v>10.497595451890801</v>
      </c>
      <c r="AW103">
        <v>0.41101402650773999</v>
      </c>
      <c r="AX103">
        <v>0.65746086437303997</v>
      </c>
      <c r="AY103">
        <v>0.916162980096354</v>
      </c>
      <c r="AZ103">
        <v>1.3480884448014301</v>
      </c>
      <c r="BA103">
        <v>2.0271106694928398</v>
      </c>
      <c r="BE103">
        <f ca="1"/>
        <v>10.33</v>
      </c>
      <c r="BF103">
        <f ca="1"/>
        <v>0.15</v>
      </c>
      <c r="BG103">
        <f ca="1"/>
        <v>0.19</v>
      </c>
      <c r="BH103">
        <f ca="1"/>
        <v>0.27</v>
      </c>
      <c r="BI103">
        <f ca="1"/>
        <v>0.48</v>
      </c>
      <c r="BJ103">
        <f ca="1"/>
        <v>0.59</v>
      </c>
      <c r="BK103">
        <f ca="1"/>
        <v>0.62</v>
      </c>
      <c r="BL103">
        <f ca="1"/>
        <v>0.68</v>
      </c>
      <c r="BM103">
        <f ca="1"/>
        <v>0.71</v>
      </c>
      <c r="BN103">
        <f ca="1"/>
        <v>0.81</v>
      </c>
      <c r="BO103">
        <f ca="1"/>
        <v>0.91</v>
      </c>
      <c r="BP103">
        <f ca="1"/>
        <v>1.01</v>
      </c>
      <c r="BQ103">
        <f ca="1"/>
        <v>1.04</v>
      </c>
      <c r="BR103">
        <f ca="1"/>
        <v>1.1299999999999999</v>
      </c>
      <c r="BS103">
        <f ca="1"/>
        <v>1.17</v>
      </c>
      <c r="BT103">
        <f ca="1"/>
        <v>1.21</v>
      </c>
      <c r="BU103">
        <f ca="1"/>
        <v>1.3</v>
      </c>
      <c r="BV103">
        <f ca="1"/>
        <v>1.31</v>
      </c>
      <c r="BW103">
        <f ca="1"/>
        <v>1.47</v>
      </c>
      <c r="BX103">
        <f ca="1"/>
        <v>1.61</v>
      </c>
      <c r="BY103">
        <f ca="1"/>
        <v>1.79</v>
      </c>
      <c r="BZ103">
        <f ca="1"/>
        <v>1.8</v>
      </c>
    </row>
    <row r="104" spans="34:78">
      <c r="AH104">
        <v>10.33</v>
      </c>
      <c r="AI104" s="47">
        <f t="shared" ref="AI104:AQ113" ca="1" si="11">IF(AND(AI$3&gt;=MIN($J$5:$AD$5),AI$3&lt;=MAX($J$5:$AD$5)),INDEX(allCentiles,$AR104,MATCH(AI$3,topRow)),NA())</f>
        <v>0.15</v>
      </c>
      <c r="AJ104" s="47">
        <f t="shared" ca="1" si="11"/>
        <v>0.19</v>
      </c>
      <c r="AK104" s="47">
        <f t="shared" ca="1" si="11"/>
        <v>0.27</v>
      </c>
      <c r="AL104" s="47">
        <f t="shared" ca="1" si="11"/>
        <v>0.62</v>
      </c>
      <c r="AM104" s="47">
        <f t="shared" ca="1" si="11"/>
        <v>1.01</v>
      </c>
      <c r="AN104" s="47">
        <f t="shared" ca="1" si="11"/>
        <v>1.3</v>
      </c>
      <c r="AO104" s="47">
        <f t="shared" ca="1" si="11"/>
        <v>1.61</v>
      </c>
      <c r="AP104" s="47">
        <f t="shared" ca="1" si="11"/>
        <v>1.79</v>
      </c>
      <c r="AQ104" s="47">
        <f t="shared" ca="1" si="11"/>
        <v>1.8</v>
      </c>
      <c r="AR104">
        <v>102</v>
      </c>
      <c r="AT104">
        <v>103</v>
      </c>
      <c r="AU104" t="s">
        <v>46</v>
      </c>
      <c r="AV104">
        <v>10.5809287852242</v>
      </c>
      <c r="AW104">
        <v>0.41236615874064098</v>
      </c>
      <c r="AX104">
        <v>0.65875523451192197</v>
      </c>
      <c r="AY104">
        <v>0.91690331795310098</v>
      </c>
      <c r="AZ104">
        <v>1.34974068186077</v>
      </c>
      <c r="BA104">
        <v>2.0344577447637699</v>
      </c>
      <c r="BE104">
        <f ca="1"/>
        <v>10.42</v>
      </c>
      <c r="BF104">
        <f ca="1"/>
        <v>0.15</v>
      </c>
      <c r="BG104">
        <f ca="1"/>
        <v>0.19</v>
      </c>
      <c r="BH104">
        <f ca="1"/>
        <v>0.27</v>
      </c>
      <c r="BI104">
        <f ca="1"/>
        <v>0.48</v>
      </c>
      <c r="BJ104">
        <f ca="1"/>
        <v>0.59</v>
      </c>
      <c r="BK104">
        <f ca="1"/>
        <v>0.62</v>
      </c>
      <c r="BL104">
        <f ca="1"/>
        <v>0.68</v>
      </c>
      <c r="BM104">
        <f ca="1"/>
        <v>0.72</v>
      </c>
      <c r="BN104">
        <f ca="1"/>
        <v>0.81</v>
      </c>
      <c r="BO104">
        <f ca="1"/>
        <v>0.91</v>
      </c>
      <c r="BP104">
        <f ca="1"/>
        <v>1.02</v>
      </c>
      <c r="BQ104">
        <f ca="1"/>
        <v>1.05</v>
      </c>
      <c r="BR104">
        <f ca="1"/>
        <v>1.1399999999999999</v>
      </c>
      <c r="BS104">
        <f ca="1"/>
        <v>1.17</v>
      </c>
      <c r="BT104">
        <f ca="1"/>
        <v>1.21</v>
      </c>
      <c r="BU104">
        <f ca="1"/>
        <v>1.3</v>
      </c>
      <c r="BV104">
        <f ca="1"/>
        <v>1.31</v>
      </c>
      <c r="BW104">
        <f ca="1"/>
        <v>1.48</v>
      </c>
      <c r="BX104">
        <f ca="1"/>
        <v>1.61</v>
      </c>
      <c r="BY104">
        <f ca="1"/>
        <v>1.79</v>
      </c>
      <c r="BZ104">
        <f ca="1"/>
        <v>1.81</v>
      </c>
    </row>
    <row r="105" spans="34:78">
      <c r="AH105">
        <v>10.42</v>
      </c>
      <c r="AI105" s="47">
        <f t="shared" ca="1" si="11"/>
        <v>0.15</v>
      </c>
      <c r="AJ105" s="47">
        <f t="shared" ca="1" si="11"/>
        <v>0.19</v>
      </c>
      <c r="AK105" s="47">
        <f t="shared" ca="1" si="11"/>
        <v>0.27</v>
      </c>
      <c r="AL105" s="47">
        <f t="shared" ca="1" si="11"/>
        <v>0.62</v>
      </c>
      <c r="AM105" s="47">
        <f t="shared" ca="1" si="11"/>
        <v>1.02</v>
      </c>
      <c r="AN105" s="47">
        <f t="shared" ca="1" si="11"/>
        <v>1.3</v>
      </c>
      <c r="AO105" s="47">
        <f t="shared" ca="1" si="11"/>
        <v>1.61</v>
      </c>
      <c r="AP105" s="47">
        <f t="shared" ca="1" si="11"/>
        <v>1.79</v>
      </c>
      <c r="AQ105" s="47">
        <f t="shared" ca="1" si="11"/>
        <v>1.81</v>
      </c>
      <c r="AR105">
        <v>103</v>
      </c>
      <c r="AT105">
        <v>104</v>
      </c>
      <c r="AU105" t="s">
        <v>46</v>
      </c>
      <c r="AV105">
        <v>10.664262118557501</v>
      </c>
      <c r="AW105">
        <v>0.41371829097354201</v>
      </c>
      <c r="AX105">
        <v>0.66004960465080398</v>
      </c>
      <c r="AY105">
        <v>0.91764365580984697</v>
      </c>
      <c r="AZ105">
        <v>1.3513929189200999</v>
      </c>
      <c r="BA105">
        <v>2.0418048200346899</v>
      </c>
      <c r="BE105">
        <f ca="1"/>
        <v>10.5</v>
      </c>
      <c r="BF105">
        <f ca="1"/>
        <v>0.15</v>
      </c>
      <c r="BG105">
        <f ca="1"/>
        <v>0.19</v>
      </c>
      <c r="BH105">
        <f ca="1"/>
        <v>0.27</v>
      </c>
      <c r="BI105">
        <f ca="1"/>
        <v>0.48</v>
      </c>
      <c r="BJ105">
        <f ca="1"/>
        <v>0.59</v>
      </c>
      <c r="BK105">
        <f ca="1"/>
        <v>0.62</v>
      </c>
      <c r="BL105">
        <f ca="1"/>
        <v>0.68</v>
      </c>
      <c r="BM105">
        <f ca="1"/>
        <v>0.72</v>
      </c>
      <c r="BN105">
        <f ca="1"/>
        <v>0.81</v>
      </c>
      <c r="BO105">
        <f ca="1"/>
        <v>0.92</v>
      </c>
      <c r="BP105">
        <f ca="1"/>
        <v>1.03</v>
      </c>
      <c r="BQ105">
        <f ca="1"/>
        <v>1.06</v>
      </c>
      <c r="BR105">
        <f ca="1"/>
        <v>1.1399999999999999</v>
      </c>
      <c r="BS105">
        <f ca="1"/>
        <v>1.18</v>
      </c>
      <c r="BT105">
        <f ca="1"/>
        <v>1.21</v>
      </c>
      <c r="BU105">
        <f ca="1"/>
        <v>1.3</v>
      </c>
      <c r="BV105">
        <f ca="1"/>
        <v>1.31</v>
      </c>
      <c r="BW105">
        <f ca="1"/>
        <v>1.48</v>
      </c>
      <c r="BX105">
        <f ca="1"/>
        <v>1.62</v>
      </c>
      <c r="BY105">
        <f ca="1"/>
        <v>1.79</v>
      </c>
      <c r="BZ105">
        <f ca="1"/>
        <v>1.81</v>
      </c>
    </row>
    <row r="106" spans="34:78">
      <c r="AH106">
        <v>10.5</v>
      </c>
      <c r="AI106" s="47">
        <f t="shared" ca="1" si="11"/>
        <v>0.15</v>
      </c>
      <c r="AJ106" s="47">
        <f t="shared" ca="1" si="11"/>
        <v>0.19</v>
      </c>
      <c r="AK106" s="47">
        <f t="shared" ca="1" si="11"/>
        <v>0.27</v>
      </c>
      <c r="AL106" s="47">
        <f t="shared" ca="1" si="11"/>
        <v>0.62</v>
      </c>
      <c r="AM106" s="47">
        <f t="shared" ca="1" si="11"/>
        <v>1.03</v>
      </c>
      <c r="AN106" s="47">
        <f t="shared" ca="1" si="11"/>
        <v>1.3</v>
      </c>
      <c r="AO106" s="47">
        <f t="shared" ca="1" si="11"/>
        <v>1.62</v>
      </c>
      <c r="AP106" s="47">
        <f t="shared" ca="1" si="11"/>
        <v>1.79</v>
      </c>
      <c r="AQ106" s="47">
        <f t="shared" ca="1" si="11"/>
        <v>1.81</v>
      </c>
      <c r="AR106">
        <v>104</v>
      </c>
      <c r="AT106">
        <v>105</v>
      </c>
      <c r="AU106" t="s">
        <v>46</v>
      </c>
      <c r="AV106">
        <v>10.747595451890801</v>
      </c>
      <c r="AW106">
        <v>0.415070423206442</v>
      </c>
      <c r="AX106">
        <v>0.66134397478968598</v>
      </c>
      <c r="AY106">
        <v>0.91838399366659396</v>
      </c>
      <c r="AZ106">
        <v>1.3530451559794301</v>
      </c>
      <c r="BA106">
        <v>2.04915189530562</v>
      </c>
      <c r="BE106">
        <f ca="1"/>
        <v>10.58</v>
      </c>
      <c r="BF106">
        <f ca="1"/>
        <v>0.15</v>
      </c>
      <c r="BG106">
        <f ca="1"/>
        <v>0.19</v>
      </c>
      <c r="BH106">
        <f ca="1"/>
        <v>0.27</v>
      </c>
      <c r="BI106">
        <f ca="1"/>
        <v>0.48</v>
      </c>
      <c r="BJ106">
        <f ca="1"/>
        <v>0.6</v>
      </c>
      <c r="BK106">
        <f ca="1"/>
        <v>0.63</v>
      </c>
      <c r="BL106">
        <f ca="1"/>
        <v>0.69</v>
      </c>
      <c r="BM106">
        <f ca="1"/>
        <v>0.72</v>
      </c>
      <c r="BN106">
        <f ca="1"/>
        <v>0.82</v>
      </c>
      <c r="BO106">
        <f ca="1"/>
        <v>0.92</v>
      </c>
      <c r="BP106">
        <f ca="1"/>
        <v>1.03</v>
      </c>
      <c r="BQ106">
        <f ca="1"/>
        <v>1.06</v>
      </c>
      <c r="BR106">
        <f ca="1"/>
        <v>1.1499999999999999</v>
      </c>
      <c r="BS106">
        <f ca="1"/>
        <v>1.18</v>
      </c>
      <c r="BT106">
        <f ca="1"/>
        <v>1.22</v>
      </c>
      <c r="BU106">
        <f ca="1"/>
        <v>1.3</v>
      </c>
      <c r="BV106">
        <f ca="1"/>
        <v>1.31</v>
      </c>
      <c r="BW106">
        <f ca="1"/>
        <v>1.48</v>
      </c>
      <c r="BX106">
        <f ca="1"/>
        <v>1.62</v>
      </c>
      <c r="BY106">
        <f ca="1"/>
        <v>1.8</v>
      </c>
      <c r="BZ106">
        <f ca="1"/>
        <v>1.81</v>
      </c>
    </row>
    <row r="107" spans="34:78">
      <c r="AH107">
        <v>10.58</v>
      </c>
      <c r="AI107" s="47">
        <f t="shared" ca="1" si="11"/>
        <v>0.15</v>
      </c>
      <c r="AJ107" s="47">
        <f t="shared" ca="1" si="11"/>
        <v>0.19</v>
      </c>
      <c r="AK107" s="47">
        <f t="shared" ca="1" si="11"/>
        <v>0.27</v>
      </c>
      <c r="AL107" s="47">
        <f t="shared" ca="1" si="11"/>
        <v>0.63</v>
      </c>
      <c r="AM107" s="47">
        <f t="shared" ca="1" si="11"/>
        <v>1.03</v>
      </c>
      <c r="AN107" s="47">
        <f t="shared" ca="1" si="11"/>
        <v>1.3</v>
      </c>
      <c r="AO107" s="47">
        <f t="shared" ca="1" si="11"/>
        <v>1.62</v>
      </c>
      <c r="AP107" s="47">
        <f t="shared" ca="1" si="11"/>
        <v>1.8</v>
      </c>
      <c r="AQ107" s="47">
        <f t="shared" ca="1" si="11"/>
        <v>1.81</v>
      </c>
      <c r="AR107">
        <v>105</v>
      </c>
      <c r="AT107">
        <v>106</v>
      </c>
      <c r="AU107" t="s">
        <v>46</v>
      </c>
      <c r="AV107">
        <v>10.8309287852242</v>
      </c>
      <c r="AW107">
        <v>0.41642255543934298</v>
      </c>
      <c r="AX107">
        <v>0.66263834492856699</v>
      </c>
      <c r="AY107">
        <v>0.91912433152334005</v>
      </c>
      <c r="AZ107">
        <v>1.35469739303876</v>
      </c>
      <c r="BA107">
        <v>2.05649897057654</v>
      </c>
      <c r="BE107">
        <f ca="1"/>
        <v>10.67</v>
      </c>
      <c r="BF107">
        <f ca="1"/>
        <v>0.15</v>
      </c>
      <c r="BG107">
        <f ca="1"/>
        <v>0.19</v>
      </c>
      <c r="BH107">
        <f ca="1"/>
        <v>0.27</v>
      </c>
      <c r="BI107">
        <f ca="1"/>
        <v>0.48</v>
      </c>
      <c r="BJ107">
        <f ca="1"/>
        <v>0.6</v>
      </c>
      <c r="BK107">
        <f ca="1"/>
        <v>0.63</v>
      </c>
      <c r="BL107">
        <f ca="1"/>
        <v>0.69</v>
      </c>
      <c r="BM107">
        <f ca="1"/>
        <v>0.73</v>
      </c>
      <c r="BN107">
        <f ca="1"/>
        <v>0.82</v>
      </c>
      <c r="BO107">
        <f ca="1"/>
        <v>0.93</v>
      </c>
      <c r="BP107">
        <f ca="1"/>
        <v>1.04</v>
      </c>
      <c r="BQ107">
        <f ca="1"/>
        <v>1.07</v>
      </c>
      <c r="BR107">
        <f ca="1"/>
        <v>1.1499999999999999</v>
      </c>
      <c r="BS107">
        <f ca="1"/>
        <v>1.18</v>
      </c>
      <c r="BT107">
        <f ca="1"/>
        <v>1.22</v>
      </c>
      <c r="BU107">
        <f ca="1"/>
        <v>1.3</v>
      </c>
      <c r="BV107">
        <f ca="1"/>
        <v>1.31</v>
      </c>
      <c r="BW107">
        <f ca="1"/>
        <v>1.48</v>
      </c>
      <c r="BX107">
        <f ca="1"/>
        <v>1.62</v>
      </c>
      <c r="BY107">
        <f ca="1"/>
        <v>1.8</v>
      </c>
      <c r="BZ107">
        <f ca="1"/>
        <v>1.81</v>
      </c>
    </row>
    <row r="108" spans="34:78">
      <c r="AH108">
        <v>10.67</v>
      </c>
      <c r="AI108" s="47">
        <f t="shared" ca="1" si="11"/>
        <v>0.15</v>
      </c>
      <c r="AJ108" s="47">
        <f t="shared" ca="1" si="11"/>
        <v>0.19</v>
      </c>
      <c r="AK108" s="47">
        <f t="shared" ca="1" si="11"/>
        <v>0.27</v>
      </c>
      <c r="AL108" s="47">
        <f t="shared" ca="1" si="11"/>
        <v>0.63</v>
      </c>
      <c r="AM108" s="47">
        <f t="shared" ca="1" si="11"/>
        <v>1.04</v>
      </c>
      <c r="AN108" s="47">
        <f t="shared" ca="1" si="11"/>
        <v>1.3</v>
      </c>
      <c r="AO108" s="47">
        <f t="shared" ca="1" si="11"/>
        <v>1.62</v>
      </c>
      <c r="AP108" s="47">
        <f t="shared" ca="1" si="11"/>
        <v>1.8</v>
      </c>
      <c r="AQ108" s="47">
        <f t="shared" ca="1" si="11"/>
        <v>1.81</v>
      </c>
      <c r="AR108">
        <v>106</v>
      </c>
      <c r="AT108">
        <v>107</v>
      </c>
      <c r="AU108" t="s">
        <v>46</v>
      </c>
      <c r="AV108">
        <v>10.914262118557501</v>
      </c>
      <c r="AW108">
        <v>0.41777468767224302</v>
      </c>
      <c r="AX108">
        <v>0.663932715067449</v>
      </c>
      <c r="AY108">
        <v>0.91986466938008704</v>
      </c>
      <c r="AZ108">
        <v>1.35634963009809</v>
      </c>
      <c r="BA108">
        <v>2.0638460458474701</v>
      </c>
      <c r="BE108">
        <f ca="1"/>
        <v>10.75</v>
      </c>
      <c r="BF108">
        <f ca="1"/>
        <v>0.15</v>
      </c>
      <c r="BG108">
        <f ca="1"/>
        <v>0.19</v>
      </c>
      <c r="BH108">
        <f ca="1"/>
        <v>0.27</v>
      </c>
      <c r="BI108">
        <f ca="1"/>
        <v>0.49</v>
      </c>
      <c r="BJ108">
        <f ca="1"/>
        <v>0.6</v>
      </c>
      <c r="BK108">
        <f ca="1"/>
        <v>0.63</v>
      </c>
      <c r="BL108">
        <f ca="1"/>
        <v>0.69</v>
      </c>
      <c r="BM108">
        <f ca="1"/>
        <v>0.73</v>
      </c>
      <c r="BN108">
        <f ca="1"/>
        <v>0.82</v>
      </c>
      <c r="BO108">
        <f ca="1"/>
        <v>0.93</v>
      </c>
      <c r="BP108">
        <f ca="1"/>
        <v>1.05</v>
      </c>
      <c r="BQ108">
        <f ca="1"/>
        <v>1.07</v>
      </c>
      <c r="BR108">
        <f ca="1"/>
        <v>1.1499999999999999</v>
      </c>
      <c r="BS108">
        <f ca="1"/>
        <v>1.19</v>
      </c>
      <c r="BT108">
        <f ca="1"/>
        <v>1.22</v>
      </c>
      <c r="BU108">
        <f ca="1"/>
        <v>1.31</v>
      </c>
      <c r="BV108">
        <f ca="1"/>
        <v>1.31</v>
      </c>
      <c r="BW108">
        <f ca="1"/>
        <v>1.49</v>
      </c>
      <c r="BX108">
        <f ca="1"/>
        <v>1.63</v>
      </c>
      <c r="BY108">
        <f ca="1"/>
        <v>1.8</v>
      </c>
      <c r="BZ108">
        <f ca="1"/>
        <v>1.82</v>
      </c>
    </row>
    <row r="109" spans="34:78">
      <c r="AH109">
        <v>10.75</v>
      </c>
      <c r="AI109" s="47">
        <f t="shared" ca="1" si="11"/>
        <v>0.15</v>
      </c>
      <c r="AJ109" s="47">
        <f t="shared" ca="1" si="11"/>
        <v>0.19</v>
      </c>
      <c r="AK109" s="47">
        <f t="shared" ca="1" si="11"/>
        <v>0.27</v>
      </c>
      <c r="AL109" s="47">
        <f t="shared" ca="1" si="11"/>
        <v>0.63</v>
      </c>
      <c r="AM109" s="47">
        <f t="shared" ca="1" si="11"/>
        <v>1.05</v>
      </c>
      <c r="AN109" s="47">
        <f t="shared" ca="1" si="11"/>
        <v>1.31</v>
      </c>
      <c r="AO109" s="47">
        <f t="shared" ca="1" si="11"/>
        <v>1.63</v>
      </c>
      <c r="AP109" s="47">
        <f t="shared" ca="1" si="11"/>
        <v>1.8</v>
      </c>
      <c r="AQ109" s="47">
        <f t="shared" ca="1" si="11"/>
        <v>1.82</v>
      </c>
      <c r="AR109">
        <v>107</v>
      </c>
      <c r="AT109">
        <v>108</v>
      </c>
      <c r="AU109" t="s">
        <v>46</v>
      </c>
      <c r="AV109">
        <v>10.997595451890801</v>
      </c>
      <c r="AW109">
        <v>0.419126819905144</v>
      </c>
      <c r="AX109">
        <v>0.665227085206331</v>
      </c>
      <c r="AY109">
        <v>0.92060500723683303</v>
      </c>
      <c r="AZ109">
        <v>1.3580018671574201</v>
      </c>
      <c r="BA109">
        <v>2.0711931211183998</v>
      </c>
      <c r="BE109">
        <f ca="1"/>
        <v>10.83</v>
      </c>
      <c r="BF109">
        <f ca="1"/>
        <v>0.15</v>
      </c>
      <c r="BG109">
        <f ca="1"/>
        <v>0.19</v>
      </c>
      <c r="BH109">
        <f ca="1"/>
        <v>0.27</v>
      </c>
      <c r="BI109">
        <f ca="1"/>
        <v>0.49</v>
      </c>
      <c r="BJ109">
        <f ca="1"/>
        <v>0.61</v>
      </c>
      <c r="BK109">
        <f ca="1"/>
        <v>0.64</v>
      </c>
      <c r="BL109">
        <f ca="1"/>
        <v>0.7</v>
      </c>
      <c r="BM109">
        <f ca="1"/>
        <v>0.73</v>
      </c>
      <c r="BN109">
        <f ca="1"/>
        <v>0.83</v>
      </c>
      <c r="BO109">
        <f ca="1"/>
        <v>0.94</v>
      </c>
      <c r="BP109">
        <f ca="1"/>
        <v>1.05</v>
      </c>
      <c r="BQ109">
        <f ca="1"/>
        <v>1.08</v>
      </c>
      <c r="BR109">
        <f ca="1"/>
        <v>1.1599999999999999</v>
      </c>
      <c r="BS109">
        <f ca="1"/>
        <v>1.19</v>
      </c>
      <c r="BT109">
        <f ca="1"/>
        <v>1.22</v>
      </c>
      <c r="BU109">
        <f ca="1"/>
        <v>1.31</v>
      </c>
      <c r="BV109">
        <f ca="1"/>
        <v>1.32</v>
      </c>
      <c r="BW109">
        <f ca="1"/>
        <v>1.49</v>
      </c>
      <c r="BX109">
        <f ca="1"/>
        <v>1.63</v>
      </c>
      <c r="BY109">
        <f ca="1"/>
        <v>1.81</v>
      </c>
      <c r="BZ109">
        <f ca="1"/>
        <v>1.82</v>
      </c>
    </row>
    <row r="110" spans="34:78">
      <c r="AH110">
        <v>10.83</v>
      </c>
      <c r="AI110" s="47">
        <f t="shared" ca="1" si="11"/>
        <v>0.15</v>
      </c>
      <c r="AJ110" s="47">
        <f t="shared" ca="1" si="11"/>
        <v>0.19</v>
      </c>
      <c r="AK110" s="47">
        <f t="shared" ca="1" si="11"/>
        <v>0.27</v>
      </c>
      <c r="AL110" s="47">
        <f t="shared" ca="1" si="11"/>
        <v>0.64</v>
      </c>
      <c r="AM110" s="47">
        <f t="shared" ca="1" si="11"/>
        <v>1.05</v>
      </c>
      <c r="AN110" s="47">
        <f t="shared" ca="1" si="11"/>
        <v>1.31</v>
      </c>
      <c r="AO110" s="47">
        <f t="shared" ca="1" si="11"/>
        <v>1.63</v>
      </c>
      <c r="AP110" s="47">
        <f t="shared" ca="1" si="11"/>
        <v>1.81</v>
      </c>
      <c r="AQ110" s="47">
        <f t="shared" ca="1" si="11"/>
        <v>1.82</v>
      </c>
      <c r="AR110">
        <v>108</v>
      </c>
      <c r="AT110">
        <v>109</v>
      </c>
      <c r="AU110" t="s">
        <v>46</v>
      </c>
      <c r="AV110">
        <v>11.0809287852242</v>
      </c>
      <c r="AW110">
        <v>0.42047895213804398</v>
      </c>
      <c r="AX110">
        <v>0.66652145534521201</v>
      </c>
      <c r="AY110">
        <v>0.92134534509358001</v>
      </c>
      <c r="AZ110">
        <v>1.35965410421675</v>
      </c>
      <c r="BA110">
        <v>2.0785401963893202</v>
      </c>
      <c r="BE110">
        <f ca="1"/>
        <v>10.92</v>
      </c>
      <c r="BF110">
        <f ca="1"/>
        <v>0.15</v>
      </c>
      <c r="BG110">
        <f ca="1"/>
        <v>0.19</v>
      </c>
      <c r="BH110">
        <f ca="1"/>
        <v>0.27</v>
      </c>
      <c r="BI110">
        <f ca="1"/>
        <v>0.49</v>
      </c>
      <c r="BJ110">
        <f ca="1"/>
        <v>0.61</v>
      </c>
      <c r="BK110">
        <f ca="1"/>
        <v>0.64</v>
      </c>
      <c r="BL110">
        <f ca="1"/>
        <v>0.7</v>
      </c>
      <c r="BM110">
        <f ca="1"/>
        <v>0.73</v>
      </c>
      <c r="BN110">
        <f ca="1"/>
        <v>0.83</v>
      </c>
      <c r="BO110">
        <f ca="1"/>
        <v>0.94</v>
      </c>
      <c r="BP110">
        <f ca="1"/>
        <v>1.06</v>
      </c>
      <c r="BQ110">
        <f ca="1"/>
        <v>1.0900000000000001</v>
      </c>
      <c r="BR110">
        <f ca="1"/>
        <v>1.1599999999999999</v>
      </c>
      <c r="BS110">
        <f ca="1"/>
        <v>1.19</v>
      </c>
      <c r="BT110">
        <f ca="1"/>
        <v>1.23</v>
      </c>
      <c r="BU110">
        <f ca="1"/>
        <v>1.31</v>
      </c>
      <c r="BV110">
        <f ca="1"/>
        <v>1.32</v>
      </c>
      <c r="BW110">
        <f ca="1"/>
        <v>1.49</v>
      </c>
      <c r="BX110">
        <f ca="1"/>
        <v>1.63</v>
      </c>
      <c r="BY110">
        <f ca="1"/>
        <v>1.81</v>
      </c>
      <c r="BZ110">
        <f ca="1"/>
        <v>1.82</v>
      </c>
    </row>
    <row r="111" spans="34:78">
      <c r="AH111">
        <v>10.92</v>
      </c>
      <c r="AI111" s="47">
        <f t="shared" ca="1" si="11"/>
        <v>0.15</v>
      </c>
      <c r="AJ111" s="47">
        <f t="shared" ca="1" si="11"/>
        <v>0.19</v>
      </c>
      <c r="AK111" s="47">
        <f t="shared" ca="1" si="11"/>
        <v>0.27</v>
      </c>
      <c r="AL111" s="47">
        <f t="shared" ca="1" si="11"/>
        <v>0.64</v>
      </c>
      <c r="AM111" s="47">
        <f t="shared" ca="1" si="11"/>
        <v>1.06</v>
      </c>
      <c r="AN111" s="47">
        <f t="shared" ca="1" si="11"/>
        <v>1.31</v>
      </c>
      <c r="AO111" s="47">
        <f t="shared" ca="1" si="11"/>
        <v>1.63</v>
      </c>
      <c r="AP111" s="47">
        <f t="shared" ca="1" si="11"/>
        <v>1.81</v>
      </c>
      <c r="AQ111" s="47">
        <f t="shared" ca="1" si="11"/>
        <v>1.82</v>
      </c>
      <c r="AR111">
        <v>109</v>
      </c>
      <c r="AT111">
        <v>110</v>
      </c>
      <c r="AU111" t="s">
        <v>46</v>
      </c>
      <c r="AV111">
        <v>11.164262118557501</v>
      </c>
      <c r="AW111">
        <v>0.42183108437094502</v>
      </c>
      <c r="AX111">
        <v>0.66781582548409402</v>
      </c>
      <c r="AY111">
        <v>0.922085682950326</v>
      </c>
      <c r="AZ111">
        <v>1.36130634127608</v>
      </c>
      <c r="BA111">
        <v>2.0858872716602499</v>
      </c>
      <c r="BE111">
        <f ca="1"/>
        <v>11</v>
      </c>
      <c r="BF111">
        <f ca="1"/>
        <v>0.15</v>
      </c>
      <c r="BG111">
        <f ca="1"/>
        <v>0.19</v>
      </c>
      <c r="BH111">
        <f ca="1"/>
        <v>0.27</v>
      </c>
      <c r="BI111">
        <f ca="1"/>
        <v>0.49</v>
      </c>
      <c r="BJ111">
        <f ca="1"/>
        <v>0.62</v>
      </c>
      <c r="BK111">
        <f ca="1"/>
        <v>0.64</v>
      </c>
      <c r="BL111">
        <f ca="1"/>
        <v>0.71</v>
      </c>
      <c r="BM111">
        <f ca="1"/>
        <v>0.74</v>
      </c>
      <c r="BN111">
        <f ca="1"/>
        <v>0.83</v>
      </c>
      <c r="BO111">
        <f ca="1"/>
        <v>0.95</v>
      </c>
      <c r="BP111">
        <f ca="1"/>
        <v>1.07</v>
      </c>
      <c r="BQ111">
        <f ca="1"/>
        <v>1.0900000000000001</v>
      </c>
      <c r="BR111">
        <f ca="1"/>
        <v>1.17</v>
      </c>
      <c r="BS111">
        <f ca="1"/>
        <v>1.2</v>
      </c>
      <c r="BT111">
        <f ca="1"/>
        <v>1.23</v>
      </c>
      <c r="BU111">
        <f ca="1"/>
        <v>1.31</v>
      </c>
      <c r="BV111">
        <f ca="1"/>
        <v>1.32</v>
      </c>
      <c r="BW111">
        <f ca="1"/>
        <v>1.49</v>
      </c>
      <c r="BX111">
        <f ca="1"/>
        <v>1.63</v>
      </c>
      <c r="BY111">
        <f ca="1"/>
        <v>1.81</v>
      </c>
      <c r="BZ111">
        <f ca="1"/>
        <v>1.82</v>
      </c>
    </row>
    <row r="112" spans="34:78">
      <c r="AH112">
        <v>11</v>
      </c>
      <c r="AI112" s="47">
        <f t="shared" ca="1" si="11"/>
        <v>0.15</v>
      </c>
      <c r="AJ112" s="47">
        <f t="shared" ca="1" si="11"/>
        <v>0.19</v>
      </c>
      <c r="AK112" s="47">
        <f t="shared" ca="1" si="11"/>
        <v>0.27</v>
      </c>
      <c r="AL112" s="47">
        <f t="shared" ca="1" si="11"/>
        <v>0.64</v>
      </c>
      <c r="AM112" s="47">
        <f t="shared" ca="1" si="11"/>
        <v>1.07</v>
      </c>
      <c r="AN112" s="47">
        <f t="shared" ca="1" si="11"/>
        <v>1.31</v>
      </c>
      <c r="AO112" s="47">
        <f t="shared" ca="1" si="11"/>
        <v>1.63</v>
      </c>
      <c r="AP112" s="47">
        <f t="shared" ca="1" si="11"/>
        <v>1.81</v>
      </c>
      <c r="AQ112" s="47">
        <f t="shared" ca="1" si="11"/>
        <v>1.82</v>
      </c>
      <c r="AR112">
        <v>110</v>
      </c>
      <c r="AT112">
        <v>111</v>
      </c>
      <c r="AU112" t="s">
        <v>46</v>
      </c>
      <c r="AV112">
        <v>11.247595451890801</v>
      </c>
      <c r="AW112">
        <v>0.423183216603846</v>
      </c>
      <c r="AX112">
        <v>0.66911019562297602</v>
      </c>
      <c r="AY112">
        <v>0.92282602080707299</v>
      </c>
      <c r="AZ112">
        <v>1.3629585783354099</v>
      </c>
      <c r="BA112">
        <v>2.0932343469311698</v>
      </c>
      <c r="BE112">
        <f ca="1"/>
        <v>11.08</v>
      </c>
      <c r="BF112">
        <f ca="1"/>
        <v>0.15</v>
      </c>
      <c r="BG112">
        <f ca="1"/>
        <v>0.19</v>
      </c>
      <c r="BH112">
        <f ca="1"/>
        <v>0.26</v>
      </c>
      <c r="BI112">
        <f ca="1"/>
        <v>0.49</v>
      </c>
      <c r="BJ112">
        <f ca="1"/>
        <v>0.62</v>
      </c>
      <c r="BK112">
        <f ca="1"/>
        <v>0.65</v>
      </c>
      <c r="BL112">
        <f ca="1"/>
        <v>0.71</v>
      </c>
      <c r="BM112">
        <f ca="1"/>
        <v>0.74</v>
      </c>
      <c r="BN112">
        <f ca="1"/>
        <v>0.84</v>
      </c>
      <c r="BO112">
        <f ca="1"/>
        <v>0.95</v>
      </c>
      <c r="BP112">
        <f ca="1"/>
        <v>1.07</v>
      </c>
      <c r="BQ112">
        <f ca="1"/>
        <v>1.1000000000000001</v>
      </c>
      <c r="BR112">
        <f ca="1"/>
        <v>1.17</v>
      </c>
      <c r="BS112">
        <f ca="1"/>
        <v>1.2</v>
      </c>
      <c r="BT112">
        <f ca="1"/>
        <v>1.23</v>
      </c>
      <c r="BU112">
        <f ca="1"/>
        <v>1.31</v>
      </c>
      <c r="BV112">
        <f ca="1"/>
        <v>1.32</v>
      </c>
      <c r="BW112">
        <f ca="1"/>
        <v>1.49</v>
      </c>
      <c r="BX112">
        <f ca="1"/>
        <v>1.64</v>
      </c>
      <c r="BY112">
        <f ca="1"/>
        <v>1.82</v>
      </c>
      <c r="BZ112">
        <f ca="1"/>
        <v>1.83</v>
      </c>
    </row>
    <row r="113" spans="34:78">
      <c r="AH113">
        <v>11.08</v>
      </c>
      <c r="AI113" s="47">
        <f t="shared" ca="1" si="11"/>
        <v>0.15</v>
      </c>
      <c r="AJ113" s="47">
        <f t="shared" ca="1" si="11"/>
        <v>0.19</v>
      </c>
      <c r="AK113" s="47">
        <f t="shared" ca="1" si="11"/>
        <v>0.26</v>
      </c>
      <c r="AL113" s="47">
        <f t="shared" ca="1" si="11"/>
        <v>0.65</v>
      </c>
      <c r="AM113" s="47">
        <f t="shared" ca="1" si="11"/>
        <v>1.07</v>
      </c>
      <c r="AN113" s="47">
        <f t="shared" ca="1" si="11"/>
        <v>1.31</v>
      </c>
      <c r="AO113" s="47">
        <f t="shared" ca="1" si="11"/>
        <v>1.64</v>
      </c>
      <c r="AP113" s="47">
        <f t="shared" ca="1" si="11"/>
        <v>1.82</v>
      </c>
      <c r="AQ113" s="47">
        <f t="shared" ca="1" si="11"/>
        <v>1.83</v>
      </c>
      <c r="AR113">
        <v>111</v>
      </c>
      <c r="AT113">
        <v>112</v>
      </c>
      <c r="AU113" t="s">
        <v>46</v>
      </c>
      <c r="AV113">
        <v>11.3309287852242</v>
      </c>
      <c r="AW113">
        <v>0.42453534883674598</v>
      </c>
      <c r="AX113">
        <v>0.67040456576185703</v>
      </c>
      <c r="AY113">
        <v>0.92356635866381998</v>
      </c>
      <c r="AZ113">
        <v>1.3646108153947401</v>
      </c>
      <c r="BA113">
        <v>2.1005814222021</v>
      </c>
      <c r="BE113">
        <f ca="1"/>
        <v>11.17</v>
      </c>
      <c r="BF113">
        <f ca="1"/>
        <v>0.15</v>
      </c>
      <c r="BG113">
        <f ca="1"/>
        <v>0.19</v>
      </c>
      <c r="BH113">
        <f ca="1"/>
        <v>0.26</v>
      </c>
      <c r="BI113">
        <f ca="1"/>
        <v>0.5</v>
      </c>
      <c r="BJ113">
        <f ca="1"/>
        <v>0.63</v>
      </c>
      <c r="BK113">
        <f ca="1"/>
        <v>0.65</v>
      </c>
      <c r="BL113">
        <f ca="1"/>
        <v>0.71</v>
      </c>
      <c r="BM113">
        <f ca="1"/>
        <v>0.74</v>
      </c>
      <c r="BN113">
        <f ca="1"/>
        <v>0.84</v>
      </c>
      <c r="BO113">
        <f ca="1"/>
        <v>0.96</v>
      </c>
      <c r="BP113">
        <f ca="1"/>
        <v>1.08</v>
      </c>
      <c r="BQ113">
        <f ca="1"/>
        <v>1.1100000000000001</v>
      </c>
      <c r="BR113">
        <f ca="1"/>
        <v>1.18</v>
      </c>
      <c r="BS113">
        <f ca="1"/>
        <v>1.21</v>
      </c>
      <c r="BT113">
        <f ca="1"/>
        <v>1.24</v>
      </c>
      <c r="BU113">
        <f ca="1"/>
        <v>1.31</v>
      </c>
      <c r="BV113">
        <f ca="1"/>
        <v>1.32</v>
      </c>
      <c r="BW113">
        <f ca="1"/>
        <v>1.5</v>
      </c>
      <c r="BX113">
        <f ca="1"/>
        <v>1.64</v>
      </c>
      <c r="BY113">
        <f ca="1"/>
        <v>1.82</v>
      </c>
      <c r="BZ113">
        <f ca="1"/>
        <v>1.83</v>
      </c>
    </row>
    <row r="114" spans="34:78">
      <c r="AH114">
        <v>11.17</v>
      </c>
      <c r="AI114" s="47">
        <f t="shared" ref="AI114:AQ124" ca="1" si="12">IF(AND(AI$3&gt;=MIN($J$5:$AD$5),AI$3&lt;=MAX($J$5:$AD$5)),INDEX(allCentiles,$AR114,MATCH(AI$3,topRow)),NA())</f>
        <v>0.15</v>
      </c>
      <c r="AJ114" s="47">
        <f t="shared" ca="1" si="12"/>
        <v>0.19</v>
      </c>
      <c r="AK114" s="47">
        <f t="shared" ca="1" si="12"/>
        <v>0.26</v>
      </c>
      <c r="AL114" s="47">
        <f t="shared" ca="1" si="12"/>
        <v>0.65</v>
      </c>
      <c r="AM114" s="47">
        <f t="shared" ca="1" si="12"/>
        <v>1.08</v>
      </c>
      <c r="AN114" s="47">
        <f t="shared" ca="1" si="12"/>
        <v>1.31</v>
      </c>
      <c r="AO114" s="47">
        <f t="shared" ca="1" si="12"/>
        <v>1.64</v>
      </c>
      <c r="AP114" s="47">
        <f t="shared" ca="1" si="12"/>
        <v>1.82</v>
      </c>
      <c r="AQ114" s="47">
        <f t="shared" ca="1" si="12"/>
        <v>1.83</v>
      </c>
      <c r="AR114">
        <v>112</v>
      </c>
      <c r="AT114">
        <v>113</v>
      </c>
      <c r="AU114" t="s">
        <v>46</v>
      </c>
      <c r="AV114">
        <v>11.414262118557501</v>
      </c>
      <c r="AW114">
        <v>0.42588748106964702</v>
      </c>
      <c r="AX114">
        <v>0.67169893590073904</v>
      </c>
      <c r="AY114">
        <v>0.92430669652056596</v>
      </c>
      <c r="AZ114">
        <v>1.36626305245407</v>
      </c>
      <c r="BA114">
        <v>2.1079284974730301</v>
      </c>
      <c r="BE114">
        <f ca="1"/>
        <v>11.25</v>
      </c>
      <c r="BF114">
        <f ca="1"/>
        <v>0.15</v>
      </c>
      <c r="BG114">
        <f ca="1"/>
        <v>0.18</v>
      </c>
      <c r="BH114">
        <f ca="1"/>
        <v>0.26</v>
      </c>
      <c r="BI114">
        <f ca="1"/>
        <v>0.5</v>
      </c>
      <c r="BJ114">
        <f ca="1"/>
        <v>0.63</v>
      </c>
      <c r="BK114">
        <f ca="1"/>
        <v>0.65</v>
      </c>
      <c r="BL114">
        <f ca="1"/>
        <v>0.72</v>
      </c>
      <c r="BM114">
        <f ca="1"/>
        <v>0.75</v>
      </c>
      <c r="BN114">
        <f ca="1"/>
        <v>0.84</v>
      </c>
      <c r="BO114">
        <f ca="1"/>
        <v>0.96</v>
      </c>
      <c r="BP114">
        <f ca="1"/>
        <v>1.0900000000000001</v>
      </c>
      <c r="BQ114">
        <f ca="1"/>
        <v>1.1100000000000001</v>
      </c>
      <c r="BR114">
        <f ca="1"/>
        <v>1.18</v>
      </c>
      <c r="BS114">
        <f ca="1"/>
        <v>1.21</v>
      </c>
      <c r="BT114">
        <f ca="1"/>
        <v>1.24</v>
      </c>
      <c r="BU114">
        <f ca="1"/>
        <v>1.31</v>
      </c>
      <c r="BV114">
        <f ca="1"/>
        <v>1.32</v>
      </c>
      <c r="BW114">
        <f ca="1"/>
        <v>1.5</v>
      </c>
      <c r="BX114">
        <f ca="1"/>
        <v>1.64</v>
      </c>
      <c r="BY114">
        <f ca="1"/>
        <v>1.82</v>
      </c>
      <c r="BZ114">
        <f ca="1"/>
        <v>1.83</v>
      </c>
    </row>
    <row r="115" spans="34:78">
      <c r="AH115">
        <v>11.25</v>
      </c>
      <c r="AI115" s="47">
        <f t="shared" ca="1" si="12"/>
        <v>0.15</v>
      </c>
      <c r="AJ115" s="47">
        <f t="shared" ca="1" si="12"/>
        <v>0.18</v>
      </c>
      <c r="AK115" s="47">
        <f t="shared" ca="1" si="12"/>
        <v>0.26</v>
      </c>
      <c r="AL115" s="47">
        <f t="shared" ca="1" si="12"/>
        <v>0.65</v>
      </c>
      <c r="AM115" s="47">
        <f t="shared" ca="1" si="12"/>
        <v>1.0900000000000001</v>
      </c>
      <c r="AN115" s="47">
        <f t="shared" ca="1" si="12"/>
        <v>1.31</v>
      </c>
      <c r="AO115" s="47">
        <f t="shared" ca="1" si="12"/>
        <v>1.64</v>
      </c>
      <c r="AP115" s="47">
        <f t="shared" ca="1" si="12"/>
        <v>1.82</v>
      </c>
      <c r="AQ115" s="47">
        <f t="shared" ca="1" si="12"/>
        <v>1.83</v>
      </c>
      <c r="AR115">
        <v>113</v>
      </c>
      <c r="AT115">
        <v>114</v>
      </c>
      <c r="AU115" t="s">
        <v>46</v>
      </c>
      <c r="AV115">
        <v>11.497595451890801</v>
      </c>
      <c r="AW115">
        <v>0.42723961330254701</v>
      </c>
      <c r="AX115">
        <v>0.67299330603962104</v>
      </c>
      <c r="AY115">
        <v>0.92504703437731295</v>
      </c>
      <c r="AZ115">
        <v>1.3679152895134099</v>
      </c>
      <c r="BA115">
        <v>2.1152755727439501</v>
      </c>
      <c r="BE115">
        <f ca="1"/>
        <v>11.33</v>
      </c>
      <c r="BF115">
        <f ca="1"/>
        <v>0.15</v>
      </c>
      <c r="BG115">
        <f ca="1"/>
        <v>0.18</v>
      </c>
      <c r="BH115">
        <f ca="1"/>
        <v>0.26</v>
      </c>
      <c r="BI115">
        <f ca="1"/>
        <v>0.5</v>
      </c>
      <c r="BJ115">
        <f ca="1"/>
        <v>0.63</v>
      </c>
      <c r="BK115">
        <f ca="1"/>
        <v>0.66</v>
      </c>
      <c r="BL115">
        <f ca="1"/>
        <v>0.72</v>
      </c>
      <c r="BM115">
        <f ca="1"/>
        <v>0.75</v>
      </c>
      <c r="BN115">
        <f ca="1"/>
        <v>0.85</v>
      </c>
      <c r="BO115">
        <f ca="1"/>
        <v>0.97</v>
      </c>
      <c r="BP115">
        <f ca="1"/>
        <v>1.1000000000000001</v>
      </c>
      <c r="BQ115">
        <f ca="1"/>
        <v>1.1200000000000001</v>
      </c>
      <c r="BR115">
        <f ca="1"/>
        <v>1.19</v>
      </c>
      <c r="BS115">
        <f ca="1"/>
        <v>1.21</v>
      </c>
      <c r="BT115">
        <f ca="1"/>
        <v>1.24</v>
      </c>
      <c r="BU115">
        <f ca="1"/>
        <v>1.31</v>
      </c>
      <c r="BV115">
        <f ca="1"/>
        <v>1.32</v>
      </c>
      <c r="BW115">
        <f ca="1"/>
        <v>1.5</v>
      </c>
      <c r="BX115">
        <f ca="1"/>
        <v>1.65</v>
      </c>
      <c r="BY115">
        <f ca="1"/>
        <v>1.83</v>
      </c>
      <c r="BZ115">
        <f ca="1"/>
        <v>1.83</v>
      </c>
    </row>
    <row r="116" spans="34:78">
      <c r="AH116">
        <v>11.33</v>
      </c>
      <c r="AI116" s="47">
        <f t="shared" ca="1" si="12"/>
        <v>0.15</v>
      </c>
      <c r="AJ116" s="47">
        <f t="shared" ca="1" si="12"/>
        <v>0.18</v>
      </c>
      <c r="AK116" s="47">
        <f t="shared" ca="1" si="12"/>
        <v>0.26</v>
      </c>
      <c r="AL116" s="47">
        <f t="shared" ca="1" si="12"/>
        <v>0.66</v>
      </c>
      <c r="AM116" s="47">
        <f t="shared" ca="1" si="12"/>
        <v>1.1000000000000001</v>
      </c>
      <c r="AN116" s="47">
        <f t="shared" ca="1" si="12"/>
        <v>1.31</v>
      </c>
      <c r="AO116" s="47">
        <f t="shared" ca="1" si="12"/>
        <v>1.65</v>
      </c>
      <c r="AP116" s="47">
        <f t="shared" ca="1" si="12"/>
        <v>1.83</v>
      </c>
      <c r="AQ116" s="47">
        <f t="shared" ca="1" si="12"/>
        <v>1.83</v>
      </c>
      <c r="AR116">
        <v>114</v>
      </c>
      <c r="AT116">
        <v>115</v>
      </c>
      <c r="AU116" t="s">
        <v>46</v>
      </c>
      <c r="AV116">
        <v>11.5809287852242</v>
      </c>
      <c r="AW116">
        <v>0.42859174553544799</v>
      </c>
      <c r="AX116">
        <v>0.67428767617850205</v>
      </c>
      <c r="AY116">
        <v>0.92578737223405905</v>
      </c>
      <c r="AZ116">
        <v>1.3695675265727401</v>
      </c>
      <c r="BA116">
        <v>2.1226226480148802</v>
      </c>
      <c r="BE116">
        <f ca="1"/>
        <v>11.42</v>
      </c>
      <c r="BF116">
        <f ca="1"/>
        <v>0.15</v>
      </c>
      <c r="BG116">
        <f ca="1"/>
        <v>0.18</v>
      </c>
      <c r="BH116">
        <f ca="1"/>
        <v>0.26</v>
      </c>
      <c r="BI116">
        <f ca="1"/>
        <v>0.5</v>
      </c>
      <c r="BJ116">
        <f ca="1"/>
        <v>0.64</v>
      </c>
      <c r="BK116">
        <f ca="1"/>
        <v>0.66</v>
      </c>
      <c r="BL116">
        <f ca="1"/>
        <v>0.73</v>
      </c>
      <c r="BM116">
        <f ca="1"/>
        <v>0.75</v>
      </c>
      <c r="BN116">
        <f ca="1"/>
        <v>0.85</v>
      </c>
      <c r="BO116">
        <f ca="1"/>
        <v>0.97</v>
      </c>
      <c r="BP116">
        <f ca="1"/>
        <v>1.1000000000000001</v>
      </c>
      <c r="BQ116">
        <f ca="1"/>
        <v>1.1200000000000001</v>
      </c>
      <c r="BR116">
        <f ca="1"/>
        <v>1.19</v>
      </c>
      <c r="BS116">
        <f ca="1"/>
        <v>1.22</v>
      </c>
      <c r="BT116">
        <f ca="1"/>
        <v>1.25</v>
      </c>
      <c r="BU116">
        <f ca="1"/>
        <v>1.32</v>
      </c>
      <c r="BV116">
        <f ca="1"/>
        <v>1.32</v>
      </c>
      <c r="BW116">
        <f ca="1"/>
        <v>1.5</v>
      </c>
      <c r="BX116">
        <f ca="1"/>
        <v>1.65</v>
      </c>
      <c r="BY116">
        <f ca="1"/>
        <v>1.83</v>
      </c>
      <c r="BZ116">
        <f ca="1"/>
        <v>1.84</v>
      </c>
    </row>
    <row r="117" spans="34:78">
      <c r="AH117">
        <v>11.42</v>
      </c>
      <c r="AI117" s="47">
        <f t="shared" ca="1" si="12"/>
        <v>0.15</v>
      </c>
      <c r="AJ117" s="47">
        <f t="shared" ca="1" si="12"/>
        <v>0.18</v>
      </c>
      <c r="AK117" s="47">
        <f t="shared" ca="1" si="12"/>
        <v>0.26</v>
      </c>
      <c r="AL117" s="47">
        <f t="shared" ca="1" si="12"/>
        <v>0.66</v>
      </c>
      <c r="AM117" s="47">
        <f t="shared" ca="1" si="12"/>
        <v>1.1000000000000001</v>
      </c>
      <c r="AN117" s="47">
        <f t="shared" ca="1" si="12"/>
        <v>1.32</v>
      </c>
      <c r="AO117" s="47">
        <f t="shared" ca="1" si="12"/>
        <v>1.65</v>
      </c>
      <c r="AP117" s="47">
        <f t="shared" ca="1" si="12"/>
        <v>1.83</v>
      </c>
      <c r="AQ117" s="47">
        <f t="shared" ca="1" si="12"/>
        <v>1.84</v>
      </c>
      <c r="AR117">
        <v>115</v>
      </c>
      <c r="AT117">
        <v>116</v>
      </c>
      <c r="AU117" t="s">
        <v>46</v>
      </c>
      <c r="AV117">
        <v>11.664262118557501</v>
      </c>
      <c r="AW117">
        <v>0.42994387776834803</v>
      </c>
      <c r="AX117">
        <v>0.67558204631738406</v>
      </c>
      <c r="AY117">
        <v>0.92652771009080603</v>
      </c>
      <c r="AZ117">
        <v>1.37121976363207</v>
      </c>
      <c r="BA117">
        <v>2.1299697232858001</v>
      </c>
      <c r="BE117">
        <f ca="1"/>
        <v>11.5</v>
      </c>
      <c r="BF117">
        <f ca="1"/>
        <v>0.15</v>
      </c>
      <c r="BG117">
        <f ca="1"/>
        <v>0.18</v>
      </c>
      <c r="BH117">
        <f ca="1"/>
        <v>0.26</v>
      </c>
      <c r="BI117">
        <f ca="1"/>
        <v>0.5</v>
      </c>
      <c r="BJ117">
        <f ca="1"/>
        <v>0.64</v>
      </c>
      <c r="BK117">
        <f ca="1"/>
        <v>0.67</v>
      </c>
      <c r="BL117">
        <f ca="1"/>
        <v>0.73</v>
      </c>
      <c r="BM117">
        <f ca="1"/>
        <v>0.76</v>
      </c>
      <c r="BN117">
        <f ca="1"/>
        <v>0.85</v>
      </c>
      <c r="BO117">
        <f ca="1"/>
        <v>0.98</v>
      </c>
      <c r="BP117">
        <f ca="1"/>
        <v>1.1100000000000001</v>
      </c>
      <c r="BQ117">
        <f ca="1"/>
        <v>1.1299999999999999</v>
      </c>
      <c r="BR117">
        <f ca="1"/>
        <v>1.2</v>
      </c>
      <c r="BS117">
        <f ca="1"/>
        <v>1.22</v>
      </c>
      <c r="BT117">
        <f ca="1"/>
        <v>1.25</v>
      </c>
      <c r="BU117">
        <f ca="1"/>
        <v>1.32</v>
      </c>
      <c r="BV117">
        <f ca="1"/>
        <v>1.32</v>
      </c>
      <c r="BW117">
        <f ca="1"/>
        <v>1.5</v>
      </c>
      <c r="BX117">
        <f ca="1"/>
        <v>1.65</v>
      </c>
      <c r="BY117">
        <f ca="1"/>
        <v>1.83</v>
      </c>
      <c r="BZ117">
        <f ca="1"/>
        <v>1.84</v>
      </c>
    </row>
    <row r="118" spans="34:78">
      <c r="AH118">
        <v>11.5</v>
      </c>
      <c r="AI118" s="47">
        <f t="shared" ca="1" si="12"/>
        <v>0.15</v>
      </c>
      <c r="AJ118" s="47">
        <f t="shared" ca="1" si="12"/>
        <v>0.18</v>
      </c>
      <c r="AK118" s="47">
        <f t="shared" ca="1" si="12"/>
        <v>0.26</v>
      </c>
      <c r="AL118" s="47">
        <f t="shared" ca="1" si="12"/>
        <v>0.67</v>
      </c>
      <c r="AM118" s="47">
        <f t="shared" ca="1" si="12"/>
        <v>1.1100000000000001</v>
      </c>
      <c r="AN118" s="47">
        <f t="shared" ca="1" si="12"/>
        <v>1.32</v>
      </c>
      <c r="AO118" s="47">
        <f t="shared" ca="1" si="12"/>
        <v>1.65</v>
      </c>
      <c r="AP118" s="47">
        <f t="shared" ca="1" si="12"/>
        <v>1.83</v>
      </c>
      <c r="AQ118" s="47">
        <f t="shared" ca="1" si="12"/>
        <v>1.84</v>
      </c>
      <c r="AR118">
        <v>116</v>
      </c>
      <c r="AT118">
        <v>117</v>
      </c>
      <c r="AU118" t="s">
        <v>46</v>
      </c>
      <c r="AV118">
        <v>11.747595451890801</v>
      </c>
      <c r="AW118">
        <v>0.43129601000124901</v>
      </c>
      <c r="AX118">
        <v>0.67687641645626595</v>
      </c>
      <c r="AY118">
        <v>0.92726804794755202</v>
      </c>
      <c r="AZ118">
        <v>1.3728720006913999</v>
      </c>
      <c r="BA118">
        <v>2.1373167985567298</v>
      </c>
      <c r="BE118">
        <f ca="1"/>
        <v>11.58</v>
      </c>
      <c r="BF118">
        <f ca="1"/>
        <v>0.15</v>
      </c>
      <c r="BG118">
        <f ca="1"/>
        <v>0.18</v>
      </c>
      <c r="BH118">
        <f ca="1"/>
        <v>0.26</v>
      </c>
      <c r="BI118">
        <f ca="1"/>
        <v>0.51</v>
      </c>
      <c r="BJ118">
        <f ca="1"/>
        <v>0.65</v>
      </c>
      <c r="BK118">
        <f ca="1"/>
        <v>0.67</v>
      </c>
      <c r="BL118">
        <f ca="1"/>
        <v>0.73</v>
      </c>
      <c r="BM118">
        <f ca="1"/>
        <v>0.76</v>
      </c>
      <c r="BN118">
        <f ca="1"/>
        <v>0.86</v>
      </c>
      <c r="BO118">
        <f ca="1"/>
        <v>0.98</v>
      </c>
      <c r="BP118">
        <f ca="1"/>
        <v>1.1200000000000001</v>
      </c>
      <c r="BQ118">
        <f ca="1"/>
        <v>1.1399999999999999</v>
      </c>
      <c r="BR118">
        <f ca="1"/>
        <v>1.2</v>
      </c>
      <c r="BS118">
        <f ca="1"/>
        <v>1.23</v>
      </c>
      <c r="BT118">
        <f ca="1"/>
        <v>1.25</v>
      </c>
      <c r="BU118">
        <f ca="1"/>
        <v>1.32</v>
      </c>
      <c r="BV118">
        <f ca="1"/>
        <v>1.32</v>
      </c>
      <c r="BW118">
        <f ca="1"/>
        <v>1.51</v>
      </c>
      <c r="BX118">
        <f ca="1"/>
        <v>1.66</v>
      </c>
      <c r="BY118">
        <f ca="1"/>
        <v>1.84</v>
      </c>
      <c r="BZ118">
        <f ca="1"/>
        <v>1.84</v>
      </c>
    </row>
    <row r="119" spans="34:78">
      <c r="AH119">
        <v>11.58</v>
      </c>
      <c r="AI119" s="47">
        <f t="shared" ca="1" si="12"/>
        <v>0.15</v>
      </c>
      <c r="AJ119" s="47">
        <f t="shared" ca="1" si="12"/>
        <v>0.18</v>
      </c>
      <c r="AK119" s="47">
        <f t="shared" ca="1" si="12"/>
        <v>0.26</v>
      </c>
      <c r="AL119" s="47">
        <f t="shared" ca="1" si="12"/>
        <v>0.67</v>
      </c>
      <c r="AM119" s="47">
        <f t="shared" ca="1" si="12"/>
        <v>1.1200000000000001</v>
      </c>
      <c r="AN119" s="47">
        <f t="shared" ca="1" si="12"/>
        <v>1.32</v>
      </c>
      <c r="AO119" s="47">
        <f t="shared" ca="1" si="12"/>
        <v>1.66</v>
      </c>
      <c r="AP119" s="47">
        <f t="shared" ca="1" si="12"/>
        <v>1.84</v>
      </c>
      <c r="AQ119" s="47">
        <f t="shared" ca="1" si="12"/>
        <v>1.84</v>
      </c>
      <c r="AR119">
        <v>117</v>
      </c>
      <c r="AT119">
        <v>118</v>
      </c>
      <c r="AU119" t="s">
        <v>46</v>
      </c>
      <c r="AV119">
        <v>11.8309287852242</v>
      </c>
      <c r="AW119">
        <v>0.43264814223414899</v>
      </c>
      <c r="AX119">
        <v>0.67817078659514796</v>
      </c>
      <c r="AY119">
        <v>0.92800838580429901</v>
      </c>
      <c r="AZ119">
        <v>1.3745242377507301</v>
      </c>
      <c r="BA119">
        <v>2.1446638738276498</v>
      </c>
      <c r="BE119">
        <f ca="1"/>
        <v>11.67</v>
      </c>
      <c r="BF119">
        <f ca="1"/>
        <v>0.15</v>
      </c>
      <c r="BG119">
        <f ca="1"/>
        <v>0.18</v>
      </c>
      <c r="BH119">
        <f ca="1"/>
        <v>0.26</v>
      </c>
      <c r="BI119">
        <f ca="1"/>
        <v>0.51</v>
      </c>
      <c r="BJ119">
        <f ca="1"/>
        <v>0.65</v>
      </c>
      <c r="BK119">
        <f ca="1"/>
        <v>0.67</v>
      </c>
      <c r="BL119">
        <f ca="1"/>
        <v>0.74</v>
      </c>
      <c r="BM119">
        <f ca="1"/>
        <v>0.76</v>
      </c>
      <c r="BN119">
        <f ca="1"/>
        <v>0.86</v>
      </c>
      <c r="BO119">
        <f ca="1"/>
        <v>0.99</v>
      </c>
      <c r="BP119">
        <f ca="1"/>
        <v>1.1299999999999999</v>
      </c>
      <c r="BQ119">
        <f ca="1"/>
        <v>1.1499999999999999</v>
      </c>
      <c r="BR119">
        <f ca="1"/>
        <v>1.21</v>
      </c>
      <c r="BS119">
        <f ca="1"/>
        <v>1.23</v>
      </c>
      <c r="BT119">
        <f ca="1"/>
        <v>1.26</v>
      </c>
      <c r="BU119">
        <f ca="1"/>
        <v>1.32</v>
      </c>
      <c r="BV119">
        <f ca="1"/>
        <v>1.32</v>
      </c>
      <c r="BW119">
        <f ca="1"/>
        <v>1.51</v>
      </c>
      <c r="BX119">
        <f ca="1"/>
        <v>1.66</v>
      </c>
      <c r="BY119">
        <f ca="1"/>
        <v>1.84</v>
      </c>
      <c r="BZ119">
        <f ca="1"/>
        <v>1.84</v>
      </c>
    </row>
    <row r="120" spans="34:78">
      <c r="AH120">
        <v>11.67</v>
      </c>
      <c r="AI120" s="47">
        <f t="shared" ca="1" si="12"/>
        <v>0.15</v>
      </c>
      <c r="AJ120" s="47">
        <f t="shared" ca="1" si="12"/>
        <v>0.18</v>
      </c>
      <c r="AK120" s="47">
        <f t="shared" ca="1" si="12"/>
        <v>0.26</v>
      </c>
      <c r="AL120" s="47">
        <f t="shared" ca="1" si="12"/>
        <v>0.67</v>
      </c>
      <c r="AM120" s="47">
        <f t="shared" ca="1" si="12"/>
        <v>1.1299999999999999</v>
      </c>
      <c r="AN120" s="47">
        <f t="shared" ca="1" si="12"/>
        <v>1.32</v>
      </c>
      <c r="AO120" s="47">
        <f t="shared" ca="1" si="12"/>
        <v>1.66</v>
      </c>
      <c r="AP120" s="47">
        <f t="shared" ca="1" si="12"/>
        <v>1.84</v>
      </c>
      <c r="AQ120" s="47">
        <f t="shared" ca="1" si="12"/>
        <v>1.84</v>
      </c>
      <c r="AR120">
        <v>118</v>
      </c>
      <c r="AT120">
        <v>119</v>
      </c>
      <c r="AU120" t="s">
        <v>46</v>
      </c>
      <c r="AV120">
        <v>11.914262118557501</v>
      </c>
      <c r="AW120">
        <v>0.43400027446704997</v>
      </c>
      <c r="AX120">
        <v>0.67946515673402896</v>
      </c>
      <c r="AY120">
        <v>0.92874872366104599</v>
      </c>
      <c r="AZ120">
        <v>1.37617647481006</v>
      </c>
      <c r="BA120">
        <v>2.1520109490985799</v>
      </c>
      <c r="BE120">
        <f ca="1"/>
        <v>11.75</v>
      </c>
      <c r="BF120">
        <f ca="1"/>
        <v>0.15</v>
      </c>
      <c r="BG120">
        <f ca="1"/>
        <v>0.18</v>
      </c>
      <c r="BH120">
        <f ca="1"/>
        <v>0.26</v>
      </c>
      <c r="BI120">
        <f ca="1"/>
        <v>0.51</v>
      </c>
      <c r="BJ120">
        <f ca="1"/>
        <v>0.66</v>
      </c>
      <c r="BK120">
        <f ca="1"/>
        <v>0.68</v>
      </c>
      <c r="BL120">
        <f ca="1"/>
        <v>0.74</v>
      </c>
      <c r="BM120">
        <f ca="1"/>
        <v>0.77</v>
      </c>
      <c r="BN120">
        <f ca="1"/>
        <v>0.86</v>
      </c>
      <c r="BO120">
        <f ca="1"/>
        <v>1</v>
      </c>
      <c r="BP120">
        <f ca="1"/>
        <v>1.1299999999999999</v>
      </c>
      <c r="BQ120">
        <f ca="1"/>
        <v>1.1499999999999999</v>
      </c>
      <c r="BR120">
        <f ca="1"/>
        <v>1.21</v>
      </c>
      <c r="BS120">
        <f ca="1"/>
        <v>1.24</v>
      </c>
      <c r="BT120">
        <f ca="1"/>
        <v>1.26</v>
      </c>
      <c r="BU120">
        <f ca="1"/>
        <v>1.32</v>
      </c>
      <c r="BV120">
        <f ca="1"/>
        <v>1.33</v>
      </c>
      <c r="BW120">
        <f ca="1"/>
        <v>1.51</v>
      </c>
      <c r="BX120">
        <f ca="1"/>
        <v>1.66</v>
      </c>
      <c r="BY120">
        <f ca="1"/>
        <v>1.84</v>
      </c>
      <c r="BZ120">
        <f ca="1"/>
        <v>1.85</v>
      </c>
    </row>
    <row r="121" spans="34:78">
      <c r="AH121">
        <v>11.75</v>
      </c>
      <c r="AI121" s="47">
        <f t="shared" ca="1" si="12"/>
        <v>0.15</v>
      </c>
      <c r="AJ121" s="47">
        <f t="shared" ca="1" si="12"/>
        <v>0.18</v>
      </c>
      <c r="AK121" s="47">
        <f t="shared" ca="1" si="12"/>
        <v>0.26</v>
      </c>
      <c r="AL121" s="47">
        <f t="shared" ca="1" si="12"/>
        <v>0.68</v>
      </c>
      <c r="AM121" s="47">
        <f t="shared" ca="1" si="12"/>
        <v>1.1299999999999999</v>
      </c>
      <c r="AN121" s="47">
        <f t="shared" ca="1" si="12"/>
        <v>1.32</v>
      </c>
      <c r="AO121" s="47">
        <f t="shared" ca="1" si="12"/>
        <v>1.66</v>
      </c>
      <c r="AP121" s="47">
        <f t="shared" ca="1" si="12"/>
        <v>1.84</v>
      </c>
      <c r="AQ121" s="47">
        <f t="shared" ca="1" si="12"/>
        <v>1.85</v>
      </c>
      <c r="AR121">
        <v>119</v>
      </c>
      <c r="AT121">
        <v>120</v>
      </c>
      <c r="AU121" t="s">
        <v>46</v>
      </c>
      <c r="AV121">
        <v>11.997595451890801</v>
      </c>
      <c r="AW121">
        <v>0.43535240669995101</v>
      </c>
      <c r="AX121">
        <v>0.68075952687291097</v>
      </c>
      <c r="AY121">
        <v>0.92948906151779198</v>
      </c>
      <c r="AZ121">
        <v>1.3778287118693899</v>
      </c>
      <c r="BA121">
        <v>2.1593580243695101</v>
      </c>
      <c r="BE121">
        <f ca="1"/>
        <v>11.83</v>
      </c>
      <c r="BF121">
        <f ca="1"/>
        <v>0.15</v>
      </c>
      <c r="BG121">
        <f ca="1"/>
        <v>0.18</v>
      </c>
      <c r="BH121">
        <f ca="1"/>
        <v>0.25</v>
      </c>
      <c r="BI121">
        <f ca="1"/>
        <v>0.51</v>
      </c>
      <c r="BJ121">
        <f ca="1"/>
        <v>0.66</v>
      </c>
      <c r="BK121">
        <f ca="1"/>
        <v>0.68</v>
      </c>
      <c r="BL121">
        <f ca="1"/>
        <v>0.75</v>
      </c>
      <c r="BM121">
        <f ca="1"/>
        <v>0.77</v>
      </c>
      <c r="BN121">
        <f ca="1"/>
        <v>0.87</v>
      </c>
      <c r="BO121">
        <f ca="1"/>
        <v>1</v>
      </c>
      <c r="BP121">
        <f ca="1"/>
        <v>1.1399999999999999</v>
      </c>
      <c r="BQ121">
        <f ca="1"/>
        <v>1.1599999999999999</v>
      </c>
      <c r="BR121">
        <f ca="1"/>
        <v>1.22</v>
      </c>
      <c r="BS121">
        <f ca="1"/>
        <v>1.24</v>
      </c>
      <c r="BT121">
        <f ca="1"/>
        <v>1.26</v>
      </c>
      <c r="BU121">
        <f ca="1"/>
        <v>1.32</v>
      </c>
      <c r="BV121">
        <f ca="1"/>
        <v>1.33</v>
      </c>
      <c r="BW121">
        <f ca="1"/>
        <v>1.51</v>
      </c>
      <c r="BX121">
        <f ca="1"/>
        <v>1.67</v>
      </c>
      <c r="BY121">
        <f ca="1"/>
        <v>1.85</v>
      </c>
      <c r="BZ121">
        <f ca="1"/>
        <v>1.85</v>
      </c>
    </row>
    <row r="122" spans="34:78" s="71" customFormat="1" ht="16" customHeight="1">
      <c r="AH122">
        <v>11.83</v>
      </c>
      <c r="AI122" s="47">
        <f t="shared" ca="1" si="12"/>
        <v>0.15</v>
      </c>
      <c r="AJ122" s="47">
        <f t="shared" ca="1" si="12"/>
        <v>0.18</v>
      </c>
      <c r="AK122" s="47">
        <f t="shared" ca="1" si="12"/>
        <v>0.25</v>
      </c>
      <c r="AL122" s="47">
        <f t="shared" ca="1" si="12"/>
        <v>0.68</v>
      </c>
      <c r="AM122" s="47">
        <f t="shared" ca="1" si="12"/>
        <v>1.1399999999999999</v>
      </c>
      <c r="AN122" s="47">
        <f t="shared" ca="1" si="12"/>
        <v>1.32</v>
      </c>
      <c r="AO122" s="47">
        <f t="shared" ca="1" si="12"/>
        <v>1.67</v>
      </c>
      <c r="AP122" s="47">
        <f t="shared" ca="1" si="12"/>
        <v>1.85</v>
      </c>
      <c r="AQ122" s="47">
        <f t="shared" ca="1" si="12"/>
        <v>1.85</v>
      </c>
      <c r="AR122">
        <v>120</v>
      </c>
      <c r="BE122" s="71">
        <f ca="1"/>
        <v>11.92</v>
      </c>
      <c r="BF122" s="71">
        <f ca="1"/>
        <v>0.15</v>
      </c>
      <c r="BG122" s="71">
        <f ca="1"/>
        <v>0.18</v>
      </c>
      <c r="BH122" s="71">
        <f ca="1"/>
        <v>0.25</v>
      </c>
      <c r="BI122" s="71">
        <f ca="1"/>
        <v>0.52</v>
      </c>
      <c r="BJ122" s="71">
        <f ca="1"/>
        <v>0.67</v>
      </c>
      <c r="BK122" s="71">
        <f ca="1"/>
        <v>0.68</v>
      </c>
      <c r="BL122" s="71">
        <f ca="1"/>
        <v>0.75</v>
      </c>
      <c r="BM122" s="71">
        <f ca="1"/>
        <v>0.78</v>
      </c>
      <c r="BN122" s="71">
        <f ca="1"/>
        <v>0.87</v>
      </c>
      <c r="BO122" s="71">
        <f ca="1"/>
        <v>1.01</v>
      </c>
      <c r="BP122" s="71">
        <f ca="1"/>
        <v>1.1499999999999999</v>
      </c>
      <c r="BQ122" s="71">
        <f ca="1"/>
        <v>1.17</v>
      </c>
      <c r="BR122" s="71">
        <f ca="1"/>
        <v>1.22</v>
      </c>
      <c r="BS122" s="71">
        <f ca="1"/>
        <v>1.24</v>
      </c>
      <c r="BT122" s="71">
        <f ca="1"/>
        <v>1.27</v>
      </c>
      <c r="BU122" s="71">
        <f ca="1"/>
        <v>1.32</v>
      </c>
      <c r="BV122" s="71">
        <f ca="1"/>
        <v>1.33</v>
      </c>
      <c r="BW122" s="71">
        <f ca="1"/>
        <v>1.51</v>
      </c>
      <c r="BX122" s="71">
        <f ca="1"/>
        <v>1.67</v>
      </c>
      <c r="BY122" s="71">
        <f ca="1"/>
        <v>1.85</v>
      </c>
      <c r="BZ122" s="71">
        <f ca="1"/>
        <v>1.85</v>
      </c>
    </row>
    <row r="123" spans="34:78" ht="16" customHeight="1">
      <c r="AH123">
        <v>11.92</v>
      </c>
      <c r="AI123" s="47">
        <f t="shared" ca="1" si="12"/>
        <v>0.15</v>
      </c>
      <c r="AJ123" s="47">
        <f t="shared" ca="1" si="12"/>
        <v>0.18</v>
      </c>
      <c r="AK123" s="47">
        <f t="shared" ca="1" si="12"/>
        <v>0.25</v>
      </c>
      <c r="AL123" s="47">
        <f t="shared" ca="1" si="12"/>
        <v>0.68</v>
      </c>
      <c r="AM123" s="47">
        <f t="shared" ca="1" si="12"/>
        <v>1.1499999999999999</v>
      </c>
      <c r="AN123" s="47">
        <f t="shared" ca="1" si="12"/>
        <v>1.32</v>
      </c>
      <c r="AO123" s="47">
        <f t="shared" ca="1" si="12"/>
        <v>1.67</v>
      </c>
      <c r="AP123" s="47">
        <f t="shared" ca="1" si="12"/>
        <v>1.85</v>
      </c>
      <c r="AQ123" s="47">
        <f t="shared" ca="1" si="12"/>
        <v>1.85</v>
      </c>
      <c r="AR123">
        <v>121</v>
      </c>
      <c r="BE123">
        <f ca="1"/>
        <v>12</v>
      </c>
      <c r="BF123">
        <f ca="1"/>
        <v>0.15</v>
      </c>
      <c r="BG123">
        <f ca="1"/>
        <v>0.18</v>
      </c>
      <c r="BH123">
        <f ca="1"/>
        <v>0.25</v>
      </c>
      <c r="BI123">
        <f ca="1"/>
        <v>0.52</v>
      </c>
      <c r="BJ123">
        <f ca="1"/>
        <v>0.67</v>
      </c>
      <c r="BK123">
        <f ca="1"/>
        <v>0.69</v>
      </c>
      <c r="BL123">
        <f ca="1"/>
        <v>0.76</v>
      </c>
      <c r="BM123">
        <f ca="1"/>
        <v>0.78</v>
      </c>
      <c r="BN123">
        <f ca="1"/>
        <v>0.87</v>
      </c>
      <c r="BO123">
        <f ca="1"/>
        <v>1.01</v>
      </c>
      <c r="BP123">
        <f ca="1"/>
        <v>1.1599999999999999</v>
      </c>
      <c r="BQ123">
        <f ca="1"/>
        <v>1.17</v>
      </c>
      <c r="BR123">
        <f ca="1"/>
        <v>1.23</v>
      </c>
      <c r="BS123">
        <f ca="1"/>
        <v>1.25</v>
      </c>
      <c r="BT123">
        <f ca="1"/>
        <v>1.27</v>
      </c>
      <c r="BU123">
        <f ca="1"/>
        <v>1.32</v>
      </c>
      <c r="BV123">
        <f ca="1"/>
        <v>1.33</v>
      </c>
      <c r="BW123">
        <f ca="1"/>
        <v>1.52</v>
      </c>
      <c r="BX123">
        <f ca="1"/>
        <v>1.67</v>
      </c>
      <c r="BY123">
        <f ca="1"/>
        <v>1.85</v>
      </c>
      <c r="BZ123">
        <f ca="1"/>
        <v>1.86</v>
      </c>
    </row>
    <row r="124" spans="34:78" ht="16" customHeight="1">
      <c r="AH124">
        <v>12</v>
      </c>
      <c r="AI124" s="47">
        <f t="shared" ca="1" si="12"/>
        <v>0.15</v>
      </c>
      <c r="AJ124" s="47">
        <f t="shared" ca="1" si="12"/>
        <v>0.18</v>
      </c>
      <c r="AK124" s="47">
        <f t="shared" ca="1" si="12"/>
        <v>0.25</v>
      </c>
      <c r="AL124" s="47">
        <f t="shared" ca="1" si="12"/>
        <v>0.69</v>
      </c>
      <c r="AM124" s="47">
        <f t="shared" ca="1" si="12"/>
        <v>1.1599999999999999</v>
      </c>
      <c r="AN124" s="47">
        <f t="shared" ca="1" si="12"/>
        <v>1.32</v>
      </c>
      <c r="AO124" s="47">
        <f t="shared" ca="1" si="12"/>
        <v>1.67</v>
      </c>
      <c r="AP124" s="47">
        <f t="shared" ca="1" si="12"/>
        <v>1.85</v>
      </c>
      <c r="AQ124" s="47">
        <f t="shared" ca="1" si="12"/>
        <v>1.86</v>
      </c>
      <c r="AR124">
        <v>122</v>
      </c>
      <c r="BC124" s="71" t="str">
        <f>CONCATENATE(B2," for GMFCS ",B1)</f>
        <v>Spinal Alignment and Range of Motion Measure for GMFCS Level III</v>
      </c>
    </row>
    <row r="125" spans="34:78">
      <c r="BC125" t="s">
        <v>228</v>
      </c>
    </row>
    <row r="127" spans="34:78" ht="17" thickBot="1"/>
    <row r="128" spans="34:78" ht="354" customHeight="1" thickBot="1">
      <c r="BC128" s="75"/>
    </row>
    <row r="129" spans="55:55" ht="17" thickBot="1"/>
    <row r="130" spans="55:55" ht="354" customHeight="1" thickBot="1">
      <c r="BC130" s="75"/>
    </row>
  </sheetData>
  <mergeCells count="2">
    <mergeCell ref="B2:G2"/>
    <mergeCell ref="C18:G19"/>
  </mergeCells>
  <conditionalFormatting sqref="U5:AD46">
    <cfRule type="cellIs" dxfId="6" priority="1" operator="equal">
      <formula>"x"</formula>
    </cfRule>
  </conditionalFormatting>
  <dataValidations count="2">
    <dataValidation type="list" allowBlank="1" showInputMessage="1" showErrorMessage="1" sqref="B1" xr:uid="{00000000-0002-0000-0D00-000000000000}">
      <formula1>GMFCS</formula1>
    </dataValidation>
    <dataValidation type="list" allowBlank="1" showInputMessage="1" showErrorMessage="1" sqref="B2:G2" xr:uid="{00000000-0002-0000-0D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dimension ref="B1:BZ130"/>
  <sheetViews>
    <sheetView showGridLines="0" topLeftCell="AR128" zoomScaleNormal="120" zoomScalePageLayoutView="120" workbookViewId="0">
      <selection activeCell="B2" sqref="B2:G2"/>
    </sheetView>
  </sheetViews>
  <sheetFormatPr baseColWidth="10" defaultColWidth="11" defaultRowHeight="16"/>
  <cols>
    <col min="2" max="2" width="13.83203125" customWidth="1"/>
    <col min="4" max="4" width="9.33203125" customWidth="1"/>
    <col min="5" max="5" width="3.33203125" customWidth="1"/>
    <col min="6" max="6" width="5.5" customWidth="1"/>
    <col min="7" max="7" width="3.5" customWidth="1"/>
    <col min="9" max="9" width="11.83203125" customWidth="1"/>
    <col min="10" max="30" width="4.33203125" customWidth="1"/>
    <col min="31" max="31" width="5.1640625" customWidth="1"/>
    <col min="32" max="32" width="8.83203125" customWidth="1"/>
    <col min="33" max="34" width="16.83203125" customWidth="1"/>
    <col min="55" max="55" width="85" customWidth="1"/>
  </cols>
  <sheetData>
    <row r="1" spans="2:78">
      <c r="B1" s="49" t="str">
        <f>IF('Assessment Data Entry'!E6="","Level I",'Assessment Data Entry'!E6)</f>
        <v>Level III</v>
      </c>
      <c r="I1" s="51" t="s">
        <v>1</v>
      </c>
      <c r="J1" s="51" t="s">
        <v>2</v>
      </c>
      <c r="AI1" t="str">
        <f>CONCATENATE("Reference Centiles ",J3)</f>
        <v>Reference Centiles Six Minute Walk Test: Level III</v>
      </c>
      <c r="AU1" t="s">
        <v>125</v>
      </c>
      <c r="AV1" t="s">
        <v>126</v>
      </c>
      <c r="AW1" t="s">
        <v>35</v>
      </c>
      <c r="AX1" t="s">
        <v>36</v>
      </c>
      <c r="AY1" t="s">
        <v>0</v>
      </c>
      <c r="BE1" t="str">
        <f>SUBSTITUTE(CONCATENATE(INDEX(OutcomeInfo,MATCH(B2,Outcomes,0),2),"_",B1,"_All")," ","_")</f>
        <v>SMWT_Level_III_All</v>
      </c>
    </row>
    <row r="2" spans="2:78">
      <c r="B2" s="325" t="s">
        <v>64</v>
      </c>
      <c r="C2" s="326"/>
      <c r="D2" s="326"/>
      <c r="E2" s="326"/>
      <c r="F2" s="326"/>
      <c r="G2" s="327"/>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45</v>
      </c>
      <c r="AV2">
        <v>3.0278142794568499</v>
      </c>
      <c r="AW2">
        <v>837.043704982181</v>
      </c>
      <c r="AX2">
        <v>409.43552201424302</v>
      </c>
      <c r="AY2" t="s">
        <v>127</v>
      </c>
      <c r="BC2" s="73"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9">
      <c r="B3" t="s">
        <v>116</v>
      </c>
      <c r="C3" s="69">
        <f>'Assessment Data Entry'!C4</f>
        <v>0</v>
      </c>
      <c r="J3" s="24" t="str">
        <f t="array" ref="J3">CONCATENATE(B2,": ",B1)</f>
        <v>Six Minute Walk Test: Level III</v>
      </c>
      <c r="AI3" s="47">
        <v>3</v>
      </c>
      <c r="AJ3" s="47">
        <v>5</v>
      </c>
      <c r="AK3" s="47">
        <v>10</v>
      </c>
      <c r="AL3" s="47">
        <v>25</v>
      </c>
      <c r="AM3" s="47">
        <v>50</v>
      </c>
      <c r="AN3" s="47">
        <v>75</v>
      </c>
      <c r="AO3" s="47">
        <v>90</v>
      </c>
      <c r="AP3" s="47">
        <v>95</v>
      </c>
      <c r="AQ3" s="47">
        <v>97</v>
      </c>
      <c r="AR3" t="s">
        <v>161</v>
      </c>
      <c r="AT3">
        <v>2</v>
      </c>
      <c r="AU3" t="s">
        <v>45</v>
      </c>
      <c r="AV3">
        <v>3.11114761279019</v>
      </c>
      <c r="AW3">
        <v>860.77171949661499</v>
      </c>
      <c r="AX3">
        <v>432.794411138312</v>
      </c>
      <c r="AY3" t="s">
        <v>127</v>
      </c>
      <c r="BE3">
        <f ca="1"/>
        <v>2</v>
      </c>
      <c r="BF3">
        <f ca="1"/>
        <v>33.200000000000003</v>
      </c>
      <c r="BG3">
        <f ca="1"/>
        <v>46.2</v>
      </c>
      <c r="BH3">
        <f ca="1"/>
        <v>54.3</v>
      </c>
      <c r="BI3">
        <f ca="1"/>
        <v>112.8</v>
      </c>
      <c r="BJ3">
        <f ca="1"/>
        <v>166.6</v>
      </c>
      <c r="BK3">
        <f ca="1"/>
        <v>192.2</v>
      </c>
      <c r="BL3">
        <f ca="1"/>
        <v>218.6</v>
      </c>
      <c r="BM3">
        <f ca="1"/>
        <v>260.8</v>
      </c>
      <c r="BN3">
        <f ca="1"/>
        <v>305.3</v>
      </c>
      <c r="BO3">
        <f ca="1"/>
        <v>365.5</v>
      </c>
      <c r="BP3">
        <f ca="1"/>
        <v>394.4</v>
      </c>
      <c r="BQ3">
        <f ca="1"/>
        <v>426.3</v>
      </c>
      <c r="BR3">
        <f ca="1"/>
        <v>452.1</v>
      </c>
      <c r="BS3">
        <f ca="1"/>
        <v>494</v>
      </c>
      <c r="BT3">
        <f ca="1"/>
        <v>514.1</v>
      </c>
      <c r="BU3">
        <f ca="1"/>
        <v>573</v>
      </c>
      <c r="BV3">
        <f ca="1"/>
        <v>599.29999999999995</v>
      </c>
      <c r="BW3">
        <f ca="1"/>
        <v>668.8</v>
      </c>
      <c r="BX3">
        <f ca="1"/>
        <v>686</v>
      </c>
      <c r="BY3">
        <f ca="1"/>
        <v>734.6</v>
      </c>
      <c r="BZ3">
        <f ca="1"/>
        <v>796.7</v>
      </c>
    </row>
    <row r="4" spans="2:78" ht="20" thickBot="1">
      <c r="I4" s="24"/>
      <c r="AH4">
        <v>2</v>
      </c>
      <c r="AI4" s="47">
        <f t="shared" ref="AI4:AQ13" ca="1" si="1">IF(AND(AI$3&gt;=MIN($J$5:$AD$5),AI$3&lt;=MAX($J$5:$AD$5)),INDEX(allCentiles,$AR4,MATCH(AI$3,topRow)),NA())</f>
        <v>33.200000000000003</v>
      </c>
      <c r="AJ4" s="47">
        <f t="shared" ca="1" si="1"/>
        <v>46.2</v>
      </c>
      <c r="AK4" s="47">
        <f t="shared" ca="1" si="1"/>
        <v>54.3</v>
      </c>
      <c r="AL4" s="47">
        <f t="shared" ca="1" si="1"/>
        <v>192.2</v>
      </c>
      <c r="AM4" s="47">
        <f t="shared" ca="1" si="1"/>
        <v>394.4</v>
      </c>
      <c r="AN4" s="47">
        <f t="shared" ca="1" si="1"/>
        <v>573</v>
      </c>
      <c r="AO4" s="47">
        <f t="shared" ca="1" si="1"/>
        <v>686</v>
      </c>
      <c r="AP4" s="47">
        <f t="shared" ca="1" si="1"/>
        <v>734.6</v>
      </c>
      <c r="AQ4" s="47">
        <f t="shared" ca="1" si="1"/>
        <v>796.7</v>
      </c>
      <c r="AR4">
        <v>2</v>
      </c>
      <c r="AT4">
        <v>3</v>
      </c>
      <c r="AU4" t="s">
        <v>45</v>
      </c>
      <c r="AV4">
        <v>3.19448094612352</v>
      </c>
      <c r="AW4">
        <v>883.44031732731298</v>
      </c>
      <c r="AX4">
        <v>455.38745404845997</v>
      </c>
      <c r="AY4">
        <v>53.958641816679602</v>
      </c>
      <c r="BE4">
        <f ca="1"/>
        <v>2.1</v>
      </c>
      <c r="BF4">
        <f ca="1"/>
        <v>36.700000000000003</v>
      </c>
      <c r="BG4">
        <f ca="1"/>
        <v>50.1</v>
      </c>
      <c r="BH4">
        <f ca="1"/>
        <v>58.7</v>
      </c>
      <c r="BI4">
        <f ca="1"/>
        <v>117.8</v>
      </c>
      <c r="BJ4">
        <f ca="1"/>
        <v>172.3</v>
      </c>
      <c r="BK4">
        <f ca="1"/>
        <v>198.7</v>
      </c>
      <c r="BL4">
        <f ca="1"/>
        <v>225.7</v>
      </c>
      <c r="BM4">
        <f ca="1"/>
        <v>268</v>
      </c>
      <c r="BN4">
        <f ca="1"/>
        <v>311.5</v>
      </c>
      <c r="BO4">
        <f ca="1"/>
        <v>370.8</v>
      </c>
      <c r="BP4">
        <f ca="1"/>
        <v>400.1</v>
      </c>
      <c r="BQ4">
        <f ca="1"/>
        <v>431.5</v>
      </c>
      <c r="BR4">
        <f ca="1"/>
        <v>457.9</v>
      </c>
      <c r="BS4">
        <f ca="1"/>
        <v>499.3</v>
      </c>
      <c r="BT4">
        <f ca="1"/>
        <v>519.29999999999995</v>
      </c>
      <c r="BU4">
        <f ca="1"/>
        <v>577.6</v>
      </c>
      <c r="BV4">
        <f ca="1"/>
        <v>604.6</v>
      </c>
      <c r="BW4">
        <f ca="1"/>
        <v>674.3</v>
      </c>
      <c r="BX4">
        <f ca="1"/>
        <v>692.4</v>
      </c>
      <c r="BY4">
        <f ca="1"/>
        <v>742.4</v>
      </c>
      <c r="BZ4">
        <f ca="1"/>
        <v>805.9</v>
      </c>
    </row>
    <row r="5" spans="2:78" ht="17" customHeight="1" thickBot="1">
      <c r="B5" t="s">
        <v>4</v>
      </c>
      <c r="I5" s="25" t="str">
        <f t="array" aca="1" ref="I5:AD46" ca="1">INDIRECT(SUBSTITUTE(CONCATENATE(INDEX(OutcomeInfo,MATCH(B2,Outcomes,0),2),"_",B1)," ","_"))</f>
        <v>Age</v>
      </c>
      <c r="J5" s="4">
        <f ca="1"/>
        <v>3</v>
      </c>
      <c r="K5" s="198">
        <f ca="1"/>
        <v>5</v>
      </c>
      <c r="L5" s="4">
        <f ca="1"/>
        <v>10</v>
      </c>
      <c r="M5" s="198">
        <f ca="1"/>
        <v>15</v>
      </c>
      <c r="N5" s="4">
        <f ca="1"/>
        <v>20</v>
      </c>
      <c r="O5" s="198">
        <f ca="1"/>
        <v>25</v>
      </c>
      <c r="P5" s="4">
        <f ca="1"/>
        <v>30</v>
      </c>
      <c r="Q5" s="198">
        <f ca="1"/>
        <v>35</v>
      </c>
      <c r="R5" s="4">
        <f ca="1"/>
        <v>40</v>
      </c>
      <c r="S5" s="198">
        <f ca="1"/>
        <v>45</v>
      </c>
      <c r="T5" s="4">
        <f ca="1"/>
        <v>50</v>
      </c>
      <c r="U5" s="198">
        <f ca="1"/>
        <v>55</v>
      </c>
      <c r="V5" s="4">
        <f ca="1"/>
        <v>60</v>
      </c>
      <c r="W5" s="198">
        <f ca="1"/>
        <v>65</v>
      </c>
      <c r="X5" s="4">
        <f ca="1"/>
        <v>70</v>
      </c>
      <c r="Y5" s="198">
        <f ca="1"/>
        <v>75</v>
      </c>
      <c r="Z5" s="4">
        <f ca="1"/>
        <v>80</v>
      </c>
      <c r="AA5" s="198">
        <f ca="1"/>
        <v>85</v>
      </c>
      <c r="AB5" s="4">
        <f ca="1"/>
        <v>90</v>
      </c>
      <c r="AC5" s="198">
        <f ca="1"/>
        <v>95</v>
      </c>
      <c r="AD5" s="5">
        <f ca="1"/>
        <v>97</v>
      </c>
      <c r="AF5" s="59">
        <f ca="1">COUNTIF(J5:AD5,"&lt;&gt;x")</f>
        <v>21</v>
      </c>
      <c r="AH5">
        <v>2.08</v>
      </c>
      <c r="AI5" s="47">
        <f t="shared" ca="1" si="1"/>
        <v>36.700000000000003</v>
      </c>
      <c r="AJ5" s="47">
        <f t="shared" ca="1" si="1"/>
        <v>50.1</v>
      </c>
      <c r="AK5" s="47">
        <f t="shared" ca="1" si="1"/>
        <v>58.7</v>
      </c>
      <c r="AL5" s="47">
        <f t="shared" ca="1" si="1"/>
        <v>198.7</v>
      </c>
      <c r="AM5" s="47">
        <f t="shared" ca="1" si="1"/>
        <v>400.1</v>
      </c>
      <c r="AN5" s="47">
        <f t="shared" ca="1" si="1"/>
        <v>577.6</v>
      </c>
      <c r="AO5" s="47">
        <f t="shared" ca="1" si="1"/>
        <v>692.4</v>
      </c>
      <c r="AP5" s="47">
        <f t="shared" ca="1" si="1"/>
        <v>742.4</v>
      </c>
      <c r="AQ5" s="47">
        <f t="shared" ca="1" si="1"/>
        <v>805.9</v>
      </c>
      <c r="AR5">
        <v>3</v>
      </c>
      <c r="AT5">
        <v>4</v>
      </c>
      <c r="AU5" t="s">
        <v>45</v>
      </c>
      <c r="AV5">
        <v>3.2778142794568499</v>
      </c>
      <c r="AW5">
        <v>905.09679968057901</v>
      </c>
      <c r="AX5">
        <v>477.23975983357599</v>
      </c>
      <c r="AY5">
        <v>111.933643242532</v>
      </c>
      <c r="BE5">
        <f ca="1"/>
        <v>2.2000000000000002</v>
      </c>
      <c r="BF5">
        <f ca="1"/>
        <v>40.200000000000003</v>
      </c>
      <c r="BG5">
        <f ca="1"/>
        <v>53.9</v>
      </c>
      <c r="BH5">
        <f ca="1"/>
        <v>63.1</v>
      </c>
      <c r="BI5">
        <f ca="1"/>
        <v>122.6</v>
      </c>
      <c r="BJ5">
        <f ca="1"/>
        <v>178.1</v>
      </c>
      <c r="BK5">
        <f ca="1"/>
        <v>205.1</v>
      </c>
      <c r="BL5">
        <f ca="1"/>
        <v>232.7</v>
      </c>
      <c r="BM5">
        <f ca="1"/>
        <v>275.10000000000002</v>
      </c>
      <c r="BN5">
        <f ca="1"/>
        <v>317.7</v>
      </c>
      <c r="BO5">
        <f ca="1"/>
        <v>376.1</v>
      </c>
      <c r="BP5">
        <f ca="1"/>
        <v>405.7</v>
      </c>
      <c r="BQ5">
        <f ca="1"/>
        <v>436.6</v>
      </c>
      <c r="BR5">
        <f ca="1"/>
        <v>463.7</v>
      </c>
      <c r="BS5">
        <f ca="1"/>
        <v>504.6</v>
      </c>
      <c r="BT5">
        <f ca="1"/>
        <v>524.4</v>
      </c>
      <c r="BU5">
        <f ca="1"/>
        <v>582.20000000000005</v>
      </c>
      <c r="BV5">
        <f ca="1"/>
        <v>609.79999999999995</v>
      </c>
      <c r="BW5">
        <f ca="1"/>
        <v>679.8</v>
      </c>
      <c r="BX5">
        <f ca="1"/>
        <v>698.7</v>
      </c>
      <c r="BY5">
        <f ca="1"/>
        <v>750.3</v>
      </c>
      <c r="BZ5">
        <f ca="1"/>
        <v>815.1</v>
      </c>
    </row>
    <row r="6" spans="2:78">
      <c r="B6" t="s">
        <v>5</v>
      </c>
      <c r="C6" s="49">
        <f>IF('Assessment Data Entry'!E8="","",'Assessment Data Entry'!E8)</f>
        <v>3</v>
      </c>
      <c r="D6" t="s">
        <v>6</v>
      </c>
      <c r="E6" s="49">
        <f>IF('Assessment Data Entry'!G8="",0,'Assessment Data Entry'!G8)</f>
        <v>4</v>
      </c>
      <c r="F6" t="s">
        <v>7</v>
      </c>
      <c r="H6" s="59">
        <f>IF(C6="","",(C6-2)*4+FLOOR(E6/3,1)+1)</f>
        <v>6</v>
      </c>
      <c r="I6" s="6" t="str">
        <f ca="1"/>
        <v>2 years  0 mo</v>
      </c>
      <c r="J6" s="40">
        <f ca="1"/>
        <v>0</v>
      </c>
      <c r="K6" s="41">
        <f ca="1"/>
        <v>0</v>
      </c>
      <c r="L6" s="40">
        <f ca="1"/>
        <v>0</v>
      </c>
      <c r="M6" s="41">
        <f ca="1"/>
        <v>0</v>
      </c>
      <c r="N6" s="40">
        <f ca="1"/>
        <v>11</v>
      </c>
      <c r="O6" s="41">
        <f ca="1"/>
        <v>19</v>
      </c>
      <c r="P6" s="40">
        <f ca="1"/>
        <v>26</v>
      </c>
      <c r="Q6" s="41">
        <f ca="1"/>
        <v>66</v>
      </c>
      <c r="R6" s="40">
        <f ca="1"/>
        <v>142</v>
      </c>
      <c r="S6" s="41">
        <f ca="1"/>
        <v>227</v>
      </c>
      <c r="T6" s="40">
        <f ca="1"/>
        <v>245</v>
      </c>
      <c r="U6" s="41">
        <f ca="1"/>
        <v>292</v>
      </c>
      <c r="V6" s="40">
        <f ca="1"/>
        <v>301</v>
      </c>
      <c r="W6" s="41">
        <f ca="1"/>
        <v>355</v>
      </c>
      <c r="X6" s="40">
        <f ca="1"/>
        <v>382</v>
      </c>
      <c r="Y6" s="41">
        <f ca="1"/>
        <v>454</v>
      </c>
      <c r="Z6" s="40">
        <f ca="1"/>
        <v>464</v>
      </c>
      <c r="AA6" s="41">
        <f ca="1"/>
        <v>521</v>
      </c>
      <c r="AB6" s="40">
        <f ca="1"/>
        <v>524</v>
      </c>
      <c r="AC6" s="41">
        <f ca="1"/>
        <v>539</v>
      </c>
      <c r="AD6" s="42">
        <f ca="1"/>
        <v>554</v>
      </c>
      <c r="AF6" s="47"/>
      <c r="AH6">
        <v>2.17</v>
      </c>
      <c r="AI6" s="47">
        <f t="shared" ca="1" si="1"/>
        <v>40.200000000000003</v>
      </c>
      <c r="AJ6" s="47">
        <f t="shared" ca="1" si="1"/>
        <v>53.9</v>
      </c>
      <c r="AK6" s="47">
        <f t="shared" ca="1" si="1"/>
        <v>63.1</v>
      </c>
      <c r="AL6" s="47">
        <f t="shared" ca="1" si="1"/>
        <v>205.1</v>
      </c>
      <c r="AM6" s="47">
        <f t="shared" ca="1" si="1"/>
        <v>405.7</v>
      </c>
      <c r="AN6" s="47">
        <f t="shared" ca="1" si="1"/>
        <v>582.20000000000005</v>
      </c>
      <c r="AO6" s="47">
        <f t="shared" ca="1" si="1"/>
        <v>698.7</v>
      </c>
      <c r="AP6" s="47">
        <f t="shared" ca="1" si="1"/>
        <v>750.3</v>
      </c>
      <c r="AQ6" s="47">
        <f t="shared" ca="1" si="1"/>
        <v>815.1</v>
      </c>
      <c r="AR6">
        <v>4</v>
      </c>
      <c r="AT6">
        <v>5</v>
      </c>
      <c r="AU6" t="s">
        <v>45</v>
      </c>
      <c r="AV6">
        <v>3.36114761279019</v>
      </c>
      <c r="AW6">
        <v>925.78635584193205</v>
      </c>
      <c r="AX6">
        <v>498.37561435416001</v>
      </c>
      <c r="AY6">
        <v>163.67959628663101</v>
      </c>
      <c r="BE6">
        <f ca="1"/>
        <v>2.2000000000000002</v>
      </c>
      <c r="BF6">
        <f ca="1"/>
        <v>43.5</v>
      </c>
      <c r="BG6">
        <f ca="1"/>
        <v>57.6</v>
      </c>
      <c r="BH6">
        <f ca="1"/>
        <v>67.400000000000006</v>
      </c>
      <c r="BI6">
        <f ca="1"/>
        <v>127.5</v>
      </c>
      <c r="BJ6">
        <f ca="1"/>
        <v>183.8</v>
      </c>
      <c r="BK6">
        <f ca="1"/>
        <v>211.4</v>
      </c>
      <c r="BL6">
        <f ca="1"/>
        <v>239.7</v>
      </c>
      <c r="BM6">
        <f ca="1"/>
        <v>282.10000000000002</v>
      </c>
      <c r="BN6">
        <f ca="1"/>
        <v>323.8</v>
      </c>
      <c r="BO6">
        <f ca="1"/>
        <v>381.3</v>
      </c>
      <c r="BP6">
        <f ca="1"/>
        <v>411.3</v>
      </c>
      <c r="BQ6">
        <f ca="1"/>
        <v>441.7</v>
      </c>
      <c r="BR6">
        <f ca="1"/>
        <v>469.4</v>
      </c>
      <c r="BS6">
        <f ca="1"/>
        <v>509.9</v>
      </c>
      <c r="BT6">
        <f ca="1"/>
        <v>529.5</v>
      </c>
      <c r="BU6">
        <f ca="1"/>
        <v>586.79999999999995</v>
      </c>
      <c r="BV6">
        <f ca="1"/>
        <v>614.9</v>
      </c>
      <c r="BW6">
        <f ca="1"/>
        <v>685.3</v>
      </c>
      <c r="BX6">
        <f ca="1"/>
        <v>704.9</v>
      </c>
      <c r="BY6">
        <f ca="1"/>
        <v>758.1</v>
      </c>
      <c r="BZ6">
        <f ca="1"/>
        <v>824.1</v>
      </c>
    </row>
    <row r="7" spans="2:78">
      <c r="B7" t="s">
        <v>8</v>
      </c>
      <c r="C7" s="49" t="str">
        <f t="array" aca="1" ref="C7" ca="1">IF(OR(B1=0,INDIRECT(INDEX(scoreLocation,MATCH(VLOOKUP(B2,OutcomeInfo,2,FALSE),INDEX(scoreLocation,,1),0),6))=""),"",INDIRECT(INDEX(scoreLocation,MATCH(VLOOKUP(B2,OutcomeInfo,2,FALSE),INDEX(scoreLocation,,1),0),6)))</f>
        <v/>
      </c>
      <c r="H7" s="60">
        <f t="array" aca="1" ref="H7" ca="1">MAX(COLUMN(topRow)*IF(INDEX(fullTable,H6,0)=C7,1,0))-9</f>
        <v>-9</v>
      </c>
      <c r="I7" s="6" t="str">
        <f ca="1"/>
        <v>3 mo</v>
      </c>
      <c r="J7" s="40">
        <f ca="1"/>
        <v>0</v>
      </c>
      <c r="K7" s="41">
        <f ca="1"/>
        <v>0</v>
      </c>
      <c r="L7" s="40">
        <f ca="1"/>
        <v>0</v>
      </c>
      <c r="M7" s="41">
        <f ca="1"/>
        <v>4</v>
      </c>
      <c r="N7" s="40">
        <f ca="1"/>
        <v>36</v>
      </c>
      <c r="O7" s="41">
        <f ca="1"/>
        <v>47</v>
      </c>
      <c r="P7" s="40">
        <f ca="1"/>
        <v>57</v>
      </c>
      <c r="Q7" s="41">
        <f ca="1"/>
        <v>98</v>
      </c>
      <c r="R7" s="40">
        <f ca="1"/>
        <v>167</v>
      </c>
      <c r="S7" s="41">
        <f ca="1"/>
        <v>248</v>
      </c>
      <c r="T7" s="40">
        <f ca="1"/>
        <v>268</v>
      </c>
      <c r="U7" s="41">
        <f ca="1"/>
        <v>313</v>
      </c>
      <c r="V7" s="40">
        <f ca="1"/>
        <v>325</v>
      </c>
      <c r="W7" s="41">
        <f ca="1"/>
        <v>376</v>
      </c>
      <c r="X7" s="40">
        <f ca="1"/>
        <v>402</v>
      </c>
      <c r="Y7" s="41">
        <f ca="1"/>
        <v>472</v>
      </c>
      <c r="Z7" s="40">
        <f ca="1"/>
        <v>485</v>
      </c>
      <c r="AA7" s="41">
        <f ca="1"/>
        <v>545</v>
      </c>
      <c r="AB7" s="40">
        <f ca="1"/>
        <v>549</v>
      </c>
      <c r="AC7" s="41">
        <f ca="1"/>
        <v>569</v>
      </c>
      <c r="AD7" s="42">
        <f ca="1"/>
        <v>593</v>
      </c>
      <c r="AF7" s="47" t="s">
        <v>20</v>
      </c>
      <c r="AG7" s="47" t="s">
        <v>124</v>
      </c>
      <c r="AH7">
        <v>2.25</v>
      </c>
      <c r="AI7" s="47">
        <f t="shared" ca="1" si="1"/>
        <v>43.5</v>
      </c>
      <c r="AJ7" s="47">
        <f t="shared" ca="1" si="1"/>
        <v>57.6</v>
      </c>
      <c r="AK7" s="47">
        <f t="shared" ca="1" si="1"/>
        <v>67.400000000000006</v>
      </c>
      <c r="AL7" s="47">
        <f t="shared" ca="1" si="1"/>
        <v>211.4</v>
      </c>
      <c r="AM7" s="47">
        <f t="shared" ca="1" si="1"/>
        <v>411.3</v>
      </c>
      <c r="AN7" s="47">
        <f t="shared" ca="1" si="1"/>
        <v>586.79999999999995</v>
      </c>
      <c r="AO7" s="47">
        <f t="shared" ca="1" si="1"/>
        <v>704.9</v>
      </c>
      <c r="AP7" s="47">
        <f t="shared" ca="1" si="1"/>
        <v>758.1</v>
      </c>
      <c r="AQ7" s="47">
        <f t="shared" ca="1" si="1"/>
        <v>824.1</v>
      </c>
      <c r="AR7">
        <v>5</v>
      </c>
      <c r="AT7">
        <v>6</v>
      </c>
      <c r="AU7" t="s">
        <v>45</v>
      </c>
      <c r="AV7">
        <v>3.44448094612352</v>
      </c>
      <c r="AW7">
        <v>945.55215746987801</v>
      </c>
      <c r="AX7">
        <v>518.81850723274999</v>
      </c>
      <c r="AY7">
        <v>209.86577292461999</v>
      </c>
      <c r="BE7">
        <f ca="1"/>
        <v>2.2999999999999998</v>
      </c>
      <c r="BF7">
        <f ca="1"/>
        <v>46.9</v>
      </c>
      <c r="BG7">
        <f ca="1"/>
        <v>61.3</v>
      </c>
      <c r="BH7">
        <f ca="1"/>
        <v>71.7</v>
      </c>
      <c r="BI7">
        <f ca="1"/>
        <v>132.30000000000001</v>
      </c>
      <c r="BJ7">
        <f ca="1"/>
        <v>189.4</v>
      </c>
      <c r="BK7">
        <f ca="1"/>
        <v>217.7</v>
      </c>
      <c r="BL7">
        <f ca="1"/>
        <v>246.6</v>
      </c>
      <c r="BM7">
        <f ca="1"/>
        <v>289</v>
      </c>
      <c r="BN7">
        <f ca="1"/>
        <v>329.8</v>
      </c>
      <c r="BO7">
        <f ca="1"/>
        <v>386.5</v>
      </c>
      <c r="BP7">
        <f ca="1"/>
        <v>416.8</v>
      </c>
      <c r="BQ7">
        <f ca="1"/>
        <v>446.8</v>
      </c>
      <c r="BR7">
        <f ca="1"/>
        <v>475.1</v>
      </c>
      <c r="BS7">
        <f ca="1"/>
        <v>515.20000000000005</v>
      </c>
      <c r="BT7">
        <f ca="1"/>
        <v>534.6</v>
      </c>
      <c r="BU7">
        <f ca="1"/>
        <v>591.4</v>
      </c>
      <c r="BV7">
        <f ca="1"/>
        <v>620.1</v>
      </c>
      <c r="BW7">
        <f ca="1"/>
        <v>690.8</v>
      </c>
      <c r="BX7">
        <f ca="1"/>
        <v>711.2</v>
      </c>
      <c r="BY7">
        <f ca="1"/>
        <v>765.9</v>
      </c>
      <c r="BZ7">
        <f ca="1"/>
        <v>833.1</v>
      </c>
    </row>
    <row r="8" spans="2:78">
      <c r="B8" s="62" t="s">
        <v>9</v>
      </c>
      <c r="C8" s="63" t="str">
        <f t="array" aca="1" ref="C8" ca="1">IF(C7="","",IF(C7&lt;INDEX(fullTable,H6,1),"min",IF(C7&gt;INDEX(fullTable,H6,width),"max",INDEX(topRow,1,SUM(1*(INDEX(OFFSET($J$6,0,0,41,width),H6,0)&lt;=C7))-IF(H8&gt;1,H8-1,0)))))</f>
        <v/>
      </c>
      <c r="D8" s="63" t="str">
        <f t="array" aca="1" ref="D8" ca="1">IF(MAX(COLUMN(topRow)*IF(INDEX(fullTable,H6,0)=C7,1,0))&lt;=0,C8,IF(H7=width,"max",INDEX(topRow,0,H7)))</f>
        <v/>
      </c>
      <c r="E8" s="62"/>
      <c r="F8" s="64" t="str">
        <f ca="1">IF(OR(C6="",C7=""),"",IF(OR(AND(C8="min",D8&lt;&gt;"min"),IFERROR(FIND("&lt;",C8),0)&gt;0),_xlfn.CONCAT("&lt;=",D8),IF(C8="max",_xlfn.CONCAT("&gt;",INDEX(topRow,1,COUNTIF(topRow,"&lt;&gt;x"))),IF(C8="min",CONCATENATE("&lt;",$J$5),IF(D8="max",CONCATENATE("&gt;=",C8),IF(C8=D8,C8,CONCATENATE(C8," to ",D8)))))))</f>
        <v/>
      </c>
      <c r="G8" s="61"/>
      <c r="H8" s="60">
        <f t="array" aca="1" ref="H8" ca="1">SUM(1*(INDEX(OFFSET($J$6,0,0,41,width),H6,0)=C7))</f>
        <v>0</v>
      </c>
      <c r="I8" s="6" t="str">
        <f ca="1"/>
        <v>6 mo</v>
      </c>
      <c r="J8" s="40">
        <f ca="1"/>
        <v>0</v>
      </c>
      <c r="K8" s="41">
        <f ca="1"/>
        <v>0</v>
      </c>
      <c r="L8" s="40">
        <f ca="1"/>
        <v>0</v>
      </c>
      <c r="M8" s="41">
        <f ca="1"/>
        <v>24</v>
      </c>
      <c r="N8" s="40">
        <f ca="1"/>
        <v>60</v>
      </c>
      <c r="O8" s="41">
        <f ca="1"/>
        <v>74</v>
      </c>
      <c r="P8" s="40">
        <f ca="1"/>
        <v>87</v>
      </c>
      <c r="Q8" s="41">
        <f ca="1"/>
        <v>128</v>
      </c>
      <c r="R8" s="40">
        <f ca="1"/>
        <v>193</v>
      </c>
      <c r="S8" s="41">
        <f ca="1"/>
        <v>270</v>
      </c>
      <c r="T8" s="40">
        <f ca="1"/>
        <v>292</v>
      </c>
      <c r="U8" s="41">
        <f ca="1"/>
        <v>334</v>
      </c>
      <c r="V8" s="40">
        <f ca="1"/>
        <v>348</v>
      </c>
      <c r="W8" s="41">
        <f ca="1"/>
        <v>398</v>
      </c>
      <c r="X8" s="40">
        <f ca="1"/>
        <v>423</v>
      </c>
      <c r="Y8" s="41">
        <f ca="1"/>
        <v>490</v>
      </c>
      <c r="Z8" s="40">
        <f ca="1"/>
        <v>506</v>
      </c>
      <c r="AA8" s="41">
        <f ca="1"/>
        <v>568</v>
      </c>
      <c r="AB8" s="40">
        <f ca="1"/>
        <v>574</v>
      </c>
      <c r="AC8" s="41">
        <f ca="1"/>
        <v>598</v>
      </c>
      <c r="AD8" s="42">
        <f ca="1"/>
        <v>630</v>
      </c>
      <c r="AF8" s="47" t="e">
        <f ca="1">IF(OR(C6="",C7=""),NA(),C6+E6/12)</f>
        <v>#N/A</v>
      </c>
      <c r="AG8" s="47" t="e">
        <f ca="1">IF(C7="",NA(),C7)</f>
        <v>#N/A</v>
      </c>
      <c r="AH8">
        <v>2.33</v>
      </c>
      <c r="AI8" s="47">
        <f t="shared" ca="1" si="1"/>
        <v>46.9</v>
      </c>
      <c r="AJ8" s="47">
        <f t="shared" ca="1" si="1"/>
        <v>61.3</v>
      </c>
      <c r="AK8" s="47">
        <f t="shared" ca="1" si="1"/>
        <v>71.7</v>
      </c>
      <c r="AL8" s="47">
        <f t="shared" ca="1" si="1"/>
        <v>217.7</v>
      </c>
      <c r="AM8" s="47">
        <f t="shared" ca="1" si="1"/>
        <v>416.8</v>
      </c>
      <c r="AN8" s="47">
        <f t="shared" ca="1" si="1"/>
        <v>591.4</v>
      </c>
      <c r="AO8" s="47">
        <f t="shared" ca="1" si="1"/>
        <v>711.2</v>
      </c>
      <c r="AP8" s="47">
        <f t="shared" ca="1" si="1"/>
        <v>765.9</v>
      </c>
      <c r="AQ8" s="47">
        <f t="shared" ca="1" si="1"/>
        <v>833.1</v>
      </c>
      <c r="AR8">
        <v>6</v>
      </c>
      <c r="AT8">
        <v>7</v>
      </c>
      <c r="AU8" t="s">
        <v>45</v>
      </c>
      <c r="AV8">
        <v>3.5278142794568499</v>
      </c>
      <c r="AW8">
        <v>964.43544867962896</v>
      </c>
      <c r="AX8">
        <v>538.59115795943399</v>
      </c>
      <c r="AY8">
        <v>251.08953607799401</v>
      </c>
      <c r="BE8">
        <f ca="1"/>
        <v>2.4</v>
      </c>
      <c r="BF8">
        <f ca="1"/>
        <v>50.1</v>
      </c>
      <c r="BG8">
        <f ca="1"/>
        <v>65</v>
      </c>
      <c r="BH8">
        <f ca="1"/>
        <v>76</v>
      </c>
      <c r="BI8">
        <f ca="1"/>
        <v>137.1</v>
      </c>
      <c r="BJ8">
        <f ca="1"/>
        <v>195</v>
      </c>
      <c r="BK8">
        <f ca="1"/>
        <v>224</v>
      </c>
      <c r="BL8">
        <f ca="1"/>
        <v>253.5</v>
      </c>
      <c r="BM8">
        <f ca="1"/>
        <v>295.89999999999998</v>
      </c>
      <c r="BN8">
        <f ca="1"/>
        <v>335.8</v>
      </c>
      <c r="BO8">
        <f ca="1"/>
        <v>391.7</v>
      </c>
      <c r="BP8">
        <f ca="1"/>
        <v>422.3</v>
      </c>
      <c r="BQ8">
        <f ca="1"/>
        <v>451.9</v>
      </c>
      <c r="BR8">
        <f ca="1"/>
        <v>480.8</v>
      </c>
      <c r="BS8">
        <f ca="1"/>
        <v>520.4</v>
      </c>
      <c r="BT8">
        <f ca="1"/>
        <v>539.6</v>
      </c>
      <c r="BU8">
        <f ca="1"/>
        <v>596</v>
      </c>
      <c r="BV8">
        <f ca="1"/>
        <v>625.1</v>
      </c>
      <c r="BW8">
        <f ca="1"/>
        <v>696.1</v>
      </c>
      <c r="BX8">
        <f ca="1"/>
        <v>717.4</v>
      </c>
      <c r="BY8">
        <f ca="1"/>
        <v>773.6</v>
      </c>
      <c r="BZ8">
        <f ca="1"/>
        <v>842</v>
      </c>
    </row>
    <row r="9" spans="2:78" ht="17" thickBot="1">
      <c r="B9" s="50" t="s">
        <v>9</v>
      </c>
      <c r="C9" s="58" t="str">
        <f ca="1">IF(OR(LEFT(F8,2)="&gt;&gt;",LEFT(F8,2)="&lt;&lt;"),RIGHT(F8,LEN(F8)-1),F8)</f>
        <v/>
      </c>
      <c r="D9" s="60" t="str">
        <f t="array" aca="1" ref="D9" ca="1">RIGHT(C9,LEN(C9)+1-MIN(FIND({0,1,2,3,4,5,6,7,8,9},C9&amp;"0123456789")))</f>
        <v/>
      </c>
      <c r="E9" s="52"/>
      <c r="H9" s="61"/>
      <c r="I9" s="10" t="str">
        <f ca="1"/>
        <v>9 mo</v>
      </c>
      <c r="J9" s="43">
        <f ca="1"/>
        <v>0</v>
      </c>
      <c r="K9" s="44">
        <f ca="1"/>
        <v>0</v>
      </c>
      <c r="L9" s="43">
        <f ca="1"/>
        <v>0</v>
      </c>
      <c r="M9" s="44">
        <f ca="1"/>
        <v>44</v>
      </c>
      <c r="N9" s="43">
        <f ca="1"/>
        <v>84</v>
      </c>
      <c r="O9" s="44">
        <f ca="1"/>
        <v>100</v>
      </c>
      <c r="P9" s="43">
        <f ca="1"/>
        <v>116</v>
      </c>
      <c r="Q9" s="44">
        <f ca="1"/>
        <v>158</v>
      </c>
      <c r="R9" s="43">
        <f ca="1"/>
        <v>217</v>
      </c>
      <c r="S9" s="44">
        <f ca="1"/>
        <v>291</v>
      </c>
      <c r="T9" s="43">
        <f ca="1"/>
        <v>314</v>
      </c>
      <c r="U9" s="44">
        <f ca="1"/>
        <v>354</v>
      </c>
      <c r="V9" s="43">
        <f ca="1"/>
        <v>371</v>
      </c>
      <c r="W9" s="44">
        <f ca="1"/>
        <v>419</v>
      </c>
      <c r="X9" s="43">
        <f ca="1"/>
        <v>442</v>
      </c>
      <c r="Y9" s="44">
        <f ca="1"/>
        <v>508</v>
      </c>
      <c r="Z9" s="43">
        <f ca="1"/>
        <v>526</v>
      </c>
      <c r="AA9" s="44">
        <f ca="1"/>
        <v>590</v>
      </c>
      <c r="AB9" s="43">
        <f ca="1"/>
        <v>598</v>
      </c>
      <c r="AC9" s="44">
        <f ca="1"/>
        <v>627</v>
      </c>
      <c r="AD9" s="45">
        <f ca="1"/>
        <v>667</v>
      </c>
      <c r="AF9" s="47" t="e">
        <f ca="1">IF(OR(C13="",C12=""),NA(),C12+E12/12)</f>
        <v>#N/A</v>
      </c>
      <c r="AG9" s="47" t="e">
        <f ca="1">IF(C13="",NA(),C13)</f>
        <v>#N/A</v>
      </c>
      <c r="AH9">
        <v>2.42</v>
      </c>
      <c r="AI9" s="47">
        <f t="shared" ca="1" si="1"/>
        <v>50.1</v>
      </c>
      <c r="AJ9" s="47">
        <f t="shared" ca="1" si="1"/>
        <v>65</v>
      </c>
      <c r="AK9" s="47">
        <f t="shared" ca="1" si="1"/>
        <v>76</v>
      </c>
      <c r="AL9" s="47">
        <f t="shared" ca="1" si="1"/>
        <v>224</v>
      </c>
      <c r="AM9" s="47">
        <f t="shared" ca="1" si="1"/>
        <v>422.3</v>
      </c>
      <c r="AN9" s="47">
        <f t="shared" ca="1" si="1"/>
        <v>596</v>
      </c>
      <c r="AO9" s="47">
        <f t="shared" ca="1" si="1"/>
        <v>717.4</v>
      </c>
      <c r="AP9" s="47">
        <f t="shared" ca="1" si="1"/>
        <v>773.6</v>
      </c>
      <c r="AQ9" s="47">
        <f t="shared" ca="1" si="1"/>
        <v>842</v>
      </c>
      <c r="AR9">
        <v>7</v>
      </c>
      <c r="AT9">
        <v>8</v>
      </c>
      <c r="AU9" t="s">
        <v>45</v>
      </c>
      <c r="AV9">
        <v>3.61114761279019</v>
      </c>
      <c r="AW9">
        <v>982.47563210472697</v>
      </c>
      <c r="AX9">
        <v>557.71554114146704</v>
      </c>
      <c r="AY9">
        <v>287.88406578859298</v>
      </c>
      <c r="BE9">
        <f ca="1"/>
        <v>2.5</v>
      </c>
      <c r="BF9">
        <f ca="1"/>
        <v>53.3</v>
      </c>
      <c r="BG9">
        <f ca="1"/>
        <v>68.5</v>
      </c>
      <c r="BH9">
        <f ca="1"/>
        <v>80.2</v>
      </c>
      <c r="BI9">
        <f ca="1"/>
        <v>141.80000000000001</v>
      </c>
      <c r="BJ9">
        <f ca="1"/>
        <v>200.5</v>
      </c>
      <c r="BK9">
        <f ca="1"/>
        <v>230.1</v>
      </c>
      <c r="BL9">
        <f ca="1"/>
        <v>260.2</v>
      </c>
      <c r="BM9">
        <f ca="1"/>
        <v>302.60000000000002</v>
      </c>
      <c r="BN9">
        <f ca="1"/>
        <v>341.8</v>
      </c>
      <c r="BO9">
        <f ca="1"/>
        <v>396.8</v>
      </c>
      <c r="BP9">
        <f ca="1"/>
        <v>427.8</v>
      </c>
      <c r="BQ9">
        <f ca="1"/>
        <v>456.9</v>
      </c>
      <c r="BR9">
        <f ca="1"/>
        <v>486.4</v>
      </c>
      <c r="BS9">
        <f ca="1"/>
        <v>525.6</v>
      </c>
      <c r="BT9">
        <f ca="1"/>
        <v>544.6</v>
      </c>
      <c r="BU9">
        <f ca="1"/>
        <v>600.5</v>
      </c>
      <c r="BV9">
        <f ca="1"/>
        <v>630.20000000000005</v>
      </c>
      <c r="BW9">
        <f ca="1"/>
        <v>701.5</v>
      </c>
      <c r="BX9">
        <f ca="1"/>
        <v>723.5</v>
      </c>
      <c r="BY9">
        <f ca="1"/>
        <v>781.4</v>
      </c>
      <c r="BZ9">
        <f ca="1"/>
        <v>850.9</v>
      </c>
    </row>
    <row r="10" spans="2:78">
      <c r="H10" s="61"/>
      <c r="I10" s="6" t="str">
        <f ca="1"/>
        <v>3 years  0 mo</v>
      </c>
      <c r="J10" s="40">
        <f ca="1"/>
        <v>0</v>
      </c>
      <c r="K10" s="41">
        <f ca="1"/>
        <v>5</v>
      </c>
      <c r="L10" s="40">
        <f ca="1"/>
        <v>9</v>
      </c>
      <c r="M10" s="41">
        <f ca="1"/>
        <v>62</v>
      </c>
      <c r="N10" s="40">
        <f ca="1"/>
        <v>107</v>
      </c>
      <c r="O10" s="41">
        <f ca="1"/>
        <v>125</v>
      </c>
      <c r="P10" s="40">
        <f ca="1"/>
        <v>145</v>
      </c>
      <c r="Q10" s="41">
        <f ca="1"/>
        <v>186</v>
      </c>
      <c r="R10" s="40">
        <f ca="1"/>
        <v>242</v>
      </c>
      <c r="S10" s="41">
        <f ca="1"/>
        <v>311</v>
      </c>
      <c r="T10" s="40">
        <f ca="1"/>
        <v>336</v>
      </c>
      <c r="U10" s="41">
        <f ca="1"/>
        <v>373</v>
      </c>
      <c r="V10" s="40">
        <f ca="1"/>
        <v>393</v>
      </c>
      <c r="W10" s="41">
        <f ca="1"/>
        <v>439</v>
      </c>
      <c r="X10" s="40">
        <f ca="1"/>
        <v>462</v>
      </c>
      <c r="Y10" s="41">
        <f ca="1"/>
        <v>526</v>
      </c>
      <c r="Z10" s="40">
        <f ca="1"/>
        <v>546</v>
      </c>
      <c r="AA10" s="41">
        <f ca="1"/>
        <v>611</v>
      </c>
      <c r="AB10" s="40">
        <f ca="1"/>
        <v>622</v>
      </c>
      <c r="AC10" s="41">
        <f ca="1"/>
        <v>656</v>
      </c>
      <c r="AD10" s="42">
        <f ca="1"/>
        <v>702</v>
      </c>
      <c r="AH10">
        <v>2.5</v>
      </c>
      <c r="AI10" s="47">
        <f t="shared" ca="1" si="1"/>
        <v>53.3</v>
      </c>
      <c r="AJ10" s="47">
        <f t="shared" ca="1" si="1"/>
        <v>68.5</v>
      </c>
      <c r="AK10" s="47">
        <f t="shared" ca="1" si="1"/>
        <v>80.2</v>
      </c>
      <c r="AL10" s="47">
        <f t="shared" ca="1" si="1"/>
        <v>230.1</v>
      </c>
      <c r="AM10" s="47">
        <f t="shared" ca="1" si="1"/>
        <v>427.8</v>
      </c>
      <c r="AN10" s="47">
        <f t="shared" ca="1" si="1"/>
        <v>600.5</v>
      </c>
      <c r="AO10" s="47">
        <f t="shared" ca="1" si="1"/>
        <v>723.5</v>
      </c>
      <c r="AP10" s="47">
        <f t="shared" ca="1" si="1"/>
        <v>781.4</v>
      </c>
      <c r="AQ10" s="47">
        <f t="shared" ca="1" si="1"/>
        <v>850.9</v>
      </c>
      <c r="AR10">
        <v>8</v>
      </c>
      <c r="AT10">
        <v>9</v>
      </c>
      <c r="AU10" t="s">
        <v>45</v>
      </c>
      <c r="AV10">
        <v>3.69448094612352</v>
      </c>
      <c r="AW10">
        <v>999.710351116163</v>
      </c>
      <c r="AX10">
        <v>576.21291092505703</v>
      </c>
      <c r="AY10">
        <v>320.72525526436101</v>
      </c>
      <c r="BE10">
        <f ca="1"/>
        <v>2.6</v>
      </c>
      <c r="BF10">
        <f ca="1"/>
        <v>56.5</v>
      </c>
      <c r="BG10">
        <f ca="1"/>
        <v>72</v>
      </c>
      <c r="BH10">
        <f ca="1"/>
        <v>84.4</v>
      </c>
      <c r="BI10">
        <f ca="1"/>
        <v>146.5</v>
      </c>
      <c r="BJ10">
        <f ca="1"/>
        <v>206</v>
      </c>
      <c r="BK10">
        <f ca="1"/>
        <v>236.2</v>
      </c>
      <c r="BL10">
        <f ca="1"/>
        <v>266.89999999999998</v>
      </c>
      <c r="BM10">
        <f ca="1"/>
        <v>309.3</v>
      </c>
      <c r="BN10">
        <f ca="1"/>
        <v>347.7</v>
      </c>
      <c r="BO10">
        <f ca="1"/>
        <v>401.9</v>
      </c>
      <c r="BP10">
        <f ca="1"/>
        <v>433.2</v>
      </c>
      <c r="BQ10">
        <f ca="1"/>
        <v>461.9</v>
      </c>
      <c r="BR10">
        <f ca="1"/>
        <v>492</v>
      </c>
      <c r="BS10">
        <f ca="1"/>
        <v>530.70000000000005</v>
      </c>
      <c r="BT10">
        <f ca="1"/>
        <v>549.6</v>
      </c>
      <c r="BU10">
        <f ca="1"/>
        <v>605</v>
      </c>
      <c r="BV10">
        <f ca="1"/>
        <v>635.20000000000005</v>
      </c>
      <c r="BW10">
        <f ca="1"/>
        <v>706.8</v>
      </c>
      <c r="BX10">
        <f ca="1"/>
        <v>729.6</v>
      </c>
      <c r="BY10">
        <f ca="1"/>
        <v>789.1</v>
      </c>
      <c r="BZ10">
        <f ca="1"/>
        <v>859.7</v>
      </c>
    </row>
    <row r="11" spans="2:78">
      <c r="B11" t="s">
        <v>10</v>
      </c>
      <c r="H11" s="61"/>
      <c r="I11" s="6" t="str">
        <f ca="1"/>
        <v>3 mo</v>
      </c>
      <c r="J11" s="40">
        <f ca="1"/>
        <v>10</v>
      </c>
      <c r="K11" s="41">
        <f ca="1"/>
        <v>20</v>
      </c>
      <c r="L11" s="40">
        <f ca="1"/>
        <v>26</v>
      </c>
      <c r="M11" s="41">
        <f ca="1"/>
        <v>81</v>
      </c>
      <c r="N11" s="40">
        <f ca="1"/>
        <v>129</v>
      </c>
      <c r="O11" s="41">
        <f ca="1"/>
        <v>150</v>
      </c>
      <c r="P11" s="40">
        <f ca="1"/>
        <v>172</v>
      </c>
      <c r="Q11" s="41">
        <f ca="1"/>
        <v>214</v>
      </c>
      <c r="R11" s="40">
        <f ca="1"/>
        <v>265</v>
      </c>
      <c r="S11" s="41">
        <f ca="1"/>
        <v>331</v>
      </c>
      <c r="T11" s="40">
        <f ca="1"/>
        <v>358</v>
      </c>
      <c r="U11" s="41">
        <f ca="1"/>
        <v>393</v>
      </c>
      <c r="V11" s="40">
        <f ca="1"/>
        <v>415</v>
      </c>
      <c r="W11" s="41">
        <f ca="1"/>
        <v>459</v>
      </c>
      <c r="X11" s="40">
        <f ca="1"/>
        <v>481</v>
      </c>
      <c r="Y11" s="41">
        <f ca="1"/>
        <v>543</v>
      </c>
      <c r="Z11" s="40">
        <f ca="1"/>
        <v>565</v>
      </c>
      <c r="AA11" s="41">
        <f ca="1"/>
        <v>632</v>
      </c>
      <c r="AB11" s="40">
        <f ca="1"/>
        <v>645</v>
      </c>
      <c r="AC11" s="41">
        <f ca="1"/>
        <v>684</v>
      </c>
      <c r="AD11" s="42">
        <f ca="1"/>
        <v>737</v>
      </c>
      <c r="AH11">
        <v>2.58</v>
      </c>
      <c r="AI11" s="47">
        <f t="shared" ca="1" si="1"/>
        <v>56.5</v>
      </c>
      <c r="AJ11" s="47">
        <f t="shared" ca="1" si="1"/>
        <v>72</v>
      </c>
      <c r="AK11" s="47">
        <f t="shared" ca="1" si="1"/>
        <v>84.4</v>
      </c>
      <c r="AL11" s="47">
        <f t="shared" ca="1" si="1"/>
        <v>236.2</v>
      </c>
      <c r="AM11" s="47">
        <f t="shared" ca="1" si="1"/>
        <v>433.2</v>
      </c>
      <c r="AN11" s="47">
        <f t="shared" ca="1" si="1"/>
        <v>605</v>
      </c>
      <c r="AO11" s="47">
        <f t="shared" ca="1" si="1"/>
        <v>729.6</v>
      </c>
      <c r="AP11" s="47">
        <f t="shared" ca="1" si="1"/>
        <v>789.1</v>
      </c>
      <c r="AQ11" s="47">
        <f t="shared" ca="1" si="1"/>
        <v>859.7</v>
      </c>
      <c r="AR11">
        <v>9</v>
      </c>
      <c r="AS11" s="46"/>
      <c r="AT11">
        <v>10</v>
      </c>
      <c r="AU11" t="s">
        <v>45</v>
      </c>
      <c r="AV11">
        <v>3.7778142794568499</v>
      </c>
      <c r="AW11">
        <v>1016.17556837055</v>
      </c>
      <c r="AX11">
        <v>594.10382461644895</v>
      </c>
      <c r="AY11">
        <v>350.03786598846602</v>
      </c>
      <c r="BE11">
        <f ca="1"/>
        <v>2.7</v>
      </c>
      <c r="BF11">
        <f ca="1"/>
        <v>59.6</v>
      </c>
      <c r="BG11">
        <f ca="1"/>
        <v>75.400000000000006</v>
      </c>
      <c r="BH11">
        <f ca="1"/>
        <v>88.5</v>
      </c>
      <c r="BI11">
        <f ca="1"/>
        <v>151.19999999999999</v>
      </c>
      <c r="BJ11">
        <f ca="1"/>
        <v>211.4</v>
      </c>
      <c r="BK11">
        <f ca="1"/>
        <v>242.3</v>
      </c>
      <c r="BL11">
        <f ca="1"/>
        <v>273.5</v>
      </c>
      <c r="BM11">
        <f ca="1"/>
        <v>315.89999999999998</v>
      </c>
      <c r="BN11">
        <f ca="1"/>
        <v>353.5</v>
      </c>
      <c r="BO11">
        <f ca="1"/>
        <v>407</v>
      </c>
      <c r="BP11">
        <f ca="1"/>
        <v>438.5</v>
      </c>
      <c r="BQ11">
        <f ca="1"/>
        <v>466.8</v>
      </c>
      <c r="BR11">
        <f ca="1"/>
        <v>497.5</v>
      </c>
      <c r="BS11">
        <f ca="1"/>
        <v>535.79999999999995</v>
      </c>
      <c r="BT11">
        <f ca="1"/>
        <v>554.6</v>
      </c>
      <c r="BU11">
        <f ca="1"/>
        <v>609.5</v>
      </c>
      <c r="BV11">
        <f ca="1"/>
        <v>640.20000000000005</v>
      </c>
      <c r="BW11">
        <f ca="1"/>
        <v>712</v>
      </c>
      <c r="BX11">
        <f ca="1"/>
        <v>735.7</v>
      </c>
      <c r="BY11">
        <f ca="1"/>
        <v>796.8</v>
      </c>
      <c r="BZ11">
        <f ca="1"/>
        <v>868.4</v>
      </c>
    </row>
    <row r="12" spans="2:78">
      <c r="B12" t="s">
        <v>5</v>
      </c>
      <c r="C12" s="49">
        <f>IF('Assessment Data Entry'!E4="","",'Assessment Data Entry'!E4)</f>
        <v>4</v>
      </c>
      <c r="D12" t="s">
        <v>6</v>
      </c>
      <c r="E12" s="49">
        <f>IF('Assessment Data Entry'!G4="",0,'Assessment Data Entry'!G4)</f>
        <v>2</v>
      </c>
      <c r="F12" t="s">
        <v>7</v>
      </c>
      <c r="H12" s="59">
        <f>IF(C12="","",(C12-2)*4+FLOOR(E12/3,1)+1)</f>
        <v>9</v>
      </c>
      <c r="I12" s="6" t="str">
        <f ca="1"/>
        <v>6 mo</v>
      </c>
      <c r="J12" s="40">
        <f ca="1"/>
        <v>23</v>
      </c>
      <c r="K12" s="41">
        <f ca="1"/>
        <v>35</v>
      </c>
      <c r="L12" s="40">
        <f ca="1"/>
        <v>42</v>
      </c>
      <c r="M12" s="41">
        <f ca="1"/>
        <v>99</v>
      </c>
      <c r="N12" s="40">
        <f ca="1"/>
        <v>150</v>
      </c>
      <c r="O12" s="41">
        <f ca="1"/>
        <v>174</v>
      </c>
      <c r="P12" s="40">
        <f ca="1"/>
        <v>198</v>
      </c>
      <c r="Q12" s="41">
        <f ca="1"/>
        <v>240</v>
      </c>
      <c r="R12" s="40">
        <f ca="1"/>
        <v>288</v>
      </c>
      <c r="S12" s="41">
        <f ca="1"/>
        <v>350</v>
      </c>
      <c r="T12" s="40">
        <f ca="1"/>
        <v>378</v>
      </c>
      <c r="U12" s="41">
        <f ca="1"/>
        <v>412</v>
      </c>
      <c r="V12" s="40">
        <f ca="1"/>
        <v>436</v>
      </c>
      <c r="W12" s="41">
        <f ca="1"/>
        <v>479</v>
      </c>
      <c r="X12" s="40">
        <f ca="1"/>
        <v>500</v>
      </c>
      <c r="Y12" s="41">
        <f ca="1"/>
        <v>560</v>
      </c>
      <c r="Z12" s="40">
        <f ca="1"/>
        <v>585</v>
      </c>
      <c r="AA12" s="41">
        <f ca="1"/>
        <v>653</v>
      </c>
      <c r="AB12" s="40">
        <f ca="1"/>
        <v>668</v>
      </c>
      <c r="AC12" s="41">
        <f ca="1"/>
        <v>713</v>
      </c>
      <c r="AD12" s="42">
        <f ca="1"/>
        <v>771</v>
      </c>
      <c r="AH12">
        <v>2.67</v>
      </c>
      <c r="AI12" s="47">
        <f t="shared" ca="1" si="1"/>
        <v>59.6</v>
      </c>
      <c r="AJ12" s="47">
        <f t="shared" ca="1" si="1"/>
        <v>75.400000000000006</v>
      </c>
      <c r="AK12" s="47">
        <f t="shared" ca="1" si="1"/>
        <v>88.5</v>
      </c>
      <c r="AL12" s="47">
        <f t="shared" ca="1" si="1"/>
        <v>242.3</v>
      </c>
      <c r="AM12" s="47">
        <f t="shared" ca="1" si="1"/>
        <v>438.5</v>
      </c>
      <c r="AN12" s="47">
        <f t="shared" ca="1" si="1"/>
        <v>609.5</v>
      </c>
      <c r="AO12" s="47">
        <f t="shared" ca="1" si="1"/>
        <v>735.7</v>
      </c>
      <c r="AP12" s="47">
        <f t="shared" ca="1" si="1"/>
        <v>796.8</v>
      </c>
      <c r="AQ12" s="47">
        <f t="shared" ca="1" si="1"/>
        <v>868.4</v>
      </c>
      <c r="AR12">
        <v>10</v>
      </c>
      <c r="AT12">
        <v>11</v>
      </c>
      <c r="AU12" t="s">
        <v>45</v>
      </c>
      <c r="AV12">
        <v>3.86114761279019</v>
      </c>
      <c r="AW12">
        <v>1031.9056408512299</v>
      </c>
      <c r="AX12">
        <v>611.408165528572</v>
      </c>
      <c r="AY12">
        <v>376.20102150075098</v>
      </c>
      <c r="BE12">
        <f ca="1"/>
        <v>2.8</v>
      </c>
      <c r="BF12">
        <f ca="1"/>
        <v>62.6</v>
      </c>
      <c r="BG12">
        <f ca="1"/>
        <v>78.8</v>
      </c>
      <c r="BH12">
        <f ca="1"/>
        <v>92.6</v>
      </c>
      <c r="BI12">
        <f ca="1"/>
        <v>155.80000000000001</v>
      </c>
      <c r="BJ12">
        <f ca="1"/>
        <v>216.7</v>
      </c>
      <c r="BK12">
        <f ca="1"/>
        <v>248.3</v>
      </c>
      <c r="BL12">
        <f ca="1"/>
        <v>280.10000000000002</v>
      </c>
      <c r="BM12">
        <f ca="1"/>
        <v>322.5</v>
      </c>
      <c r="BN12">
        <f ca="1"/>
        <v>359.3</v>
      </c>
      <c r="BO12">
        <f ca="1"/>
        <v>412</v>
      </c>
      <c r="BP12">
        <f ca="1"/>
        <v>443.8</v>
      </c>
      <c r="BQ12">
        <f ca="1"/>
        <v>471.8</v>
      </c>
      <c r="BR12">
        <f ca="1"/>
        <v>503</v>
      </c>
      <c r="BS12">
        <f ca="1"/>
        <v>540.9</v>
      </c>
      <c r="BT12">
        <f ca="1"/>
        <v>559.5</v>
      </c>
      <c r="BU12">
        <f ca="1"/>
        <v>614</v>
      </c>
      <c r="BV12">
        <f ca="1"/>
        <v>645.20000000000005</v>
      </c>
      <c r="BW12">
        <f ca="1"/>
        <v>717.2</v>
      </c>
      <c r="BX12">
        <f ca="1"/>
        <v>741.8</v>
      </c>
      <c r="BY12">
        <f ca="1"/>
        <v>804.5</v>
      </c>
      <c r="BZ12">
        <f ca="1"/>
        <v>877</v>
      </c>
    </row>
    <row r="13" spans="2:78" ht="17" thickBot="1">
      <c r="B13" t="s">
        <v>8</v>
      </c>
      <c r="C13" s="49" t="str">
        <f ca="1">IF(OR(B1=0,INDIRECT(INDEX(scoreLocation,MATCH(VLOOKUP(B2,OutcomeInfo,2,FALSE),INDEX(scoreLocation,,1),0),5))=""),"",INDIRECT(INDEX(scoreLocation,MATCH(VLOOKUP(B2,OutcomeInfo,2,FALSE),INDEX(scoreLocation,,1),0),5)))</f>
        <v/>
      </c>
      <c r="D13">
        <f t="array" aca="1" ref="D13" ca="1">INDIRECT(INDEX(scoreLocation,MATCH(VLOOKUP(B2,OutcomeInfo,2,FALSE),INDEX(scoreLocation,,1),0),5))</f>
        <v>0</v>
      </c>
      <c r="H13" s="60">
        <f t="array" aca="1" ref="H13" ca="1">MAX(COLUMN(topRow)*IF(INDEX(fullTable,H12,0)=C13,1,0))-9</f>
        <v>-9</v>
      </c>
      <c r="I13" s="10" t="str">
        <f ca="1"/>
        <v>9 mo</v>
      </c>
      <c r="J13" s="43">
        <f ca="1"/>
        <v>36</v>
      </c>
      <c r="K13" s="44">
        <f ca="1"/>
        <v>49</v>
      </c>
      <c r="L13" s="43">
        <f ca="1"/>
        <v>58</v>
      </c>
      <c r="M13" s="44">
        <f ca="1"/>
        <v>117</v>
      </c>
      <c r="N13" s="43">
        <f ca="1"/>
        <v>171</v>
      </c>
      <c r="O13" s="44">
        <f ca="1"/>
        <v>197</v>
      </c>
      <c r="P13" s="43">
        <f ca="1"/>
        <v>224</v>
      </c>
      <c r="Q13" s="44">
        <f ca="1"/>
        <v>266</v>
      </c>
      <c r="R13" s="43">
        <f ca="1"/>
        <v>310</v>
      </c>
      <c r="S13" s="44">
        <f ca="1"/>
        <v>369</v>
      </c>
      <c r="T13" s="43">
        <f ca="1"/>
        <v>399</v>
      </c>
      <c r="U13" s="44">
        <f ca="1"/>
        <v>430</v>
      </c>
      <c r="V13" s="43">
        <f ca="1"/>
        <v>456</v>
      </c>
      <c r="W13" s="44">
        <f ca="1"/>
        <v>498</v>
      </c>
      <c r="X13" s="43">
        <f ca="1"/>
        <v>518</v>
      </c>
      <c r="Y13" s="44">
        <f ca="1"/>
        <v>576</v>
      </c>
      <c r="Z13" s="43">
        <f ca="1"/>
        <v>603</v>
      </c>
      <c r="AA13" s="44">
        <f ca="1"/>
        <v>673</v>
      </c>
      <c r="AB13" s="43">
        <f ca="1"/>
        <v>691</v>
      </c>
      <c r="AC13" s="44">
        <f ca="1"/>
        <v>740</v>
      </c>
      <c r="AD13" s="45">
        <f ca="1"/>
        <v>804</v>
      </c>
      <c r="AF13" s="46"/>
      <c r="AH13">
        <v>2.75</v>
      </c>
      <c r="AI13" s="47">
        <f t="shared" ca="1" si="1"/>
        <v>62.6</v>
      </c>
      <c r="AJ13" s="47">
        <f t="shared" ca="1" si="1"/>
        <v>78.8</v>
      </c>
      <c r="AK13" s="47">
        <f t="shared" ca="1" si="1"/>
        <v>92.6</v>
      </c>
      <c r="AL13" s="47">
        <f t="shared" ca="1" si="1"/>
        <v>248.3</v>
      </c>
      <c r="AM13" s="47">
        <f t="shared" ca="1" si="1"/>
        <v>443.8</v>
      </c>
      <c r="AN13" s="47">
        <f t="shared" ca="1" si="1"/>
        <v>614</v>
      </c>
      <c r="AO13" s="47">
        <f t="shared" ca="1" si="1"/>
        <v>741.8</v>
      </c>
      <c r="AP13" s="47">
        <f t="shared" ca="1" si="1"/>
        <v>804.5</v>
      </c>
      <c r="AQ13" s="47">
        <f t="shared" ca="1" si="1"/>
        <v>877</v>
      </c>
      <c r="AR13">
        <v>11</v>
      </c>
      <c r="AT13">
        <v>12</v>
      </c>
      <c r="AU13" t="s">
        <v>45</v>
      </c>
      <c r="AV13">
        <v>3.94448094612352</v>
      </c>
      <c r="AW13">
        <v>1046.93339155895</v>
      </c>
      <c r="AX13">
        <v>628.14516507863095</v>
      </c>
      <c r="AY13">
        <v>399.553110907004</v>
      </c>
      <c r="BE13">
        <f ca="1"/>
        <v>2.8</v>
      </c>
      <c r="BF13">
        <f ca="1"/>
        <v>65.5</v>
      </c>
      <c r="BG13">
        <f ca="1"/>
        <v>82.1</v>
      </c>
      <c r="BH13">
        <f ca="1"/>
        <v>96.7</v>
      </c>
      <c r="BI13">
        <f ca="1"/>
        <v>160.4</v>
      </c>
      <c r="BJ13">
        <f ca="1"/>
        <v>222</v>
      </c>
      <c r="BK13">
        <f ca="1"/>
        <v>254.2</v>
      </c>
      <c r="BL13">
        <f ca="1"/>
        <v>286.5</v>
      </c>
      <c r="BM13">
        <f ca="1"/>
        <v>329</v>
      </c>
      <c r="BN13">
        <f ca="1"/>
        <v>365.1</v>
      </c>
      <c r="BO13">
        <f ca="1"/>
        <v>417</v>
      </c>
      <c r="BP13">
        <f ca="1"/>
        <v>449.1</v>
      </c>
      <c r="BQ13">
        <f ca="1"/>
        <v>476.6</v>
      </c>
      <c r="BR13">
        <f ca="1"/>
        <v>508.4</v>
      </c>
      <c r="BS13">
        <f ca="1"/>
        <v>545.9</v>
      </c>
      <c r="BT13">
        <f ca="1"/>
        <v>564.4</v>
      </c>
      <c r="BU13">
        <f ca="1"/>
        <v>618.4</v>
      </c>
      <c r="BV13">
        <f ca="1"/>
        <v>650.1</v>
      </c>
      <c r="BW13">
        <f ca="1"/>
        <v>722.4</v>
      </c>
      <c r="BX13">
        <f ca="1"/>
        <v>747.8</v>
      </c>
      <c r="BY13">
        <f ca="1"/>
        <v>812.1</v>
      </c>
      <c r="BZ13">
        <f ca="1"/>
        <v>885.6</v>
      </c>
    </row>
    <row r="14" spans="2:78">
      <c r="B14" s="62" t="s">
        <v>9</v>
      </c>
      <c r="C14" s="63" t="str">
        <f t="array" aca="1" ref="C14" ca="1">IF(C13="","",IF(C13&lt;INDEX(fullTable,H12,1),"min",IF(C13&gt;INDEX(fullTable,H12,width),"max",INDEX(topRow,1,SUM(1*(INDEX(OFFSET($J$6,0,0,41,width),H12,0)&lt;=C13))-IF(H14&gt;1,H14-1,0)))))</f>
        <v/>
      </c>
      <c r="D14" s="63" t="str">
        <f t="array" aca="1" ref="D14" ca="1">IF(MAX(COLUMN(topRow)*IF(INDEX(fullTable,H12,0)=C13,1,0))&lt;=0,C14,IF(H13=width,"max",INDEX(topRow,0,H13)))</f>
        <v/>
      </c>
      <c r="E14" s="62"/>
      <c r="F14" s="64" t="str">
        <f ca="1">IF(OR(C12="",C13=""),"",IF(OR(AND(C14="min",D14&lt;&gt;"min"),IFERROR(FIND("&lt;",C14),0)&gt;0),_xlfn.CONCAT("&lt;=",D14),IF(C14="max",_xlfn.CONCAT("&gt;",INDEX(topRow,1,COUNTIF(topRow,"&lt;&gt;x"))),IF(C14="min",CONCATENATE("&lt;",$J$5),IF(D14="max",CONCATENATE("&gt;=",C14),IF(C14=D14,C14,CONCATENATE(C14," to ",D14)))))))</f>
        <v/>
      </c>
      <c r="H14" s="60">
        <f t="array" aca="1" ref="H14" ca="1">SUM(1*(INDEX(OFFSET($J$6,0,0,41,width),H12,0)=C13))</f>
        <v>0</v>
      </c>
      <c r="I14" s="6" t="str">
        <f ca="1"/>
        <v>4 years  0 mo</v>
      </c>
      <c r="J14" s="40">
        <f ca="1"/>
        <v>48</v>
      </c>
      <c r="K14" s="41">
        <f ca="1"/>
        <v>62</v>
      </c>
      <c r="L14" s="40">
        <f ca="1"/>
        <v>73</v>
      </c>
      <c r="M14" s="41">
        <f ca="1"/>
        <v>134</v>
      </c>
      <c r="N14" s="40">
        <f ca="1"/>
        <v>191</v>
      </c>
      <c r="O14" s="41">
        <f ca="1"/>
        <v>219</v>
      </c>
      <c r="P14" s="40">
        <f ca="1"/>
        <v>249</v>
      </c>
      <c r="Q14" s="41">
        <f ca="1"/>
        <v>291</v>
      </c>
      <c r="R14" s="40">
        <f ca="1"/>
        <v>332</v>
      </c>
      <c r="S14" s="41">
        <f ca="1"/>
        <v>388</v>
      </c>
      <c r="T14" s="40">
        <f ca="1"/>
        <v>418</v>
      </c>
      <c r="U14" s="41">
        <f ca="1"/>
        <v>448</v>
      </c>
      <c r="V14" s="40">
        <f ca="1"/>
        <v>477</v>
      </c>
      <c r="W14" s="41">
        <f ca="1"/>
        <v>517</v>
      </c>
      <c r="X14" s="40">
        <f ca="1"/>
        <v>536</v>
      </c>
      <c r="Y14" s="41">
        <f ca="1"/>
        <v>593</v>
      </c>
      <c r="Z14" s="40">
        <f ca="1"/>
        <v>621</v>
      </c>
      <c r="AA14" s="41">
        <f ca="1"/>
        <v>692</v>
      </c>
      <c r="AB14" s="40">
        <f ca="1"/>
        <v>713</v>
      </c>
      <c r="AC14" s="41">
        <f ca="1"/>
        <v>768</v>
      </c>
      <c r="AD14" s="42">
        <f ca="1"/>
        <v>836</v>
      </c>
      <c r="AH14">
        <v>2.83</v>
      </c>
      <c r="AI14" s="47">
        <f t="shared" ref="AI14:AQ23" ca="1" si="2">IF(AND(AI$3&gt;=MIN($J$5:$AD$5),AI$3&lt;=MAX($J$5:$AD$5)),INDEX(allCentiles,$AR14,MATCH(AI$3,topRow)),NA())</f>
        <v>65.5</v>
      </c>
      <c r="AJ14" s="47">
        <f t="shared" ca="1" si="2"/>
        <v>82.1</v>
      </c>
      <c r="AK14" s="47">
        <f t="shared" ca="1" si="2"/>
        <v>96.7</v>
      </c>
      <c r="AL14" s="47">
        <f t="shared" ca="1" si="2"/>
        <v>254.2</v>
      </c>
      <c r="AM14" s="47">
        <f t="shared" ca="1" si="2"/>
        <v>449.1</v>
      </c>
      <c r="AN14" s="47">
        <f t="shared" ca="1" si="2"/>
        <v>618.4</v>
      </c>
      <c r="AO14" s="47">
        <f t="shared" ca="1" si="2"/>
        <v>747.8</v>
      </c>
      <c r="AP14" s="47">
        <f t="shared" ca="1" si="2"/>
        <v>812.1</v>
      </c>
      <c r="AQ14" s="47">
        <f t="shared" ca="1" si="2"/>
        <v>885.6</v>
      </c>
      <c r="AR14">
        <v>12</v>
      </c>
      <c r="AT14">
        <v>13</v>
      </c>
      <c r="AU14" t="s">
        <v>45</v>
      </c>
      <c r="AV14">
        <v>4.0278142794568499</v>
      </c>
      <c r="AW14">
        <v>1061.29017800167</v>
      </c>
      <c r="AX14">
        <v>644.33342416120695</v>
      </c>
      <c r="AY14">
        <v>420.396165537076</v>
      </c>
      <c r="BE14">
        <f ca="1"/>
        <v>2.9</v>
      </c>
      <c r="BF14">
        <f ca="1"/>
        <v>68.400000000000006</v>
      </c>
      <c r="BG14">
        <f ca="1"/>
        <v>85.4</v>
      </c>
      <c r="BH14">
        <f ca="1"/>
        <v>100.8</v>
      </c>
      <c r="BI14">
        <f ca="1"/>
        <v>165</v>
      </c>
      <c r="BJ14">
        <f ca="1"/>
        <v>227.3</v>
      </c>
      <c r="BK14">
        <f ca="1"/>
        <v>260.10000000000002</v>
      </c>
      <c r="BL14">
        <f ca="1"/>
        <v>292.89999999999998</v>
      </c>
      <c r="BM14">
        <f ca="1"/>
        <v>335.3</v>
      </c>
      <c r="BN14">
        <f ca="1"/>
        <v>370.8</v>
      </c>
      <c r="BO14">
        <f ca="1"/>
        <v>421.9</v>
      </c>
      <c r="BP14">
        <f ca="1"/>
        <v>454.3</v>
      </c>
      <c r="BQ14">
        <f ca="1"/>
        <v>481.5</v>
      </c>
      <c r="BR14">
        <f ca="1"/>
        <v>513.9</v>
      </c>
      <c r="BS14">
        <f ca="1"/>
        <v>550.9</v>
      </c>
      <c r="BT14">
        <f ca="1"/>
        <v>569.29999999999995</v>
      </c>
      <c r="BU14">
        <f ca="1"/>
        <v>622.79999999999995</v>
      </c>
      <c r="BV14">
        <f ca="1"/>
        <v>655</v>
      </c>
      <c r="BW14">
        <f ca="1"/>
        <v>727.5</v>
      </c>
      <c r="BX14">
        <f ca="1"/>
        <v>753.8</v>
      </c>
      <c r="BY14">
        <f ca="1"/>
        <v>819.7</v>
      </c>
      <c r="BZ14">
        <f ca="1"/>
        <v>894</v>
      </c>
    </row>
    <row r="15" spans="2:78">
      <c r="B15" s="50" t="s">
        <v>9</v>
      </c>
      <c r="C15" s="58" t="str">
        <f ca="1">IF(OR(LEFT(F14,2)="&gt;&gt;",LEFT(F14,2)="&lt;&lt;"),RIGHT(F14,LEN(F14)-1),F14)</f>
        <v/>
      </c>
      <c r="D15" s="60" t="str">
        <f t="array" aca="1" ref="D15" ca="1">RIGHT(C15,LEN(C15)+1-MIN(FIND({0,1,2,3,4,5,6,7,8,9},C15&amp;"0123456789")))</f>
        <v/>
      </c>
      <c r="E15" s="52"/>
      <c r="I15" s="6" t="str">
        <f ca="1"/>
        <v>3 mo</v>
      </c>
      <c r="J15" s="40">
        <f ca="1"/>
        <v>59</v>
      </c>
      <c r="K15" s="41">
        <f ca="1"/>
        <v>75</v>
      </c>
      <c r="L15" s="40">
        <f ca="1"/>
        <v>88</v>
      </c>
      <c r="M15" s="41">
        <f ca="1"/>
        <v>150</v>
      </c>
      <c r="N15" s="40">
        <f ca="1"/>
        <v>210</v>
      </c>
      <c r="O15" s="41">
        <f ca="1"/>
        <v>241</v>
      </c>
      <c r="P15" s="40">
        <f ca="1"/>
        <v>272</v>
      </c>
      <c r="Q15" s="41">
        <f ca="1"/>
        <v>315</v>
      </c>
      <c r="R15" s="40">
        <f ca="1"/>
        <v>352</v>
      </c>
      <c r="S15" s="41">
        <f ca="1"/>
        <v>406</v>
      </c>
      <c r="T15" s="40">
        <f ca="1"/>
        <v>438</v>
      </c>
      <c r="U15" s="41">
        <f ca="1"/>
        <v>466</v>
      </c>
      <c r="V15" s="40">
        <f ca="1"/>
        <v>496</v>
      </c>
      <c r="W15" s="41">
        <f ca="1"/>
        <v>535</v>
      </c>
      <c r="X15" s="40">
        <f ca="1"/>
        <v>554</v>
      </c>
      <c r="Y15" s="41">
        <f ca="1"/>
        <v>609</v>
      </c>
      <c r="Z15" s="40">
        <f ca="1"/>
        <v>639</v>
      </c>
      <c r="AA15" s="41">
        <f ca="1"/>
        <v>711</v>
      </c>
      <c r="AB15" s="40">
        <f ca="1"/>
        <v>735</v>
      </c>
      <c r="AC15" s="41">
        <f ca="1"/>
        <v>795</v>
      </c>
      <c r="AD15" s="42">
        <f ca="1"/>
        <v>867</v>
      </c>
      <c r="AF15" s="46"/>
      <c r="AH15">
        <v>2.92</v>
      </c>
      <c r="AI15" s="47">
        <f t="shared" ca="1" si="2"/>
        <v>68.400000000000006</v>
      </c>
      <c r="AJ15" s="47">
        <f t="shared" ca="1" si="2"/>
        <v>85.4</v>
      </c>
      <c r="AK15" s="47">
        <f t="shared" ca="1" si="2"/>
        <v>100.8</v>
      </c>
      <c r="AL15" s="47">
        <f t="shared" ca="1" si="2"/>
        <v>260.10000000000002</v>
      </c>
      <c r="AM15" s="47">
        <f t="shared" ca="1" si="2"/>
        <v>454.3</v>
      </c>
      <c r="AN15" s="47">
        <f t="shared" ca="1" si="2"/>
        <v>622.79999999999995</v>
      </c>
      <c r="AO15" s="47">
        <f t="shared" ca="1" si="2"/>
        <v>753.8</v>
      </c>
      <c r="AP15" s="47">
        <f t="shared" ca="1" si="2"/>
        <v>819.7</v>
      </c>
      <c r="AQ15" s="47">
        <f t="shared" ca="1" si="2"/>
        <v>894</v>
      </c>
      <c r="AR15">
        <v>13</v>
      </c>
      <c r="AT15">
        <v>14</v>
      </c>
      <c r="AU15" t="s">
        <v>45</v>
      </c>
      <c r="AV15">
        <v>4.11114761279019</v>
      </c>
      <c r="AW15">
        <v>1075.00595762635</v>
      </c>
      <c r="AX15">
        <v>659.99093382061903</v>
      </c>
      <c r="AY15">
        <v>438.999765358677</v>
      </c>
      <c r="BE15">
        <f ca="1"/>
        <v>3</v>
      </c>
      <c r="BF15">
        <f ca="1"/>
        <v>71.3</v>
      </c>
      <c r="BG15">
        <f ca="1"/>
        <v>88.5</v>
      </c>
      <c r="BH15">
        <f ca="1"/>
        <v>104.8</v>
      </c>
      <c r="BI15">
        <f ca="1"/>
        <v>169.5</v>
      </c>
      <c r="BJ15">
        <f ca="1"/>
        <v>232.5</v>
      </c>
      <c r="BK15">
        <f ca="1"/>
        <v>265.89999999999998</v>
      </c>
      <c r="BL15">
        <f ca="1"/>
        <v>299.3</v>
      </c>
      <c r="BM15">
        <f ca="1"/>
        <v>341.7</v>
      </c>
      <c r="BN15">
        <f ca="1"/>
        <v>376.4</v>
      </c>
      <c r="BO15">
        <f ca="1"/>
        <v>426.8</v>
      </c>
      <c r="BP15">
        <f ca="1"/>
        <v>459.5</v>
      </c>
      <c r="BQ15">
        <f ca="1"/>
        <v>486.3</v>
      </c>
      <c r="BR15">
        <f ca="1"/>
        <v>519.29999999999995</v>
      </c>
      <c r="BS15">
        <f ca="1"/>
        <v>555.9</v>
      </c>
      <c r="BT15">
        <f ca="1"/>
        <v>574.1</v>
      </c>
      <c r="BU15">
        <f ca="1"/>
        <v>627.20000000000005</v>
      </c>
      <c r="BV15">
        <f ca="1"/>
        <v>659.8</v>
      </c>
      <c r="BW15">
        <f ca="1"/>
        <v>732.6</v>
      </c>
      <c r="BX15">
        <f ca="1"/>
        <v>759.8</v>
      </c>
      <c r="BY15">
        <f ca="1"/>
        <v>827.4</v>
      </c>
      <c r="BZ15">
        <f ca="1"/>
        <v>902.5</v>
      </c>
    </row>
    <row r="16" spans="2:78">
      <c r="F16" s="56" t="s">
        <v>151</v>
      </c>
      <c r="G16" s="57" t="str">
        <f>CONCATENATE(C22, " to +",C23)</f>
        <v>-2 to +14</v>
      </c>
      <c r="I16" s="6" t="str">
        <f ca="1"/>
        <v>6 mo</v>
      </c>
      <c r="J16" s="40">
        <f ca="1"/>
        <v>69</v>
      </c>
      <c r="K16" s="41">
        <f ca="1"/>
        <v>86</v>
      </c>
      <c r="L16" s="40">
        <f ca="1"/>
        <v>102</v>
      </c>
      <c r="M16" s="41">
        <f ca="1"/>
        <v>167</v>
      </c>
      <c r="N16" s="40">
        <f ca="1"/>
        <v>229</v>
      </c>
      <c r="O16" s="41">
        <f ca="1"/>
        <v>262</v>
      </c>
      <c r="P16" s="40">
        <f ca="1"/>
        <v>295</v>
      </c>
      <c r="Q16" s="41">
        <f ca="1"/>
        <v>338</v>
      </c>
      <c r="R16" s="40">
        <f ca="1"/>
        <v>373</v>
      </c>
      <c r="S16" s="41">
        <f ca="1"/>
        <v>424</v>
      </c>
      <c r="T16" s="40">
        <f ca="1"/>
        <v>456</v>
      </c>
      <c r="U16" s="41">
        <f ca="1"/>
        <v>483</v>
      </c>
      <c r="V16" s="40">
        <f ca="1"/>
        <v>516</v>
      </c>
      <c r="W16" s="41">
        <f ca="1"/>
        <v>553</v>
      </c>
      <c r="X16" s="40">
        <f ca="1"/>
        <v>571</v>
      </c>
      <c r="Y16" s="41">
        <f ca="1"/>
        <v>624</v>
      </c>
      <c r="Z16" s="40">
        <f ca="1"/>
        <v>657</v>
      </c>
      <c r="AA16" s="41">
        <f ca="1"/>
        <v>729</v>
      </c>
      <c r="AB16" s="40">
        <f ca="1"/>
        <v>756</v>
      </c>
      <c r="AC16" s="41">
        <f ca="1"/>
        <v>822</v>
      </c>
      <c r="AD16" s="42">
        <f ca="1"/>
        <v>897</v>
      </c>
      <c r="AH16">
        <v>3</v>
      </c>
      <c r="AI16" s="47">
        <f t="shared" ca="1" si="2"/>
        <v>71.3</v>
      </c>
      <c r="AJ16" s="47">
        <f t="shared" ca="1" si="2"/>
        <v>88.5</v>
      </c>
      <c r="AK16" s="47">
        <f t="shared" ca="1" si="2"/>
        <v>104.8</v>
      </c>
      <c r="AL16" s="47">
        <f t="shared" ca="1" si="2"/>
        <v>265.89999999999998</v>
      </c>
      <c r="AM16" s="47">
        <f t="shared" ca="1" si="2"/>
        <v>459.5</v>
      </c>
      <c r="AN16" s="47">
        <f t="shared" ca="1" si="2"/>
        <v>627.20000000000005</v>
      </c>
      <c r="AO16" s="47">
        <f t="shared" ca="1" si="2"/>
        <v>759.8</v>
      </c>
      <c r="AP16" s="47">
        <f t="shared" ca="1" si="2"/>
        <v>827.4</v>
      </c>
      <c r="AQ16" s="47">
        <f t="shared" ca="1" si="2"/>
        <v>902.5</v>
      </c>
      <c r="AR16">
        <v>14</v>
      </c>
      <c r="AT16">
        <v>15</v>
      </c>
      <c r="AU16" t="s">
        <v>45</v>
      </c>
      <c r="AV16">
        <v>4.1944809461235204</v>
      </c>
      <c r="AW16">
        <v>1088.1093503294001</v>
      </c>
      <c r="AX16">
        <v>675.13509524551398</v>
      </c>
      <c r="AY16">
        <v>455.60452567163702</v>
      </c>
      <c r="BE16">
        <f ca="1"/>
        <v>3.1</v>
      </c>
      <c r="BF16">
        <f ca="1"/>
        <v>74.099999999999994</v>
      </c>
      <c r="BG16">
        <f ca="1"/>
        <v>91.7</v>
      </c>
      <c r="BH16">
        <f ca="1"/>
        <v>108.7</v>
      </c>
      <c r="BI16">
        <f ca="1"/>
        <v>174</v>
      </c>
      <c r="BJ16">
        <f ca="1"/>
        <v>237.6</v>
      </c>
      <c r="BK16">
        <f ca="1"/>
        <v>271.60000000000002</v>
      </c>
      <c r="BL16">
        <f ca="1"/>
        <v>305.5</v>
      </c>
      <c r="BM16">
        <f ca="1"/>
        <v>347.9</v>
      </c>
      <c r="BN16">
        <f ca="1"/>
        <v>382</v>
      </c>
      <c r="BO16">
        <f ca="1"/>
        <v>431.7</v>
      </c>
      <c r="BP16">
        <f ca="1"/>
        <v>464.6</v>
      </c>
      <c r="BQ16">
        <f ca="1"/>
        <v>491.1</v>
      </c>
      <c r="BR16">
        <f ca="1"/>
        <v>524.6</v>
      </c>
      <c r="BS16">
        <f ca="1"/>
        <v>560.79999999999995</v>
      </c>
      <c r="BT16">
        <f ca="1"/>
        <v>578.9</v>
      </c>
      <c r="BU16">
        <f ca="1"/>
        <v>631.6</v>
      </c>
      <c r="BV16">
        <f ca="1"/>
        <v>664.6</v>
      </c>
      <c r="BW16">
        <f ca="1"/>
        <v>737.6</v>
      </c>
      <c r="BX16">
        <f ca="1"/>
        <v>765.7</v>
      </c>
      <c r="BY16">
        <f ca="1"/>
        <v>834.9</v>
      </c>
      <c r="BZ16">
        <f ca="1"/>
        <v>910.8</v>
      </c>
    </row>
    <row r="17" spans="2:78" ht="17" thickBot="1">
      <c r="B17" s="50" t="s">
        <v>11</v>
      </c>
      <c r="C17" s="57" t="str">
        <f ca="1">IF(C24=C25,C24,CONCATENATE(C24," to ",C25))</f>
        <v/>
      </c>
      <c r="F17" s="56" t="s">
        <v>103</v>
      </c>
      <c r="G17" s="57" t="str">
        <f>CONCATENATE(C20, " to +",C21)</f>
        <v>-14.4 to +25</v>
      </c>
      <c r="I17" s="10" t="str">
        <f ca="1"/>
        <v>9 mo</v>
      </c>
      <c r="J17" s="43">
        <f ca="1"/>
        <v>79</v>
      </c>
      <c r="K17" s="44">
        <f ca="1"/>
        <v>97</v>
      </c>
      <c r="L17" s="43">
        <f ca="1"/>
        <v>116</v>
      </c>
      <c r="M17" s="44">
        <f ca="1"/>
        <v>182</v>
      </c>
      <c r="N17" s="43">
        <f ca="1"/>
        <v>247</v>
      </c>
      <c r="O17" s="44">
        <f ca="1"/>
        <v>282</v>
      </c>
      <c r="P17" s="43">
        <f ca="1"/>
        <v>317</v>
      </c>
      <c r="Q17" s="44">
        <f ca="1"/>
        <v>359</v>
      </c>
      <c r="R17" s="43">
        <f ca="1"/>
        <v>392</v>
      </c>
      <c r="S17" s="44">
        <f ca="1"/>
        <v>441</v>
      </c>
      <c r="T17" s="43">
        <f ca="1"/>
        <v>474</v>
      </c>
      <c r="U17" s="44">
        <f ca="1"/>
        <v>500</v>
      </c>
      <c r="V17" s="43">
        <f ca="1"/>
        <v>535</v>
      </c>
      <c r="W17" s="44">
        <f ca="1"/>
        <v>570</v>
      </c>
      <c r="X17" s="43">
        <f ca="1"/>
        <v>588</v>
      </c>
      <c r="Y17" s="44">
        <f ca="1"/>
        <v>640</v>
      </c>
      <c r="Z17" s="43">
        <f ca="1"/>
        <v>674</v>
      </c>
      <c r="AA17" s="44">
        <f ca="1"/>
        <v>747</v>
      </c>
      <c r="AB17" s="43">
        <f ca="1"/>
        <v>777</v>
      </c>
      <c r="AC17" s="44">
        <f ca="1"/>
        <v>849</v>
      </c>
      <c r="AD17" s="45">
        <f ca="1"/>
        <v>926</v>
      </c>
      <c r="AH17">
        <v>3.08</v>
      </c>
      <c r="AI17" s="47">
        <f t="shared" ca="1" si="2"/>
        <v>74.099999999999994</v>
      </c>
      <c r="AJ17" s="47">
        <f t="shared" ca="1" si="2"/>
        <v>91.7</v>
      </c>
      <c r="AK17" s="47">
        <f t="shared" ca="1" si="2"/>
        <v>108.7</v>
      </c>
      <c r="AL17" s="47">
        <f t="shared" ca="1" si="2"/>
        <v>271.60000000000002</v>
      </c>
      <c r="AM17" s="47">
        <f t="shared" ca="1" si="2"/>
        <v>464.6</v>
      </c>
      <c r="AN17" s="47">
        <f t="shared" ca="1" si="2"/>
        <v>631.6</v>
      </c>
      <c r="AO17" s="47">
        <f t="shared" ca="1" si="2"/>
        <v>765.7</v>
      </c>
      <c r="AP17" s="47">
        <f t="shared" ca="1" si="2"/>
        <v>834.9</v>
      </c>
      <c r="AQ17" s="47">
        <f t="shared" ca="1" si="2"/>
        <v>910.8</v>
      </c>
      <c r="AR17">
        <v>15</v>
      </c>
      <c r="AT17">
        <v>16</v>
      </c>
      <c r="AU17" t="s">
        <v>45</v>
      </c>
      <c r="AV17">
        <v>4.2778142794568499</v>
      </c>
      <c r="AW17">
        <v>1100.6276981761</v>
      </c>
      <c r="AX17">
        <v>689.78273910792302</v>
      </c>
      <c r="AY17">
        <v>470.42520917885201</v>
      </c>
      <c r="BE17">
        <f ca="1"/>
        <v>3.2</v>
      </c>
      <c r="BF17">
        <f ca="1"/>
        <v>76.8</v>
      </c>
      <c r="BG17">
        <f ca="1"/>
        <v>94.7</v>
      </c>
      <c r="BH17">
        <f ca="1"/>
        <v>112.6</v>
      </c>
      <c r="BI17">
        <f ca="1"/>
        <v>178.4</v>
      </c>
      <c r="BJ17">
        <f ca="1"/>
        <v>242.7</v>
      </c>
      <c r="BK17">
        <f ca="1"/>
        <v>277.3</v>
      </c>
      <c r="BL17">
        <f ca="1"/>
        <v>311.7</v>
      </c>
      <c r="BM17">
        <f ca="1"/>
        <v>354.1</v>
      </c>
      <c r="BN17">
        <f ca="1"/>
        <v>387.6</v>
      </c>
      <c r="BO17">
        <f ca="1"/>
        <v>436.5</v>
      </c>
      <c r="BP17">
        <f ca="1"/>
        <v>469.7</v>
      </c>
      <c r="BQ17">
        <f ca="1"/>
        <v>495.9</v>
      </c>
      <c r="BR17">
        <f ca="1"/>
        <v>529.9</v>
      </c>
      <c r="BS17">
        <f ca="1"/>
        <v>565.70000000000005</v>
      </c>
      <c r="BT17">
        <f ca="1"/>
        <v>583.70000000000005</v>
      </c>
      <c r="BU17">
        <f ca="1"/>
        <v>635.9</v>
      </c>
      <c r="BV17">
        <f ca="1"/>
        <v>669.4</v>
      </c>
      <c r="BW17">
        <f ca="1"/>
        <v>742.6</v>
      </c>
      <c r="BX17">
        <f ca="1"/>
        <v>771.6</v>
      </c>
      <c r="BY17">
        <f ca="1"/>
        <v>842.5</v>
      </c>
      <c r="BZ17">
        <f ca="1"/>
        <v>919.1</v>
      </c>
    </row>
    <row r="18" spans="2:78">
      <c r="B18" s="50" t="s">
        <v>12</v>
      </c>
      <c r="C18" s="328" t="str">
        <f ca="1">IF(INDEX(OutcomeInfo,MATCH(B2,Outcomes,0),4)="yes",InterpretIncreaseWorse,InterpretIncreaseBetter)</f>
        <v/>
      </c>
      <c r="D18" s="329"/>
      <c r="E18" s="329"/>
      <c r="F18" s="329"/>
      <c r="G18" s="329"/>
      <c r="I18" s="6" t="str">
        <f ca="1"/>
        <v>5 years  0 mo</v>
      </c>
      <c r="J18" s="40">
        <f ca="1"/>
        <v>88</v>
      </c>
      <c r="K18" s="41">
        <f ca="1"/>
        <v>107</v>
      </c>
      <c r="L18" s="40">
        <f ca="1"/>
        <v>130</v>
      </c>
      <c r="M18" s="41">
        <f ca="1"/>
        <v>198</v>
      </c>
      <c r="N18" s="40">
        <f ca="1"/>
        <v>265</v>
      </c>
      <c r="O18" s="41">
        <f ca="1"/>
        <v>302</v>
      </c>
      <c r="P18" s="40">
        <f ca="1"/>
        <v>338</v>
      </c>
      <c r="Q18" s="41">
        <f ca="1"/>
        <v>380</v>
      </c>
      <c r="R18" s="40">
        <f ca="1"/>
        <v>412</v>
      </c>
      <c r="S18" s="41">
        <f ca="1"/>
        <v>457</v>
      </c>
      <c r="T18" s="40">
        <f ca="1"/>
        <v>492</v>
      </c>
      <c r="U18" s="41">
        <f ca="1"/>
        <v>517</v>
      </c>
      <c r="V18" s="40">
        <f ca="1"/>
        <v>553</v>
      </c>
      <c r="W18" s="41">
        <f ca="1"/>
        <v>587</v>
      </c>
      <c r="X18" s="40">
        <f ca="1"/>
        <v>604</v>
      </c>
      <c r="Y18" s="41">
        <f ca="1"/>
        <v>655</v>
      </c>
      <c r="Z18" s="40">
        <f ca="1"/>
        <v>690</v>
      </c>
      <c r="AA18" s="41">
        <f ca="1"/>
        <v>764</v>
      </c>
      <c r="AB18" s="40">
        <f ca="1"/>
        <v>797</v>
      </c>
      <c r="AC18" s="41">
        <f ca="1"/>
        <v>876</v>
      </c>
      <c r="AD18" s="42">
        <f ca="1"/>
        <v>955</v>
      </c>
      <c r="AH18">
        <v>3.17</v>
      </c>
      <c r="AI18" s="47">
        <f t="shared" ca="1" si="2"/>
        <v>76.8</v>
      </c>
      <c r="AJ18" s="47">
        <f t="shared" ca="1" si="2"/>
        <v>94.7</v>
      </c>
      <c r="AK18" s="47">
        <f t="shared" ca="1" si="2"/>
        <v>112.6</v>
      </c>
      <c r="AL18" s="47">
        <f t="shared" ca="1" si="2"/>
        <v>277.3</v>
      </c>
      <c r="AM18" s="47">
        <f t="shared" ca="1" si="2"/>
        <v>469.7</v>
      </c>
      <c r="AN18" s="47">
        <f t="shared" ca="1" si="2"/>
        <v>635.9</v>
      </c>
      <c r="AO18" s="47">
        <f t="shared" ca="1" si="2"/>
        <v>771.6</v>
      </c>
      <c r="AP18" s="47">
        <f t="shared" ca="1" si="2"/>
        <v>842.5</v>
      </c>
      <c r="AQ18" s="47">
        <f t="shared" ca="1" si="2"/>
        <v>919.1</v>
      </c>
      <c r="AR18">
        <v>16</v>
      </c>
      <c r="AT18">
        <v>17</v>
      </c>
      <c r="AU18" t="s">
        <v>45</v>
      </c>
      <c r="AV18">
        <v>4.36114761279019</v>
      </c>
      <c r="AW18">
        <v>1112.5871224536299</v>
      </c>
      <c r="AX18">
        <v>703.95014426825605</v>
      </c>
      <c r="AY18">
        <v>483.65350368483303</v>
      </c>
      <c r="BE18">
        <f ca="1"/>
        <v>3.2</v>
      </c>
      <c r="BF18">
        <f ca="1"/>
        <v>79.5</v>
      </c>
      <c r="BG18">
        <f ca="1"/>
        <v>97.7</v>
      </c>
      <c r="BH18">
        <f ca="1"/>
        <v>116.5</v>
      </c>
      <c r="BI18">
        <f ca="1"/>
        <v>182.8</v>
      </c>
      <c r="BJ18">
        <f ca="1"/>
        <v>247.8</v>
      </c>
      <c r="BK18">
        <f ca="1"/>
        <v>283</v>
      </c>
      <c r="BL18">
        <f ca="1"/>
        <v>317.8</v>
      </c>
      <c r="BM18">
        <f ca="1"/>
        <v>360.1</v>
      </c>
      <c r="BN18">
        <f ca="1"/>
        <v>393.1</v>
      </c>
      <c r="BO18">
        <f ca="1"/>
        <v>441.3</v>
      </c>
      <c r="BP18">
        <f ca="1"/>
        <v>474.7</v>
      </c>
      <c r="BQ18">
        <f ca="1"/>
        <v>500.6</v>
      </c>
      <c r="BR18">
        <f ca="1"/>
        <v>535.20000000000005</v>
      </c>
      <c r="BS18">
        <f ca="1"/>
        <v>570.6</v>
      </c>
      <c r="BT18">
        <f ca="1"/>
        <v>588.4</v>
      </c>
      <c r="BU18">
        <f ca="1"/>
        <v>640.20000000000005</v>
      </c>
      <c r="BV18">
        <f ca="1"/>
        <v>674.2</v>
      </c>
      <c r="BW18">
        <f ca="1"/>
        <v>747.5</v>
      </c>
      <c r="BX18">
        <f ca="1"/>
        <v>777.5</v>
      </c>
      <c r="BY18">
        <f ca="1"/>
        <v>850</v>
      </c>
      <c r="BZ18">
        <f ca="1"/>
        <v>927.3</v>
      </c>
    </row>
    <row r="19" spans="2:78">
      <c r="B19" s="50"/>
      <c r="C19" s="329"/>
      <c r="D19" s="329"/>
      <c r="E19" s="329"/>
      <c r="F19" s="329"/>
      <c r="G19" s="329"/>
      <c r="I19" s="6" t="str">
        <f ca="1"/>
        <v>3 mo</v>
      </c>
      <c r="J19" s="40">
        <f ca="1"/>
        <v>96</v>
      </c>
      <c r="K19" s="41">
        <f ca="1"/>
        <v>117</v>
      </c>
      <c r="L19" s="40">
        <f ca="1"/>
        <v>143</v>
      </c>
      <c r="M19" s="41">
        <f ca="1"/>
        <v>213</v>
      </c>
      <c r="N19" s="40">
        <f ca="1"/>
        <v>281</v>
      </c>
      <c r="O19" s="41">
        <f ca="1"/>
        <v>321</v>
      </c>
      <c r="P19" s="40">
        <f ca="1"/>
        <v>358</v>
      </c>
      <c r="Q19" s="41">
        <f ca="1"/>
        <v>400</v>
      </c>
      <c r="R19" s="40">
        <f ca="1"/>
        <v>430</v>
      </c>
      <c r="S19" s="41">
        <f ca="1"/>
        <v>474</v>
      </c>
      <c r="T19" s="40">
        <f ca="1"/>
        <v>508</v>
      </c>
      <c r="U19" s="41">
        <f ca="1"/>
        <v>533</v>
      </c>
      <c r="V19" s="40">
        <f ca="1"/>
        <v>571</v>
      </c>
      <c r="W19" s="41">
        <f ca="1"/>
        <v>603</v>
      </c>
      <c r="X19" s="40">
        <f ca="1"/>
        <v>621</v>
      </c>
      <c r="Y19" s="41">
        <f ca="1"/>
        <v>670</v>
      </c>
      <c r="Z19" s="40">
        <f ca="1"/>
        <v>706</v>
      </c>
      <c r="AA19" s="41">
        <f ca="1"/>
        <v>781</v>
      </c>
      <c r="AB19" s="40">
        <f ca="1"/>
        <v>817</v>
      </c>
      <c r="AC19" s="41">
        <f ca="1"/>
        <v>902</v>
      </c>
      <c r="AD19" s="42">
        <f ca="1"/>
        <v>982</v>
      </c>
      <c r="AH19">
        <v>3.25</v>
      </c>
      <c r="AI19" s="47">
        <f t="shared" ca="1" si="2"/>
        <v>79.5</v>
      </c>
      <c r="AJ19" s="47">
        <f t="shared" ca="1" si="2"/>
        <v>97.7</v>
      </c>
      <c r="AK19" s="47">
        <f t="shared" ca="1" si="2"/>
        <v>116.5</v>
      </c>
      <c r="AL19" s="47">
        <f t="shared" ca="1" si="2"/>
        <v>283</v>
      </c>
      <c r="AM19" s="47">
        <f t="shared" ca="1" si="2"/>
        <v>474.7</v>
      </c>
      <c r="AN19" s="47">
        <f t="shared" ca="1" si="2"/>
        <v>640.20000000000005</v>
      </c>
      <c r="AO19" s="47">
        <f t="shared" ca="1" si="2"/>
        <v>777.5</v>
      </c>
      <c r="AP19" s="47">
        <f t="shared" ca="1" si="2"/>
        <v>850</v>
      </c>
      <c r="AQ19" s="47">
        <f t="shared" ca="1" si="2"/>
        <v>927.3</v>
      </c>
      <c r="AR19">
        <v>17</v>
      </c>
      <c r="AT19">
        <v>18</v>
      </c>
      <c r="AU19" t="s">
        <v>45</v>
      </c>
      <c r="AV19">
        <v>4.4444809461235204</v>
      </c>
      <c r="AW19">
        <v>1124.0125781768299</v>
      </c>
      <c r="AX19">
        <v>717.65305586703698</v>
      </c>
      <c r="AY19">
        <v>495.46050134804898</v>
      </c>
      <c r="BE19">
        <f ca="1"/>
        <v>3.3</v>
      </c>
      <c r="BF19">
        <f ca="1"/>
        <v>82.1</v>
      </c>
      <c r="BG19">
        <f ca="1"/>
        <v>100.6</v>
      </c>
      <c r="BH19">
        <f ca="1"/>
        <v>120.4</v>
      </c>
      <c r="BI19">
        <f ca="1"/>
        <v>187.2</v>
      </c>
      <c r="BJ19">
        <f ca="1"/>
        <v>252.8</v>
      </c>
      <c r="BK19">
        <f ca="1"/>
        <v>288.5</v>
      </c>
      <c r="BL19">
        <f ca="1"/>
        <v>323.89999999999998</v>
      </c>
      <c r="BM19">
        <f ca="1"/>
        <v>366.1</v>
      </c>
      <c r="BN19">
        <f ca="1"/>
        <v>398.5</v>
      </c>
      <c r="BO19">
        <f ca="1"/>
        <v>446.1</v>
      </c>
      <c r="BP19">
        <f ca="1"/>
        <v>479.7</v>
      </c>
      <c r="BQ19">
        <f ca="1"/>
        <v>505.3</v>
      </c>
      <c r="BR19">
        <f ca="1"/>
        <v>540.4</v>
      </c>
      <c r="BS19">
        <f ca="1"/>
        <v>575.4</v>
      </c>
      <c r="BT19">
        <f ca="1"/>
        <v>593.20000000000005</v>
      </c>
      <c r="BU19">
        <f ca="1"/>
        <v>644.5</v>
      </c>
      <c r="BV19">
        <f ca="1"/>
        <v>678.9</v>
      </c>
      <c r="BW19">
        <f ca="1"/>
        <v>752.4</v>
      </c>
      <c r="BX19">
        <f ca="1"/>
        <v>783.3</v>
      </c>
      <c r="BY19">
        <f ca="1"/>
        <v>857.6</v>
      </c>
      <c r="BZ19">
        <f ca="1"/>
        <v>935.4</v>
      </c>
    </row>
    <row r="20" spans="2:78">
      <c r="C20" s="62">
        <f>VLOOKUP(INDEX(OutcomeInfo,MATCH(B2,Outcomes,0),3),tenPercent,MATCH(B1,GMFCS)+1,FALSE)</f>
        <v>-14.4</v>
      </c>
      <c r="D20" s="62" t="s">
        <v>13</v>
      </c>
      <c r="I20" s="6" t="str">
        <f ca="1"/>
        <v>6 mo</v>
      </c>
      <c r="J20" s="40">
        <f ca="1"/>
        <v>104</v>
      </c>
      <c r="K20" s="41">
        <f ca="1"/>
        <v>125</v>
      </c>
      <c r="L20" s="40">
        <f ca="1"/>
        <v>155</v>
      </c>
      <c r="M20" s="41">
        <f ca="1"/>
        <v>227</v>
      </c>
      <c r="N20" s="40">
        <f ca="1"/>
        <v>297</v>
      </c>
      <c r="O20" s="41">
        <f ca="1"/>
        <v>338</v>
      </c>
      <c r="P20" s="40">
        <f ca="1"/>
        <v>378</v>
      </c>
      <c r="Q20" s="41">
        <f ca="1"/>
        <v>419</v>
      </c>
      <c r="R20" s="40">
        <f ca="1"/>
        <v>448</v>
      </c>
      <c r="S20" s="41">
        <f ca="1"/>
        <v>489</v>
      </c>
      <c r="T20" s="40">
        <f ca="1"/>
        <v>525</v>
      </c>
      <c r="U20" s="41">
        <f ca="1"/>
        <v>548</v>
      </c>
      <c r="V20" s="40">
        <f ca="1"/>
        <v>588</v>
      </c>
      <c r="W20" s="41">
        <f ca="1"/>
        <v>619</v>
      </c>
      <c r="X20" s="40">
        <f ca="1"/>
        <v>637</v>
      </c>
      <c r="Y20" s="41">
        <f ca="1"/>
        <v>684</v>
      </c>
      <c r="Z20" s="40">
        <f ca="1"/>
        <v>722</v>
      </c>
      <c r="AA20" s="41">
        <f ca="1"/>
        <v>797</v>
      </c>
      <c r="AB20" s="40">
        <f ca="1"/>
        <v>837</v>
      </c>
      <c r="AC20" s="41">
        <f ca="1"/>
        <v>928</v>
      </c>
      <c r="AD20" s="42">
        <f ca="1"/>
        <v>1009</v>
      </c>
      <c r="AH20">
        <v>3.33</v>
      </c>
      <c r="AI20" s="47">
        <f t="shared" ca="1" si="2"/>
        <v>82.1</v>
      </c>
      <c r="AJ20" s="47">
        <f t="shared" ca="1" si="2"/>
        <v>100.6</v>
      </c>
      <c r="AK20" s="47">
        <f t="shared" ca="1" si="2"/>
        <v>120.4</v>
      </c>
      <c r="AL20" s="47">
        <f t="shared" ca="1" si="2"/>
        <v>288.5</v>
      </c>
      <c r="AM20" s="47">
        <f t="shared" ca="1" si="2"/>
        <v>479.7</v>
      </c>
      <c r="AN20" s="47">
        <f t="shared" ca="1" si="2"/>
        <v>644.5</v>
      </c>
      <c r="AO20" s="47">
        <f t="shared" ca="1" si="2"/>
        <v>783.3</v>
      </c>
      <c r="AP20" s="47">
        <f t="shared" ca="1" si="2"/>
        <v>857.6</v>
      </c>
      <c r="AQ20" s="47">
        <f t="shared" ca="1" si="2"/>
        <v>935.4</v>
      </c>
      <c r="AR20">
        <v>18</v>
      </c>
      <c r="AT20">
        <v>19</v>
      </c>
      <c r="AU20" t="s">
        <v>45</v>
      </c>
      <c r="AV20">
        <v>4.5278142794568499</v>
      </c>
      <c r="AW20">
        <v>1134.9279061602999</v>
      </c>
      <c r="AX20">
        <v>730.90670282348401</v>
      </c>
      <c r="AY20">
        <v>505.99891155324701</v>
      </c>
      <c r="BE20">
        <f ca="1"/>
        <v>3.4</v>
      </c>
      <c r="BF20">
        <f ca="1"/>
        <v>84.6</v>
      </c>
      <c r="BG20">
        <f ca="1"/>
        <v>103.5</v>
      </c>
      <c r="BH20">
        <f ca="1"/>
        <v>124.2</v>
      </c>
      <c r="BI20">
        <f ca="1"/>
        <v>191.6</v>
      </c>
      <c r="BJ20">
        <f ca="1"/>
        <v>257.7</v>
      </c>
      <c r="BK20">
        <f ca="1"/>
        <v>294.10000000000002</v>
      </c>
      <c r="BL20">
        <f ca="1"/>
        <v>329.8</v>
      </c>
      <c r="BM20">
        <f ca="1"/>
        <v>372.1</v>
      </c>
      <c r="BN20">
        <f ca="1"/>
        <v>403.9</v>
      </c>
      <c r="BO20">
        <f ca="1"/>
        <v>450.8</v>
      </c>
      <c r="BP20">
        <f ca="1"/>
        <v>484.6</v>
      </c>
      <c r="BQ20">
        <f ca="1"/>
        <v>510</v>
      </c>
      <c r="BR20">
        <f ca="1"/>
        <v>545.6</v>
      </c>
      <c r="BS20">
        <f ca="1"/>
        <v>580.20000000000005</v>
      </c>
      <c r="BT20">
        <f ca="1"/>
        <v>597.79999999999995</v>
      </c>
      <c r="BU20">
        <f ca="1"/>
        <v>648.79999999999995</v>
      </c>
      <c r="BV20">
        <f ca="1"/>
        <v>683.5</v>
      </c>
      <c r="BW20">
        <f ca="1"/>
        <v>757.3</v>
      </c>
      <c r="BX20">
        <f ca="1"/>
        <v>789.1</v>
      </c>
      <c r="BY20">
        <f ca="1"/>
        <v>865</v>
      </c>
      <c r="BZ20">
        <f ca="1"/>
        <v>943.5</v>
      </c>
    </row>
    <row r="21" spans="2:78" ht="17" thickBot="1">
      <c r="C21" s="62">
        <f>VLOOKUP(INDEX(OutcomeInfo,MATCH(B2,Outcomes,0),3),ninetyPercent,MATCH(B1,GMFCS)+1,FALSE)</f>
        <v>25</v>
      </c>
      <c r="D21" s="62" t="s">
        <v>14</v>
      </c>
      <c r="I21" s="10" t="str">
        <f ca="1"/>
        <v>9 mo</v>
      </c>
      <c r="J21" s="43">
        <f ca="1"/>
        <v>111</v>
      </c>
      <c r="K21" s="44">
        <f ca="1"/>
        <v>133</v>
      </c>
      <c r="L21" s="43">
        <f ca="1"/>
        <v>167</v>
      </c>
      <c r="M21" s="44">
        <f ca="1"/>
        <v>241</v>
      </c>
      <c r="N21" s="43">
        <f ca="1"/>
        <v>313</v>
      </c>
      <c r="O21" s="44">
        <f ca="1"/>
        <v>356</v>
      </c>
      <c r="P21" s="43">
        <f ca="1"/>
        <v>396</v>
      </c>
      <c r="Q21" s="44">
        <f ca="1"/>
        <v>437</v>
      </c>
      <c r="R21" s="43">
        <f ca="1"/>
        <v>465</v>
      </c>
      <c r="S21" s="44">
        <f ca="1"/>
        <v>505</v>
      </c>
      <c r="T21" s="43">
        <f ca="1"/>
        <v>540</v>
      </c>
      <c r="U21" s="44">
        <f ca="1"/>
        <v>564</v>
      </c>
      <c r="V21" s="43">
        <f ca="1"/>
        <v>605</v>
      </c>
      <c r="W21" s="44">
        <f ca="1"/>
        <v>635</v>
      </c>
      <c r="X21" s="43">
        <f ca="1"/>
        <v>652</v>
      </c>
      <c r="Y21" s="44">
        <f ca="1"/>
        <v>698</v>
      </c>
      <c r="Z21" s="43">
        <f ca="1"/>
        <v>737</v>
      </c>
      <c r="AA21" s="44">
        <f ca="1"/>
        <v>812</v>
      </c>
      <c r="AB21" s="43">
        <f ca="1"/>
        <v>856</v>
      </c>
      <c r="AC21" s="44">
        <f ca="1"/>
        <v>953</v>
      </c>
      <c r="AD21" s="45">
        <f ca="1"/>
        <v>1035</v>
      </c>
      <c r="AH21">
        <v>3.42</v>
      </c>
      <c r="AI21" s="47">
        <f t="shared" ca="1" si="2"/>
        <v>84.6</v>
      </c>
      <c r="AJ21" s="47">
        <f t="shared" ca="1" si="2"/>
        <v>103.5</v>
      </c>
      <c r="AK21" s="47">
        <f t="shared" ca="1" si="2"/>
        <v>124.2</v>
      </c>
      <c r="AL21" s="47">
        <f t="shared" ca="1" si="2"/>
        <v>294.10000000000002</v>
      </c>
      <c r="AM21" s="47">
        <f t="shared" ca="1" si="2"/>
        <v>484.6</v>
      </c>
      <c r="AN21" s="47">
        <f t="shared" ca="1" si="2"/>
        <v>648.79999999999995</v>
      </c>
      <c r="AO21" s="47">
        <f t="shared" ca="1" si="2"/>
        <v>789.1</v>
      </c>
      <c r="AP21" s="47">
        <f t="shared" ca="1" si="2"/>
        <v>865</v>
      </c>
      <c r="AQ21" s="47">
        <f t="shared" ca="1" si="2"/>
        <v>943.5</v>
      </c>
      <c r="AR21">
        <v>19</v>
      </c>
      <c r="AT21">
        <v>20</v>
      </c>
      <c r="AU21" t="s">
        <v>45</v>
      </c>
      <c r="AV21">
        <v>4.61114761279019</v>
      </c>
      <c r="AW21">
        <v>1145.35588276563</v>
      </c>
      <c r="AX21">
        <v>743.72581476037999</v>
      </c>
      <c r="AY21">
        <v>515.40503602458602</v>
      </c>
      <c r="BE21">
        <f ca="1"/>
        <v>3.5</v>
      </c>
      <c r="BF21">
        <f ca="1"/>
        <v>87.1</v>
      </c>
      <c r="BG21">
        <f ca="1"/>
        <v>106.3</v>
      </c>
      <c r="BH21">
        <f ca="1"/>
        <v>128</v>
      </c>
      <c r="BI21">
        <f ca="1"/>
        <v>195.9</v>
      </c>
      <c r="BJ21">
        <f ca="1"/>
        <v>262.60000000000002</v>
      </c>
      <c r="BK21">
        <f ca="1"/>
        <v>299.5</v>
      </c>
      <c r="BL21">
        <f ca="1"/>
        <v>335.7</v>
      </c>
      <c r="BM21">
        <f ca="1"/>
        <v>377.9</v>
      </c>
      <c r="BN21">
        <f ca="1"/>
        <v>409.3</v>
      </c>
      <c r="BO21">
        <f ca="1"/>
        <v>455.4</v>
      </c>
      <c r="BP21">
        <f ca="1"/>
        <v>489.5</v>
      </c>
      <c r="BQ21">
        <f ca="1"/>
        <v>514.70000000000005</v>
      </c>
      <c r="BR21">
        <f ca="1"/>
        <v>550.70000000000005</v>
      </c>
      <c r="BS21">
        <f ca="1"/>
        <v>584.9</v>
      </c>
      <c r="BT21">
        <f ca="1"/>
        <v>602.5</v>
      </c>
      <c r="BU21">
        <f ca="1"/>
        <v>653</v>
      </c>
      <c r="BV21">
        <f ca="1"/>
        <v>688.2</v>
      </c>
      <c r="BW21">
        <f ca="1"/>
        <v>762.1</v>
      </c>
      <c r="BX21">
        <f ca="1"/>
        <v>794.9</v>
      </c>
      <c r="BY21">
        <f ca="1"/>
        <v>872.5</v>
      </c>
      <c r="BZ21">
        <f ca="1"/>
        <v>951.5</v>
      </c>
    </row>
    <row r="22" spans="2:78">
      <c r="C22" s="62">
        <f>VLOOKUP(INDEX(OutcomeInfo,MATCH(B2,Outcomes,0),3),twentyfivePercent,MATCH(B1,GMFCS)+1,FALSE)</f>
        <v>-2</v>
      </c>
      <c r="D22" s="62" t="s">
        <v>114</v>
      </c>
      <c r="I22" s="6" t="str">
        <f ca="1"/>
        <v>6 years  0 mo</v>
      </c>
      <c r="J22" s="40">
        <f ca="1"/>
        <v>117</v>
      </c>
      <c r="K22" s="41">
        <f ca="1"/>
        <v>140</v>
      </c>
      <c r="L22" s="40">
        <f ca="1"/>
        <v>179</v>
      </c>
      <c r="M22" s="41">
        <f ca="1"/>
        <v>255</v>
      </c>
      <c r="N22" s="40">
        <f ca="1"/>
        <v>328</v>
      </c>
      <c r="O22" s="41">
        <f ca="1"/>
        <v>372</v>
      </c>
      <c r="P22" s="40">
        <f ca="1"/>
        <v>413</v>
      </c>
      <c r="Q22" s="41">
        <f ca="1"/>
        <v>454</v>
      </c>
      <c r="R22" s="40">
        <f ca="1"/>
        <v>482</v>
      </c>
      <c r="S22" s="41">
        <f ca="1"/>
        <v>519</v>
      </c>
      <c r="T22" s="40">
        <f ca="1"/>
        <v>556</v>
      </c>
      <c r="U22" s="41">
        <f ca="1"/>
        <v>579</v>
      </c>
      <c r="V22" s="40">
        <f ca="1"/>
        <v>621</v>
      </c>
      <c r="W22" s="41">
        <f ca="1"/>
        <v>650</v>
      </c>
      <c r="X22" s="40">
        <f ca="1"/>
        <v>667</v>
      </c>
      <c r="Y22" s="41">
        <f ca="1"/>
        <v>712</v>
      </c>
      <c r="Z22" s="40">
        <f ca="1"/>
        <v>752</v>
      </c>
      <c r="AA22" s="41">
        <f ca="1"/>
        <v>827</v>
      </c>
      <c r="AB22" s="40">
        <f ca="1"/>
        <v>875</v>
      </c>
      <c r="AC22" s="41">
        <f ca="1"/>
        <v>979</v>
      </c>
      <c r="AD22" s="42">
        <f ca="1"/>
        <v>1060</v>
      </c>
      <c r="AH22">
        <v>3.5</v>
      </c>
      <c r="AI22" s="47">
        <f t="shared" ca="1" si="2"/>
        <v>87.1</v>
      </c>
      <c r="AJ22" s="47">
        <f t="shared" ca="1" si="2"/>
        <v>106.3</v>
      </c>
      <c r="AK22" s="47">
        <f t="shared" ca="1" si="2"/>
        <v>128</v>
      </c>
      <c r="AL22" s="47">
        <f t="shared" ca="1" si="2"/>
        <v>299.5</v>
      </c>
      <c r="AM22" s="47">
        <f t="shared" ca="1" si="2"/>
        <v>489.5</v>
      </c>
      <c r="AN22" s="47">
        <f t="shared" ca="1" si="2"/>
        <v>653</v>
      </c>
      <c r="AO22" s="47">
        <f t="shared" ca="1" si="2"/>
        <v>794.9</v>
      </c>
      <c r="AP22" s="47">
        <f t="shared" ca="1" si="2"/>
        <v>872.5</v>
      </c>
      <c r="AQ22" s="47">
        <f t="shared" ca="1" si="2"/>
        <v>951.5</v>
      </c>
      <c r="AR22">
        <v>20</v>
      </c>
      <c r="AT22">
        <v>21</v>
      </c>
      <c r="AU22" t="s">
        <v>45</v>
      </c>
      <c r="AV22">
        <v>4.6944809461235204</v>
      </c>
      <c r="AW22">
        <v>1155.3182674274501</v>
      </c>
      <c r="AX22">
        <v>756.12463837403595</v>
      </c>
      <c r="AY22">
        <v>523.80053172532098</v>
      </c>
      <c r="BE22">
        <f ca="1"/>
        <v>3.6</v>
      </c>
      <c r="BF22">
        <f ca="1"/>
        <v>89.5</v>
      </c>
      <c r="BG22">
        <f ca="1"/>
        <v>109</v>
      </c>
      <c r="BH22">
        <f ca="1"/>
        <v>131.69999999999999</v>
      </c>
      <c r="BI22">
        <f ca="1"/>
        <v>200.2</v>
      </c>
      <c r="BJ22">
        <f ca="1"/>
        <v>267.39999999999998</v>
      </c>
      <c r="BK22">
        <f ca="1"/>
        <v>304.89999999999998</v>
      </c>
      <c r="BL22">
        <f ca="1"/>
        <v>341.5</v>
      </c>
      <c r="BM22">
        <f ca="1"/>
        <v>383.7</v>
      </c>
      <c r="BN22">
        <f ca="1"/>
        <v>414.6</v>
      </c>
      <c r="BO22">
        <f ca="1"/>
        <v>460.1</v>
      </c>
      <c r="BP22">
        <f ca="1"/>
        <v>494.4</v>
      </c>
      <c r="BQ22">
        <f ca="1"/>
        <v>519.29999999999995</v>
      </c>
      <c r="BR22">
        <f ca="1"/>
        <v>555.9</v>
      </c>
      <c r="BS22">
        <f ca="1"/>
        <v>589.70000000000005</v>
      </c>
      <c r="BT22">
        <f ca="1"/>
        <v>607.1</v>
      </c>
      <c r="BU22">
        <f ca="1"/>
        <v>657.2</v>
      </c>
      <c r="BV22">
        <f ca="1"/>
        <v>692.8</v>
      </c>
      <c r="BW22">
        <f ca="1"/>
        <v>766.8</v>
      </c>
      <c r="BX22">
        <f ca="1"/>
        <v>800.6</v>
      </c>
      <c r="BY22">
        <f ca="1"/>
        <v>880</v>
      </c>
      <c r="BZ22">
        <f ca="1"/>
        <v>959.4</v>
      </c>
    </row>
    <row r="23" spans="2:78">
      <c r="B23" s="48"/>
      <c r="C23" s="47">
        <f>VLOOKUP(INDEX(OutcomeInfo,MATCH(B2,Outcomes,0),3),seventyfivePercent,MATCH(B1,GMFCS)+1,FALSE)</f>
        <v>14</v>
      </c>
      <c r="D23" s="47" t="s">
        <v>115</v>
      </c>
      <c r="I23" s="6" t="str">
        <f ca="1"/>
        <v>3 mo</v>
      </c>
      <c r="J23" s="40">
        <f ca="1"/>
        <v>122</v>
      </c>
      <c r="K23" s="41">
        <f ca="1"/>
        <v>146</v>
      </c>
      <c r="L23" s="40">
        <f ca="1"/>
        <v>190</v>
      </c>
      <c r="M23" s="41">
        <f ca="1"/>
        <v>268</v>
      </c>
      <c r="N23" s="40">
        <f ca="1"/>
        <v>342</v>
      </c>
      <c r="O23" s="41">
        <f ca="1"/>
        <v>388</v>
      </c>
      <c r="P23" s="40">
        <f ca="1"/>
        <v>430</v>
      </c>
      <c r="Q23" s="41">
        <f ca="1"/>
        <v>471</v>
      </c>
      <c r="R23" s="40">
        <f ca="1"/>
        <v>497</v>
      </c>
      <c r="S23" s="41">
        <f ca="1"/>
        <v>534</v>
      </c>
      <c r="T23" s="40">
        <f ca="1"/>
        <v>570</v>
      </c>
      <c r="U23" s="41">
        <f ca="1"/>
        <v>593</v>
      </c>
      <c r="V23" s="40">
        <f ca="1"/>
        <v>637</v>
      </c>
      <c r="W23" s="41">
        <f ca="1"/>
        <v>665</v>
      </c>
      <c r="X23" s="40">
        <f ca="1"/>
        <v>682</v>
      </c>
      <c r="Y23" s="41">
        <f ca="1"/>
        <v>725</v>
      </c>
      <c r="Z23" s="40">
        <f ca="1"/>
        <v>766</v>
      </c>
      <c r="AA23" s="41">
        <f ca="1"/>
        <v>841</v>
      </c>
      <c r="AB23" s="40">
        <f ca="1"/>
        <v>893</v>
      </c>
      <c r="AC23" s="41">
        <f ca="1"/>
        <v>1004</v>
      </c>
      <c r="AD23" s="42">
        <f ca="1"/>
        <v>1084</v>
      </c>
      <c r="AH23">
        <v>3.58</v>
      </c>
      <c r="AI23" s="47">
        <f t="shared" ca="1" si="2"/>
        <v>89.5</v>
      </c>
      <c r="AJ23" s="47">
        <f t="shared" ca="1" si="2"/>
        <v>109</v>
      </c>
      <c r="AK23" s="47">
        <f t="shared" ca="1" si="2"/>
        <v>131.69999999999999</v>
      </c>
      <c r="AL23" s="47">
        <f t="shared" ca="1" si="2"/>
        <v>304.89999999999998</v>
      </c>
      <c r="AM23" s="47">
        <f t="shared" ca="1" si="2"/>
        <v>494.4</v>
      </c>
      <c r="AN23" s="47">
        <f t="shared" ca="1" si="2"/>
        <v>657.2</v>
      </c>
      <c r="AO23" s="47">
        <f t="shared" ca="1" si="2"/>
        <v>800.6</v>
      </c>
      <c r="AP23" s="47">
        <f t="shared" ca="1" si="2"/>
        <v>880</v>
      </c>
      <c r="AQ23" s="47">
        <f t="shared" ca="1" si="2"/>
        <v>959.4</v>
      </c>
      <c r="AR23">
        <v>21</v>
      </c>
      <c r="AT23">
        <v>22</v>
      </c>
      <c r="AU23" t="s">
        <v>45</v>
      </c>
      <c r="AV23">
        <v>4.7778142794568499</v>
      </c>
      <c r="AW23">
        <v>1164.83584805757</v>
      </c>
      <c r="AX23">
        <v>768.11695326755603</v>
      </c>
      <c r="AY23">
        <v>531.293984345029</v>
      </c>
      <c r="BE23">
        <f ca="1"/>
        <v>3.7</v>
      </c>
      <c r="BF23">
        <f ca="1"/>
        <v>91.9</v>
      </c>
      <c r="BG23">
        <f ca="1"/>
        <v>111.7</v>
      </c>
      <c r="BH23">
        <f ca="1"/>
        <v>135.4</v>
      </c>
      <c r="BI23">
        <f ca="1"/>
        <v>204.4</v>
      </c>
      <c r="BJ23">
        <f ca="1"/>
        <v>272.2</v>
      </c>
      <c r="BK23">
        <f ca="1"/>
        <v>310.2</v>
      </c>
      <c r="BL23">
        <f ca="1"/>
        <v>347.3</v>
      </c>
      <c r="BM23">
        <f ca="1"/>
        <v>389.4</v>
      </c>
      <c r="BN23">
        <f ca="1"/>
        <v>419.8</v>
      </c>
      <c r="BO23">
        <f ca="1"/>
        <v>464.7</v>
      </c>
      <c r="BP23">
        <f ca="1"/>
        <v>499.2</v>
      </c>
      <c r="BQ23">
        <f ca="1"/>
        <v>523.79999999999995</v>
      </c>
      <c r="BR23">
        <f ca="1"/>
        <v>560.9</v>
      </c>
      <c r="BS23">
        <f ca="1"/>
        <v>594.29999999999995</v>
      </c>
      <c r="BT23">
        <f ca="1"/>
        <v>611.79999999999995</v>
      </c>
      <c r="BU23">
        <f ca="1"/>
        <v>661.4</v>
      </c>
      <c r="BV23">
        <f ca="1"/>
        <v>697.4</v>
      </c>
      <c r="BW23">
        <f ca="1"/>
        <v>771.5</v>
      </c>
      <c r="BX23">
        <f ca="1"/>
        <v>806.3</v>
      </c>
      <c r="BY23">
        <f ca="1"/>
        <v>887.4</v>
      </c>
      <c r="BZ23">
        <f ca="1"/>
        <v>967.2</v>
      </c>
    </row>
    <row r="24" spans="2:78">
      <c r="B24" s="48"/>
      <c r="C24" s="62" t="str">
        <f ca="1">IF(OR(C7="",C13="",C6="",C12=""),"",IF(OR(AND(D8="max",D14="max"),AND(D8="min",D14="min")),"undetermined",IF(C14="min",0,IF(C14="max",D15+1,C14))-IF(D8="min",D9-1,IF(D8="max",100,D8))))</f>
        <v/>
      </c>
      <c r="D24" s="62" t="s">
        <v>15</v>
      </c>
      <c r="I24" s="6" t="str">
        <f ca="1"/>
        <v>6 mo</v>
      </c>
      <c r="J24" s="40">
        <f ca="1"/>
        <v>126</v>
      </c>
      <c r="K24" s="41">
        <f ca="1"/>
        <v>151</v>
      </c>
      <c r="L24" s="40">
        <f ca="1"/>
        <v>201</v>
      </c>
      <c r="M24" s="41">
        <f ca="1"/>
        <v>280</v>
      </c>
      <c r="N24" s="40">
        <f ca="1"/>
        <v>355</v>
      </c>
      <c r="O24" s="41">
        <f ca="1"/>
        <v>403</v>
      </c>
      <c r="P24" s="40">
        <f ca="1"/>
        <v>446</v>
      </c>
      <c r="Q24" s="41">
        <f ca="1"/>
        <v>486</v>
      </c>
      <c r="R24" s="40">
        <f ca="1"/>
        <v>513</v>
      </c>
      <c r="S24" s="41">
        <f ca="1"/>
        <v>547</v>
      </c>
      <c r="T24" s="40">
        <f ca="1"/>
        <v>584</v>
      </c>
      <c r="U24" s="41">
        <f ca="1"/>
        <v>607</v>
      </c>
      <c r="V24" s="40">
        <f ca="1"/>
        <v>653</v>
      </c>
      <c r="W24" s="41">
        <f ca="1"/>
        <v>679</v>
      </c>
      <c r="X24" s="40">
        <f ca="1"/>
        <v>696</v>
      </c>
      <c r="Y24" s="41">
        <f ca="1"/>
        <v>739</v>
      </c>
      <c r="Z24" s="40">
        <f ca="1"/>
        <v>780</v>
      </c>
      <c r="AA24" s="41">
        <f ca="1"/>
        <v>855</v>
      </c>
      <c r="AB24" s="40">
        <f ca="1"/>
        <v>911</v>
      </c>
      <c r="AC24" s="41">
        <f ca="1"/>
        <v>1029</v>
      </c>
      <c r="AD24" s="42">
        <f ca="1"/>
        <v>1107</v>
      </c>
      <c r="AH24">
        <v>3.67</v>
      </c>
      <c r="AI24" s="47">
        <f t="shared" ref="AI24:AQ33" ca="1" si="3">IF(AND(AI$3&gt;=MIN($J$5:$AD$5),AI$3&lt;=MAX($J$5:$AD$5)),INDEX(allCentiles,$AR24,MATCH(AI$3,topRow)),NA())</f>
        <v>91.9</v>
      </c>
      <c r="AJ24" s="47">
        <f t="shared" ca="1" si="3"/>
        <v>111.7</v>
      </c>
      <c r="AK24" s="47">
        <f t="shared" ca="1" si="3"/>
        <v>135.4</v>
      </c>
      <c r="AL24" s="47">
        <f t="shared" ca="1" si="3"/>
        <v>310.2</v>
      </c>
      <c r="AM24" s="47">
        <f t="shared" ca="1" si="3"/>
        <v>499.2</v>
      </c>
      <c r="AN24" s="47">
        <f t="shared" ca="1" si="3"/>
        <v>661.4</v>
      </c>
      <c r="AO24" s="47">
        <f t="shared" ca="1" si="3"/>
        <v>806.3</v>
      </c>
      <c r="AP24" s="47">
        <f t="shared" ca="1" si="3"/>
        <v>887.4</v>
      </c>
      <c r="AQ24" s="47">
        <f t="shared" ca="1" si="3"/>
        <v>967.2</v>
      </c>
      <c r="AR24">
        <v>22</v>
      </c>
      <c r="AT24">
        <v>23</v>
      </c>
      <c r="AU24" t="s">
        <v>45</v>
      </c>
      <c r="AV24">
        <v>4.86114761279019</v>
      </c>
      <c r="AW24">
        <v>1173.92848442181</v>
      </c>
      <c r="AX24">
        <v>779.71608726499198</v>
      </c>
      <c r="AY24">
        <v>537.98231272555699</v>
      </c>
      <c r="BE24">
        <f ca="1"/>
        <v>3.8</v>
      </c>
      <c r="BF24">
        <f ca="1"/>
        <v>94.2</v>
      </c>
      <c r="BG24">
        <f ca="1"/>
        <v>114.3</v>
      </c>
      <c r="BH24">
        <f ca="1"/>
        <v>139.1</v>
      </c>
      <c r="BI24">
        <f ca="1"/>
        <v>208.6</v>
      </c>
      <c r="BJ24">
        <f ca="1"/>
        <v>276.89999999999998</v>
      </c>
      <c r="BK24">
        <f ca="1"/>
        <v>315.5</v>
      </c>
      <c r="BL24">
        <f ca="1"/>
        <v>353</v>
      </c>
      <c r="BM24">
        <f ca="1"/>
        <v>395</v>
      </c>
      <c r="BN24">
        <f ca="1"/>
        <v>425</v>
      </c>
      <c r="BO24">
        <f ca="1"/>
        <v>469.3</v>
      </c>
      <c r="BP24">
        <f ca="1"/>
        <v>503.9</v>
      </c>
      <c r="BQ24">
        <f ca="1"/>
        <v>528.4</v>
      </c>
      <c r="BR24">
        <f ca="1"/>
        <v>566</v>
      </c>
      <c r="BS24">
        <f ca="1"/>
        <v>599</v>
      </c>
      <c r="BT24">
        <f ca="1"/>
        <v>616.29999999999995</v>
      </c>
      <c r="BU24">
        <f ca="1"/>
        <v>665.6</v>
      </c>
      <c r="BV24">
        <f ca="1"/>
        <v>701.9</v>
      </c>
      <c r="BW24">
        <f ca="1"/>
        <v>776.2</v>
      </c>
      <c r="BX24">
        <f ca="1"/>
        <v>811.9</v>
      </c>
      <c r="BY24">
        <f ca="1"/>
        <v>894.8</v>
      </c>
      <c r="BZ24">
        <f ca="1"/>
        <v>975</v>
      </c>
    </row>
    <row r="25" spans="2:78" ht="17" thickBot="1">
      <c r="B25" s="48"/>
      <c r="C25" s="62" t="str">
        <f ca="1">IF(OR(C7="",C13="",C6="",C12=""),"",IF(OR(AND(D8="max",D14="max"),AND(D8="min",D14="min")),"undetermined",IF(D14="min",D15,IF(D14="max",100,D14))-IF(C8="min",0,IF(C8="max",100,C8))))</f>
        <v/>
      </c>
      <c r="D25" s="62" t="s">
        <v>16</v>
      </c>
      <c r="I25" s="10" t="str">
        <f ca="1"/>
        <v>9 mo</v>
      </c>
      <c r="J25" s="43">
        <f ca="1"/>
        <v>130</v>
      </c>
      <c r="K25" s="44">
        <f ca="1"/>
        <v>156</v>
      </c>
      <c r="L25" s="43">
        <f ca="1"/>
        <v>211</v>
      </c>
      <c r="M25" s="44">
        <f ca="1"/>
        <v>293</v>
      </c>
      <c r="N25" s="43">
        <f ca="1"/>
        <v>368</v>
      </c>
      <c r="O25" s="44">
        <f ca="1"/>
        <v>417</v>
      </c>
      <c r="P25" s="43">
        <f ca="1"/>
        <v>460</v>
      </c>
      <c r="Q25" s="44">
        <f ca="1"/>
        <v>500</v>
      </c>
      <c r="R25" s="43">
        <f ca="1"/>
        <v>527</v>
      </c>
      <c r="S25" s="44">
        <f ca="1"/>
        <v>561</v>
      </c>
      <c r="T25" s="43">
        <f ca="1"/>
        <v>598</v>
      </c>
      <c r="U25" s="44">
        <f ca="1"/>
        <v>621</v>
      </c>
      <c r="V25" s="43">
        <f ca="1"/>
        <v>668</v>
      </c>
      <c r="W25" s="44">
        <f ca="1"/>
        <v>693</v>
      </c>
      <c r="X25" s="43">
        <f ca="1"/>
        <v>710</v>
      </c>
      <c r="Y25" s="44">
        <f ca="1"/>
        <v>752</v>
      </c>
      <c r="Z25" s="43">
        <f ca="1"/>
        <v>794</v>
      </c>
      <c r="AA25" s="44">
        <f ca="1"/>
        <v>868</v>
      </c>
      <c r="AB25" s="43">
        <f ca="1"/>
        <v>929</v>
      </c>
      <c r="AC25" s="44">
        <f ca="1"/>
        <v>1053</v>
      </c>
      <c r="AD25" s="45">
        <f ca="1"/>
        <v>1129</v>
      </c>
      <c r="AH25">
        <v>3.75</v>
      </c>
      <c r="AI25" s="47">
        <f t="shared" ca="1" si="3"/>
        <v>94.2</v>
      </c>
      <c r="AJ25" s="47">
        <f t="shared" ca="1" si="3"/>
        <v>114.3</v>
      </c>
      <c r="AK25" s="47">
        <f t="shared" ca="1" si="3"/>
        <v>139.1</v>
      </c>
      <c r="AL25" s="47">
        <f t="shared" ca="1" si="3"/>
        <v>315.5</v>
      </c>
      <c r="AM25" s="47">
        <f t="shared" ca="1" si="3"/>
        <v>503.9</v>
      </c>
      <c r="AN25" s="47">
        <f t="shared" ca="1" si="3"/>
        <v>665.6</v>
      </c>
      <c r="AO25" s="47">
        <f t="shared" ca="1" si="3"/>
        <v>811.9</v>
      </c>
      <c r="AP25" s="47">
        <f t="shared" ca="1" si="3"/>
        <v>894.8</v>
      </c>
      <c r="AQ25" s="47">
        <f t="shared" ca="1" si="3"/>
        <v>975</v>
      </c>
      <c r="AR25">
        <v>23</v>
      </c>
      <c r="AT25">
        <v>24</v>
      </c>
      <c r="AU25" t="s">
        <v>45</v>
      </c>
      <c r="AV25">
        <v>4.9444809461235204</v>
      </c>
      <c r="AW25">
        <v>1182.6151495802601</v>
      </c>
      <c r="AX25">
        <v>790.93493122339703</v>
      </c>
      <c r="AY25">
        <v>543.95202239024604</v>
      </c>
      <c r="BE25">
        <f ca="1"/>
        <v>3.8</v>
      </c>
      <c r="BF25">
        <f ca="1"/>
        <v>96.5</v>
      </c>
      <c r="BG25">
        <f ca="1"/>
        <v>116.9</v>
      </c>
      <c r="BH25">
        <f ca="1"/>
        <v>142.69999999999999</v>
      </c>
      <c r="BI25">
        <f ca="1"/>
        <v>212.8</v>
      </c>
      <c r="BJ25">
        <f ca="1"/>
        <v>281.5</v>
      </c>
      <c r="BK25">
        <f ca="1"/>
        <v>320.7</v>
      </c>
      <c r="BL25">
        <f ca="1"/>
        <v>358.6</v>
      </c>
      <c r="BM25">
        <f ca="1"/>
        <v>400.6</v>
      </c>
      <c r="BN25">
        <f ca="1"/>
        <v>430.2</v>
      </c>
      <c r="BO25">
        <f ca="1"/>
        <v>473.8</v>
      </c>
      <c r="BP25">
        <f ca="1"/>
        <v>508.6</v>
      </c>
      <c r="BQ25">
        <f ca="1"/>
        <v>532.9</v>
      </c>
      <c r="BR25">
        <f ca="1"/>
        <v>571</v>
      </c>
      <c r="BS25">
        <f ca="1"/>
        <v>603.6</v>
      </c>
      <c r="BT25">
        <f ca="1"/>
        <v>620.9</v>
      </c>
      <c r="BU25">
        <f ca="1"/>
        <v>669.7</v>
      </c>
      <c r="BV25">
        <f ca="1"/>
        <v>706.4</v>
      </c>
      <c r="BW25">
        <f ca="1"/>
        <v>780.8</v>
      </c>
      <c r="BX25">
        <f ca="1"/>
        <v>817.6</v>
      </c>
      <c r="BY25">
        <f ca="1"/>
        <v>902.2</v>
      </c>
      <c r="BZ25">
        <f ca="1"/>
        <v>982.7</v>
      </c>
    </row>
    <row r="26" spans="2:78">
      <c r="B26" s="48"/>
      <c r="C26" s="62">
        <f>IF(OR(H6="",H12=""),"",H12-H6)</f>
        <v>3</v>
      </c>
      <c r="D26" s="62" t="s">
        <v>17</v>
      </c>
      <c r="I26" s="6" t="str">
        <f ca="1"/>
        <v>7 years  0 mo</v>
      </c>
      <c r="J26" s="40">
        <f ca="1"/>
        <v>133</v>
      </c>
      <c r="K26" s="41">
        <f ca="1"/>
        <v>160</v>
      </c>
      <c r="L26" s="40">
        <f ca="1"/>
        <v>221</v>
      </c>
      <c r="M26" s="41">
        <f ca="1"/>
        <v>304</v>
      </c>
      <c r="N26" s="40">
        <f ca="1"/>
        <v>380</v>
      </c>
      <c r="O26" s="41">
        <f ca="1"/>
        <v>431</v>
      </c>
      <c r="P26" s="40">
        <f ca="1"/>
        <v>474</v>
      </c>
      <c r="Q26" s="41">
        <f ca="1"/>
        <v>513</v>
      </c>
      <c r="R26" s="40">
        <f ca="1"/>
        <v>541</v>
      </c>
      <c r="S26" s="41">
        <f ca="1"/>
        <v>574</v>
      </c>
      <c r="T26" s="40">
        <f ca="1"/>
        <v>611</v>
      </c>
      <c r="U26" s="41">
        <f ca="1"/>
        <v>634</v>
      </c>
      <c r="V26" s="40">
        <f ca="1"/>
        <v>682</v>
      </c>
      <c r="W26" s="41">
        <f ca="1"/>
        <v>706</v>
      </c>
      <c r="X26" s="40">
        <f ca="1"/>
        <v>724</v>
      </c>
      <c r="Y26" s="41">
        <f ca="1"/>
        <v>764</v>
      </c>
      <c r="Z26" s="40">
        <f ca="1"/>
        <v>807</v>
      </c>
      <c r="AA26" s="41">
        <f ca="1"/>
        <v>880</v>
      </c>
      <c r="AB26" s="40">
        <f ca="1"/>
        <v>946</v>
      </c>
      <c r="AC26" s="41">
        <f ca="1"/>
        <v>1077</v>
      </c>
      <c r="AD26" s="42">
        <f ca="1"/>
        <v>1150</v>
      </c>
      <c r="AH26">
        <v>3.83</v>
      </c>
      <c r="AI26" s="47">
        <f t="shared" ca="1" si="3"/>
        <v>96.5</v>
      </c>
      <c r="AJ26" s="47">
        <f t="shared" ca="1" si="3"/>
        <v>116.9</v>
      </c>
      <c r="AK26" s="47">
        <f t="shared" ca="1" si="3"/>
        <v>142.69999999999999</v>
      </c>
      <c r="AL26" s="47">
        <f t="shared" ca="1" si="3"/>
        <v>320.7</v>
      </c>
      <c r="AM26" s="47">
        <f t="shared" ca="1" si="3"/>
        <v>508.6</v>
      </c>
      <c r="AN26" s="47">
        <f t="shared" ca="1" si="3"/>
        <v>669.7</v>
      </c>
      <c r="AO26" s="47">
        <f t="shared" ca="1" si="3"/>
        <v>817.6</v>
      </c>
      <c r="AP26" s="47">
        <f t="shared" ca="1" si="3"/>
        <v>902.2</v>
      </c>
      <c r="AQ26" s="47">
        <f t="shared" ca="1" si="3"/>
        <v>982.7</v>
      </c>
      <c r="AR26">
        <v>24</v>
      </c>
      <c r="AT26">
        <v>25</v>
      </c>
      <c r="AU26" t="s">
        <v>45</v>
      </c>
      <c r="AV26">
        <v>5.0278142794568499</v>
      </c>
      <c r="AW26">
        <v>1190.91396947719</v>
      </c>
      <c r="AX26">
        <v>801.78595335926195</v>
      </c>
      <c r="AY26">
        <v>549.28032438935804</v>
      </c>
      <c r="BE26">
        <f ca="1"/>
        <v>3.9</v>
      </c>
      <c r="BF26">
        <f ca="1"/>
        <v>98.7</v>
      </c>
      <c r="BG26">
        <f ca="1"/>
        <v>119.4</v>
      </c>
      <c r="BH26">
        <f ca="1"/>
        <v>146.30000000000001</v>
      </c>
      <c r="BI26">
        <f ca="1"/>
        <v>216.9</v>
      </c>
      <c r="BJ26">
        <f ca="1"/>
        <v>286.2</v>
      </c>
      <c r="BK26">
        <f ca="1"/>
        <v>325.89999999999998</v>
      </c>
      <c r="BL26">
        <f ca="1"/>
        <v>364.1</v>
      </c>
      <c r="BM26">
        <f ca="1"/>
        <v>406</v>
      </c>
      <c r="BN26">
        <f ca="1"/>
        <v>435.3</v>
      </c>
      <c r="BO26">
        <f ca="1"/>
        <v>478.3</v>
      </c>
      <c r="BP26">
        <f ca="1"/>
        <v>513.29999999999995</v>
      </c>
      <c r="BQ26">
        <f ca="1"/>
        <v>537.4</v>
      </c>
      <c r="BR26">
        <f ca="1"/>
        <v>575.9</v>
      </c>
      <c r="BS26">
        <f ca="1"/>
        <v>608.20000000000005</v>
      </c>
      <c r="BT26">
        <f ca="1"/>
        <v>625.4</v>
      </c>
      <c r="BU26">
        <f ca="1"/>
        <v>673.8</v>
      </c>
      <c r="BV26">
        <f ca="1"/>
        <v>710.9</v>
      </c>
      <c r="BW26">
        <f ca="1"/>
        <v>785.4</v>
      </c>
      <c r="BX26">
        <f ca="1"/>
        <v>823.2</v>
      </c>
      <c r="BY26">
        <f ca="1"/>
        <v>909.5</v>
      </c>
      <c r="BZ26">
        <f ca="1"/>
        <v>990.4</v>
      </c>
    </row>
    <row r="27" spans="2:78">
      <c r="B27" s="48"/>
      <c r="C27" s="62" t="str">
        <f ca="1">IF(OR(C9="",C15="",C6="",C12=""),"",IF(OR(C26=3,C26=4,C26=5),"OK","too far apart"))</f>
        <v/>
      </c>
      <c r="D27" s="65"/>
      <c r="I27" s="6" t="str">
        <f ca="1"/>
        <v>3 mo</v>
      </c>
      <c r="J27" s="40">
        <f ca="1"/>
        <v>136</v>
      </c>
      <c r="K27" s="41">
        <f ca="1"/>
        <v>163</v>
      </c>
      <c r="L27" s="40">
        <f ca="1"/>
        <v>230</v>
      </c>
      <c r="M27" s="41">
        <f ca="1"/>
        <v>316</v>
      </c>
      <c r="N27" s="40">
        <f ca="1"/>
        <v>391</v>
      </c>
      <c r="O27" s="41">
        <f ca="1"/>
        <v>443</v>
      </c>
      <c r="P27" s="40">
        <f ca="1"/>
        <v>487</v>
      </c>
      <c r="Q27" s="41">
        <f ca="1"/>
        <v>526</v>
      </c>
      <c r="R27" s="40">
        <f ca="1"/>
        <v>555</v>
      </c>
      <c r="S27" s="41">
        <f ca="1"/>
        <v>586</v>
      </c>
      <c r="T27" s="40">
        <f ca="1"/>
        <v>623</v>
      </c>
      <c r="U27" s="41">
        <f ca="1"/>
        <v>647</v>
      </c>
      <c r="V27" s="40">
        <f ca="1"/>
        <v>696</v>
      </c>
      <c r="W27" s="41">
        <f ca="1"/>
        <v>719</v>
      </c>
      <c r="X27" s="40">
        <f ca="1"/>
        <v>737</v>
      </c>
      <c r="Y27" s="41">
        <f ca="1"/>
        <v>777</v>
      </c>
      <c r="Z27" s="40">
        <f ca="1"/>
        <v>819</v>
      </c>
      <c r="AA27" s="41">
        <f ca="1"/>
        <v>892</v>
      </c>
      <c r="AB27" s="40">
        <f ca="1"/>
        <v>963</v>
      </c>
      <c r="AC27" s="41">
        <f ca="1"/>
        <v>1101</v>
      </c>
      <c r="AD27" s="42">
        <f ca="1"/>
        <v>1171</v>
      </c>
      <c r="AH27">
        <v>3.92</v>
      </c>
      <c r="AI27" s="47">
        <f t="shared" ca="1" si="3"/>
        <v>98.7</v>
      </c>
      <c r="AJ27" s="47">
        <f t="shared" ca="1" si="3"/>
        <v>119.4</v>
      </c>
      <c r="AK27" s="47">
        <f t="shared" ca="1" si="3"/>
        <v>146.30000000000001</v>
      </c>
      <c r="AL27" s="47">
        <f t="shared" ca="1" si="3"/>
        <v>325.89999999999998</v>
      </c>
      <c r="AM27" s="47">
        <f t="shared" ca="1" si="3"/>
        <v>513.29999999999995</v>
      </c>
      <c r="AN27" s="47">
        <f t="shared" ca="1" si="3"/>
        <v>673.8</v>
      </c>
      <c r="AO27" s="47">
        <f t="shared" ca="1" si="3"/>
        <v>823.2</v>
      </c>
      <c r="AP27" s="47">
        <f t="shared" ca="1" si="3"/>
        <v>909.5</v>
      </c>
      <c r="AQ27" s="47">
        <f t="shared" ca="1" si="3"/>
        <v>990.4</v>
      </c>
      <c r="AR27">
        <v>25</v>
      </c>
      <c r="AT27">
        <v>26</v>
      </c>
      <c r="AU27" t="s">
        <v>45</v>
      </c>
      <c r="AV27">
        <v>5.11114761279019</v>
      </c>
      <c r="AW27">
        <v>1198.8422607633499</v>
      </c>
      <c r="AX27">
        <v>812.28121310523898</v>
      </c>
      <c r="AY27">
        <v>554.03613393260503</v>
      </c>
      <c r="BE27">
        <f ca="1"/>
        <v>4</v>
      </c>
      <c r="BF27">
        <f ca="1"/>
        <v>100.8</v>
      </c>
      <c r="BG27">
        <f ca="1"/>
        <v>121.8</v>
      </c>
      <c r="BH27">
        <f ca="1"/>
        <v>149.9</v>
      </c>
      <c r="BI27">
        <f ca="1"/>
        <v>221</v>
      </c>
      <c r="BJ27">
        <f ca="1"/>
        <v>290.7</v>
      </c>
      <c r="BK27">
        <f ca="1"/>
        <v>331</v>
      </c>
      <c r="BL27">
        <f ca="1"/>
        <v>369.6</v>
      </c>
      <c r="BM27">
        <f ca="1"/>
        <v>411.4</v>
      </c>
      <c r="BN27">
        <f ca="1"/>
        <v>440.3</v>
      </c>
      <c r="BO27">
        <f ca="1"/>
        <v>482.7</v>
      </c>
      <c r="BP27">
        <f ca="1"/>
        <v>517.9</v>
      </c>
      <c r="BQ27">
        <f ca="1"/>
        <v>541.79999999999995</v>
      </c>
      <c r="BR27">
        <f ca="1"/>
        <v>580.9</v>
      </c>
      <c r="BS27">
        <f ca="1"/>
        <v>612.70000000000005</v>
      </c>
      <c r="BT27">
        <f ca="1"/>
        <v>629.9</v>
      </c>
      <c r="BU27">
        <f ca="1"/>
        <v>677.9</v>
      </c>
      <c r="BV27">
        <f ca="1"/>
        <v>715.3</v>
      </c>
      <c r="BW27">
        <f ca="1"/>
        <v>789.9</v>
      </c>
      <c r="BX27">
        <f ca="1"/>
        <v>828.7</v>
      </c>
      <c r="BY27">
        <f ca="1"/>
        <v>916.9</v>
      </c>
      <c r="BZ27">
        <f ca="1"/>
        <v>997.9</v>
      </c>
    </row>
    <row r="28" spans="2:78">
      <c r="I28" s="6" t="str">
        <f ca="1"/>
        <v>6 mo</v>
      </c>
      <c r="J28" s="40">
        <f ca="1"/>
        <v>137</v>
      </c>
      <c r="K28" s="41">
        <f ca="1"/>
        <v>165</v>
      </c>
      <c r="L28" s="40">
        <f ca="1"/>
        <v>239</v>
      </c>
      <c r="M28" s="41">
        <f ca="1"/>
        <v>327</v>
      </c>
      <c r="N28" s="40">
        <f ca="1"/>
        <v>402</v>
      </c>
      <c r="O28" s="41">
        <f ca="1"/>
        <v>455</v>
      </c>
      <c r="P28" s="40">
        <f ca="1"/>
        <v>499</v>
      </c>
      <c r="Q28" s="41">
        <f ca="1"/>
        <v>537</v>
      </c>
      <c r="R28" s="40">
        <f ca="1"/>
        <v>568</v>
      </c>
      <c r="S28" s="41">
        <f ca="1"/>
        <v>598</v>
      </c>
      <c r="T28" s="40">
        <f ca="1"/>
        <v>635</v>
      </c>
      <c r="U28" s="41">
        <f ca="1"/>
        <v>660</v>
      </c>
      <c r="V28" s="40">
        <f ca="1"/>
        <v>710</v>
      </c>
      <c r="W28" s="41">
        <f ca="1"/>
        <v>731</v>
      </c>
      <c r="X28" s="40">
        <f ca="1"/>
        <v>750</v>
      </c>
      <c r="Y28" s="41">
        <f ca="1"/>
        <v>789</v>
      </c>
      <c r="Z28" s="40">
        <f ca="1"/>
        <v>832</v>
      </c>
      <c r="AA28" s="41">
        <f ca="1"/>
        <v>904</v>
      </c>
      <c r="AB28" s="40">
        <f ca="1"/>
        <v>979</v>
      </c>
      <c r="AC28" s="41">
        <f ca="1"/>
        <v>1125</v>
      </c>
      <c r="AD28" s="42">
        <f ca="1"/>
        <v>1191</v>
      </c>
      <c r="AH28">
        <v>4</v>
      </c>
      <c r="AI28" s="47">
        <f t="shared" ca="1" si="3"/>
        <v>100.8</v>
      </c>
      <c r="AJ28" s="47">
        <f t="shared" ca="1" si="3"/>
        <v>121.8</v>
      </c>
      <c r="AK28" s="47">
        <f t="shared" ca="1" si="3"/>
        <v>149.9</v>
      </c>
      <c r="AL28" s="47">
        <f t="shared" ca="1" si="3"/>
        <v>331</v>
      </c>
      <c r="AM28" s="47">
        <f t="shared" ca="1" si="3"/>
        <v>517.9</v>
      </c>
      <c r="AN28" s="47">
        <f t="shared" ca="1" si="3"/>
        <v>677.9</v>
      </c>
      <c r="AO28" s="47">
        <f t="shared" ca="1" si="3"/>
        <v>828.7</v>
      </c>
      <c r="AP28" s="47">
        <f t="shared" ca="1" si="3"/>
        <v>916.9</v>
      </c>
      <c r="AQ28" s="47">
        <f t="shared" ca="1" si="3"/>
        <v>997.9</v>
      </c>
      <c r="AR28">
        <v>26</v>
      </c>
      <c r="AT28">
        <v>27</v>
      </c>
      <c r="AU28" t="s">
        <v>45</v>
      </c>
      <c r="AV28">
        <v>5.1944809461235204</v>
      </c>
      <c r="AW28">
        <v>1206.4165669296499</v>
      </c>
      <c r="AX28">
        <v>822.432374512553</v>
      </c>
      <c r="AY28">
        <v>558.28096172491303</v>
      </c>
      <c r="BE28">
        <f ca="1"/>
        <v>4.0999999999999996</v>
      </c>
      <c r="BF28">
        <f ca="1"/>
        <v>102.9</v>
      </c>
      <c r="BG28">
        <f ca="1"/>
        <v>124.1</v>
      </c>
      <c r="BH28">
        <f ca="1"/>
        <v>153.4</v>
      </c>
      <c r="BI28">
        <f ca="1"/>
        <v>225.1</v>
      </c>
      <c r="BJ28">
        <f ca="1"/>
        <v>295.2</v>
      </c>
      <c r="BK28">
        <f ca="1"/>
        <v>336</v>
      </c>
      <c r="BL28">
        <f ca="1"/>
        <v>375</v>
      </c>
      <c r="BM28">
        <f ca="1"/>
        <v>416.8</v>
      </c>
      <c r="BN28">
        <f ca="1"/>
        <v>445.3</v>
      </c>
      <c r="BO28">
        <f ca="1"/>
        <v>487.1</v>
      </c>
      <c r="BP28">
        <f ca="1"/>
        <v>522.5</v>
      </c>
      <c r="BQ28">
        <f ca="1"/>
        <v>546.29999999999995</v>
      </c>
      <c r="BR28">
        <f ca="1"/>
        <v>585.70000000000005</v>
      </c>
      <c r="BS28">
        <f ca="1"/>
        <v>617.20000000000005</v>
      </c>
      <c r="BT28">
        <f ca="1"/>
        <v>634.4</v>
      </c>
      <c r="BU28">
        <f ca="1"/>
        <v>682</v>
      </c>
      <c r="BV28">
        <f ca="1"/>
        <v>719.7</v>
      </c>
      <c r="BW28">
        <f ca="1"/>
        <v>794.4</v>
      </c>
      <c r="BX28">
        <f ca="1"/>
        <v>834.2</v>
      </c>
      <c r="BY28">
        <f ca="1"/>
        <v>924.2</v>
      </c>
      <c r="BZ28">
        <f ca="1"/>
        <v>1005.4</v>
      </c>
    </row>
    <row r="29" spans="2:78" ht="17" thickBot="1">
      <c r="I29" s="10" t="str">
        <f ca="1"/>
        <v>9 mo</v>
      </c>
      <c r="J29" s="43">
        <f ca="1"/>
        <v>138</v>
      </c>
      <c r="K29" s="44">
        <f ca="1"/>
        <v>166</v>
      </c>
      <c r="L29" s="43">
        <f ca="1"/>
        <v>247</v>
      </c>
      <c r="M29" s="44">
        <f ca="1"/>
        <v>337</v>
      </c>
      <c r="N29" s="43">
        <f ca="1"/>
        <v>412</v>
      </c>
      <c r="O29" s="44">
        <f ca="1"/>
        <v>466</v>
      </c>
      <c r="P29" s="43">
        <f ca="1"/>
        <v>511</v>
      </c>
      <c r="Q29" s="44">
        <f ca="1"/>
        <v>547</v>
      </c>
      <c r="R29" s="43">
        <f ca="1"/>
        <v>580</v>
      </c>
      <c r="S29" s="44">
        <f ca="1"/>
        <v>610</v>
      </c>
      <c r="T29" s="43">
        <f ca="1"/>
        <v>646</v>
      </c>
      <c r="U29" s="44">
        <f ca="1"/>
        <v>672</v>
      </c>
      <c r="V29" s="43">
        <f ca="1"/>
        <v>723</v>
      </c>
      <c r="W29" s="44">
        <f ca="1"/>
        <v>743</v>
      </c>
      <c r="X29" s="43">
        <f ca="1"/>
        <v>763</v>
      </c>
      <c r="Y29" s="44">
        <f ca="1"/>
        <v>800</v>
      </c>
      <c r="Z29" s="43">
        <f ca="1"/>
        <v>843</v>
      </c>
      <c r="AA29" s="44">
        <f ca="1"/>
        <v>915</v>
      </c>
      <c r="AB29" s="43">
        <f ca="1"/>
        <v>995</v>
      </c>
      <c r="AC29" s="44">
        <f ca="1"/>
        <v>1148</v>
      </c>
      <c r="AD29" s="45">
        <f ca="1"/>
        <v>1211</v>
      </c>
      <c r="AH29">
        <v>4.08</v>
      </c>
      <c r="AI29" s="47">
        <f t="shared" ca="1" si="3"/>
        <v>102.9</v>
      </c>
      <c r="AJ29" s="47">
        <f t="shared" ca="1" si="3"/>
        <v>124.1</v>
      </c>
      <c r="AK29" s="47">
        <f t="shared" ca="1" si="3"/>
        <v>153.4</v>
      </c>
      <c r="AL29" s="47">
        <f t="shared" ca="1" si="3"/>
        <v>336</v>
      </c>
      <c r="AM29" s="47">
        <f t="shared" ca="1" si="3"/>
        <v>522.5</v>
      </c>
      <c r="AN29" s="47">
        <f t="shared" ca="1" si="3"/>
        <v>682</v>
      </c>
      <c r="AO29" s="47">
        <f t="shared" ca="1" si="3"/>
        <v>834.2</v>
      </c>
      <c r="AP29" s="47">
        <f t="shared" ca="1" si="3"/>
        <v>924.2</v>
      </c>
      <c r="AQ29" s="47">
        <f t="shared" ca="1" si="3"/>
        <v>1005.4</v>
      </c>
      <c r="AR29">
        <v>27</v>
      </c>
      <c r="AT29">
        <v>28</v>
      </c>
      <c r="AU29" t="s">
        <v>45</v>
      </c>
      <c r="AV29">
        <v>5.2778142794568499</v>
      </c>
      <c r="AW29">
        <v>1213.65269282741</v>
      </c>
      <c r="AX29">
        <v>832.25071921401297</v>
      </c>
      <c r="AY29">
        <v>562.06970953377595</v>
      </c>
      <c r="BE29">
        <f ca="1"/>
        <v>4.2</v>
      </c>
      <c r="BF29">
        <f ca="1"/>
        <v>104.9</v>
      </c>
      <c r="BG29">
        <f ca="1"/>
        <v>126.4</v>
      </c>
      <c r="BH29">
        <f ca="1"/>
        <v>156.9</v>
      </c>
      <c r="BI29">
        <f ca="1"/>
        <v>229.1</v>
      </c>
      <c r="BJ29">
        <f ca="1"/>
        <v>299.7</v>
      </c>
      <c r="BK29">
        <f ca="1"/>
        <v>341</v>
      </c>
      <c r="BL29">
        <f ca="1"/>
        <v>380.3</v>
      </c>
      <c r="BM29">
        <f ca="1"/>
        <v>422</v>
      </c>
      <c r="BN29">
        <f ca="1"/>
        <v>450.3</v>
      </c>
      <c r="BO29">
        <f ca="1"/>
        <v>491.5</v>
      </c>
      <c r="BP29">
        <f ca="1"/>
        <v>527</v>
      </c>
      <c r="BQ29">
        <f ca="1"/>
        <v>550.6</v>
      </c>
      <c r="BR29">
        <f ca="1"/>
        <v>590.6</v>
      </c>
      <c r="BS29">
        <f ca="1"/>
        <v>621.70000000000005</v>
      </c>
      <c r="BT29">
        <f ca="1"/>
        <v>638.79999999999995</v>
      </c>
      <c r="BU29">
        <f ca="1"/>
        <v>686</v>
      </c>
      <c r="BV29">
        <f ca="1"/>
        <v>724.1</v>
      </c>
      <c r="BW29">
        <f ca="1"/>
        <v>798.8</v>
      </c>
      <c r="BX29">
        <f ca="1"/>
        <v>839.7</v>
      </c>
      <c r="BY29">
        <f ca="1"/>
        <v>931.5</v>
      </c>
      <c r="BZ29">
        <f ca="1"/>
        <v>1012.8</v>
      </c>
    </row>
    <row r="30" spans="2:78">
      <c r="B30" s="52" t="s">
        <v>107</v>
      </c>
      <c r="D30" s="47"/>
      <c r="I30" s="6" t="str">
        <f ca="1"/>
        <v>8 years  0 mo</v>
      </c>
      <c r="J30" s="40">
        <f ca="1"/>
        <v>138</v>
      </c>
      <c r="K30" s="41">
        <f ca="1"/>
        <v>167</v>
      </c>
      <c r="L30" s="40">
        <f ca="1"/>
        <v>255</v>
      </c>
      <c r="M30" s="41">
        <f ca="1"/>
        <v>347</v>
      </c>
      <c r="N30" s="40">
        <f ca="1"/>
        <v>421</v>
      </c>
      <c r="O30" s="41">
        <f ca="1"/>
        <v>477</v>
      </c>
      <c r="P30" s="40">
        <f ca="1"/>
        <v>521</v>
      </c>
      <c r="Q30" s="41">
        <f ca="1"/>
        <v>557</v>
      </c>
      <c r="R30" s="40">
        <f ca="1"/>
        <v>591</v>
      </c>
      <c r="S30" s="41">
        <f ca="1"/>
        <v>621</v>
      </c>
      <c r="T30" s="40">
        <f ca="1"/>
        <v>656</v>
      </c>
      <c r="U30" s="41">
        <f ca="1"/>
        <v>684</v>
      </c>
      <c r="V30" s="40">
        <f ca="1"/>
        <v>735</v>
      </c>
      <c r="W30" s="41">
        <f ca="1"/>
        <v>755</v>
      </c>
      <c r="X30" s="40">
        <f ca="1"/>
        <v>775</v>
      </c>
      <c r="Y30" s="41">
        <f ca="1"/>
        <v>812</v>
      </c>
      <c r="Z30" s="40">
        <f ca="1"/>
        <v>855</v>
      </c>
      <c r="AA30" s="41">
        <f ca="1"/>
        <v>925</v>
      </c>
      <c r="AB30" s="40">
        <f ca="1"/>
        <v>1010</v>
      </c>
      <c r="AC30" s="41">
        <f ca="1"/>
        <v>1172</v>
      </c>
      <c r="AD30" s="42">
        <f ca="1"/>
        <v>1230</v>
      </c>
      <c r="AH30">
        <v>4.17</v>
      </c>
      <c r="AI30" s="47">
        <f t="shared" ca="1" si="3"/>
        <v>104.9</v>
      </c>
      <c r="AJ30" s="47">
        <f t="shared" ca="1" si="3"/>
        <v>126.4</v>
      </c>
      <c r="AK30" s="47">
        <f t="shared" ca="1" si="3"/>
        <v>156.9</v>
      </c>
      <c r="AL30" s="47">
        <f t="shared" ca="1" si="3"/>
        <v>341</v>
      </c>
      <c r="AM30" s="47">
        <f t="shared" ca="1" si="3"/>
        <v>527</v>
      </c>
      <c r="AN30" s="47">
        <f t="shared" ca="1" si="3"/>
        <v>686</v>
      </c>
      <c r="AO30" s="47">
        <f t="shared" ca="1" si="3"/>
        <v>839.7</v>
      </c>
      <c r="AP30" s="47">
        <f t="shared" ca="1" si="3"/>
        <v>931.5</v>
      </c>
      <c r="AQ30" s="47">
        <f t="shared" ca="1" si="3"/>
        <v>1012.8</v>
      </c>
      <c r="AR30">
        <v>28</v>
      </c>
      <c r="AT30">
        <v>29</v>
      </c>
      <c r="AU30" t="s">
        <v>45</v>
      </c>
      <c r="AV30">
        <v>5.36114761279019</v>
      </c>
      <c r="AW30">
        <v>1220.5657376474501</v>
      </c>
      <c r="AX30">
        <v>841.74715896200303</v>
      </c>
      <c r="AY30">
        <v>565.45138027791802</v>
      </c>
      <c r="BE30">
        <f ca="1"/>
        <v>4.2</v>
      </c>
      <c r="BF30">
        <f ca="1"/>
        <v>106.8</v>
      </c>
      <c r="BG30">
        <f ca="1"/>
        <v>128.69999999999999</v>
      </c>
      <c r="BH30">
        <f ca="1"/>
        <v>160.30000000000001</v>
      </c>
      <c r="BI30">
        <f ca="1"/>
        <v>233.1</v>
      </c>
      <c r="BJ30">
        <f ca="1"/>
        <v>304.10000000000002</v>
      </c>
      <c r="BK30">
        <f ca="1"/>
        <v>345.9</v>
      </c>
      <c r="BL30">
        <f ca="1"/>
        <v>385.6</v>
      </c>
      <c r="BM30">
        <f ca="1"/>
        <v>427.2</v>
      </c>
      <c r="BN30">
        <f ca="1"/>
        <v>455.2</v>
      </c>
      <c r="BO30">
        <f ca="1"/>
        <v>495.9</v>
      </c>
      <c r="BP30">
        <f ca="1"/>
        <v>531.5</v>
      </c>
      <c r="BQ30">
        <f ca="1"/>
        <v>555</v>
      </c>
      <c r="BR30">
        <f ca="1"/>
        <v>595.4</v>
      </c>
      <c r="BS30">
        <f ca="1"/>
        <v>626.1</v>
      </c>
      <c r="BT30">
        <f ca="1"/>
        <v>643.20000000000005</v>
      </c>
      <c r="BU30">
        <f ca="1"/>
        <v>690</v>
      </c>
      <c r="BV30">
        <f ca="1"/>
        <v>728.4</v>
      </c>
      <c r="BW30">
        <f ca="1"/>
        <v>803.2</v>
      </c>
      <c r="BX30">
        <f ca="1"/>
        <v>845.2</v>
      </c>
      <c r="BY30">
        <f ca="1"/>
        <v>938.8</v>
      </c>
      <c r="BZ30">
        <f ca="1"/>
        <v>1020.2</v>
      </c>
    </row>
    <row r="31" spans="2:78">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
      </c>
      <c r="D31" s="47"/>
      <c r="I31" s="6" t="str">
        <f ca="1"/>
        <v>3 mo</v>
      </c>
      <c r="J31" s="40">
        <f ca="1"/>
        <v>137</v>
      </c>
      <c r="K31" s="41">
        <f ca="1"/>
        <v>167</v>
      </c>
      <c r="L31" s="40">
        <f ca="1"/>
        <v>262</v>
      </c>
      <c r="M31" s="41">
        <f ca="1"/>
        <v>357</v>
      </c>
      <c r="N31" s="40">
        <f ca="1"/>
        <v>430</v>
      </c>
      <c r="O31" s="41">
        <f ca="1"/>
        <v>487</v>
      </c>
      <c r="P31" s="40">
        <f ca="1"/>
        <v>530</v>
      </c>
      <c r="Q31" s="41">
        <f ca="1"/>
        <v>565</v>
      </c>
      <c r="R31" s="40">
        <f ca="1"/>
        <v>602</v>
      </c>
      <c r="S31" s="41">
        <f ca="1"/>
        <v>631</v>
      </c>
      <c r="T31" s="40">
        <f ca="1"/>
        <v>666</v>
      </c>
      <c r="U31" s="41">
        <f ca="1"/>
        <v>695</v>
      </c>
      <c r="V31" s="40">
        <f ca="1"/>
        <v>748</v>
      </c>
      <c r="W31" s="41">
        <f ca="1"/>
        <v>766</v>
      </c>
      <c r="X31" s="40">
        <f ca="1"/>
        <v>787</v>
      </c>
      <c r="Y31" s="41">
        <f ca="1"/>
        <v>823</v>
      </c>
      <c r="Z31" s="40">
        <f ca="1"/>
        <v>866</v>
      </c>
      <c r="AA31" s="41">
        <f ca="1"/>
        <v>935</v>
      </c>
      <c r="AB31" s="40">
        <f ca="1"/>
        <v>1025</v>
      </c>
      <c r="AC31" s="41">
        <f ca="1"/>
        <v>1194</v>
      </c>
      <c r="AD31" s="42">
        <f ca="1"/>
        <v>1250</v>
      </c>
      <c r="AH31">
        <v>4.25</v>
      </c>
      <c r="AI31" s="47">
        <f t="shared" ca="1" si="3"/>
        <v>106.8</v>
      </c>
      <c r="AJ31" s="47">
        <f t="shared" ca="1" si="3"/>
        <v>128.69999999999999</v>
      </c>
      <c r="AK31" s="47">
        <f t="shared" ca="1" si="3"/>
        <v>160.30000000000001</v>
      </c>
      <c r="AL31" s="47">
        <f t="shared" ca="1" si="3"/>
        <v>345.9</v>
      </c>
      <c r="AM31" s="47">
        <f t="shared" ca="1" si="3"/>
        <v>531.5</v>
      </c>
      <c r="AN31" s="47">
        <f t="shared" ca="1" si="3"/>
        <v>690</v>
      </c>
      <c r="AO31" s="47">
        <f t="shared" ca="1" si="3"/>
        <v>845.2</v>
      </c>
      <c r="AP31" s="47">
        <f t="shared" ca="1" si="3"/>
        <v>938.8</v>
      </c>
      <c r="AQ31" s="47">
        <f t="shared" ca="1" si="3"/>
        <v>1020.2</v>
      </c>
      <c r="AR31">
        <v>29</v>
      </c>
      <c r="AT31">
        <v>30</v>
      </c>
      <c r="AU31" t="s">
        <v>45</v>
      </c>
      <c r="AV31">
        <v>5.4444809461235204</v>
      </c>
      <c r="AW31">
        <v>1227.1701264266101</v>
      </c>
      <c r="AX31">
        <v>850.93224775541296</v>
      </c>
      <c r="AY31">
        <v>568.46971182139805</v>
      </c>
      <c r="BE31">
        <f ca="1"/>
        <v>4.3</v>
      </c>
      <c r="BF31">
        <f ca="1"/>
        <v>108.7</v>
      </c>
      <c r="BG31">
        <f ca="1"/>
        <v>130.80000000000001</v>
      </c>
      <c r="BH31">
        <f ca="1"/>
        <v>163.69999999999999</v>
      </c>
      <c r="BI31">
        <f ca="1"/>
        <v>237</v>
      </c>
      <c r="BJ31">
        <f ca="1"/>
        <v>308.39999999999998</v>
      </c>
      <c r="BK31">
        <f ca="1"/>
        <v>350.8</v>
      </c>
      <c r="BL31">
        <f ca="1"/>
        <v>390.7</v>
      </c>
      <c r="BM31">
        <f ca="1"/>
        <v>432.2</v>
      </c>
      <c r="BN31">
        <f ca="1"/>
        <v>460</v>
      </c>
      <c r="BO31">
        <f ca="1"/>
        <v>500.2</v>
      </c>
      <c r="BP31">
        <f ca="1"/>
        <v>535.9</v>
      </c>
      <c r="BQ31">
        <f ca="1"/>
        <v>559.29999999999995</v>
      </c>
      <c r="BR31">
        <f ca="1"/>
        <v>600.20000000000005</v>
      </c>
      <c r="BS31">
        <f ca="1"/>
        <v>630.5</v>
      </c>
      <c r="BT31">
        <f ca="1"/>
        <v>647.6</v>
      </c>
      <c r="BU31">
        <f ca="1"/>
        <v>694</v>
      </c>
      <c r="BV31">
        <f ca="1"/>
        <v>732.7</v>
      </c>
      <c r="BW31">
        <f ca="1"/>
        <v>807.5</v>
      </c>
      <c r="BX31">
        <f ca="1"/>
        <v>850.6</v>
      </c>
      <c r="BY31">
        <f ca="1"/>
        <v>946</v>
      </c>
      <c r="BZ31">
        <f ca="1"/>
        <v>1027.5</v>
      </c>
    </row>
    <row r="32" spans="2:78">
      <c r="B32" s="52" t="s">
        <v>108</v>
      </c>
      <c r="I32" s="6" t="str">
        <f ca="1"/>
        <v>6 mo</v>
      </c>
      <c r="J32" s="40">
        <f ca="1"/>
        <v>136</v>
      </c>
      <c r="K32" s="41">
        <f ca="1"/>
        <v>166</v>
      </c>
      <c r="L32" s="40">
        <f ca="1"/>
        <v>269</v>
      </c>
      <c r="M32" s="41">
        <f ca="1"/>
        <v>366</v>
      </c>
      <c r="N32" s="40">
        <f ca="1"/>
        <v>438</v>
      </c>
      <c r="O32" s="41">
        <f ca="1"/>
        <v>496</v>
      </c>
      <c r="P32" s="40">
        <f ca="1"/>
        <v>539</v>
      </c>
      <c r="Q32" s="41">
        <f ca="1"/>
        <v>573</v>
      </c>
      <c r="R32" s="40">
        <f ca="1"/>
        <v>613</v>
      </c>
      <c r="S32" s="41">
        <f ca="1"/>
        <v>641</v>
      </c>
      <c r="T32" s="40">
        <f ca="1"/>
        <v>676</v>
      </c>
      <c r="U32" s="41">
        <f ca="1"/>
        <v>706</v>
      </c>
      <c r="V32" s="40">
        <f ca="1"/>
        <v>759</v>
      </c>
      <c r="W32" s="41">
        <f ca="1"/>
        <v>777</v>
      </c>
      <c r="X32" s="40">
        <f ca="1"/>
        <v>799</v>
      </c>
      <c r="Y32" s="41">
        <f ca="1"/>
        <v>834</v>
      </c>
      <c r="Z32" s="40">
        <f ca="1"/>
        <v>876</v>
      </c>
      <c r="AA32" s="41">
        <f ca="1"/>
        <v>944</v>
      </c>
      <c r="AB32" s="40">
        <f ca="1"/>
        <v>1040</v>
      </c>
      <c r="AC32" s="41">
        <f ca="1"/>
        <v>1217</v>
      </c>
      <c r="AD32" s="42">
        <f ca="1"/>
        <v>1269</v>
      </c>
      <c r="AH32">
        <v>4.33</v>
      </c>
      <c r="AI32" s="47">
        <f t="shared" ca="1" si="3"/>
        <v>108.7</v>
      </c>
      <c r="AJ32" s="47">
        <f t="shared" ca="1" si="3"/>
        <v>130.80000000000001</v>
      </c>
      <c r="AK32" s="47">
        <f t="shared" ca="1" si="3"/>
        <v>163.69999999999999</v>
      </c>
      <c r="AL32" s="47">
        <f t="shared" ca="1" si="3"/>
        <v>350.8</v>
      </c>
      <c r="AM32" s="47">
        <f t="shared" ca="1" si="3"/>
        <v>535.9</v>
      </c>
      <c r="AN32" s="47">
        <f t="shared" ca="1" si="3"/>
        <v>694</v>
      </c>
      <c r="AO32" s="47">
        <f t="shared" ca="1" si="3"/>
        <v>850.6</v>
      </c>
      <c r="AP32" s="47">
        <f t="shared" ca="1" si="3"/>
        <v>946</v>
      </c>
      <c r="AQ32" s="47">
        <f t="shared" ca="1" si="3"/>
        <v>1027.5</v>
      </c>
      <c r="AR32">
        <v>30</v>
      </c>
      <c r="AT32">
        <v>31</v>
      </c>
      <c r="AU32" t="s">
        <v>45</v>
      </c>
      <c r="AV32">
        <v>5.5278142794568597</v>
      </c>
      <c r="AW32">
        <v>1233.4796401476699</v>
      </c>
      <c r="AX32">
        <v>859.81619356896499</v>
      </c>
      <c r="AY32">
        <v>571.163742670543</v>
      </c>
      <c r="BE32">
        <f ca="1"/>
        <v>4.4000000000000004</v>
      </c>
      <c r="BF32">
        <f ca="1"/>
        <v>110.6</v>
      </c>
      <c r="BG32">
        <f ca="1"/>
        <v>132.9</v>
      </c>
      <c r="BH32">
        <f ca="1"/>
        <v>167.1</v>
      </c>
      <c r="BI32">
        <f ca="1"/>
        <v>240.9</v>
      </c>
      <c r="BJ32">
        <f ca="1"/>
        <v>312.7</v>
      </c>
      <c r="BK32">
        <f ca="1"/>
        <v>355.6</v>
      </c>
      <c r="BL32">
        <f ca="1"/>
        <v>395.8</v>
      </c>
      <c r="BM32">
        <f ca="1"/>
        <v>437.2</v>
      </c>
      <c r="BN32">
        <f ca="1"/>
        <v>464.8</v>
      </c>
      <c r="BO32">
        <f ca="1"/>
        <v>504.4</v>
      </c>
      <c r="BP32">
        <f ca="1"/>
        <v>540.29999999999995</v>
      </c>
      <c r="BQ32">
        <f ca="1"/>
        <v>563.6</v>
      </c>
      <c r="BR32">
        <f ca="1"/>
        <v>604.9</v>
      </c>
      <c r="BS32">
        <f ca="1"/>
        <v>634.79999999999995</v>
      </c>
      <c r="BT32">
        <f ca="1"/>
        <v>651.9</v>
      </c>
      <c r="BU32">
        <f ca="1"/>
        <v>698</v>
      </c>
      <c r="BV32">
        <f ca="1"/>
        <v>737</v>
      </c>
      <c r="BW32">
        <f ca="1"/>
        <v>811.8</v>
      </c>
      <c r="BX32">
        <f ca="1"/>
        <v>856</v>
      </c>
      <c r="BY32">
        <f ca="1"/>
        <v>953.2</v>
      </c>
      <c r="BZ32">
        <f ca="1"/>
        <v>1034.7</v>
      </c>
    </row>
    <row r="33" spans="2:78" ht="17" thickBot="1">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
      </c>
      <c r="I33" s="10" t="str">
        <f ca="1"/>
        <v>9 mo</v>
      </c>
      <c r="J33" s="43">
        <f ca="1"/>
        <v>134</v>
      </c>
      <c r="K33" s="44">
        <f ca="1"/>
        <v>164</v>
      </c>
      <c r="L33" s="43">
        <f ca="1"/>
        <v>276</v>
      </c>
      <c r="M33" s="44">
        <f ca="1"/>
        <v>374</v>
      </c>
      <c r="N33" s="43">
        <f ca="1"/>
        <v>445</v>
      </c>
      <c r="O33" s="44">
        <f ca="1"/>
        <v>504</v>
      </c>
      <c r="P33" s="43">
        <f ca="1"/>
        <v>546</v>
      </c>
      <c r="Q33" s="44">
        <f ca="1"/>
        <v>579</v>
      </c>
      <c r="R33" s="43">
        <f ca="1"/>
        <v>622</v>
      </c>
      <c r="S33" s="44">
        <f ca="1"/>
        <v>651</v>
      </c>
      <c r="T33" s="43">
        <f ca="1"/>
        <v>685</v>
      </c>
      <c r="U33" s="44">
        <f ca="1"/>
        <v>716</v>
      </c>
      <c r="V33" s="43">
        <f ca="1"/>
        <v>770</v>
      </c>
      <c r="W33" s="44">
        <f ca="1"/>
        <v>787</v>
      </c>
      <c r="X33" s="43">
        <f ca="1"/>
        <v>810</v>
      </c>
      <c r="Y33" s="44">
        <f ca="1"/>
        <v>844</v>
      </c>
      <c r="Z33" s="43">
        <f ca="1"/>
        <v>886</v>
      </c>
      <c r="AA33" s="44">
        <f ca="1"/>
        <v>952</v>
      </c>
      <c r="AB33" s="43">
        <f ca="1"/>
        <v>1054</v>
      </c>
      <c r="AC33" s="44">
        <f ca="1"/>
        <v>1239</v>
      </c>
      <c r="AD33" s="45">
        <f ca="1"/>
        <v>1288</v>
      </c>
      <c r="AH33">
        <v>4.42</v>
      </c>
      <c r="AI33" s="47">
        <f t="shared" ca="1" si="3"/>
        <v>110.6</v>
      </c>
      <c r="AJ33" s="47">
        <f t="shared" ca="1" si="3"/>
        <v>132.9</v>
      </c>
      <c r="AK33" s="47">
        <f t="shared" ca="1" si="3"/>
        <v>167.1</v>
      </c>
      <c r="AL33" s="47">
        <f t="shared" ca="1" si="3"/>
        <v>355.6</v>
      </c>
      <c r="AM33" s="47">
        <f t="shared" ca="1" si="3"/>
        <v>540.29999999999995</v>
      </c>
      <c r="AN33" s="47">
        <f t="shared" ca="1" si="3"/>
        <v>698</v>
      </c>
      <c r="AO33" s="47">
        <f t="shared" ca="1" si="3"/>
        <v>856</v>
      </c>
      <c r="AP33" s="47">
        <f t="shared" ca="1" si="3"/>
        <v>953.2</v>
      </c>
      <c r="AQ33" s="47">
        <f t="shared" ca="1" si="3"/>
        <v>1034.7</v>
      </c>
      <c r="AR33">
        <v>31</v>
      </c>
      <c r="AT33">
        <v>32</v>
      </c>
      <c r="AU33" t="s">
        <v>45</v>
      </c>
      <c r="AV33">
        <v>5.61114761279019</v>
      </c>
      <c r="AW33">
        <v>1239.50744449527</v>
      </c>
      <c r="AX33">
        <v>868.40886969799396</v>
      </c>
      <c r="AY33">
        <v>573.56831689030298</v>
      </c>
      <c r="BE33">
        <f ca="1"/>
        <v>4.5</v>
      </c>
      <c r="BF33">
        <f ca="1"/>
        <v>112.3</v>
      </c>
      <c r="BG33">
        <f ca="1"/>
        <v>135</v>
      </c>
      <c r="BH33">
        <f ca="1"/>
        <v>170.4</v>
      </c>
      <c r="BI33">
        <f ca="1"/>
        <v>244.8</v>
      </c>
      <c r="BJ33">
        <f ca="1"/>
        <v>316.89999999999998</v>
      </c>
      <c r="BK33">
        <f ca="1"/>
        <v>360.3</v>
      </c>
      <c r="BL33">
        <f ca="1"/>
        <v>400.9</v>
      </c>
      <c r="BM33">
        <f ca="1"/>
        <v>442.2</v>
      </c>
      <c r="BN33">
        <f ca="1"/>
        <v>469.6</v>
      </c>
      <c r="BO33">
        <f ca="1"/>
        <v>508.6</v>
      </c>
      <c r="BP33">
        <f ca="1"/>
        <v>544.70000000000005</v>
      </c>
      <c r="BQ33">
        <f ca="1"/>
        <v>567.9</v>
      </c>
      <c r="BR33">
        <f ca="1"/>
        <v>609.6</v>
      </c>
      <c r="BS33">
        <f ca="1"/>
        <v>639.20000000000005</v>
      </c>
      <c r="BT33">
        <f ca="1"/>
        <v>656.2</v>
      </c>
      <c r="BU33">
        <f ca="1"/>
        <v>702</v>
      </c>
      <c r="BV33">
        <f ca="1"/>
        <v>741.2</v>
      </c>
      <c r="BW33">
        <f ca="1"/>
        <v>816.1</v>
      </c>
      <c r="BX33">
        <f ca="1"/>
        <v>861.4</v>
      </c>
      <c r="BY33">
        <f ca="1"/>
        <v>960.4</v>
      </c>
      <c r="BZ33">
        <f ca="1"/>
        <v>1041.8</v>
      </c>
    </row>
    <row r="34" spans="2:78">
      <c r="I34" s="6" t="str">
        <f ca="1"/>
        <v>9 years  0 mo</v>
      </c>
      <c r="J34" s="40">
        <f ca="1"/>
        <v>131</v>
      </c>
      <c r="K34" s="41">
        <f ca="1"/>
        <v>161</v>
      </c>
      <c r="L34" s="40">
        <f ca="1"/>
        <v>282</v>
      </c>
      <c r="M34" s="41">
        <f ca="1"/>
        <v>383</v>
      </c>
      <c r="N34" s="40">
        <f ca="1"/>
        <v>452</v>
      </c>
      <c r="O34" s="41">
        <f ca="1"/>
        <v>511</v>
      </c>
      <c r="P34" s="40">
        <f ca="1"/>
        <v>553</v>
      </c>
      <c r="Q34" s="41">
        <f ca="1"/>
        <v>585</v>
      </c>
      <c r="R34" s="40">
        <f ca="1"/>
        <v>631</v>
      </c>
      <c r="S34" s="41">
        <f ca="1"/>
        <v>660</v>
      </c>
      <c r="T34" s="40">
        <f ca="1"/>
        <v>693</v>
      </c>
      <c r="U34" s="41">
        <f ca="1"/>
        <v>727</v>
      </c>
      <c r="V34" s="40">
        <f ca="1"/>
        <v>781</v>
      </c>
      <c r="W34" s="41">
        <f ca="1"/>
        <v>797</v>
      </c>
      <c r="X34" s="40">
        <f ca="1"/>
        <v>821</v>
      </c>
      <c r="Y34" s="41">
        <f ca="1"/>
        <v>854</v>
      </c>
      <c r="Z34" s="40">
        <f ca="1"/>
        <v>896</v>
      </c>
      <c r="AA34" s="41">
        <f ca="1"/>
        <v>960</v>
      </c>
      <c r="AB34" s="40">
        <f ca="1"/>
        <v>1068</v>
      </c>
      <c r="AC34" s="41">
        <f ca="1"/>
        <v>1261</v>
      </c>
      <c r="AD34" s="42">
        <f ca="1"/>
        <v>1307</v>
      </c>
      <c r="AH34">
        <v>4.5</v>
      </c>
      <c r="AI34" s="47">
        <f t="shared" ref="AI34:AQ43" ca="1" si="4">IF(AND(AI$3&gt;=MIN($J$5:$AD$5),AI$3&lt;=MAX($J$5:$AD$5)),INDEX(allCentiles,$AR34,MATCH(AI$3,topRow)),NA())</f>
        <v>112.3</v>
      </c>
      <c r="AJ34" s="47">
        <f t="shared" ca="1" si="4"/>
        <v>135</v>
      </c>
      <c r="AK34" s="47">
        <f t="shared" ca="1" si="4"/>
        <v>170.4</v>
      </c>
      <c r="AL34" s="47">
        <f t="shared" ca="1" si="4"/>
        <v>360.3</v>
      </c>
      <c r="AM34" s="47">
        <f t="shared" ca="1" si="4"/>
        <v>544.70000000000005</v>
      </c>
      <c r="AN34" s="47">
        <f t="shared" ca="1" si="4"/>
        <v>702</v>
      </c>
      <c r="AO34" s="47">
        <f t="shared" ca="1" si="4"/>
        <v>861.4</v>
      </c>
      <c r="AP34" s="47">
        <f t="shared" ca="1" si="4"/>
        <v>960.4</v>
      </c>
      <c r="AQ34" s="47">
        <f t="shared" ca="1" si="4"/>
        <v>1041.8</v>
      </c>
      <c r="AR34">
        <v>32</v>
      </c>
      <c r="AT34">
        <v>33</v>
      </c>
      <c r="AU34" t="s">
        <v>45</v>
      </c>
      <c r="AV34">
        <v>5.6944809461235204</v>
      </c>
      <c r="AW34">
        <v>1245.26611732796</v>
      </c>
      <c r="AX34">
        <v>876.71982573126297</v>
      </c>
      <c r="AY34">
        <v>575.71453477053797</v>
      </c>
      <c r="BE34">
        <f ca="1"/>
        <v>4.5999999999999996</v>
      </c>
      <c r="BF34">
        <f ca="1"/>
        <v>114.1</v>
      </c>
      <c r="BG34">
        <f ca="1"/>
        <v>136.9</v>
      </c>
      <c r="BH34">
        <f ca="1"/>
        <v>173.7</v>
      </c>
      <c r="BI34">
        <f ca="1"/>
        <v>248.7</v>
      </c>
      <c r="BJ34">
        <f ca="1"/>
        <v>321.10000000000002</v>
      </c>
      <c r="BK34">
        <f ca="1"/>
        <v>365</v>
      </c>
      <c r="BL34">
        <f ca="1"/>
        <v>405.8</v>
      </c>
      <c r="BM34">
        <f ca="1"/>
        <v>447</v>
      </c>
      <c r="BN34">
        <f ca="1"/>
        <v>474.3</v>
      </c>
      <c r="BO34">
        <f ca="1"/>
        <v>512.79999999999995</v>
      </c>
      <c r="BP34">
        <f ca="1"/>
        <v>549</v>
      </c>
      <c r="BQ34">
        <f ca="1"/>
        <v>572.1</v>
      </c>
      <c r="BR34">
        <f ca="1"/>
        <v>614.20000000000005</v>
      </c>
      <c r="BS34">
        <f ca="1"/>
        <v>643.4</v>
      </c>
      <c r="BT34">
        <f ca="1"/>
        <v>660.5</v>
      </c>
      <c r="BU34">
        <f ca="1"/>
        <v>705.9</v>
      </c>
      <c r="BV34">
        <f ca="1"/>
        <v>745.4</v>
      </c>
      <c r="BW34">
        <f ca="1"/>
        <v>820.3</v>
      </c>
      <c r="BX34">
        <f ca="1"/>
        <v>866.7</v>
      </c>
      <c r="BY34">
        <f ca="1"/>
        <v>967.6</v>
      </c>
      <c r="BZ34">
        <f ca="1"/>
        <v>1048.9000000000001</v>
      </c>
    </row>
    <row r="35" spans="2:78">
      <c r="I35" s="6" t="str">
        <f ca="1"/>
        <v>3 mo</v>
      </c>
      <c r="J35" s="40">
        <f ca="1"/>
        <v>127</v>
      </c>
      <c r="K35" s="41">
        <f ca="1"/>
        <v>158</v>
      </c>
      <c r="L35" s="40">
        <f ca="1"/>
        <v>287</v>
      </c>
      <c r="M35" s="41">
        <f ca="1"/>
        <v>390</v>
      </c>
      <c r="N35" s="40">
        <f ca="1"/>
        <v>458</v>
      </c>
      <c r="O35" s="41">
        <f ca="1"/>
        <v>518</v>
      </c>
      <c r="P35" s="40">
        <f ca="1"/>
        <v>559</v>
      </c>
      <c r="Q35" s="41">
        <f ca="1"/>
        <v>589</v>
      </c>
      <c r="R35" s="40">
        <f ca="1"/>
        <v>640</v>
      </c>
      <c r="S35" s="41">
        <f ca="1"/>
        <v>669</v>
      </c>
      <c r="T35" s="40">
        <f ca="1"/>
        <v>701</v>
      </c>
      <c r="U35" s="41">
        <f ca="1"/>
        <v>736</v>
      </c>
      <c r="V35" s="40">
        <f ca="1"/>
        <v>791</v>
      </c>
      <c r="W35" s="41">
        <f ca="1"/>
        <v>806</v>
      </c>
      <c r="X35" s="40">
        <f ca="1"/>
        <v>831</v>
      </c>
      <c r="Y35" s="41">
        <f ca="1"/>
        <v>864</v>
      </c>
      <c r="Z35" s="40">
        <f ca="1"/>
        <v>905</v>
      </c>
      <c r="AA35" s="41">
        <f ca="1"/>
        <v>968</v>
      </c>
      <c r="AB35" s="40">
        <f ca="1"/>
        <v>1081</v>
      </c>
      <c r="AC35" s="41">
        <f ca="1"/>
        <v>1283</v>
      </c>
      <c r="AD35" s="42">
        <f ca="1"/>
        <v>1326</v>
      </c>
      <c r="AH35">
        <v>4.58</v>
      </c>
      <c r="AI35" s="47">
        <f t="shared" ca="1" si="4"/>
        <v>114.1</v>
      </c>
      <c r="AJ35" s="47">
        <f t="shared" ca="1" si="4"/>
        <v>136.9</v>
      </c>
      <c r="AK35" s="47">
        <f t="shared" ca="1" si="4"/>
        <v>173.7</v>
      </c>
      <c r="AL35" s="47">
        <f t="shared" ca="1" si="4"/>
        <v>365</v>
      </c>
      <c r="AM35" s="47">
        <f t="shared" ca="1" si="4"/>
        <v>549</v>
      </c>
      <c r="AN35" s="47">
        <f t="shared" ca="1" si="4"/>
        <v>705.9</v>
      </c>
      <c r="AO35" s="47">
        <f t="shared" ca="1" si="4"/>
        <v>866.7</v>
      </c>
      <c r="AP35" s="47">
        <f t="shared" ca="1" si="4"/>
        <v>967.6</v>
      </c>
      <c r="AQ35" s="47">
        <f t="shared" ca="1" si="4"/>
        <v>1048.9000000000001</v>
      </c>
      <c r="AR35">
        <v>33</v>
      </c>
      <c r="AT35">
        <v>34</v>
      </c>
      <c r="AU35" t="s">
        <v>45</v>
      </c>
      <c r="AV35">
        <v>5.7778142794568597</v>
      </c>
      <c r="AW35">
        <v>1250.76767492366</v>
      </c>
      <c r="AX35">
        <v>884.75829816403495</v>
      </c>
      <c r="AY35">
        <v>577.63015507104001</v>
      </c>
      <c r="BE35">
        <f ca="1"/>
        <v>4.7</v>
      </c>
      <c r="BF35">
        <f ca="1"/>
        <v>115.7</v>
      </c>
      <c r="BG35">
        <f ca="1"/>
        <v>138.9</v>
      </c>
      <c r="BH35">
        <f ca="1"/>
        <v>176.9</v>
      </c>
      <c r="BI35">
        <f ca="1"/>
        <v>252.5</v>
      </c>
      <c r="BJ35">
        <f ca="1"/>
        <v>325.2</v>
      </c>
      <c r="BK35">
        <f ca="1"/>
        <v>369.6</v>
      </c>
      <c r="BL35">
        <f ca="1"/>
        <v>410.7</v>
      </c>
      <c r="BM35">
        <f ca="1"/>
        <v>451.8</v>
      </c>
      <c r="BN35">
        <f ca="1"/>
        <v>478.9</v>
      </c>
      <c r="BO35">
        <f ca="1"/>
        <v>517</v>
      </c>
      <c r="BP35">
        <f ca="1"/>
        <v>553.20000000000005</v>
      </c>
      <c r="BQ35">
        <f ca="1"/>
        <v>576.29999999999995</v>
      </c>
      <c r="BR35">
        <f ca="1"/>
        <v>618.9</v>
      </c>
      <c r="BS35">
        <f ca="1"/>
        <v>647.70000000000005</v>
      </c>
      <c r="BT35">
        <f ca="1"/>
        <v>664.8</v>
      </c>
      <c r="BU35">
        <f ca="1"/>
        <v>709.8</v>
      </c>
      <c r="BV35">
        <f ca="1"/>
        <v>749.6</v>
      </c>
      <c r="BW35">
        <f ca="1"/>
        <v>824.4</v>
      </c>
      <c r="BX35">
        <f ca="1"/>
        <v>872</v>
      </c>
      <c r="BY35">
        <f ca="1"/>
        <v>974.8</v>
      </c>
      <c r="BZ35">
        <f ca="1"/>
        <v>1055.9000000000001</v>
      </c>
    </row>
    <row r="36" spans="2:78">
      <c r="I36" s="6" t="str">
        <f ca="1"/>
        <v>6 mo</v>
      </c>
      <c r="J36" s="40">
        <f ca="1"/>
        <v>123</v>
      </c>
      <c r="K36" s="41">
        <f ca="1"/>
        <v>154</v>
      </c>
      <c r="L36" s="40">
        <f ca="1"/>
        <v>292</v>
      </c>
      <c r="M36" s="41">
        <f ca="1"/>
        <v>398</v>
      </c>
      <c r="N36" s="40">
        <f ca="1"/>
        <v>463</v>
      </c>
      <c r="O36" s="41">
        <f ca="1"/>
        <v>524</v>
      </c>
      <c r="P36" s="40">
        <f ca="1"/>
        <v>564</v>
      </c>
      <c r="Q36" s="41">
        <f ca="1"/>
        <v>593</v>
      </c>
      <c r="R36" s="40">
        <f ca="1"/>
        <v>648</v>
      </c>
      <c r="S36" s="41">
        <f ca="1"/>
        <v>677</v>
      </c>
      <c r="T36" s="40">
        <f ca="1"/>
        <v>708</v>
      </c>
      <c r="U36" s="41">
        <f ca="1"/>
        <v>746</v>
      </c>
      <c r="V36" s="40">
        <f ca="1"/>
        <v>801</v>
      </c>
      <c r="W36" s="41">
        <f ca="1"/>
        <v>815</v>
      </c>
      <c r="X36" s="40">
        <f ca="1"/>
        <v>841</v>
      </c>
      <c r="Y36" s="41">
        <f ca="1"/>
        <v>874</v>
      </c>
      <c r="Z36" s="40">
        <f ca="1"/>
        <v>914</v>
      </c>
      <c r="AA36" s="41">
        <f ca="1"/>
        <v>975</v>
      </c>
      <c r="AB36" s="40">
        <f ca="1"/>
        <v>1094</v>
      </c>
      <c r="AC36" s="41">
        <f ca="1"/>
        <v>1304</v>
      </c>
      <c r="AD36" s="42">
        <f ca="1"/>
        <v>1344</v>
      </c>
      <c r="AH36">
        <v>4.67</v>
      </c>
      <c r="AI36" s="47">
        <f t="shared" ca="1" si="4"/>
        <v>115.7</v>
      </c>
      <c r="AJ36" s="47">
        <f t="shared" ca="1" si="4"/>
        <v>138.9</v>
      </c>
      <c r="AK36" s="47">
        <f t="shared" ca="1" si="4"/>
        <v>176.9</v>
      </c>
      <c r="AL36" s="47">
        <f t="shared" ca="1" si="4"/>
        <v>369.6</v>
      </c>
      <c r="AM36" s="47">
        <f t="shared" ca="1" si="4"/>
        <v>553.20000000000005</v>
      </c>
      <c r="AN36" s="47">
        <f t="shared" ca="1" si="4"/>
        <v>709.8</v>
      </c>
      <c r="AO36" s="47">
        <f t="shared" ca="1" si="4"/>
        <v>872</v>
      </c>
      <c r="AP36" s="47">
        <f t="shared" ca="1" si="4"/>
        <v>974.8</v>
      </c>
      <c r="AQ36" s="47">
        <f t="shared" ca="1" si="4"/>
        <v>1055.9000000000001</v>
      </c>
      <c r="AR36">
        <v>34</v>
      </c>
      <c r="AT36">
        <v>35</v>
      </c>
      <c r="AU36" t="s">
        <v>45</v>
      </c>
      <c r="AV36">
        <v>5.86114761279019</v>
      </c>
      <c r="AW36">
        <v>1256.0235970533199</v>
      </c>
      <c r="AX36">
        <v>892.53322066317605</v>
      </c>
      <c r="AY36">
        <v>579.339954047878</v>
      </c>
      <c r="BE36">
        <f ca="1"/>
        <v>4.8</v>
      </c>
      <c r="BF36">
        <f ca="1"/>
        <v>117.3</v>
      </c>
      <c r="BG36">
        <f ca="1"/>
        <v>140.69999999999999</v>
      </c>
      <c r="BH36">
        <f ca="1"/>
        <v>180.2</v>
      </c>
      <c r="BI36">
        <f ca="1"/>
        <v>256.3</v>
      </c>
      <c r="BJ36">
        <f ca="1"/>
        <v>329.3</v>
      </c>
      <c r="BK36">
        <f ca="1"/>
        <v>374.1</v>
      </c>
      <c r="BL36">
        <f ca="1"/>
        <v>415.6</v>
      </c>
      <c r="BM36">
        <f ca="1"/>
        <v>456.5</v>
      </c>
      <c r="BN36">
        <f ca="1"/>
        <v>483.5</v>
      </c>
      <c r="BO36">
        <f ca="1"/>
        <v>521.1</v>
      </c>
      <c r="BP36">
        <f ca="1"/>
        <v>557.4</v>
      </c>
      <c r="BQ36">
        <f ca="1"/>
        <v>580.4</v>
      </c>
      <c r="BR36">
        <f ca="1"/>
        <v>623.4</v>
      </c>
      <c r="BS36">
        <f ca="1"/>
        <v>651.9</v>
      </c>
      <c r="BT36">
        <f ca="1"/>
        <v>669</v>
      </c>
      <c r="BU36">
        <f ca="1"/>
        <v>713.6</v>
      </c>
      <c r="BV36">
        <f ca="1"/>
        <v>753.7</v>
      </c>
      <c r="BW36">
        <f ca="1"/>
        <v>828.6</v>
      </c>
      <c r="BX36">
        <f ca="1"/>
        <v>877.2</v>
      </c>
      <c r="BY36">
        <f ca="1"/>
        <v>981.9</v>
      </c>
      <c r="BZ36">
        <f ca="1"/>
        <v>1062.8</v>
      </c>
    </row>
    <row r="37" spans="2:78" ht="17" thickBot="1">
      <c r="I37" s="10" t="str">
        <f ca="1"/>
        <v>9 mo</v>
      </c>
      <c r="J37" s="43">
        <f ca="1"/>
        <v>118</v>
      </c>
      <c r="K37" s="44">
        <f ca="1"/>
        <v>149</v>
      </c>
      <c r="L37" s="43">
        <f ca="1"/>
        <v>297</v>
      </c>
      <c r="M37" s="44">
        <f ca="1"/>
        <v>404</v>
      </c>
      <c r="N37" s="43">
        <f ca="1"/>
        <v>468</v>
      </c>
      <c r="O37" s="44">
        <f ca="1"/>
        <v>529</v>
      </c>
      <c r="P37" s="43">
        <f ca="1"/>
        <v>568</v>
      </c>
      <c r="Q37" s="44">
        <f ca="1"/>
        <v>596</v>
      </c>
      <c r="R37" s="43">
        <f ca="1"/>
        <v>655</v>
      </c>
      <c r="S37" s="44">
        <f ca="1"/>
        <v>684</v>
      </c>
      <c r="T37" s="43">
        <f ca="1"/>
        <v>714</v>
      </c>
      <c r="U37" s="44">
        <f ca="1"/>
        <v>755</v>
      </c>
      <c r="V37" s="43">
        <f ca="1"/>
        <v>810</v>
      </c>
      <c r="W37" s="44">
        <f ca="1"/>
        <v>823</v>
      </c>
      <c r="X37" s="43">
        <f ca="1"/>
        <v>851</v>
      </c>
      <c r="Y37" s="44">
        <f ca="1"/>
        <v>883</v>
      </c>
      <c r="Z37" s="43">
        <f ca="1"/>
        <v>922</v>
      </c>
      <c r="AA37" s="44">
        <f ca="1"/>
        <v>981</v>
      </c>
      <c r="AB37" s="43">
        <f ca="1"/>
        <v>1106</v>
      </c>
      <c r="AC37" s="44">
        <f ca="1"/>
        <v>1326</v>
      </c>
      <c r="AD37" s="45">
        <f ca="1"/>
        <v>1362</v>
      </c>
      <c r="AH37">
        <v>4.75</v>
      </c>
      <c r="AI37" s="47">
        <f t="shared" ca="1" si="4"/>
        <v>117.3</v>
      </c>
      <c r="AJ37" s="47">
        <f t="shared" ca="1" si="4"/>
        <v>140.69999999999999</v>
      </c>
      <c r="AK37" s="47">
        <f t="shared" ca="1" si="4"/>
        <v>180.2</v>
      </c>
      <c r="AL37" s="47">
        <f t="shared" ca="1" si="4"/>
        <v>374.1</v>
      </c>
      <c r="AM37" s="47">
        <f t="shared" ca="1" si="4"/>
        <v>557.4</v>
      </c>
      <c r="AN37" s="47">
        <f t="shared" ca="1" si="4"/>
        <v>713.6</v>
      </c>
      <c r="AO37" s="47">
        <f t="shared" ca="1" si="4"/>
        <v>877.2</v>
      </c>
      <c r="AP37" s="47">
        <f t="shared" ca="1" si="4"/>
        <v>981.9</v>
      </c>
      <c r="AQ37" s="47">
        <f t="shared" ca="1" si="4"/>
        <v>1062.8</v>
      </c>
      <c r="AR37">
        <v>35</v>
      </c>
      <c r="AT37">
        <v>36</v>
      </c>
      <c r="AU37" t="s">
        <v>45</v>
      </c>
      <c r="AV37">
        <v>5.9444809461235204</v>
      </c>
      <c r="AW37">
        <v>1261.0448509350599</v>
      </c>
      <c r="AX37">
        <v>900.05323399570898</v>
      </c>
      <c r="AY37">
        <v>580.86604590461604</v>
      </c>
      <c r="BE37">
        <f ca="1"/>
        <v>4.8</v>
      </c>
      <c r="BF37">
        <f ca="1"/>
        <v>118.9</v>
      </c>
      <c r="BG37">
        <f ca="1"/>
        <v>142.5</v>
      </c>
      <c r="BH37">
        <f ca="1"/>
        <v>183.3</v>
      </c>
      <c r="BI37">
        <f ca="1"/>
        <v>260</v>
      </c>
      <c r="BJ37">
        <f ca="1"/>
        <v>333.3</v>
      </c>
      <c r="BK37">
        <f ca="1"/>
        <v>378.6</v>
      </c>
      <c r="BL37">
        <f ca="1"/>
        <v>420.3</v>
      </c>
      <c r="BM37">
        <f ca="1"/>
        <v>461.1</v>
      </c>
      <c r="BN37">
        <f ca="1"/>
        <v>488.1</v>
      </c>
      <c r="BO37">
        <f ca="1"/>
        <v>525.20000000000005</v>
      </c>
      <c r="BP37">
        <f ca="1"/>
        <v>561.6</v>
      </c>
      <c r="BQ37">
        <f ca="1"/>
        <v>584.6</v>
      </c>
      <c r="BR37">
        <f ca="1"/>
        <v>628</v>
      </c>
      <c r="BS37">
        <f ca="1"/>
        <v>656.1</v>
      </c>
      <c r="BT37">
        <f ca="1"/>
        <v>673.2</v>
      </c>
      <c r="BU37">
        <f ca="1"/>
        <v>717.5</v>
      </c>
      <c r="BV37">
        <f ca="1"/>
        <v>757.8</v>
      </c>
      <c r="BW37">
        <f ca="1"/>
        <v>832.6</v>
      </c>
      <c r="BX37">
        <f ca="1"/>
        <v>882.5</v>
      </c>
      <c r="BY37">
        <f ca="1"/>
        <v>989</v>
      </c>
      <c r="BZ37">
        <f ca="1"/>
        <v>1069.5999999999999</v>
      </c>
    </row>
    <row r="38" spans="2:78">
      <c r="I38" s="6" t="str">
        <f ca="1"/>
        <v>10 years  0 mo</v>
      </c>
      <c r="J38" s="40">
        <f ca="1"/>
        <v>112</v>
      </c>
      <c r="K38" s="41">
        <f ca="1"/>
        <v>143</v>
      </c>
      <c r="L38" s="40">
        <f ca="1"/>
        <v>301</v>
      </c>
      <c r="M38" s="41">
        <f ca="1"/>
        <v>411</v>
      </c>
      <c r="N38" s="40">
        <f ca="1"/>
        <v>472</v>
      </c>
      <c r="O38" s="41">
        <f ca="1"/>
        <v>534</v>
      </c>
      <c r="P38" s="40">
        <f ca="1"/>
        <v>571</v>
      </c>
      <c r="Q38" s="41">
        <f ca="1"/>
        <v>597</v>
      </c>
      <c r="R38" s="40">
        <f ca="1"/>
        <v>661</v>
      </c>
      <c r="S38" s="41">
        <f ca="1"/>
        <v>692</v>
      </c>
      <c r="T38" s="40">
        <f ca="1"/>
        <v>720</v>
      </c>
      <c r="U38" s="41">
        <f ca="1"/>
        <v>763</v>
      </c>
      <c r="V38" s="40">
        <f ca="1"/>
        <v>819</v>
      </c>
      <c r="W38" s="41">
        <f ca="1"/>
        <v>831</v>
      </c>
      <c r="X38" s="40">
        <f ca="1"/>
        <v>861</v>
      </c>
      <c r="Y38" s="41">
        <f ca="1"/>
        <v>892</v>
      </c>
      <c r="Z38" s="40">
        <f ca="1"/>
        <v>930</v>
      </c>
      <c r="AA38" s="41">
        <f ca="1"/>
        <v>987</v>
      </c>
      <c r="AB38" s="40">
        <f ca="1"/>
        <v>1119</v>
      </c>
      <c r="AC38" s="41">
        <f ca="1"/>
        <v>1346</v>
      </c>
      <c r="AD38" s="42">
        <f ca="1"/>
        <v>1380</v>
      </c>
      <c r="AH38">
        <v>4.83</v>
      </c>
      <c r="AI38" s="47">
        <f t="shared" ca="1" si="4"/>
        <v>118.9</v>
      </c>
      <c r="AJ38" s="47">
        <f t="shared" ca="1" si="4"/>
        <v>142.5</v>
      </c>
      <c r="AK38" s="47">
        <f t="shared" ca="1" si="4"/>
        <v>183.3</v>
      </c>
      <c r="AL38" s="47">
        <f t="shared" ca="1" si="4"/>
        <v>378.6</v>
      </c>
      <c r="AM38" s="47">
        <f t="shared" ca="1" si="4"/>
        <v>561.6</v>
      </c>
      <c r="AN38" s="47">
        <f t="shared" ca="1" si="4"/>
        <v>717.5</v>
      </c>
      <c r="AO38" s="47">
        <f t="shared" ca="1" si="4"/>
        <v>882.5</v>
      </c>
      <c r="AP38" s="47">
        <f t="shared" ca="1" si="4"/>
        <v>989</v>
      </c>
      <c r="AQ38" s="47">
        <f t="shared" ca="1" si="4"/>
        <v>1069.5999999999999</v>
      </c>
      <c r="AR38">
        <v>36</v>
      </c>
      <c r="AT38">
        <v>37</v>
      </c>
      <c r="AU38" t="s">
        <v>45</v>
      </c>
      <c r="AV38">
        <v>6.0278142794568597</v>
      </c>
      <c r="AW38">
        <v>1265.8419141188299</v>
      </c>
      <c r="AX38">
        <v>907.32669563185004</v>
      </c>
      <c r="AY38">
        <v>582.22816881306801</v>
      </c>
      <c r="BE38">
        <f ca="1"/>
        <v>4.9000000000000004</v>
      </c>
      <c r="BF38">
        <f ca="1"/>
        <v>120.3</v>
      </c>
      <c r="BG38">
        <f ca="1"/>
        <v>144.19999999999999</v>
      </c>
      <c r="BH38">
        <f ca="1"/>
        <v>186.5</v>
      </c>
      <c r="BI38">
        <f ca="1"/>
        <v>263.7</v>
      </c>
      <c r="BJ38">
        <f ca="1"/>
        <v>337.3</v>
      </c>
      <c r="BK38">
        <f ca="1"/>
        <v>383.1</v>
      </c>
      <c r="BL38">
        <f ca="1"/>
        <v>425</v>
      </c>
      <c r="BM38">
        <f ca="1"/>
        <v>465.7</v>
      </c>
      <c r="BN38">
        <f ca="1"/>
        <v>492.6</v>
      </c>
      <c r="BO38">
        <f ca="1"/>
        <v>529.20000000000005</v>
      </c>
      <c r="BP38">
        <f ca="1"/>
        <v>565.70000000000005</v>
      </c>
      <c r="BQ38">
        <f ca="1"/>
        <v>588.70000000000005</v>
      </c>
      <c r="BR38">
        <f ca="1"/>
        <v>632.5</v>
      </c>
      <c r="BS38">
        <f ca="1"/>
        <v>660.2</v>
      </c>
      <c r="BT38">
        <f ca="1"/>
        <v>677.4</v>
      </c>
      <c r="BU38">
        <f ca="1"/>
        <v>721.3</v>
      </c>
      <c r="BV38">
        <f ca="1"/>
        <v>761.9</v>
      </c>
      <c r="BW38">
        <f ca="1"/>
        <v>836.7</v>
      </c>
      <c r="BX38">
        <f ca="1"/>
        <v>887.6</v>
      </c>
      <c r="BY38">
        <f ca="1"/>
        <v>996.1</v>
      </c>
      <c r="BZ38">
        <f ca="1"/>
        <v>1076.4000000000001</v>
      </c>
    </row>
    <row r="39" spans="2:78">
      <c r="I39" s="6" t="str">
        <f ca="1"/>
        <v>3 mo</v>
      </c>
      <c r="J39" s="40">
        <f ca="1"/>
        <v>105</v>
      </c>
      <c r="K39" s="41">
        <f ca="1"/>
        <v>137</v>
      </c>
      <c r="L39" s="40">
        <f ca="1"/>
        <v>305</v>
      </c>
      <c r="M39" s="41">
        <f ca="1"/>
        <v>417</v>
      </c>
      <c r="N39" s="40">
        <f ca="1"/>
        <v>475</v>
      </c>
      <c r="O39" s="41">
        <f ca="1"/>
        <v>538</v>
      </c>
      <c r="P39" s="40">
        <f ca="1"/>
        <v>573</v>
      </c>
      <c r="Q39" s="41">
        <f ca="1"/>
        <v>598</v>
      </c>
      <c r="R39" s="40">
        <f ca="1"/>
        <v>667</v>
      </c>
      <c r="S39" s="41">
        <f ca="1"/>
        <v>698</v>
      </c>
      <c r="T39" s="40">
        <f ca="1"/>
        <v>726</v>
      </c>
      <c r="U39" s="41">
        <f ca="1"/>
        <v>771</v>
      </c>
      <c r="V39" s="40">
        <f ca="1"/>
        <v>827</v>
      </c>
      <c r="W39" s="41">
        <f ca="1"/>
        <v>839</v>
      </c>
      <c r="X39" s="40">
        <f ca="1"/>
        <v>870</v>
      </c>
      <c r="Y39" s="41">
        <f ca="1"/>
        <v>900</v>
      </c>
      <c r="Z39" s="40">
        <f ca="1"/>
        <v>938</v>
      </c>
      <c r="AA39" s="41">
        <f ca="1"/>
        <v>992</v>
      </c>
      <c r="AB39" s="40">
        <f ca="1"/>
        <v>1130</v>
      </c>
      <c r="AC39" s="41">
        <f ca="1"/>
        <v>1367</v>
      </c>
      <c r="AD39" s="42">
        <f ca="1"/>
        <v>1398</v>
      </c>
      <c r="AH39">
        <v>4.92</v>
      </c>
      <c r="AI39" s="47">
        <f t="shared" ca="1" si="4"/>
        <v>120.3</v>
      </c>
      <c r="AJ39" s="47">
        <f t="shared" ca="1" si="4"/>
        <v>144.19999999999999</v>
      </c>
      <c r="AK39" s="47">
        <f t="shared" ca="1" si="4"/>
        <v>186.5</v>
      </c>
      <c r="AL39" s="47">
        <f t="shared" ca="1" si="4"/>
        <v>383.1</v>
      </c>
      <c r="AM39" s="47">
        <f t="shared" ca="1" si="4"/>
        <v>565.70000000000005</v>
      </c>
      <c r="AN39" s="47">
        <f t="shared" ca="1" si="4"/>
        <v>721.3</v>
      </c>
      <c r="AO39" s="47">
        <f t="shared" ca="1" si="4"/>
        <v>887.6</v>
      </c>
      <c r="AP39" s="47">
        <f t="shared" ca="1" si="4"/>
        <v>996.1</v>
      </c>
      <c r="AQ39" s="47">
        <f t="shared" ca="1" si="4"/>
        <v>1076.4000000000001</v>
      </c>
      <c r="AR39">
        <v>37</v>
      </c>
      <c r="AT39">
        <v>38</v>
      </c>
      <c r="AU39" t="s">
        <v>45</v>
      </c>
      <c r="AV39">
        <v>6.11114761279019</v>
      </c>
      <c r="AW39">
        <v>1270.4247963492501</v>
      </c>
      <c r="AX39">
        <v>914.36168903319901</v>
      </c>
      <c r="AY39">
        <v>583.44394020293498</v>
      </c>
      <c r="BE39">
        <f ca="1"/>
        <v>5</v>
      </c>
      <c r="BF39">
        <f ca="1"/>
        <v>121.8</v>
      </c>
      <c r="BG39">
        <f ca="1"/>
        <v>145.9</v>
      </c>
      <c r="BH39">
        <f ca="1"/>
        <v>189.6</v>
      </c>
      <c r="BI39">
        <f ca="1"/>
        <v>267.39999999999998</v>
      </c>
      <c r="BJ39">
        <f ca="1"/>
        <v>341.2</v>
      </c>
      <c r="BK39">
        <f ca="1"/>
        <v>387.4</v>
      </c>
      <c r="BL39">
        <f ca="1"/>
        <v>429.6</v>
      </c>
      <c r="BM39">
        <f ca="1"/>
        <v>470.2</v>
      </c>
      <c r="BN39">
        <f ca="1"/>
        <v>497</v>
      </c>
      <c r="BO39">
        <f ca="1"/>
        <v>533.20000000000005</v>
      </c>
      <c r="BP39">
        <f ca="1"/>
        <v>569.79999999999995</v>
      </c>
      <c r="BQ39">
        <f ca="1"/>
        <v>592.70000000000005</v>
      </c>
      <c r="BR39">
        <f ca="1"/>
        <v>636.9</v>
      </c>
      <c r="BS39">
        <f ca="1"/>
        <v>664.3</v>
      </c>
      <c r="BT39">
        <f ca="1"/>
        <v>681.6</v>
      </c>
      <c r="BU39">
        <f ca="1"/>
        <v>725.1</v>
      </c>
      <c r="BV39">
        <f ca="1"/>
        <v>765.9</v>
      </c>
      <c r="BW39">
        <f ca="1"/>
        <v>840.6</v>
      </c>
      <c r="BX39">
        <f ca="1"/>
        <v>892.8</v>
      </c>
      <c r="BY39">
        <f ca="1"/>
        <v>1003.2</v>
      </c>
      <c r="BZ39">
        <f ca="1"/>
        <v>1083.0999999999999</v>
      </c>
    </row>
    <row r="40" spans="2:78">
      <c r="I40" s="6" t="str">
        <f ca="1"/>
        <v>6 mo</v>
      </c>
      <c r="J40" s="40">
        <f ca="1"/>
        <v>98</v>
      </c>
      <c r="K40" s="41">
        <f ca="1"/>
        <v>129</v>
      </c>
      <c r="L40" s="40">
        <f ca="1"/>
        <v>308</v>
      </c>
      <c r="M40" s="41">
        <f ca="1"/>
        <v>422</v>
      </c>
      <c r="N40" s="40">
        <f ca="1"/>
        <v>477</v>
      </c>
      <c r="O40" s="41">
        <f ca="1"/>
        <v>541</v>
      </c>
      <c r="P40" s="40">
        <f ca="1"/>
        <v>574</v>
      </c>
      <c r="Q40" s="41">
        <f ca="1"/>
        <v>598</v>
      </c>
      <c r="R40" s="40">
        <f ca="1"/>
        <v>673</v>
      </c>
      <c r="S40" s="41">
        <f ca="1"/>
        <v>705</v>
      </c>
      <c r="T40" s="40">
        <f ca="1"/>
        <v>731</v>
      </c>
      <c r="U40" s="41">
        <f ca="1"/>
        <v>779</v>
      </c>
      <c r="V40" s="40">
        <f ca="1"/>
        <v>835</v>
      </c>
      <c r="W40" s="41">
        <f ca="1"/>
        <v>846</v>
      </c>
      <c r="X40" s="40">
        <f ca="1"/>
        <v>878</v>
      </c>
      <c r="Y40" s="41">
        <f ca="1"/>
        <v>909</v>
      </c>
      <c r="Z40" s="40">
        <f ca="1"/>
        <v>945</v>
      </c>
      <c r="AA40" s="41">
        <f ca="1"/>
        <v>997</v>
      </c>
      <c r="AB40" s="40">
        <f ca="1"/>
        <v>1141</v>
      </c>
      <c r="AC40" s="41">
        <f ca="1"/>
        <v>1387</v>
      </c>
      <c r="AD40" s="42">
        <f ca="1"/>
        <v>1416</v>
      </c>
      <c r="AH40">
        <v>5</v>
      </c>
      <c r="AI40" s="47">
        <f t="shared" ca="1" si="4"/>
        <v>121.8</v>
      </c>
      <c r="AJ40" s="47">
        <f t="shared" ca="1" si="4"/>
        <v>145.9</v>
      </c>
      <c r="AK40" s="47">
        <f t="shared" ca="1" si="4"/>
        <v>189.6</v>
      </c>
      <c r="AL40" s="47">
        <f t="shared" ca="1" si="4"/>
        <v>387.4</v>
      </c>
      <c r="AM40" s="47">
        <f t="shared" ca="1" si="4"/>
        <v>569.79999999999995</v>
      </c>
      <c r="AN40" s="47">
        <f t="shared" ca="1" si="4"/>
        <v>725.1</v>
      </c>
      <c r="AO40" s="47">
        <f t="shared" ca="1" si="4"/>
        <v>892.8</v>
      </c>
      <c r="AP40" s="47">
        <f t="shared" ca="1" si="4"/>
        <v>1003.2</v>
      </c>
      <c r="AQ40" s="47">
        <f t="shared" ca="1" si="4"/>
        <v>1083.0999999999999</v>
      </c>
      <c r="AR40">
        <v>38</v>
      </c>
      <c r="AT40">
        <v>39</v>
      </c>
      <c r="AU40" t="s">
        <v>45</v>
      </c>
      <c r="AV40">
        <v>6.1944809461235204</v>
      </c>
      <c r="AW40">
        <v>1274.8030604523699</v>
      </c>
      <c r="AX40">
        <v>921.16603263640195</v>
      </c>
      <c r="AY40">
        <v>584.52908462216999</v>
      </c>
      <c r="BE40">
        <f ca="1"/>
        <v>5.0999999999999996</v>
      </c>
      <c r="BF40">
        <f ca="1"/>
        <v>123.1</v>
      </c>
      <c r="BG40">
        <f ca="1"/>
        <v>147.5</v>
      </c>
      <c r="BH40">
        <f ca="1"/>
        <v>192.7</v>
      </c>
      <c r="BI40">
        <f ca="1"/>
        <v>271</v>
      </c>
      <c r="BJ40">
        <f ca="1"/>
        <v>345</v>
      </c>
      <c r="BK40">
        <f ca="1"/>
        <v>391.8</v>
      </c>
      <c r="BL40">
        <f ca="1"/>
        <v>434.1</v>
      </c>
      <c r="BM40">
        <f ca="1"/>
        <v>474.6</v>
      </c>
      <c r="BN40">
        <f ca="1"/>
        <v>501.4</v>
      </c>
      <c r="BO40">
        <f ca="1"/>
        <v>537.20000000000005</v>
      </c>
      <c r="BP40">
        <f ca="1"/>
        <v>573.79999999999995</v>
      </c>
      <c r="BQ40">
        <f ca="1"/>
        <v>596.79999999999995</v>
      </c>
      <c r="BR40">
        <f ca="1"/>
        <v>641.4</v>
      </c>
      <c r="BS40">
        <f ca="1"/>
        <v>668.4</v>
      </c>
      <c r="BT40">
        <f ca="1"/>
        <v>685.7</v>
      </c>
      <c r="BU40">
        <f ca="1"/>
        <v>728.9</v>
      </c>
      <c r="BV40">
        <f ca="1"/>
        <v>769.9</v>
      </c>
      <c r="BW40">
        <f ca="1"/>
        <v>844.6</v>
      </c>
      <c r="BX40">
        <f ca="1"/>
        <v>897.9</v>
      </c>
      <c r="BY40">
        <f ca="1"/>
        <v>1010.2</v>
      </c>
      <c r="BZ40">
        <f ca="1"/>
        <v>1089.7</v>
      </c>
    </row>
    <row r="41" spans="2:78" ht="17" thickBot="1">
      <c r="I41" s="10" t="str">
        <f ca="1"/>
        <v>9 mo</v>
      </c>
      <c r="J41" s="43">
        <f ca="1"/>
        <v>90</v>
      </c>
      <c r="K41" s="44">
        <f ca="1"/>
        <v>121</v>
      </c>
      <c r="L41" s="43">
        <f ca="1"/>
        <v>311</v>
      </c>
      <c r="M41" s="44">
        <f ca="1"/>
        <v>427</v>
      </c>
      <c r="N41" s="43">
        <f ca="1"/>
        <v>479</v>
      </c>
      <c r="O41" s="44">
        <f ca="1"/>
        <v>543</v>
      </c>
      <c r="P41" s="43">
        <f ca="1"/>
        <v>575</v>
      </c>
      <c r="Q41" s="44">
        <f ca="1"/>
        <v>597</v>
      </c>
      <c r="R41" s="43">
        <f ca="1"/>
        <v>677</v>
      </c>
      <c r="S41" s="44">
        <f ca="1"/>
        <v>711</v>
      </c>
      <c r="T41" s="43">
        <f ca="1"/>
        <v>735</v>
      </c>
      <c r="U41" s="44">
        <f ca="1"/>
        <v>786</v>
      </c>
      <c r="V41" s="43">
        <f ca="1"/>
        <v>842</v>
      </c>
      <c r="W41" s="44">
        <f ca="1"/>
        <v>852</v>
      </c>
      <c r="X41" s="43">
        <f ca="1"/>
        <v>887</v>
      </c>
      <c r="Y41" s="44">
        <f ca="1"/>
        <v>917</v>
      </c>
      <c r="Z41" s="43">
        <f ca="1"/>
        <v>951</v>
      </c>
      <c r="AA41" s="44">
        <f ca="1"/>
        <v>1001</v>
      </c>
      <c r="AB41" s="43">
        <f ca="1"/>
        <v>1152</v>
      </c>
      <c r="AC41" s="44">
        <f ca="1"/>
        <v>1407</v>
      </c>
      <c r="AD41" s="45">
        <f ca="1"/>
        <v>1433</v>
      </c>
      <c r="AH41">
        <v>5.08</v>
      </c>
      <c r="AI41" s="47">
        <f t="shared" ca="1" si="4"/>
        <v>123.1</v>
      </c>
      <c r="AJ41" s="47">
        <f t="shared" ca="1" si="4"/>
        <v>147.5</v>
      </c>
      <c r="AK41" s="47">
        <f t="shared" ca="1" si="4"/>
        <v>192.7</v>
      </c>
      <c r="AL41" s="47">
        <f t="shared" ca="1" si="4"/>
        <v>391.8</v>
      </c>
      <c r="AM41" s="47">
        <f t="shared" ca="1" si="4"/>
        <v>573.79999999999995</v>
      </c>
      <c r="AN41" s="47">
        <f t="shared" ca="1" si="4"/>
        <v>728.9</v>
      </c>
      <c r="AO41" s="47">
        <f t="shared" ca="1" si="4"/>
        <v>897.9</v>
      </c>
      <c r="AP41" s="47">
        <f t="shared" ca="1" si="4"/>
        <v>1010.2</v>
      </c>
      <c r="AQ41" s="47">
        <f t="shared" ca="1" si="4"/>
        <v>1089.7</v>
      </c>
      <c r="AR41">
        <v>39</v>
      </c>
      <c r="AT41">
        <v>40</v>
      </c>
      <c r="AU41" t="s">
        <v>45</v>
      </c>
      <c r="AV41">
        <v>6.2778142794568597</v>
      </c>
      <c r="AW41">
        <v>1278.9858422898401</v>
      </c>
      <c r="AX41">
        <v>927.74728854227999</v>
      </c>
      <c r="AY41">
        <v>585.49763711518995</v>
      </c>
      <c r="BE41">
        <f ca="1"/>
        <v>5.2</v>
      </c>
      <c r="BF41">
        <f ca="1"/>
        <v>124.4</v>
      </c>
      <c r="BG41">
        <f ca="1"/>
        <v>149</v>
      </c>
      <c r="BH41">
        <f ca="1"/>
        <v>195.7</v>
      </c>
      <c r="BI41">
        <f ca="1"/>
        <v>274.60000000000002</v>
      </c>
      <c r="BJ41">
        <f ca="1"/>
        <v>348.8</v>
      </c>
      <c r="BK41">
        <f ca="1"/>
        <v>396</v>
      </c>
      <c r="BL41">
        <f ca="1"/>
        <v>438.6</v>
      </c>
      <c r="BM41">
        <f ca="1"/>
        <v>478.9</v>
      </c>
      <c r="BN41">
        <f ca="1"/>
        <v>505.8</v>
      </c>
      <c r="BO41">
        <f ca="1"/>
        <v>541.1</v>
      </c>
      <c r="BP41">
        <f ca="1"/>
        <v>577.79999999999995</v>
      </c>
      <c r="BQ41">
        <f ca="1"/>
        <v>600.79999999999995</v>
      </c>
      <c r="BR41">
        <f ca="1"/>
        <v>645.70000000000005</v>
      </c>
      <c r="BS41">
        <f ca="1"/>
        <v>672.4</v>
      </c>
      <c r="BT41">
        <f ca="1"/>
        <v>689.8</v>
      </c>
      <c r="BU41">
        <f ca="1"/>
        <v>732.6</v>
      </c>
      <c r="BV41">
        <f ca="1"/>
        <v>773.8</v>
      </c>
      <c r="BW41">
        <f ca="1"/>
        <v>848.5</v>
      </c>
      <c r="BX41">
        <f ca="1"/>
        <v>903</v>
      </c>
      <c r="BY41">
        <f ca="1"/>
        <v>1017.2</v>
      </c>
      <c r="BZ41">
        <f ca="1"/>
        <v>1096.3</v>
      </c>
    </row>
    <row r="42" spans="2:78">
      <c r="I42" s="6" t="str">
        <f ca="1"/>
        <v>11 years  0 mo</v>
      </c>
      <c r="J42" s="40">
        <f ca="1"/>
        <v>81</v>
      </c>
      <c r="K42" s="41">
        <f ca="1"/>
        <v>113</v>
      </c>
      <c r="L42" s="40">
        <f ca="1"/>
        <v>313</v>
      </c>
      <c r="M42" s="41">
        <f ca="1"/>
        <v>432</v>
      </c>
      <c r="N42" s="40">
        <f ca="1"/>
        <v>481</v>
      </c>
      <c r="O42" s="41">
        <f ca="1"/>
        <v>544</v>
      </c>
      <c r="P42" s="40">
        <f ca="1"/>
        <v>574</v>
      </c>
      <c r="Q42" s="41">
        <f ca="1"/>
        <v>595</v>
      </c>
      <c r="R42" s="40">
        <f ca="1"/>
        <v>681</v>
      </c>
      <c r="S42" s="41">
        <f ca="1"/>
        <v>716</v>
      </c>
      <c r="T42" s="40">
        <f ca="1"/>
        <v>739</v>
      </c>
      <c r="U42" s="41">
        <f ca="1"/>
        <v>793</v>
      </c>
      <c r="V42" s="40">
        <f ca="1"/>
        <v>849</v>
      </c>
      <c r="W42" s="41">
        <f ca="1"/>
        <v>859</v>
      </c>
      <c r="X42" s="40">
        <f ca="1"/>
        <v>894</v>
      </c>
      <c r="Y42" s="41">
        <f ca="1"/>
        <v>924</v>
      </c>
      <c r="Z42" s="40">
        <f ca="1"/>
        <v>958</v>
      </c>
      <c r="AA42" s="41">
        <f ca="1"/>
        <v>1004</v>
      </c>
      <c r="AB42" s="40">
        <f ca="1"/>
        <v>1163</v>
      </c>
      <c r="AC42" s="41">
        <f ca="1"/>
        <v>1427</v>
      </c>
      <c r="AD42" s="42">
        <f ca="1"/>
        <v>1450</v>
      </c>
      <c r="AH42">
        <v>5.17</v>
      </c>
      <c r="AI42" s="47">
        <f t="shared" ca="1" si="4"/>
        <v>124.4</v>
      </c>
      <c r="AJ42" s="47">
        <f t="shared" ca="1" si="4"/>
        <v>149</v>
      </c>
      <c r="AK42" s="47">
        <f t="shared" ca="1" si="4"/>
        <v>195.7</v>
      </c>
      <c r="AL42" s="47">
        <f t="shared" ca="1" si="4"/>
        <v>396</v>
      </c>
      <c r="AM42" s="47">
        <f t="shared" ca="1" si="4"/>
        <v>577.79999999999995</v>
      </c>
      <c r="AN42" s="47">
        <f t="shared" ca="1" si="4"/>
        <v>732.6</v>
      </c>
      <c r="AO42" s="47">
        <f t="shared" ca="1" si="4"/>
        <v>903</v>
      </c>
      <c r="AP42" s="47">
        <f t="shared" ca="1" si="4"/>
        <v>1017.2</v>
      </c>
      <c r="AQ42" s="47">
        <f t="shared" ca="1" si="4"/>
        <v>1096.3</v>
      </c>
      <c r="AR42">
        <v>40</v>
      </c>
      <c r="AT42">
        <v>41</v>
      </c>
      <c r="AU42" t="s">
        <v>45</v>
      </c>
      <c r="AV42">
        <v>6.36114761279019</v>
      </c>
      <c r="AW42">
        <v>1282.98186982216</v>
      </c>
      <c r="AX42">
        <v>934.11277092007697</v>
      </c>
      <c r="AY42">
        <v>586.36212474937497</v>
      </c>
      <c r="BE42">
        <f ca="1"/>
        <v>5.2</v>
      </c>
      <c r="BF42">
        <f ca="1"/>
        <v>125.7</v>
      </c>
      <c r="BG42">
        <f ca="1"/>
        <v>150.5</v>
      </c>
      <c r="BH42">
        <f ca="1"/>
        <v>198.7</v>
      </c>
      <c r="BI42">
        <f ca="1"/>
        <v>278.10000000000002</v>
      </c>
      <c r="BJ42">
        <f ca="1"/>
        <v>352.6</v>
      </c>
      <c r="BK42">
        <f ca="1"/>
        <v>400.2</v>
      </c>
      <c r="BL42">
        <f ca="1"/>
        <v>443</v>
      </c>
      <c r="BM42">
        <f ca="1"/>
        <v>483.1</v>
      </c>
      <c r="BN42">
        <f ca="1"/>
        <v>510.1</v>
      </c>
      <c r="BO42">
        <f ca="1"/>
        <v>545</v>
      </c>
      <c r="BP42">
        <f ca="1"/>
        <v>581.70000000000005</v>
      </c>
      <c r="BQ42">
        <f ca="1"/>
        <v>604.79999999999995</v>
      </c>
      <c r="BR42">
        <f ca="1"/>
        <v>650.1</v>
      </c>
      <c r="BS42">
        <f ca="1"/>
        <v>676.4</v>
      </c>
      <c r="BT42">
        <f ca="1"/>
        <v>693.8</v>
      </c>
      <c r="BU42">
        <f ca="1"/>
        <v>736.4</v>
      </c>
      <c r="BV42">
        <f ca="1"/>
        <v>777.7</v>
      </c>
      <c r="BW42">
        <f ca="1"/>
        <v>852.3</v>
      </c>
      <c r="BX42">
        <f ca="1"/>
        <v>908.1</v>
      </c>
      <c r="BY42">
        <f ca="1"/>
        <v>1024.2</v>
      </c>
      <c r="BZ42">
        <f ca="1"/>
        <v>1102.8</v>
      </c>
    </row>
    <row r="43" spans="2:78">
      <c r="I43" s="6" t="str">
        <f ca="1"/>
        <v>3 mo</v>
      </c>
      <c r="J43" s="40">
        <f ca="1"/>
        <v>71</v>
      </c>
      <c r="K43" s="41">
        <f ca="1"/>
        <v>103</v>
      </c>
      <c r="L43" s="40">
        <f ca="1"/>
        <v>315</v>
      </c>
      <c r="M43" s="41">
        <f ca="1"/>
        <v>436</v>
      </c>
      <c r="N43" s="40">
        <f ca="1"/>
        <v>481</v>
      </c>
      <c r="O43" s="41">
        <f ca="1"/>
        <v>545</v>
      </c>
      <c r="P43" s="40">
        <f ca="1"/>
        <v>573</v>
      </c>
      <c r="Q43" s="41">
        <f ca="1"/>
        <v>592</v>
      </c>
      <c r="R43" s="40">
        <f ca="1"/>
        <v>685</v>
      </c>
      <c r="S43" s="41">
        <f ca="1"/>
        <v>721</v>
      </c>
      <c r="T43" s="40">
        <f ca="1"/>
        <v>742</v>
      </c>
      <c r="U43" s="41">
        <f ca="1"/>
        <v>800</v>
      </c>
      <c r="V43" s="40">
        <f ca="1"/>
        <v>855</v>
      </c>
      <c r="W43" s="41">
        <f ca="1"/>
        <v>864</v>
      </c>
      <c r="X43" s="40">
        <f ca="1"/>
        <v>902</v>
      </c>
      <c r="Y43" s="41">
        <f ca="1"/>
        <v>932</v>
      </c>
      <c r="Z43" s="40">
        <f ca="1"/>
        <v>963</v>
      </c>
      <c r="AA43" s="41">
        <f ca="1"/>
        <v>1007</v>
      </c>
      <c r="AB43" s="40">
        <f ca="1"/>
        <v>1173</v>
      </c>
      <c r="AC43" s="41">
        <f ca="1"/>
        <v>1447</v>
      </c>
      <c r="AD43" s="42">
        <f ca="1"/>
        <v>1467</v>
      </c>
      <c r="AH43">
        <v>5.25</v>
      </c>
      <c r="AI43" s="47">
        <f t="shared" ca="1" si="4"/>
        <v>125.7</v>
      </c>
      <c r="AJ43" s="47">
        <f t="shared" ca="1" si="4"/>
        <v>150.5</v>
      </c>
      <c r="AK43" s="47">
        <f t="shared" ca="1" si="4"/>
        <v>198.7</v>
      </c>
      <c r="AL43" s="47">
        <f t="shared" ca="1" si="4"/>
        <v>400.2</v>
      </c>
      <c r="AM43" s="47">
        <f t="shared" ca="1" si="4"/>
        <v>581.70000000000005</v>
      </c>
      <c r="AN43" s="47">
        <f t="shared" ca="1" si="4"/>
        <v>736.4</v>
      </c>
      <c r="AO43" s="47">
        <f t="shared" ca="1" si="4"/>
        <v>908.1</v>
      </c>
      <c r="AP43" s="47">
        <f t="shared" ca="1" si="4"/>
        <v>1024.2</v>
      </c>
      <c r="AQ43" s="47">
        <f t="shared" ca="1" si="4"/>
        <v>1102.8</v>
      </c>
      <c r="AR43">
        <v>41</v>
      </c>
      <c r="AT43">
        <v>42</v>
      </c>
      <c r="AU43" t="s">
        <v>45</v>
      </c>
      <c r="AV43">
        <v>6.4444809461235204</v>
      </c>
      <c r="AW43">
        <v>1286.79948132082</v>
      </c>
      <c r="AX43">
        <v>940.26955413615804</v>
      </c>
      <c r="AY43">
        <v>587.13372863769905</v>
      </c>
      <c r="BE43">
        <f ca="1"/>
        <v>5.3</v>
      </c>
      <c r="BF43">
        <f ca="1"/>
        <v>126.8</v>
      </c>
      <c r="BG43">
        <f ca="1"/>
        <v>151.9</v>
      </c>
      <c r="BH43">
        <f ca="1"/>
        <v>201.7</v>
      </c>
      <c r="BI43">
        <f ca="1"/>
        <v>281.7</v>
      </c>
      <c r="BJ43">
        <f ca="1"/>
        <v>356.3</v>
      </c>
      <c r="BK43">
        <f ca="1"/>
        <v>404.4</v>
      </c>
      <c r="BL43">
        <f ca="1"/>
        <v>447.3</v>
      </c>
      <c r="BM43">
        <f ca="1"/>
        <v>487.3</v>
      </c>
      <c r="BN43">
        <f ca="1"/>
        <v>514.29999999999995</v>
      </c>
      <c r="BO43">
        <f ca="1"/>
        <v>548.79999999999995</v>
      </c>
      <c r="BP43">
        <f ca="1"/>
        <v>585.6</v>
      </c>
      <c r="BQ43">
        <f ca="1"/>
        <v>608.70000000000005</v>
      </c>
      <c r="BR43">
        <f ca="1"/>
        <v>654.4</v>
      </c>
      <c r="BS43">
        <f ca="1"/>
        <v>680.4</v>
      </c>
      <c r="BT43">
        <f ca="1"/>
        <v>697.9</v>
      </c>
      <c r="BU43">
        <f ca="1"/>
        <v>740.1</v>
      </c>
      <c r="BV43">
        <f ca="1"/>
        <v>781.6</v>
      </c>
      <c r="BW43">
        <f ca="1"/>
        <v>856.1</v>
      </c>
      <c r="BX43">
        <f ca="1"/>
        <v>913.1</v>
      </c>
      <c r="BY43">
        <f ca="1"/>
        <v>1031.2</v>
      </c>
      <c r="BZ43">
        <f ca="1"/>
        <v>1109.2</v>
      </c>
    </row>
    <row r="44" spans="2:78">
      <c r="I44" s="6" t="str">
        <f ca="1"/>
        <v>6 mo</v>
      </c>
      <c r="J44" s="40">
        <f ca="1"/>
        <v>61</v>
      </c>
      <c r="K44" s="41">
        <f ca="1"/>
        <v>92</v>
      </c>
      <c r="L44" s="40">
        <f ca="1"/>
        <v>316</v>
      </c>
      <c r="M44" s="41">
        <f ca="1"/>
        <v>440</v>
      </c>
      <c r="N44" s="40">
        <f ca="1"/>
        <v>481</v>
      </c>
      <c r="O44" s="41">
        <f ca="1"/>
        <v>545</v>
      </c>
      <c r="P44" s="40">
        <f ca="1"/>
        <v>571</v>
      </c>
      <c r="Q44" s="41">
        <f ca="1"/>
        <v>588</v>
      </c>
      <c r="R44" s="40">
        <f ca="1"/>
        <v>688</v>
      </c>
      <c r="S44" s="41">
        <f ca="1"/>
        <v>725</v>
      </c>
      <c r="T44" s="40">
        <f ca="1"/>
        <v>745</v>
      </c>
      <c r="U44" s="41">
        <f ca="1"/>
        <v>806</v>
      </c>
      <c r="V44" s="40">
        <f ca="1"/>
        <v>861</v>
      </c>
      <c r="W44" s="41">
        <f ca="1"/>
        <v>870</v>
      </c>
      <c r="X44" s="40">
        <f ca="1"/>
        <v>909</v>
      </c>
      <c r="Y44" s="41">
        <f ca="1"/>
        <v>939</v>
      </c>
      <c r="Z44" s="40">
        <f ca="1"/>
        <v>969</v>
      </c>
      <c r="AA44" s="41">
        <f ca="1"/>
        <v>1009</v>
      </c>
      <c r="AB44" s="40">
        <f ca="1"/>
        <v>1182</v>
      </c>
      <c r="AC44" s="41">
        <f ca="1"/>
        <v>1466</v>
      </c>
      <c r="AD44" s="42">
        <f ca="1"/>
        <v>1484</v>
      </c>
      <c r="AH44">
        <v>5.33</v>
      </c>
      <c r="AI44" s="47">
        <f t="shared" ref="AI44:AQ53" ca="1" si="5">IF(AND(AI$3&gt;=MIN($J$5:$AD$5),AI$3&lt;=MAX($J$5:$AD$5)),INDEX(allCentiles,$AR44,MATCH(AI$3,topRow)),NA())</f>
        <v>126.8</v>
      </c>
      <c r="AJ44" s="47">
        <f t="shared" ca="1" si="5"/>
        <v>151.9</v>
      </c>
      <c r="AK44" s="47">
        <f t="shared" ca="1" si="5"/>
        <v>201.7</v>
      </c>
      <c r="AL44" s="47">
        <f t="shared" ca="1" si="5"/>
        <v>404.4</v>
      </c>
      <c r="AM44" s="47">
        <f t="shared" ca="1" si="5"/>
        <v>585.6</v>
      </c>
      <c r="AN44" s="47">
        <f t="shared" ca="1" si="5"/>
        <v>740.1</v>
      </c>
      <c r="AO44" s="47">
        <f t="shared" ca="1" si="5"/>
        <v>913.1</v>
      </c>
      <c r="AP44" s="47">
        <f t="shared" ca="1" si="5"/>
        <v>1031.2</v>
      </c>
      <c r="AQ44" s="47">
        <f t="shared" ca="1" si="5"/>
        <v>1109.2</v>
      </c>
      <c r="AR44">
        <v>42</v>
      </c>
      <c r="AT44">
        <v>43</v>
      </c>
      <c r="AU44" t="s">
        <v>45</v>
      </c>
      <c r="AV44">
        <v>6.5278142794568597</v>
      </c>
      <c r="AW44">
        <v>1290.4466427672301</v>
      </c>
      <c r="AX44">
        <v>946.22448061620503</v>
      </c>
      <c r="AY44">
        <v>587.82242855304003</v>
      </c>
      <c r="BE44">
        <f ca="1"/>
        <v>5.4</v>
      </c>
      <c r="BF44">
        <f ca="1"/>
        <v>128</v>
      </c>
      <c r="BG44">
        <f ca="1"/>
        <v>153.30000000000001</v>
      </c>
      <c r="BH44">
        <f ca="1"/>
        <v>204.6</v>
      </c>
      <c r="BI44">
        <f ca="1"/>
        <v>285.2</v>
      </c>
      <c r="BJ44">
        <f ca="1"/>
        <v>359.9</v>
      </c>
      <c r="BK44">
        <f ca="1"/>
        <v>408.4</v>
      </c>
      <c r="BL44">
        <f ca="1"/>
        <v>451.5</v>
      </c>
      <c r="BM44">
        <f ca="1"/>
        <v>491.4</v>
      </c>
      <c r="BN44">
        <f ca="1"/>
        <v>518.5</v>
      </c>
      <c r="BO44">
        <f ca="1"/>
        <v>552.70000000000005</v>
      </c>
      <c r="BP44">
        <f ca="1"/>
        <v>589.5</v>
      </c>
      <c r="BQ44">
        <f ca="1"/>
        <v>612.6</v>
      </c>
      <c r="BR44">
        <f ca="1"/>
        <v>658.7</v>
      </c>
      <c r="BS44">
        <f ca="1"/>
        <v>684.3</v>
      </c>
      <c r="BT44">
        <f ca="1"/>
        <v>701.9</v>
      </c>
      <c r="BU44">
        <f ca="1"/>
        <v>743.7</v>
      </c>
      <c r="BV44">
        <f ca="1"/>
        <v>785.5</v>
      </c>
      <c r="BW44">
        <f ca="1"/>
        <v>859.9</v>
      </c>
      <c r="BX44">
        <f ca="1"/>
        <v>918.1</v>
      </c>
      <c r="BY44">
        <f ca="1"/>
        <v>1038.2</v>
      </c>
      <c r="BZ44">
        <f ca="1"/>
        <v>1115.5999999999999</v>
      </c>
    </row>
    <row r="45" spans="2:78" ht="17" thickBot="1">
      <c r="I45" s="10" t="str">
        <f ca="1"/>
        <v>9 mo</v>
      </c>
      <c r="J45" s="43">
        <f ca="1"/>
        <v>50</v>
      </c>
      <c r="K45" s="44">
        <f ca="1"/>
        <v>81</v>
      </c>
      <c r="L45" s="43">
        <f ca="1"/>
        <v>317</v>
      </c>
      <c r="M45" s="44">
        <f ca="1"/>
        <v>443</v>
      </c>
      <c r="N45" s="43">
        <f ca="1"/>
        <v>480</v>
      </c>
      <c r="O45" s="44">
        <f ca="1"/>
        <v>545</v>
      </c>
      <c r="P45" s="43">
        <f ca="1"/>
        <v>567</v>
      </c>
      <c r="Q45" s="44">
        <f ca="1"/>
        <v>583</v>
      </c>
      <c r="R45" s="43">
        <f ca="1"/>
        <v>690</v>
      </c>
      <c r="S45" s="44">
        <f ca="1"/>
        <v>729</v>
      </c>
      <c r="T45" s="43">
        <f ca="1"/>
        <v>747</v>
      </c>
      <c r="U45" s="44">
        <f ca="1"/>
        <v>812</v>
      </c>
      <c r="V45" s="43">
        <f ca="1"/>
        <v>866</v>
      </c>
      <c r="W45" s="44">
        <f ca="1"/>
        <v>875</v>
      </c>
      <c r="X45" s="43">
        <f ca="1"/>
        <v>916</v>
      </c>
      <c r="Y45" s="44">
        <f ca="1"/>
        <v>946</v>
      </c>
      <c r="Z45" s="43">
        <f ca="1"/>
        <v>974</v>
      </c>
      <c r="AA45" s="44">
        <f ca="1"/>
        <v>1011</v>
      </c>
      <c r="AB45" s="43">
        <f ca="1"/>
        <v>1191</v>
      </c>
      <c r="AC45" s="44">
        <f ca="1"/>
        <v>1485</v>
      </c>
      <c r="AD45" s="45">
        <f ca="1"/>
        <v>1500</v>
      </c>
      <c r="AH45">
        <v>5.42</v>
      </c>
      <c r="AI45" s="47">
        <f t="shared" ca="1" si="5"/>
        <v>128</v>
      </c>
      <c r="AJ45" s="47">
        <f t="shared" ca="1" si="5"/>
        <v>153.30000000000001</v>
      </c>
      <c r="AK45" s="47">
        <f t="shared" ca="1" si="5"/>
        <v>204.6</v>
      </c>
      <c r="AL45" s="47">
        <f t="shared" ca="1" si="5"/>
        <v>408.4</v>
      </c>
      <c r="AM45" s="47">
        <f t="shared" ca="1" si="5"/>
        <v>589.5</v>
      </c>
      <c r="AN45" s="47">
        <f t="shared" ca="1" si="5"/>
        <v>743.7</v>
      </c>
      <c r="AO45" s="47">
        <f t="shared" ca="1" si="5"/>
        <v>918.1</v>
      </c>
      <c r="AP45" s="47">
        <f t="shared" ca="1" si="5"/>
        <v>1038.2</v>
      </c>
      <c r="AQ45" s="47">
        <f t="shared" ca="1" si="5"/>
        <v>1115.5999999999999</v>
      </c>
      <c r="AR45">
        <v>43</v>
      </c>
      <c r="AT45">
        <v>44</v>
      </c>
      <c r="AU45" t="s">
        <v>45</v>
      </c>
      <c r="AV45">
        <v>6.61114761279019</v>
      </c>
      <c r="AW45">
        <v>1293.9309644749001</v>
      </c>
      <c r="AX45">
        <v>951.98416844964004</v>
      </c>
      <c r="AY45">
        <v>588.43713200460002</v>
      </c>
      <c r="BE45">
        <f ca="1"/>
        <v>5.5</v>
      </c>
      <c r="BF45">
        <f ca="1"/>
        <v>129</v>
      </c>
      <c r="BG45">
        <f ca="1"/>
        <v>154.5</v>
      </c>
      <c r="BH45">
        <f ca="1"/>
        <v>207.5</v>
      </c>
      <c r="BI45">
        <f ca="1"/>
        <v>288.60000000000002</v>
      </c>
      <c r="BJ45">
        <f ca="1"/>
        <v>363.5</v>
      </c>
      <c r="BK45">
        <f ca="1"/>
        <v>412.5</v>
      </c>
      <c r="BL45">
        <f ca="1"/>
        <v>455.7</v>
      </c>
      <c r="BM45">
        <f ca="1"/>
        <v>495.4</v>
      </c>
      <c r="BN45">
        <f ca="1"/>
        <v>522.70000000000005</v>
      </c>
      <c r="BO45">
        <f ca="1"/>
        <v>556.4</v>
      </c>
      <c r="BP45">
        <f ca="1"/>
        <v>593.29999999999995</v>
      </c>
      <c r="BQ45">
        <f ca="1"/>
        <v>616.5</v>
      </c>
      <c r="BR45">
        <f ca="1"/>
        <v>662.9</v>
      </c>
      <c r="BS45">
        <f ca="1"/>
        <v>688.2</v>
      </c>
      <c r="BT45">
        <f ca="1"/>
        <v>705.8</v>
      </c>
      <c r="BU45">
        <f ca="1"/>
        <v>747.4</v>
      </c>
      <c r="BV45">
        <f ca="1"/>
        <v>789.3</v>
      </c>
      <c r="BW45">
        <f ca="1"/>
        <v>863.6</v>
      </c>
      <c r="BX45">
        <f ca="1"/>
        <v>923</v>
      </c>
      <c r="BY45">
        <f ca="1"/>
        <v>1045.0999999999999</v>
      </c>
      <c r="BZ45">
        <f ca="1"/>
        <v>1121.8</v>
      </c>
    </row>
    <row r="46" spans="2:78" ht="17" thickBot="1">
      <c r="I46" s="10" t="str">
        <f ca="1"/>
        <v>12 years  0 mo</v>
      </c>
      <c r="J46" s="43">
        <f ca="1"/>
        <v>38</v>
      </c>
      <c r="K46" s="44">
        <f ca="1"/>
        <v>69</v>
      </c>
      <c r="L46" s="43">
        <f ca="1"/>
        <v>318</v>
      </c>
      <c r="M46" s="44">
        <f ca="1"/>
        <v>446</v>
      </c>
      <c r="N46" s="43">
        <f ca="1"/>
        <v>479</v>
      </c>
      <c r="O46" s="44">
        <f ca="1"/>
        <v>543</v>
      </c>
      <c r="P46" s="43">
        <f ca="1"/>
        <v>563</v>
      </c>
      <c r="Q46" s="44">
        <f ca="1"/>
        <v>577</v>
      </c>
      <c r="R46" s="43">
        <f ca="1"/>
        <v>691</v>
      </c>
      <c r="S46" s="44">
        <f ca="1"/>
        <v>733</v>
      </c>
      <c r="T46" s="43">
        <f ca="1"/>
        <v>748</v>
      </c>
      <c r="U46" s="44">
        <f ca="1"/>
        <v>817</v>
      </c>
      <c r="V46" s="43">
        <f ca="1"/>
        <v>871</v>
      </c>
      <c r="W46" s="44">
        <f ca="1"/>
        <v>879</v>
      </c>
      <c r="X46" s="43">
        <f ca="1"/>
        <v>923</v>
      </c>
      <c r="Y46" s="44">
        <f ca="1"/>
        <v>952</v>
      </c>
      <c r="Z46" s="43">
        <f ca="1"/>
        <v>978</v>
      </c>
      <c r="AA46" s="44">
        <f ca="1"/>
        <v>1012</v>
      </c>
      <c r="AB46" s="43">
        <f ca="1"/>
        <v>1200</v>
      </c>
      <c r="AC46" s="44">
        <f ca="1"/>
        <v>1503</v>
      </c>
      <c r="AD46" s="45">
        <f ca="1"/>
        <v>1517</v>
      </c>
      <c r="AH46">
        <v>5.5</v>
      </c>
      <c r="AI46" s="47">
        <f t="shared" ca="1" si="5"/>
        <v>129</v>
      </c>
      <c r="AJ46" s="47">
        <f t="shared" ca="1" si="5"/>
        <v>154.5</v>
      </c>
      <c r="AK46" s="47">
        <f t="shared" ca="1" si="5"/>
        <v>207.5</v>
      </c>
      <c r="AL46" s="47">
        <f t="shared" ca="1" si="5"/>
        <v>412.5</v>
      </c>
      <c r="AM46" s="47">
        <f t="shared" ca="1" si="5"/>
        <v>593.29999999999995</v>
      </c>
      <c r="AN46" s="47">
        <f t="shared" ca="1" si="5"/>
        <v>747.4</v>
      </c>
      <c r="AO46" s="47">
        <f t="shared" ca="1" si="5"/>
        <v>923</v>
      </c>
      <c r="AP46" s="47">
        <f t="shared" ca="1" si="5"/>
        <v>1045.0999999999999</v>
      </c>
      <c r="AQ46" s="47">
        <f t="shared" ca="1" si="5"/>
        <v>1121.8</v>
      </c>
      <c r="AR46">
        <v>44</v>
      </c>
      <c r="AT46">
        <v>45</v>
      </c>
      <c r="AU46" t="s">
        <v>45</v>
      </c>
      <c r="AV46">
        <v>6.6944809461235204</v>
      </c>
      <c r="AW46">
        <v>1297.2597169693699</v>
      </c>
      <c r="AX46">
        <v>957.55501874473305</v>
      </c>
      <c r="AY46">
        <v>588.98578944587905</v>
      </c>
      <c r="BE46">
        <f ca="1"/>
        <v>5.6</v>
      </c>
      <c r="BF46">
        <f ca="1"/>
        <v>130</v>
      </c>
      <c r="BG46">
        <f ca="1"/>
        <v>155.80000000000001</v>
      </c>
      <c r="BH46">
        <f ca="1"/>
        <v>210.3</v>
      </c>
      <c r="BI46">
        <f ca="1"/>
        <v>292</v>
      </c>
      <c r="BJ46">
        <f ca="1"/>
        <v>367</v>
      </c>
      <c r="BK46">
        <f ca="1"/>
        <v>416.4</v>
      </c>
      <c r="BL46">
        <f ca="1"/>
        <v>459.8</v>
      </c>
      <c r="BM46">
        <f ca="1"/>
        <v>499.3</v>
      </c>
      <c r="BN46">
        <f ca="1"/>
        <v>526.79999999999995</v>
      </c>
      <c r="BO46">
        <f ca="1"/>
        <v>560.20000000000005</v>
      </c>
      <c r="BP46">
        <f ca="1"/>
        <v>597</v>
      </c>
      <c r="BQ46">
        <f ca="1"/>
        <v>620.29999999999995</v>
      </c>
      <c r="BR46">
        <f ca="1"/>
        <v>667.1</v>
      </c>
      <c r="BS46">
        <f ca="1"/>
        <v>692.1</v>
      </c>
      <c r="BT46">
        <f ca="1"/>
        <v>709.8</v>
      </c>
      <c r="BU46">
        <f ca="1"/>
        <v>751</v>
      </c>
      <c r="BV46">
        <f ca="1"/>
        <v>793.1</v>
      </c>
      <c r="BW46">
        <f ca="1"/>
        <v>867.2</v>
      </c>
      <c r="BX46">
        <f ca="1"/>
        <v>928</v>
      </c>
      <c r="BY46">
        <f ca="1"/>
        <v>1052</v>
      </c>
      <c r="BZ46">
        <f ca="1"/>
        <v>1128</v>
      </c>
    </row>
    <row r="47" spans="2:78">
      <c r="AH47">
        <v>5.58</v>
      </c>
      <c r="AI47" s="47">
        <f t="shared" ca="1" si="5"/>
        <v>130</v>
      </c>
      <c r="AJ47" s="47">
        <f t="shared" ca="1" si="5"/>
        <v>155.80000000000001</v>
      </c>
      <c r="AK47" s="47">
        <f t="shared" ca="1" si="5"/>
        <v>210.3</v>
      </c>
      <c r="AL47" s="47">
        <f t="shared" ca="1" si="5"/>
        <v>416.4</v>
      </c>
      <c r="AM47" s="47">
        <f t="shared" ca="1" si="5"/>
        <v>597</v>
      </c>
      <c r="AN47" s="47">
        <f t="shared" ca="1" si="5"/>
        <v>751</v>
      </c>
      <c r="AO47" s="47">
        <f t="shared" ca="1" si="5"/>
        <v>928</v>
      </c>
      <c r="AP47" s="47">
        <f t="shared" ca="1" si="5"/>
        <v>1052</v>
      </c>
      <c r="AQ47" s="47">
        <f t="shared" ca="1" si="5"/>
        <v>1128</v>
      </c>
      <c r="AR47">
        <v>45</v>
      </c>
      <c r="AT47">
        <v>46</v>
      </c>
      <c r="AU47" t="s">
        <v>45</v>
      </c>
      <c r="AV47">
        <v>6.7778142794568597</v>
      </c>
      <c r="AW47">
        <v>1300.43984615924</v>
      </c>
      <c r="AX47">
        <v>962.94322274255705</v>
      </c>
      <c r="AY47">
        <v>589.47549710427495</v>
      </c>
      <c r="BE47">
        <f ca="1"/>
        <v>5.7</v>
      </c>
      <c r="BF47">
        <f ca="1"/>
        <v>131</v>
      </c>
      <c r="BG47">
        <f ca="1"/>
        <v>156.9</v>
      </c>
      <c r="BH47">
        <f ca="1"/>
        <v>213.1</v>
      </c>
      <c r="BI47">
        <f ca="1"/>
        <v>295.39999999999998</v>
      </c>
      <c r="BJ47">
        <f ca="1"/>
        <v>370.5</v>
      </c>
      <c r="BK47">
        <f ca="1"/>
        <v>420.3</v>
      </c>
      <c r="BL47">
        <f ca="1"/>
        <v>463.8</v>
      </c>
      <c r="BM47">
        <f ca="1"/>
        <v>503.2</v>
      </c>
      <c r="BN47">
        <f ca="1"/>
        <v>530.79999999999995</v>
      </c>
      <c r="BO47">
        <f ca="1"/>
        <v>563.9</v>
      </c>
      <c r="BP47">
        <f ca="1"/>
        <v>600.70000000000005</v>
      </c>
      <c r="BQ47">
        <f ca="1"/>
        <v>624.1</v>
      </c>
      <c r="BR47">
        <f ca="1"/>
        <v>671.2</v>
      </c>
      <c r="BS47">
        <f ca="1"/>
        <v>695.9</v>
      </c>
      <c r="BT47">
        <f ca="1"/>
        <v>713.7</v>
      </c>
      <c r="BU47">
        <f ca="1"/>
        <v>754.6</v>
      </c>
      <c r="BV47">
        <f ca="1"/>
        <v>796.8</v>
      </c>
      <c r="BW47">
        <f ca="1"/>
        <v>870.8</v>
      </c>
      <c r="BX47">
        <f ca="1"/>
        <v>932.8</v>
      </c>
      <c r="BY47">
        <f ca="1"/>
        <v>1058.9000000000001</v>
      </c>
      <c r="BZ47">
        <f ca="1"/>
        <v>1134.2</v>
      </c>
    </row>
    <row r="48" spans="2:78">
      <c r="AH48">
        <v>5.67</v>
      </c>
      <c r="AI48" s="47">
        <f t="shared" ca="1" si="5"/>
        <v>131</v>
      </c>
      <c r="AJ48" s="47">
        <f t="shared" ca="1" si="5"/>
        <v>156.9</v>
      </c>
      <c r="AK48" s="47">
        <f t="shared" ca="1" si="5"/>
        <v>213.1</v>
      </c>
      <c r="AL48" s="47">
        <f t="shared" ca="1" si="5"/>
        <v>420.3</v>
      </c>
      <c r="AM48" s="47">
        <f t="shared" ca="1" si="5"/>
        <v>600.70000000000005</v>
      </c>
      <c r="AN48" s="47">
        <f t="shared" ca="1" si="5"/>
        <v>754.6</v>
      </c>
      <c r="AO48" s="47">
        <f t="shared" ca="1" si="5"/>
        <v>932.8</v>
      </c>
      <c r="AP48" s="47">
        <f t="shared" ca="1" si="5"/>
        <v>1058.9000000000001</v>
      </c>
      <c r="AQ48" s="47">
        <f t="shared" ca="1" si="5"/>
        <v>1134.2</v>
      </c>
      <c r="AR48">
        <v>46</v>
      </c>
      <c r="AT48">
        <v>47</v>
      </c>
      <c r="AU48" t="s">
        <v>45</v>
      </c>
      <c r="AV48">
        <v>6.86114761279019</v>
      </c>
      <c r="AW48">
        <v>1303.47798782976</v>
      </c>
      <c r="AX48">
        <v>968.15476869771305</v>
      </c>
      <c r="AY48">
        <v>589.91258876229097</v>
      </c>
      <c r="BE48">
        <f ca="1"/>
        <v>5.8</v>
      </c>
      <c r="BF48">
        <f ca="1"/>
        <v>131.9</v>
      </c>
      <c r="BG48">
        <f ca="1"/>
        <v>158</v>
      </c>
      <c r="BH48">
        <f ca="1"/>
        <v>215.9</v>
      </c>
      <c r="BI48">
        <f ca="1"/>
        <v>298.8</v>
      </c>
      <c r="BJ48">
        <f ca="1"/>
        <v>373.9</v>
      </c>
      <c r="BK48">
        <f ca="1"/>
        <v>424.1</v>
      </c>
      <c r="BL48">
        <f ca="1"/>
        <v>467.8</v>
      </c>
      <c r="BM48">
        <f ca="1"/>
        <v>507</v>
      </c>
      <c r="BN48">
        <f ca="1"/>
        <v>534.79999999999995</v>
      </c>
      <c r="BO48">
        <f ca="1"/>
        <v>567.5</v>
      </c>
      <c r="BP48">
        <f ca="1"/>
        <v>604.4</v>
      </c>
      <c r="BQ48">
        <f ca="1"/>
        <v>627.9</v>
      </c>
      <c r="BR48">
        <f ca="1"/>
        <v>675.4</v>
      </c>
      <c r="BS48">
        <f ca="1"/>
        <v>699.7</v>
      </c>
      <c r="BT48">
        <f ca="1"/>
        <v>717.6</v>
      </c>
      <c r="BU48">
        <f ca="1"/>
        <v>758.2</v>
      </c>
      <c r="BV48">
        <f ca="1"/>
        <v>800.5</v>
      </c>
      <c r="BW48">
        <f ca="1"/>
        <v>874.4</v>
      </c>
      <c r="BX48">
        <f ca="1"/>
        <v>937.7</v>
      </c>
      <c r="BY48">
        <f ca="1"/>
        <v>1065.8</v>
      </c>
      <c r="BZ48">
        <f ca="1"/>
        <v>1140.2</v>
      </c>
    </row>
    <row r="49" spans="34:78">
      <c r="AH49">
        <v>5.75</v>
      </c>
      <c r="AI49" s="47">
        <f t="shared" ca="1" si="5"/>
        <v>131.9</v>
      </c>
      <c r="AJ49" s="47">
        <f t="shared" ca="1" si="5"/>
        <v>158</v>
      </c>
      <c r="AK49" s="47">
        <f t="shared" ca="1" si="5"/>
        <v>215.9</v>
      </c>
      <c r="AL49" s="47">
        <f t="shared" ca="1" si="5"/>
        <v>424.1</v>
      </c>
      <c r="AM49" s="47">
        <f t="shared" ca="1" si="5"/>
        <v>604.4</v>
      </c>
      <c r="AN49" s="47">
        <f t="shared" ca="1" si="5"/>
        <v>758.2</v>
      </c>
      <c r="AO49" s="47">
        <f t="shared" ca="1" si="5"/>
        <v>937.7</v>
      </c>
      <c r="AP49" s="47">
        <f t="shared" ca="1" si="5"/>
        <v>1065.8</v>
      </c>
      <c r="AQ49" s="47">
        <f t="shared" ca="1" si="5"/>
        <v>1140.2</v>
      </c>
      <c r="AR49">
        <v>47</v>
      </c>
      <c r="AT49">
        <v>48</v>
      </c>
      <c r="AU49" t="s">
        <v>45</v>
      </c>
      <c r="AV49">
        <v>6.9444809461235204</v>
      </c>
      <c r="AW49">
        <v>1306.3804814893001</v>
      </c>
      <c r="AX49">
        <v>973.19544853345496</v>
      </c>
      <c r="AY49">
        <v>590.30271767743295</v>
      </c>
      <c r="BE49">
        <f ca="1"/>
        <v>5.8</v>
      </c>
      <c r="BF49">
        <f ca="1"/>
        <v>132.69999999999999</v>
      </c>
      <c r="BG49">
        <f ca="1"/>
        <v>159</v>
      </c>
      <c r="BH49">
        <f ca="1"/>
        <v>218.6</v>
      </c>
      <c r="BI49">
        <f ca="1"/>
        <v>302.10000000000002</v>
      </c>
      <c r="BJ49">
        <f ca="1"/>
        <v>377.3</v>
      </c>
      <c r="BK49">
        <f ca="1"/>
        <v>427.9</v>
      </c>
      <c r="BL49">
        <f ca="1"/>
        <v>471.7</v>
      </c>
      <c r="BM49">
        <f ca="1"/>
        <v>510.7</v>
      </c>
      <c r="BN49">
        <f ca="1"/>
        <v>538.79999999999995</v>
      </c>
      <c r="BO49">
        <f ca="1"/>
        <v>571.20000000000005</v>
      </c>
      <c r="BP49">
        <f ca="1"/>
        <v>608</v>
      </c>
      <c r="BQ49">
        <f ca="1"/>
        <v>631.70000000000005</v>
      </c>
      <c r="BR49">
        <f ca="1"/>
        <v>679.4</v>
      </c>
      <c r="BS49">
        <f ca="1"/>
        <v>703.5</v>
      </c>
      <c r="BT49">
        <f ca="1"/>
        <v>721.4</v>
      </c>
      <c r="BU49">
        <f ca="1"/>
        <v>761.8</v>
      </c>
      <c r="BV49">
        <f ca="1"/>
        <v>804.2</v>
      </c>
      <c r="BW49">
        <f ca="1"/>
        <v>877.9</v>
      </c>
      <c r="BX49">
        <f ca="1"/>
        <v>942.5</v>
      </c>
      <c r="BY49">
        <f ca="1"/>
        <v>1072.5999999999999</v>
      </c>
      <c r="BZ49">
        <f ca="1"/>
        <v>1146.2</v>
      </c>
    </row>
    <row r="50" spans="34:78">
      <c r="AH50">
        <v>5.83</v>
      </c>
      <c r="AI50" s="47">
        <f t="shared" ca="1" si="5"/>
        <v>132.69999999999999</v>
      </c>
      <c r="AJ50" s="47">
        <f t="shared" ca="1" si="5"/>
        <v>159</v>
      </c>
      <c r="AK50" s="47">
        <f t="shared" ca="1" si="5"/>
        <v>218.6</v>
      </c>
      <c r="AL50" s="47">
        <f t="shared" ca="1" si="5"/>
        <v>427.9</v>
      </c>
      <c r="AM50" s="47">
        <f t="shared" ca="1" si="5"/>
        <v>608</v>
      </c>
      <c r="AN50" s="47">
        <f t="shared" ca="1" si="5"/>
        <v>761.8</v>
      </c>
      <c r="AO50" s="47">
        <f t="shared" ca="1" si="5"/>
        <v>942.5</v>
      </c>
      <c r="AP50" s="47">
        <f t="shared" ca="1" si="5"/>
        <v>1072.5999999999999</v>
      </c>
      <c r="AQ50" s="47">
        <f t="shared" ca="1" si="5"/>
        <v>1146.2</v>
      </c>
      <c r="AR50">
        <v>48</v>
      </c>
      <c r="AT50">
        <v>49</v>
      </c>
      <c r="AU50" t="s">
        <v>45</v>
      </c>
      <c r="AV50">
        <v>7.0278142794568597</v>
      </c>
      <c r="AW50">
        <v>1309.15338359765</v>
      </c>
      <c r="AX50">
        <v>978.07086427862896</v>
      </c>
      <c r="AY50">
        <v>590.65092970033299</v>
      </c>
      <c r="BE50">
        <f ca="1"/>
        <v>5.9</v>
      </c>
      <c r="BF50">
        <f ca="1"/>
        <v>133.4</v>
      </c>
      <c r="BG50">
        <f ca="1"/>
        <v>160</v>
      </c>
      <c r="BH50">
        <f ca="1"/>
        <v>221.3</v>
      </c>
      <c r="BI50">
        <f ca="1"/>
        <v>305.3</v>
      </c>
      <c r="BJ50">
        <f ca="1"/>
        <v>380.6</v>
      </c>
      <c r="BK50">
        <f ca="1"/>
        <v>431.6</v>
      </c>
      <c r="BL50">
        <f ca="1"/>
        <v>475.5</v>
      </c>
      <c r="BM50">
        <f ca="1"/>
        <v>514.29999999999995</v>
      </c>
      <c r="BN50">
        <f ca="1"/>
        <v>542.6</v>
      </c>
      <c r="BO50">
        <f ca="1"/>
        <v>574.70000000000005</v>
      </c>
      <c r="BP50">
        <f ca="1"/>
        <v>611.6</v>
      </c>
      <c r="BQ50">
        <f ca="1"/>
        <v>635.4</v>
      </c>
      <c r="BR50">
        <f ca="1"/>
        <v>683.5</v>
      </c>
      <c r="BS50">
        <f ca="1"/>
        <v>707.2</v>
      </c>
      <c r="BT50">
        <f ca="1"/>
        <v>725.3</v>
      </c>
      <c r="BU50">
        <f ca="1"/>
        <v>765.3</v>
      </c>
      <c r="BV50">
        <f ca="1"/>
        <v>807.9</v>
      </c>
      <c r="BW50">
        <f ca="1"/>
        <v>881.4</v>
      </c>
      <c r="BX50">
        <f ca="1"/>
        <v>947.3</v>
      </c>
      <c r="BY50">
        <f ca="1"/>
        <v>1079.4000000000001</v>
      </c>
      <c r="BZ50">
        <f ca="1"/>
        <v>1152.0999999999999</v>
      </c>
    </row>
    <row r="51" spans="34:78">
      <c r="AH51">
        <v>5.92</v>
      </c>
      <c r="AI51" s="47">
        <f t="shared" ca="1" si="5"/>
        <v>133.4</v>
      </c>
      <c r="AJ51" s="47">
        <f t="shared" ca="1" si="5"/>
        <v>160</v>
      </c>
      <c r="AK51" s="47">
        <f t="shared" ca="1" si="5"/>
        <v>221.3</v>
      </c>
      <c r="AL51" s="47">
        <f t="shared" ca="1" si="5"/>
        <v>431.6</v>
      </c>
      <c r="AM51" s="47">
        <f t="shared" ca="1" si="5"/>
        <v>611.6</v>
      </c>
      <c r="AN51" s="47">
        <f t="shared" ca="1" si="5"/>
        <v>765.3</v>
      </c>
      <c r="AO51" s="47">
        <f t="shared" ca="1" si="5"/>
        <v>947.3</v>
      </c>
      <c r="AP51" s="47">
        <f t="shared" ca="1" si="5"/>
        <v>1079.4000000000001</v>
      </c>
      <c r="AQ51" s="47">
        <f t="shared" ca="1" si="5"/>
        <v>1152.0999999999999</v>
      </c>
      <c r="AR51">
        <v>49</v>
      </c>
      <c r="AT51">
        <v>50</v>
      </c>
      <c r="AU51" t="s">
        <v>45</v>
      </c>
      <c r="AV51">
        <v>7.11114761279019</v>
      </c>
      <c r="AW51">
        <v>1311.8024802037</v>
      </c>
      <c r="AX51">
        <v>982.78643429355805</v>
      </c>
      <c r="AY51">
        <v>590.96172853678297</v>
      </c>
      <c r="BE51">
        <f ca="1"/>
        <v>6</v>
      </c>
      <c r="BF51">
        <f ca="1"/>
        <v>134.1</v>
      </c>
      <c r="BG51">
        <f ca="1"/>
        <v>160.9</v>
      </c>
      <c r="BH51">
        <f ca="1"/>
        <v>224</v>
      </c>
      <c r="BI51">
        <f ca="1"/>
        <v>308.60000000000002</v>
      </c>
      <c r="BJ51">
        <f ca="1"/>
        <v>383.9</v>
      </c>
      <c r="BK51">
        <f ca="1"/>
        <v>435.3</v>
      </c>
      <c r="BL51">
        <f ca="1"/>
        <v>479.2</v>
      </c>
      <c r="BM51">
        <f ca="1"/>
        <v>517.79999999999995</v>
      </c>
      <c r="BN51">
        <f ca="1"/>
        <v>546.5</v>
      </c>
      <c r="BO51">
        <f ca="1"/>
        <v>578.29999999999995</v>
      </c>
      <c r="BP51">
        <f ca="1"/>
        <v>615.1</v>
      </c>
      <c r="BQ51">
        <f ca="1"/>
        <v>639.1</v>
      </c>
      <c r="BR51">
        <f ca="1"/>
        <v>687.5</v>
      </c>
      <c r="BS51">
        <f ca="1"/>
        <v>710.8</v>
      </c>
      <c r="BT51">
        <f ca="1"/>
        <v>729.1</v>
      </c>
      <c r="BU51">
        <f ca="1"/>
        <v>768.8</v>
      </c>
      <c r="BV51">
        <f ca="1"/>
        <v>811.5</v>
      </c>
      <c r="BW51">
        <f ca="1"/>
        <v>884.8</v>
      </c>
      <c r="BX51">
        <f ca="1"/>
        <v>952.1</v>
      </c>
      <c r="BY51">
        <f ca="1"/>
        <v>1086.2</v>
      </c>
      <c r="BZ51">
        <f ca="1"/>
        <v>1158</v>
      </c>
    </row>
    <row r="52" spans="34:78">
      <c r="AH52">
        <v>6</v>
      </c>
      <c r="AI52" s="47">
        <f t="shared" ca="1" si="5"/>
        <v>134.1</v>
      </c>
      <c r="AJ52" s="47">
        <f t="shared" ca="1" si="5"/>
        <v>160.9</v>
      </c>
      <c r="AK52" s="47">
        <f t="shared" ca="1" si="5"/>
        <v>224</v>
      </c>
      <c r="AL52" s="47">
        <f t="shared" ca="1" si="5"/>
        <v>435.3</v>
      </c>
      <c r="AM52" s="47">
        <f t="shared" ca="1" si="5"/>
        <v>615.1</v>
      </c>
      <c r="AN52" s="47">
        <f t="shared" ca="1" si="5"/>
        <v>768.8</v>
      </c>
      <c r="AO52" s="47">
        <f t="shared" ca="1" si="5"/>
        <v>952.1</v>
      </c>
      <c r="AP52" s="47">
        <f t="shared" ca="1" si="5"/>
        <v>1086.2</v>
      </c>
      <c r="AQ52" s="47">
        <f t="shared" ca="1" si="5"/>
        <v>1158</v>
      </c>
      <c r="AR52">
        <v>50</v>
      </c>
      <c r="AT52">
        <v>51</v>
      </c>
      <c r="AU52" t="s">
        <v>45</v>
      </c>
      <c r="AV52">
        <v>7.1944809461235204</v>
      </c>
      <c r="AW52">
        <v>1314.33329901875</v>
      </c>
      <c r="AX52">
        <v>987.34739929181706</v>
      </c>
      <c r="AY52">
        <v>591.23913399778405</v>
      </c>
      <c r="BE52">
        <f ca="1"/>
        <v>6.1</v>
      </c>
      <c r="BF52">
        <f ca="1"/>
        <v>134.80000000000001</v>
      </c>
      <c r="BG52">
        <f ca="1"/>
        <v>161.69999999999999</v>
      </c>
      <c r="BH52">
        <f ca="1"/>
        <v>226.6</v>
      </c>
      <c r="BI52">
        <f ca="1"/>
        <v>311.8</v>
      </c>
      <c r="BJ52">
        <f ca="1"/>
        <v>387.1</v>
      </c>
      <c r="BK52">
        <f ca="1"/>
        <v>438.9</v>
      </c>
      <c r="BL52">
        <f ca="1"/>
        <v>482.9</v>
      </c>
      <c r="BM52">
        <f ca="1"/>
        <v>521.29999999999995</v>
      </c>
      <c r="BN52">
        <f ca="1"/>
        <v>550.29999999999995</v>
      </c>
      <c r="BO52">
        <f ca="1"/>
        <v>581.79999999999995</v>
      </c>
      <c r="BP52">
        <f ca="1"/>
        <v>618.6</v>
      </c>
      <c r="BQ52">
        <f ca="1"/>
        <v>642.70000000000005</v>
      </c>
      <c r="BR52">
        <f ca="1"/>
        <v>691.4</v>
      </c>
      <c r="BS52">
        <f ca="1"/>
        <v>714.5</v>
      </c>
      <c r="BT52">
        <f ca="1"/>
        <v>732.9</v>
      </c>
      <c r="BU52">
        <f ca="1"/>
        <v>772.3</v>
      </c>
      <c r="BV52">
        <f ca="1"/>
        <v>815.1</v>
      </c>
      <c r="BW52">
        <f ca="1"/>
        <v>888.2</v>
      </c>
      <c r="BX52">
        <f ca="1"/>
        <v>956.8</v>
      </c>
      <c r="BY52">
        <f ca="1"/>
        <v>1093</v>
      </c>
      <c r="BZ52">
        <f ca="1"/>
        <v>1163.8</v>
      </c>
    </row>
    <row r="53" spans="34:78">
      <c r="AH53">
        <v>6.08</v>
      </c>
      <c r="AI53" s="47">
        <f t="shared" ca="1" si="5"/>
        <v>134.80000000000001</v>
      </c>
      <c r="AJ53" s="47">
        <f t="shared" ca="1" si="5"/>
        <v>161.69999999999999</v>
      </c>
      <c r="AK53" s="47">
        <f t="shared" ca="1" si="5"/>
        <v>226.6</v>
      </c>
      <c r="AL53" s="47">
        <f t="shared" ca="1" si="5"/>
        <v>438.9</v>
      </c>
      <c r="AM53" s="47">
        <f t="shared" ca="1" si="5"/>
        <v>618.6</v>
      </c>
      <c r="AN53" s="47">
        <f t="shared" ca="1" si="5"/>
        <v>772.3</v>
      </c>
      <c r="AO53" s="47">
        <f t="shared" ca="1" si="5"/>
        <v>956.8</v>
      </c>
      <c r="AP53" s="47">
        <f t="shared" ca="1" si="5"/>
        <v>1093</v>
      </c>
      <c r="AQ53" s="47">
        <f t="shared" ca="1" si="5"/>
        <v>1163.8</v>
      </c>
      <c r="AR53">
        <v>51</v>
      </c>
      <c r="AT53">
        <v>52</v>
      </c>
      <c r="AU53" t="s">
        <v>45</v>
      </c>
      <c r="AV53">
        <v>7.2778142794568597</v>
      </c>
      <c r="AW53">
        <v>1316.7511209509601</v>
      </c>
      <c r="AX53">
        <v>991.75882816456999</v>
      </c>
      <c r="AY53">
        <v>591.48673399099005</v>
      </c>
      <c r="BE53">
        <f ca="1"/>
        <v>6.2</v>
      </c>
      <c r="BF53">
        <f ca="1"/>
        <v>135.4</v>
      </c>
      <c r="BG53">
        <f ca="1"/>
        <v>162.5</v>
      </c>
      <c r="BH53">
        <f ca="1"/>
        <v>229.2</v>
      </c>
      <c r="BI53">
        <f ca="1"/>
        <v>315</v>
      </c>
      <c r="BJ53">
        <f ca="1"/>
        <v>390.3</v>
      </c>
      <c r="BK53">
        <f ca="1"/>
        <v>442.4</v>
      </c>
      <c r="BL53">
        <f ca="1"/>
        <v>486.5</v>
      </c>
      <c r="BM53">
        <f ca="1"/>
        <v>524.70000000000005</v>
      </c>
      <c r="BN53">
        <f ca="1"/>
        <v>554</v>
      </c>
      <c r="BO53">
        <f ca="1"/>
        <v>585.29999999999995</v>
      </c>
      <c r="BP53">
        <f ca="1"/>
        <v>622</v>
      </c>
      <c r="BQ53">
        <f ca="1"/>
        <v>646.4</v>
      </c>
      <c r="BR53">
        <f ca="1"/>
        <v>695.4</v>
      </c>
      <c r="BS53">
        <f ca="1"/>
        <v>718.1</v>
      </c>
      <c r="BT53">
        <f ca="1"/>
        <v>736.6</v>
      </c>
      <c r="BU53">
        <f ca="1"/>
        <v>775.7</v>
      </c>
      <c r="BV53">
        <f ca="1"/>
        <v>818.6</v>
      </c>
      <c r="BW53">
        <f ca="1"/>
        <v>891.6</v>
      </c>
      <c r="BX53">
        <f ca="1"/>
        <v>961.5</v>
      </c>
      <c r="BY53">
        <f ca="1"/>
        <v>1099.8</v>
      </c>
      <c r="BZ53">
        <f ca="1"/>
        <v>1169.5</v>
      </c>
    </row>
    <row r="54" spans="34:78">
      <c r="AH54">
        <v>6.17</v>
      </c>
      <c r="AI54" s="47">
        <f t="shared" ref="AI54:AQ63" ca="1" si="6">IF(AND(AI$3&gt;=MIN($J$5:$AD$5),AI$3&lt;=MAX($J$5:$AD$5)),INDEX(allCentiles,$AR54,MATCH(AI$3,topRow)),NA())</f>
        <v>135.4</v>
      </c>
      <c r="AJ54" s="47">
        <f t="shared" ca="1" si="6"/>
        <v>162.5</v>
      </c>
      <c r="AK54" s="47">
        <f t="shared" ca="1" si="6"/>
        <v>229.2</v>
      </c>
      <c r="AL54" s="47">
        <f t="shared" ca="1" si="6"/>
        <v>442.4</v>
      </c>
      <c r="AM54" s="47">
        <f t="shared" ca="1" si="6"/>
        <v>622</v>
      </c>
      <c r="AN54" s="47">
        <f t="shared" ca="1" si="6"/>
        <v>775.7</v>
      </c>
      <c r="AO54" s="47">
        <f t="shared" ca="1" si="6"/>
        <v>961.5</v>
      </c>
      <c r="AP54" s="47">
        <f t="shared" ca="1" si="6"/>
        <v>1099.8</v>
      </c>
      <c r="AQ54" s="47">
        <f t="shared" ca="1" si="6"/>
        <v>1169.5</v>
      </c>
      <c r="AR54">
        <v>52</v>
      </c>
      <c r="AT54">
        <v>53</v>
      </c>
      <c r="AU54" t="s">
        <v>45</v>
      </c>
      <c r="AV54">
        <v>7.36114761279019</v>
      </c>
      <c r="AW54">
        <v>1319.0609911246399</v>
      </c>
      <c r="AX54">
        <v>996.02562361395098</v>
      </c>
      <c r="AY54">
        <v>591.70773092599802</v>
      </c>
      <c r="BE54">
        <f ca="1"/>
        <v>6.2</v>
      </c>
      <c r="BF54">
        <f ca="1"/>
        <v>135.9</v>
      </c>
      <c r="BG54">
        <f ca="1"/>
        <v>163.19999999999999</v>
      </c>
      <c r="BH54">
        <f ca="1"/>
        <v>231.7</v>
      </c>
      <c r="BI54">
        <f ca="1"/>
        <v>318.10000000000002</v>
      </c>
      <c r="BJ54">
        <f ca="1"/>
        <v>393.4</v>
      </c>
      <c r="BK54">
        <f ca="1"/>
        <v>445.9</v>
      </c>
      <c r="BL54">
        <f ca="1"/>
        <v>490</v>
      </c>
      <c r="BM54">
        <f ca="1"/>
        <v>528</v>
      </c>
      <c r="BN54">
        <f ca="1"/>
        <v>557.70000000000005</v>
      </c>
      <c r="BO54">
        <f ca="1"/>
        <v>588.70000000000005</v>
      </c>
      <c r="BP54">
        <f ca="1"/>
        <v>625.4</v>
      </c>
      <c r="BQ54">
        <f ca="1"/>
        <v>649.9</v>
      </c>
      <c r="BR54">
        <f ca="1"/>
        <v>699.2</v>
      </c>
      <c r="BS54">
        <f ca="1"/>
        <v>721.7</v>
      </c>
      <c r="BT54">
        <f ca="1"/>
        <v>740.3</v>
      </c>
      <c r="BU54">
        <f ca="1"/>
        <v>779.2</v>
      </c>
      <c r="BV54">
        <f ca="1"/>
        <v>822.1</v>
      </c>
      <c r="BW54">
        <f ca="1"/>
        <v>894.9</v>
      </c>
      <c r="BX54">
        <f ca="1"/>
        <v>966.1</v>
      </c>
      <c r="BY54">
        <f ca="1"/>
        <v>1106.5</v>
      </c>
      <c r="BZ54">
        <f ca="1"/>
        <v>1175.2</v>
      </c>
    </row>
    <row r="55" spans="34:78">
      <c r="AH55">
        <v>6.25</v>
      </c>
      <c r="AI55" s="47">
        <f t="shared" ca="1" si="6"/>
        <v>135.9</v>
      </c>
      <c r="AJ55" s="47">
        <f t="shared" ca="1" si="6"/>
        <v>163.19999999999999</v>
      </c>
      <c r="AK55" s="47">
        <f t="shared" ca="1" si="6"/>
        <v>231.7</v>
      </c>
      <c r="AL55" s="47">
        <f t="shared" ca="1" si="6"/>
        <v>445.9</v>
      </c>
      <c r="AM55" s="47">
        <f t="shared" ca="1" si="6"/>
        <v>625.4</v>
      </c>
      <c r="AN55" s="47">
        <f t="shared" ca="1" si="6"/>
        <v>779.2</v>
      </c>
      <c r="AO55" s="47">
        <f t="shared" ca="1" si="6"/>
        <v>966.1</v>
      </c>
      <c r="AP55" s="47">
        <f t="shared" ca="1" si="6"/>
        <v>1106.5</v>
      </c>
      <c r="AQ55" s="47">
        <f t="shared" ca="1" si="6"/>
        <v>1175.2</v>
      </c>
      <c r="AR55">
        <v>53</v>
      </c>
      <c r="AT55">
        <v>54</v>
      </c>
      <c r="AU55" t="s">
        <v>45</v>
      </c>
      <c r="AV55">
        <v>7.4444809461235204</v>
      </c>
      <c r="AW55">
        <v>1321.26772940763</v>
      </c>
      <c r="AX55">
        <v>1000.15252760175</v>
      </c>
      <c r="AY55">
        <v>591.904983133683</v>
      </c>
      <c r="BE55">
        <f ca="1"/>
        <v>6.3</v>
      </c>
      <c r="BF55">
        <f ca="1"/>
        <v>136.4</v>
      </c>
      <c r="BG55">
        <f ca="1"/>
        <v>163.9</v>
      </c>
      <c r="BH55">
        <f ca="1"/>
        <v>234.2</v>
      </c>
      <c r="BI55">
        <f ca="1"/>
        <v>321.2</v>
      </c>
      <c r="BJ55">
        <f ca="1"/>
        <v>396.4</v>
      </c>
      <c r="BK55">
        <f ca="1"/>
        <v>449.3</v>
      </c>
      <c r="BL55">
        <f ca="1"/>
        <v>493.5</v>
      </c>
      <c r="BM55">
        <f ca="1"/>
        <v>531.29999999999995</v>
      </c>
      <c r="BN55">
        <f ca="1"/>
        <v>561.4</v>
      </c>
      <c r="BO55">
        <f ca="1"/>
        <v>592.1</v>
      </c>
      <c r="BP55">
        <f ca="1"/>
        <v>628.70000000000005</v>
      </c>
      <c r="BQ55">
        <f ca="1"/>
        <v>653.5</v>
      </c>
      <c r="BR55">
        <f ca="1"/>
        <v>703.1</v>
      </c>
      <c r="BS55">
        <f ca="1"/>
        <v>725.2</v>
      </c>
      <c r="BT55">
        <f ca="1"/>
        <v>744</v>
      </c>
      <c r="BU55">
        <f ca="1"/>
        <v>782.6</v>
      </c>
      <c r="BV55">
        <f ca="1"/>
        <v>825.6</v>
      </c>
      <c r="BW55">
        <f ca="1"/>
        <v>898.1</v>
      </c>
      <c r="BX55">
        <f ca="1"/>
        <v>970.7</v>
      </c>
      <c r="BY55">
        <f ca="1"/>
        <v>1113.2</v>
      </c>
      <c r="BZ55">
        <f ca="1"/>
        <v>1180.9000000000001</v>
      </c>
    </row>
    <row r="56" spans="34:78">
      <c r="AH56">
        <v>6.33</v>
      </c>
      <c r="AI56" s="47">
        <f t="shared" ca="1" si="6"/>
        <v>136.4</v>
      </c>
      <c r="AJ56" s="47">
        <f t="shared" ca="1" si="6"/>
        <v>163.9</v>
      </c>
      <c r="AK56" s="47">
        <f t="shared" ca="1" si="6"/>
        <v>234.2</v>
      </c>
      <c r="AL56" s="47">
        <f t="shared" ca="1" si="6"/>
        <v>449.3</v>
      </c>
      <c r="AM56" s="47">
        <f t="shared" ca="1" si="6"/>
        <v>628.70000000000005</v>
      </c>
      <c r="AN56" s="47">
        <f t="shared" ca="1" si="6"/>
        <v>782.6</v>
      </c>
      <c r="AO56" s="47">
        <f t="shared" ca="1" si="6"/>
        <v>970.7</v>
      </c>
      <c r="AP56" s="47">
        <f t="shared" ca="1" si="6"/>
        <v>1113.2</v>
      </c>
      <c r="AQ56" s="47">
        <f t="shared" ca="1" si="6"/>
        <v>1180.9000000000001</v>
      </c>
      <c r="AR56">
        <v>54</v>
      </c>
      <c r="AT56">
        <v>55</v>
      </c>
      <c r="AU56" t="s">
        <v>45</v>
      </c>
      <c r="AV56">
        <v>7.5278142794568597</v>
      </c>
      <c r="AW56">
        <v>1323.37594046862</v>
      </c>
      <c r="AX56">
        <v>1004.1441266194601</v>
      </c>
      <c r="AY56">
        <v>592.08104183528997</v>
      </c>
      <c r="BE56">
        <f ca="1"/>
        <v>6.4</v>
      </c>
      <c r="BF56">
        <f ca="1"/>
        <v>136.80000000000001</v>
      </c>
      <c r="BG56">
        <f ca="1"/>
        <v>164.5</v>
      </c>
      <c r="BH56">
        <f ca="1"/>
        <v>236.7</v>
      </c>
      <c r="BI56">
        <f ca="1"/>
        <v>324.2</v>
      </c>
      <c r="BJ56">
        <f ca="1"/>
        <v>399.4</v>
      </c>
      <c r="BK56">
        <f ca="1"/>
        <v>452.7</v>
      </c>
      <c r="BL56">
        <f ca="1"/>
        <v>496.9</v>
      </c>
      <c r="BM56">
        <f ca="1"/>
        <v>534.4</v>
      </c>
      <c r="BN56">
        <f ca="1"/>
        <v>565</v>
      </c>
      <c r="BO56">
        <f ca="1"/>
        <v>595.5</v>
      </c>
      <c r="BP56">
        <f ca="1"/>
        <v>632</v>
      </c>
      <c r="BQ56">
        <f ca="1"/>
        <v>657</v>
      </c>
      <c r="BR56">
        <f ca="1"/>
        <v>706.9</v>
      </c>
      <c r="BS56">
        <f ca="1"/>
        <v>728.7</v>
      </c>
      <c r="BT56">
        <f ca="1"/>
        <v>747.7</v>
      </c>
      <c r="BU56">
        <f ca="1"/>
        <v>786</v>
      </c>
      <c r="BV56">
        <f ca="1"/>
        <v>829</v>
      </c>
      <c r="BW56">
        <f ca="1"/>
        <v>901.3</v>
      </c>
      <c r="BX56">
        <f ca="1"/>
        <v>975.3</v>
      </c>
      <c r="BY56">
        <f ca="1"/>
        <v>1119.9000000000001</v>
      </c>
      <c r="BZ56">
        <f ca="1"/>
        <v>1186.5999999999999</v>
      </c>
    </row>
    <row r="57" spans="34:78">
      <c r="AH57">
        <v>6.42</v>
      </c>
      <c r="AI57" s="47">
        <f t="shared" ca="1" si="6"/>
        <v>136.80000000000001</v>
      </c>
      <c r="AJ57" s="47">
        <f t="shared" ca="1" si="6"/>
        <v>164.5</v>
      </c>
      <c r="AK57" s="47">
        <f t="shared" ca="1" si="6"/>
        <v>236.7</v>
      </c>
      <c r="AL57" s="47">
        <f t="shared" ca="1" si="6"/>
        <v>452.7</v>
      </c>
      <c r="AM57" s="47">
        <f t="shared" ca="1" si="6"/>
        <v>632</v>
      </c>
      <c r="AN57" s="47">
        <f t="shared" ca="1" si="6"/>
        <v>786</v>
      </c>
      <c r="AO57" s="47">
        <f t="shared" ca="1" si="6"/>
        <v>975.3</v>
      </c>
      <c r="AP57" s="47">
        <f t="shared" ca="1" si="6"/>
        <v>1119.9000000000001</v>
      </c>
      <c r="AQ57" s="47">
        <f t="shared" ca="1" si="6"/>
        <v>1186.5999999999999</v>
      </c>
      <c r="AR57">
        <v>55</v>
      </c>
      <c r="AT57">
        <v>56</v>
      </c>
      <c r="AU57" t="s">
        <v>45</v>
      </c>
      <c r="AV57">
        <v>7.61114761279019</v>
      </c>
      <c r="AW57">
        <v>1325.3900233854399</v>
      </c>
      <c r="AX57">
        <v>1008.00485678553</v>
      </c>
      <c r="AY57">
        <v>592.23818413942604</v>
      </c>
      <c r="BE57">
        <f ca="1"/>
        <v>6.5</v>
      </c>
      <c r="BF57">
        <f ca="1"/>
        <v>137.1</v>
      </c>
      <c r="BG57">
        <f ca="1"/>
        <v>165</v>
      </c>
      <c r="BH57">
        <f ca="1"/>
        <v>239.2</v>
      </c>
      <c r="BI57">
        <f ca="1"/>
        <v>327.3</v>
      </c>
      <c r="BJ57">
        <f ca="1"/>
        <v>402.3</v>
      </c>
      <c r="BK57">
        <f ca="1"/>
        <v>456</v>
      </c>
      <c r="BL57">
        <f ca="1"/>
        <v>500.2</v>
      </c>
      <c r="BM57">
        <f ca="1"/>
        <v>537.5</v>
      </c>
      <c r="BN57">
        <f ca="1"/>
        <v>568.5</v>
      </c>
      <c r="BO57">
        <f ca="1"/>
        <v>598.79999999999995</v>
      </c>
      <c r="BP57">
        <f ca="1"/>
        <v>635.29999999999995</v>
      </c>
      <c r="BQ57">
        <f ca="1"/>
        <v>660.5</v>
      </c>
      <c r="BR57">
        <f ca="1"/>
        <v>710.7</v>
      </c>
      <c r="BS57">
        <f ca="1"/>
        <v>732.2</v>
      </c>
      <c r="BT57">
        <f ca="1"/>
        <v>751.3</v>
      </c>
      <c r="BU57">
        <f ca="1"/>
        <v>789.3</v>
      </c>
      <c r="BV57">
        <f ca="1"/>
        <v>832.4</v>
      </c>
      <c r="BW57">
        <f ca="1"/>
        <v>904.5</v>
      </c>
      <c r="BX57">
        <f ca="1"/>
        <v>979.9</v>
      </c>
      <c r="BY57">
        <f ca="1"/>
        <v>1126.5999999999999</v>
      </c>
      <c r="BZ57">
        <f ca="1"/>
        <v>1192.2</v>
      </c>
    </row>
    <row r="58" spans="34:78">
      <c r="AH58">
        <v>6.5</v>
      </c>
      <c r="AI58" s="47">
        <f t="shared" ca="1" si="6"/>
        <v>137.1</v>
      </c>
      <c r="AJ58" s="47">
        <f t="shared" ca="1" si="6"/>
        <v>165</v>
      </c>
      <c r="AK58" s="47">
        <f t="shared" ca="1" si="6"/>
        <v>239.2</v>
      </c>
      <c r="AL58" s="47">
        <f t="shared" ca="1" si="6"/>
        <v>456</v>
      </c>
      <c r="AM58" s="47">
        <f t="shared" ca="1" si="6"/>
        <v>635.29999999999995</v>
      </c>
      <c r="AN58" s="47">
        <f t="shared" ca="1" si="6"/>
        <v>789.3</v>
      </c>
      <c r="AO58" s="47">
        <f t="shared" ca="1" si="6"/>
        <v>979.9</v>
      </c>
      <c r="AP58" s="47">
        <f t="shared" ca="1" si="6"/>
        <v>1126.5999999999999</v>
      </c>
      <c r="AQ58" s="47">
        <f t="shared" ca="1" si="6"/>
        <v>1192.2</v>
      </c>
      <c r="AR58">
        <v>56</v>
      </c>
      <c r="AT58">
        <v>57</v>
      </c>
      <c r="AU58" t="s">
        <v>45</v>
      </c>
      <c r="AV58">
        <v>7.6944809461235204</v>
      </c>
      <c r="AW58">
        <v>1327.31418082439</v>
      </c>
      <c r="AX58">
        <v>1011.73900877552</v>
      </c>
      <c r="AY58">
        <v>592.37844249373597</v>
      </c>
      <c r="BE58">
        <f ca="1"/>
        <v>6.6</v>
      </c>
      <c r="BF58">
        <f ca="1"/>
        <v>137.4</v>
      </c>
      <c r="BG58">
        <f ca="1"/>
        <v>165.5</v>
      </c>
      <c r="BH58">
        <f ca="1"/>
        <v>241.6</v>
      </c>
      <c r="BI58">
        <f ca="1"/>
        <v>330.3</v>
      </c>
      <c r="BJ58">
        <f ca="1"/>
        <v>405.2</v>
      </c>
      <c r="BK58">
        <f ca="1"/>
        <v>459.2</v>
      </c>
      <c r="BL58">
        <f ca="1"/>
        <v>503.4</v>
      </c>
      <c r="BM58">
        <f ca="1"/>
        <v>540.5</v>
      </c>
      <c r="BN58">
        <f ca="1"/>
        <v>572</v>
      </c>
      <c r="BO58">
        <f ca="1"/>
        <v>602.1</v>
      </c>
      <c r="BP58">
        <f ca="1"/>
        <v>638.5</v>
      </c>
      <c r="BQ58">
        <f ca="1"/>
        <v>664</v>
      </c>
      <c r="BR58">
        <f ca="1"/>
        <v>714.4</v>
      </c>
      <c r="BS58">
        <f ca="1"/>
        <v>735.6</v>
      </c>
      <c r="BT58">
        <f ca="1"/>
        <v>754.9</v>
      </c>
      <c r="BU58">
        <f ca="1"/>
        <v>792.6</v>
      </c>
      <c r="BV58">
        <f ca="1"/>
        <v>835.8</v>
      </c>
      <c r="BW58">
        <f ca="1"/>
        <v>907.6</v>
      </c>
      <c r="BX58">
        <f ca="1"/>
        <v>984.4</v>
      </c>
      <c r="BY58">
        <f ca="1"/>
        <v>1133.2</v>
      </c>
      <c r="BZ58">
        <f ca="1"/>
        <v>1197.9000000000001</v>
      </c>
    </row>
    <row r="59" spans="34:78">
      <c r="AH59">
        <v>6.58</v>
      </c>
      <c r="AI59" s="47">
        <f t="shared" ca="1" si="6"/>
        <v>137.4</v>
      </c>
      <c r="AJ59" s="47">
        <f t="shared" ca="1" si="6"/>
        <v>165.5</v>
      </c>
      <c r="AK59" s="47">
        <f t="shared" ca="1" si="6"/>
        <v>241.6</v>
      </c>
      <c r="AL59" s="47">
        <f t="shared" ca="1" si="6"/>
        <v>459.2</v>
      </c>
      <c r="AM59" s="47">
        <f t="shared" ca="1" si="6"/>
        <v>638.5</v>
      </c>
      <c r="AN59" s="47">
        <f t="shared" ca="1" si="6"/>
        <v>792.6</v>
      </c>
      <c r="AO59" s="47">
        <f t="shared" ca="1" si="6"/>
        <v>984.4</v>
      </c>
      <c r="AP59" s="47">
        <f t="shared" ca="1" si="6"/>
        <v>1133.2</v>
      </c>
      <c r="AQ59" s="47">
        <f t="shared" ca="1" si="6"/>
        <v>1197.9000000000001</v>
      </c>
      <c r="AR59">
        <v>57</v>
      </c>
      <c r="AT59">
        <v>58</v>
      </c>
      <c r="AU59" t="s">
        <v>45</v>
      </c>
      <c r="AV59">
        <v>7.7778142794568597</v>
      </c>
      <c r="AW59">
        <v>1329.1524278096001</v>
      </c>
      <c r="AX59">
        <v>1015.35073259058</v>
      </c>
      <c r="AY59">
        <v>592.50363097217701</v>
      </c>
      <c r="BE59">
        <f ca="1"/>
        <v>6.7</v>
      </c>
      <c r="BF59">
        <f ca="1"/>
        <v>137.69999999999999</v>
      </c>
      <c r="BG59">
        <f ca="1"/>
        <v>165.9</v>
      </c>
      <c r="BH59">
        <f ca="1"/>
        <v>243.9</v>
      </c>
      <c r="BI59">
        <f ca="1"/>
        <v>333.2</v>
      </c>
      <c r="BJ59">
        <f ca="1"/>
        <v>408.1</v>
      </c>
      <c r="BK59">
        <f ca="1"/>
        <v>462.4</v>
      </c>
      <c r="BL59">
        <f ca="1"/>
        <v>506.6</v>
      </c>
      <c r="BM59">
        <f ca="1"/>
        <v>543.5</v>
      </c>
      <c r="BN59">
        <f ca="1"/>
        <v>575.5</v>
      </c>
      <c r="BO59">
        <f ca="1"/>
        <v>605.29999999999995</v>
      </c>
      <c r="BP59">
        <f ca="1"/>
        <v>641.70000000000005</v>
      </c>
      <c r="BQ59">
        <f ca="1"/>
        <v>667.4</v>
      </c>
      <c r="BR59">
        <f ca="1"/>
        <v>718.1</v>
      </c>
      <c r="BS59">
        <f ca="1"/>
        <v>739</v>
      </c>
      <c r="BT59">
        <f ca="1"/>
        <v>758.5</v>
      </c>
      <c r="BU59">
        <f ca="1"/>
        <v>796</v>
      </c>
      <c r="BV59">
        <f ca="1"/>
        <v>839.1</v>
      </c>
      <c r="BW59">
        <f ca="1"/>
        <v>910.7</v>
      </c>
      <c r="BX59">
        <f ca="1"/>
        <v>988.9</v>
      </c>
      <c r="BY59">
        <f ca="1"/>
        <v>1139.8</v>
      </c>
      <c r="BZ59">
        <f ca="1"/>
        <v>1203.5</v>
      </c>
    </row>
    <row r="60" spans="34:78">
      <c r="AH60">
        <v>6.67</v>
      </c>
      <c r="AI60" s="47">
        <f t="shared" ca="1" si="6"/>
        <v>137.69999999999999</v>
      </c>
      <c r="AJ60" s="47">
        <f t="shared" ca="1" si="6"/>
        <v>165.9</v>
      </c>
      <c r="AK60" s="47">
        <f t="shared" ca="1" si="6"/>
        <v>243.9</v>
      </c>
      <c r="AL60" s="47">
        <f t="shared" ca="1" si="6"/>
        <v>462.4</v>
      </c>
      <c r="AM60" s="47">
        <f t="shared" ca="1" si="6"/>
        <v>641.70000000000005</v>
      </c>
      <c r="AN60" s="47">
        <f t="shared" ca="1" si="6"/>
        <v>796</v>
      </c>
      <c r="AO60" s="47">
        <f t="shared" ca="1" si="6"/>
        <v>988.9</v>
      </c>
      <c r="AP60" s="47">
        <f t="shared" ca="1" si="6"/>
        <v>1139.8</v>
      </c>
      <c r="AQ60" s="47">
        <f t="shared" ca="1" si="6"/>
        <v>1203.5</v>
      </c>
      <c r="AR60">
        <v>58</v>
      </c>
      <c r="AT60">
        <v>59</v>
      </c>
      <c r="AU60" t="s">
        <v>45</v>
      </c>
      <c r="AV60">
        <v>7.86114761279019</v>
      </c>
      <c r="AW60">
        <v>1330.9086001010501</v>
      </c>
      <c r="AX60">
        <v>1018.84404216964</v>
      </c>
      <c r="AY60">
        <v>592.61536873789998</v>
      </c>
      <c r="BE60">
        <f ca="1"/>
        <v>6.8</v>
      </c>
      <c r="BF60">
        <f ca="1"/>
        <v>137.80000000000001</v>
      </c>
      <c r="BG60">
        <f ca="1"/>
        <v>166.2</v>
      </c>
      <c r="BH60">
        <f ca="1"/>
        <v>246.2</v>
      </c>
      <c r="BI60">
        <f ca="1"/>
        <v>336.1</v>
      </c>
      <c r="BJ60">
        <f ca="1"/>
        <v>410.8</v>
      </c>
      <c r="BK60">
        <f ca="1"/>
        <v>465.5</v>
      </c>
      <c r="BL60">
        <f ca="1"/>
        <v>509.7</v>
      </c>
      <c r="BM60">
        <f ca="1"/>
        <v>546.29999999999995</v>
      </c>
      <c r="BN60">
        <f ca="1"/>
        <v>578.9</v>
      </c>
      <c r="BO60">
        <f ca="1"/>
        <v>608.6</v>
      </c>
      <c r="BP60">
        <f ca="1"/>
        <v>644.79999999999995</v>
      </c>
      <c r="BQ60">
        <f ca="1"/>
        <v>670.8</v>
      </c>
      <c r="BR60">
        <f ca="1"/>
        <v>721.8</v>
      </c>
      <c r="BS60">
        <f ca="1"/>
        <v>742.4</v>
      </c>
      <c r="BT60">
        <f ca="1"/>
        <v>762</v>
      </c>
      <c r="BU60">
        <f ca="1"/>
        <v>799.2</v>
      </c>
      <c r="BV60">
        <f ca="1"/>
        <v>842.4</v>
      </c>
      <c r="BW60">
        <f ca="1"/>
        <v>913.7</v>
      </c>
      <c r="BX60">
        <f ca="1"/>
        <v>993.3</v>
      </c>
      <c r="BY60">
        <f ca="1"/>
        <v>1146.4000000000001</v>
      </c>
      <c r="BZ60">
        <f ca="1"/>
        <v>1209.0999999999999</v>
      </c>
    </row>
    <row r="61" spans="34:78">
      <c r="AH61">
        <v>6.75</v>
      </c>
      <c r="AI61" s="47">
        <f t="shared" ca="1" si="6"/>
        <v>137.80000000000001</v>
      </c>
      <c r="AJ61" s="47">
        <f t="shared" ca="1" si="6"/>
        <v>166.2</v>
      </c>
      <c r="AK61" s="47">
        <f t="shared" ca="1" si="6"/>
        <v>246.2</v>
      </c>
      <c r="AL61" s="47">
        <f t="shared" ca="1" si="6"/>
        <v>465.5</v>
      </c>
      <c r="AM61" s="47">
        <f t="shared" ca="1" si="6"/>
        <v>644.79999999999995</v>
      </c>
      <c r="AN61" s="47">
        <f t="shared" ca="1" si="6"/>
        <v>799.2</v>
      </c>
      <c r="AO61" s="47">
        <f t="shared" ca="1" si="6"/>
        <v>993.3</v>
      </c>
      <c r="AP61" s="47">
        <f t="shared" ca="1" si="6"/>
        <v>1146.4000000000001</v>
      </c>
      <c r="AQ61" s="47">
        <f t="shared" ca="1" si="6"/>
        <v>1209.0999999999999</v>
      </c>
      <c r="AR61">
        <v>59</v>
      </c>
      <c r="AT61">
        <v>60</v>
      </c>
      <c r="AU61" t="s">
        <v>45</v>
      </c>
      <c r="AV61">
        <v>7.9444809461235204</v>
      </c>
      <c r="AW61">
        <v>1332.5863621983401</v>
      </c>
      <c r="AX61">
        <v>1022.22281985033</v>
      </c>
      <c r="AY61">
        <v>592.71510098518104</v>
      </c>
      <c r="BE61">
        <f ca="1"/>
        <v>6.8</v>
      </c>
      <c r="BF61">
        <f ca="1"/>
        <v>137.9</v>
      </c>
      <c r="BG61">
        <f ca="1"/>
        <v>166.5</v>
      </c>
      <c r="BH61">
        <f ca="1"/>
        <v>248.5</v>
      </c>
      <c r="BI61">
        <f ca="1"/>
        <v>339</v>
      </c>
      <c r="BJ61">
        <f ca="1"/>
        <v>413.6</v>
      </c>
      <c r="BK61">
        <f ca="1"/>
        <v>468.6</v>
      </c>
      <c r="BL61">
        <f ca="1"/>
        <v>512.70000000000005</v>
      </c>
      <c r="BM61">
        <f ca="1"/>
        <v>549.1</v>
      </c>
      <c r="BN61">
        <f ca="1"/>
        <v>582.20000000000005</v>
      </c>
      <c r="BO61">
        <f ca="1"/>
        <v>611.70000000000005</v>
      </c>
      <c r="BP61">
        <f ca="1"/>
        <v>647.79999999999995</v>
      </c>
      <c r="BQ61">
        <f ca="1"/>
        <v>674.2</v>
      </c>
      <c r="BR61">
        <f ca="1"/>
        <v>725.4</v>
      </c>
      <c r="BS61">
        <f ca="1"/>
        <v>745.7</v>
      </c>
      <c r="BT61">
        <f ca="1"/>
        <v>765.5</v>
      </c>
      <c r="BU61">
        <f ca="1"/>
        <v>802.5</v>
      </c>
      <c r="BV61">
        <f ca="1"/>
        <v>845.7</v>
      </c>
      <c r="BW61">
        <f ca="1"/>
        <v>916.7</v>
      </c>
      <c r="BX61">
        <f ca="1"/>
        <v>997.8</v>
      </c>
      <c r="BY61">
        <f ca="1"/>
        <v>1153</v>
      </c>
      <c r="BZ61">
        <f ca="1"/>
        <v>1214.7</v>
      </c>
    </row>
    <row r="62" spans="34:78">
      <c r="AH62">
        <v>6.83</v>
      </c>
      <c r="AI62" s="47">
        <f t="shared" ca="1" si="6"/>
        <v>137.9</v>
      </c>
      <c r="AJ62" s="47">
        <f t="shared" ca="1" si="6"/>
        <v>166.5</v>
      </c>
      <c r="AK62" s="47">
        <f t="shared" ca="1" si="6"/>
        <v>248.5</v>
      </c>
      <c r="AL62" s="47">
        <f t="shared" ca="1" si="6"/>
        <v>468.6</v>
      </c>
      <c r="AM62" s="47">
        <f t="shared" ca="1" si="6"/>
        <v>647.79999999999995</v>
      </c>
      <c r="AN62" s="47">
        <f t="shared" ca="1" si="6"/>
        <v>802.5</v>
      </c>
      <c r="AO62" s="47">
        <f t="shared" ca="1" si="6"/>
        <v>997.8</v>
      </c>
      <c r="AP62" s="47">
        <f t="shared" ca="1" si="6"/>
        <v>1153</v>
      </c>
      <c r="AQ62" s="47">
        <f t="shared" ca="1" si="6"/>
        <v>1214.7</v>
      </c>
      <c r="AR62">
        <v>60</v>
      </c>
      <c r="AT62">
        <v>61</v>
      </c>
      <c r="AU62" t="s">
        <v>45</v>
      </c>
      <c r="AV62">
        <v>8.0278142794568605</v>
      </c>
      <c r="AW62">
        <v>1334.1892149872201</v>
      </c>
      <c r="AX62">
        <v>1025.4908206836899</v>
      </c>
      <c r="AY62">
        <v>592.80411763128495</v>
      </c>
      <c r="BE62">
        <f ca="1"/>
        <v>6.9</v>
      </c>
      <c r="BF62">
        <f ca="1"/>
        <v>138</v>
      </c>
      <c r="BG62">
        <f ca="1"/>
        <v>166.7</v>
      </c>
      <c r="BH62">
        <f ca="1"/>
        <v>250.8</v>
      </c>
      <c r="BI62">
        <f ca="1"/>
        <v>341.9</v>
      </c>
      <c r="BJ62">
        <f ca="1"/>
        <v>416.2</v>
      </c>
      <c r="BK62">
        <f ca="1"/>
        <v>471.6</v>
      </c>
      <c r="BL62">
        <f ca="1"/>
        <v>515.6</v>
      </c>
      <c r="BM62">
        <f ca="1"/>
        <v>551.79999999999995</v>
      </c>
      <c r="BN62">
        <f ca="1"/>
        <v>585.5</v>
      </c>
      <c r="BO62">
        <f ca="1"/>
        <v>614.9</v>
      </c>
      <c r="BP62">
        <f ca="1"/>
        <v>650.9</v>
      </c>
      <c r="BQ62">
        <f ca="1"/>
        <v>677.5</v>
      </c>
      <c r="BR62">
        <f ca="1"/>
        <v>729</v>
      </c>
      <c r="BS62">
        <f ca="1"/>
        <v>749</v>
      </c>
      <c r="BT62">
        <f ca="1"/>
        <v>769</v>
      </c>
      <c r="BU62">
        <f ca="1"/>
        <v>805.7</v>
      </c>
      <c r="BV62">
        <f ca="1"/>
        <v>848.9</v>
      </c>
      <c r="BW62">
        <f ca="1"/>
        <v>919.6</v>
      </c>
      <c r="BX62">
        <f ca="1"/>
        <v>1002.2</v>
      </c>
      <c r="BY62">
        <f ca="1"/>
        <v>1159.5999999999999</v>
      </c>
      <c r="BZ62">
        <f ca="1"/>
        <v>1220.3</v>
      </c>
    </row>
    <row r="63" spans="34:78">
      <c r="AH63">
        <v>6.92</v>
      </c>
      <c r="AI63" s="47">
        <f t="shared" ca="1" si="6"/>
        <v>138</v>
      </c>
      <c r="AJ63" s="47">
        <f t="shared" ca="1" si="6"/>
        <v>166.7</v>
      </c>
      <c r="AK63" s="47">
        <f t="shared" ca="1" si="6"/>
        <v>250.8</v>
      </c>
      <c r="AL63" s="47">
        <f t="shared" ca="1" si="6"/>
        <v>471.6</v>
      </c>
      <c r="AM63" s="47">
        <f t="shared" ca="1" si="6"/>
        <v>650.9</v>
      </c>
      <c r="AN63" s="47">
        <f t="shared" ca="1" si="6"/>
        <v>805.7</v>
      </c>
      <c r="AO63" s="47">
        <f t="shared" ca="1" si="6"/>
        <v>1002.2</v>
      </c>
      <c r="AP63" s="47">
        <f t="shared" ca="1" si="6"/>
        <v>1159.5999999999999</v>
      </c>
      <c r="AQ63" s="47">
        <f t="shared" ca="1" si="6"/>
        <v>1220.3</v>
      </c>
      <c r="AR63">
        <v>61</v>
      </c>
      <c r="AT63">
        <v>62</v>
      </c>
      <c r="AU63" t="s">
        <v>45</v>
      </c>
      <c r="AV63">
        <v>8.1111476127901891</v>
      </c>
      <c r="AW63">
        <v>1335.7205030446701</v>
      </c>
      <c r="AX63">
        <v>1028.6516766073701</v>
      </c>
      <c r="AY63">
        <v>592.88356999999803</v>
      </c>
      <c r="BE63">
        <f ca="1"/>
        <v>7</v>
      </c>
      <c r="BF63">
        <f ca="1"/>
        <v>138</v>
      </c>
      <c r="BG63">
        <f ca="1"/>
        <v>166.8</v>
      </c>
      <c r="BH63">
        <f ca="1"/>
        <v>253</v>
      </c>
      <c r="BI63">
        <f ca="1"/>
        <v>344.7</v>
      </c>
      <c r="BJ63">
        <f ca="1"/>
        <v>418.9</v>
      </c>
      <c r="BK63">
        <f ca="1"/>
        <v>474.5</v>
      </c>
      <c r="BL63">
        <f ca="1"/>
        <v>518.5</v>
      </c>
      <c r="BM63">
        <f ca="1"/>
        <v>554.5</v>
      </c>
      <c r="BN63">
        <f ca="1"/>
        <v>588.79999999999995</v>
      </c>
      <c r="BO63">
        <f ca="1"/>
        <v>618</v>
      </c>
      <c r="BP63">
        <f ca="1"/>
        <v>653.79999999999995</v>
      </c>
      <c r="BQ63">
        <f ca="1"/>
        <v>680.8</v>
      </c>
      <c r="BR63">
        <f ca="1"/>
        <v>732.5</v>
      </c>
      <c r="BS63">
        <f ca="1"/>
        <v>752.2</v>
      </c>
      <c r="BT63">
        <f ca="1"/>
        <v>772.5</v>
      </c>
      <c r="BU63">
        <f ca="1"/>
        <v>808.9</v>
      </c>
      <c r="BV63">
        <f ca="1"/>
        <v>852.1</v>
      </c>
      <c r="BW63">
        <f ca="1"/>
        <v>922.5</v>
      </c>
      <c r="BX63">
        <f ca="1"/>
        <v>1006.5</v>
      </c>
      <c r="BY63">
        <f ca="1"/>
        <v>1166.0999999999999</v>
      </c>
      <c r="BZ63">
        <f ca="1"/>
        <v>1225.8</v>
      </c>
    </row>
    <row r="64" spans="34:78">
      <c r="AH64">
        <v>7</v>
      </c>
      <c r="AI64" s="47">
        <f t="shared" ref="AI64:AQ73" ca="1" si="7">IF(AND(AI$3&gt;=MIN($J$5:$AD$5),AI$3&lt;=MAX($J$5:$AD$5)),INDEX(allCentiles,$AR64,MATCH(AI$3,topRow)),NA())</f>
        <v>138</v>
      </c>
      <c r="AJ64" s="47">
        <f t="shared" ca="1" si="7"/>
        <v>166.8</v>
      </c>
      <c r="AK64" s="47">
        <f t="shared" ca="1" si="7"/>
        <v>253</v>
      </c>
      <c r="AL64" s="47">
        <f t="shared" ca="1" si="7"/>
        <v>474.5</v>
      </c>
      <c r="AM64" s="47">
        <f t="shared" ca="1" si="7"/>
        <v>653.79999999999995</v>
      </c>
      <c r="AN64" s="47">
        <f t="shared" ca="1" si="7"/>
        <v>808.9</v>
      </c>
      <c r="AO64" s="47">
        <f t="shared" ca="1" si="7"/>
        <v>1006.5</v>
      </c>
      <c r="AP64" s="47">
        <f t="shared" ca="1" si="7"/>
        <v>1166.0999999999999</v>
      </c>
      <c r="AQ64" s="47">
        <f t="shared" ca="1" si="7"/>
        <v>1225.8</v>
      </c>
      <c r="AR64">
        <v>62</v>
      </c>
      <c r="AT64">
        <v>63</v>
      </c>
      <c r="AU64" t="s">
        <v>45</v>
      </c>
      <c r="AV64">
        <v>8.1944809461235195</v>
      </c>
      <c r="AW64">
        <v>1337.1834216178299</v>
      </c>
      <c r="AX64">
        <v>1031.70890048206</v>
      </c>
      <c r="AY64">
        <v>592.95448571262602</v>
      </c>
      <c r="BE64">
        <f ca="1"/>
        <v>7.1</v>
      </c>
      <c r="BF64">
        <f ca="1"/>
        <v>137.9</v>
      </c>
      <c r="BG64">
        <f ca="1"/>
        <v>166.9</v>
      </c>
      <c r="BH64">
        <f ca="1"/>
        <v>255.2</v>
      </c>
      <c r="BI64">
        <f ca="1"/>
        <v>347.5</v>
      </c>
      <c r="BJ64">
        <f ca="1"/>
        <v>421.4</v>
      </c>
      <c r="BK64">
        <f ca="1"/>
        <v>477.4</v>
      </c>
      <c r="BL64">
        <f ca="1"/>
        <v>521.29999999999995</v>
      </c>
      <c r="BM64">
        <f ca="1"/>
        <v>557</v>
      </c>
      <c r="BN64">
        <f ca="1"/>
        <v>592</v>
      </c>
      <c r="BO64">
        <f ca="1"/>
        <v>621</v>
      </c>
      <c r="BP64">
        <f ca="1"/>
        <v>656.8</v>
      </c>
      <c r="BQ64">
        <f ca="1"/>
        <v>684.1</v>
      </c>
      <c r="BR64">
        <f ca="1"/>
        <v>736</v>
      </c>
      <c r="BS64">
        <f ca="1"/>
        <v>755.4</v>
      </c>
      <c r="BT64">
        <f ca="1"/>
        <v>775.9</v>
      </c>
      <c r="BU64">
        <f ca="1"/>
        <v>812.1</v>
      </c>
      <c r="BV64">
        <f ca="1"/>
        <v>855.3</v>
      </c>
      <c r="BW64">
        <f ca="1"/>
        <v>925.4</v>
      </c>
      <c r="BX64">
        <f ca="1"/>
        <v>1010.8</v>
      </c>
      <c r="BY64">
        <f ca="1"/>
        <v>1172.5999999999999</v>
      </c>
      <c r="BZ64">
        <f ca="1"/>
        <v>1231.4000000000001</v>
      </c>
    </row>
    <row r="65" spans="34:78">
      <c r="AH65">
        <v>7.08</v>
      </c>
      <c r="AI65" s="47">
        <f t="shared" ca="1" si="7"/>
        <v>137.9</v>
      </c>
      <c r="AJ65" s="47">
        <f t="shared" ca="1" si="7"/>
        <v>166.9</v>
      </c>
      <c r="AK65" s="47">
        <f t="shared" ca="1" si="7"/>
        <v>255.2</v>
      </c>
      <c r="AL65" s="47">
        <f t="shared" ca="1" si="7"/>
        <v>477.4</v>
      </c>
      <c r="AM65" s="47">
        <f t="shared" ca="1" si="7"/>
        <v>656.8</v>
      </c>
      <c r="AN65" s="47">
        <f t="shared" ca="1" si="7"/>
        <v>812.1</v>
      </c>
      <c r="AO65" s="47">
        <f t="shared" ca="1" si="7"/>
        <v>1010.8</v>
      </c>
      <c r="AP65" s="47">
        <f t="shared" ca="1" si="7"/>
        <v>1172.5999999999999</v>
      </c>
      <c r="AQ65" s="47">
        <f t="shared" ca="1" si="7"/>
        <v>1231.4000000000001</v>
      </c>
      <c r="AR65">
        <v>63</v>
      </c>
      <c r="AT65">
        <v>64</v>
      </c>
      <c r="AU65" t="s">
        <v>45</v>
      </c>
      <c r="AV65">
        <v>8.2778142794568605</v>
      </c>
      <c r="AW65">
        <v>1338.58102329132</v>
      </c>
      <c r="AX65">
        <v>1034.6658899955701</v>
      </c>
      <c r="AY65">
        <v>593.01778197904105</v>
      </c>
      <c r="BE65">
        <f ca="1"/>
        <v>7.2</v>
      </c>
      <c r="BF65">
        <f ca="1"/>
        <v>137.80000000000001</v>
      </c>
      <c r="BG65">
        <f ca="1"/>
        <v>166.9</v>
      </c>
      <c r="BH65">
        <f ca="1"/>
        <v>257.3</v>
      </c>
      <c r="BI65">
        <f ca="1"/>
        <v>350.2</v>
      </c>
      <c r="BJ65">
        <f ca="1"/>
        <v>423.9</v>
      </c>
      <c r="BK65">
        <f ca="1"/>
        <v>480.2</v>
      </c>
      <c r="BL65">
        <f ca="1"/>
        <v>524.1</v>
      </c>
      <c r="BM65">
        <f ca="1"/>
        <v>559.5</v>
      </c>
      <c r="BN65">
        <f ca="1"/>
        <v>595.1</v>
      </c>
      <c r="BO65">
        <f ca="1"/>
        <v>624</v>
      </c>
      <c r="BP65">
        <f ca="1"/>
        <v>659.7</v>
      </c>
      <c r="BQ65">
        <f ca="1"/>
        <v>687.3</v>
      </c>
      <c r="BR65">
        <f ca="1"/>
        <v>739.5</v>
      </c>
      <c r="BS65">
        <f ca="1"/>
        <v>758.6</v>
      </c>
      <c r="BT65">
        <f ca="1"/>
        <v>779.3</v>
      </c>
      <c r="BU65">
        <f ca="1"/>
        <v>815.3</v>
      </c>
      <c r="BV65">
        <f ca="1"/>
        <v>858.4</v>
      </c>
      <c r="BW65">
        <f ca="1"/>
        <v>928.2</v>
      </c>
      <c r="BX65">
        <f ca="1"/>
        <v>1015.1</v>
      </c>
      <c r="BY65">
        <f ca="1"/>
        <v>1179.0999999999999</v>
      </c>
      <c r="BZ65">
        <f ca="1"/>
        <v>1236.9000000000001</v>
      </c>
    </row>
    <row r="66" spans="34:78">
      <c r="AH66">
        <v>7.17</v>
      </c>
      <c r="AI66" s="47">
        <f t="shared" ca="1" si="7"/>
        <v>137.80000000000001</v>
      </c>
      <c r="AJ66" s="47">
        <f t="shared" ca="1" si="7"/>
        <v>166.9</v>
      </c>
      <c r="AK66" s="47">
        <f t="shared" ca="1" si="7"/>
        <v>257.3</v>
      </c>
      <c r="AL66" s="47">
        <f t="shared" ca="1" si="7"/>
        <v>480.2</v>
      </c>
      <c r="AM66" s="47">
        <f t="shared" ca="1" si="7"/>
        <v>659.7</v>
      </c>
      <c r="AN66" s="47">
        <f t="shared" ca="1" si="7"/>
        <v>815.3</v>
      </c>
      <c r="AO66" s="47">
        <f t="shared" ca="1" si="7"/>
        <v>1015.1</v>
      </c>
      <c r="AP66" s="47">
        <f t="shared" ca="1" si="7"/>
        <v>1179.0999999999999</v>
      </c>
      <c r="AQ66" s="47">
        <f t="shared" ca="1" si="7"/>
        <v>1236.9000000000001</v>
      </c>
      <c r="AR66">
        <v>64</v>
      </c>
      <c r="AT66">
        <v>65</v>
      </c>
      <c r="AU66" t="s">
        <v>45</v>
      </c>
      <c r="AV66">
        <v>8.3611476127901891</v>
      </c>
      <c r="AW66">
        <v>1339.9162243569001</v>
      </c>
      <c r="AX66">
        <v>1037.52593143883</v>
      </c>
      <c r="AY66">
        <v>593.07427746070198</v>
      </c>
      <c r="BE66">
        <f ca="1"/>
        <v>7.2</v>
      </c>
      <c r="BF66">
        <f ca="1"/>
        <v>137.6</v>
      </c>
      <c r="BG66">
        <f ca="1"/>
        <v>166.9</v>
      </c>
      <c r="BH66">
        <f ca="1"/>
        <v>259.39999999999998</v>
      </c>
      <c r="BI66">
        <f ca="1"/>
        <v>352.9</v>
      </c>
      <c r="BJ66">
        <f ca="1"/>
        <v>426.4</v>
      </c>
      <c r="BK66">
        <f ca="1"/>
        <v>483</v>
      </c>
      <c r="BL66">
        <f ca="1"/>
        <v>526.70000000000005</v>
      </c>
      <c r="BM66">
        <f ca="1"/>
        <v>561.9</v>
      </c>
      <c r="BN66">
        <f ca="1"/>
        <v>598.20000000000005</v>
      </c>
      <c r="BO66">
        <f ca="1"/>
        <v>627</v>
      </c>
      <c r="BP66">
        <f ca="1"/>
        <v>662.5</v>
      </c>
      <c r="BQ66">
        <f ca="1"/>
        <v>690.6</v>
      </c>
      <c r="BR66">
        <f ca="1"/>
        <v>742.9</v>
      </c>
      <c r="BS66">
        <f ca="1"/>
        <v>761.7</v>
      </c>
      <c r="BT66">
        <f ca="1"/>
        <v>782.7</v>
      </c>
      <c r="BU66">
        <f ca="1"/>
        <v>818.4</v>
      </c>
      <c r="BV66">
        <f ca="1"/>
        <v>861.5</v>
      </c>
      <c r="BW66">
        <f ca="1"/>
        <v>930.9</v>
      </c>
      <c r="BX66">
        <f ca="1"/>
        <v>1019.4</v>
      </c>
      <c r="BY66">
        <f ca="1"/>
        <v>1185.5</v>
      </c>
      <c r="BZ66">
        <f ca="1"/>
        <v>1242.4000000000001</v>
      </c>
    </row>
    <row r="67" spans="34:78">
      <c r="AH67">
        <v>7.25</v>
      </c>
      <c r="AI67" s="47">
        <f t="shared" ca="1" si="7"/>
        <v>137.6</v>
      </c>
      <c r="AJ67" s="47">
        <f t="shared" ca="1" si="7"/>
        <v>166.9</v>
      </c>
      <c r="AK67" s="47">
        <f t="shared" ca="1" si="7"/>
        <v>259.39999999999998</v>
      </c>
      <c r="AL67" s="47">
        <f t="shared" ca="1" si="7"/>
        <v>483</v>
      </c>
      <c r="AM67" s="47">
        <f t="shared" ca="1" si="7"/>
        <v>662.5</v>
      </c>
      <c r="AN67" s="47">
        <f t="shared" ca="1" si="7"/>
        <v>818.4</v>
      </c>
      <c r="AO67" s="47">
        <f t="shared" ca="1" si="7"/>
        <v>1019.4</v>
      </c>
      <c r="AP67" s="47">
        <f t="shared" ca="1" si="7"/>
        <v>1185.5</v>
      </c>
      <c r="AQ67" s="47">
        <f t="shared" ca="1" si="7"/>
        <v>1242.4000000000001</v>
      </c>
      <c r="AR67">
        <v>65</v>
      </c>
      <c r="AT67">
        <v>66</v>
      </c>
      <c r="AU67" t="s">
        <v>45</v>
      </c>
      <c r="AV67">
        <v>8.4444809461235195</v>
      </c>
      <c r="AW67">
        <v>1341.19181089872</v>
      </c>
      <c r="AX67">
        <v>1040.2922033582299</v>
      </c>
      <c r="AY67">
        <v>593.12470285905101</v>
      </c>
      <c r="BE67">
        <f ca="1"/>
        <v>7.3</v>
      </c>
      <c r="BF67">
        <f ca="1"/>
        <v>137.4</v>
      </c>
      <c r="BG67">
        <f ca="1"/>
        <v>166.8</v>
      </c>
      <c r="BH67">
        <f ca="1"/>
        <v>261.5</v>
      </c>
      <c r="BI67">
        <f ca="1"/>
        <v>355.6</v>
      </c>
      <c r="BJ67">
        <f ca="1"/>
        <v>428.8</v>
      </c>
      <c r="BK67">
        <f ca="1"/>
        <v>485.7</v>
      </c>
      <c r="BL67">
        <f ca="1"/>
        <v>529.29999999999995</v>
      </c>
      <c r="BM67">
        <f ca="1"/>
        <v>564.20000000000005</v>
      </c>
      <c r="BN67">
        <f ca="1"/>
        <v>601.29999999999995</v>
      </c>
      <c r="BO67">
        <f ca="1"/>
        <v>630</v>
      </c>
      <c r="BP67">
        <f ca="1"/>
        <v>665.3</v>
      </c>
      <c r="BQ67">
        <f ca="1"/>
        <v>693.7</v>
      </c>
      <c r="BR67">
        <f ca="1"/>
        <v>746.3</v>
      </c>
      <c r="BS67">
        <f ca="1"/>
        <v>764.9</v>
      </c>
      <c r="BT67">
        <f ca="1"/>
        <v>786</v>
      </c>
      <c r="BU67">
        <f ca="1"/>
        <v>821.5</v>
      </c>
      <c r="BV67">
        <f ca="1"/>
        <v>864.6</v>
      </c>
      <c r="BW67">
        <f ca="1"/>
        <v>933.6</v>
      </c>
      <c r="BX67">
        <f ca="1"/>
        <v>1023.6</v>
      </c>
      <c r="BY67">
        <f ca="1"/>
        <v>1192</v>
      </c>
      <c r="BZ67">
        <f ca="1"/>
        <v>1247.9000000000001</v>
      </c>
    </row>
    <row r="68" spans="34:78">
      <c r="AH68">
        <v>7.33</v>
      </c>
      <c r="AI68" s="47">
        <f t="shared" ca="1" si="7"/>
        <v>137.4</v>
      </c>
      <c r="AJ68" s="47">
        <f t="shared" ca="1" si="7"/>
        <v>166.8</v>
      </c>
      <c r="AK68" s="47">
        <f t="shared" ca="1" si="7"/>
        <v>261.5</v>
      </c>
      <c r="AL68" s="47">
        <f t="shared" ca="1" si="7"/>
        <v>485.7</v>
      </c>
      <c r="AM68" s="47">
        <f t="shared" ca="1" si="7"/>
        <v>665.3</v>
      </c>
      <c r="AN68" s="47">
        <f t="shared" ca="1" si="7"/>
        <v>821.5</v>
      </c>
      <c r="AO68" s="47">
        <f t="shared" ca="1" si="7"/>
        <v>1023.6</v>
      </c>
      <c r="AP68" s="47">
        <f t="shared" ca="1" si="7"/>
        <v>1192</v>
      </c>
      <c r="AQ68" s="47">
        <f t="shared" ca="1" si="7"/>
        <v>1247.9000000000001</v>
      </c>
      <c r="AR68">
        <v>66</v>
      </c>
      <c r="AT68">
        <v>67</v>
      </c>
      <c r="AU68" t="s">
        <v>45</v>
      </c>
      <c r="AV68">
        <v>8.5278142794568605</v>
      </c>
      <c r="AW68">
        <v>1342.41044460687</v>
      </c>
      <c r="AX68">
        <v>1042.96778008812</v>
      </c>
      <c r="AY68">
        <v>593.16971036627001</v>
      </c>
      <c r="BE68">
        <f ca="1"/>
        <v>7.4</v>
      </c>
      <c r="BF68">
        <f ca="1"/>
        <v>137.1</v>
      </c>
      <c r="BG68">
        <f ca="1"/>
        <v>166.6</v>
      </c>
      <c r="BH68">
        <f ca="1"/>
        <v>263.5</v>
      </c>
      <c r="BI68">
        <f ca="1"/>
        <v>358.2</v>
      </c>
      <c r="BJ68">
        <f ca="1"/>
        <v>431.2</v>
      </c>
      <c r="BK68">
        <f ca="1"/>
        <v>488.3</v>
      </c>
      <c r="BL68">
        <f ca="1"/>
        <v>531.79999999999995</v>
      </c>
      <c r="BM68">
        <f ca="1"/>
        <v>566.5</v>
      </c>
      <c r="BN68">
        <f ca="1"/>
        <v>604.29999999999995</v>
      </c>
      <c r="BO68">
        <f ca="1"/>
        <v>632.9</v>
      </c>
      <c r="BP68">
        <f ca="1"/>
        <v>668</v>
      </c>
      <c r="BQ68">
        <f ca="1"/>
        <v>696.9</v>
      </c>
      <c r="BR68">
        <f ca="1"/>
        <v>749.6</v>
      </c>
      <c r="BS68">
        <f ca="1"/>
        <v>767.9</v>
      </c>
      <c r="BT68">
        <f ca="1"/>
        <v>789.3</v>
      </c>
      <c r="BU68">
        <f ca="1"/>
        <v>824.6</v>
      </c>
      <c r="BV68">
        <f ca="1"/>
        <v>867.6</v>
      </c>
      <c r="BW68">
        <f ca="1"/>
        <v>936.3</v>
      </c>
      <c r="BX68">
        <f ca="1"/>
        <v>1027.8</v>
      </c>
      <c r="BY68">
        <f ca="1"/>
        <v>1198.4000000000001</v>
      </c>
      <c r="BZ68">
        <f ca="1"/>
        <v>1253.3</v>
      </c>
    </row>
    <row r="69" spans="34:78">
      <c r="AH69">
        <v>7.42</v>
      </c>
      <c r="AI69" s="47">
        <f t="shared" ca="1" si="7"/>
        <v>137.1</v>
      </c>
      <c r="AJ69" s="47">
        <f t="shared" ca="1" si="7"/>
        <v>166.6</v>
      </c>
      <c r="AK69" s="47">
        <f t="shared" ca="1" si="7"/>
        <v>263.5</v>
      </c>
      <c r="AL69" s="47">
        <f t="shared" ca="1" si="7"/>
        <v>488.3</v>
      </c>
      <c r="AM69" s="47">
        <f t="shared" ca="1" si="7"/>
        <v>668</v>
      </c>
      <c r="AN69" s="47">
        <f t="shared" ca="1" si="7"/>
        <v>824.6</v>
      </c>
      <c r="AO69" s="47">
        <f t="shared" ca="1" si="7"/>
        <v>1027.8</v>
      </c>
      <c r="AP69" s="47">
        <f t="shared" ca="1" si="7"/>
        <v>1198.4000000000001</v>
      </c>
      <c r="AQ69" s="47">
        <f t="shared" ca="1" si="7"/>
        <v>1253.3</v>
      </c>
      <c r="AR69">
        <v>67</v>
      </c>
      <c r="AT69">
        <v>68</v>
      </c>
      <c r="AU69" t="s">
        <v>45</v>
      </c>
      <c r="AV69">
        <v>8.6111476127901891</v>
      </c>
      <c r="AW69">
        <v>1343.5746683313801</v>
      </c>
      <c r="AX69">
        <v>1045.55563516747</v>
      </c>
      <c r="AY69">
        <v>593.20988210060204</v>
      </c>
      <c r="BE69">
        <f ca="1"/>
        <v>7.5</v>
      </c>
      <c r="BF69">
        <f ca="1"/>
        <v>136.69999999999999</v>
      </c>
      <c r="BG69">
        <f ca="1"/>
        <v>166.4</v>
      </c>
      <c r="BH69">
        <f ca="1"/>
        <v>265.5</v>
      </c>
      <c r="BI69">
        <f ca="1"/>
        <v>360.8</v>
      </c>
      <c r="BJ69">
        <f ca="1"/>
        <v>433.4</v>
      </c>
      <c r="BK69">
        <f ca="1"/>
        <v>490.9</v>
      </c>
      <c r="BL69">
        <f ca="1"/>
        <v>534.29999999999995</v>
      </c>
      <c r="BM69">
        <f ca="1"/>
        <v>568.6</v>
      </c>
      <c r="BN69">
        <f ca="1"/>
        <v>607.20000000000005</v>
      </c>
      <c r="BO69">
        <f ca="1"/>
        <v>635.79999999999995</v>
      </c>
      <c r="BP69">
        <f ca="1"/>
        <v>670.7</v>
      </c>
      <c r="BQ69">
        <f ca="1"/>
        <v>700</v>
      </c>
      <c r="BR69">
        <f ca="1"/>
        <v>752.9</v>
      </c>
      <c r="BS69">
        <f ca="1"/>
        <v>771</v>
      </c>
      <c r="BT69">
        <f ca="1"/>
        <v>792.6</v>
      </c>
      <c r="BU69">
        <f ca="1"/>
        <v>827.7</v>
      </c>
      <c r="BV69">
        <f ca="1"/>
        <v>870.6</v>
      </c>
      <c r="BW69">
        <f ca="1"/>
        <v>938.9</v>
      </c>
      <c r="BX69">
        <f ca="1"/>
        <v>1031.9000000000001</v>
      </c>
      <c r="BY69">
        <f ca="1"/>
        <v>1204.8</v>
      </c>
      <c r="BZ69">
        <f ca="1"/>
        <v>1258.8</v>
      </c>
    </row>
    <row r="70" spans="34:78">
      <c r="AH70">
        <v>7.5</v>
      </c>
      <c r="AI70" s="47">
        <f t="shared" ca="1" si="7"/>
        <v>136.69999999999999</v>
      </c>
      <c r="AJ70" s="47">
        <f t="shared" ca="1" si="7"/>
        <v>166.4</v>
      </c>
      <c r="AK70" s="47">
        <f t="shared" ca="1" si="7"/>
        <v>265.5</v>
      </c>
      <c r="AL70" s="47">
        <f t="shared" ca="1" si="7"/>
        <v>490.9</v>
      </c>
      <c r="AM70" s="47">
        <f t="shared" ca="1" si="7"/>
        <v>670.7</v>
      </c>
      <c r="AN70" s="47">
        <f t="shared" ca="1" si="7"/>
        <v>827.7</v>
      </c>
      <c r="AO70" s="47">
        <f t="shared" ca="1" si="7"/>
        <v>1031.9000000000001</v>
      </c>
      <c r="AP70" s="47">
        <f t="shared" ca="1" si="7"/>
        <v>1204.8</v>
      </c>
      <c r="AQ70" s="47">
        <f t="shared" ca="1" si="7"/>
        <v>1258.8</v>
      </c>
      <c r="AR70">
        <v>68</v>
      </c>
      <c r="AT70">
        <v>69</v>
      </c>
      <c r="AU70" t="s">
        <v>45</v>
      </c>
      <c r="AV70">
        <v>8.6944809461235195</v>
      </c>
      <c r="AW70">
        <v>1344.6869113881901</v>
      </c>
      <c r="AX70">
        <v>1048.0586446446</v>
      </c>
      <c r="AY70">
        <v>593.24573763535602</v>
      </c>
      <c r="BE70">
        <f ca="1"/>
        <v>7.6</v>
      </c>
      <c r="BF70">
        <f ca="1"/>
        <v>136.30000000000001</v>
      </c>
      <c r="BG70">
        <f ca="1"/>
        <v>166.1</v>
      </c>
      <c r="BH70">
        <f ca="1"/>
        <v>267.5</v>
      </c>
      <c r="BI70">
        <f ca="1"/>
        <v>363.4</v>
      </c>
      <c r="BJ70">
        <f ca="1"/>
        <v>435.7</v>
      </c>
      <c r="BK70">
        <f ca="1"/>
        <v>493.5</v>
      </c>
      <c r="BL70">
        <f ca="1"/>
        <v>536.70000000000005</v>
      </c>
      <c r="BM70">
        <f ca="1"/>
        <v>570.70000000000005</v>
      </c>
      <c r="BN70">
        <f ca="1"/>
        <v>610.1</v>
      </c>
      <c r="BO70">
        <f ca="1"/>
        <v>638.6</v>
      </c>
      <c r="BP70">
        <f ca="1"/>
        <v>673.4</v>
      </c>
      <c r="BQ70">
        <f ca="1"/>
        <v>703.1</v>
      </c>
      <c r="BR70">
        <f ca="1"/>
        <v>756.2</v>
      </c>
      <c r="BS70">
        <f ca="1"/>
        <v>774</v>
      </c>
      <c r="BT70">
        <f ca="1"/>
        <v>795.8</v>
      </c>
      <c r="BU70">
        <f ca="1"/>
        <v>830.7</v>
      </c>
      <c r="BV70">
        <f ca="1"/>
        <v>873.5</v>
      </c>
      <c r="BW70">
        <f ca="1"/>
        <v>941.5</v>
      </c>
      <c r="BX70">
        <f ca="1"/>
        <v>1036</v>
      </c>
      <c r="BY70">
        <f ca="1"/>
        <v>1211.2</v>
      </c>
      <c r="BZ70">
        <f ca="1"/>
        <v>1264.2</v>
      </c>
    </row>
    <row r="71" spans="34:78">
      <c r="AH71">
        <v>7.58</v>
      </c>
      <c r="AI71" s="47">
        <f t="shared" ca="1" si="7"/>
        <v>136.30000000000001</v>
      </c>
      <c r="AJ71" s="47">
        <f t="shared" ca="1" si="7"/>
        <v>166.1</v>
      </c>
      <c r="AK71" s="47">
        <f t="shared" ca="1" si="7"/>
        <v>267.5</v>
      </c>
      <c r="AL71" s="47">
        <f t="shared" ca="1" si="7"/>
        <v>493.5</v>
      </c>
      <c r="AM71" s="47">
        <f t="shared" ca="1" si="7"/>
        <v>673.4</v>
      </c>
      <c r="AN71" s="47">
        <f t="shared" ca="1" si="7"/>
        <v>830.7</v>
      </c>
      <c r="AO71" s="47">
        <f t="shared" ca="1" si="7"/>
        <v>1036</v>
      </c>
      <c r="AP71" s="47">
        <f t="shared" ca="1" si="7"/>
        <v>1211.2</v>
      </c>
      <c r="AQ71" s="47">
        <f t="shared" ca="1" si="7"/>
        <v>1264.2</v>
      </c>
      <c r="AR71">
        <v>69</v>
      </c>
      <c r="AT71">
        <v>70</v>
      </c>
      <c r="AU71" t="s">
        <v>45</v>
      </c>
      <c r="AV71">
        <v>8.7778142794568605</v>
      </c>
      <c r="AW71">
        <v>1345.74949462834</v>
      </c>
      <c r="AX71">
        <v>1050.47959027353</v>
      </c>
      <c r="AY71">
        <v>593.27774071896295</v>
      </c>
      <c r="BE71">
        <f ca="1"/>
        <v>7.7</v>
      </c>
      <c r="BF71">
        <f ca="1"/>
        <v>135.80000000000001</v>
      </c>
      <c r="BG71">
        <f ca="1"/>
        <v>165.7</v>
      </c>
      <c r="BH71">
        <f ca="1"/>
        <v>269.39999999999998</v>
      </c>
      <c r="BI71">
        <f ca="1"/>
        <v>365.9</v>
      </c>
      <c r="BJ71">
        <f ca="1"/>
        <v>437.9</v>
      </c>
      <c r="BK71">
        <f ca="1"/>
        <v>495.9</v>
      </c>
      <c r="BL71">
        <f ca="1"/>
        <v>539</v>
      </c>
      <c r="BM71">
        <f ca="1"/>
        <v>572.70000000000005</v>
      </c>
      <c r="BN71">
        <f ca="1"/>
        <v>612.9</v>
      </c>
      <c r="BO71">
        <f ca="1"/>
        <v>641.4</v>
      </c>
      <c r="BP71">
        <f ca="1"/>
        <v>676</v>
      </c>
      <c r="BQ71">
        <f ca="1"/>
        <v>706.1</v>
      </c>
      <c r="BR71">
        <f ca="1"/>
        <v>759.4</v>
      </c>
      <c r="BS71">
        <f ca="1"/>
        <v>776.9</v>
      </c>
      <c r="BT71">
        <f ca="1"/>
        <v>799.1</v>
      </c>
      <c r="BU71">
        <f ca="1"/>
        <v>833.8</v>
      </c>
      <c r="BV71">
        <f ca="1"/>
        <v>876.5</v>
      </c>
      <c r="BW71">
        <f ca="1"/>
        <v>944</v>
      </c>
      <c r="BX71">
        <f ca="1"/>
        <v>1040.0999999999999</v>
      </c>
      <c r="BY71">
        <f ca="1"/>
        <v>1217.5</v>
      </c>
      <c r="BZ71">
        <f ca="1"/>
        <v>1269.5999999999999</v>
      </c>
    </row>
    <row r="72" spans="34:78">
      <c r="AH72">
        <v>7.67</v>
      </c>
      <c r="AI72" s="47">
        <f t="shared" ca="1" si="7"/>
        <v>135.80000000000001</v>
      </c>
      <c r="AJ72" s="47">
        <f t="shared" ca="1" si="7"/>
        <v>165.7</v>
      </c>
      <c r="AK72" s="47">
        <f t="shared" ca="1" si="7"/>
        <v>269.39999999999998</v>
      </c>
      <c r="AL72" s="47">
        <f t="shared" ca="1" si="7"/>
        <v>495.9</v>
      </c>
      <c r="AM72" s="47">
        <f t="shared" ca="1" si="7"/>
        <v>676</v>
      </c>
      <c r="AN72" s="47">
        <f t="shared" ca="1" si="7"/>
        <v>833.8</v>
      </c>
      <c r="AO72" s="47">
        <f t="shared" ca="1" si="7"/>
        <v>1040.0999999999999</v>
      </c>
      <c r="AP72" s="47">
        <f t="shared" ca="1" si="7"/>
        <v>1217.5</v>
      </c>
      <c r="AQ72" s="47">
        <f t="shared" ca="1" si="7"/>
        <v>1269.5999999999999</v>
      </c>
      <c r="AR72">
        <v>70</v>
      </c>
      <c r="AT72">
        <v>71</v>
      </c>
      <c r="AU72" t="s">
        <v>45</v>
      </c>
      <c r="AV72">
        <v>8.8611476127901891</v>
      </c>
      <c r="AW72">
        <v>1346.7646352806601</v>
      </c>
      <c r="AX72">
        <v>1052.8211626054599</v>
      </c>
      <c r="AY72">
        <v>593.306305273009</v>
      </c>
      <c r="BE72">
        <f ca="1"/>
        <v>7.8</v>
      </c>
      <c r="BF72">
        <f ca="1"/>
        <v>135.19999999999999</v>
      </c>
      <c r="BG72">
        <f ca="1"/>
        <v>165.3</v>
      </c>
      <c r="BH72">
        <f ca="1"/>
        <v>271.2</v>
      </c>
      <c r="BI72">
        <f ca="1"/>
        <v>368.4</v>
      </c>
      <c r="BJ72">
        <f ca="1"/>
        <v>440</v>
      </c>
      <c r="BK72">
        <f ca="1"/>
        <v>498.3</v>
      </c>
      <c r="BL72">
        <f ca="1"/>
        <v>541.20000000000005</v>
      </c>
      <c r="BM72">
        <f ca="1"/>
        <v>574.70000000000005</v>
      </c>
      <c r="BN72">
        <f ca="1"/>
        <v>615.70000000000005</v>
      </c>
      <c r="BO72">
        <f ca="1"/>
        <v>644.1</v>
      </c>
      <c r="BP72">
        <f ca="1"/>
        <v>678.6</v>
      </c>
      <c r="BQ72">
        <f ca="1"/>
        <v>709.1</v>
      </c>
      <c r="BR72">
        <f ca="1"/>
        <v>762.6</v>
      </c>
      <c r="BS72">
        <f ca="1"/>
        <v>779.9</v>
      </c>
      <c r="BT72">
        <f ca="1"/>
        <v>802.3</v>
      </c>
      <c r="BU72">
        <f ca="1"/>
        <v>836.8</v>
      </c>
      <c r="BV72">
        <f ca="1"/>
        <v>879.4</v>
      </c>
      <c r="BW72">
        <f ca="1"/>
        <v>946.5</v>
      </c>
      <c r="BX72">
        <f ca="1"/>
        <v>1044.2</v>
      </c>
      <c r="BY72">
        <f ca="1"/>
        <v>1223.8</v>
      </c>
      <c r="BZ72">
        <f ca="1"/>
        <v>1275.0999999999999</v>
      </c>
    </row>
    <row r="73" spans="34:78">
      <c r="AH73">
        <v>7.75</v>
      </c>
      <c r="AI73" s="47">
        <f t="shared" ca="1" si="7"/>
        <v>135.19999999999999</v>
      </c>
      <c r="AJ73" s="47">
        <f t="shared" ca="1" si="7"/>
        <v>165.3</v>
      </c>
      <c r="AK73" s="47">
        <f t="shared" ca="1" si="7"/>
        <v>271.2</v>
      </c>
      <c r="AL73" s="47">
        <f t="shared" ca="1" si="7"/>
        <v>498.3</v>
      </c>
      <c r="AM73" s="47">
        <f t="shared" ca="1" si="7"/>
        <v>678.6</v>
      </c>
      <c r="AN73" s="47">
        <f t="shared" ca="1" si="7"/>
        <v>836.8</v>
      </c>
      <c r="AO73" s="47">
        <f t="shared" ca="1" si="7"/>
        <v>1044.2</v>
      </c>
      <c r="AP73" s="47">
        <f t="shared" ca="1" si="7"/>
        <v>1223.8</v>
      </c>
      <c r="AQ73" s="47">
        <f t="shared" ca="1" si="7"/>
        <v>1275.0999999999999</v>
      </c>
      <c r="AR73">
        <v>71</v>
      </c>
      <c r="AT73">
        <v>72</v>
      </c>
      <c r="AU73" t="s">
        <v>45</v>
      </c>
      <c r="AV73">
        <v>8.9444809461235195</v>
      </c>
      <c r="AW73">
        <v>1347.7344515784</v>
      </c>
      <c r="AX73">
        <v>1055.0859639789901</v>
      </c>
      <c r="AY73">
        <v>593.33180074581799</v>
      </c>
      <c r="BE73">
        <f ca="1"/>
        <v>7.8</v>
      </c>
      <c r="BF73">
        <f ca="1"/>
        <v>134.6</v>
      </c>
      <c r="BG73">
        <f ca="1"/>
        <v>164.8</v>
      </c>
      <c r="BH73">
        <f ca="1"/>
        <v>273.10000000000002</v>
      </c>
      <c r="BI73">
        <f ca="1"/>
        <v>370.8</v>
      </c>
      <c r="BJ73">
        <f ca="1"/>
        <v>442.1</v>
      </c>
      <c r="BK73">
        <f ca="1"/>
        <v>500.7</v>
      </c>
      <c r="BL73">
        <f ca="1"/>
        <v>543.4</v>
      </c>
      <c r="BM73">
        <f ca="1"/>
        <v>576.5</v>
      </c>
      <c r="BN73">
        <f ca="1"/>
        <v>618.5</v>
      </c>
      <c r="BO73">
        <f ca="1"/>
        <v>646.9</v>
      </c>
      <c r="BP73">
        <f ca="1"/>
        <v>681.1</v>
      </c>
      <c r="BQ73">
        <f ca="1"/>
        <v>712.1</v>
      </c>
      <c r="BR73">
        <f ca="1"/>
        <v>765.8</v>
      </c>
      <c r="BS73">
        <f ca="1"/>
        <v>782.8</v>
      </c>
      <c r="BT73">
        <f ca="1"/>
        <v>805.4</v>
      </c>
      <c r="BU73">
        <f ca="1"/>
        <v>839.7</v>
      </c>
      <c r="BV73">
        <f ca="1"/>
        <v>882.2</v>
      </c>
      <c r="BW73">
        <f ca="1"/>
        <v>948.9</v>
      </c>
      <c r="BX73">
        <f ca="1"/>
        <v>1048.2</v>
      </c>
      <c r="BY73">
        <f ca="1"/>
        <v>1230.0999999999999</v>
      </c>
      <c r="BZ73">
        <f ca="1"/>
        <v>1280.4000000000001</v>
      </c>
    </row>
    <row r="74" spans="34:78">
      <c r="AH74">
        <v>7.83</v>
      </c>
      <c r="AI74" s="47">
        <f t="shared" ref="AI74:AQ83" ca="1" si="8">IF(AND(AI$3&gt;=MIN($J$5:$AD$5),AI$3&lt;=MAX($J$5:$AD$5)),INDEX(allCentiles,$AR74,MATCH(AI$3,topRow)),NA())</f>
        <v>134.6</v>
      </c>
      <c r="AJ74" s="47">
        <f t="shared" ca="1" si="8"/>
        <v>164.8</v>
      </c>
      <c r="AK74" s="47">
        <f t="shared" ca="1" si="8"/>
        <v>273.10000000000002</v>
      </c>
      <c r="AL74" s="47">
        <f t="shared" ca="1" si="8"/>
        <v>500.7</v>
      </c>
      <c r="AM74" s="47">
        <f t="shared" ca="1" si="8"/>
        <v>681.1</v>
      </c>
      <c r="AN74" s="47">
        <f t="shared" ca="1" si="8"/>
        <v>839.7</v>
      </c>
      <c r="AO74" s="47">
        <f t="shared" ca="1" si="8"/>
        <v>1048.2</v>
      </c>
      <c r="AP74" s="47">
        <f t="shared" ca="1" si="8"/>
        <v>1230.0999999999999</v>
      </c>
      <c r="AQ74" s="47">
        <f t="shared" ca="1" si="8"/>
        <v>1280.4000000000001</v>
      </c>
      <c r="AR74">
        <v>72</v>
      </c>
      <c r="AT74">
        <v>73</v>
      </c>
      <c r="AU74" t="s">
        <v>45</v>
      </c>
      <c r="AV74">
        <v>9.0278142794568605</v>
      </c>
      <c r="AW74">
        <v>1348.66096717918</v>
      </c>
      <c r="AX74">
        <v>1057.2765114122799</v>
      </c>
      <c r="AY74">
        <v>593.35455689081698</v>
      </c>
      <c r="BE74">
        <f ca="1"/>
        <v>7.9</v>
      </c>
      <c r="BF74">
        <f ca="1"/>
        <v>134</v>
      </c>
      <c r="BG74">
        <f ca="1"/>
        <v>164.2</v>
      </c>
      <c r="BH74">
        <f ca="1"/>
        <v>274.89999999999998</v>
      </c>
      <c r="BI74">
        <f ca="1"/>
        <v>373.2</v>
      </c>
      <c r="BJ74">
        <f ca="1"/>
        <v>444.1</v>
      </c>
      <c r="BK74">
        <f ca="1"/>
        <v>502.9</v>
      </c>
      <c r="BL74">
        <f ca="1"/>
        <v>545.5</v>
      </c>
      <c r="BM74">
        <f ca="1"/>
        <v>578.29999999999995</v>
      </c>
      <c r="BN74">
        <f ca="1"/>
        <v>621.20000000000005</v>
      </c>
      <c r="BO74">
        <f ca="1"/>
        <v>649.6</v>
      </c>
      <c r="BP74">
        <f ca="1"/>
        <v>683.6</v>
      </c>
      <c r="BQ74">
        <f ca="1"/>
        <v>715.1</v>
      </c>
      <c r="BR74">
        <f ca="1"/>
        <v>768.9</v>
      </c>
      <c r="BS74">
        <f ca="1"/>
        <v>785.6</v>
      </c>
      <c r="BT74">
        <f ca="1"/>
        <v>808.6</v>
      </c>
      <c r="BU74">
        <f ca="1"/>
        <v>842.7</v>
      </c>
      <c r="BV74">
        <f ca="1"/>
        <v>885</v>
      </c>
      <c r="BW74">
        <f ca="1"/>
        <v>951.3</v>
      </c>
      <c r="BX74">
        <f ca="1"/>
        <v>1052.2</v>
      </c>
      <c r="BY74">
        <f ca="1"/>
        <v>1236.4000000000001</v>
      </c>
      <c r="BZ74">
        <f ca="1"/>
        <v>1285.8</v>
      </c>
    </row>
    <row r="75" spans="34:78">
      <c r="AH75">
        <v>7.92</v>
      </c>
      <c r="AI75" s="47">
        <f t="shared" ca="1" si="8"/>
        <v>134</v>
      </c>
      <c r="AJ75" s="47">
        <f t="shared" ca="1" si="8"/>
        <v>164.2</v>
      </c>
      <c r="AK75" s="47">
        <f t="shared" ca="1" si="8"/>
        <v>274.89999999999998</v>
      </c>
      <c r="AL75" s="47">
        <f t="shared" ca="1" si="8"/>
        <v>502.9</v>
      </c>
      <c r="AM75" s="47">
        <f t="shared" ca="1" si="8"/>
        <v>683.6</v>
      </c>
      <c r="AN75" s="47">
        <f t="shared" ca="1" si="8"/>
        <v>842.7</v>
      </c>
      <c r="AO75" s="47">
        <f t="shared" ca="1" si="8"/>
        <v>1052.2</v>
      </c>
      <c r="AP75" s="47">
        <f t="shared" ca="1" si="8"/>
        <v>1236.4000000000001</v>
      </c>
      <c r="AQ75" s="47">
        <f t="shared" ca="1" si="8"/>
        <v>1285.8</v>
      </c>
      <c r="AR75">
        <v>73</v>
      </c>
      <c r="AT75">
        <v>74</v>
      </c>
      <c r="AU75" t="s">
        <v>45</v>
      </c>
      <c r="AV75">
        <v>9.1111476127901891</v>
      </c>
      <c r="AW75">
        <v>1349.5461153876399</v>
      </c>
      <c r="AX75">
        <v>1059.39523940033</v>
      </c>
      <c r="AY75">
        <v>593.37486803150898</v>
      </c>
      <c r="BE75">
        <f ca="1"/>
        <v>8</v>
      </c>
      <c r="BF75">
        <f ca="1"/>
        <v>133.30000000000001</v>
      </c>
      <c r="BG75">
        <f ca="1"/>
        <v>163.6</v>
      </c>
      <c r="BH75">
        <f ca="1"/>
        <v>276.7</v>
      </c>
      <c r="BI75">
        <f ca="1"/>
        <v>375.6</v>
      </c>
      <c r="BJ75">
        <f ca="1"/>
        <v>446.1</v>
      </c>
      <c r="BK75">
        <f ca="1"/>
        <v>505.2</v>
      </c>
      <c r="BL75">
        <f ca="1"/>
        <v>547.5</v>
      </c>
      <c r="BM75">
        <f ca="1"/>
        <v>580</v>
      </c>
      <c r="BN75">
        <f ca="1"/>
        <v>623.79999999999995</v>
      </c>
      <c r="BO75">
        <f ca="1"/>
        <v>652.20000000000005</v>
      </c>
      <c r="BP75">
        <f ca="1"/>
        <v>686</v>
      </c>
      <c r="BQ75">
        <f ca="1"/>
        <v>718</v>
      </c>
      <c r="BR75">
        <f ca="1"/>
        <v>772</v>
      </c>
      <c r="BS75">
        <f ca="1"/>
        <v>788.4</v>
      </c>
      <c r="BT75">
        <f ca="1"/>
        <v>811.7</v>
      </c>
      <c r="BU75">
        <f ca="1"/>
        <v>845.6</v>
      </c>
      <c r="BV75">
        <f ca="1"/>
        <v>887.8</v>
      </c>
      <c r="BW75">
        <f ca="1"/>
        <v>953.6</v>
      </c>
      <c r="BX75">
        <f ca="1"/>
        <v>1056.0999999999999</v>
      </c>
      <c r="BY75">
        <f ca="1"/>
        <v>1242.7</v>
      </c>
      <c r="BZ75">
        <f ca="1"/>
        <v>1291.2</v>
      </c>
    </row>
    <row r="76" spans="34:78">
      <c r="AH76">
        <v>8</v>
      </c>
      <c r="AI76" s="47">
        <f t="shared" ca="1" si="8"/>
        <v>133.30000000000001</v>
      </c>
      <c r="AJ76" s="47">
        <f t="shared" ca="1" si="8"/>
        <v>163.6</v>
      </c>
      <c r="AK76" s="47">
        <f t="shared" ca="1" si="8"/>
        <v>276.7</v>
      </c>
      <c r="AL76" s="47">
        <f t="shared" ca="1" si="8"/>
        <v>505.2</v>
      </c>
      <c r="AM76" s="47">
        <f t="shared" ca="1" si="8"/>
        <v>686</v>
      </c>
      <c r="AN76" s="47">
        <f t="shared" ca="1" si="8"/>
        <v>845.6</v>
      </c>
      <c r="AO76" s="47">
        <f t="shared" ca="1" si="8"/>
        <v>1056.0999999999999</v>
      </c>
      <c r="AP76" s="47">
        <f t="shared" ca="1" si="8"/>
        <v>1242.7</v>
      </c>
      <c r="AQ76" s="47">
        <f t="shared" ca="1" si="8"/>
        <v>1291.2</v>
      </c>
      <c r="AR76">
        <v>74</v>
      </c>
      <c r="AT76">
        <v>75</v>
      </c>
      <c r="AU76" t="s">
        <v>45</v>
      </c>
      <c r="AV76">
        <v>9.1944809461235195</v>
      </c>
      <c r="AW76">
        <v>1350.39174318958</v>
      </c>
      <c r="AX76">
        <v>1061.4445026206299</v>
      </c>
      <c r="AY76">
        <v>593.39299686819197</v>
      </c>
      <c r="BE76">
        <f ca="1"/>
        <v>8.1</v>
      </c>
      <c r="BF76">
        <f ca="1"/>
        <v>132.5</v>
      </c>
      <c r="BG76">
        <f ca="1"/>
        <v>162.9</v>
      </c>
      <c r="BH76">
        <f ca="1"/>
        <v>278.39999999999998</v>
      </c>
      <c r="BI76">
        <f ca="1"/>
        <v>378</v>
      </c>
      <c r="BJ76">
        <f ca="1"/>
        <v>448</v>
      </c>
      <c r="BK76">
        <f ca="1"/>
        <v>507.3</v>
      </c>
      <c r="BL76">
        <f ca="1"/>
        <v>549.4</v>
      </c>
      <c r="BM76">
        <f ca="1"/>
        <v>581.70000000000005</v>
      </c>
      <c r="BN76">
        <f ca="1"/>
        <v>626.4</v>
      </c>
      <c r="BO76">
        <f ca="1"/>
        <v>654.79999999999995</v>
      </c>
      <c r="BP76">
        <f ca="1"/>
        <v>688.4</v>
      </c>
      <c r="BQ76">
        <f ca="1"/>
        <v>720.9</v>
      </c>
      <c r="BR76">
        <f ca="1"/>
        <v>775</v>
      </c>
      <c r="BS76">
        <f ca="1"/>
        <v>791.2</v>
      </c>
      <c r="BT76">
        <f ca="1"/>
        <v>814.8</v>
      </c>
      <c r="BU76">
        <f ca="1"/>
        <v>848.5</v>
      </c>
      <c r="BV76">
        <f ca="1"/>
        <v>890.6</v>
      </c>
      <c r="BW76">
        <f ca="1"/>
        <v>955.9</v>
      </c>
      <c r="BX76">
        <f ca="1"/>
        <v>1060</v>
      </c>
      <c r="BY76">
        <f ca="1"/>
        <v>1248.9000000000001</v>
      </c>
      <c r="BZ76">
        <f ca="1"/>
        <v>1296.5</v>
      </c>
    </row>
    <row r="77" spans="34:78">
      <c r="AH77">
        <v>8.08</v>
      </c>
      <c r="AI77" s="47">
        <f t="shared" ca="1" si="8"/>
        <v>132.5</v>
      </c>
      <c r="AJ77" s="47">
        <f t="shared" ca="1" si="8"/>
        <v>162.9</v>
      </c>
      <c r="AK77" s="47">
        <f t="shared" ca="1" si="8"/>
        <v>278.39999999999998</v>
      </c>
      <c r="AL77" s="47">
        <f t="shared" ca="1" si="8"/>
        <v>507.3</v>
      </c>
      <c r="AM77" s="47">
        <f t="shared" ca="1" si="8"/>
        <v>688.4</v>
      </c>
      <c r="AN77" s="47">
        <f t="shared" ca="1" si="8"/>
        <v>848.5</v>
      </c>
      <c r="AO77" s="47">
        <f t="shared" ca="1" si="8"/>
        <v>1060</v>
      </c>
      <c r="AP77" s="47">
        <f t="shared" ca="1" si="8"/>
        <v>1248.9000000000001</v>
      </c>
      <c r="AQ77" s="47">
        <f t="shared" ca="1" si="8"/>
        <v>1296.5</v>
      </c>
      <c r="AR77">
        <v>75</v>
      </c>
      <c r="AT77">
        <v>76</v>
      </c>
      <c r="AU77" t="s">
        <v>45</v>
      </c>
      <c r="AV77">
        <v>9.2778142794568605</v>
      </c>
      <c r="AW77">
        <v>1351.19961510592</v>
      </c>
      <c r="AX77">
        <v>1063.4265785500399</v>
      </c>
      <c r="AY77">
        <v>593.40917787567196</v>
      </c>
      <c r="BE77">
        <f ca="1"/>
        <v>8.1999999999999993</v>
      </c>
      <c r="BF77">
        <f ca="1"/>
        <v>131.6</v>
      </c>
      <c r="BG77">
        <f ca="1"/>
        <v>162.19999999999999</v>
      </c>
      <c r="BH77">
        <f ca="1"/>
        <v>280.10000000000002</v>
      </c>
      <c r="BI77">
        <f ca="1"/>
        <v>380.3</v>
      </c>
      <c r="BJ77">
        <f ca="1"/>
        <v>449.9</v>
      </c>
      <c r="BK77">
        <f ca="1"/>
        <v>509.4</v>
      </c>
      <c r="BL77">
        <f ca="1"/>
        <v>551.29999999999995</v>
      </c>
      <c r="BM77">
        <f ca="1"/>
        <v>583.20000000000005</v>
      </c>
      <c r="BN77">
        <f ca="1"/>
        <v>629</v>
      </c>
      <c r="BO77">
        <f ca="1"/>
        <v>657.4</v>
      </c>
      <c r="BP77">
        <f ca="1"/>
        <v>690.7</v>
      </c>
      <c r="BQ77">
        <f ca="1"/>
        <v>723.8</v>
      </c>
      <c r="BR77">
        <f ca="1"/>
        <v>778</v>
      </c>
      <c r="BS77">
        <f ca="1"/>
        <v>794</v>
      </c>
      <c r="BT77">
        <f ca="1"/>
        <v>817.8</v>
      </c>
      <c r="BU77">
        <f ca="1"/>
        <v>851.3</v>
      </c>
      <c r="BV77">
        <f ca="1"/>
        <v>893.3</v>
      </c>
      <c r="BW77">
        <f ca="1"/>
        <v>958.2</v>
      </c>
      <c r="BX77">
        <f ca="1"/>
        <v>1063.9000000000001</v>
      </c>
      <c r="BY77">
        <f ca="1"/>
        <v>1255.0999999999999</v>
      </c>
      <c r="BZ77">
        <f ca="1"/>
        <v>1301.8</v>
      </c>
    </row>
    <row r="78" spans="34:78">
      <c r="AH78">
        <v>8.17</v>
      </c>
      <c r="AI78" s="47">
        <f t="shared" ca="1" si="8"/>
        <v>131.6</v>
      </c>
      <c r="AJ78" s="47">
        <f t="shared" ca="1" si="8"/>
        <v>162.19999999999999</v>
      </c>
      <c r="AK78" s="47">
        <f t="shared" ca="1" si="8"/>
        <v>280.10000000000002</v>
      </c>
      <c r="AL78" s="47">
        <f t="shared" ca="1" si="8"/>
        <v>509.4</v>
      </c>
      <c r="AM78" s="47">
        <f t="shared" ca="1" si="8"/>
        <v>690.7</v>
      </c>
      <c r="AN78" s="47">
        <f t="shared" ca="1" si="8"/>
        <v>851.3</v>
      </c>
      <c r="AO78" s="47">
        <f t="shared" ca="1" si="8"/>
        <v>1063.9000000000001</v>
      </c>
      <c r="AP78" s="47">
        <f t="shared" ca="1" si="8"/>
        <v>1255.0999999999999</v>
      </c>
      <c r="AQ78" s="47">
        <f t="shared" ca="1" si="8"/>
        <v>1301.8</v>
      </c>
      <c r="AR78">
        <v>76</v>
      </c>
      <c r="AT78">
        <v>77</v>
      </c>
      <c r="AU78" t="s">
        <v>45</v>
      </c>
      <c r="AV78">
        <v>9.3611476127901891</v>
      </c>
      <c r="AW78">
        <v>1351.97141687463</v>
      </c>
      <c r="AX78">
        <v>1065.34366999588</v>
      </c>
      <c r="AY78">
        <v>593.42362033591701</v>
      </c>
      <c r="BE78">
        <f ca="1"/>
        <v>8.1999999999999993</v>
      </c>
      <c r="BF78">
        <f ca="1"/>
        <v>130.69999999999999</v>
      </c>
      <c r="BG78">
        <f ca="1"/>
        <v>161.4</v>
      </c>
      <c r="BH78">
        <f ca="1"/>
        <v>281.7</v>
      </c>
      <c r="BI78">
        <f ca="1"/>
        <v>382.6</v>
      </c>
      <c r="BJ78">
        <f ca="1"/>
        <v>451.7</v>
      </c>
      <c r="BK78">
        <f ca="1"/>
        <v>511.5</v>
      </c>
      <c r="BL78">
        <f ca="1"/>
        <v>553.1</v>
      </c>
      <c r="BM78">
        <f ca="1"/>
        <v>584.70000000000005</v>
      </c>
      <c r="BN78">
        <f ca="1"/>
        <v>631.5</v>
      </c>
      <c r="BO78">
        <f ca="1"/>
        <v>659.9</v>
      </c>
      <c r="BP78">
        <f ca="1"/>
        <v>693</v>
      </c>
      <c r="BQ78">
        <f ca="1"/>
        <v>726.6</v>
      </c>
      <c r="BR78">
        <f ca="1"/>
        <v>781</v>
      </c>
      <c r="BS78">
        <f ca="1"/>
        <v>796.7</v>
      </c>
      <c r="BT78">
        <f ca="1"/>
        <v>820.9</v>
      </c>
      <c r="BU78">
        <f ca="1"/>
        <v>854.2</v>
      </c>
      <c r="BV78">
        <f ca="1"/>
        <v>896</v>
      </c>
      <c r="BW78">
        <f ca="1"/>
        <v>960.4</v>
      </c>
      <c r="BX78">
        <f ca="1"/>
        <v>1067.8</v>
      </c>
      <c r="BY78">
        <f ca="1"/>
        <v>1261.3</v>
      </c>
      <c r="BZ78">
        <f ca="1"/>
        <v>1307.0999999999999</v>
      </c>
    </row>
    <row r="79" spans="34:78">
      <c r="AH79">
        <v>8.25</v>
      </c>
      <c r="AI79" s="47">
        <f t="shared" ca="1" si="8"/>
        <v>130.69999999999999</v>
      </c>
      <c r="AJ79" s="47">
        <f t="shared" ca="1" si="8"/>
        <v>161.4</v>
      </c>
      <c r="AK79" s="47">
        <f t="shared" ca="1" si="8"/>
        <v>281.7</v>
      </c>
      <c r="AL79" s="47">
        <f t="shared" ca="1" si="8"/>
        <v>511.5</v>
      </c>
      <c r="AM79" s="47">
        <f t="shared" ca="1" si="8"/>
        <v>693</v>
      </c>
      <c r="AN79" s="47">
        <f t="shared" ca="1" si="8"/>
        <v>854.2</v>
      </c>
      <c r="AO79" s="47">
        <f t="shared" ca="1" si="8"/>
        <v>1067.8</v>
      </c>
      <c r="AP79" s="47">
        <f t="shared" ca="1" si="8"/>
        <v>1261.3</v>
      </c>
      <c r="AQ79" s="47">
        <f t="shared" ca="1" si="8"/>
        <v>1307.0999999999999</v>
      </c>
      <c r="AR79">
        <v>77</v>
      </c>
      <c r="AT79">
        <v>78</v>
      </c>
      <c r="AU79" t="s">
        <v>45</v>
      </c>
      <c r="AV79">
        <v>9.4444809461235195</v>
      </c>
      <c r="AW79">
        <v>1352.7087589682601</v>
      </c>
      <c r="AX79">
        <v>1067.19790754411</v>
      </c>
      <c r="AY79">
        <v>593.43651104486503</v>
      </c>
      <c r="BE79">
        <f ca="1"/>
        <v>8.3000000000000007</v>
      </c>
      <c r="BF79">
        <f ca="1"/>
        <v>129.80000000000001</v>
      </c>
      <c r="BG79">
        <f ca="1"/>
        <v>160.5</v>
      </c>
      <c r="BH79">
        <f ca="1"/>
        <v>283.39999999999998</v>
      </c>
      <c r="BI79">
        <f ca="1"/>
        <v>384.8</v>
      </c>
      <c r="BJ79">
        <f ca="1"/>
        <v>453.5</v>
      </c>
      <c r="BK79">
        <f ca="1"/>
        <v>513.5</v>
      </c>
      <c r="BL79">
        <f ca="1"/>
        <v>554.79999999999995</v>
      </c>
      <c r="BM79">
        <f ca="1"/>
        <v>586.1</v>
      </c>
      <c r="BN79">
        <f ca="1"/>
        <v>633.9</v>
      </c>
      <c r="BO79">
        <f ca="1"/>
        <v>662.4</v>
      </c>
      <c r="BP79">
        <f ca="1"/>
        <v>695.2</v>
      </c>
      <c r="BQ79">
        <f ca="1"/>
        <v>729.4</v>
      </c>
      <c r="BR79">
        <f ca="1"/>
        <v>783.9</v>
      </c>
      <c r="BS79">
        <f ca="1"/>
        <v>799.4</v>
      </c>
      <c r="BT79">
        <f ca="1"/>
        <v>823.8</v>
      </c>
      <c r="BU79">
        <f ca="1"/>
        <v>857</v>
      </c>
      <c r="BV79">
        <f ca="1"/>
        <v>898.6</v>
      </c>
      <c r="BW79">
        <f ca="1"/>
        <v>962.6</v>
      </c>
      <c r="BX79">
        <f ca="1"/>
        <v>1071.5999999999999</v>
      </c>
      <c r="BY79">
        <f ca="1"/>
        <v>1267.5</v>
      </c>
      <c r="BZ79">
        <f ca="1"/>
        <v>1312.4</v>
      </c>
    </row>
    <row r="80" spans="34:78">
      <c r="AH80">
        <v>8.33</v>
      </c>
      <c r="AI80" s="47">
        <f t="shared" ca="1" si="8"/>
        <v>129.80000000000001</v>
      </c>
      <c r="AJ80" s="47">
        <f t="shared" ca="1" si="8"/>
        <v>160.5</v>
      </c>
      <c r="AK80" s="47">
        <f t="shared" ca="1" si="8"/>
        <v>283.39999999999998</v>
      </c>
      <c r="AL80" s="47">
        <f t="shared" ca="1" si="8"/>
        <v>513.5</v>
      </c>
      <c r="AM80" s="47">
        <f t="shared" ca="1" si="8"/>
        <v>695.2</v>
      </c>
      <c r="AN80" s="47">
        <f t="shared" ca="1" si="8"/>
        <v>857</v>
      </c>
      <c r="AO80" s="47">
        <f t="shared" ca="1" si="8"/>
        <v>1071.5999999999999</v>
      </c>
      <c r="AP80" s="47">
        <f t="shared" ca="1" si="8"/>
        <v>1267.5</v>
      </c>
      <c r="AQ80" s="47">
        <f t="shared" ca="1" si="8"/>
        <v>1312.4</v>
      </c>
      <c r="AR80">
        <v>78</v>
      </c>
      <c r="AT80">
        <v>79</v>
      </c>
      <c r="AU80" t="s">
        <v>45</v>
      </c>
      <c r="AV80">
        <v>9.5278142794568605</v>
      </c>
      <c r="AW80">
        <v>1353.41317995443</v>
      </c>
      <c r="AX80">
        <v>1068.9913519271099</v>
      </c>
      <c r="AY80">
        <v>593.44801672841004</v>
      </c>
      <c r="BE80">
        <f ca="1"/>
        <v>8.4</v>
      </c>
      <c r="BF80">
        <f ca="1"/>
        <v>128.80000000000001</v>
      </c>
      <c r="BG80">
        <f ca="1"/>
        <v>159.6</v>
      </c>
      <c r="BH80">
        <f ca="1"/>
        <v>284.89999999999998</v>
      </c>
      <c r="BI80">
        <f ca="1"/>
        <v>387</v>
      </c>
      <c r="BJ80">
        <f ca="1"/>
        <v>455.2</v>
      </c>
      <c r="BK80">
        <f ca="1"/>
        <v>515.4</v>
      </c>
      <c r="BL80">
        <f ca="1"/>
        <v>556.5</v>
      </c>
      <c r="BM80">
        <f ca="1"/>
        <v>587.4</v>
      </c>
      <c r="BN80">
        <f ca="1"/>
        <v>636.29999999999995</v>
      </c>
      <c r="BO80">
        <f ca="1"/>
        <v>664.9</v>
      </c>
      <c r="BP80">
        <f ca="1"/>
        <v>697.4</v>
      </c>
      <c r="BQ80">
        <f ca="1"/>
        <v>732.1</v>
      </c>
      <c r="BR80">
        <f ca="1"/>
        <v>786.8</v>
      </c>
      <c r="BS80">
        <f ca="1"/>
        <v>802</v>
      </c>
      <c r="BT80">
        <f ca="1"/>
        <v>826.8</v>
      </c>
      <c r="BU80">
        <f ca="1"/>
        <v>859.8</v>
      </c>
      <c r="BV80">
        <f ca="1"/>
        <v>901.2</v>
      </c>
      <c r="BW80">
        <f ca="1"/>
        <v>964.7</v>
      </c>
      <c r="BX80">
        <f ca="1"/>
        <v>1075.3</v>
      </c>
      <c r="BY80">
        <f ca="1"/>
        <v>1273.7</v>
      </c>
      <c r="BZ80">
        <f ca="1"/>
        <v>1317.7</v>
      </c>
    </row>
    <row r="81" spans="34:78">
      <c r="AH81">
        <v>8.42</v>
      </c>
      <c r="AI81" s="47">
        <f t="shared" ca="1" si="8"/>
        <v>128.80000000000001</v>
      </c>
      <c r="AJ81" s="47">
        <f t="shared" ca="1" si="8"/>
        <v>159.6</v>
      </c>
      <c r="AK81" s="47">
        <f t="shared" ca="1" si="8"/>
        <v>284.89999999999998</v>
      </c>
      <c r="AL81" s="47">
        <f t="shared" ca="1" si="8"/>
        <v>515.4</v>
      </c>
      <c r="AM81" s="47">
        <f t="shared" ca="1" si="8"/>
        <v>697.4</v>
      </c>
      <c r="AN81" s="47">
        <f t="shared" ca="1" si="8"/>
        <v>859.8</v>
      </c>
      <c r="AO81" s="47">
        <f t="shared" ca="1" si="8"/>
        <v>1075.3</v>
      </c>
      <c r="AP81" s="47">
        <f t="shared" ca="1" si="8"/>
        <v>1273.7</v>
      </c>
      <c r="AQ81" s="47">
        <f t="shared" ca="1" si="8"/>
        <v>1317.7</v>
      </c>
      <c r="AR81">
        <v>79</v>
      </c>
      <c r="AT81">
        <v>80</v>
      </c>
      <c r="AU81" t="s">
        <v>45</v>
      </c>
      <c r="AV81">
        <v>9.6111476127901891</v>
      </c>
      <c r="AW81">
        <v>1354.0861497062599</v>
      </c>
      <c r="AX81">
        <v>1070.72599631395</v>
      </c>
      <c r="AY81">
        <v>593.45828619880001</v>
      </c>
      <c r="BE81">
        <f ca="1"/>
        <v>8.5</v>
      </c>
      <c r="BF81">
        <f ca="1"/>
        <v>127.7</v>
      </c>
      <c r="BG81">
        <f ca="1"/>
        <v>158.6</v>
      </c>
      <c r="BH81">
        <f ca="1"/>
        <v>286.5</v>
      </c>
      <c r="BI81">
        <f ca="1"/>
        <v>389.2</v>
      </c>
      <c r="BJ81">
        <f ca="1"/>
        <v>456.8</v>
      </c>
      <c r="BK81">
        <f ca="1"/>
        <v>517.20000000000005</v>
      </c>
      <c r="BL81">
        <f ca="1"/>
        <v>558.1</v>
      </c>
      <c r="BM81">
        <f ca="1"/>
        <v>588.70000000000005</v>
      </c>
      <c r="BN81">
        <f ca="1"/>
        <v>638.70000000000005</v>
      </c>
      <c r="BO81">
        <f ca="1"/>
        <v>667.3</v>
      </c>
      <c r="BP81">
        <f ca="1"/>
        <v>699.6</v>
      </c>
      <c r="BQ81">
        <f ca="1"/>
        <v>734.9</v>
      </c>
      <c r="BR81">
        <f ca="1"/>
        <v>789.6</v>
      </c>
      <c r="BS81">
        <f ca="1"/>
        <v>804.6</v>
      </c>
      <c r="BT81">
        <f ca="1"/>
        <v>829.8</v>
      </c>
      <c r="BU81">
        <f ca="1"/>
        <v>862.6</v>
      </c>
      <c r="BV81">
        <f ca="1"/>
        <v>903.8</v>
      </c>
      <c r="BW81">
        <f ca="1"/>
        <v>966.8</v>
      </c>
      <c r="BX81">
        <f ca="1"/>
        <v>1079.0999999999999</v>
      </c>
      <c r="BY81">
        <f ca="1"/>
        <v>1279.8</v>
      </c>
      <c r="BZ81">
        <f ca="1"/>
        <v>1322.9</v>
      </c>
    </row>
    <row r="82" spans="34:78">
      <c r="AH82">
        <v>8.5</v>
      </c>
      <c r="AI82" s="47">
        <f t="shared" ca="1" si="8"/>
        <v>127.7</v>
      </c>
      <c r="AJ82" s="47">
        <f t="shared" ca="1" si="8"/>
        <v>158.6</v>
      </c>
      <c r="AK82" s="47">
        <f t="shared" ca="1" si="8"/>
        <v>286.5</v>
      </c>
      <c r="AL82" s="47">
        <f t="shared" ca="1" si="8"/>
        <v>517.20000000000005</v>
      </c>
      <c r="AM82" s="47">
        <f t="shared" ca="1" si="8"/>
        <v>699.6</v>
      </c>
      <c r="AN82" s="47">
        <f t="shared" ca="1" si="8"/>
        <v>862.6</v>
      </c>
      <c r="AO82" s="47">
        <f t="shared" ca="1" si="8"/>
        <v>1079.0999999999999</v>
      </c>
      <c r="AP82" s="47">
        <f t="shared" ca="1" si="8"/>
        <v>1279.8</v>
      </c>
      <c r="AQ82" s="47">
        <f t="shared" ca="1" si="8"/>
        <v>1322.9</v>
      </c>
      <c r="AR82">
        <v>80</v>
      </c>
      <c r="AT82">
        <v>81</v>
      </c>
      <c r="AU82" t="s">
        <v>45</v>
      </c>
      <c r="AV82">
        <v>9.6944809461235195</v>
      </c>
      <c r="AW82">
        <v>1354.7290724694401</v>
      </c>
      <c r="AX82">
        <v>1072.40376852554</v>
      </c>
      <c r="AY82">
        <v>593.46745227934298</v>
      </c>
      <c r="BE82">
        <f ca="1"/>
        <v>8.6</v>
      </c>
      <c r="BF82">
        <f ca="1"/>
        <v>126.6</v>
      </c>
      <c r="BG82">
        <f ca="1"/>
        <v>157.5</v>
      </c>
      <c r="BH82">
        <f ca="1"/>
        <v>288</v>
      </c>
      <c r="BI82">
        <f ca="1"/>
        <v>391.3</v>
      </c>
      <c r="BJ82">
        <f ca="1"/>
        <v>458.4</v>
      </c>
      <c r="BK82">
        <f ca="1"/>
        <v>519.1</v>
      </c>
      <c r="BL82">
        <f ca="1"/>
        <v>559.6</v>
      </c>
      <c r="BM82">
        <f ca="1"/>
        <v>589.79999999999995</v>
      </c>
      <c r="BN82">
        <f ca="1"/>
        <v>641</v>
      </c>
      <c r="BO82">
        <f ca="1"/>
        <v>669.7</v>
      </c>
      <c r="BP82">
        <f ca="1"/>
        <v>701.7</v>
      </c>
      <c r="BQ82">
        <f ca="1"/>
        <v>737.6</v>
      </c>
      <c r="BR82">
        <f ca="1"/>
        <v>792.5</v>
      </c>
      <c r="BS82">
        <f ca="1"/>
        <v>807.2</v>
      </c>
      <c r="BT82">
        <f ca="1"/>
        <v>832.7</v>
      </c>
      <c r="BU82">
        <f ca="1"/>
        <v>865.3</v>
      </c>
      <c r="BV82">
        <f ca="1"/>
        <v>906.3</v>
      </c>
      <c r="BW82">
        <f ca="1"/>
        <v>968.8</v>
      </c>
      <c r="BX82">
        <f ca="1"/>
        <v>1082.8</v>
      </c>
      <c r="BY82">
        <f ca="1"/>
        <v>1285.9000000000001</v>
      </c>
      <c r="BZ82">
        <f ca="1"/>
        <v>1328.2</v>
      </c>
    </row>
    <row r="83" spans="34:78">
      <c r="AH83">
        <v>8.58</v>
      </c>
      <c r="AI83" s="47">
        <f t="shared" ca="1" si="8"/>
        <v>126.6</v>
      </c>
      <c r="AJ83" s="47">
        <f t="shared" ca="1" si="8"/>
        <v>157.5</v>
      </c>
      <c r="AK83" s="47">
        <f t="shared" ca="1" si="8"/>
        <v>288</v>
      </c>
      <c r="AL83" s="47">
        <f t="shared" ca="1" si="8"/>
        <v>519.1</v>
      </c>
      <c r="AM83" s="47">
        <f t="shared" ca="1" si="8"/>
        <v>701.7</v>
      </c>
      <c r="AN83" s="47">
        <f t="shared" ca="1" si="8"/>
        <v>865.3</v>
      </c>
      <c r="AO83" s="47">
        <f t="shared" ca="1" si="8"/>
        <v>1082.8</v>
      </c>
      <c r="AP83" s="47">
        <f t="shared" ca="1" si="8"/>
        <v>1285.9000000000001</v>
      </c>
      <c r="AQ83" s="47">
        <f t="shared" ca="1" si="8"/>
        <v>1328.2</v>
      </c>
      <c r="AR83">
        <v>81</v>
      </c>
      <c r="AT83">
        <v>82</v>
      </c>
      <c r="AU83" t="s">
        <v>45</v>
      </c>
      <c r="AV83">
        <v>9.7778142794568605</v>
      </c>
      <c r="AW83">
        <v>1355.3432897924199</v>
      </c>
      <c r="AX83">
        <v>1074.02653317708</v>
      </c>
      <c r="AY83">
        <v>593.47563352232305</v>
      </c>
      <c r="BE83">
        <f ca="1"/>
        <v>8.6999999999999993</v>
      </c>
      <c r="BF83">
        <f ca="1"/>
        <v>125.4</v>
      </c>
      <c r="BG83">
        <f ca="1"/>
        <v>156.4</v>
      </c>
      <c r="BH83">
        <f ca="1"/>
        <v>289.5</v>
      </c>
      <c r="BI83">
        <f ca="1"/>
        <v>393.4</v>
      </c>
      <c r="BJ83">
        <f ca="1"/>
        <v>459.9</v>
      </c>
      <c r="BK83">
        <f ca="1"/>
        <v>520.79999999999995</v>
      </c>
      <c r="BL83">
        <f ca="1"/>
        <v>561</v>
      </c>
      <c r="BM83">
        <f ca="1"/>
        <v>590.9</v>
      </c>
      <c r="BN83">
        <f ca="1"/>
        <v>643.20000000000005</v>
      </c>
      <c r="BO83">
        <f ca="1"/>
        <v>672</v>
      </c>
      <c r="BP83">
        <f ca="1"/>
        <v>703.8</v>
      </c>
      <c r="BQ83">
        <f ca="1"/>
        <v>740.2</v>
      </c>
      <c r="BR83">
        <f ca="1"/>
        <v>795.2</v>
      </c>
      <c r="BS83">
        <f ca="1"/>
        <v>809.7</v>
      </c>
      <c r="BT83">
        <f ca="1"/>
        <v>835.5</v>
      </c>
      <c r="BU83">
        <f ca="1"/>
        <v>868</v>
      </c>
      <c r="BV83">
        <f ca="1"/>
        <v>908.8</v>
      </c>
      <c r="BW83">
        <f ca="1"/>
        <v>970.8</v>
      </c>
      <c r="BX83">
        <f ca="1"/>
        <v>1086.5</v>
      </c>
      <c r="BY83">
        <f ca="1"/>
        <v>1292</v>
      </c>
      <c r="BZ83">
        <f ca="1"/>
        <v>1333.4</v>
      </c>
    </row>
    <row r="84" spans="34:78">
      <c r="AH84">
        <v>8.67</v>
      </c>
      <c r="AI84" s="47">
        <f t="shared" ref="AI84:AQ93" ca="1" si="9">IF(AND(AI$3&gt;=MIN($J$5:$AD$5),AI$3&lt;=MAX($J$5:$AD$5)),INDEX(allCentiles,$AR84,MATCH(AI$3,topRow)),NA())</f>
        <v>125.4</v>
      </c>
      <c r="AJ84" s="47">
        <f t="shared" ca="1" si="9"/>
        <v>156.4</v>
      </c>
      <c r="AK84" s="47">
        <f t="shared" ca="1" si="9"/>
        <v>289.5</v>
      </c>
      <c r="AL84" s="47">
        <f t="shared" ca="1" si="9"/>
        <v>520.79999999999995</v>
      </c>
      <c r="AM84" s="47">
        <f t="shared" ca="1" si="9"/>
        <v>703.8</v>
      </c>
      <c r="AN84" s="47">
        <f t="shared" ca="1" si="9"/>
        <v>868</v>
      </c>
      <c r="AO84" s="47">
        <f t="shared" ca="1" si="9"/>
        <v>1086.5</v>
      </c>
      <c r="AP84" s="47">
        <f t="shared" ca="1" si="9"/>
        <v>1292</v>
      </c>
      <c r="AQ84" s="47">
        <f t="shared" ca="1" si="9"/>
        <v>1333.4</v>
      </c>
      <c r="AR84">
        <v>82</v>
      </c>
      <c r="AT84">
        <v>83</v>
      </c>
      <c r="AU84" t="s">
        <v>45</v>
      </c>
      <c r="AV84">
        <v>9.8611476127901891</v>
      </c>
      <c r="AW84">
        <v>1355.93008332573</v>
      </c>
      <c r="AX84">
        <v>1075.5960937503901</v>
      </c>
      <c r="AY84">
        <v>593.48293574232503</v>
      </c>
      <c r="BE84">
        <f ca="1"/>
        <v>8.8000000000000007</v>
      </c>
      <c r="BF84">
        <f ca="1"/>
        <v>124.1</v>
      </c>
      <c r="BG84">
        <f ca="1"/>
        <v>155.19999999999999</v>
      </c>
      <c r="BH84">
        <f ca="1"/>
        <v>290.89999999999998</v>
      </c>
      <c r="BI84">
        <f ca="1"/>
        <v>395.5</v>
      </c>
      <c r="BJ84">
        <f ca="1"/>
        <v>461.4</v>
      </c>
      <c r="BK84">
        <f ca="1"/>
        <v>522.5</v>
      </c>
      <c r="BL84">
        <f ca="1"/>
        <v>562.4</v>
      </c>
      <c r="BM84">
        <f ca="1"/>
        <v>592</v>
      </c>
      <c r="BN84">
        <f ca="1"/>
        <v>645.4</v>
      </c>
      <c r="BO84">
        <f ca="1"/>
        <v>674.3</v>
      </c>
      <c r="BP84">
        <f ca="1"/>
        <v>705.8</v>
      </c>
      <c r="BQ84">
        <f ca="1"/>
        <v>742.9</v>
      </c>
      <c r="BR84">
        <f ca="1"/>
        <v>798</v>
      </c>
      <c r="BS84">
        <f ca="1"/>
        <v>812.2</v>
      </c>
      <c r="BT84">
        <f ca="1"/>
        <v>838.4</v>
      </c>
      <c r="BU84">
        <f ca="1"/>
        <v>870.7</v>
      </c>
      <c r="BV84">
        <f ca="1"/>
        <v>911.3</v>
      </c>
      <c r="BW84">
        <f ca="1"/>
        <v>972.7</v>
      </c>
      <c r="BX84">
        <f ca="1"/>
        <v>1090.0999999999999</v>
      </c>
      <c r="BY84">
        <f ca="1"/>
        <v>1298</v>
      </c>
      <c r="BZ84">
        <f ca="1"/>
        <v>1338.6</v>
      </c>
    </row>
    <row r="85" spans="34:78">
      <c r="AH85">
        <v>8.75</v>
      </c>
      <c r="AI85" s="47">
        <f t="shared" ca="1" si="9"/>
        <v>124.1</v>
      </c>
      <c r="AJ85" s="47">
        <f t="shared" ca="1" si="9"/>
        <v>155.19999999999999</v>
      </c>
      <c r="AK85" s="47">
        <f t="shared" ca="1" si="9"/>
        <v>290.89999999999998</v>
      </c>
      <c r="AL85" s="47">
        <f t="shared" ca="1" si="9"/>
        <v>522.5</v>
      </c>
      <c r="AM85" s="47">
        <f t="shared" ca="1" si="9"/>
        <v>705.8</v>
      </c>
      <c r="AN85" s="47">
        <f t="shared" ca="1" si="9"/>
        <v>870.7</v>
      </c>
      <c r="AO85" s="47">
        <f t="shared" ca="1" si="9"/>
        <v>1090.0999999999999</v>
      </c>
      <c r="AP85" s="47">
        <f t="shared" ca="1" si="9"/>
        <v>1298</v>
      </c>
      <c r="AQ85" s="47">
        <f t="shared" ca="1" si="9"/>
        <v>1338.6</v>
      </c>
      <c r="AR85">
        <v>83</v>
      </c>
      <c r="AT85">
        <v>84</v>
      </c>
      <c r="AU85" t="s">
        <v>45</v>
      </c>
      <c r="AV85">
        <v>9.9444809461235195</v>
      </c>
      <c r="AW85">
        <v>1356.4906774963099</v>
      </c>
      <c r="AX85">
        <v>1077.1141945981799</v>
      </c>
      <c r="AY85">
        <v>593.48945338482702</v>
      </c>
      <c r="BE85">
        <f ca="1"/>
        <v>8.8000000000000007</v>
      </c>
      <c r="BF85">
        <f ca="1"/>
        <v>122.8</v>
      </c>
      <c r="BG85">
        <f ca="1"/>
        <v>154</v>
      </c>
      <c r="BH85">
        <f ca="1"/>
        <v>292.3</v>
      </c>
      <c r="BI85">
        <f ca="1"/>
        <v>397.5</v>
      </c>
      <c r="BJ85">
        <f ca="1"/>
        <v>462.9</v>
      </c>
      <c r="BK85">
        <f ca="1"/>
        <v>524.1</v>
      </c>
      <c r="BL85">
        <f ca="1"/>
        <v>563.70000000000005</v>
      </c>
      <c r="BM85">
        <f ca="1"/>
        <v>592.9</v>
      </c>
      <c r="BN85">
        <f ca="1"/>
        <v>647.6</v>
      </c>
      <c r="BO85">
        <f ca="1"/>
        <v>676.6</v>
      </c>
      <c r="BP85">
        <f ca="1"/>
        <v>707.8</v>
      </c>
      <c r="BQ85">
        <f ca="1"/>
        <v>745.5</v>
      </c>
      <c r="BR85">
        <f ca="1"/>
        <v>800.7</v>
      </c>
      <c r="BS85">
        <f ca="1"/>
        <v>814.7</v>
      </c>
      <c r="BT85">
        <f ca="1"/>
        <v>841.2</v>
      </c>
      <c r="BU85">
        <f ca="1"/>
        <v>873.4</v>
      </c>
      <c r="BV85">
        <f ca="1"/>
        <v>913.8</v>
      </c>
      <c r="BW85">
        <f ca="1"/>
        <v>974.6</v>
      </c>
      <c r="BX85">
        <f ca="1"/>
        <v>1093.8</v>
      </c>
      <c r="BY85">
        <f ca="1"/>
        <v>1304.0999999999999</v>
      </c>
      <c r="BZ85">
        <f ca="1"/>
        <v>1343.8</v>
      </c>
    </row>
    <row r="86" spans="34:78">
      <c r="AH86">
        <v>8.83</v>
      </c>
      <c r="AI86" s="47">
        <f t="shared" ca="1" si="9"/>
        <v>122.8</v>
      </c>
      <c r="AJ86" s="47">
        <f t="shared" ca="1" si="9"/>
        <v>154</v>
      </c>
      <c r="AK86" s="47">
        <f t="shared" ca="1" si="9"/>
        <v>292.3</v>
      </c>
      <c r="AL86" s="47">
        <f t="shared" ca="1" si="9"/>
        <v>524.1</v>
      </c>
      <c r="AM86" s="47">
        <f t="shared" ca="1" si="9"/>
        <v>707.8</v>
      </c>
      <c r="AN86" s="47">
        <f t="shared" ca="1" si="9"/>
        <v>873.4</v>
      </c>
      <c r="AO86" s="47">
        <f t="shared" ca="1" si="9"/>
        <v>1093.8</v>
      </c>
      <c r="AP86" s="47">
        <f t="shared" ca="1" si="9"/>
        <v>1304.0999999999999</v>
      </c>
      <c r="AQ86" s="47">
        <f t="shared" ca="1" si="9"/>
        <v>1343.8</v>
      </c>
      <c r="AR86">
        <v>84</v>
      </c>
      <c r="AT86">
        <v>85</v>
      </c>
      <c r="AU86" t="s">
        <v>45</v>
      </c>
      <c r="AV86">
        <v>10.0278142794569</v>
      </c>
      <c r="AW86">
        <v>1357.0262420624599</v>
      </c>
      <c r="AX86">
        <v>1078.58252288271</v>
      </c>
      <c r="AY86">
        <v>593.49527074773505</v>
      </c>
      <c r="BE86">
        <f ca="1"/>
        <v>8.9</v>
      </c>
      <c r="BF86">
        <f ca="1"/>
        <v>121.4</v>
      </c>
      <c r="BG86">
        <f ca="1"/>
        <v>152.69999999999999</v>
      </c>
      <c r="BH86">
        <f ca="1"/>
        <v>293.60000000000002</v>
      </c>
      <c r="BI86">
        <f ca="1"/>
        <v>399.5</v>
      </c>
      <c r="BJ86">
        <f ca="1"/>
        <v>464.3</v>
      </c>
      <c r="BK86">
        <f ca="1"/>
        <v>525.70000000000005</v>
      </c>
      <c r="BL86">
        <f ca="1"/>
        <v>564.9</v>
      </c>
      <c r="BM86">
        <f ca="1"/>
        <v>593.79999999999995</v>
      </c>
      <c r="BN86">
        <f ca="1"/>
        <v>649.70000000000005</v>
      </c>
      <c r="BO86">
        <f ca="1"/>
        <v>678.8</v>
      </c>
      <c r="BP86">
        <f ca="1"/>
        <v>709.7</v>
      </c>
      <c r="BQ86">
        <f ca="1"/>
        <v>748.1</v>
      </c>
      <c r="BR86">
        <f ca="1"/>
        <v>803.3</v>
      </c>
      <c r="BS86">
        <f ca="1"/>
        <v>817.1</v>
      </c>
      <c r="BT86">
        <f ca="1"/>
        <v>844</v>
      </c>
      <c r="BU86">
        <f ca="1"/>
        <v>876.1</v>
      </c>
      <c r="BV86">
        <f ca="1"/>
        <v>916.2</v>
      </c>
      <c r="BW86">
        <f ca="1"/>
        <v>976.4</v>
      </c>
      <c r="BX86">
        <f ca="1"/>
        <v>1097.3</v>
      </c>
      <c r="BY86">
        <f ca="1"/>
        <v>1310.0999999999999</v>
      </c>
      <c r="BZ86">
        <f ca="1"/>
        <v>1348.9</v>
      </c>
    </row>
    <row r="87" spans="34:78">
      <c r="AH87">
        <v>8.92</v>
      </c>
      <c r="AI87" s="47">
        <f t="shared" ca="1" si="9"/>
        <v>121.4</v>
      </c>
      <c r="AJ87" s="47">
        <f t="shared" ca="1" si="9"/>
        <v>152.69999999999999</v>
      </c>
      <c r="AK87" s="47">
        <f t="shared" ca="1" si="9"/>
        <v>293.60000000000002</v>
      </c>
      <c r="AL87" s="47">
        <f t="shared" ca="1" si="9"/>
        <v>525.70000000000005</v>
      </c>
      <c r="AM87" s="47">
        <f t="shared" ca="1" si="9"/>
        <v>709.7</v>
      </c>
      <c r="AN87" s="47">
        <f t="shared" ca="1" si="9"/>
        <v>876.1</v>
      </c>
      <c r="AO87" s="47">
        <f t="shared" ca="1" si="9"/>
        <v>1097.3</v>
      </c>
      <c r="AP87" s="47">
        <f t="shared" ca="1" si="9"/>
        <v>1310.0999999999999</v>
      </c>
      <c r="AQ87" s="47">
        <f t="shared" ca="1" si="9"/>
        <v>1348.9</v>
      </c>
      <c r="AR87">
        <v>85</v>
      </c>
      <c r="AT87">
        <v>86</v>
      </c>
      <c r="AU87" t="s">
        <v>45</v>
      </c>
      <c r="AV87">
        <v>10.1111476127902</v>
      </c>
      <c r="AW87">
        <v>1357.53789455471</v>
      </c>
      <c r="AX87">
        <v>1080.0027104508099</v>
      </c>
      <c r="AY87">
        <v>593.50046307167599</v>
      </c>
      <c r="BE87">
        <f ca="1"/>
        <v>9</v>
      </c>
      <c r="BF87">
        <f ca="1"/>
        <v>120</v>
      </c>
      <c r="BG87">
        <f ca="1"/>
        <v>151.30000000000001</v>
      </c>
      <c r="BH87">
        <f ca="1"/>
        <v>295</v>
      </c>
      <c r="BI87">
        <f ca="1"/>
        <v>401.4</v>
      </c>
      <c r="BJ87">
        <f ca="1"/>
        <v>465.6</v>
      </c>
      <c r="BK87">
        <f ca="1"/>
        <v>527.20000000000005</v>
      </c>
      <c r="BL87">
        <f ca="1"/>
        <v>566.1</v>
      </c>
      <c r="BM87">
        <f ca="1"/>
        <v>594.6</v>
      </c>
      <c r="BN87">
        <f ca="1"/>
        <v>651.70000000000005</v>
      </c>
      <c r="BO87">
        <f ca="1"/>
        <v>681</v>
      </c>
      <c r="BP87">
        <f ca="1"/>
        <v>711.6</v>
      </c>
      <c r="BQ87">
        <f ca="1"/>
        <v>750.6</v>
      </c>
      <c r="BR87">
        <f ca="1"/>
        <v>805.9</v>
      </c>
      <c r="BS87">
        <f ca="1"/>
        <v>819.5</v>
      </c>
      <c r="BT87">
        <f ca="1"/>
        <v>846.8</v>
      </c>
      <c r="BU87">
        <f ca="1"/>
        <v>878.7</v>
      </c>
      <c r="BV87">
        <f ca="1"/>
        <v>918.5</v>
      </c>
      <c r="BW87">
        <f ca="1"/>
        <v>978.2</v>
      </c>
      <c r="BX87">
        <f ca="1"/>
        <v>1100.9000000000001</v>
      </c>
      <c r="BY87">
        <f ca="1"/>
        <v>1316.1</v>
      </c>
      <c r="BZ87">
        <f ca="1"/>
        <v>1354.1</v>
      </c>
    </row>
    <row r="88" spans="34:78">
      <c r="AH88">
        <v>9</v>
      </c>
      <c r="AI88" s="47">
        <f t="shared" ca="1" si="9"/>
        <v>120</v>
      </c>
      <c r="AJ88" s="47">
        <f t="shared" ca="1" si="9"/>
        <v>151.30000000000001</v>
      </c>
      <c r="AK88" s="47">
        <f t="shared" ca="1" si="9"/>
        <v>295</v>
      </c>
      <c r="AL88" s="47">
        <f t="shared" ca="1" si="9"/>
        <v>527.20000000000005</v>
      </c>
      <c r="AM88" s="47">
        <f t="shared" ca="1" si="9"/>
        <v>711.6</v>
      </c>
      <c r="AN88" s="47">
        <f t="shared" ca="1" si="9"/>
        <v>878.7</v>
      </c>
      <c r="AO88" s="47">
        <f t="shared" ca="1" si="9"/>
        <v>1100.9000000000001</v>
      </c>
      <c r="AP88" s="47">
        <f t="shared" ca="1" si="9"/>
        <v>1316.1</v>
      </c>
      <c r="AQ88" s="47">
        <f t="shared" ca="1" si="9"/>
        <v>1354.1</v>
      </c>
      <c r="AR88">
        <v>86</v>
      </c>
      <c r="AT88">
        <v>87</v>
      </c>
      <c r="AU88" t="s">
        <v>45</v>
      </c>
      <c r="AV88">
        <v>10.1944809461235</v>
      </c>
      <c r="AW88">
        <v>1358.0267026076899</v>
      </c>
      <c r="AX88">
        <v>1081.3763356474601</v>
      </c>
      <c r="AY88">
        <v>593.50509751314598</v>
      </c>
      <c r="BE88">
        <f ca="1"/>
        <v>9.1</v>
      </c>
      <c r="BF88">
        <f ca="1"/>
        <v>118.5</v>
      </c>
      <c r="BG88">
        <f ca="1"/>
        <v>149.9</v>
      </c>
      <c r="BH88">
        <f ca="1"/>
        <v>296.2</v>
      </c>
      <c r="BI88">
        <f ca="1"/>
        <v>403.3</v>
      </c>
      <c r="BJ88">
        <f ca="1"/>
        <v>466.9</v>
      </c>
      <c r="BK88">
        <f ca="1"/>
        <v>528.6</v>
      </c>
      <c r="BL88">
        <f ca="1"/>
        <v>567.20000000000005</v>
      </c>
      <c r="BM88">
        <f ca="1"/>
        <v>595.29999999999995</v>
      </c>
      <c r="BN88">
        <f ca="1"/>
        <v>653.70000000000005</v>
      </c>
      <c r="BO88">
        <f ca="1"/>
        <v>683.2</v>
      </c>
      <c r="BP88">
        <f ca="1"/>
        <v>713.4</v>
      </c>
      <c r="BQ88">
        <f ca="1"/>
        <v>753.1</v>
      </c>
      <c r="BR88">
        <f ca="1"/>
        <v>808.5</v>
      </c>
      <c r="BS88">
        <f ca="1"/>
        <v>821.9</v>
      </c>
      <c r="BT88">
        <f ca="1"/>
        <v>849.5</v>
      </c>
      <c r="BU88">
        <f ca="1"/>
        <v>881.3</v>
      </c>
      <c r="BV88">
        <f ca="1"/>
        <v>920.9</v>
      </c>
      <c r="BW88">
        <f ca="1"/>
        <v>980</v>
      </c>
      <c r="BX88">
        <f ca="1"/>
        <v>1104.4000000000001</v>
      </c>
      <c r="BY88">
        <f ca="1"/>
        <v>1322</v>
      </c>
      <c r="BZ88">
        <f ca="1"/>
        <v>1359.2</v>
      </c>
    </row>
    <row r="89" spans="34:78">
      <c r="AH89">
        <v>9.08</v>
      </c>
      <c r="AI89" s="47">
        <f t="shared" ca="1" si="9"/>
        <v>118.5</v>
      </c>
      <c r="AJ89" s="47">
        <f t="shared" ca="1" si="9"/>
        <v>149.9</v>
      </c>
      <c r="AK89" s="47">
        <f t="shared" ca="1" si="9"/>
        <v>296.2</v>
      </c>
      <c r="AL89" s="47">
        <f t="shared" ca="1" si="9"/>
        <v>528.6</v>
      </c>
      <c r="AM89" s="47">
        <f t="shared" ca="1" si="9"/>
        <v>713.4</v>
      </c>
      <c r="AN89" s="47">
        <f t="shared" ca="1" si="9"/>
        <v>881.3</v>
      </c>
      <c r="AO89" s="47">
        <f t="shared" ca="1" si="9"/>
        <v>1104.4000000000001</v>
      </c>
      <c r="AP89" s="47">
        <f t="shared" ca="1" si="9"/>
        <v>1322</v>
      </c>
      <c r="AQ89" s="47">
        <f t="shared" ca="1" si="9"/>
        <v>1359.2</v>
      </c>
      <c r="AR89">
        <v>87</v>
      </c>
      <c r="AT89">
        <v>88</v>
      </c>
      <c r="AU89" t="s">
        <v>45</v>
      </c>
      <c r="AV89">
        <v>10.2778142794569</v>
      </c>
      <c r="AW89">
        <v>1358.49368618791</v>
      </c>
      <c r="AX89">
        <v>1082.7049250699099</v>
      </c>
      <c r="AY89">
        <v>593.50923401309899</v>
      </c>
      <c r="BE89">
        <f ca="1"/>
        <v>9.1999999999999993</v>
      </c>
      <c r="BF89">
        <f ca="1"/>
        <v>116.9</v>
      </c>
      <c r="BG89">
        <f ca="1"/>
        <v>148.4</v>
      </c>
      <c r="BH89">
        <f ca="1"/>
        <v>297.5</v>
      </c>
      <c r="BI89">
        <f ca="1"/>
        <v>405.2</v>
      </c>
      <c r="BJ89">
        <f ca="1"/>
        <v>468.1</v>
      </c>
      <c r="BK89">
        <f ca="1"/>
        <v>530</v>
      </c>
      <c r="BL89">
        <f ca="1"/>
        <v>568.20000000000005</v>
      </c>
      <c r="BM89">
        <f ca="1"/>
        <v>595.9</v>
      </c>
      <c r="BN89">
        <f ca="1"/>
        <v>655.6</v>
      </c>
      <c r="BO89">
        <f ca="1"/>
        <v>685.3</v>
      </c>
      <c r="BP89">
        <f ca="1"/>
        <v>715.2</v>
      </c>
      <c r="BQ89">
        <f ca="1"/>
        <v>755.6</v>
      </c>
      <c r="BR89">
        <f ca="1"/>
        <v>811.1</v>
      </c>
      <c r="BS89">
        <f ca="1"/>
        <v>824.2</v>
      </c>
      <c r="BT89">
        <f ca="1"/>
        <v>852.2</v>
      </c>
      <c r="BU89">
        <f ca="1"/>
        <v>883.9</v>
      </c>
      <c r="BV89">
        <f ca="1"/>
        <v>923.2</v>
      </c>
      <c r="BW89">
        <f ca="1"/>
        <v>981.7</v>
      </c>
      <c r="BX89">
        <f ca="1"/>
        <v>1107.9000000000001</v>
      </c>
      <c r="BY89">
        <f ca="1"/>
        <v>1328</v>
      </c>
      <c r="BZ89">
        <f ca="1"/>
        <v>1364.4</v>
      </c>
    </row>
    <row r="90" spans="34:78">
      <c r="AH90">
        <v>9.17</v>
      </c>
      <c r="AI90" s="47">
        <f t="shared" ca="1" si="9"/>
        <v>116.9</v>
      </c>
      <c r="AJ90" s="47">
        <f t="shared" ca="1" si="9"/>
        <v>148.4</v>
      </c>
      <c r="AK90" s="47">
        <f t="shared" ca="1" si="9"/>
        <v>297.5</v>
      </c>
      <c r="AL90" s="47">
        <f t="shared" ca="1" si="9"/>
        <v>530</v>
      </c>
      <c r="AM90" s="47">
        <f t="shared" ca="1" si="9"/>
        <v>715.2</v>
      </c>
      <c r="AN90" s="47">
        <f t="shared" ca="1" si="9"/>
        <v>883.9</v>
      </c>
      <c r="AO90" s="47">
        <f t="shared" ca="1" si="9"/>
        <v>1107.9000000000001</v>
      </c>
      <c r="AP90" s="47">
        <f t="shared" ca="1" si="9"/>
        <v>1328</v>
      </c>
      <c r="AQ90" s="47">
        <f t="shared" ca="1" si="9"/>
        <v>1364.4</v>
      </c>
      <c r="AR90">
        <v>88</v>
      </c>
      <c r="AT90">
        <v>89</v>
      </c>
      <c r="AU90" t="s">
        <v>45</v>
      </c>
      <c r="AV90">
        <v>10.3611476127902</v>
      </c>
      <c r="AW90">
        <v>1358.9398197220501</v>
      </c>
      <c r="AX90">
        <v>1083.9899552642701</v>
      </c>
      <c r="AY90">
        <v>593.51292607221205</v>
      </c>
      <c r="BE90">
        <f ca="1"/>
        <v>9.1999999999999993</v>
      </c>
      <c r="BF90">
        <f ca="1"/>
        <v>115.3</v>
      </c>
      <c r="BG90">
        <f ca="1"/>
        <v>146.80000000000001</v>
      </c>
      <c r="BH90">
        <f ca="1"/>
        <v>298.7</v>
      </c>
      <c r="BI90">
        <f ca="1"/>
        <v>407.1</v>
      </c>
      <c r="BJ90">
        <f ca="1"/>
        <v>469.2</v>
      </c>
      <c r="BK90">
        <f ca="1"/>
        <v>531.29999999999995</v>
      </c>
      <c r="BL90">
        <f ca="1"/>
        <v>569.1</v>
      </c>
      <c r="BM90">
        <f ca="1"/>
        <v>596.5</v>
      </c>
      <c r="BN90">
        <f ca="1"/>
        <v>657.5</v>
      </c>
      <c r="BO90">
        <f ca="1"/>
        <v>687.4</v>
      </c>
      <c r="BP90">
        <f ca="1"/>
        <v>716.9</v>
      </c>
      <c r="BQ90">
        <f ca="1"/>
        <v>758</v>
      </c>
      <c r="BR90">
        <f ca="1"/>
        <v>813.6</v>
      </c>
      <c r="BS90">
        <f ca="1"/>
        <v>826.5</v>
      </c>
      <c r="BT90">
        <f ca="1"/>
        <v>854.9</v>
      </c>
      <c r="BU90">
        <f ca="1"/>
        <v>886.4</v>
      </c>
      <c r="BV90">
        <f ca="1"/>
        <v>925.4</v>
      </c>
      <c r="BW90">
        <f ca="1"/>
        <v>983.3</v>
      </c>
      <c r="BX90">
        <f ca="1"/>
        <v>1111.3</v>
      </c>
      <c r="BY90">
        <f ca="1"/>
        <v>1333.9</v>
      </c>
      <c r="BZ90">
        <f ca="1"/>
        <v>1369.5</v>
      </c>
    </row>
    <row r="91" spans="34:78">
      <c r="AH91">
        <v>9.25</v>
      </c>
      <c r="AI91" s="47">
        <f t="shared" ca="1" si="9"/>
        <v>115.3</v>
      </c>
      <c r="AJ91" s="47">
        <f t="shared" ca="1" si="9"/>
        <v>146.80000000000001</v>
      </c>
      <c r="AK91" s="47">
        <f t="shared" ca="1" si="9"/>
        <v>298.7</v>
      </c>
      <c r="AL91" s="47">
        <f t="shared" ca="1" si="9"/>
        <v>531.29999999999995</v>
      </c>
      <c r="AM91" s="47">
        <f t="shared" ca="1" si="9"/>
        <v>716.9</v>
      </c>
      <c r="AN91" s="47">
        <f t="shared" ca="1" si="9"/>
        <v>886.4</v>
      </c>
      <c r="AO91" s="47">
        <f t="shared" ca="1" si="9"/>
        <v>1111.3</v>
      </c>
      <c r="AP91" s="47">
        <f t="shared" ca="1" si="9"/>
        <v>1333.9</v>
      </c>
      <c r="AQ91" s="47">
        <f t="shared" ca="1" si="9"/>
        <v>1369.5</v>
      </c>
      <c r="AR91">
        <v>89</v>
      </c>
      <c r="AT91">
        <v>90</v>
      </c>
      <c r="AU91" t="s">
        <v>45</v>
      </c>
      <c r="AV91">
        <v>10.4444809461235</v>
      </c>
      <c r="AW91">
        <v>1359.36603413027</v>
      </c>
      <c r="AX91">
        <v>1085.2328543665401</v>
      </c>
      <c r="AY91">
        <v>593.51622144285204</v>
      </c>
      <c r="BE91">
        <f ca="1"/>
        <v>9.3000000000000007</v>
      </c>
      <c r="BF91">
        <f ca="1"/>
        <v>113.6</v>
      </c>
      <c r="BG91">
        <f ca="1"/>
        <v>145.19999999999999</v>
      </c>
      <c r="BH91">
        <f ca="1"/>
        <v>299.89999999999998</v>
      </c>
      <c r="BI91">
        <f ca="1"/>
        <v>408.9</v>
      </c>
      <c r="BJ91">
        <f ca="1"/>
        <v>470.4</v>
      </c>
      <c r="BK91">
        <f ca="1"/>
        <v>532.6</v>
      </c>
      <c r="BL91">
        <f ca="1"/>
        <v>570</v>
      </c>
      <c r="BM91">
        <f ca="1"/>
        <v>596.9</v>
      </c>
      <c r="BN91">
        <f ca="1"/>
        <v>659.4</v>
      </c>
      <c r="BO91">
        <f ca="1"/>
        <v>689.4</v>
      </c>
      <c r="BP91">
        <f ca="1"/>
        <v>718.6</v>
      </c>
      <c r="BQ91">
        <f ca="1"/>
        <v>760.4</v>
      </c>
      <c r="BR91">
        <f ca="1"/>
        <v>816</v>
      </c>
      <c r="BS91">
        <f ca="1"/>
        <v>828.7</v>
      </c>
      <c r="BT91">
        <f ca="1"/>
        <v>857.6</v>
      </c>
      <c r="BU91">
        <f ca="1"/>
        <v>888.9</v>
      </c>
      <c r="BV91">
        <f ca="1"/>
        <v>927.7</v>
      </c>
      <c r="BW91">
        <f ca="1"/>
        <v>985</v>
      </c>
      <c r="BX91">
        <f ca="1"/>
        <v>1114.7</v>
      </c>
      <c r="BY91">
        <f ca="1"/>
        <v>1339.8</v>
      </c>
      <c r="BZ91">
        <f ca="1"/>
        <v>1374.5</v>
      </c>
    </row>
    <row r="92" spans="34:78">
      <c r="AH92">
        <v>9.33</v>
      </c>
      <c r="AI92" s="47">
        <f t="shared" ca="1" si="9"/>
        <v>113.6</v>
      </c>
      <c r="AJ92" s="47">
        <f t="shared" ca="1" si="9"/>
        <v>145.19999999999999</v>
      </c>
      <c r="AK92" s="47">
        <f t="shared" ca="1" si="9"/>
        <v>299.89999999999998</v>
      </c>
      <c r="AL92" s="47">
        <f t="shared" ca="1" si="9"/>
        <v>532.6</v>
      </c>
      <c r="AM92" s="47">
        <f t="shared" ca="1" si="9"/>
        <v>718.6</v>
      </c>
      <c r="AN92" s="47">
        <f t="shared" ca="1" si="9"/>
        <v>888.9</v>
      </c>
      <c r="AO92" s="47">
        <f t="shared" ca="1" si="9"/>
        <v>1114.7</v>
      </c>
      <c r="AP92" s="47">
        <f t="shared" ca="1" si="9"/>
        <v>1339.8</v>
      </c>
      <c r="AQ92" s="47">
        <f t="shared" ca="1" si="9"/>
        <v>1374.5</v>
      </c>
      <c r="AR92">
        <v>90</v>
      </c>
      <c r="AT92">
        <v>91</v>
      </c>
      <c r="AU92" t="s">
        <v>45</v>
      </c>
      <c r="AV92">
        <v>10.5278142794569</v>
      </c>
      <c r="AW92">
        <v>1359.7732187686399</v>
      </c>
      <c r="AX92">
        <v>1086.4350036896999</v>
      </c>
      <c r="AY92">
        <v>593.51916274669202</v>
      </c>
      <c r="BE92">
        <f ca="1"/>
        <v>9.4</v>
      </c>
      <c r="BF92">
        <f ca="1"/>
        <v>111.9</v>
      </c>
      <c r="BG92">
        <f ca="1"/>
        <v>143.5</v>
      </c>
      <c r="BH92">
        <f ca="1"/>
        <v>301</v>
      </c>
      <c r="BI92">
        <f ca="1"/>
        <v>410.7</v>
      </c>
      <c r="BJ92">
        <f ca="1"/>
        <v>471.4</v>
      </c>
      <c r="BK92">
        <f ca="1"/>
        <v>533.79999999999995</v>
      </c>
      <c r="BL92">
        <f ca="1"/>
        <v>570.79999999999995</v>
      </c>
      <c r="BM92">
        <f ca="1"/>
        <v>597.29999999999995</v>
      </c>
      <c r="BN92">
        <f ca="1"/>
        <v>661.2</v>
      </c>
      <c r="BO92">
        <f ca="1"/>
        <v>691.4</v>
      </c>
      <c r="BP92">
        <f ca="1"/>
        <v>720.3</v>
      </c>
      <c r="BQ92">
        <f ca="1"/>
        <v>762.8</v>
      </c>
      <c r="BR92">
        <f ca="1"/>
        <v>818.4</v>
      </c>
      <c r="BS92">
        <f ca="1"/>
        <v>830.9</v>
      </c>
      <c r="BT92">
        <f ca="1"/>
        <v>860.2</v>
      </c>
      <c r="BU92">
        <f ca="1"/>
        <v>891.4</v>
      </c>
      <c r="BV92">
        <f ca="1"/>
        <v>929.9</v>
      </c>
      <c r="BW92">
        <f ca="1"/>
        <v>986.5</v>
      </c>
      <c r="BX92">
        <f ca="1"/>
        <v>1118.0999999999999</v>
      </c>
      <c r="BY92">
        <f ca="1"/>
        <v>1345.7</v>
      </c>
      <c r="BZ92">
        <f ca="1"/>
        <v>1379.6</v>
      </c>
    </row>
    <row r="93" spans="34:78">
      <c r="AH93">
        <v>9.42</v>
      </c>
      <c r="AI93" s="47">
        <f t="shared" ca="1" si="9"/>
        <v>111.9</v>
      </c>
      <c r="AJ93" s="47">
        <f t="shared" ca="1" si="9"/>
        <v>143.5</v>
      </c>
      <c r="AK93" s="47">
        <f t="shared" ca="1" si="9"/>
        <v>301</v>
      </c>
      <c r="AL93" s="47">
        <f t="shared" ca="1" si="9"/>
        <v>533.79999999999995</v>
      </c>
      <c r="AM93" s="47">
        <f t="shared" ca="1" si="9"/>
        <v>720.3</v>
      </c>
      <c r="AN93" s="47">
        <f t="shared" ca="1" si="9"/>
        <v>891.4</v>
      </c>
      <c r="AO93" s="47">
        <f t="shared" ca="1" si="9"/>
        <v>1118.0999999999999</v>
      </c>
      <c r="AP93" s="47">
        <f t="shared" ca="1" si="9"/>
        <v>1345.7</v>
      </c>
      <c r="AQ93" s="47">
        <f t="shared" ca="1" si="9"/>
        <v>1379.6</v>
      </c>
      <c r="AR93">
        <v>91</v>
      </c>
      <c r="AT93">
        <v>92</v>
      </c>
      <c r="AU93" t="s">
        <v>45</v>
      </c>
      <c r="AV93">
        <v>10.6111476127902</v>
      </c>
      <c r="AW93">
        <v>1360.16222328499</v>
      </c>
      <c r="AX93">
        <v>1087.59773925895</v>
      </c>
      <c r="AY93">
        <v>593.52178802597996</v>
      </c>
      <c r="BE93">
        <f ca="1"/>
        <v>9.5</v>
      </c>
      <c r="BF93">
        <f ca="1"/>
        <v>110.1</v>
      </c>
      <c r="BG93">
        <f ca="1"/>
        <v>141.69999999999999</v>
      </c>
      <c r="BH93">
        <f ca="1"/>
        <v>302.10000000000002</v>
      </c>
      <c r="BI93">
        <f ca="1"/>
        <v>412.4</v>
      </c>
      <c r="BJ93">
        <f ca="1"/>
        <v>472.4</v>
      </c>
      <c r="BK93">
        <f ca="1"/>
        <v>534.9</v>
      </c>
      <c r="BL93">
        <f ca="1"/>
        <v>571.5</v>
      </c>
      <c r="BM93">
        <f ca="1"/>
        <v>597.70000000000005</v>
      </c>
      <c r="BN93">
        <f ca="1"/>
        <v>662.9</v>
      </c>
      <c r="BO93">
        <f ca="1"/>
        <v>693.4</v>
      </c>
      <c r="BP93">
        <f ca="1"/>
        <v>721.9</v>
      </c>
      <c r="BQ93">
        <f ca="1"/>
        <v>765.2</v>
      </c>
      <c r="BR93">
        <f ca="1"/>
        <v>820.8</v>
      </c>
      <c r="BS93">
        <f ca="1"/>
        <v>833.1</v>
      </c>
      <c r="BT93">
        <f ca="1"/>
        <v>862.8</v>
      </c>
      <c r="BU93">
        <f ca="1"/>
        <v>893.9</v>
      </c>
      <c r="BV93">
        <f ca="1"/>
        <v>932</v>
      </c>
      <c r="BW93">
        <f ca="1"/>
        <v>988.1</v>
      </c>
      <c r="BX93">
        <f ca="1"/>
        <v>1121.5</v>
      </c>
      <c r="BY93">
        <f ca="1"/>
        <v>1351.5</v>
      </c>
      <c r="BZ93">
        <f ca="1"/>
        <v>1384.7</v>
      </c>
    </row>
    <row r="94" spans="34:78">
      <c r="AH94">
        <v>9.5</v>
      </c>
      <c r="AI94" s="47">
        <f t="shared" ref="AI94:AQ103" ca="1" si="10">IF(AND(AI$3&gt;=MIN($J$5:$AD$5),AI$3&lt;=MAX($J$5:$AD$5)),INDEX(allCentiles,$AR94,MATCH(AI$3,topRow)),NA())</f>
        <v>110.1</v>
      </c>
      <c r="AJ94" s="47">
        <f t="shared" ca="1" si="10"/>
        <v>141.69999999999999</v>
      </c>
      <c r="AK94" s="47">
        <f t="shared" ca="1" si="10"/>
        <v>302.10000000000002</v>
      </c>
      <c r="AL94" s="47">
        <f t="shared" ca="1" si="10"/>
        <v>534.9</v>
      </c>
      <c r="AM94" s="47">
        <f t="shared" ca="1" si="10"/>
        <v>721.9</v>
      </c>
      <c r="AN94" s="47">
        <f t="shared" ca="1" si="10"/>
        <v>893.9</v>
      </c>
      <c r="AO94" s="47">
        <f t="shared" ca="1" si="10"/>
        <v>1121.5</v>
      </c>
      <c r="AP94" s="47">
        <f t="shared" ca="1" si="10"/>
        <v>1351.5</v>
      </c>
      <c r="AQ94" s="47">
        <f t="shared" ca="1" si="10"/>
        <v>1384.7</v>
      </c>
      <c r="AR94">
        <v>92</v>
      </c>
      <c r="AT94">
        <v>93</v>
      </c>
      <c r="AU94" t="s">
        <v>45</v>
      </c>
      <c r="AV94">
        <v>10.6944809461235</v>
      </c>
      <c r="AW94">
        <v>1360.53385939176</v>
      </c>
      <c r="AX94">
        <v>1088.7223532964499</v>
      </c>
      <c r="AY94">
        <v>593.52413123555903</v>
      </c>
      <c r="BE94">
        <f ca="1"/>
        <v>9.6</v>
      </c>
      <c r="BF94">
        <f ca="1"/>
        <v>108.3</v>
      </c>
      <c r="BG94">
        <f ca="1"/>
        <v>139.9</v>
      </c>
      <c r="BH94">
        <f ca="1"/>
        <v>303.2</v>
      </c>
      <c r="BI94">
        <f ca="1"/>
        <v>414.1</v>
      </c>
      <c r="BJ94">
        <f ca="1"/>
        <v>473.4</v>
      </c>
      <c r="BK94">
        <f ca="1"/>
        <v>536</v>
      </c>
      <c r="BL94">
        <f ca="1"/>
        <v>572.20000000000005</v>
      </c>
      <c r="BM94">
        <f ca="1"/>
        <v>597.9</v>
      </c>
      <c r="BN94">
        <f ca="1"/>
        <v>664.6</v>
      </c>
      <c r="BO94">
        <f ca="1"/>
        <v>695.3</v>
      </c>
      <c r="BP94">
        <f ca="1"/>
        <v>723.5</v>
      </c>
      <c r="BQ94">
        <f ca="1"/>
        <v>767.5</v>
      </c>
      <c r="BR94">
        <f ca="1"/>
        <v>823.2</v>
      </c>
      <c r="BS94">
        <f ca="1"/>
        <v>835.3</v>
      </c>
      <c r="BT94">
        <f ca="1"/>
        <v>865.3</v>
      </c>
      <c r="BU94">
        <f ca="1"/>
        <v>896.4</v>
      </c>
      <c r="BV94">
        <f ca="1"/>
        <v>934.2</v>
      </c>
      <c r="BW94">
        <f ca="1"/>
        <v>989.5</v>
      </c>
      <c r="BX94">
        <f ca="1"/>
        <v>1124.8</v>
      </c>
      <c r="BY94">
        <f ca="1"/>
        <v>1357.4</v>
      </c>
      <c r="BZ94">
        <f ca="1"/>
        <v>1389.7</v>
      </c>
    </row>
    <row r="95" spans="34:78">
      <c r="AH95">
        <v>9.58</v>
      </c>
      <c r="AI95" s="47">
        <f t="shared" ca="1" si="10"/>
        <v>108.3</v>
      </c>
      <c r="AJ95" s="47">
        <f t="shared" ca="1" si="10"/>
        <v>139.9</v>
      </c>
      <c r="AK95" s="47">
        <f t="shared" ca="1" si="10"/>
        <v>303.2</v>
      </c>
      <c r="AL95" s="47">
        <f t="shared" ca="1" si="10"/>
        <v>536</v>
      </c>
      <c r="AM95" s="47">
        <f t="shared" ca="1" si="10"/>
        <v>723.5</v>
      </c>
      <c r="AN95" s="47">
        <f t="shared" ca="1" si="10"/>
        <v>896.4</v>
      </c>
      <c r="AO95" s="47">
        <f t="shared" ca="1" si="10"/>
        <v>1124.8</v>
      </c>
      <c r="AP95" s="47">
        <f t="shared" ca="1" si="10"/>
        <v>1357.4</v>
      </c>
      <c r="AQ95" s="47">
        <f t="shared" ca="1" si="10"/>
        <v>1389.7</v>
      </c>
      <c r="AR95">
        <v>93</v>
      </c>
      <c r="AT95">
        <v>94</v>
      </c>
      <c r="AU95" t="s">
        <v>45</v>
      </c>
      <c r="AV95">
        <v>10.7778142794569</v>
      </c>
      <c r="AW95">
        <v>1360.88890255976</v>
      </c>
      <c r="AX95">
        <v>1089.8100956574599</v>
      </c>
      <c r="AY95">
        <v>593.52622268204402</v>
      </c>
      <c r="BE95">
        <f ca="1"/>
        <v>9.6999999999999993</v>
      </c>
      <c r="BF95">
        <f ca="1"/>
        <v>106.4</v>
      </c>
      <c r="BG95">
        <f ca="1"/>
        <v>138</v>
      </c>
      <c r="BH95">
        <f ca="1"/>
        <v>304.2</v>
      </c>
      <c r="BI95">
        <f ca="1"/>
        <v>415.8</v>
      </c>
      <c r="BJ95">
        <f ca="1"/>
        <v>474.3</v>
      </c>
      <c r="BK95">
        <f ca="1"/>
        <v>537.1</v>
      </c>
      <c r="BL95">
        <f ca="1"/>
        <v>572.70000000000005</v>
      </c>
      <c r="BM95">
        <f ca="1"/>
        <v>598.1</v>
      </c>
      <c r="BN95">
        <f ca="1"/>
        <v>666.3</v>
      </c>
      <c r="BO95">
        <f ca="1"/>
        <v>697.2</v>
      </c>
      <c r="BP95">
        <f ca="1"/>
        <v>725</v>
      </c>
      <c r="BQ95">
        <f ca="1"/>
        <v>769.8</v>
      </c>
      <c r="BR95">
        <f ca="1"/>
        <v>825.5</v>
      </c>
      <c r="BS95">
        <f ca="1"/>
        <v>837.4</v>
      </c>
      <c r="BT95">
        <f ca="1"/>
        <v>867.9</v>
      </c>
      <c r="BU95">
        <f ca="1"/>
        <v>898.8</v>
      </c>
      <c r="BV95">
        <f ca="1"/>
        <v>936.3</v>
      </c>
      <c r="BW95">
        <f ca="1"/>
        <v>991</v>
      </c>
      <c r="BX95">
        <f ca="1"/>
        <v>1128</v>
      </c>
      <c r="BY95">
        <f ca="1"/>
        <v>1363.2</v>
      </c>
      <c r="BZ95">
        <f ca="1"/>
        <v>1394.7</v>
      </c>
    </row>
    <row r="96" spans="34:78">
      <c r="AH96">
        <v>9.67</v>
      </c>
      <c r="AI96" s="47">
        <f t="shared" ca="1" si="10"/>
        <v>106.4</v>
      </c>
      <c r="AJ96" s="47">
        <f t="shared" ca="1" si="10"/>
        <v>138</v>
      </c>
      <c r="AK96" s="47">
        <f t="shared" ca="1" si="10"/>
        <v>304.2</v>
      </c>
      <c r="AL96" s="47">
        <f t="shared" ca="1" si="10"/>
        <v>537.1</v>
      </c>
      <c r="AM96" s="47">
        <f t="shared" ca="1" si="10"/>
        <v>725</v>
      </c>
      <c r="AN96" s="47">
        <f t="shared" ca="1" si="10"/>
        <v>898.8</v>
      </c>
      <c r="AO96" s="47">
        <f t="shared" ca="1" si="10"/>
        <v>1128</v>
      </c>
      <c r="AP96" s="47">
        <f t="shared" ca="1" si="10"/>
        <v>1363.2</v>
      </c>
      <c r="AQ96" s="47">
        <f t="shared" ca="1" si="10"/>
        <v>1394.7</v>
      </c>
      <c r="AR96">
        <v>94</v>
      </c>
      <c r="AT96">
        <v>95</v>
      </c>
      <c r="AU96" t="s">
        <v>45</v>
      </c>
      <c r="AV96">
        <v>10.8611476127902</v>
      </c>
      <c r="AW96">
        <v>1361.22809363633</v>
      </c>
      <c r="AX96">
        <v>1090.8621752194199</v>
      </c>
      <c r="AY96">
        <v>593.52808941578905</v>
      </c>
      <c r="BE96">
        <f ca="1"/>
        <v>9.8000000000000007</v>
      </c>
      <c r="BF96">
        <f ca="1"/>
        <v>104.4</v>
      </c>
      <c r="BG96">
        <f ca="1"/>
        <v>136.1</v>
      </c>
      <c r="BH96">
        <f ca="1"/>
        <v>305.2</v>
      </c>
      <c r="BI96">
        <f ca="1"/>
        <v>417.4</v>
      </c>
      <c r="BJ96">
        <f ca="1"/>
        <v>475.1</v>
      </c>
      <c r="BK96">
        <f ca="1"/>
        <v>538</v>
      </c>
      <c r="BL96">
        <f ca="1"/>
        <v>573.20000000000005</v>
      </c>
      <c r="BM96">
        <f ca="1"/>
        <v>598.20000000000005</v>
      </c>
      <c r="BN96">
        <f ca="1"/>
        <v>667.9</v>
      </c>
      <c r="BO96">
        <f ca="1"/>
        <v>699.1</v>
      </c>
      <c r="BP96">
        <f ca="1"/>
        <v>726.4</v>
      </c>
      <c r="BQ96">
        <f ca="1"/>
        <v>772</v>
      </c>
      <c r="BR96">
        <f ca="1"/>
        <v>827.8</v>
      </c>
      <c r="BS96">
        <f ca="1"/>
        <v>839.4</v>
      </c>
      <c r="BT96">
        <f ca="1"/>
        <v>870.4</v>
      </c>
      <c r="BU96">
        <f ca="1"/>
        <v>901.2</v>
      </c>
      <c r="BV96">
        <f ca="1"/>
        <v>938.3</v>
      </c>
      <c r="BW96">
        <f ca="1"/>
        <v>992.4</v>
      </c>
      <c r="BX96">
        <f ca="1"/>
        <v>1131.3</v>
      </c>
      <c r="BY96">
        <f ca="1"/>
        <v>1369</v>
      </c>
      <c r="BZ96">
        <f ca="1"/>
        <v>1399.7</v>
      </c>
    </row>
    <row r="97" spans="34:78">
      <c r="AH97">
        <v>9.75</v>
      </c>
      <c r="AI97" s="47">
        <f t="shared" ca="1" si="10"/>
        <v>104.4</v>
      </c>
      <c r="AJ97" s="47">
        <f t="shared" ca="1" si="10"/>
        <v>136.1</v>
      </c>
      <c r="AK97" s="47">
        <f t="shared" ca="1" si="10"/>
        <v>305.2</v>
      </c>
      <c r="AL97" s="47">
        <f t="shared" ca="1" si="10"/>
        <v>538</v>
      </c>
      <c r="AM97" s="47">
        <f t="shared" ca="1" si="10"/>
        <v>726.4</v>
      </c>
      <c r="AN97" s="47">
        <f t="shared" ca="1" si="10"/>
        <v>901.2</v>
      </c>
      <c r="AO97" s="47">
        <f t="shared" ca="1" si="10"/>
        <v>1131.3</v>
      </c>
      <c r="AP97" s="47">
        <f t="shared" ca="1" si="10"/>
        <v>1369</v>
      </c>
      <c r="AQ97" s="47">
        <f t="shared" ca="1" si="10"/>
        <v>1399.7</v>
      </c>
      <c r="AR97">
        <v>95</v>
      </c>
      <c r="AT97">
        <v>96</v>
      </c>
      <c r="AU97" t="s">
        <v>45</v>
      </c>
      <c r="AV97">
        <v>10.9444809461235</v>
      </c>
      <c r="AW97">
        <v>1361.5521403911901</v>
      </c>
      <c r="AX97">
        <v>1091.87976122542</v>
      </c>
      <c r="AY97">
        <v>593.52975558076298</v>
      </c>
      <c r="BE97">
        <f ca="1"/>
        <v>9.8000000000000007</v>
      </c>
      <c r="BF97">
        <f ca="1"/>
        <v>102.4</v>
      </c>
      <c r="BG97">
        <f ca="1"/>
        <v>134.1</v>
      </c>
      <c r="BH97">
        <f ca="1"/>
        <v>306.10000000000002</v>
      </c>
      <c r="BI97">
        <f ca="1"/>
        <v>419</v>
      </c>
      <c r="BJ97">
        <f ca="1"/>
        <v>475.9</v>
      </c>
      <c r="BK97">
        <f ca="1"/>
        <v>538.9</v>
      </c>
      <c r="BL97">
        <f ca="1"/>
        <v>573.70000000000005</v>
      </c>
      <c r="BM97">
        <f ca="1"/>
        <v>598.20000000000005</v>
      </c>
      <c r="BN97">
        <f ca="1"/>
        <v>669.4</v>
      </c>
      <c r="BO97">
        <f ca="1"/>
        <v>700.9</v>
      </c>
      <c r="BP97">
        <f ca="1"/>
        <v>727.9</v>
      </c>
      <c r="BQ97">
        <f ca="1"/>
        <v>774.3</v>
      </c>
      <c r="BR97">
        <f ca="1"/>
        <v>830</v>
      </c>
      <c r="BS97">
        <f ca="1"/>
        <v>841.5</v>
      </c>
      <c r="BT97">
        <f ca="1"/>
        <v>872.9</v>
      </c>
      <c r="BU97">
        <f ca="1"/>
        <v>903.6</v>
      </c>
      <c r="BV97">
        <f ca="1"/>
        <v>940.4</v>
      </c>
      <c r="BW97">
        <f ca="1"/>
        <v>993.7</v>
      </c>
      <c r="BX97">
        <f ca="1"/>
        <v>1134.5</v>
      </c>
      <c r="BY97">
        <f ca="1"/>
        <v>1374.7</v>
      </c>
      <c r="BZ97">
        <f ca="1"/>
        <v>1404.7</v>
      </c>
    </row>
    <row r="98" spans="34:78">
      <c r="AH98">
        <v>9.83</v>
      </c>
      <c r="AI98" s="47">
        <f t="shared" ca="1" si="10"/>
        <v>102.4</v>
      </c>
      <c r="AJ98" s="47">
        <f t="shared" ca="1" si="10"/>
        <v>134.1</v>
      </c>
      <c r="AK98" s="47">
        <f t="shared" ca="1" si="10"/>
        <v>306.10000000000002</v>
      </c>
      <c r="AL98" s="47">
        <f t="shared" ca="1" si="10"/>
        <v>538.9</v>
      </c>
      <c r="AM98" s="47">
        <f t="shared" ca="1" si="10"/>
        <v>727.9</v>
      </c>
      <c r="AN98" s="47">
        <f t="shared" ca="1" si="10"/>
        <v>903.6</v>
      </c>
      <c r="AO98" s="47">
        <f t="shared" ca="1" si="10"/>
        <v>1134.5</v>
      </c>
      <c r="AP98" s="47">
        <f t="shared" ca="1" si="10"/>
        <v>1374.7</v>
      </c>
      <c r="AQ98" s="47">
        <f t="shared" ca="1" si="10"/>
        <v>1404.7</v>
      </c>
      <c r="AR98">
        <v>96</v>
      </c>
      <c r="AT98">
        <v>97</v>
      </c>
      <c r="AU98" t="s">
        <v>45</v>
      </c>
      <c r="AV98">
        <v>11.0278142794569</v>
      </c>
      <c r="AW98">
        <v>1361.86171899329</v>
      </c>
      <c r="AX98">
        <v>1092.8639845836501</v>
      </c>
      <c r="AY98">
        <v>593.53124272681498</v>
      </c>
      <c r="BE98">
        <f ca="1"/>
        <v>9.9</v>
      </c>
      <c r="BF98">
        <f ca="1"/>
        <v>100.3</v>
      </c>
      <c r="BG98">
        <f ca="1"/>
        <v>132</v>
      </c>
      <c r="BH98">
        <f ca="1"/>
        <v>307</v>
      </c>
      <c r="BI98">
        <f ca="1"/>
        <v>420.6</v>
      </c>
      <c r="BJ98">
        <f ca="1"/>
        <v>476.6</v>
      </c>
      <c r="BK98">
        <f ca="1"/>
        <v>539.79999999999995</v>
      </c>
      <c r="BL98">
        <f ca="1"/>
        <v>574</v>
      </c>
      <c r="BM98">
        <f ca="1"/>
        <v>598.20000000000005</v>
      </c>
      <c r="BN98">
        <f ca="1"/>
        <v>670.9</v>
      </c>
      <c r="BO98">
        <f ca="1"/>
        <v>702.7</v>
      </c>
      <c r="BP98">
        <f ca="1"/>
        <v>729.2</v>
      </c>
      <c r="BQ98">
        <f ca="1"/>
        <v>776.5</v>
      </c>
      <c r="BR98">
        <f ca="1"/>
        <v>832.2</v>
      </c>
      <c r="BS98">
        <f ca="1"/>
        <v>843.5</v>
      </c>
      <c r="BT98">
        <f ca="1"/>
        <v>875.3</v>
      </c>
      <c r="BU98">
        <f ca="1"/>
        <v>905.9</v>
      </c>
      <c r="BV98">
        <f ca="1"/>
        <v>942.4</v>
      </c>
      <c r="BW98">
        <f ca="1"/>
        <v>995</v>
      </c>
      <c r="BX98">
        <f ca="1"/>
        <v>1137.7</v>
      </c>
      <c r="BY98">
        <f ca="1"/>
        <v>1380.5</v>
      </c>
      <c r="BZ98">
        <f ca="1"/>
        <v>1409.7</v>
      </c>
    </row>
    <row r="99" spans="34:78">
      <c r="AH99">
        <v>9.92</v>
      </c>
      <c r="AI99" s="47">
        <f t="shared" ca="1" si="10"/>
        <v>100.3</v>
      </c>
      <c r="AJ99" s="47">
        <f t="shared" ca="1" si="10"/>
        <v>132</v>
      </c>
      <c r="AK99" s="47">
        <f t="shared" ca="1" si="10"/>
        <v>307</v>
      </c>
      <c r="AL99" s="47">
        <f t="shared" ca="1" si="10"/>
        <v>539.79999999999995</v>
      </c>
      <c r="AM99" s="47">
        <f t="shared" ca="1" si="10"/>
        <v>729.2</v>
      </c>
      <c r="AN99" s="47">
        <f t="shared" ca="1" si="10"/>
        <v>905.9</v>
      </c>
      <c r="AO99" s="47">
        <f t="shared" ca="1" si="10"/>
        <v>1137.7</v>
      </c>
      <c r="AP99" s="47">
        <f t="shared" ca="1" si="10"/>
        <v>1380.5</v>
      </c>
      <c r="AQ99" s="47">
        <f t="shared" ca="1" si="10"/>
        <v>1409.7</v>
      </c>
      <c r="AR99">
        <v>97</v>
      </c>
      <c r="AT99">
        <v>98</v>
      </c>
      <c r="AU99" t="s">
        <v>45</v>
      </c>
      <c r="AV99">
        <v>11.1111476127902</v>
      </c>
      <c r="AW99">
        <v>1362.15747542179</v>
      </c>
      <c r="AX99">
        <v>1093.81593912428</v>
      </c>
      <c r="AY99">
        <v>593.53257008840001</v>
      </c>
      <c r="BE99">
        <f ca="1"/>
        <v>10</v>
      </c>
      <c r="BF99">
        <f ca="1"/>
        <v>98.1</v>
      </c>
      <c r="BG99">
        <f ca="1"/>
        <v>129.9</v>
      </c>
      <c r="BH99">
        <f ca="1"/>
        <v>307.89999999999998</v>
      </c>
      <c r="BI99">
        <f ca="1"/>
        <v>422.1</v>
      </c>
      <c r="BJ99">
        <f ca="1"/>
        <v>477.3</v>
      </c>
      <c r="BK99">
        <f ca="1"/>
        <v>540.6</v>
      </c>
      <c r="BL99">
        <f ca="1"/>
        <v>574.29999999999995</v>
      </c>
      <c r="BM99">
        <f ca="1"/>
        <v>598</v>
      </c>
      <c r="BN99">
        <f ca="1"/>
        <v>672.4</v>
      </c>
      <c r="BO99">
        <f ca="1"/>
        <v>704.4</v>
      </c>
      <c r="BP99">
        <f ca="1"/>
        <v>730.6</v>
      </c>
      <c r="BQ99">
        <f ca="1"/>
        <v>778.6</v>
      </c>
      <c r="BR99">
        <f ca="1"/>
        <v>834.4</v>
      </c>
      <c r="BS99">
        <f ca="1"/>
        <v>845.5</v>
      </c>
      <c r="BT99">
        <f ca="1"/>
        <v>877.7</v>
      </c>
      <c r="BU99">
        <f ca="1"/>
        <v>908.3</v>
      </c>
      <c r="BV99">
        <f ca="1"/>
        <v>944.3</v>
      </c>
      <c r="BW99">
        <f ca="1"/>
        <v>996.3</v>
      </c>
      <c r="BX99">
        <f ca="1"/>
        <v>1140.8</v>
      </c>
      <c r="BY99">
        <f ca="1"/>
        <v>1386.2</v>
      </c>
      <c r="BZ99">
        <f ca="1"/>
        <v>1414.6</v>
      </c>
    </row>
    <row r="100" spans="34:78">
      <c r="AH100">
        <v>10</v>
      </c>
      <c r="AI100" s="47">
        <f t="shared" ca="1" si="10"/>
        <v>98.1</v>
      </c>
      <c r="AJ100" s="47">
        <f t="shared" ca="1" si="10"/>
        <v>129.9</v>
      </c>
      <c r="AK100" s="47">
        <f t="shared" ca="1" si="10"/>
        <v>307.89999999999998</v>
      </c>
      <c r="AL100" s="47">
        <f t="shared" ca="1" si="10"/>
        <v>540.6</v>
      </c>
      <c r="AM100" s="47">
        <f t="shared" ca="1" si="10"/>
        <v>730.6</v>
      </c>
      <c r="AN100" s="47">
        <f t="shared" ca="1" si="10"/>
        <v>908.3</v>
      </c>
      <c r="AO100" s="47">
        <f t="shared" ca="1" si="10"/>
        <v>1140.8</v>
      </c>
      <c r="AP100" s="47">
        <f t="shared" ca="1" si="10"/>
        <v>1386.2</v>
      </c>
      <c r="AQ100" s="47">
        <f t="shared" ca="1" si="10"/>
        <v>1414.6</v>
      </c>
      <c r="AR100">
        <v>98</v>
      </c>
      <c r="AT100">
        <v>99</v>
      </c>
      <c r="AU100" t="s">
        <v>45</v>
      </c>
      <c r="AV100">
        <v>11.1944809461235</v>
      </c>
      <c r="AW100">
        <v>1362.44002681392</v>
      </c>
      <c r="AX100">
        <v>1094.73668281507</v>
      </c>
      <c r="AY100">
        <v>593.53375483335196</v>
      </c>
      <c r="BE100">
        <f ca="1"/>
        <v>10.1</v>
      </c>
      <c r="BF100">
        <f ca="1"/>
        <v>95.9</v>
      </c>
      <c r="BG100">
        <f ca="1"/>
        <v>127.7</v>
      </c>
      <c r="BH100">
        <f ca="1"/>
        <v>308.7</v>
      </c>
      <c r="BI100">
        <f ca="1"/>
        <v>423.6</v>
      </c>
      <c r="BJ100">
        <f ca="1"/>
        <v>478</v>
      </c>
      <c r="BK100">
        <f ca="1"/>
        <v>541.29999999999995</v>
      </c>
      <c r="BL100">
        <f ca="1"/>
        <v>574.6</v>
      </c>
      <c r="BM100">
        <f ca="1"/>
        <v>597.79999999999995</v>
      </c>
      <c r="BN100">
        <f ca="1"/>
        <v>673.7</v>
      </c>
      <c r="BO100">
        <f ca="1"/>
        <v>706.1</v>
      </c>
      <c r="BP100">
        <f ca="1"/>
        <v>731.9</v>
      </c>
      <c r="BQ100">
        <f ca="1"/>
        <v>780.7</v>
      </c>
      <c r="BR100">
        <f ca="1"/>
        <v>836.5</v>
      </c>
      <c r="BS100">
        <f ca="1"/>
        <v>847.4</v>
      </c>
      <c r="BT100">
        <f ca="1"/>
        <v>880.1</v>
      </c>
      <c r="BU100">
        <f ca="1"/>
        <v>910.6</v>
      </c>
      <c r="BV100">
        <f ca="1"/>
        <v>946.2</v>
      </c>
      <c r="BW100">
        <f ca="1"/>
        <v>997.5</v>
      </c>
      <c r="BX100">
        <f ca="1"/>
        <v>1143.9000000000001</v>
      </c>
      <c r="BY100">
        <f ca="1"/>
        <v>1391.9</v>
      </c>
      <c r="BZ100">
        <f ca="1"/>
        <v>1419.6</v>
      </c>
    </row>
    <row r="101" spans="34:78">
      <c r="AH101">
        <v>10.08</v>
      </c>
      <c r="AI101" s="47">
        <f t="shared" ca="1" si="10"/>
        <v>95.9</v>
      </c>
      <c r="AJ101" s="47">
        <f t="shared" ca="1" si="10"/>
        <v>127.7</v>
      </c>
      <c r="AK101" s="47">
        <f t="shared" ca="1" si="10"/>
        <v>308.7</v>
      </c>
      <c r="AL101" s="47">
        <f t="shared" ca="1" si="10"/>
        <v>541.29999999999995</v>
      </c>
      <c r="AM101" s="47">
        <f t="shared" ca="1" si="10"/>
        <v>731.9</v>
      </c>
      <c r="AN101" s="47">
        <f t="shared" ca="1" si="10"/>
        <v>910.6</v>
      </c>
      <c r="AO101" s="47">
        <f t="shared" ca="1" si="10"/>
        <v>1143.9000000000001</v>
      </c>
      <c r="AP101" s="47">
        <f t="shared" ca="1" si="10"/>
        <v>1391.9</v>
      </c>
      <c r="AQ101" s="47">
        <f t="shared" ca="1" si="10"/>
        <v>1419.6</v>
      </c>
      <c r="AR101">
        <v>99</v>
      </c>
      <c r="AT101">
        <v>100</v>
      </c>
      <c r="AU101" t="s">
        <v>45</v>
      </c>
      <c r="AV101">
        <v>11.2778142794569</v>
      </c>
      <c r="AW101">
        <v>1362.70996275275</v>
      </c>
      <c r="AX101">
        <v>1095.62723893719</v>
      </c>
      <c r="AY101">
        <v>593.53481228492797</v>
      </c>
      <c r="BE101">
        <f ca="1"/>
        <v>10.199999999999999</v>
      </c>
      <c r="BF101">
        <f ca="1"/>
        <v>93.7</v>
      </c>
      <c r="BG101">
        <f ca="1"/>
        <v>125.4</v>
      </c>
      <c r="BH101">
        <f ca="1"/>
        <v>309.5</v>
      </c>
      <c r="BI101">
        <f ca="1"/>
        <v>425</v>
      </c>
      <c r="BJ101">
        <f ca="1"/>
        <v>478.5</v>
      </c>
      <c r="BK101">
        <f ca="1"/>
        <v>542</v>
      </c>
      <c r="BL101">
        <f ca="1"/>
        <v>574.70000000000005</v>
      </c>
      <c r="BM101">
        <f ca="1"/>
        <v>597.5</v>
      </c>
      <c r="BN101">
        <f ca="1"/>
        <v>675.1</v>
      </c>
      <c r="BO101">
        <f ca="1"/>
        <v>707.8</v>
      </c>
      <c r="BP101">
        <f ca="1"/>
        <v>733.1</v>
      </c>
      <c r="BQ101">
        <f ca="1"/>
        <v>782.8</v>
      </c>
      <c r="BR101">
        <f ca="1"/>
        <v>838.6</v>
      </c>
      <c r="BS101">
        <f ca="1"/>
        <v>849.3</v>
      </c>
      <c r="BT101">
        <f ca="1"/>
        <v>882.5</v>
      </c>
      <c r="BU101">
        <f ca="1"/>
        <v>912.9</v>
      </c>
      <c r="BV101">
        <f ca="1"/>
        <v>948.1</v>
      </c>
      <c r="BW101">
        <f ca="1"/>
        <v>998.6</v>
      </c>
      <c r="BX101">
        <f ca="1"/>
        <v>1147</v>
      </c>
      <c r="BY101">
        <f ca="1"/>
        <v>1397.6</v>
      </c>
      <c r="BZ101">
        <f ca="1"/>
        <v>1424.5</v>
      </c>
    </row>
    <row r="102" spans="34:78">
      <c r="AH102">
        <v>10.17</v>
      </c>
      <c r="AI102" s="47">
        <f t="shared" ca="1" si="10"/>
        <v>93.7</v>
      </c>
      <c r="AJ102" s="47">
        <f t="shared" ca="1" si="10"/>
        <v>125.4</v>
      </c>
      <c r="AK102" s="47">
        <f t="shared" ca="1" si="10"/>
        <v>309.5</v>
      </c>
      <c r="AL102" s="47">
        <f t="shared" ca="1" si="10"/>
        <v>542</v>
      </c>
      <c r="AM102" s="47">
        <f t="shared" ca="1" si="10"/>
        <v>733.1</v>
      </c>
      <c r="AN102" s="47">
        <f t="shared" ca="1" si="10"/>
        <v>912.9</v>
      </c>
      <c r="AO102" s="47">
        <f t="shared" ca="1" si="10"/>
        <v>1147</v>
      </c>
      <c r="AP102" s="47">
        <f t="shared" ca="1" si="10"/>
        <v>1397.6</v>
      </c>
      <c r="AQ102" s="47">
        <f t="shared" ca="1" si="10"/>
        <v>1424.5</v>
      </c>
      <c r="AR102">
        <v>100</v>
      </c>
      <c r="AT102">
        <v>101</v>
      </c>
      <c r="AU102" t="s">
        <v>45</v>
      </c>
      <c r="AV102">
        <v>11.3611476127902</v>
      </c>
      <c r="AW102">
        <v>1362.96784649746</v>
      </c>
      <c r="AX102">
        <v>1096.4885972224299</v>
      </c>
      <c r="AY102">
        <v>593.53575611999997</v>
      </c>
      <c r="BE102">
        <f ca="1"/>
        <v>10.199999999999999</v>
      </c>
      <c r="BF102">
        <f ca="1"/>
        <v>91.3</v>
      </c>
      <c r="BG102">
        <f ca="1"/>
        <v>123.1</v>
      </c>
      <c r="BH102">
        <f ca="1"/>
        <v>310.3</v>
      </c>
      <c r="BI102">
        <f ca="1"/>
        <v>426.5</v>
      </c>
      <c r="BJ102">
        <f ca="1"/>
        <v>479</v>
      </c>
      <c r="BK102">
        <f ca="1"/>
        <v>542.6</v>
      </c>
      <c r="BL102">
        <f ca="1"/>
        <v>574.79999999999995</v>
      </c>
      <c r="BM102">
        <f ca="1"/>
        <v>597.20000000000005</v>
      </c>
      <c r="BN102">
        <f ca="1"/>
        <v>676.4</v>
      </c>
      <c r="BO102">
        <f ca="1"/>
        <v>709.4</v>
      </c>
      <c r="BP102">
        <f ca="1"/>
        <v>734.3</v>
      </c>
      <c r="BQ102">
        <f ca="1"/>
        <v>784.9</v>
      </c>
      <c r="BR102">
        <f ca="1"/>
        <v>840.6</v>
      </c>
      <c r="BS102">
        <f ca="1"/>
        <v>851.1</v>
      </c>
      <c r="BT102">
        <f ca="1"/>
        <v>884.8</v>
      </c>
      <c r="BU102">
        <f ca="1"/>
        <v>915.1</v>
      </c>
      <c r="BV102">
        <f ca="1"/>
        <v>950</v>
      </c>
      <c r="BW102">
        <f ca="1"/>
        <v>999.8</v>
      </c>
      <c r="BX102">
        <f ca="1"/>
        <v>1150.0999999999999</v>
      </c>
      <c r="BY102">
        <f ca="1"/>
        <v>1403.2</v>
      </c>
      <c r="BZ102">
        <f ca="1"/>
        <v>1429.4</v>
      </c>
    </row>
    <row r="103" spans="34:78">
      <c r="AH103">
        <v>10.25</v>
      </c>
      <c r="AI103" s="47">
        <f t="shared" ca="1" si="10"/>
        <v>91.3</v>
      </c>
      <c r="AJ103" s="47">
        <f t="shared" ca="1" si="10"/>
        <v>123.1</v>
      </c>
      <c r="AK103" s="47">
        <f t="shared" ca="1" si="10"/>
        <v>310.3</v>
      </c>
      <c r="AL103" s="47">
        <f t="shared" ca="1" si="10"/>
        <v>542.6</v>
      </c>
      <c r="AM103" s="47">
        <f t="shared" ca="1" si="10"/>
        <v>734.3</v>
      </c>
      <c r="AN103" s="47">
        <f t="shared" ca="1" si="10"/>
        <v>915.1</v>
      </c>
      <c r="AO103" s="47">
        <f t="shared" ca="1" si="10"/>
        <v>1150.0999999999999</v>
      </c>
      <c r="AP103" s="47">
        <f t="shared" ca="1" si="10"/>
        <v>1403.2</v>
      </c>
      <c r="AQ103" s="47">
        <f t="shared" ca="1" si="10"/>
        <v>1429.4</v>
      </c>
      <c r="AR103">
        <v>101</v>
      </c>
      <c r="AT103">
        <v>102</v>
      </c>
      <c r="AU103" t="s">
        <v>45</v>
      </c>
      <c r="AV103">
        <v>11.4444809461235</v>
      </c>
      <c r="AW103">
        <v>1363.21421615862</v>
      </c>
      <c r="AX103">
        <v>1097.3217149531499</v>
      </c>
      <c r="AY103">
        <v>593.53659854594298</v>
      </c>
      <c r="BE103">
        <f ca="1"/>
        <v>10.3</v>
      </c>
      <c r="BF103">
        <f ca="1"/>
        <v>89</v>
      </c>
      <c r="BG103">
        <f ca="1"/>
        <v>120.7</v>
      </c>
      <c r="BH103">
        <f ca="1"/>
        <v>311</v>
      </c>
      <c r="BI103">
        <f ca="1"/>
        <v>427.8</v>
      </c>
      <c r="BJ103">
        <f ca="1"/>
        <v>479.5</v>
      </c>
      <c r="BK103">
        <f ca="1"/>
        <v>543.1</v>
      </c>
      <c r="BL103">
        <f ca="1"/>
        <v>574.79999999999995</v>
      </c>
      <c r="BM103">
        <f ca="1"/>
        <v>596.70000000000005</v>
      </c>
      <c r="BN103">
        <f ca="1"/>
        <v>677.6</v>
      </c>
      <c r="BO103">
        <f ca="1"/>
        <v>711</v>
      </c>
      <c r="BP103">
        <f ca="1"/>
        <v>735.4</v>
      </c>
      <c r="BQ103">
        <f ca="1"/>
        <v>786.9</v>
      </c>
      <c r="BR103">
        <f ca="1"/>
        <v>842.6</v>
      </c>
      <c r="BS103">
        <f ca="1"/>
        <v>853</v>
      </c>
      <c r="BT103">
        <f ca="1"/>
        <v>887.1</v>
      </c>
      <c r="BU103">
        <f ca="1"/>
        <v>917.4</v>
      </c>
      <c r="BV103">
        <f ca="1"/>
        <v>951.8</v>
      </c>
      <c r="BW103">
        <f ca="1"/>
        <v>1000.8</v>
      </c>
      <c r="BX103">
        <f ca="1"/>
        <v>1153.0999999999999</v>
      </c>
      <c r="BY103">
        <f ca="1"/>
        <v>1408.9</v>
      </c>
      <c r="BZ103">
        <f ca="1"/>
        <v>1434.3</v>
      </c>
    </row>
    <row r="104" spans="34:78">
      <c r="AH104">
        <v>10.33</v>
      </c>
      <c r="AI104" s="47">
        <f t="shared" ref="AI104:AQ113" ca="1" si="11">IF(AND(AI$3&gt;=MIN($J$5:$AD$5),AI$3&lt;=MAX($J$5:$AD$5)),INDEX(allCentiles,$AR104,MATCH(AI$3,topRow)),NA())</f>
        <v>89</v>
      </c>
      <c r="AJ104" s="47">
        <f t="shared" ca="1" si="11"/>
        <v>120.7</v>
      </c>
      <c r="AK104" s="47">
        <f t="shared" ca="1" si="11"/>
        <v>311</v>
      </c>
      <c r="AL104" s="47">
        <f t="shared" ca="1" si="11"/>
        <v>543.1</v>
      </c>
      <c r="AM104" s="47">
        <f t="shared" ca="1" si="11"/>
        <v>735.4</v>
      </c>
      <c r="AN104" s="47">
        <f t="shared" ca="1" si="11"/>
        <v>917.4</v>
      </c>
      <c r="AO104" s="47">
        <f t="shared" ca="1" si="11"/>
        <v>1153.0999999999999</v>
      </c>
      <c r="AP104" s="47">
        <f t="shared" ca="1" si="11"/>
        <v>1408.9</v>
      </c>
      <c r="AQ104" s="47">
        <f t="shared" ca="1" si="11"/>
        <v>1434.3</v>
      </c>
      <c r="AR104">
        <v>102</v>
      </c>
      <c r="AT104">
        <v>103</v>
      </c>
      <c r="AU104" t="s">
        <v>45</v>
      </c>
      <c r="AV104">
        <v>11.5278142794569</v>
      </c>
      <c r="AW104">
        <v>1363.4495858210501</v>
      </c>
      <c r="AX104">
        <v>1098.1275180262201</v>
      </c>
      <c r="AY104">
        <v>593.53735045853</v>
      </c>
      <c r="BE104">
        <f ca="1"/>
        <v>10.4</v>
      </c>
      <c r="BF104">
        <f ca="1"/>
        <v>86.5</v>
      </c>
      <c r="BG104">
        <f ca="1"/>
        <v>118.3</v>
      </c>
      <c r="BH104">
        <f ca="1"/>
        <v>311.7</v>
      </c>
      <c r="BI104">
        <f ca="1"/>
        <v>429.2</v>
      </c>
      <c r="BJ104">
        <f ca="1"/>
        <v>479.9</v>
      </c>
      <c r="BK104">
        <f ca="1"/>
        <v>543.6</v>
      </c>
      <c r="BL104">
        <f ca="1"/>
        <v>574.70000000000005</v>
      </c>
      <c r="BM104">
        <f ca="1"/>
        <v>596.20000000000005</v>
      </c>
      <c r="BN104">
        <f ca="1"/>
        <v>678.8</v>
      </c>
      <c r="BO104">
        <f ca="1"/>
        <v>712.6</v>
      </c>
      <c r="BP104">
        <f ca="1"/>
        <v>736.6</v>
      </c>
      <c r="BQ104">
        <f ca="1"/>
        <v>788.9</v>
      </c>
      <c r="BR104">
        <f ca="1"/>
        <v>844.6</v>
      </c>
      <c r="BS104">
        <f ca="1"/>
        <v>854.7</v>
      </c>
      <c r="BT104">
        <f ca="1"/>
        <v>889.4</v>
      </c>
      <c r="BU104">
        <f ca="1"/>
        <v>919.6</v>
      </c>
      <c r="BV104">
        <f ca="1"/>
        <v>953.6</v>
      </c>
      <c r="BW104">
        <f ca="1"/>
        <v>1001.9</v>
      </c>
      <c r="BX104">
        <f ca="1"/>
        <v>1156</v>
      </c>
      <c r="BY104">
        <f ca="1"/>
        <v>1414.5</v>
      </c>
      <c r="BZ104">
        <f ca="1"/>
        <v>1439.1</v>
      </c>
    </row>
    <row r="105" spans="34:78">
      <c r="AH105">
        <v>10.42</v>
      </c>
      <c r="AI105" s="47">
        <f t="shared" ca="1" si="11"/>
        <v>86.5</v>
      </c>
      <c r="AJ105" s="47">
        <f t="shared" ca="1" si="11"/>
        <v>118.3</v>
      </c>
      <c r="AK105" s="47">
        <f t="shared" ca="1" si="11"/>
        <v>311.7</v>
      </c>
      <c r="AL105" s="47">
        <f t="shared" ca="1" si="11"/>
        <v>543.6</v>
      </c>
      <c r="AM105" s="47">
        <f t="shared" ca="1" si="11"/>
        <v>736.6</v>
      </c>
      <c r="AN105" s="47">
        <f t="shared" ca="1" si="11"/>
        <v>919.6</v>
      </c>
      <c r="AO105" s="47">
        <f t="shared" ca="1" si="11"/>
        <v>1156</v>
      </c>
      <c r="AP105" s="47">
        <f t="shared" ca="1" si="11"/>
        <v>1414.5</v>
      </c>
      <c r="AQ105" s="47">
        <f t="shared" ca="1" si="11"/>
        <v>1439.1</v>
      </c>
      <c r="AR105">
        <v>103</v>
      </c>
      <c r="AT105">
        <v>104</v>
      </c>
      <c r="AU105" t="s">
        <v>45</v>
      </c>
      <c r="AV105">
        <v>11.6111476127902</v>
      </c>
      <c r="AW105">
        <v>1363.6744466165501</v>
      </c>
      <c r="AX105">
        <v>1098.9069019819401</v>
      </c>
      <c r="AY105">
        <v>593.538021582851</v>
      </c>
      <c r="BE105">
        <f ca="1"/>
        <v>10.5</v>
      </c>
      <c r="BF105">
        <f ca="1"/>
        <v>84</v>
      </c>
      <c r="BG105">
        <f ca="1"/>
        <v>115.8</v>
      </c>
      <c r="BH105">
        <f ca="1"/>
        <v>312.39999999999998</v>
      </c>
      <c r="BI105">
        <f ca="1"/>
        <v>430.5</v>
      </c>
      <c r="BJ105">
        <f ca="1"/>
        <v>480.3</v>
      </c>
      <c r="BK105">
        <f ca="1"/>
        <v>544</v>
      </c>
      <c r="BL105">
        <f ca="1"/>
        <v>574.6</v>
      </c>
      <c r="BM105">
        <f ca="1"/>
        <v>595.6</v>
      </c>
      <c r="BN105">
        <f ca="1"/>
        <v>680</v>
      </c>
      <c r="BO105">
        <f ca="1"/>
        <v>714.1</v>
      </c>
      <c r="BP105">
        <f ca="1"/>
        <v>737.6</v>
      </c>
      <c r="BQ105">
        <f ca="1"/>
        <v>790.9</v>
      </c>
      <c r="BR105">
        <f ca="1"/>
        <v>846.5</v>
      </c>
      <c r="BS105">
        <f ca="1"/>
        <v>856.5</v>
      </c>
      <c r="BT105">
        <f ca="1"/>
        <v>891.7</v>
      </c>
      <c r="BU105">
        <f ca="1"/>
        <v>921.7</v>
      </c>
      <c r="BV105">
        <f ca="1"/>
        <v>955.3</v>
      </c>
      <c r="BW105">
        <f ca="1"/>
        <v>1002.8</v>
      </c>
      <c r="BX105">
        <f ca="1"/>
        <v>1159</v>
      </c>
      <c r="BY105">
        <f ca="1"/>
        <v>1420.1</v>
      </c>
      <c r="BZ105">
        <f ca="1"/>
        <v>1444</v>
      </c>
    </row>
    <row r="106" spans="34:78">
      <c r="AH106">
        <v>10.5</v>
      </c>
      <c r="AI106" s="47">
        <f t="shared" ca="1" si="11"/>
        <v>84</v>
      </c>
      <c r="AJ106" s="47">
        <f t="shared" ca="1" si="11"/>
        <v>115.8</v>
      </c>
      <c r="AK106" s="47">
        <f t="shared" ca="1" si="11"/>
        <v>312.39999999999998</v>
      </c>
      <c r="AL106" s="47">
        <f t="shared" ca="1" si="11"/>
        <v>544</v>
      </c>
      <c r="AM106" s="47">
        <f t="shared" ca="1" si="11"/>
        <v>737.6</v>
      </c>
      <c r="AN106" s="47">
        <f t="shared" ca="1" si="11"/>
        <v>921.7</v>
      </c>
      <c r="AO106" s="47">
        <f t="shared" ca="1" si="11"/>
        <v>1159</v>
      </c>
      <c r="AP106" s="47">
        <f t="shared" ca="1" si="11"/>
        <v>1420.1</v>
      </c>
      <c r="AQ106" s="47">
        <f t="shared" ca="1" si="11"/>
        <v>1444</v>
      </c>
      <c r="AR106">
        <v>104</v>
      </c>
      <c r="AT106">
        <v>105</v>
      </c>
      <c r="AU106" t="s">
        <v>45</v>
      </c>
      <c r="AV106">
        <v>11.6944809461235</v>
      </c>
      <c r="AW106">
        <v>1363.8892677486699</v>
      </c>
      <c r="AX106">
        <v>1099.6607329993999</v>
      </c>
      <c r="AY106">
        <v>593.538620599095</v>
      </c>
      <c r="BE106">
        <f ca="1"/>
        <v>10.6</v>
      </c>
      <c r="BF106">
        <f ca="1"/>
        <v>81.400000000000006</v>
      </c>
      <c r="BG106">
        <f ca="1"/>
        <v>113.2</v>
      </c>
      <c r="BH106">
        <f ca="1"/>
        <v>313</v>
      </c>
      <c r="BI106">
        <f ca="1"/>
        <v>431.8</v>
      </c>
      <c r="BJ106">
        <f ca="1"/>
        <v>480.6</v>
      </c>
      <c r="BK106">
        <f ca="1"/>
        <v>544.4</v>
      </c>
      <c r="BL106">
        <f ca="1"/>
        <v>574.4</v>
      </c>
      <c r="BM106">
        <f ca="1"/>
        <v>594.9</v>
      </c>
      <c r="BN106">
        <f ca="1"/>
        <v>681.1</v>
      </c>
      <c r="BO106">
        <f ca="1"/>
        <v>715.6</v>
      </c>
      <c r="BP106">
        <f ca="1"/>
        <v>738.6</v>
      </c>
      <c r="BQ106">
        <f ca="1"/>
        <v>792.8</v>
      </c>
      <c r="BR106">
        <f ca="1"/>
        <v>848.4</v>
      </c>
      <c r="BS106">
        <f ca="1"/>
        <v>858.2</v>
      </c>
      <c r="BT106">
        <f ca="1"/>
        <v>893.9</v>
      </c>
      <c r="BU106">
        <f ca="1"/>
        <v>923.9</v>
      </c>
      <c r="BV106">
        <f ca="1"/>
        <v>957.1</v>
      </c>
      <c r="BW106">
        <f ca="1"/>
        <v>1003.8</v>
      </c>
      <c r="BX106">
        <f ca="1"/>
        <v>1161.9000000000001</v>
      </c>
      <c r="BY106">
        <f ca="1"/>
        <v>1425.6</v>
      </c>
      <c r="BZ106">
        <f ca="1"/>
        <v>1448.8</v>
      </c>
    </row>
    <row r="107" spans="34:78">
      <c r="AH107">
        <v>10.58</v>
      </c>
      <c r="AI107" s="47">
        <f t="shared" ca="1" si="11"/>
        <v>81.400000000000006</v>
      </c>
      <c r="AJ107" s="47">
        <f t="shared" ca="1" si="11"/>
        <v>113.2</v>
      </c>
      <c r="AK107" s="47">
        <f t="shared" ca="1" si="11"/>
        <v>313</v>
      </c>
      <c r="AL107" s="47">
        <f t="shared" ca="1" si="11"/>
        <v>544.4</v>
      </c>
      <c r="AM107" s="47">
        <f t="shared" ca="1" si="11"/>
        <v>738.6</v>
      </c>
      <c r="AN107" s="47">
        <f t="shared" ca="1" si="11"/>
        <v>923.9</v>
      </c>
      <c r="AO107" s="47">
        <f t="shared" ca="1" si="11"/>
        <v>1161.9000000000001</v>
      </c>
      <c r="AP107" s="47">
        <f t="shared" ca="1" si="11"/>
        <v>1425.6</v>
      </c>
      <c r="AQ107" s="47">
        <f t="shared" ca="1" si="11"/>
        <v>1448.8</v>
      </c>
      <c r="AR107">
        <v>105</v>
      </c>
      <c r="AT107">
        <v>106</v>
      </c>
      <c r="AU107" t="s">
        <v>45</v>
      </c>
      <c r="AV107">
        <v>11.7778142794569</v>
      </c>
      <c r="AW107">
        <v>1364.09449747182</v>
      </c>
      <c r="AX107">
        <v>1100.3898488590701</v>
      </c>
      <c r="AY107">
        <v>593.53915525481898</v>
      </c>
      <c r="BE107">
        <f ca="1"/>
        <v>10.7</v>
      </c>
      <c r="BF107">
        <f ca="1"/>
        <v>78.8</v>
      </c>
      <c r="BG107">
        <f ca="1"/>
        <v>110.6</v>
      </c>
      <c r="BH107">
        <f ca="1"/>
        <v>313.60000000000002</v>
      </c>
      <c r="BI107">
        <f ca="1"/>
        <v>433</v>
      </c>
      <c r="BJ107">
        <f ca="1"/>
        <v>480.9</v>
      </c>
      <c r="BK107">
        <f ca="1"/>
        <v>544.70000000000005</v>
      </c>
      <c r="BL107">
        <f ca="1"/>
        <v>574.1</v>
      </c>
      <c r="BM107">
        <f ca="1"/>
        <v>594.20000000000005</v>
      </c>
      <c r="BN107">
        <f ca="1"/>
        <v>682.1</v>
      </c>
      <c r="BO107">
        <f ca="1"/>
        <v>717</v>
      </c>
      <c r="BP107">
        <f ca="1"/>
        <v>739.6</v>
      </c>
      <c r="BQ107">
        <f ca="1"/>
        <v>794.7</v>
      </c>
      <c r="BR107">
        <f ca="1"/>
        <v>850.2</v>
      </c>
      <c r="BS107">
        <f ca="1"/>
        <v>859.9</v>
      </c>
      <c r="BT107">
        <f ca="1"/>
        <v>896.1</v>
      </c>
      <c r="BU107">
        <f ca="1"/>
        <v>926</v>
      </c>
      <c r="BV107">
        <f ca="1"/>
        <v>958.7</v>
      </c>
      <c r="BW107">
        <f ca="1"/>
        <v>1004.7</v>
      </c>
      <c r="BX107">
        <f ca="1"/>
        <v>1164.8</v>
      </c>
      <c r="BY107">
        <f ca="1"/>
        <v>1431.2</v>
      </c>
      <c r="BZ107">
        <f ca="1"/>
        <v>1453.6</v>
      </c>
    </row>
    <row r="108" spans="34:78">
      <c r="AH108">
        <v>10.67</v>
      </c>
      <c r="AI108" s="47">
        <f t="shared" ca="1" si="11"/>
        <v>78.8</v>
      </c>
      <c r="AJ108" s="47">
        <f t="shared" ca="1" si="11"/>
        <v>110.6</v>
      </c>
      <c r="AK108" s="47">
        <f t="shared" ca="1" si="11"/>
        <v>313.60000000000002</v>
      </c>
      <c r="AL108" s="47">
        <f t="shared" ca="1" si="11"/>
        <v>544.70000000000005</v>
      </c>
      <c r="AM108" s="47">
        <f t="shared" ca="1" si="11"/>
        <v>739.6</v>
      </c>
      <c r="AN108" s="47">
        <f t="shared" ca="1" si="11"/>
        <v>926</v>
      </c>
      <c r="AO108" s="47">
        <f t="shared" ca="1" si="11"/>
        <v>1164.8</v>
      </c>
      <c r="AP108" s="47">
        <f t="shared" ca="1" si="11"/>
        <v>1431.2</v>
      </c>
      <c r="AQ108" s="47">
        <f t="shared" ca="1" si="11"/>
        <v>1453.6</v>
      </c>
      <c r="AR108">
        <v>106</v>
      </c>
      <c r="AT108">
        <v>107</v>
      </c>
      <c r="AU108" t="s">
        <v>45</v>
      </c>
      <c r="AV108">
        <v>11.8611476127902</v>
      </c>
      <c r="AW108">
        <v>1364.2905640265701</v>
      </c>
      <c r="AX108">
        <v>1101.09505987387</v>
      </c>
      <c r="AY108">
        <v>593.53963246515798</v>
      </c>
      <c r="BE108">
        <f ca="1"/>
        <v>10.8</v>
      </c>
      <c r="BF108">
        <f ca="1"/>
        <v>76.099999999999994</v>
      </c>
      <c r="BG108">
        <f ca="1"/>
        <v>107.9</v>
      </c>
      <c r="BH108">
        <f ca="1"/>
        <v>314.10000000000002</v>
      </c>
      <c r="BI108">
        <f ca="1"/>
        <v>434.2</v>
      </c>
      <c r="BJ108">
        <f ca="1"/>
        <v>481</v>
      </c>
      <c r="BK108">
        <f ca="1"/>
        <v>545</v>
      </c>
      <c r="BL108">
        <f ca="1"/>
        <v>573.70000000000005</v>
      </c>
      <c r="BM108">
        <f ca="1"/>
        <v>593.4</v>
      </c>
      <c r="BN108">
        <f ca="1"/>
        <v>683.1</v>
      </c>
      <c r="BO108">
        <f ca="1"/>
        <v>718.4</v>
      </c>
      <c r="BP108">
        <f ca="1"/>
        <v>740.5</v>
      </c>
      <c r="BQ108">
        <f ca="1"/>
        <v>796.6</v>
      </c>
      <c r="BR108">
        <f ca="1"/>
        <v>852</v>
      </c>
      <c r="BS108">
        <f ca="1"/>
        <v>861.5</v>
      </c>
      <c r="BT108">
        <f ca="1"/>
        <v>898.2</v>
      </c>
      <c r="BU108">
        <f ca="1"/>
        <v>928.2</v>
      </c>
      <c r="BV108">
        <f ca="1"/>
        <v>960.4</v>
      </c>
      <c r="BW108">
        <f ca="1"/>
        <v>1005.5</v>
      </c>
      <c r="BX108">
        <f ca="1"/>
        <v>1167.5999999999999</v>
      </c>
      <c r="BY108">
        <f ca="1"/>
        <v>1436.7</v>
      </c>
      <c r="BZ108">
        <f ca="1"/>
        <v>1458.4</v>
      </c>
    </row>
    <row r="109" spans="34:78">
      <c r="AH109">
        <v>10.75</v>
      </c>
      <c r="AI109" s="47">
        <f t="shared" ca="1" si="11"/>
        <v>76.099999999999994</v>
      </c>
      <c r="AJ109" s="47">
        <f t="shared" ca="1" si="11"/>
        <v>107.9</v>
      </c>
      <c r="AK109" s="47">
        <f t="shared" ca="1" si="11"/>
        <v>314.10000000000002</v>
      </c>
      <c r="AL109" s="47">
        <f t="shared" ca="1" si="11"/>
        <v>545</v>
      </c>
      <c r="AM109" s="47">
        <f t="shared" ca="1" si="11"/>
        <v>740.5</v>
      </c>
      <c r="AN109" s="47">
        <f t="shared" ca="1" si="11"/>
        <v>928.2</v>
      </c>
      <c r="AO109" s="47">
        <f t="shared" ca="1" si="11"/>
        <v>1167.5999999999999</v>
      </c>
      <c r="AP109" s="47">
        <f t="shared" ca="1" si="11"/>
        <v>1436.7</v>
      </c>
      <c r="AQ109" s="47">
        <f t="shared" ca="1" si="11"/>
        <v>1458.4</v>
      </c>
      <c r="AR109">
        <v>107</v>
      </c>
      <c r="AT109">
        <v>108</v>
      </c>
      <c r="AU109" t="s">
        <v>45</v>
      </c>
      <c r="AV109">
        <v>11.9444809461235</v>
      </c>
      <c r="AW109">
        <v>1364.4778765332601</v>
      </c>
      <c r="AX109">
        <v>1101.77714978977</v>
      </c>
      <c r="AY109">
        <v>593.54005840225398</v>
      </c>
      <c r="BE109">
        <f ca="1"/>
        <v>10.8</v>
      </c>
      <c r="BF109">
        <f ca="1"/>
        <v>73.400000000000006</v>
      </c>
      <c r="BG109">
        <f ca="1"/>
        <v>105.1</v>
      </c>
      <c r="BH109">
        <f ca="1"/>
        <v>314.60000000000002</v>
      </c>
      <c r="BI109">
        <f ca="1"/>
        <v>435.4</v>
      </c>
      <c r="BJ109">
        <f ca="1"/>
        <v>481.2</v>
      </c>
      <c r="BK109">
        <f ca="1"/>
        <v>545.1</v>
      </c>
      <c r="BL109">
        <f ca="1"/>
        <v>573.29999999999995</v>
      </c>
      <c r="BM109">
        <f ca="1"/>
        <v>592.5</v>
      </c>
      <c r="BN109">
        <f ca="1"/>
        <v>684.1</v>
      </c>
      <c r="BO109">
        <f ca="1"/>
        <v>719.8</v>
      </c>
      <c r="BP109">
        <f ca="1"/>
        <v>741.4</v>
      </c>
      <c r="BQ109">
        <f ca="1"/>
        <v>798.5</v>
      </c>
      <c r="BR109">
        <f ca="1"/>
        <v>853.8</v>
      </c>
      <c r="BS109">
        <f ca="1"/>
        <v>863.1</v>
      </c>
      <c r="BT109">
        <f ca="1"/>
        <v>900.4</v>
      </c>
      <c r="BU109">
        <f ca="1"/>
        <v>930.2</v>
      </c>
      <c r="BV109">
        <f ca="1"/>
        <v>962</v>
      </c>
      <c r="BW109">
        <f ca="1"/>
        <v>1006.3</v>
      </c>
      <c r="BX109">
        <f ca="1"/>
        <v>1170.4000000000001</v>
      </c>
      <c r="BY109">
        <f ca="1"/>
        <v>1442.2</v>
      </c>
      <c r="BZ109">
        <f ca="1"/>
        <v>1463.2</v>
      </c>
    </row>
    <row r="110" spans="34:78">
      <c r="AH110">
        <v>10.83</v>
      </c>
      <c r="AI110" s="47">
        <f t="shared" ca="1" si="11"/>
        <v>73.400000000000006</v>
      </c>
      <c r="AJ110" s="47">
        <f t="shared" ca="1" si="11"/>
        <v>105.1</v>
      </c>
      <c r="AK110" s="47">
        <f t="shared" ca="1" si="11"/>
        <v>314.60000000000002</v>
      </c>
      <c r="AL110" s="47">
        <f t="shared" ca="1" si="11"/>
        <v>545.1</v>
      </c>
      <c r="AM110" s="47">
        <f t="shared" ca="1" si="11"/>
        <v>741.4</v>
      </c>
      <c r="AN110" s="47">
        <f t="shared" ca="1" si="11"/>
        <v>930.2</v>
      </c>
      <c r="AO110" s="47">
        <f t="shared" ca="1" si="11"/>
        <v>1170.4000000000001</v>
      </c>
      <c r="AP110" s="47">
        <f t="shared" ca="1" si="11"/>
        <v>1442.2</v>
      </c>
      <c r="AQ110" s="47">
        <f t="shared" ca="1" si="11"/>
        <v>1463.2</v>
      </c>
      <c r="AR110">
        <v>108</v>
      </c>
      <c r="BE110">
        <f ca="1"/>
        <v>10.9</v>
      </c>
      <c r="BF110">
        <f ca="1"/>
        <v>70.599999999999994</v>
      </c>
      <c r="BG110">
        <f ca="1"/>
        <v>102.3</v>
      </c>
      <c r="BH110">
        <f ca="1"/>
        <v>315.10000000000002</v>
      </c>
      <c r="BI110">
        <f ca="1"/>
        <v>436.5</v>
      </c>
      <c r="BJ110">
        <f ca="1"/>
        <v>481.3</v>
      </c>
      <c r="BK110">
        <f ca="1"/>
        <v>545.29999999999995</v>
      </c>
      <c r="BL110">
        <f ca="1"/>
        <v>572.79999999999995</v>
      </c>
      <c r="BM110">
        <f ca="1"/>
        <v>591.5</v>
      </c>
      <c r="BN110">
        <f ca="1"/>
        <v>685</v>
      </c>
      <c r="BO110">
        <f ca="1"/>
        <v>721.1</v>
      </c>
      <c r="BP110">
        <f ca="1"/>
        <v>742.2</v>
      </c>
      <c r="BQ110">
        <f ca="1"/>
        <v>800.3</v>
      </c>
      <c r="BR110">
        <f ca="1"/>
        <v>855.6</v>
      </c>
      <c r="BS110">
        <f ca="1"/>
        <v>864.7</v>
      </c>
      <c r="BT110">
        <f ca="1"/>
        <v>902.5</v>
      </c>
      <c r="BU110">
        <f ca="1"/>
        <v>932.3</v>
      </c>
      <c r="BV110">
        <f ca="1"/>
        <v>963.6</v>
      </c>
      <c r="BW110">
        <f ca="1"/>
        <v>1007.1</v>
      </c>
      <c r="BX110">
        <f ca="1"/>
        <v>1173.2</v>
      </c>
      <c r="BY110">
        <f ca="1"/>
        <v>1447.7</v>
      </c>
      <c r="BZ110">
        <f ca="1"/>
        <v>1468</v>
      </c>
    </row>
    <row r="111" spans="34:78">
      <c r="AH111">
        <v>10.92</v>
      </c>
      <c r="AI111" s="47">
        <f t="shared" ca="1" si="11"/>
        <v>70.599999999999994</v>
      </c>
      <c r="AJ111" s="47">
        <f t="shared" ca="1" si="11"/>
        <v>102.3</v>
      </c>
      <c r="AK111" s="47">
        <f t="shared" ca="1" si="11"/>
        <v>315.10000000000002</v>
      </c>
      <c r="AL111" s="47">
        <f t="shared" ca="1" si="11"/>
        <v>545.29999999999995</v>
      </c>
      <c r="AM111" s="47">
        <f t="shared" ca="1" si="11"/>
        <v>742.2</v>
      </c>
      <c r="AN111" s="47">
        <f t="shared" ca="1" si="11"/>
        <v>932.3</v>
      </c>
      <c r="AO111" s="47">
        <f t="shared" ca="1" si="11"/>
        <v>1173.2</v>
      </c>
      <c r="AP111" s="47">
        <f t="shared" ca="1" si="11"/>
        <v>1447.7</v>
      </c>
      <c r="AQ111" s="47">
        <f t="shared" ca="1" si="11"/>
        <v>1468</v>
      </c>
      <c r="AR111">
        <v>109</v>
      </c>
      <c r="BE111">
        <f ca="1"/>
        <v>11</v>
      </c>
      <c r="BF111">
        <f ca="1"/>
        <v>67.7</v>
      </c>
      <c r="BG111">
        <f ca="1"/>
        <v>99.4</v>
      </c>
      <c r="BH111">
        <f ca="1"/>
        <v>315.5</v>
      </c>
      <c r="BI111">
        <f ca="1"/>
        <v>437.6</v>
      </c>
      <c r="BJ111">
        <f ca="1"/>
        <v>481.3</v>
      </c>
      <c r="BK111">
        <f ca="1"/>
        <v>545.29999999999995</v>
      </c>
      <c r="BL111">
        <f ca="1"/>
        <v>572.20000000000005</v>
      </c>
      <c r="BM111">
        <f ca="1"/>
        <v>590.4</v>
      </c>
      <c r="BN111">
        <f ca="1"/>
        <v>685.8</v>
      </c>
      <c r="BO111">
        <f ca="1"/>
        <v>722.4</v>
      </c>
      <c r="BP111">
        <f ca="1"/>
        <v>743</v>
      </c>
      <c r="BQ111">
        <f ca="1"/>
        <v>802</v>
      </c>
      <c r="BR111">
        <f ca="1"/>
        <v>857.3</v>
      </c>
      <c r="BS111">
        <f ca="1"/>
        <v>866.2</v>
      </c>
      <c r="BT111">
        <f ca="1"/>
        <v>904.5</v>
      </c>
      <c r="BU111">
        <f ca="1"/>
        <v>934.3</v>
      </c>
      <c r="BV111">
        <f ca="1"/>
        <v>965.1</v>
      </c>
      <c r="BW111">
        <f ca="1"/>
        <v>1007.8</v>
      </c>
      <c r="BX111">
        <f ca="1"/>
        <v>1175.9000000000001</v>
      </c>
      <c r="BY111">
        <f ca="1"/>
        <v>1453.1</v>
      </c>
      <c r="BZ111">
        <f ca="1"/>
        <v>1472.7</v>
      </c>
    </row>
    <row r="112" spans="34:78">
      <c r="AH112">
        <v>11</v>
      </c>
      <c r="AI112" s="47">
        <f t="shared" ca="1" si="11"/>
        <v>67.7</v>
      </c>
      <c r="AJ112" s="47">
        <f t="shared" ca="1" si="11"/>
        <v>99.4</v>
      </c>
      <c r="AK112" s="47">
        <f t="shared" ca="1" si="11"/>
        <v>315.5</v>
      </c>
      <c r="AL112" s="47">
        <f t="shared" ca="1" si="11"/>
        <v>545.29999999999995</v>
      </c>
      <c r="AM112" s="47">
        <f t="shared" ca="1" si="11"/>
        <v>743</v>
      </c>
      <c r="AN112" s="47">
        <f t="shared" ca="1" si="11"/>
        <v>934.3</v>
      </c>
      <c r="AO112" s="47">
        <f t="shared" ca="1" si="11"/>
        <v>1175.9000000000001</v>
      </c>
      <c r="AP112" s="47">
        <f t="shared" ca="1" si="11"/>
        <v>1453.1</v>
      </c>
      <c r="AQ112" s="47">
        <f t="shared" ca="1" si="11"/>
        <v>1472.7</v>
      </c>
      <c r="AR112">
        <v>110</v>
      </c>
      <c r="BE112">
        <f ca="1"/>
        <v>11.1</v>
      </c>
      <c r="BF112">
        <f ca="1"/>
        <v>64.8</v>
      </c>
      <c r="BG112">
        <f ca="1"/>
        <v>96.4</v>
      </c>
      <c r="BH112">
        <f ca="1"/>
        <v>315.89999999999998</v>
      </c>
      <c r="BI112">
        <f ca="1"/>
        <v>438.7</v>
      </c>
      <c r="BJ112">
        <f ca="1"/>
        <v>481.3</v>
      </c>
      <c r="BK112">
        <f ca="1"/>
        <v>545.4</v>
      </c>
      <c r="BL112">
        <f ca="1"/>
        <v>571.6</v>
      </c>
      <c r="BM112">
        <f ca="1"/>
        <v>589.29999999999995</v>
      </c>
      <c r="BN112">
        <f ca="1"/>
        <v>686.6</v>
      </c>
      <c r="BO112">
        <f ca="1"/>
        <v>723.7</v>
      </c>
      <c r="BP112">
        <f ca="1"/>
        <v>743.7</v>
      </c>
      <c r="BQ112">
        <f ca="1"/>
        <v>803.8</v>
      </c>
      <c r="BR112">
        <f ca="1"/>
        <v>858.9</v>
      </c>
      <c r="BS112">
        <f ca="1"/>
        <v>867.7</v>
      </c>
      <c r="BT112">
        <f ca="1"/>
        <v>906.6</v>
      </c>
      <c r="BU112">
        <f ca="1"/>
        <v>936.4</v>
      </c>
      <c r="BV112">
        <f ca="1"/>
        <v>966.6</v>
      </c>
      <c r="BW112">
        <f ca="1"/>
        <v>1008.4</v>
      </c>
      <c r="BX112">
        <f ca="1"/>
        <v>1178.7</v>
      </c>
      <c r="BY112">
        <f ca="1"/>
        <v>1458.6</v>
      </c>
      <c r="BZ112">
        <f ca="1"/>
        <v>1477.5</v>
      </c>
    </row>
    <row r="113" spans="34:78">
      <c r="AH113">
        <v>11.08</v>
      </c>
      <c r="AI113" s="47">
        <f t="shared" ca="1" si="11"/>
        <v>64.8</v>
      </c>
      <c r="AJ113" s="47">
        <f t="shared" ca="1" si="11"/>
        <v>96.4</v>
      </c>
      <c r="AK113" s="47">
        <f t="shared" ca="1" si="11"/>
        <v>315.89999999999998</v>
      </c>
      <c r="AL113" s="47">
        <f t="shared" ca="1" si="11"/>
        <v>545.4</v>
      </c>
      <c r="AM113" s="47">
        <f t="shared" ca="1" si="11"/>
        <v>743.7</v>
      </c>
      <c r="AN113" s="47">
        <f t="shared" ca="1" si="11"/>
        <v>936.4</v>
      </c>
      <c r="AO113" s="47">
        <f t="shared" ca="1" si="11"/>
        <v>1178.7</v>
      </c>
      <c r="AP113" s="47">
        <f t="shared" ca="1" si="11"/>
        <v>1458.6</v>
      </c>
      <c r="AQ113" s="47">
        <f t="shared" ca="1" si="11"/>
        <v>1477.5</v>
      </c>
      <c r="AR113">
        <v>111</v>
      </c>
      <c r="BE113">
        <f ca="1"/>
        <v>11.2</v>
      </c>
      <c r="BF113">
        <f ca="1"/>
        <v>61.8</v>
      </c>
      <c r="BG113">
        <f ca="1"/>
        <v>93.4</v>
      </c>
      <c r="BH113">
        <f ca="1"/>
        <v>316.2</v>
      </c>
      <c r="BI113">
        <f ca="1"/>
        <v>439.7</v>
      </c>
      <c r="BJ113">
        <f ca="1"/>
        <v>481.2</v>
      </c>
      <c r="BK113">
        <f ca="1"/>
        <v>545.29999999999995</v>
      </c>
      <c r="BL113">
        <f ca="1"/>
        <v>570.9</v>
      </c>
      <c r="BM113">
        <f ca="1"/>
        <v>588.1</v>
      </c>
      <c r="BN113">
        <f ca="1"/>
        <v>687.3</v>
      </c>
      <c r="BO113">
        <f ca="1"/>
        <v>724.9</v>
      </c>
      <c r="BP113">
        <f ca="1"/>
        <v>744.4</v>
      </c>
      <c r="BQ113">
        <f ca="1"/>
        <v>805.5</v>
      </c>
      <c r="BR113">
        <f ca="1"/>
        <v>860.5</v>
      </c>
      <c r="BS113">
        <f ca="1"/>
        <v>869.2</v>
      </c>
      <c r="BT113">
        <f ca="1"/>
        <v>908.6</v>
      </c>
      <c r="BU113">
        <f ca="1"/>
        <v>938.3</v>
      </c>
      <c r="BV113">
        <f ca="1"/>
        <v>968.1</v>
      </c>
      <c r="BW113">
        <f ca="1"/>
        <v>1009.1</v>
      </c>
      <c r="BX113">
        <f ca="1"/>
        <v>1181.3</v>
      </c>
      <c r="BY113">
        <f ca="1"/>
        <v>1464</v>
      </c>
      <c r="BZ113">
        <f ca="1"/>
        <v>1482.2</v>
      </c>
    </row>
    <row r="114" spans="34:78">
      <c r="AH114">
        <v>11.17</v>
      </c>
      <c r="AI114" s="47">
        <f t="shared" ref="AI114:AQ124" ca="1" si="12">IF(AND(AI$3&gt;=MIN($J$5:$AD$5),AI$3&lt;=MAX($J$5:$AD$5)),INDEX(allCentiles,$AR114,MATCH(AI$3,topRow)),NA())</f>
        <v>61.8</v>
      </c>
      <c r="AJ114" s="47">
        <f t="shared" ca="1" si="12"/>
        <v>93.4</v>
      </c>
      <c r="AK114" s="47">
        <f t="shared" ca="1" si="12"/>
        <v>316.2</v>
      </c>
      <c r="AL114" s="47">
        <f t="shared" ca="1" si="12"/>
        <v>545.29999999999995</v>
      </c>
      <c r="AM114" s="47">
        <f t="shared" ca="1" si="12"/>
        <v>744.4</v>
      </c>
      <c r="AN114" s="47">
        <f t="shared" ca="1" si="12"/>
        <v>938.3</v>
      </c>
      <c r="AO114" s="47">
        <f t="shared" ca="1" si="12"/>
        <v>1181.3</v>
      </c>
      <c r="AP114" s="47">
        <f t="shared" ca="1" si="12"/>
        <v>1464</v>
      </c>
      <c r="AQ114" s="47">
        <f t="shared" ca="1" si="12"/>
        <v>1482.2</v>
      </c>
      <c r="AR114">
        <v>112</v>
      </c>
      <c r="BE114">
        <f ca="1"/>
        <v>11.2</v>
      </c>
      <c r="BF114">
        <f ca="1"/>
        <v>58.8</v>
      </c>
      <c r="BG114">
        <f ca="1"/>
        <v>90.3</v>
      </c>
      <c r="BH114">
        <f ca="1"/>
        <v>316.5</v>
      </c>
      <c r="BI114">
        <f ca="1"/>
        <v>440.7</v>
      </c>
      <c r="BJ114">
        <f ca="1"/>
        <v>481.1</v>
      </c>
      <c r="BK114">
        <f ca="1"/>
        <v>545.20000000000005</v>
      </c>
      <c r="BL114">
        <f ca="1"/>
        <v>570.1</v>
      </c>
      <c r="BM114">
        <f ca="1"/>
        <v>586.79999999999995</v>
      </c>
      <c r="BN114">
        <f ca="1"/>
        <v>688</v>
      </c>
      <c r="BO114">
        <f ca="1"/>
        <v>726.1</v>
      </c>
      <c r="BP114">
        <f ca="1"/>
        <v>745.1</v>
      </c>
      <c r="BQ114">
        <f ca="1"/>
        <v>807.2</v>
      </c>
      <c r="BR114">
        <f ca="1"/>
        <v>862.1</v>
      </c>
      <c r="BS114">
        <f ca="1"/>
        <v>870.6</v>
      </c>
      <c r="BT114">
        <f ca="1"/>
        <v>910.6</v>
      </c>
      <c r="BU114">
        <f ca="1"/>
        <v>940.3</v>
      </c>
      <c r="BV114">
        <f ca="1"/>
        <v>969.6</v>
      </c>
      <c r="BW114">
        <f ca="1"/>
        <v>1009.6</v>
      </c>
      <c r="BX114">
        <f ca="1"/>
        <v>1184</v>
      </c>
      <c r="BY114">
        <f ca="1"/>
        <v>1469.3</v>
      </c>
      <c r="BZ114">
        <f ca="1"/>
        <v>1486.9</v>
      </c>
    </row>
    <row r="115" spans="34:78">
      <c r="AH115">
        <v>11.25</v>
      </c>
      <c r="AI115" s="47">
        <f t="shared" ca="1" si="12"/>
        <v>58.8</v>
      </c>
      <c r="AJ115" s="47">
        <f t="shared" ca="1" si="12"/>
        <v>90.3</v>
      </c>
      <c r="AK115" s="47">
        <f t="shared" ca="1" si="12"/>
        <v>316.5</v>
      </c>
      <c r="AL115" s="47">
        <f t="shared" ca="1" si="12"/>
        <v>545.20000000000005</v>
      </c>
      <c r="AM115" s="47">
        <f t="shared" ca="1" si="12"/>
        <v>745.1</v>
      </c>
      <c r="AN115" s="47">
        <f t="shared" ca="1" si="12"/>
        <v>940.3</v>
      </c>
      <c r="AO115" s="47">
        <f t="shared" ca="1" si="12"/>
        <v>1184</v>
      </c>
      <c r="AP115" s="47">
        <f t="shared" ca="1" si="12"/>
        <v>1469.3</v>
      </c>
      <c r="AQ115" s="47">
        <f t="shared" ca="1" si="12"/>
        <v>1486.9</v>
      </c>
      <c r="AR115">
        <v>113</v>
      </c>
      <c r="BE115">
        <f ca="1"/>
        <v>11.3</v>
      </c>
      <c r="BF115">
        <f ca="1"/>
        <v>55.7</v>
      </c>
      <c r="BG115">
        <f ca="1"/>
        <v>87.2</v>
      </c>
      <c r="BH115">
        <f ca="1"/>
        <v>316.8</v>
      </c>
      <c r="BI115">
        <f ca="1"/>
        <v>441.7</v>
      </c>
      <c r="BJ115">
        <f ca="1"/>
        <v>480.9</v>
      </c>
      <c r="BK115">
        <f ca="1"/>
        <v>545</v>
      </c>
      <c r="BL115">
        <f ca="1"/>
        <v>569.29999999999995</v>
      </c>
      <c r="BM115">
        <f ca="1"/>
        <v>585.5</v>
      </c>
      <c r="BN115">
        <f ca="1"/>
        <v>688.7</v>
      </c>
      <c r="BO115">
        <f ca="1"/>
        <v>727.2</v>
      </c>
      <c r="BP115">
        <f ca="1"/>
        <v>745.7</v>
      </c>
      <c r="BQ115">
        <f ca="1"/>
        <v>808.8</v>
      </c>
      <c r="BR115">
        <f ca="1"/>
        <v>863.7</v>
      </c>
      <c r="BS115">
        <f ca="1"/>
        <v>872</v>
      </c>
      <c r="BT115">
        <f ca="1"/>
        <v>912.6</v>
      </c>
      <c r="BU115">
        <f ca="1"/>
        <v>942.2</v>
      </c>
      <c r="BV115">
        <f ca="1"/>
        <v>971</v>
      </c>
      <c r="BW115">
        <f ca="1"/>
        <v>1010.1</v>
      </c>
      <c r="BX115">
        <f ca="1"/>
        <v>1186.5999999999999</v>
      </c>
      <c r="BY115">
        <f ca="1"/>
        <v>1474.7</v>
      </c>
      <c r="BZ115">
        <f ca="1"/>
        <v>1491.6</v>
      </c>
    </row>
    <row r="116" spans="34:78">
      <c r="AH116">
        <v>11.33</v>
      </c>
      <c r="AI116" s="47">
        <f t="shared" ca="1" si="12"/>
        <v>55.7</v>
      </c>
      <c r="AJ116" s="47">
        <f t="shared" ca="1" si="12"/>
        <v>87.2</v>
      </c>
      <c r="AK116" s="47">
        <f t="shared" ca="1" si="12"/>
        <v>316.8</v>
      </c>
      <c r="AL116" s="47">
        <f t="shared" ca="1" si="12"/>
        <v>545</v>
      </c>
      <c r="AM116" s="47">
        <f t="shared" ca="1" si="12"/>
        <v>745.7</v>
      </c>
      <c r="AN116" s="47">
        <f t="shared" ca="1" si="12"/>
        <v>942.2</v>
      </c>
      <c r="AO116" s="47">
        <f t="shared" ca="1" si="12"/>
        <v>1186.5999999999999</v>
      </c>
      <c r="AP116" s="47">
        <f t="shared" ca="1" si="12"/>
        <v>1474.7</v>
      </c>
      <c r="AQ116" s="47">
        <f t="shared" ca="1" si="12"/>
        <v>1491.6</v>
      </c>
      <c r="AR116">
        <v>114</v>
      </c>
      <c r="BE116">
        <f ca="1"/>
        <v>11.4</v>
      </c>
      <c r="BF116">
        <f ca="1"/>
        <v>52.5</v>
      </c>
      <c r="BG116">
        <f ca="1"/>
        <v>84</v>
      </c>
      <c r="BH116">
        <f ca="1"/>
        <v>317.10000000000002</v>
      </c>
      <c r="BI116">
        <f ca="1"/>
        <v>442.6</v>
      </c>
      <c r="BJ116">
        <f ca="1"/>
        <v>480.7</v>
      </c>
      <c r="BK116">
        <f ca="1"/>
        <v>544.79999999999995</v>
      </c>
      <c r="BL116">
        <f ca="1"/>
        <v>568.29999999999995</v>
      </c>
      <c r="BM116">
        <f ca="1"/>
        <v>584</v>
      </c>
      <c r="BN116">
        <f ca="1"/>
        <v>689.3</v>
      </c>
      <c r="BO116">
        <f ca="1"/>
        <v>728.3</v>
      </c>
      <c r="BP116">
        <f ca="1"/>
        <v>746.2</v>
      </c>
      <c r="BQ116">
        <f ca="1"/>
        <v>810.5</v>
      </c>
      <c r="BR116">
        <f ca="1"/>
        <v>865.2</v>
      </c>
      <c r="BS116">
        <f ca="1"/>
        <v>873.4</v>
      </c>
      <c r="BT116">
        <f ca="1"/>
        <v>914.5</v>
      </c>
      <c r="BU116">
        <f ca="1"/>
        <v>944.2</v>
      </c>
      <c r="BV116">
        <f ca="1"/>
        <v>972.3</v>
      </c>
      <c r="BW116">
        <f ca="1"/>
        <v>1010.6</v>
      </c>
      <c r="BX116">
        <f ca="1"/>
        <v>1189.0999999999999</v>
      </c>
      <c r="BY116">
        <f ca="1"/>
        <v>1480.1</v>
      </c>
      <c r="BZ116">
        <f ca="1"/>
        <v>1496.3</v>
      </c>
    </row>
    <row r="117" spans="34:78">
      <c r="AH117">
        <v>11.42</v>
      </c>
      <c r="AI117" s="47">
        <f t="shared" ca="1" si="12"/>
        <v>52.5</v>
      </c>
      <c r="AJ117" s="47">
        <f t="shared" ca="1" si="12"/>
        <v>84</v>
      </c>
      <c r="AK117" s="47">
        <f t="shared" ca="1" si="12"/>
        <v>317.10000000000002</v>
      </c>
      <c r="AL117" s="47">
        <f t="shared" ca="1" si="12"/>
        <v>544.79999999999995</v>
      </c>
      <c r="AM117" s="47">
        <f t="shared" ca="1" si="12"/>
        <v>746.2</v>
      </c>
      <c r="AN117" s="47">
        <f t="shared" ca="1" si="12"/>
        <v>944.2</v>
      </c>
      <c r="AO117" s="47">
        <f t="shared" ca="1" si="12"/>
        <v>1189.0999999999999</v>
      </c>
      <c r="AP117" s="47">
        <f t="shared" ca="1" si="12"/>
        <v>1480.1</v>
      </c>
      <c r="AQ117" s="47">
        <f t="shared" ca="1" si="12"/>
        <v>1496.3</v>
      </c>
      <c r="AR117">
        <v>115</v>
      </c>
      <c r="BE117">
        <f ca="1"/>
        <v>11.5</v>
      </c>
      <c r="BF117">
        <f ca="1"/>
        <v>49.3</v>
      </c>
      <c r="BG117">
        <f ca="1"/>
        <v>80.7</v>
      </c>
      <c r="BH117">
        <f ca="1"/>
        <v>317.3</v>
      </c>
      <c r="BI117">
        <f ca="1"/>
        <v>443.5</v>
      </c>
      <c r="BJ117">
        <f ca="1"/>
        <v>480.4</v>
      </c>
      <c r="BK117">
        <f ca="1"/>
        <v>544.5</v>
      </c>
      <c r="BL117">
        <f ca="1"/>
        <v>567.29999999999995</v>
      </c>
      <c r="BM117">
        <f ca="1"/>
        <v>582.5</v>
      </c>
      <c r="BN117">
        <f ca="1"/>
        <v>689.8</v>
      </c>
      <c r="BO117">
        <f ca="1"/>
        <v>729.4</v>
      </c>
      <c r="BP117">
        <f ca="1"/>
        <v>746.8</v>
      </c>
      <c r="BQ117">
        <f ca="1"/>
        <v>812</v>
      </c>
      <c r="BR117">
        <f ca="1"/>
        <v>866.6</v>
      </c>
      <c r="BS117">
        <f ca="1"/>
        <v>874.7</v>
      </c>
      <c r="BT117">
        <f ca="1"/>
        <v>916.4</v>
      </c>
      <c r="BU117">
        <f ca="1"/>
        <v>946.1</v>
      </c>
      <c r="BV117">
        <f ca="1"/>
        <v>973.7</v>
      </c>
      <c r="BW117">
        <f ca="1"/>
        <v>1011.1</v>
      </c>
      <c r="BX117">
        <f ca="1"/>
        <v>1191.7</v>
      </c>
      <c r="BY117">
        <f ca="1"/>
        <v>1485.4</v>
      </c>
      <c r="BZ117">
        <f ca="1"/>
        <v>1500.9</v>
      </c>
    </row>
    <row r="118" spans="34:78">
      <c r="AH118">
        <v>11.5</v>
      </c>
      <c r="AI118" s="47">
        <f t="shared" ca="1" si="12"/>
        <v>49.3</v>
      </c>
      <c r="AJ118" s="47">
        <f t="shared" ca="1" si="12"/>
        <v>80.7</v>
      </c>
      <c r="AK118" s="47">
        <f t="shared" ca="1" si="12"/>
        <v>317.3</v>
      </c>
      <c r="AL118" s="47">
        <f t="shared" ca="1" si="12"/>
        <v>544.5</v>
      </c>
      <c r="AM118" s="47">
        <f t="shared" ca="1" si="12"/>
        <v>746.8</v>
      </c>
      <c r="AN118" s="47">
        <f t="shared" ca="1" si="12"/>
        <v>946.1</v>
      </c>
      <c r="AO118" s="47">
        <f t="shared" ca="1" si="12"/>
        <v>1191.7</v>
      </c>
      <c r="AP118" s="47">
        <f t="shared" ca="1" si="12"/>
        <v>1485.4</v>
      </c>
      <c r="AQ118" s="47">
        <f t="shared" ca="1" si="12"/>
        <v>1500.9</v>
      </c>
      <c r="AR118">
        <v>116</v>
      </c>
      <c r="BE118">
        <f ca="1"/>
        <v>11.6</v>
      </c>
      <c r="BF118">
        <f ca="1"/>
        <v>46.1</v>
      </c>
      <c r="BG118">
        <f ca="1"/>
        <v>77.400000000000006</v>
      </c>
      <c r="BH118">
        <f ca="1"/>
        <v>317.39999999999998</v>
      </c>
      <c r="BI118">
        <f ca="1"/>
        <v>444.3</v>
      </c>
      <c r="BJ118">
        <f ca="1"/>
        <v>480.1</v>
      </c>
      <c r="BK118">
        <f ca="1"/>
        <v>544.20000000000005</v>
      </c>
      <c r="BL118">
        <f ca="1"/>
        <v>566.29999999999995</v>
      </c>
      <c r="BM118">
        <f ca="1"/>
        <v>580.9</v>
      </c>
      <c r="BN118">
        <f ca="1"/>
        <v>690.3</v>
      </c>
      <c r="BO118">
        <f ca="1"/>
        <v>730.4</v>
      </c>
      <c r="BP118">
        <f ca="1"/>
        <v>747.2</v>
      </c>
      <c r="BQ118">
        <f ca="1"/>
        <v>813.6</v>
      </c>
      <c r="BR118">
        <f ca="1"/>
        <v>868.1</v>
      </c>
      <c r="BS118">
        <f ca="1"/>
        <v>876</v>
      </c>
      <c r="BT118">
        <f ca="1"/>
        <v>918.3</v>
      </c>
      <c r="BU118">
        <f ca="1"/>
        <v>947.9</v>
      </c>
      <c r="BV118">
        <f ca="1"/>
        <v>975</v>
      </c>
      <c r="BW118">
        <f ca="1"/>
        <v>1011.5</v>
      </c>
      <c r="BX118">
        <f ca="1"/>
        <v>1194.2</v>
      </c>
      <c r="BY118">
        <f ca="1"/>
        <v>1490.7</v>
      </c>
      <c r="BZ118">
        <f ca="1"/>
        <v>1505.5</v>
      </c>
    </row>
    <row r="119" spans="34:78">
      <c r="AH119">
        <v>11.58</v>
      </c>
      <c r="AI119" s="47">
        <f t="shared" ca="1" si="12"/>
        <v>46.1</v>
      </c>
      <c r="AJ119" s="47">
        <f t="shared" ca="1" si="12"/>
        <v>77.400000000000006</v>
      </c>
      <c r="AK119" s="47">
        <f t="shared" ca="1" si="12"/>
        <v>317.39999999999998</v>
      </c>
      <c r="AL119" s="47">
        <f t="shared" ca="1" si="12"/>
        <v>544.20000000000005</v>
      </c>
      <c r="AM119" s="47">
        <f t="shared" ca="1" si="12"/>
        <v>747.2</v>
      </c>
      <c r="AN119" s="47">
        <f t="shared" ca="1" si="12"/>
        <v>947.9</v>
      </c>
      <c r="AO119" s="47">
        <f t="shared" ca="1" si="12"/>
        <v>1194.2</v>
      </c>
      <c r="AP119" s="47">
        <f t="shared" ca="1" si="12"/>
        <v>1490.7</v>
      </c>
      <c r="AQ119" s="47">
        <f t="shared" ca="1" si="12"/>
        <v>1505.5</v>
      </c>
      <c r="AR119">
        <v>117</v>
      </c>
      <c r="BE119">
        <f ca="1"/>
        <v>11.7</v>
      </c>
      <c r="BF119">
        <f ca="1"/>
        <v>42.7</v>
      </c>
      <c r="BG119">
        <f ca="1"/>
        <v>74</v>
      </c>
      <c r="BH119">
        <f ca="1"/>
        <v>317.60000000000002</v>
      </c>
      <c r="BI119">
        <f ca="1"/>
        <v>445.1</v>
      </c>
      <c r="BJ119">
        <f ca="1"/>
        <v>479.7</v>
      </c>
      <c r="BK119">
        <f ca="1"/>
        <v>543.70000000000005</v>
      </c>
      <c r="BL119">
        <f ca="1"/>
        <v>565.1</v>
      </c>
      <c r="BM119">
        <f ca="1"/>
        <v>579.29999999999995</v>
      </c>
      <c r="BN119">
        <f ca="1"/>
        <v>690.8</v>
      </c>
      <c r="BO119">
        <f ca="1"/>
        <v>731.4</v>
      </c>
      <c r="BP119">
        <f ca="1"/>
        <v>747.6</v>
      </c>
      <c r="BQ119">
        <f ca="1"/>
        <v>815.1</v>
      </c>
      <c r="BR119">
        <f ca="1"/>
        <v>869.4</v>
      </c>
      <c r="BS119">
        <f ca="1"/>
        <v>877.3</v>
      </c>
      <c r="BT119">
        <f ca="1"/>
        <v>920.1</v>
      </c>
      <c r="BU119">
        <f ca="1"/>
        <v>949.8</v>
      </c>
      <c r="BV119">
        <f ca="1"/>
        <v>976.3</v>
      </c>
      <c r="BW119">
        <f ca="1"/>
        <v>1011.8</v>
      </c>
      <c r="BX119">
        <f ca="1"/>
        <v>1196.7</v>
      </c>
      <c r="BY119">
        <f ca="1"/>
        <v>1495.9</v>
      </c>
      <c r="BZ119">
        <f ca="1"/>
        <v>1510.2</v>
      </c>
    </row>
    <row r="120" spans="34:78">
      <c r="AH120">
        <v>11.67</v>
      </c>
      <c r="AI120" s="47">
        <f t="shared" ca="1" si="12"/>
        <v>42.7</v>
      </c>
      <c r="AJ120" s="47">
        <f t="shared" ca="1" si="12"/>
        <v>74</v>
      </c>
      <c r="AK120" s="47">
        <f t="shared" ca="1" si="12"/>
        <v>317.60000000000002</v>
      </c>
      <c r="AL120" s="47">
        <f t="shared" ca="1" si="12"/>
        <v>543.70000000000005</v>
      </c>
      <c r="AM120" s="47">
        <f t="shared" ca="1" si="12"/>
        <v>747.6</v>
      </c>
      <c r="AN120" s="47">
        <f t="shared" ca="1" si="12"/>
        <v>949.8</v>
      </c>
      <c r="AO120" s="47">
        <f t="shared" ca="1" si="12"/>
        <v>1196.7</v>
      </c>
      <c r="AP120" s="47">
        <f t="shared" ca="1" si="12"/>
        <v>1495.9</v>
      </c>
      <c r="AQ120" s="47">
        <f t="shared" ca="1" si="12"/>
        <v>1510.2</v>
      </c>
      <c r="AR120">
        <v>118</v>
      </c>
      <c r="BE120">
        <f ca="1"/>
        <v>11.8</v>
      </c>
      <c r="BF120">
        <f ca="1"/>
        <v>39.299999999999997</v>
      </c>
      <c r="BG120">
        <f ca="1"/>
        <v>70.5</v>
      </c>
      <c r="BH120">
        <f ca="1"/>
        <v>317.60000000000002</v>
      </c>
      <c r="BI120">
        <f ca="1"/>
        <v>445.9</v>
      </c>
      <c r="BJ120">
        <f ca="1"/>
        <v>479.2</v>
      </c>
      <c r="BK120">
        <f ca="1"/>
        <v>543.29999999999995</v>
      </c>
      <c r="BL120">
        <f ca="1"/>
        <v>563.9</v>
      </c>
      <c r="BM120">
        <f ca="1"/>
        <v>577.5</v>
      </c>
      <c r="BN120">
        <f ca="1"/>
        <v>691.2</v>
      </c>
      <c r="BO120">
        <f ca="1"/>
        <v>732.3</v>
      </c>
      <c r="BP120">
        <f ca="1"/>
        <v>748</v>
      </c>
      <c r="BQ120">
        <f ca="1"/>
        <v>816.6</v>
      </c>
      <c r="BR120">
        <f ca="1"/>
        <v>870.8</v>
      </c>
      <c r="BS120">
        <f ca="1"/>
        <v>878.5</v>
      </c>
      <c r="BT120">
        <f ca="1"/>
        <v>921.9</v>
      </c>
      <c r="BU120">
        <f ca="1"/>
        <v>951.6</v>
      </c>
      <c r="BV120">
        <f ca="1"/>
        <v>977.5</v>
      </c>
      <c r="BW120">
        <f ca="1"/>
        <v>1012.1</v>
      </c>
      <c r="BX120">
        <f ca="1"/>
        <v>1199.0999999999999</v>
      </c>
      <c r="BY120">
        <f ca="1"/>
        <v>1501.2</v>
      </c>
      <c r="BZ120">
        <f ca="1"/>
        <v>1514.8</v>
      </c>
    </row>
    <row r="121" spans="34:78">
      <c r="AH121">
        <v>11.75</v>
      </c>
      <c r="AI121" s="47">
        <f t="shared" ca="1" si="12"/>
        <v>39.299999999999997</v>
      </c>
      <c r="AJ121" s="47">
        <f t="shared" ca="1" si="12"/>
        <v>70.5</v>
      </c>
      <c r="AK121" s="47">
        <f t="shared" ca="1" si="12"/>
        <v>317.60000000000002</v>
      </c>
      <c r="AL121" s="47">
        <f t="shared" ca="1" si="12"/>
        <v>543.29999999999995</v>
      </c>
      <c r="AM121" s="47">
        <f t="shared" ca="1" si="12"/>
        <v>748</v>
      </c>
      <c r="AN121" s="47">
        <f t="shared" ca="1" si="12"/>
        <v>951.6</v>
      </c>
      <c r="AO121" s="47">
        <f t="shared" ca="1" si="12"/>
        <v>1199.0999999999999</v>
      </c>
      <c r="AP121" s="47">
        <f t="shared" ca="1" si="12"/>
        <v>1501.2</v>
      </c>
      <c r="AQ121" s="47">
        <f t="shared" ca="1" si="12"/>
        <v>1514.8</v>
      </c>
      <c r="AR121">
        <v>119</v>
      </c>
      <c r="BE121">
        <f ca="1"/>
        <v>11.8</v>
      </c>
      <c r="BF121">
        <f ca="1"/>
        <v>35.9</v>
      </c>
      <c r="BG121">
        <f ca="1"/>
        <v>67</v>
      </c>
      <c r="BH121">
        <f ca="1"/>
        <v>317.7</v>
      </c>
      <c r="BI121">
        <f ca="1"/>
        <v>446.6</v>
      </c>
      <c r="BJ121">
        <f ca="1"/>
        <v>478.7</v>
      </c>
      <c r="BK121">
        <f ca="1"/>
        <v>542.70000000000005</v>
      </c>
      <c r="BL121">
        <f ca="1"/>
        <v>562.6</v>
      </c>
      <c r="BM121">
        <f ca="1"/>
        <v>575.70000000000005</v>
      </c>
      <c r="BN121">
        <f ca="1"/>
        <v>691.5</v>
      </c>
      <c r="BO121">
        <f ca="1"/>
        <v>733.3</v>
      </c>
      <c r="BP121">
        <f ca="1"/>
        <v>748.3</v>
      </c>
      <c r="BQ121">
        <f ca="1"/>
        <v>818.1</v>
      </c>
      <c r="BR121">
        <f ca="1"/>
        <v>872.1</v>
      </c>
      <c r="BS121">
        <f ca="1"/>
        <v>879.6</v>
      </c>
      <c r="BT121">
        <f ca="1"/>
        <v>923.7</v>
      </c>
      <c r="BU121">
        <f ca="1"/>
        <v>953.4</v>
      </c>
      <c r="BV121">
        <f ca="1"/>
        <v>978.7</v>
      </c>
      <c r="BW121">
        <f ca="1"/>
        <v>1012.4</v>
      </c>
      <c r="BX121">
        <f ca="1"/>
        <v>1201.5</v>
      </c>
      <c r="BY121">
        <f ca="1"/>
        <v>1506.4</v>
      </c>
      <c r="BZ121">
        <f ca="1"/>
        <v>1519.3</v>
      </c>
    </row>
    <row r="122" spans="34:78" s="71" customFormat="1" ht="16" customHeight="1">
      <c r="AH122">
        <v>11.83</v>
      </c>
      <c r="AI122" s="47">
        <f t="shared" ca="1" si="12"/>
        <v>35.9</v>
      </c>
      <c r="AJ122" s="47">
        <f t="shared" ca="1" si="12"/>
        <v>67</v>
      </c>
      <c r="AK122" s="47">
        <f t="shared" ca="1" si="12"/>
        <v>317.7</v>
      </c>
      <c r="AL122" s="47">
        <f t="shared" ca="1" si="12"/>
        <v>542.70000000000005</v>
      </c>
      <c r="AM122" s="47">
        <f t="shared" ca="1" si="12"/>
        <v>748.3</v>
      </c>
      <c r="AN122" s="47">
        <f t="shared" ca="1" si="12"/>
        <v>953.4</v>
      </c>
      <c r="AO122" s="47">
        <f t="shared" ca="1" si="12"/>
        <v>1201.5</v>
      </c>
      <c r="AP122" s="47">
        <f t="shared" ca="1" si="12"/>
        <v>1506.4</v>
      </c>
      <c r="AQ122" s="47">
        <f t="shared" ca="1" si="12"/>
        <v>1519.3</v>
      </c>
      <c r="AR122">
        <v>120</v>
      </c>
      <c r="BE122" s="71">
        <f ca="1"/>
        <v>11.9</v>
      </c>
      <c r="BF122" s="71">
        <f ca="1"/>
        <v>32.4</v>
      </c>
      <c r="BG122" s="71">
        <f ca="1"/>
        <v>63.4</v>
      </c>
      <c r="BH122" s="71">
        <f ca="1"/>
        <v>317.7</v>
      </c>
      <c r="BI122" s="71">
        <f ca="1"/>
        <v>447.3</v>
      </c>
      <c r="BJ122" s="71">
        <f ca="1"/>
        <v>478.2</v>
      </c>
      <c r="BK122" s="71">
        <f ca="1"/>
        <v>542.20000000000005</v>
      </c>
      <c r="BL122" s="71">
        <f ca="1"/>
        <v>561.20000000000005</v>
      </c>
      <c r="BM122" s="71">
        <f ca="1"/>
        <v>573.79999999999995</v>
      </c>
      <c r="BN122" s="71">
        <f ca="1"/>
        <v>691.8</v>
      </c>
      <c r="BO122" s="71">
        <f ca="1"/>
        <v>734.1</v>
      </c>
      <c r="BP122" s="71">
        <f ca="1"/>
        <v>748.6</v>
      </c>
      <c r="BQ122" s="71">
        <f ca="1"/>
        <v>819.5</v>
      </c>
      <c r="BR122" s="71">
        <f ca="1"/>
        <v>873.4</v>
      </c>
      <c r="BS122" s="71">
        <f ca="1"/>
        <v>880.8</v>
      </c>
      <c r="BT122" s="71">
        <f ca="1"/>
        <v>925.5</v>
      </c>
      <c r="BU122" s="71">
        <f ca="1"/>
        <v>955.1</v>
      </c>
      <c r="BV122" s="71">
        <f ca="1"/>
        <v>979.9</v>
      </c>
      <c r="BW122" s="71">
        <f ca="1"/>
        <v>1012.6</v>
      </c>
      <c r="BX122" s="71">
        <f ca="1"/>
        <v>1203.9000000000001</v>
      </c>
      <c r="BY122" s="71">
        <f ca="1"/>
        <v>1511.6</v>
      </c>
      <c r="BZ122" s="71">
        <f ca="1"/>
        <v>1523.9</v>
      </c>
    </row>
    <row r="123" spans="34:78" ht="16" customHeight="1">
      <c r="AH123">
        <v>11.92</v>
      </c>
      <c r="AI123" s="47">
        <f t="shared" ca="1" si="12"/>
        <v>32.4</v>
      </c>
      <c r="AJ123" s="47">
        <f t="shared" ca="1" si="12"/>
        <v>63.4</v>
      </c>
      <c r="AK123" s="47">
        <f t="shared" ca="1" si="12"/>
        <v>317.7</v>
      </c>
      <c r="AL123" s="47">
        <f t="shared" ca="1" si="12"/>
        <v>542.20000000000005</v>
      </c>
      <c r="AM123" s="47">
        <f t="shared" ca="1" si="12"/>
        <v>748.6</v>
      </c>
      <c r="AN123" s="47">
        <f t="shared" ca="1" si="12"/>
        <v>955.1</v>
      </c>
      <c r="AO123" s="47">
        <f t="shared" ca="1" si="12"/>
        <v>1203.9000000000001</v>
      </c>
      <c r="AP123" s="47">
        <f t="shared" ca="1" si="12"/>
        <v>1511.6</v>
      </c>
      <c r="AQ123" s="47">
        <f t="shared" ca="1" si="12"/>
        <v>1523.9</v>
      </c>
      <c r="AR123">
        <v>121</v>
      </c>
      <c r="BE123">
        <f ca="1"/>
        <v>12</v>
      </c>
      <c r="BF123">
        <f ca="1"/>
        <v>28.8</v>
      </c>
      <c r="BG123">
        <f ca="1"/>
        <v>59.8</v>
      </c>
      <c r="BH123">
        <f ca="1"/>
        <v>317.7</v>
      </c>
      <c r="BI123">
        <f ca="1"/>
        <v>448</v>
      </c>
      <c r="BJ123">
        <f ca="1"/>
        <v>477.6</v>
      </c>
      <c r="BK123">
        <f ca="1"/>
        <v>541.5</v>
      </c>
      <c r="BL123">
        <f ca="1"/>
        <v>559.79999999999995</v>
      </c>
      <c r="BM123">
        <f ca="1"/>
        <v>571.79999999999995</v>
      </c>
      <c r="BN123">
        <f ca="1"/>
        <v>692</v>
      </c>
      <c r="BO123">
        <f ca="1"/>
        <v>735</v>
      </c>
      <c r="BP123">
        <f ca="1"/>
        <v>748.9</v>
      </c>
      <c r="BQ123">
        <f ca="1"/>
        <v>820.9</v>
      </c>
      <c r="BR123">
        <f ca="1"/>
        <v>874.6</v>
      </c>
      <c r="BS123">
        <f ca="1"/>
        <v>881.9</v>
      </c>
      <c r="BT123">
        <f ca="1"/>
        <v>927.2</v>
      </c>
      <c r="BU123">
        <f ca="1"/>
        <v>956.9</v>
      </c>
      <c r="BV123">
        <f ca="1"/>
        <v>981</v>
      </c>
      <c r="BW123">
        <f ca="1"/>
        <v>1012.7</v>
      </c>
      <c r="BX123">
        <f ca="1"/>
        <v>1206.2</v>
      </c>
      <c r="BY123">
        <f ca="1"/>
        <v>1516.8</v>
      </c>
      <c r="BZ123">
        <f ca="1"/>
        <v>1528.5</v>
      </c>
    </row>
    <row r="124" spans="34:78" ht="16" customHeight="1">
      <c r="AH124">
        <v>12</v>
      </c>
      <c r="AI124" s="47">
        <f t="shared" ca="1" si="12"/>
        <v>28.8</v>
      </c>
      <c r="AJ124" s="47">
        <f t="shared" ca="1" si="12"/>
        <v>59.8</v>
      </c>
      <c r="AK124" s="47">
        <f t="shared" ca="1" si="12"/>
        <v>317.7</v>
      </c>
      <c r="AL124" s="47">
        <f t="shared" ca="1" si="12"/>
        <v>541.5</v>
      </c>
      <c r="AM124" s="47">
        <f t="shared" ca="1" si="12"/>
        <v>748.9</v>
      </c>
      <c r="AN124" s="47">
        <f t="shared" ca="1" si="12"/>
        <v>956.9</v>
      </c>
      <c r="AO124" s="47">
        <f t="shared" ca="1" si="12"/>
        <v>1206.2</v>
      </c>
      <c r="AP124" s="47">
        <f t="shared" ca="1" si="12"/>
        <v>1516.8</v>
      </c>
      <c r="AQ124" s="47">
        <f t="shared" ca="1" si="12"/>
        <v>1528.5</v>
      </c>
      <c r="AR124">
        <v>122</v>
      </c>
      <c r="BC124" s="71" t="str">
        <f>CONCATENATE(B2," for GMFCS ",B1)</f>
        <v>Six Minute Walk Test for GMFCS Level III</v>
      </c>
    </row>
    <row r="125" spans="34:78">
      <c r="BC125" t="s">
        <v>228</v>
      </c>
    </row>
    <row r="127" spans="34:78" ht="17" thickBot="1"/>
    <row r="128" spans="34:78" ht="354" customHeight="1" thickBot="1">
      <c r="BC128" s="75"/>
    </row>
    <row r="129" spans="55:55" ht="17" thickBot="1"/>
    <row r="130" spans="55:55" ht="354" customHeight="1" thickBot="1">
      <c r="BC130" s="75"/>
    </row>
  </sheetData>
  <mergeCells count="2">
    <mergeCell ref="B2:G2"/>
    <mergeCell ref="C18:G19"/>
  </mergeCells>
  <conditionalFormatting sqref="U5:AD46">
    <cfRule type="cellIs" dxfId="5" priority="1" operator="equal">
      <formula>"x"</formula>
    </cfRule>
  </conditionalFormatting>
  <dataValidations count="2">
    <dataValidation type="list" allowBlank="1" showInputMessage="1" showErrorMessage="1" sqref="B1" xr:uid="{00000000-0002-0000-0E00-000000000000}">
      <formula1>GMFCS</formula1>
    </dataValidation>
    <dataValidation type="list" allowBlank="1" showInputMessage="1" showErrorMessage="1" sqref="B2:G2" xr:uid="{00000000-0002-0000-0E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9"/>
  <dimension ref="B1:BZ130"/>
  <sheetViews>
    <sheetView showGridLines="0" topLeftCell="AP123" zoomScaleNormal="120" zoomScalePageLayoutView="120" workbookViewId="0">
      <selection activeCell="B2" sqref="B2:G2"/>
    </sheetView>
  </sheetViews>
  <sheetFormatPr baseColWidth="10" defaultColWidth="11" defaultRowHeight="16"/>
  <cols>
    <col min="2" max="2" width="13.83203125" customWidth="1"/>
    <col min="4" max="4" width="9.33203125" customWidth="1"/>
    <col min="5" max="5" width="3.33203125" customWidth="1"/>
    <col min="6" max="6" width="5.5" customWidth="1"/>
    <col min="7" max="7" width="3.5" customWidth="1"/>
    <col min="9" max="9" width="11.83203125" customWidth="1"/>
    <col min="10" max="30" width="4.33203125" customWidth="1"/>
    <col min="31" max="31" width="5.1640625" customWidth="1"/>
    <col min="32" max="32" width="8.83203125" customWidth="1"/>
    <col min="33" max="34" width="16.83203125" customWidth="1"/>
    <col min="55" max="55" width="85" customWidth="1"/>
  </cols>
  <sheetData>
    <row r="1" spans="2:78">
      <c r="B1" s="49" t="str">
        <f>IF('Assessment Data Entry'!E6="","Level I",'Assessment Data Entry'!E6)</f>
        <v>Level III</v>
      </c>
      <c r="I1" s="51" t="s">
        <v>1</v>
      </c>
      <c r="J1" s="51" t="s">
        <v>2</v>
      </c>
      <c r="AI1" t="str">
        <f>CONCATENATE("Reference Centiles ",J3)</f>
        <v>Reference Centiles Early Activity Scale for Endurance: Level III</v>
      </c>
      <c r="AU1" t="s">
        <v>125</v>
      </c>
      <c r="AV1" t="s">
        <v>126</v>
      </c>
      <c r="AW1" t="s">
        <v>35</v>
      </c>
      <c r="AX1" t="s">
        <v>36</v>
      </c>
      <c r="AY1" t="s">
        <v>0</v>
      </c>
      <c r="AZ1" t="s">
        <v>37</v>
      </c>
      <c r="BA1" t="s">
        <v>38</v>
      </c>
      <c r="BE1" t="str">
        <f>SUBSTITUTE(CONCATENATE(INDEX(OutcomeInfo,MATCH(B2,Outcomes,0),2),"_",B1,"_All")," ","_")</f>
        <v>EASE_Level_III_All</v>
      </c>
    </row>
    <row r="2" spans="2:78">
      <c r="B2" s="325" t="s">
        <v>56</v>
      </c>
      <c r="C2" s="326"/>
      <c r="D2" s="326"/>
      <c r="E2" s="326"/>
      <c r="F2" s="326"/>
      <c r="G2" s="327"/>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41</v>
      </c>
      <c r="AV2">
        <v>2.0809287852241698</v>
      </c>
      <c r="AW2">
        <v>3.9038285153782102</v>
      </c>
      <c r="AX2">
        <v>3.3792573908187</v>
      </c>
      <c r="AY2">
        <v>3.1432071615965</v>
      </c>
      <c r="AZ2">
        <v>2.5161989268564202</v>
      </c>
      <c r="BA2">
        <v>1.70690264112493</v>
      </c>
      <c r="BC2" s="73"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9">
      <c r="B3" t="s">
        <v>116</v>
      </c>
      <c r="C3" s="69">
        <f>'Assessment Data Entry'!C4</f>
        <v>0</v>
      </c>
      <c r="J3" s="24" t="str">
        <f t="array" ref="J3">CONCATENATE(B2,": ",B1)</f>
        <v>Early Activity Scale for Endurance: Level III</v>
      </c>
      <c r="AI3" s="47">
        <v>3</v>
      </c>
      <c r="AJ3" s="47">
        <v>5</v>
      </c>
      <c r="AK3" s="47">
        <v>10</v>
      </c>
      <c r="AL3" s="47">
        <v>25</v>
      </c>
      <c r="AM3" s="47">
        <v>50</v>
      </c>
      <c r="AN3" s="47">
        <v>75</v>
      </c>
      <c r="AO3" s="47">
        <v>90</v>
      </c>
      <c r="AP3" s="47">
        <v>95</v>
      </c>
      <c r="AQ3" s="47">
        <v>97</v>
      </c>
      <c r="AR3" t="s">
        <v>161</v>
      </c>
      <c r="AT3">
        <v>2</v>
      </c>
      <c r="AU3" t="s">
        <v>41</v>
      </c>
      <c r="AV3">
        <v>2.1642621185575099</v>
      </c>
      <c r="AW3">
        <v>3.9160944011087402</v>
      </c>
      <c r="AX3">
        <v>3.3935419477510198</v>
      </c>
      <c r="AY3">
        <v>3.1544213342590899</v>
      </c>
      <c r="AZ3">
        <v>2.5408094383663098</v>
      </c>
      <c r="BA3">
        <v>1.7162547753658299</v>
      </c>
      <c r="BE3">
        <f ca="1"/>
        <v>2</v>
      </c>
      <c r="BF3">
        <f ca="1"/>
        <v>1.95</v>
      </c>
      <c r="BG3">
        <f ca="1"/>
        <v>2.2400000000000002</v>
      </c>
      <c r="BH3">
        <f ca="1"/>
        <v>2.2999999999999998</v>
      </c>
      <c r="BI3">
        <f ca="1"/>
        <v>2.52</v>
      </c>
      <c r="BJ3">
        <f ca="1"/>
        <v>2.75</v>
      </c>
      <c r="BK3">
        <f ca="1"/>
        <v>2.77</v>
      </c>
      <c r="BL3">
        <f ca="1"/>
        <v>2.96</v>
      </c>
      <c r="BM3">
        <f ca="1"/>
        <v>3</v>
      </c>
      <c r="BN3">
        <f ca="1"/>
        <v>3.01</v>
      </c>
      <c r="BO3">
        <f ca="1"/>
        <v>3.23</v>
      </c>
      <c r="BP3">
        <f ca="1"/>
        <v>3.27</v>
      </c>
      <c r="BQ3">
        <f ca="1"/>
        <v>3.51</v>
      </c>
      <c r="BR3">
        <f ca="1"/>
        <v>3.55</v>
      </c>
      <c r="BS3">
        <f ca="1"/>
        <v>3.75</v>
      </c>
      <c r="BT3">
        <f ca="1"/>
        <v>3.78</v>
      </c>
      <c r="BU3">
        <f ca="1"/>
        <v>3.9</v>
      </c>
      <c r="BV3">
        <f ca="1"/>
        <v>4.1399999999999997</v>
      </c>
      <c r="BW3">
        <f ca="1"/>
        <v>4.25</v>
      </c>
      <c r="BX3">
        <f ca="1"/>
        <v>4.58</v>
      </c>
      <c r="BY3">
        <f ca="1"/>
        <v>4.82</v>
      </c>
      <c r="BZ3">
        <f ca="1"/>
        <v>4.92</v>
      </c>
    </row>
    <row r="4" spans="2:78" ht="20" thickBot="1">
      <c r="I4" s="24"/>
      <c r="AH4">
        <v>2</v>
      </c>
      <c r="AI4" s="47">
        <f t="shared" ref="AI4:AQ13" ca="1" si="1">IF(AND(AI$3&gt;=MIN($J$5:$AD$5),AI$3&lt;=MAX($J$5:$AD$5)),INDEX(allCentiles,$AR4,MATCH(AI$3,topRow)),NA())</f>
        <v>1.95</v>
      </c>
      <c r="AJ4" s="47">
        <f t="shared" ca="1" si="1"/>
        <v>2.2400000000000002</v>
      </c>
      <c r="AK4" s="47">
        <f t="shared" ca="1" si="1"/>
        <v>2.2999999999999998</v>
      </c>
      <c r="AL4" s="47">
        <f t="shared" ca="1" si="1"/>
        <v>2.77</v>
      </c>
      <c r="AM4" s="47">
        <f t="shared" ca="1" si="1"/>
        <v>3.27</v>
      </c>
      <c r="AN4" s="47">
        <f t="shared" ca="1" si="1"/>
        <v>3.9</v>
      </c>
      <c r="AO4" s="47">
        <f t="shared" ca="1" si="1"/>
        <v>4.58</v>
      </c>
      <c r="AP4" s="47">
        <f t="shared" ca="1" si="1"/>
        <v>4.82</v>
      </c>
      <c r="AQ4" s="47">
        <f t="shared" ca="1" si="1"/>
        <v>4.92</v>
      </c>
      <c r="AR4">
        <v>2</v>
      </c>
      <c r="AT4">
        <v>3</v>
      </c>
      <c r="AU4" t="s">
        <v>41</v>
      </c>
      <c r="AV4">
        <v>2.2475954518908399</v>
      </c>
      <c r="AW4">
        <v>3.92661384746452</v>
      </c>
      <c r="AX4">
        <v>3.4059826597101499</v>
      </c>
      <c r="AY4">
        <v>3.1641019974723599</v>
      </c>
      <c r="AZ4">
        <v>2.5632512420733802</v>
      </c>
      <c r="BA4">
        <v>1.7245127778261</v>
      </c>
      <c r="BE4">
        <f ca="1"/>
        <v>2.08</v>
      </c>
      <c r="BF4">
        <f ca="1"/>
        <v>1.95</v>
      </c>
      <c r="BG4">
        <f ca="1"/>
        <v>2.2400000000000002</v>
      </c>
      <c r="BH4">
        <f ca="1"/>
        <v>2.2999999999999998</v>
      </c>
      <c r="BI4">
        <f ca="1"/>
        <v>2.52</v>
      </c>
      <c r="BJ4">
        <f ca="1"/>
        <v>2.75</v>
      </c>
      <c r="BK4">
        <f ca="1"/>
        <v>2.77</v>
      </c>
      <c r="BL4">
        <f ca="1"/>
        <v>2.96</v>
      </c>
      <c r="BM4">
        <f ca="1"/>
        <v>3</v>
      </c>
      <c r="BN4">
        <f ca="1"/>
        <v>3.01</v>
      </c>
      <c r="BO4">
        <f ca="1"/>
        <v>3.23</v>
      </c>
      <c r="BP4">
        <f ca="1"/>
        <v>3.27</v>
      </c>
      <c r="BQ4">
        <f ca="1"/>
        <v>3.51</v>
      </c>
      <c r="BR4">
        <f ca="1"/>
        <v>3.54</v>
      </c>
      <c r="BS4">
        <f ca="1"/>
        <v>3.75</v>
      </c>
      <c r="BT4">
        <f ca="1"/>
        <v>3.78</v>
      </c>
      <c r="BU4">
        <f ca="1"/>
        <v>3.89</v>
      </c>
      <c r="BV4">
        <f ca="1"/>
        <v>4.13</v>
      </c>
      <c r="BW4">
        <f ca="1"/>
        <v>4.24</v>
      </c>
      <c r="BX4">
        <f ca="1"/>
        <v>4.5599999999999996</v>
      </c>
      <c r="BY4">
        <f ca="1"/>
        <v>4.8</v>
      </c>
      <c r="BZ4">
        <f ca="1"/>
        <v>4.9000000000000004</v>
      </c>
    </row>
    <row r="5" spans="2:78" ht="17" customHeight="1" thickBot="1">
      <c r="B5" t="s">
        <v>4</v>
      </c>
      <c r="I5" s="25" t="str">
        <f t="array" aca="1" ref="I5:AD46" ca="1">INDIRECT(SUBSTITUTE(CONCATENATE(INDEX(OutcomeInfo,MATCH(B2,Outcomes,0),2),"_",B1)," ","_"))</f>
        <v>Age</v>
      </c>
      <c r="J5" s="4">
        <f ca="1"/>
        <v>3</v>
      </c>
      <c r="K5" s="198">
        <f ca="1"/>
        <v>5</v>
      </c>
      <c r="L5" s="4">
        <f ca="1"/>
        <v>10</v>
      </c>
      <c r="M5" s="198">
        <f ca="1"/>
        <v>15</v>
      </c>
      <c r="N5" s="4">
        <f ca="1"/>
        <v>20</v>
      </c>
      <c r="O5" s="198">
        <f ca="1"/>
        <v>25</v>
      </c>
      <c r="P5" s="4">
        <f ca="1"/>
        <v>30</v>
      </c>
      <c r="Q5" s="198">
        <f ca="1"/>
        <v>35</v>
      </c>
      <c r="R5" s="4">
        <f ca="1"/>
        <v>40</v>
      </c>
      <c r="S5" s="198">
        <f ca="1"/>
        <v>45</v>
      </c>
      <c r="T5" s="4">
        <f ca="1"/>
        <v>50</v>
      </c>
      <c r="U5" s="198">
        <f ca="1"/>
        <v>55</v>
      </c>
      <c r="V5" s="4">
        <f ca="1"/>
        <v>60</v>
      </c>
      <c r="W5" s="198">
        <f ca="1"/>
        <v>65</v>
      </c>
      <c r="X5" s="4">
        <f ca="1"/>
        <v>70</v>
      </c>
      <c r="Y5" s="198">
        <f ca="1"/>
        <v>75</v>
      </c>
      <c r="Z5" s="4">
        <f ca="1"/>
        <v>80</v>
      </c>
      <c r="AA5" s="198">
        <f ca="1"/>
        <v>85</v>
      </c>
      <c r="AB5" s="4">
        <f ca="1"/>
        <v>90</v>
      </c>
      <c r="AC5" s="198">
        <f ca="1"/>
        <v>95</v>
      </c>
      <c r="AD5" s="5">
        <f ca="1"/>
        <v>97</v>
      </c>
      <c r="AF5" s="59">
        <f ca="1">COUNTIF(J5:AD5,"&lt;&gt;x")</f>
        <v>21</v>
      </c>
      <c r="AH5">
        <v>2.08</v>
      </c>
      <c r="AI5" s="47">
        <f t="shared" ca="1" si="1"/>
        <v>1.95</v>
      </c>
      <c r="AJ5" s="47">
        <f t="shared" ca="1" si="1"/>
        <v>2.2400000000000002</v>
      </c>
      <c r="AK5" s="47">
        <f t="shared" ca="1" si="1"/>
        <v>2.2999999999999998</v>
      </c>
      <c r="AL5" s="47">
        <f t="shared" ca="1" si="1"/>
        <v>2.77</v>
      </c>
      <c r="AM5" s="47">
        <f t="shared" ca="1" si="1"/>
        <v>3.27</v>
      </c>
      <c r="AN5" s="47">
        <f t="shared" ca="1" si="1"/>
        <v>3.89</v>
      </c>
      <c r="AO5" s="47">
        <f t="shared" ca="1" si="1"/>
        <v>4.5599999999999996</v>
      </c>
      <c r="AP5" s="47">
        <f t="shared" ca="1" si="1"/>
        <v>4.8</v>
      </c>
      <c r="AQ5" s="47">
        <f t="shared" ca="1" si="1"/>
        <v>4.9000000000000004</v>
      </c>
      <c r="AR5">
        <v>3</v>
      </c>
      <c r="AT5">
        <v>4</v>
      </c>
      <c r="AU5" t="s">
        <v>41</v>
      </c>
      <c r="AV5">
        <v>2.3309287852241698</v>
      </c>
      <c r="AW5">
        <v>3.9356355156965002</v>
      </c>
      <c r="AX5">
        <v>3.4168175294777798</v>
      </c>
      <c r="AY5">
        <v>3.1724588547339998</v>
      </c>
      <c r="AZ5">
        <v>2.58371544711129</v>
      </c>
      <c r="BA5">
        <v>1.73180465397727</v>
      </c>
      <c r="BE5">
        <f ca="1"/>
        <v>2.17</v>
      </c>
      <c r="BF5">
        <f ca="1"/>
        <v>1.94</v>
      </c>
      <c r="BG5">
        <f ca="1"/>
        <v>2.2400000000000002</v>
      </c>
      <c r="BH5">
        <f ca="1"/>
        <v>2.2999999999999998</v>
      </c>
      <c r="BI5">
        <f ca="1"/>
        <v>2.52</v>
      </c>
      <c r="BJ5">
        <f ca="1"/>
        <v>2.75</v>
      </c>
      <c r="BK5">
        <f ca="1"/>
        <v>2.77</v>
      </c>
      <c r="BL5">
        <f ca="1"/>
        <v>2.96</v>
      </c>
      <c r="BM5">
        <f ca="1"/>
        <v>3</v>
      </c>
      <c r="BN5">
        <f ca="1"/>
        <v>3.01</v>
      </c>
      <c r="BO5">
        <f ca="1"/>
        <v>3.23</v>
      </c>
      <c r="BP5">
        <f ca="1"/>
        <v>3.27</v>
      </c>
      <c r="BQ5">
        <f ca="1"/>
        <v>3.5</v>
      </c>
      <c r="BR5">
        <f ca="1"/>
        <v>3.54</v>
      </c>
      <c r="BS5">
        <f ca="1"/>
        <v>3.75</v>
      </c>
      <c r="BT5">
        <f ca="1"/>
        <v>3.78</v>
      </c>
      <c r="BU5">
        <f ca="1"/>
        <v>3.89</v>
      </c>
      <c r="BV5">
        <f ca="1"/>
        <v>4.12</v>
      </c>
      <c r="BW5">
        <f ca="1"/>
        <v>4.2300000000000004</v>
      </c>
      <c r="BX5">
        <f ca="1"/>
        <v>4.54</v>
      </c>
      <c r="BY5">
        <f ca="1"/>
        <v>4.78</v>
      </c>
      <c r="BZ5">
        <f ca="1"/>
        <v>4.88</v>
      </c>
    </row>
    <row r="6" spans="2:78">
      <c r="B6" t="s">
        <v>5</v>
      </c>
      <c r="C6" s="49">
        <f>IF('Assessment Data Entry'!E8="","",'Assessment Data Entry'!E8)</f>
        <v>3</v>
      </c>
      <c r="D6" t="s">
        <v>6</v>
      </c>
      <c r="E6" s="49">
        <f>IF('Assessment Data Entry'!G8="",0,'Assessment Data Entry'!G8)</f>
        <v>4</v>
      </c>
      <c r="F6" t="s">
        <v>7</v>
      </c>
      <c r="H6" s="59">
        <f>IF(C6="","",(C6-2)*4+FLOOR(E6/3,1)+1)</f>
        <v>6</v>
      </c>
      <c r="I6" s="6" t="str">
        <f ca="1"/>
        <v>2 years  0 mo</v>
      </c>
      <c r="J6" s="40">
        <f ca="1"/>
        <v>2.1</v>
      </c>
      <c r="K6" s="41">
        <f ca="1"/>
        <v>2.2000000000000002</v>
      </c>
      <c r="L6" s="40">
        <f ca="1"/>
        <v>2.2999999999999998</v>
      </c>
      <c r="M6" s="41">
        <f ca="1"/>
        <v>2.4</v>
      </c>
      <c r="N6" s="40">
        <f ca="1"/>
        <v>2.7</v>
      </c>
      <c r="O6" s="41">
        <f ca="1"/>
        <v>2.7</v>
      </c>
      <c r="P6" s="40">
        <f ca="1"/>
        <v>2.9</v>
      </c>
      <c r="Q6" s="41">
        <f ca="1"/>
        <v>3</v>
      </c>
      <c r="R6" s="40">
        <f ca="1"/>
        <v>3</v>
      </c>
      <c r="S6" s="41">
        <f ca="1"/>
        <v>3.2</v>
      </c>
      <c r="T6" s="40">
        <f ca="1"/>
        <v>3.2</v>
      </c>
      <c r="U6" s="41">
        <f ca="1"/>
        <v>3.6</v>
      </c>
      <c r="V6" s="40">
        <f ca="1"/>
        <v>3.6</v>
      </c>
      <c r="W6" s="41">
        <f ca="1"/>
        <v>3.8</v>
      </c>
      <c r="X6" s="40">
        <f ca="1"/>
        <v>3.8</v>
      </c>
      <c r="Y6" s="41">
        <f ca="1"/>
        <v>4</v>
      </c>
      <c r="Z6" s="40">
        <f ca="1"/>
        <v>4.3</v>
      </c>
      <c r="AA6" s="41">
        <f ca="1"/>
        <v>4.4000000000000004</v>
      </c>
      <c r="AB6" s="40">
        <f ca="1"/>
        <v>5</v>
      </c>
      <c r="AC6" s="41">
        <f ca="1"/>
        <v>5</v>
      </c>
      <c r="AD6" s="42">
        <f ca="1"/>
        <v>5</v>
      </c>
      <c r="AF6" s="47"/>
      <c r="AH6">
        <v>2.17</v>
      </c>
      <c r="AI6" s="47">
        <f t="shared" ca="1" si="1"/>
        <v>1.94</v>
      </c>
      <c r="AJ6" s="47">
        <f t="shared" ca="1" si="1"/>
        <v>2.2400000000000002</v>
      </c>
      <c r="AK6" s="47">
        <f t="shared" ca="1" si="1"/>
        <v>2.2999999999999998</v>
      </c>
      <c r="AL6" s="47">
        <f t="shared" ca="1" si="1"/>
        <v>2.77</v>
      </c>
      <c r="AM6" s="47">
        <f t="shared" ca="1" si="1"/>
        <v>3.27</v>
      </c>
      <c r="AN6" s="47">
        <f t="shared" ca="1" si="1"/>
        <v>3.89</v>
      </c>
      <c r="AO6" s="47">
        <f t="shared" ca="1" si="1"/>
        <v>4.54</v>
      </c>
      <c r="AP6" s="47">
        <f t="shared" ca="1" si="1"/>
        <v>4.78</v>
      </c>
      <c r="AQ6" s="47">
        <f t="shared" ca="1" si="1"/>
        <v>4.88</v>
      </c>
      <c r="AR6">
        <v>4</v>
      </c>
      <c r="AT6">
        <v>5</v>
      </c>
      <c r="AU6" t="s">
        <v>41</v>
      </c>
      <c r="AV6">
        <v>2.4142621185575099</v>
      </c>
      <c r="AW6">
        <v>3.94337266220926</v>
      </c>
      <c r="AX6">
        <v>3.42625383853045</v>
      </c>
      <c r="AY6">
        <v>3.1796729331243898</v>
      </c>
      <c r="AZ6">
        <v>2.6023763218475802</v>
      </c>
      <c r="BA6">
        <v>1.73824343358043</v>
      </c>
      <c r="BE6">
        <f ca="1"/>
        <v>2.25</v>
      </c>
      <c r="BF6">
        <f ca="1"/>
        <v>1.93</v>
      </c>
      <c r="BG6">
        <f ca="1"/>
        <v>2.2400000000000002</v>
      </c>
      <c r="BH6">
        <f ca="1"/>
        <v>2.2999999999999998</v>
      </c>
      <c r="BI6">
        <f ca="1"/>
        <v>2.5299999999999998</v>
      </c>
      <c r="BJ6">
        <f ca="1"/>
        <v>2.75</v>
      </c>
      <c r="BK6">
        <f ca="1"/>
        <v>2.77</v>
      </c>
      <c r="BL6">
        <f ca="1"/>
        <v>2.96</v>
      </c>
      <c r="BM6">
        <f ca="1"/>
        <v>3.01</v>
      </c>
      <c r="BN6">
        <f ca="1"/>
        <v>3.01</v>
      </c>
      <c r="BO6">
        <f ca="1"/>
        <v>3.23</v>
      </c>
      <c r="BP6">
        <f ca="1"/>
        <v>3.27</v>
      </c>
      <c r="BQ6">
        <f ca="1"/>
        <v>3.5</v>
      </c>
      <c r="BR6">
        <f ca="1"/>
        <v>3.54</v>
      </c>
      <c r="BS6">
        <f ca="1"/>
        <v>3.74</v>
      </c>
      <c r="BT6">
        <f ca="1"/>
        <v>3.78</v>
      </c>
      <c r="BU6">
        <f ca="1"/>
        <v>3.88</v>
      </c>
      <c r="BV6">
        <f ca="1"/>
        <v>4.1100000000000003</v>
      </c>
      <c r="BW6">
        <f ca="1"/>
        <v>4.22</v>
      </c>
      <c r="BX6">
        <f ca="1"/>
        <v>4.5199999999999996</v>
      </c>
      <c r="BY6">
        <f ca="1"/>
        <v>4.75</v>
      </c>
      <c r="BZ6">
        <f ca="1"/>
        <v>4.8600000000000003</v>
      </c>
    </row>
    <row r="7" spans="2:78">
      <c r="B7" t="s">
        <v>8</v>
      </c>
      <c r="C7" s="49" t="str">
        <f t="array" aca="1" ref="C7" ca="1">IF(OR(B1=0,INDIRECT(INDEX(scoreLocation,MATCH(VLOOKUP(B2,OutcomeInfo,2,FALSE),INDEX(scoreLocation,,1),0),6))=""),"",INDIRECT(INDEX(scoreLocation,MATCH(VLOOKUP(B2,OutcomeInfo,2,FALSE),INDEX(scoreLocation,,1),0),6)))</f>
        <v/>
      </c>
      <c r="H7" s="60">
        <f t="array" aca="1" ref="H7" ca="1">MAX(COLUMN(topRow)*IF(INDEX(fullTable,H6,0)=C7,1,0))-9</f>
        <v>-9</v>
      </c>
      <c r="I7" s="6" t="str">
        <f ca="1"/>
        <v>3 mo</v>
      </c>
      <c r="J7" s="40">
        <f ca="1"/>
        <v>2.1</v>
      </c>
      <c r="K7" s="41">
        <f ca="1"/>
        <v>2.2000000000000002</v>
      </c>
      <c r="L7" s="40">
        <f ca="1"/>
        <v>2.2999999999999998</v>
      </c>
      <c r="M7" s="41">
        <f ca="1"/>
        <v>2.5</v>
      </c>
      <c r="N7" s="40">
        <f ca="1"/>
        <v>2.7</v>
      </c>
      <c r="O7" s="41">
        <f ca="1"/>
        <v>2.7</v>
      </c>
      <c r="P7" s="40">
        <f ca="1"/>
        <v>3</v>
      </c>
      <c r="Q7" s="41">
        <f ca="1"/>
        <v>3</v>
      </c>
      <c r="R7" s="40">
        <f ca="1"/>
        <v>3</v>
      </c>
      <c r="S7" s="41">
        <f ca="1"/>
        <v>3.2</v>
      </c>
      <c r="T7" s="40">
        <f ca="1"/>
        <v>3.2</v>
      </c>
      <c r="U7" s="41">
        <f ca="1"/>
        <v>3.6</v>
      </c>
      <c r="V7" s="40">
        <f ca="1"/>
        <v>3.6</v>
      </c>
      <c r="W7" s="41">
        <f ca="1"/>
        <v>3.8</v>
      </c>
      <c r="X7" s="40">
        <f ca="1"/>
        <v>3.8</v>
      </c>
      <c r="Y7" s="41">
        <f ca="1"/>
        <v>4</v>
      </c>
      <c r="Z7" s="40">
        <f ca="1"/>
        <v>4.3</v>
      </c>
      <c r="AA7" s="41">
        <f ca="1"/>
        <v>4.4000000000000004</v>
      </c>
      <c r="AB7" s="40">
        <f ca="1"/>
        <v>4.9000000000000004</v>
      </c>
      <c r="AC7" s="41">
        <f ca="1"/>
        <v>5</v>
      </c>
      <c r="AD7" s="42">
        <f ca="1"/>
        <v>5</v>
      </c>
      <c r="AF7" s="47" t="s">
        <v>20</v>
      </c>
      <c r="AG7" s="47" t="s">
        <v>124</v>
      </c>
      <c r="AH7">
        <v>2.25</v>
      </c>
      <c r="AI7" s="47">
        <f t="shared" ca="1" si="1"/>
        <v>1.93</v>
      </c>
      <c r="AJ7" s="47">
        <f t="shared" ca="1" si="1"/>
        <v>2.2400000000000002</v>
      </c>
      <c r="AK7" s="47">
        <f t="shared" ca="1" si="1"/>
        <v>2.2999999999999998</v>
      </c>
      <c r="AL7" s="47">
        <f t="shared" ca="1" si="1"/>
        <v>2.77</v>
      </c>
      <c r="AM7" s="47">
        <f t="shared" ca="1" si="1"/>
        <v>3.27</v>
      </c>
      <c r="AN7" s="47">
        <f t="shared" ca="1" si="1"/>
        <v>3.88</v>
      </c>
      <c r="AO7" s="47">
        <f t="shared" ca="1" si="1"/>
        <v>4.5199999999999996</v>
      </c>
      <c r="AP7" s="47">
        <f t="shared" ca="1" si="1"/>
        <v>4.75</v>
      </c>
      <c r="AQ7" s="47">
        <f t="shared" ca="1" si="1"/>
        <v>4.8600000000000003</v>
      </c>
      <c r="AR7">
        <v>5</v>
      </c>
      <c r="AT7">
        <v>6</v>
      </c>
      <c r="AU7" t="s">
        <v>41</v>
      </c>
      <c r="AV7">
        <v>2.4975954518908399</v>
      </c>
      <c r="AW7">
        <v>3.95000817956821</v>
      </c>
      <c r="AX7">
        <v>3.4344721125334701</v>
      </c>
      <c r="AY7">
        <v>3.1859005047333402</v>
      </c>
      <c r="AZ7">
        <v>2.61939277791212</v>
      </c>
      <c r="BA7">
        <v>1.7439289227355701</v>
      </c>
      <c r="BE7">
        <f ca="1"/>
        <v>2.33</v>
      </c>
      <c r="BF7">
        <f ca="1"/>
        <v>1.92</v>
      </c>
      <c r="BG7">
        <f ca="1"/>
        <v>2.23</v>
      </c>
      <c r="BH7">
        <f ca="1"/>
        <v>2.2999999999999998</v>
      </c>
      <c r="BI7">
        <f ca="1"/>
        <v>2.5299999999999998</v>
      </c>
      <c r="BJ7">
        <f ca="1"/>
        <v>2.75</v>
      </c>
      <c r="BK7">
        <f ca="1"/>
        <v>2.78</v>
      </c>
      <c r="BL7">
        <f ca="1"/>
        <v>2.96</v>
      </c>
      <c r="BM7">
        <f ca="1"/>
        <v>3.01</v>
      </c>
      <c r="BN7">
        <f ca="1"/>
        <v>3.01</v>
      </c>
      <c r="BO7">
        <f ca="1"/>
        <v>3.23</v>
      </c>
      <c r="BP7">
        <f ca="1"/>
        <v>3.27</v>
      </c>
      <c r="BQ7">
        <f ca="1"/>
        <v>3.49</v>
      </c>
      <c r="BR7">
        <f ca="1"/>
        <v>3.53</v>
      </c>
      <c r="BS7">
        <f ca="1"/>
        <v>3.74</v>
      </c>
      <c r="BT7">
        <f ca="1"/>
        <v>3.78</v>
      </c>
      <c r="BU7">
        <f ca="1"/>
        <v>3.88</v>
      </c>
      <c r="BV7">
        <f ca="1"/>
        <v>4.0999999999999996</v>
      </c>
      <c r="BW7">
        <f ca="1"/>
        <v>4.22</v>
      </c>
      <c r="BX7">
        <f ca="1"/>
        <v>4.5</v>
      </c>
      <c r="BY7">
        <f ca="1"/>
        <v>4.7300000000000004</v>
      </c>
      <c r="BZ7">
        <f ca="1"/>
        <v>4.84</v>
      </c>
    </row>
    <row r="8" spans="2:78">
      <c r="B8" s="62" t="s">
        <v>9</v>
      </c>
      <c r="C8" s="63" t="str">
        <f t="array" aca="1" ref="C8" ca="1">IF(C7="","",IF(C7&lt;INDEX(fullTable,H6,1),"min",IF(C7&gt;INDEX(fullTable,H6,width),"max",INDEX(topRow,1,SUM(1*(INDEX(OFFSET($J$6,0,0,41,width),H6,0)&lt;=C7))-IF(H8&gt;1,H8-1,0)))))</f>
        <v/>
      </c>
      <c r="D8" s="63" t="str">
        <f t="array" aca="1" ref="D8" ca="1">IF(MAX(COLUMN(topRow)*IF(INDEX(fullTable,H6,0)=C7,1,0))&lt;=0,C8,IF(H7=width,"max",INDEX(topRow,0,H7)))</f>
        <v/>
      </c>
      <c r="E8" s="62"/>
      <c r="F8" s="64" t="str">
        <f ca="1">IF(OR(C6="",C7=""),"",IF(OR(AND(C8="min",D8&lt;&gt;"min"),IFERROR(FIND("&lt;",C8),0)&gt;0),_xlfn.CONCAT("&lt;=",D8),IF(C8="max",_xlfn.CONCAT("&gt;",INDEX(topRow,1,COUNTIF(topRow,"&lt;&gt;x"))),IF(C8="min",CONCATENATE("&lt;",$J$5),IF(D8="max",CONCATENATE("&gt;=",C8),IF(C8=D8,C8,CONCATENATE(C8," to ",D8)))))))</f>
        <v/>
      </c>
      <c r="G8" s="61"/>
      <c r="H8" s="60">
        <f t="array" aca="1" ref="H8" ca="1">SUM(1*(INDEX(OFFSET($J$6,0,0,41,width),H6,0)=C7))</f>
        <v>0</v>
      </c>
      <c r="I8" s="6" t="str">
        <f ca="1"/>
        <v>6 mo</v>
      </c>
      <c r="J8" s="40">
        <f ca="1"/>
        <v>2</v>
      </c>
      <c r="K8" s="41">
        <f ca="1"/>
        <v>2.2000000000000002</v>
      </c>
      <c r="L8" s="40">
        <f ca="1"/>
        <v>2.2999999999999998</v>
      </c>
      <c r="M8" s="41">
        <f ca="1"/>
        <v>2.5</v>
      </c>
      <c r="N8" s="40">
        <f ca="1"/>
        <v>2.7</v>
      </c>
      <c r="O8" s="41">
        <f ca="1"/>
        <v>2.8</v>
      </c>
      <c r="P8" s="40">
        <f ca="1"/>
        <v>3</v>
      </c>
      <c r="Q8" s="41">
        <f ca="1"/>
        <v>3</v>
      </c>
      <c r="R8" s="40">
        <f ca="1"/>
        <v>3</v>
      </c>
      <c r="S8" s="41">
        <f ca="1"/>
        <v>3.2</v>
      </c>
      <c r="T8" s="40">
        <f ca="1"/>
        <v>3.2</v>
      </c>
      <c r="U8" s="41">
        <f ca="1"/>
        <v>3.6</v>
      </c>
      <c r="V8" s="40">
        <f ca="1"/>
        <v>3.6</v>
      </c>
      <c r="W8" s="41">
        <f ca="1"/>
        <v>3.8</v>
      </c>
      <c r="X8" s="40">
        <f ca="1"/>
        <v>3.8</v>
      </c>
      <c r="Y8" s="41">
        <f ca="1"/>
        <v>3.9</v>
      </c>
      <c r="Z8" s="40">
        <f ca="1"/>
        <v>4.2</v>
      </c>
      <c r="AA8" s="41">
        <f ca="1"/>
        <v>4.4000000000000004</v>
      </c>
      <c r="AB8" s="40">
        <f ca="1"/>
        <v>4.8</v>
      </c>
      <c r="AC8" s="41">
        <f ca="1"/>
        <v>5</v>
      </c>
      <c r="AD8" s="42">
        <f ca="1"/>
        <v>5</v>
      </c>
      <c r="AF8" s="47" t="e">
        <f ca="1">IF(OR(C6="",C7=""),NA(),C6+E6/12)</f>
        <v>#N/A</v>
      </c>
      <c r="AG8" s="47" t="e">
        <f ca="1">IF(C7="",NA(),C7)</f>
        <v>#N/A</v>
      </c>
      <c r="AH8">
        <v>2.33</v>
      </c>
      <c r="AI8" s="47">
        <f t="shared" ca="1" si="1"/>
        <v>1.92</v>
      </c>
      <c r="AJ8" s="47">
        <f t="shared" ca="1" si="1"/>
        <v>2.23</v>
      </c>
      <c r="AK8" s="47">
        <f t="shared" ca="1" si="1"/>
        <v>2.2999999999999998</v>
      </c>
      <c r="AL8" s="47">
        <f t="shared" ca="1" si="1"/>
        <v>2.78</v>
      </c>
      <c r="AM8" s="47">
        <f t="shared" ca="1" si="1"/>
        <v>3.27</v>
      </c>
      <c r="AN8" s="47">
        <f t="shared" ca="1" si="1"/>
        <v>3.88</v>
      </c>
      <c r="AO8" s="47">
        <f t="shared" ca="1" si="1"/>
        <v>4.5</v>
      </c>
      <c r="AP8" s="47">
        <f t="shared" ca="1" si="1"/>
        <v>4.7300000000000004</v>
      </c>
      <c r="AQ8" s="47">
        <f t="shared" ca="1" si="1"/>
        <v>4.84</v>
      </c>
      <c r="AR8">
        <v>6</v>
      </c>
      <c r="AT8">
        <v>7</v>
      </c>
      <c r="AU8" t="s">
        <v>41</v>
      </c>
      <c r="AV8">
        <v>2.5809287852241698</v>
      </c>
      <c r="AW8">
        <v>3.9556989197588401</v>
      </c>
      <c r="AX8">
        <v>3.4416295749705101</v>
      </c>
      <c r="AY8">
        <v>3.1912764718418001</v>
      </c>
      <c r="AZ8">
        <v>2.6349097234512899</v>
      </c>
      <c r="BA8">
        <v>1.74894925095387</v>
      </c>
      <c r="BE8">
        <f ca="1"/>
        <v>2.42</v>
      </c>
      <c r="BF8">
        <f ca="1"/>
        <v>1.92</v>
      </c>
      <c r="BG8">
        <f ca="1"/>
        <v>2.23</v>
      </c>
      <c r="BH8">
        <f ca="1"/>
        <v>2.2999999999999998</v>
      </c>
      <c r="BI8">
        <f ca="1"/>
        <v>2.5299999999999998</v>
      </c>
      <c r="BJ8">
        <f ca="1"/>
        <v>2.75</v>
      </c>
      <c r="BK8">
        <f ca="1"/>
        <v>2.78</v>
      </c>
      <c r="BL8">
        <f ca="1"/>
        <v>2.96</v>
      </c>
      <c r="BM8">
        <f ca="1"/>
        <v>3.01</v>
      </c>
      <c r="BN8">
        <f ca="1"/>
        <v>3.01</v>
      </c>
      <c r="BO8">
        <f ca="1"/>
        <v>3.23</v>
      </c>
      <c r="BP8">
        <f ca="1"/>
        <v>3.27</v>
      </c>
      <c r="BQ8">
        <f ca="1"/>
        <v>3.49</v>
      </c>
      <c r="BR8">
        <f ca="1"/>
        <v>3.53</v>
      </c>
      <c r="BS8">
        <f ca="1"/>
        <v>3.74</v>
      </c>
      <c r="BT8">
        <f ca="1"/>
        <v>3.77</v>
      </c>
      <c r="BU8">
        <f ca="1"/>
        <v>3.87</v>
      </c>
      <c r="BV8">
        <f ca="1"/>
        <v>4.09</v>
      </c>
      <c r="BW8">
        <f ca="1"/>
        <v>4.21</v>
      </c>
      <c r="BX8">
        <f ca="1"/>
        <v>4.4800000000000004</v>
      </c>
      <c r="BY8">
        <f ca="1"/>
        <v>4.71</v>
      </c>
      <c r="BZ8">
        <f ca="1"/>
        <v>4.82</v>
      </c>
    </row>
    <row r="9" spans="2:78" ht="17" thickBot="1">
      <c r="B9" s="50" t="s">
        <v>9</v>
      </c>
      <c r="C9" s="58" t="str">
        <f ca="1">IF(OR(LEFT(F8,2)="&gt;&gt;",LEFT(F8,2)="&lt;&lt;"),RIGHT(F8,LEN(F8)-1),F8)</f>
        <v/>
      </c>
      <c r="D9" s="60" t="str">
        <f t="array" aca="1" ref="D9" ca="1">RIGHT(C9,LEN(C9)+1-MIN(FIND({0,1,2,3,4,5,6,7,8,9},C9&amp;"0123456789")))</f>
        <v/>
      </c>
      <c r="E9" s="52"/>
      <c r="H9" s="61"/>
      <c r="I9" s="10" t="str">
        <f ca="1"/>
        <v>9 mo</v>
      </c>
      <c r="J9" s="43">
        <f ca="1"/>
        <v>2</v>
      </c>
      <c r="K9" s="44">
        <f ca="1"/>
        <v>2.2000000000000002</v>
      </c>
      <c r="L9" s="43">
        <f ca="1"/>
        <v>2.2999999999999998</v>
      </c>
      <c r="M9" s="44">
        <f ca="1"/>
        <v>2.5</v>
      </c>
      <c r="N9" s="43">
        <f ca="1"/>
        <v>2.7</v>
      </c>
      <c r="O9" s="44">
        <f ca="1"/>
        <v>2.8</v>
      </c>
      <c r="P9" s="43">
        <f ca="1"/>
        <v>3</v>
      </c>
      <c r="Q9" s="44">
        <f ca="1"/>
        <v>3</v>
      </c>
      <c r="R9" s="43">
        <f ca="1"/>
        <v>3</v>
      </c>
      <c r="S9" s="44">
        <f ca="1"/>
        <v>3.2</v>
      </c>
      <c r="T9" s="43">
        <f ca="1"/>
        <v>3.3</v>
      </c>
      <c r="U9" s="44">
        <f ca="1"/>
        <v>3.5</v>
      </c>
      <c r="V9" s="43">
        <f ca="1"/>
        <v>3.6</v>
      </c>
      <c r="W9" s="44">
        <f ca="1"/>
        <v>3.8</v>
      </c>
      <c r="X9" s="43">
        <f ca="1"/>
        <v>3.8</v>
      </c>
      <c r="Y9" s="44">
        <f ca="1"/>
        <v>3.9</v>
      </c>
      <c r="Z9" s="43">
        <f ca="1"/>
        <v>4.2</v>
      </c>
      <c r="AA9" s="44">
        <f ca="1"/>
        <v>4.3</v>
      </c>
      <c r="AB9" s="43">
        <f ca="1"/>
        <v>4.8</v>
      </c>
      <c r="AC9" s="44">
        <f ca="1"/>
        <v>5</v>
      </c>
      <c r="AD9" s="45">
        <f ca="1"/>
        <v>5</v>
      </c>
      <c r="AF9" s="47" t="e">
        <f ca="1">IF(OR(C13="",C12=""),NA(),C12+E12/12)</f>
        <v>#N/A</v>
      </c>
      <c r="AG9" s="47" t="e">
        <f ca="1">IF(C13="",NA(),C13)</f>
        <v>#N/A</v>
      </c>
      <c r="AH9">
        <v>2.42</v>
      </c>
      <c r="AI9" s="47">
        <f t="shared" ca="1" si="1"/>
        <v>1.92</v>
      </c>
      <c r="AJ9" s="47">
        <f t="shared" ca="1" si="1"/>
        <v>2.23</v>
      </c>
      <c r="AK9" s="47">
        <f t="shared" ca="1" si="1"/>
        <v>2.2999999999999998</v>
      </c>
      <c r="AL9" s="47">
        <f t="shared" ca="1" si="1"/>
        <v>2.78</v>
      </c>
      <c r="AM9" s="47">
        <f t="shared" ca="1" si="1"/>
        <v>3.27</v>
      </c>
      <c r="AN9" s="47">
        <f t="shared" ca="1" si="1"/>
        <v>3.87</v>
      </c>
      <c r="AO9" s="47">
        <f t="shared" ca="1" si="1"/>
        <v>4.4800000000000004</v>
      </c>
      <c r="AP9" s="47">
        <f t="shared" ca="1" si="1"/>
        <v>4.71</v>
      </c>
      <c r="AQ9" s="47">
        <f t="shared" ca="1" si="1"/>
        <v>4.82</v>
      </c>
      <c r="AR9">
        <v>7</v>
      </c>
      <c r="AT9">
        <v>8</v>
      </c>
      <c r="AU9" t="s">
        <v>41</v>
      </c>
      <c r="AV9">
        <v>2.6642621185575099</v>
      </c>
      <c r="AW9">
        <v>3.9605794018923901</v>
      </c>
      <c r="AX9">
        <v>3.4478631549799799</v>
      </c>
      <c r="AY9">
        <v>3.1959172891886101</v>
      </c>
      <c r="AZ9">
        <v>2.6490592971317599</v>
      </c>
      <c r="BA9">
        <v>1.7533822372338099</v>
      </c>
      <c r="BE9">
        <f ca="1"/>
        <v>2.5</v>
      </c>
      <c r="BF9">
        <f ca="1"/>
        <v>1.91</v>
      </c>
      <c r="BG9">
        <f ca="1"/>
        <v>2.23</v>
      </c>
      <c r="BH9">
        <f ca="1"/>
        <v>2.2999999999999998</v>
      </c>
      <c r="BI9">
        <f ca="1"/>
        <v>2.5299999999999998</v>
      </c>
      <c r="BJ9">
        <f ca="1"/>
        <v>2.75</v>
      </c>
      <c r="BK9">
        <f ca="1"/>
        <v>2.78</v>
      </c>
      <c r="BL9">
        <f ca="1"/>
        <v>2.96</v>
      </c>
      <c r="BM9">
        <f ca="1"/>
        <v>3.01</v>
      </c>
      <c r="BN9">
        <f ca="1"/>
        <v>3.01</v>
      </c>
      <c r="BO9">
        <f ca="1"/>
        <v>3.23</v>
      </c>
      <c r="BP9">
        <f ca="1"/>
        <v>3.27</v>
      </c>
      <c r="BQ9">
        <f ca="1"/>
        <v>3.48</v>
      </c>
      <c r="BR9">
        <f ca="1"/>
        <v>3.53</v>
      </c>
      <c r="BS9">
        <f ca="1"/>
        <v>3.74</v>
      </c>
      <c r="BT9">
        <f ca="1"/>
        <v>3.77</v>
      </c>
      <c r="BU9">
        <f ca="1"/>
        <v>3.87</v>
      </c>
      <c r="BV9">
        <f ca="1"/>
        <v>4.09</v>
      </c>
      <c r="BW9">
        <f ca="1"/>
        <v>4.2</v>
      </c>
      <c r="BX9">
        <f ca="1"/>
        <v>4.46</v>
      </c>
      <c r="BY9">
        <f ca="1"/>
        <v>4.6900000000000004</v>
      </c>
      <c r="BZ9">
        <f ca="1"/>
        <v>4.8</v>
      </c>
    </row>
    <row r="10" spans="2:78">
      <c r="H10" s="61"/>
      <c r="I10" s="6" t="str">
        <f ca="1"/>
        <v>3 years  0 mo</v>
      </c>
      <c r="J10" s="40">
        <f ca="1"/>
        <v>2</v>
      </c>
      <c r="K10" s="41">
        <f ca="1"/>
        <v>2.2000000000000002</v>
      </c>
      <c r="L10" s="40">
        <f ca="1"/>
        <v>2.2999999999999998</v>
      </c>
      <c r="M10" s="41">
        <f ca="1"/>
        <v>2.5</v>
      </c>
      <c r="N10" s="40">
        <f ca="1"/>
        <v>2.7</v>
      </c>
      <c r="O10" s="41">
        <f ca="1"/>
        <v>2.8</v>
      </c>
      <c r="P10" s="40">
        <f ca="1"/>
        <v>3</v>
      </c>
      <c r="Q10" s="41">
        <f ca="1"/>
        <v>3</v>
      </c>
      <c r="R10" s="40">
        <f ca="1"/>
        <v>3</v>
      </c>
      <c r="S10" s="41">
        <f ca="1"/>
        <v>3.2</v>
      </c>
      <c r="T10" s="40">
        <f ca="1"/>
        <v>3.3</v>
      </c>
      <c r="U10" s="41">
        <f ca="1"/>
        <v>3.5</v>
      </c>
      <c r="V10" s="40">
        <f ca="1"/>
        <v>3.6</v>
      </c>
      <c r="W10" s="41">
        <f ca="1"/>
        <v>3.8</v>
      </c>
      <c r="X10" s="40">
        <f ca="1"/>
        <v>3.8</v>
      </c>
      <c r="Y10" s="41">
        <f ca="1"/>
        <v>3.9</v>
      </c>
      <c r="Z10" s="40">
        <f ca="1"/>
        <v>4.2</v>
      </c>
      <c r="AA10" s="41">
        <f ca="1"/>
        <v>4.3</v>
      </c>
      <c r="AB10" s="40">
        <f ca="1"/>
        <v>4.7</v>
      </c>
      <c r="AC10" s="41">
        <f ca="1"/>
        <v>4.9000000000000004</v>
      </c>
      <c r="AD10" s="42">
        <f ca="1"/>
        <v>5</v>
      </c>
      <c r="AH10">
        <v>2.5</v>
      </c>
      <c r="AI10" s="47">
        <f t="shared" ca="1" si="1"/>
        <v>1.91</v>
      </c>
      <c r="AJ10" s="47">
        <f t="shared" ca="1" si="1"/>
        <v>2.23</v>
      </c>
      <c r="AK10" s="47">
        <f t="shared" ca="1" si="1"/>
        <v>2.2999999999999998</v>
      </c>
      <c r="AL10" s="47">
        <f t="shared" ca="1" si="1"/>
        <v>2.78</v>
      </c>
      <c r="AM10" s="47">
        <f t="shared" ca="1" si="1"/>
        <v>3.27</v>
      </c>
      <c r="AN10" s="47">
        <f t="shared" ca="1" si="1"/>
        <v>3.87</v>
      </c>
      <c r="AO10" s="47">
        <f t="shared" ca="1" si="1"/>
        <v>4.46</v>
      </c>
      <c r="AP10" s="47">
        <f t="shared" ca="1" si="1"/>
        <v>4.6900000000000004</v>
      </c>
      <c r="AQ10" s="47">
        <f t="shared" ca="1" si="1"/>
        <v>4.8</v>
      </c>
      <c r="AR10">
        <v>8</v>
      </c>
      <c r="AT10">
        <v>9</v>
      </c>
      <c r="AU10" t="s">
        <v>41</v>
      </c>
      <c r="AV10">
        <v>2.7475954518908399</v>
      </c>
      <c r="AW10">
        <v>3.9647649920015802</v>
      </c>
      <c r="AX10">
        <v>3.4532921069411402</v>
      </c>
      <c r="AY10">
        <v>3.1999234866247002</v>
      </c>
      <c r="AZ10">
        <v>2.66196199340235</v>
      </c>
      <c r="BA10">
        <v>1.7572965963162499</v>
      </c>
      <c r="BE10">
        <f ca="1"/>
        <v>2.58</v>
      </c>
      <c r="BF10">
        <f ca="1"/>
        <v>1.9</v>
      </c>
      <c r="BG10">
        <f ca="1"/>
        <v>2.23</v>
      </c>
      <c r="BH10">
        <f ca="1"/>
        <v>2.2999999999999998</v>
      </c>
      <c r="BI10">
        <f ca="1"/>
        <v>2.5299999999999998</v>
      </c>
      <c r="BJ10">
        <f ca="1"/>
        <v>2.75</v>
      </c>
      <c r="BK10">
        <f ca="1"/>
        <v>2.78</v>
      </c>
      <c r="BL10">
        <f ca="1"/>
        <v>2.96</v>
      </c>
      <c r="BM10">
        <f ca="1"/>
        <v>3.01</v>
      </c>
      <c r="BN10">
        <f ca="1"/>
        <v>3.02</v>
      </c>
      <c r="BO10">
        <f ca="1"/>
        <v>3.23</v>
      </c>
      <c r="BP10">
        <f ca="1"/>
        <v>3.27</v>
      </c>
      <c r="BQ10">
        <f ca="1"/>
        <v>3.48</v>
      </c>
      <c r="BR10">
        <f ca="1"/>
        <v>3.52</v>
      </c>
      <c r="BS10">
        <f ca="1"/>
        <v>3.74</v>
      </c>
      <c r="BT10">
        <f ca="1"/>
        <v>3.77</v>
      </c>
      <c r="BU10">
        <f ca="1"/>
        <v>3.87</v>
      </c>
      <c r="BV10">
        <f ca="1"/>
        <v>4.08</v>
      </c>
      <c r="BW10">
        <f ca="1"/>
        <v>4.1900000000000004</v>
      </c>
      <c r="BX10">
        <f ca="1"/>
        <v>4.4400000000000004</v>
      </c>
      <c r="BY10">
        <f ca="1"/>
        <v>4.67</v>
      </c>
      <c r="BZ10">
        <f ca="1"/>
        <v>4.78</v>
      </c>
    </row>
    <row r="11" spans="2:78">
      <c r="B11" t="s">
        <v>10</v>
      </c>
      <c r="H11" s="61"/>
      <c r="I11" s="6" t="str">
        <f ca="1"/>
        <v>3 mo</v>
      </c>
      <c r="J11" s="40">
        <f ca="1"/>
        <v>2</v>
      </c>
      <c r="K11" s="41">
        <f ca="1"/>
        <v>2.2000000000000002</v>
      </c>
      <c r="L11" s="40">
        <f ca="1"/>
        <v>2.2999999999999998</v>
      </c>
      <c r="M11" s="41">
        <f ca="1"/>
        <v>2.5</v>
      </c>
      <c r="N11" s="40">
        <f ca="1"/>
        <v>2.7</v>
      </c>
      <c r="O11" s="41">
        <f ca="1"/>
        <v>2.8</v>
      </c>
      <c r="P11" s="40">
        <f ca="1"/>
        <v>3</v>
      </c>
      <c r="Q11" s="41">
        <f ca="1"/>
        <v>3</v>
      </c>
      <c r="R11" s="40">
        <f ca="1"/>
        <v>3</v>
      </c>
      <c r="S11" s="41">
        <f ca="1"/>
        <v>3.2</v>
      </c>
      <c r="T11" s="40">
        <f ca="1"/>
        <v>3.3</v>
      </c>
      <c r="U11" s="41">
        <f ca="1"/>
        <v>3.5</v>
      </c>
      <c r="V11" s="40">
        <f ca="1"/>
        <v>3.5</v>
      </c>
      <c r="W11" s="41">
        <f ca="1"/>
        <v>3.7</v>
      </c>
      <c r="X11" s="40">
        <f ca="1"/>
        <v>3.8</v>
      </c>
      <c r="Y11" s="41">
        <f ca="1"/>
        <v>3.9</v>
      </c>
      <c r="Z11" s="40">
        <f ca="1"/>
        <v>4.0999999999999996</v>
      </c>
      <c r="AA11" s="41">
        <f ca="1"/>
        <v>4.3</v>
      </c>
      <c r="AB11" s="40">
        <f ca="1"/>
        <v>4.5999999999999996</v>
      </c>
      <c r="AC11" s="41">
        <f ca="1"/>
        <v>4.8</v>
      </c>
      <c r="AD11" s="42">
        <f ca="1"/>
        <v>4.9000000000000004</v>
      </c>
      <c r="AH11">
        <v>2.58</v>
      </c>
      <c r="AI11" s="47">
        <f t="shared" ca="1" si="1"/>
        <v>1.9</v>
      </c>
      <c r="AJ11" s="47">
        <f t="shared" ca="1" si="1"/>
        <v>2.23</v>
      </c>
      <c r="AK11" s="47">
        <f t="shared" ca="1" si="1"/>
        <v>2.2999999999999998</v>
      </c>
      <c r="AL11" s="47">
        <f t="shared" ca="1" si="1"/>
        <v>2.78</v>
      </c>
      <c r="AM11" s="47">
        <f t="shared" ca="1" si="1"/>
        <v>3.27</v>
      </c>
      <c r="AN11" s="47">
        <f t="shared" ca="1" si="1"/>
        <v>3.87</v>
      </c>
      <c r="AO11" s="47">
        <f t="shared" ca="1" si="1"/>
        <v>4.4400000000000004</v>
      </c>
      <c r="AP11" s="47">
        <f t="shared" ca="1" si="1"/>
        <v>4.67</v>
      </c>
      <c r="AQ11" s="47">
        <f t="shared" ca="1" si="1"/>
        <v>4.78</v>
      </c>
      <c r="AR11">
        <v>9</v>
      </c>
      <c r="AS11" s="46"/>
      <c r="AT11">
        <v>10</v>
      </c>
      <c r="AU11" t="s">
        <v>41</v>
      </c>
      <c r="AV11">
        <v>2.8309287852241698</v>
      </c>
      <c r="AW11">
        <v>3.9683546300911798</v>
      </c>
      <c r="AX11">
        <v>3.45802029192502</v>
      </c>
      <c r="AY11">
        <v>3.2033818468008302</v>
      </c>
      <c r="AZ11">
        <v>2.67372768859645</v>
      </c>
      <c r="BA11">
        <v>1.7607530038164501</v>
      </c>
      <c r="BE11">
        <f ca="1"/>
        <v>2.67</v>
      </c>
      <c r="BF11">
        <f ca="1"/>
        <v>1.89</v>
      </c>
      <c r="BG11">
        <f ca="1"/>
        <v>2.23</v>
      </c>
      <c r="BH11">
        <f ca="1"/>
        <v>2.2999999999999998</v>
      </c>
      <c r="BI11">
        <f ca="1"/>
        <v>2.54</v>
      </c>
      <c r="BJ11">
        <f ca="1"/>
        <v>2.75</v>
      </c>
      <c r="BK11">
        <f ca="1"/>
        <v>2.78</v>
      </c>
      <c r="BL11">
        <f ca="1"/>
        <v>2.96</v>
      </c>
      <c r="BM11">
        <f ca="1"/>
        <v>3.01</v>
      </c>
      <c r="BN11">
        <f ca="1"/>
        <v>3.02</v>
      </c>
      <c r="BO11">
        <f ca="1"/>
        <v>3.23</v>
      </c>
      <c r="BP11">
        <f ca="1"/>
        <v>3.27</v>
      </c>
      <c r="BQ11">
        <f ca="1"/>
        <v>3.48</v>
      </c>
      <c r="BR11">
        <f ca="1"/>
        <v>3.52</v>
      </c>
      <c r="BS11">
        <f ca="1"/>
        <v>3.73</v>
      </c>
      <c r="BT11">
        <f ca="1"/>
        <v>3.77</v>
      </c>
      <c r="BU11">
        <f ca="1"/>
        <v>3.86</v>
      </c>
      <c r="BV11">
        <f ca="1"/>
        <v>4.07</v>
      </c>
      <c r="BW11">
        <f ca="1"/>
        <v>4.18</v>
      </c>
      <c r="BX11">
        <f ca="1"/>
        <v>4.42</v>
      </c>
      <c r="BY11">
        <f ca="1"/>
        <v>4.6500000000000004</v>
      </c>
      <c r="BZ11">
        <f ca="1"/>
        <v>4.76</v>
      </c>
    </row>
    <row r="12" spans="2:78">
      <c r="B12" t="s">
        <v>5</v>
      </c>
      <c r="C12" s="49">
        <f>IF('Assessment Data Entry'!E4="","",'Assessment Data Entry'!E4)</f>
        <v>4</v>
      </c>
      <c r="D12" t="s">
        <v>6</v>
      </c>
      <c r="E12" s="49">
        <f>IF('Assessment Data Entry'!G4="",0,'Assessment Data Entry'!G4)</f>
        <v>2</v>
      </c>
      <c r="F12" t="s">
        <v>7</v>
      </c>
      <c r="H12" s="59">
        <f>IF(C12="","",(C12-2)*4+FLOOR(E12/3,1)+1)</f>
        <v>9</v>
      </c>
      <c r="I12" s="6" t="str">
        <f ca="1"/>
        <v>6 mo</v>
      </c>
      <c r="J12" s="40">
        <f ca="1"/>
        <v>1.9</v>
      </c>
      <c r="K12" s="41">
        <f ca="1"/>
        <v>2.2000000000000002</v>
      </c>
      <c r="L12" s="40">
        <f ca="1"/>
        <v>2.2999999999999998</v>
      </c>
      <c r="M12" s="41">
        <f ca="1"/>
        <v>2.5</v>
      </c>
      <c r="N12" s="40">
        <f ca="1"/>
        <v>2.8</v>
      </c>
      <c r="O12" s="41">
        <f ca="1"/>
        <v>2.8</v>
      </c>
      <c r="P12" s="40">
        <f ca="1"/>
        <v>3</v>
      </c>
      <c r="Q12" s="41">
        <f ca="1"/>
        <v>3</v>
      </c>
      <c r="R12" s="40">
        <f ca="1"/>
        <v>3</v>
      </c>
      <c r="S12" s="41">
        <f ca="1"/>
        <v>3.2</v>
      </c>
      <c r="T12" s="40">
        <f ca="1"/>
        <v>3.3</v>
      </c>
      <c r="U12" s="41">
        <f ca="1"/>
        <v>3.5</v>
      </c>
      <c r="V12" s="40">
        <f ca="1"/>
        <v>3.5</v>
      </c>
      <c r="W12" s="41">
        <f ca="1"/>
        <v>3.7</v>
      </c>
      <c r="X12" s="40">
        <f ca="1"/>
        <v>3.8</v>
      </c>
      <c r="Y12" s="41">
        <f ca="1"/>
        <v>3.9</v>
      </c>
      <c r="Z12" s="40">
        <f ca="1"/>
        <v>4.0999999999999996</v>
      </c>
      <c r="AA12" s="41">
        <f ca="1"/>
        <v>4.2</v>
      </c>
      <c r="AB12" s="40">
        <f ca="1"/>
        <v>4.5</v>
      </c>
      <c r="AC12" s="41">
        <f ca="1"/>
        <v>4.8</v>
      </c>
      <c r="AD12" s="42">
        <f ca="1"/>
        <v>4.9000000000000004</v>
      </c>
      <c r="AH12">
        <v>2.67</v>
      </c>
      <c r="AI12" s="47">
        <f t="shared" ca="1" si="1"/>
        <v>1.89</v>
      </c>
      <c r="AJ12" s="47">
        <f t="shared" ca="1" si="1"/>
        <v>2.23</v>
      </c>
      <c r="AK12" s="47">
        <f t="shared" ca="1" si="1"/>
        <v>2.2999999999999998</v>
      </c>
      <c r="AL12" s="47">
        <f t="shared" ca="1" si="1"/>
        <v>2.78</v>
      </c>
      <c r="AM12" s="47">
        <f t="shared" ca="1" si="1"/>
        <v>3.27</v>
      </c>
      <c r="AN12" s="47">
        <f t="shared" ca="1" si="1"/>
        <v>3.86</v>
      </c>
      <c r="AO12" s="47">
        <f t="shared" ca="1" si="1"/>
        <v>4.42</v>
      </c>
      <c r="AP12" s="47">
        <f t="shared" ca="1" si="1"/>
        <v>4.6500000000000004</v>
      </c>
      <c r="AQ12" s="47">
        <f t="shared" ca="1" si="1"/>
        <v>4.76</v>
      </c>
      <c r="AR12">
        <v>10</v>
      </c>
      <c r="AT12">
        <v>11</v>
      </c>
      <c r="AU12" t="s">
        <v>41</v>
      </c>
      <c r="AV12">
        <v>2.9142621185575099</v>
      </c>
      <c r="AW12">
        <v>3.9714331689060498</v>
      </c>
      <c r="AX12">
        <v>3.4621381646565701</v>
      </c>
      <c r="AY12">
        <v>3.2063672850620901</v>
      </c>
      <c r="AZ12">
        <v>2.6844565766131399</v>
      </c>
      <c r="BA12">
        <v>1.76380503674338</v>
      </c>
      <c r="BE12">
        <f ca="1"/>
        <v>2.75</v>
      </c>
      <c r="BF12">
        <f ca="1"/>
        <v>1.89</v>
      </c>
      <c r="BG12">
        <f ca="1"/>
        <v>2.23</v>
      </c>
      <c r="BH12">
        <f ca="1"/>
        <v>2.2999999999999998</v>
      </c>
      <c r="BI12">
        <f ca="1"/>
        <v>2.54</v>
      </c>
      <c r="BJ12">
        <f ca="1"/>
        <v>2.75</v>
      </c>
      <c r="BK12">
        <f ca="1"/>
        <v>2.78</v>
      </c>
      <c r="BL12">
        <f ca="1"/>
        <v>2.96</v>
      </c>
      <c r="BM12">
        <f ca="1"/>
        <v>3.01</v>
      </c>
      <c r="BN12">
        <f ca="1"/>
        <v>3.02</v>
      </c>
      <c r="BO12">
        <f ca="1"/>
        <v>3.23</v>
      </c>
      <c r="BP12">
        <f ca="1"/>
        <v>3.27</v>
      </c>
      <c r="BQ12">
        <f ca="1"/>
        <v>3.47</v>
      </c>
      <c r="BR12">
        <f ca="1"/>
        <v>3.52</v>
      </c>
      <c r="BS12">
        <f ca="1"/>
        <v>3.73</v>
      </c>
      <c r="BT12">
        <f ca="1"/>
        <v>3.77</v>
      </c>
      <c r="BU12">
        <f ca="1"/>
        <v>3.86</v>
      </c>
      <c r="BV12">
        <f ca="1"/>
        <v>4.0599999999999996</v>
      </c>
      <c r="BW12">
        <f ca="1"/>
        <v>4.17</v>
      </c>
      <c r="BX12">
        <f ca="1"/>
        <v>4.4000000000000004</v>
      </c>
      <c r="BY12">
        <f ca="1"/>
        <v>4.63</v>
      </c>
      <c r="BZ12">
        <f ca="1"/>
        <v>4.75</v>
      </c>
    </row>
    <row r="13" spans="2:78" ht="17" thickBot="1">
      <c r="B13" t="s">
        <v>8</v>
      </c>
      <c r="C13" s="49" t="str">
        <f ca="1">IF(OR(B1=0,INDIRECT(INDEX(scoreLocation,MATCH(VLOOKUP(B2,OutcomeInfo,2,FALSE),INDEX(scoreLocation,,1),0),5))=""),"",INDIRECT(INDEX(scoreLocation,MATCH(VLOOKUP(B2,OutcomeInfo,2,FALSE),INDEX(scoreLocation,,1),0),5)))</f>
        <v/>
      </c>
      <c r="D13">
        <f t="array" aca="1" ref="D13" ca="1">INDIRECT(INDEX(scoreLocation,MATCH(VLOOKUP(B2,OutcomeInfo,2,FALSE),INDEX(scoreLocation,,1),0),5))</f>
        <v>0</v>
      </c>
      <c r="H13" s="60">
        <f t="array" aca="1" ref="H13" ca="1">MAX(COLUMN(topRow)*IF(INDEX(fullTable,H12,0)=C13,1,0))-9</f>
        <v>-9</v>
      </c>
      <c r="I13" s="10" t="str">
        <f ca="1"/>
        <v>9 mo</v>
      </c>
      <c r="J13" s="43">
        <f ca="1"/>
        <v>1.9</v>
      </c>
      <c r="K13" s="44">
        <f ca="1"/>
        <v>2.2000000000000002</v>
      </c>
      <c r="L13" s="43">
        <f ca="1"/>
        <v>2.2999999999999998</v>
      </c>
      <c r="M13" s="44">
        <f ca="1"/>
        <v>2.5</v>
      </c>
      <c r="N13" s="43">
        <f ca="1"/>
        <v>2.8</v>
      </c>
      <c r="O13" s="44">
        <f ca="1"/>
        <v>2.8</v>
      </c>
      <c r="P13" s="43">
        <f ca="1"/>
        <v>3</v>
      </c>
      <c r="Q13" s="44">
        <f ca="1"/>
        <v>3</v>
      </c>
      <c r="R13" s="43">
        <f ca="1"/>
        <v>3</v>
      </c>
      <c r="S13" s="44">
        <f ca="1"/>
        <v>3.2</v>
      </c>
      <c r="T13" s="43">
        <f ca="1"/>
        <v>3.3</v>
      </c>
      <c r="U13" s="44">
        <f ca="1"/>
        <v>3.5</v>
      </c>
      <c r="V13" s="43">
        <f ca="1"/>
        <v>3.5</v>
      </c>
      <c r="W13" s="44">
        <f ca="1"/>
        <v>3.7</v>
      </c>
      <c r="X13" s="43">
        <f ca="1"/>
        <v>3.8</v>
      </c>
      <c r="Y13" s="44">
        <f ca="1"/>
        <v>3.9</v>
      </c>
      <c r="Z13" s="43">
        <f ca="1"/>
        <v>4.0999999999999996</v>
      </c>
      <c r="AA13" s="44">
        <f ca="1"/>
        <v>4.2</v>
      </c>
      <c r="AB13" s="43">
        <f ca="1"/>
        <v>4.5</v>
      </c>
      <c r="AC13" s="44">
        <f ca="1"/>
        <v>4.7</v>
      </c>
      <c r="AD13" s="45">
        <f ca="1"/>
        <v>4.8</v>
      </c>
      <c r="AF13" s="46"/>
      <c r="AH13">
        <v>2.75</v>
      </c>
      <c r="AI13" s="47">
        <f t="shared" ca="1" si="1"/>
        <v>1.89</v>
      </c>
      <c r="AJ13" s="47">
        <f t="shared" ca="1" si="1"/>
        <v>2.23</v>
      </c>
      <c r="AK13" s="47">
        <f t="shared" ca="1" si="1"/>
        <v>2.2999999999999998</v>
      </c>
      <c r="AL13" s="47">
        <f t="shared" ca="1" si="1"/>
        <v>2.78</v>
      </c>
      <c r="AM13" s="47">
        <f t="shared" ca="1" si="1"/>
        <v>3.27</v>
      </c>
      <c r="AN13" s="47">
        <f t="shared" ca="1" si="1"/>
        <v>3.86</v>
      </c>
      <c r="AO13" s="47">
        <f t="shared" ca="1" si="1"/>
        <v>4.4000000000000004</v>
      </c>
      <c r="AP13" s="47">
        <f t="shared" ca="1" si="1"/>
        <v>4.63</v>
      </c>
      <c r="AQ13" s="47">
        <f t="shared" ca="1" si="1"/>
        <v>4.75</v>
      </c>
      <c r="AR13">
        <v>11</v>
      </c>
      <c r="AT13">
        <v>12</v>
      </c>
      <c r="AU13" t="s">
        <v>41</v>
      </c>
      <c r="AV13">
        <v>2.9975954518908399</v>
      </c>
      <c r="AW13">
        <v>3.9740733797011498</v>
      </c>
      <c r="AX13">
        <v>3.46572450400055</v>
      </c>
      <c r="AY13">
        <v>3.2089444722716101</v>
      </c>
      <c r="AZ13">
        <v>2.6942400221448999</v>
      </c>
      <c r="BA13">
        <v>1.76650000398511</v>
      </c>
      <c r="BE13">
        <f ca="1"/>
        <v>2.83</v>
      </c>
      <c r="BF13">
        <f ca="1"/>
        <v>1.88</v>
      </c>
      <c r="BG13">
        <f ca="1"/>
        <v>2.2200000000000002</v>
      </c>
      <c r="BH13">
        <f ca="1"/>
        <v>2.2999999999999998</v>
      </c>
      <c r="BI13">
        <f ca="1"/>
        <v>2.54</v>
      </c>
      <c r="BJ13">
        <f ca="1"/>
        <v>2.75</v>
      </c>
      <c r="BK13">
        <f ca="1"/>
        <v>2.78</v>
      </c>
      <c r="BL13">
        <f ca="1"/>
        <v>2.96</v>
      </c>
      <c r="BM13">
        <f ca="1"/>
        <v>3.01</v>
      </c>
      <c r="BN13">
        <f ca="1"/>
        <v>3.02</v>
      </c>
      <c r="BO13">
        <f ca="1"/>
        <v>3.23</v>
      </c>
      <c r="BP13">
        <f ca="1"/>
        <v>3.27</v>
      </c>
      <c r="BQ13">
        <f ca="1"/>
        <v>3.47</v>
      </c>
      <c r="BR13">
        <f ca="1"/>
        <v>3.51</v>
      </c>
      <c r="BS13">
        <f ca="1"/>
        <v>3.73</v>
      </c>
      <c r="BT13">
        <f ca="1"/>
        <v>3.77</v>
      </c>
      <c r="BU13">
        <f ca="1"/>
        <v>3.86</v>
      </c>
      <c r="BV13">
        <f ca="1"/>
        <v>4.05</v>
      </c>
      <c r="BW13">
        <f ca="1"/>
        <v>4.17</v>
      </c>
      <c r="BX13">
        <f ca="1"/>
        <v>4.3899999999999997</v>
      </c>
      <c r="BY13">
        <f ca="1"/>
        <v>4.6100000000000003</v>
      </c>
      <c r="BZ13">
        <f ca="1"/>
        <v>4.7300000000000004</v>
      </c>
    </row>
    <row r="14" spans="2:78">
      <c r="B14" s="62" t="s">
        <v>9</v>
      </c>
      <c r="C14" s="63" t="str">
        <f t="array" aca="1" ref="C14" ca="1">IF(C13="","",IF(C13&lt;INDEX(fullTable,H12,1),"min",IF(C13&gt;INDEX(fullTable,H12,width),"max",INDEX(topRow,1,SUM(1*(INDEX(OFFSET($J$6,0,0,41,width),H12,0)&lt;=C13))-IF(H14&gt;1,H14-1,0)))))</f>
        <v/>
      </c>
      <c r="D14" s="63" t="str">
        <f t="array" aca="1" ref="D14" ca="1">IF(MAX(COLUMN(topRow)*IF(INDEX(fullTable,H12,0)=C13,1,0))&lt;=0,C14,IF(H13=width,"max",INDEX(topRow,0,H13)))</f>
        <v/>
      </c>
      <c r="E14" s="62"/>
      <c r="F14" s="64" t="str">
        <f ca="1">IF(OR(C12="",C13=""),"",IF(OR(AND(C14="min",D14&lt;&gt;"min"),IFERROR(FIND("&lt;",C14),0)&gt;0),_xlfn.CONCAT("&lt;=",D14),IF(C14="max",_xlfn.CONCAT("&gt;",INDEX(topRow,1,COUNTIF(topRow,"&lt;&gt;x"))),IF(C14="min",CONCATENATE("&lt;",$J$5),IF(D14="max",CONCATENATE("&gt;=",C14),IF(C14=D14,C14,CONCATENATE(C14," to ",D14)))))))</f>
        <v/>
      </c>
      <c r="H14" s="60">
        <f t="array" aca="1" ref="H14" ca="1">SUM(1*(INDEX(OFFSET($J$6,0,0,41,width),H12,0)=C13))</f>
        <v>0</v>
      </c>
      <c r="I14" s="6" t="str">
        <f ca="1"/>
        <v>4 years  0 mo</v>
      </c>
      <c r="J14" s="40">
        <f ca="1"/>
        <v>1.9</v>
      </c>
      <c r="K14" s="41">
        <f ca="1"/>
        <v>2.2000000000000002</v>
      </c>
      <c r="L14" s="40">
        <f ca="1"/>
        <v>2.2999999999999998</v>
      </c>
      <c r="M14" s="41">
        <f ca="1"/>
        <v>2.5</v>
      </c>
      <c r="N14" s="40">
        <f ca="1"/>
        <v>2.7</v>
      </c>
      <c r="O14" s="41">
        <f ca="1"/>
        <v>2.8</v>
      </c>
      <c r="P14" s="40">
        <f ca="1"/>
        <v>3</v>
      </c>
      <c r="Q14" s="41">
        <f ca="1"/>
        <v>3</v>
      </c>
      <c r="R14" s="40">
        <f ca="1"/>
        <v>3</v>
      </c>
      <c r="S14" s="41">
        <f ca="1"/>
        <v>3.2</v>
      </c>
      <c r="T14" s="40">
        <f ca="1"/>
        <v>3.3</v>
      </c>
      <c r="U14" s="41">
        <f ca="1"/>
        <v>3.5</v>
      </c>
      <c r="V14" s="40">
        <f ca="1"/>
        <v>3.5</v>
      </c>
      <c r="W14" s="41">
        <f ca="1"/>
        <v>3.7</v>
      </c>
      <c r="X14" s="40">
        <f ca="1"/>
        <v>3.8</v>
      </c>
      <c r="Y14" s="41">
        <f ca="1"/>
        <v>3.9</v>
      </c>
      <c r="Z14" s="40">
        <f ca="1"/>
        <v>4.0999999999999996</v>
      </c>
      <c r="AA14" s="41">
        <f ca="1"/>
        <v>4.2</v>
      </c>
      <c r="AB14" s="40">
        <f ca="1"/>
        <v>4.4000000000000004</v>
      </c>
      <c r="AC14" s="41">
        <f ca="1"/>
        <v>4.5999999999999996</v>
      </c>
      <c r="AD14" s="42">
        <f ca="1"/>
        <v>4.7</v>
      </c>
      <c r="AH14">
        <v>2.83</v>
      </c>
      <c r="AI14" s="47">
        <f t="shared" ref="AI14:AQ23" ca="1" si="2">IF(AND(AI$3&gt;=MIN($J$5:$AD$5),AI$3&lt;=MAX($J$5:$AD$5)),INDEX(allCentiles,$AR14,MATCH(AI$3,topRow)),NA())</f>
        <v>1.88</v>
      </c>
      <c r="AJ14" s="47">
        <f t="shared" ca="1" si="2"/>
        <v>2.2200000000000002</v>
      </c>
      <c r="AK14" s="47">
        <f t="shared" ca="1" si="2"/>
        <v>2.2999999999999998</v>
      </c>
      <c r="AL14" s="47">
        <f t="shared" ca="1" si="2"/>
        <v>2.78</v>
      </c>
      <c r="AM14" s="47">
        <f t="shared" ca="1" si="2"/>
        <v>3.27</v>
      </c>
      <c r="AN14" s="47">
        <f t="shared" ca="1" si="2"/>
        <v>3.86</v>
      </c>
      <c r="AO14" s="47">
        <f t="shared" ca="1" si="2"/>
        <v>4.3899999999999997</v>
      </c>
      <c r="AP14" s="47">
        <f t="shared" ca="1" si="2"/>
        <v>4.6100000000000003</v>
      </c>
      <c r="AQ14" s="47">
        <f t="shared" ca="1" si="2"/>
        <v>4.7300000000000004</v>
      </c>
      <c r="AR14">
        <v>12</v>
      </c>
      <c r="AT14">
        <v>13</v>
      </c>
      <c r="AU14" t="s">
        <v>41</v>
      </c>
      <c r="AV14">
        <v>3.0809287852241698</v>
      </c>
      <c r="AW14">
        <v>3.9763376724262902</v>
      </c>
      <c r="AX14">
        <v>3.4688479200768998</v>
      </c>
      <c r="AY14">
        <v>3.2111692357172501</v>
      </c>
      <c r="AZ14">
        <v>2.7031613387178699</v>
      </c>
      <c r="BA14">
        <v>1.7688796796333901</v>
      </c>
      <c r="BE14">
        <f ca="1"/>
        <v>2.92</v>
      </c>
      <c r="BF14">
        <f ca="1"/>
        <v>1.87</v>
      </c>
      <c r="BG14">
        <f ca="1"/>
        <v>2.2200000000000002</v>
      </c>
      <c r="BH14">
        <f ca="1"/>
        <v>2.2999999999999998</v>
      </c>
      <c r="BI14">
        <f ca="1"/>
        <v>2.54</v>
      </c>
      <c r="BJ14">
        <f ca="1"/>
        <v>2.75</v>
      </c>
      <c r="BK14">
        <f ca="1"/>
        <v>2.78</v>
      </c>
      <c r="BL14">
        <f ca="1"/>
        <v>2.95</v>
      </c>
      <c r="BM14">
        <f ca="1"/>
        <v>3.01</v>
      </c>
      <c r="BN14">
        <f ca="1"/>
        <v>3.02</v>
      </c>
      <c r="BO14">
        <f ca="1"/>
        <v>3.23</v>
      </c>
      <c r="BP14">
        <f ca="1"/>
        <v>3.27</v>
      </c>
      <c r="BQ14">
        <f ca="1"/>
        <v>3.46</v>
      </c>
      <c r="BR14">
        <f ca="1"/>
        <v>3.51</v>
      </c>
      <c r="BS14">
        <f ca="1"/>
        <v>3.73</v>
      </c>
      <c r="BT14">
        <f ca="1"/>
        <v>3.77</v>
      </c>
      <c r="BU14">
        <f ca="1"/>
        <v>3.85</v>
      </c>
      <c r="BV14">
        <f ca="1"/>
        <v>4.05</v>
      </c>
      <c r="BW14">
        <f ca="1"/>
        <v>4.16</v>
      </c>
      <c r="BX14">
        <f ca="1"/>
        <v>4.37</v>
      </c>
      <c r="BY14">
        <f ca="1"/>
        <v>4.59</v>
      </c>
      <c r="BZ14">
        <f ca="1"/>
        <v>4.71</v>
      </c>
    </row>
    <row r="15" spans="2:78">
      <c r="B15" s="50" t="s">
        <v>9</v>
      </c>
      <c r="C15" s="58" t="str">
        <f ca="1">IF(OR(LEFT(F14,2)="&gt;&gt;",LEFT(F14,2)="&lt;&lt;"),RIGHT(F14,LEN(F14)-1),F14)</f>
        <v/>
      </c>
      <c r="D15" s="60" t="str">
        <f t="array" aca="1" ref="D15" ca="1">RIGHT(C15,LEN(C15)+1-MIN(FIND({0,1,2,3,4,5,6,7,8,9},C15&amp;"0123456789")))</f>
        <v/>
      </c>
      <c r="E15" s="52"/>
      <c r="I15" s="6" t="str">
        <f ca="1"/>
        <v>3 mo</v>
      </c>
      <c r="J15" s="40">
        <f ca="1"/>
        <v>1.9</v>
      </c>
      <c r="K15" s="41">
        <f ca="1"/>
        <v>2.2000000000000002</v>
      </c>
      <c r="L15" s="40">
        <f ca="1"/>
        <v>2.2999999999999998</v>
      </c>
      <c r="M15" s="41">
        <f ca="1"/>
        <v>2.5</v>
      </c>
      <c r="N15" s="40">
        <f ca="1"/>
        <v>2.7</v>
      </c>
      <c r="O15" s="41">
        <f ca="1"/>
        <v>2.8</v>
      </c>
      <c r="P15" s="40">
        <f ca="1"/>
        <v>3</v>
      </c>
      <c r="Q15" s="41">
        <f ca="1"/>
        <v>3</v>
      </c>
      <c r="R15" s="40">
        <f ca="1"/>
        <v>3</v>
      </c>
      <c r="S15" s="41">
        <f ca="1"/>
        <v>3.2</v>
      </c>
      <c r="T15" s="40">
        <f ca="1"/>
        <v>3.3</v>
      </c>
      <c r="U15" s="41">
        <f ca="1"/>
        <v>3.5</v>
      </c>
      <c r="V15" s="40">
        <f ca="1"/>
        <v>3.5</v>
      </c>
      <c r="W15" s="41">
        <f ca="1"/>
        <v>3.7</v>
      </c>
      <c r="X15" s="40">
        <f ca="1"/>
        <v>3.8</v>
      </c>
      <c r="Y15" s="41">
        <f ca="1"/>
        <v>3.8</v>
      </c>
      <c r="Z15" s="40">
        <f ca="1"/>
        <v>4</v>
      </c>
      <c r="AA15" s="41">
        <f ca="1"/>
        <v>4.0999999999999996</v>
      </c>
      <c r="AB15" s="40">
        <f ca="1"/>
        <v>4.3</v>
      </c>
      <c r="AC15" s="41">
        <f ca="1"/>
        <v>4.5999999999999996</v>
      </c>
      <c r="AD15" s="42">
        <f ca="1"/>
        <v>4.7</v>
      </c>
      <c r="AF15" s="46"/>
      <c r="AH15">
        <v>2.92</v>
      </c>
      <c r="AI15" s="47">
        <f t="shared" ca="1" si="2"/>
        <v>1.87</v>
      </c>
      <c r="AJ15" s="47">
        <f t="shared" ca="1" si="2"/>
        <v>2.2200000000000002</v>
      </c>
      <c r="AK15" s="47">
        <f t="shared" ca="1" si="2"/>
        <v>2.2999999999999998</v>
      </c>
      <c r="AL15" s="47">
        <f t="shared" ca="1" si="2"/>
        <v>2.78</v>
      </c>
      <c r="AM15" s="47">
        <f t="shared" ca="1" si="2"/>
        <v>3.27</v>
      </c>
      <c r="AN15" s="47">
        <f t="shared" ca="1" si="2"/>
        <v>3.85</v>
      </c>
      <c r="AO15" s="47">
        <f t="shared" ca="1" si="2"/>
        <v>4.37</v>
      </c>
      <c r="AP15" s="47">
        <f t="shared" ca="1" si="2"/>
        <v>4.59</v>
      </c>
      <c r="AQ15" s="47">
        <f t="shared" ca="1" si="2"/>
        <v>4.71</v>
      </c>
      <c r="AR15">
        <v>13</v>
      </c>
      <c r="AT15">
        <v>14</v>
      </c>
      <c r="AU15" t="s">
        <v>41</v>
      </c>
      <c r="AV15">
        <v>3.1642621185575099</v>
      </c>
      <c r="AW15">
        <v>3.97827957098781</v>
      </c>
      <c r="AX15">
        <v>3.4715681668383902</v>
      </c>
      <c r="AY15">
        <v>3.21308976844796</v>
      </c>
      <c r="AZ15">
        <v>2.71129649817032</v>
      </c>
      <c r="BA15">
        <v>1.7709809505146601</v>
      </c>
      <c r="BE15">
        <f ca="1"/>
        <v>3</v>
      </c>
      <c r="BF15">
        <f ca="1"/>
        <v>1.86</v>
      </c>
      <c r="BG15">
        <f ca="1"/>
        <v>2.2200000000000002</v>
      </c>
      <c r="BH15">
        <f ca="1"/>
        <v>2.2999999999999998</v>
      </c>
      <c r="BI15">
        <f ca="1"/>
        <v>2.54</v>
      </c>
      <c r="BJ15">
        <f ca="1"/>
        <v>2.75</v>
      </c>
      <c r="BK15">
        <f ca="1"/>
        <v>2.78</v>
      </c>
      <c r="BL15">
        <f ca="1"/>
        <v>2.95</v>
      </c>
      <c r="BM15">
        <f ca="1"/>
        <v>3.01</v>
      </c>
      <c r="BN15">
        <f ca="1"/>
        <v>3.02</v>
      </c>
      <c r="BO15">
        <f ca="1"/>
        <v>3.23</v>
      </c>
      <c r="BP15">
        <f ca="1"/>
        <v>3.27</v>
      </c>
      <c r="BQ15">
        <f ca="1"/>
        <v>3.46</v>
      </c>
      <c r="BR15">
        <f ca="1"/>
        <v>3.51</v>
      </c>
      <c r="BS15">
        <f ca="1"/>
        <v>3.73</v>
      </c>
      <c r="BT15">
        <f ca="1"/>
        <v>3.77</v>
      </c>
      <c r="BU15">
        <f ca="1"/>
        <v>3.85</v>
      </c>
      <c r="BV15">
        <f ca="1"/>
        <v>4.04</v>
      </c>
      <c r="BW15">
        <f ca="1"/>
        <v>4.1500000000000004</v>
      </c>
      <c r="BX15">
        <f ca="1"/>
        <v>4.3499999999999996</v>
      </c>
      <c r="BY15">
        <f ca="1"/>
        <v>4.57</v>
      </c>
      <c r="BZ15">
        <f ca="1"/>
        <v>4.7</v>
      </c>
    </row>
    <row r="16" spans="2:78">
      <c r="F16" s="56" t="s">
        <v>151</v>
      </c>
      <c r="G16" s="57" t="str">
        <f>CONCATENATE(C22, " to +",C23)</f>
        <v>-4 to +20</v>
      </c>
      <c r="I16" s="6" t="str">
        <f ca="1"/>
        <v>6 mo</v>
      </c>
      <c r="J16" s="40">
        <f ca="1"/>
        <v>1.8</v>
      </c>
      <c r="K16" s="41">
        <f ca="1"/>
        <v>2.2000000000000002</v>
      </c>
      <c r="L16" s="40">
        <f ca="1"/>
        <v>2.2999999999999998</v>
      </c>
      <c r="M16" s="41">
        <f ca="1"/>
        <v>2.5</v>
      </c>
      <c r="N16" s="40">
        <f ca="1"/>
        <v>2.7</v>
      </c>
      <c r="O16" s="41">
        <f ca="1"/>
        <v>2.8</v>
      </c>
      <c r="P16" s="40">
        <f ca="1"/>
        <v>2.9</v>
      </c>
      <c r="Q16" s="41">
        <f ca="1"/>
        <v>3</v>
      </c>
      <c r="R16" s="40">
        <f ca="1"/>
        <v>3</v>
      </c>
      <c r="S16" s="41">
        <f ca="1"/>
        <v>3.2</v>
      </c>
      <c r="T16" s="40">
        <f ca="1"/>
        <v>3.3</v>
      </c>
      <c r="U16" s="41">
        <f ca="1"/>
        <v>3.4</v>
      </c>
      <c r="V16" s="40">
        <f ca="1"/>
        <v>3.5</v>
      </c>
      <c r="W16" s="41">
        <f ca="1"/>
        <v>3.7</v>
      </c>
      <c r="X16" s="40">
        <f ca="1"/>
        <v>3.8</v>
      </c>
      <c r="Y16" s="41">
        <f ca="1"/>
        <v>3.8</v>
      </c>
      <c r="Z16" s="40">
        <f ca="1"/>
        <v>4</v>
      </c>
      <c r="AA16" s="41">
        <f ca="1"/>
        <v>4.0999999999999996</v>
      </c>
      <c r="AB16" s="40">
        <f ca="1"/>
        <v>4.3</v>
      </c>
      <c r="AC16" s="41">
        <f ca="1"/>
        <v>4.5</v>
      </c>
      <c r="AD16" s="42">
        <f ca="1"/>
        <v>4.5999999999999996</v>
      </c>
      <c r="AH16">
        <v>3</v>
      </c>
      <c r="AI16" s="47">
        <f t="shared" ca="1" si="2"/>
        <v>1.86</v>
      </c>
      <c r="AJ16" s="47">
        <f t="shared" ca="1" si="2"/>
        <v>2.2200000000000002</v>
      </c>
      <c r="AK16" s="47">
        <f t="shared" ca="1" si="2"/>
        <v>2.2999999999999998</v>
      </c>
      <c r="AL16" s="47">
        <f t="shared" ca="1" si="2"/>
        <v>2.78</v>
      </c>
      <c r="AM16" s="47">
        <f t="shared" ca="1" si="2"/>
        <v>3.27</v>
      </c>
      <c r="AN16" s="47">
        <f t="shared" ca="1" si="2"/>
        <v>3.85</v>
      </c>
      <c r="AO16" s="47">
        <f t="shared" ca="1" si="2"/>
        <v>4.3499999999999996</v>
      </c>
      <c r="AP16" s="47">
        <f t="shared" ca="1" si="2"/>
        <v>4.57</v>
      </c>
      <c r="AQ16" s="47">
        <f t="shared" ca="1" si="2"/>
        <v>4.7</v>
      </c>
      <c r="AR16">
        <v>14</v>
      </c>
      <c r="AT16">
        <v>15</v>
      </c>
      <c r="AU16" t="s">
        <v>41</v>
      </c>
      <c r="AV16">
        <v>3.2475954518908399</v>
      </c>
      <c r="AW16">
        <v>3.9799449784598102</v>
      </c>
      <c r="AX16">
        <v>3.4739372852211199</v>
      </c>
      <c r="AY16">
        <v>3.21474767323644</v>
      </c>
      <c r="AZ16">
        <v>2.7187147776109502</v>
      </c>
      <c r="BA16">
        <v>1.7728363879645701</v>
      </c>
      <c r="BE16">
        <f ca="1"/>
        <v>3.08</v>
      </c>
      <c r="BF16">
        <f ca="1"/>
        <v>1.86</v>
      </c>
      <c r="BG16">
        <f ca="1"/>
        <v>2.2200000000000002</v>
      </c>
      <c r="BH16">
        <f ca="1"/>
        <v>2.2999999999999998</v>
      </c>
      <c r="BI16">
        <f ca="1"/>
        <v>2.54</v>
      </c>
      <c r="BJ16">
        <f ca="1"/>
        <v>2.75</v>
      </c>
      <c r="BK16">
        <f ca="1"/>
        <v>2.78</v>
      </c>
      <c r="BL16">
        <f ca="1"/>
        <v>2.95</v>
      </c>
      <c r="BM16">
        <f ca="1"/>
        <v>3.01</v>
      </c>
      <c r="BN16">
        <f ca="1"/>
        <v>3.02</v>
      </c>
      <c r="BO16">
        <f ca="1"/>
        <v>3.23</v>
      </c>
      <c r="BP16">
        <f ca="1"/>
        <v>3.27</v>
      </c>
      <c r="BQ16">
        <f ca="1"/>
        <v>3.46</v>
      </c>
      <c r="BR16">
        <f ca="1"/>
        <v>3.51</v>
      </c>
      <c r="BS16">
        <f ca="1"/>
        <v>3.72</v>
      </c>
      <c r="BT16">
        <f ca="1"/>
        <v>3.77</v>
      </c>
      <c r="BU16">
        <f ca="1"/>
        <v>3.84</v>
      </c>
      <c r="BV16">
        <f ca="1"/>
        <v>4.03</v>
      </c>
      <c r="BW16">
        <f ca="1"/>
        <v>4.1399999999999997</v>
      </c>
      <c r="BX16">
        <f ca="1"/>
        <v>4.33</v>
      </c>
      <c r="BY16">
        <f ca="1"/>
        <v>4.55</v>
      </c>
      <c r="BZ16">
        <f ca="1"/>
        <v>4.68</v>
      </c>
    </row>
    <row r="17" spans="2:78" ht="17" thickBot="1">
      <c r="B17" s="50" t="s">
        <v>11</v>
      </c>
      <c r="C17" s="57" t="str">
        <f ca="1">IF(C24=C25,C24,CONCATENATE(C24," to ",C25))</f>
        <v/>
      </c>
      <c r="F17" s="56" t="s">
        <v>103</v>
      </c>
      <c r="G17" s="57" t="str">
        <f>CONCATENATE(C20, " to +",C21)</f>
        <v>-20 to +35.6</v>
      </c>
      <c r="I17" s="10" t="str">
        <f ca="1"/>
        <v>9 mo</v>
      </c>
      <c r="J17" s="43">
        <f ca="1"/>
        <v>1.8</v>
      </c>
      <c r="K17" s="44">
        <f ca="1"/>
        <v>2.2000000000000002</v>
      </c>
      <c r="L17" s="43">
        <f ca="1"/>
        <v>2.2999999999999998</v>
      </c>
      <c r="M17" s="44">
        <f ca="1"/>
        <v>2.5</v>
      </c>
      <c r="N17" s="43">
        <f ca="1"/>
        <v>2.7</v>
      </c>
      <c r="O17" s="44">
        <f ca="1"/>
        <v>2.8</v>
      </c>
      <c r="P17" s="43">
        <f ca="1"/>
        <v>2.9</v>
      </c>
      <c r="Q17" s="44">
        <f ca="1"/>
        <v>3</v>
      </c>
      <c r="R17" s="43">
        <f ca="1"/>
        <v>3</v>
      </c>
      <c r="S17" s="44">
        <f ca="1"/>
        <v>3.2</v>
      </c>
      <c r="T17" s="43">
        <f ca="1"/>
        <v>3.3</v>
      </c>
      <c r="U17" s="44">
        <f ca="1"/>
        <v>3.4</v>
      </c>
      <c r="V17" s="43">
        <f ca="1"/>
        <v>3.5</v>
      </c>
      <c r="W17" s="44">
        <f ca="1"/>
        <v>3.7</v>
      </c>
      <c r="X17" s="43">
        <f ca="1"/>
        <v>3.8</v>
      </c>
      <c r="Y17" s="44">
        <f ca="1"/>
        <v>3.8</v>
      </c>
      <c r="Z17" s="43">
        <f ca="1"/>
        <v>4</v>
      </c>
      <c r="AA17" s="44">
        <f ca="1"/>
        <v>4.0999999999999996</v>
      </c>
      <c r="AB17" s="43">
        <f ca="1"/>
        <v>4.2</v>
      </c>
      <c r="AC17" s="44">
        <f ca="1"/>
        <v>4.4000000000000004</v>
      </c>
      <c r="AD17" s="45">
        <f ca="1"/>
        <v>4.5999999999999996</v>
      </c>
      <c r="AH17">
        <v>3.08</v>
      </c>
      <c r="AI17" s="47">
        <f t="shared" ca="1" si="2"/>
        <v>1.86</v>
      </c>
      <c r="AJ17" s="47">
        <f t="shared" ca="1" si="2"/>
        <v>2.2200000000000002</v>
      </c>
      <c r="AK17" s="47">
        <f t="shared" ca="1" si="2"/>
        <v>2.2999999999999998</v>
      </c>
      <c r="AL17" s="47">
        <f t="shared" ca="1" si="2"/>
        <v>2.78</v>
      </c>
      <c r="AM17" s="47">
        <f t="shared" ca="1" si="2"/>
        <v>3.27</v>
      </c>
      <c r="AN17" s="47">
        <f t="shared" ca="1" si="2"/>
        <v>3.84</v>
      </c>
      <c r="AO17" s="47">
        <f t="shared" ca="1" si="2"/>
        <v>4.33</v>
      </c>
      <c r="AP17" s="47">
        <f t="shared" ca="1" si="2"/>
        <v>4.55</v>
      </c>
      <c r="AQ17" s="47">
        <f t="shared" ca="1" si="2"/>
        <v>4.68</v>
      </c>
      <c r="AR17">
        <v>15</v>
      </c>
      <c r="AT17">
        <v>16</v>
      </c>
      <c r="AU17" t="s">
        <v>41</v>
      </c>
      <c r="AV17">
        <v>3.3309287852241698</v>
      </c>
      <c r="AW17">
        <v>3.9813732621522502</v>
      </c>
      <c r="AX17">
        <v>3.4760005987376901</v>
      </c>
      <c r="AY17">
        <v>3.2161788637825302</v>
      </c>
      <c r="AZ17">
        <v>2.7254793493665699</v>
      </c>
      <c r="BA17">
        <v>1.7744747527090901</v>
      </c>
      <c r="BE17">
        <f ca="1"/>
        <v>3.17</v>
      </c>
      <c r="BF17">
        <f ca="1"/>
        <v>1.85</v>
      </c>
      <c r="BG17">
        <f ca="1"/>
        <v>2.2200000000000002</v>
      </c>
      <c r="BH17">
        <f ca="1"/>
        <v>2.2999999999999998</v>
      </c>
      <c r="BI17">
        <f ca="1"/>
        <v>2.54</v>
      </c>
      <c r="BJ17">
        <f ca="1"/>
        <v>2.74</v>
      </c>
      <c r="BK17">
        <f ca="1"/>
        <v>2.78</v>
      </c>
      <c r="BL17">
        <f ca="1"/>
        <v>2.95</v>
      </c>
      <c r="BM17">
        <f ca="1"/>
        <v>3.01</v>
      </c>
      <c r="BN17">
        <f ca="1"/>
        <v>3.02</v>
      </c>
      <c r="BO17">
        <f ca="1"/>
        <v>3.23</v>
      </c>
      <c r="BP17">
        <f ca="1"/>
        <v>3.27</v>
      </c>
      <c r="BQ17">
        <f ca="1"/>
        <v>3.45</v>
      </c>
      <c r="BR17">
        <f ca="1"/>
        <v>3.5</v>
      </c>
      <c r="BS17">
        <f ca="1"/>
        <v>3.72</v>
      </c>
      <c r="BT17">
        <f ca="1"/>
        <v>3.77</v>
      </c>
      <c r="BU17">
        <f ca="1"/>
        <v>3.84</v>
      </c>
      <c r="BV17">
        <f ca="1"/>
        <v>4.0199999999999996</v>
      </c>
      <c r="BW17">
        <f ca="1"/>
        <v>4.1399999999999997</v>
      </c>
      <c r="BX17">
        <f ca="1"/>
        <v>4.32</v>
      </c>
      <c r="BY17">
        <f ca="1"/>
        <v>4.54</v>
      </c>
      <c r="BZ17">
        <f ca="1"/>
        <v>4.67</v>
      </c>
    </row>
    <row r="18" spans="2:78" ht="16" customHeight="1">
      <c r="B18" s="50" t="s">
        <v>12</v>
      </c>
      <c r="C18" s="328" t="str">
        <f ca="1">IF(INDEX(OutcomeInfo,MATCH(B2,Outcomes,0),4)="yes",InterpretIncreaseWorse,InterpretIncreaseBetter)</f>
        <v/>
      </c>
      <c r="D18" s="329"/>
      <c r="E18" s="329"/>
      <c r="F18" s="329"/>
      <c r="G18" s="329"/>
      <c r="I18" s="6" t="str">
        <f ca="1"/>
        <v>5 years  0 mo</v>
      </c>
      <c r="J18" s="40">
        <f ca="1"/>
        <v>1.8</v>
      </c>
      <c r="K18" s="41">
        <f ca="1"/>
        <v>2.2000000000000002</v>
      </c>
      <c r="L18" s="40">
        <f ca="1"/>
        <v>2.2999999999999998</v>
      </c>
      <c r="M18" s="41">
        <f ca="1"/>
        <v>2.5</v>
      </c>
      <c r="N18" s="40">
        <f ca="1"/>
        <v>2.7</v>
      </c>
      <c r="O18" s="41">
        <f ca="1"/>
        <v>2.8</v>
      </c>
      <c r="P18" s="40">
        <f ca="1"/>
        <v>2.9</v>
      </c>
      <c r="Q18" s="41">
        <f ca="1"/>
        <v>3</v>
      </c>
      <c r="R18" s="40">
        <f ca="1"/>
        <v>3</v>
      </c>
      <c r="S18" s="41">
        <f ca="1"/>
        <v>3.2</v>
      </c>
      <c r="T18" s="40">
        <f ca="1"/>
        <v>3.3</v>
      </c>
      <c r="U18" s="41">
        <f ca="1"/>
        <v>3.4</v>
      </c>
      <c r="V18" s="40">
        <f ca="1"/>
        <v>3.5</v>
      </c>
      <c r="W18" s="41">
        <f ca="1"/>
        <v>3.7</v>
      </c>
      <c r="X18" s="40">
        <f ca="1"/>
        <v>3.8</v>
      </c>
      <c r="Y18" s="41">
        <f ca="1"/>
        <v>3.8</v>
      </c>
      <c r="Z18" s="40">
        <f ca="1"/>
        <v>4</v>
      </c>
      <c r="AA18" s="41">
        <f ca="1"/>
        <v>4.0999999999999996</v>
      </c>
      <c r="AB18" s="40">
        <f ca="1"/>
        <v>4.2</v>
      </c>
      <c r="AC18" s="41">
        <f ca="1"/>
        <v>4.4000000000000004</v>
      </c>
      <c r="AD18" s="42">
        <f ca="1"/>
        <v>4.5</v>
      </c>
      <c r="AH18">
        <v>3.17</v>
      </c>
      <c r="AI18" s="47">
        <f t="shared" ca="1" si="2"/>
        <v>1.85</v>
      </c>
      <c r="AJ18" s="47">
        <f t="shared" ca="1" si="2"/>
        <v>2.2200000000000002</v>
      </c>
      <c r="AK18" s="47">
        <f t="shared" ca="1" si="2"/>
        <v>2.2999999999999998</v>
      </c>
      <c r="AL18" s="47">
        <f t="shared" ca="1" si="2"/>
        <v>2.78</v>
      </c>
      <c r="AM18" s="47">
        <f t="shared" ca="1" si="2"/>
        <v>3.27</v>
      </c>
      <c r="AN18" s="47">
        <f t="shared" ca="1" si="2"/>
        <v>3.84</v>
      </c>
      <c r="AO18" s="47">
        <f t="shared" ca="1" si="2"/>
        <v>4.32</v>
      </c>
      <c r="AP18" s="47">
        <f t="shared" ca="1" si="2"/>
        <v>4.54</v>
      </c>
      <c r="AQ18" s="47">
        <f t="shared" ca="1" si="2"/>
        <v>4.67</v>
      </c>
      <c r="AR18">
        <v>16</v>
      </c>
      <c r="AT18">
        <v>17</v>
      </c>
      <c r="AU18" t="s">
        <v>41</v>
      </c>
      <c r="AV18">
        <v>3.4142621185575099</v>
      </c>
      <c r="AW18">
        <v>3.9825981841850702</v>
      </c>
      <c r="AX18">
        <v>3.4777975805595598</v>
      </c>
      <c r="AY18">
        <v>3.2174143426794202</v>
      </c>
      <c r="AZ18">
        <v>2.7316478189427</v>
      </c>
      <c r="BA18">
        <v>1.7759214406781101</v>
      </c>
      <c r="BE18">
        <f ca="1"/>
        <v>3.25</v>
      </c>
      <c r="BF18">
        <f ca="1"/>
        <v>1.84</v>
      </c>
      <c r="BG18">
        <f ca="1"/>
        <v>2.21</v>
      </c>
      <c r="BH18">
        <f ca="1"/>
        <v>2.2999999999999998</v>
      </c>
      <c r="BI18">
        <f ca="1"/>
        <v>2.54</v>
      </c>
      <c r="BJ18">
        <f ca="1"/>
        <v>2.74</v>
      </c>
      <c r="BK18">
        <f ca="1"/>
        <v>2.77</v>
      </c>
      <c r="BL18">
        <f ca="1"/>
        <v>2.95</v>
      </c>
      <c r="BM18">
        <f ca="1"/>
        <v>3.01</v>
      </c>
      <c r="BN18">
        <f ca="1"/>
        <v>3.02</v>
      </c>
      <c r="BO18">
        <f ca="1"/>
        <v>3.23</v>
      </c>
      <c r="BP18">
        <f ca="1"/>
        <v>3.27</v>
      </c>
      <c r="BQ18">
        <f ca="1"/>
        <v>3.45</v>
      </c>
      <c r="BR18">
        <f ca="1"/>
        <v>3.5</v>
      </c>
      <c r="BS18">
        <f ca="1"/>
        <v>3.72</v>
      </c>
      <c r="BT18">
        <f ca="1"/>
        <v>3.77</v>
      </c>
      <c r="BU18">
        <f ca="1"/>
        <v>3.84</v>
      </c>
      <c r="BV18">
        <f ca="1"/>
        <v>4.0199999999999996</v>
      </c>
      <c r="BW18">
        <f ca="1"/>
        <v>4.13</v>
      </c>
      <c r="BX18">
        <f ca="1"/>
        <v>4.3</v>
      </c>
      <c r="BY18">
        <f ca="1"/>
        <v>4.5199999999999996</v>
      </c>
      <c r="BZ18">
        <f ca="1"/>
        <v>4.6500000000000004</v>
      </c>
    </row>
    <row r="19" spans="2:78">
      <c r="B19" s="50"/>
      <c r="C19" s="329"/>
      <c r="D19" s="329"/>
      <c r="E19" s="329"/>
      <c r="F19" s="329"/>
      <c r="G19" s="329"/>
      <c r="I19" s="6" t="str">
        <f ca="1"/>
        <v>3 mo</v>
      </c>
      <c r="J19" s="40">
        <f ca="1"/>
        <v>1.8</v>
      </c>
      <c r="K19" s="41">
        <f ca="1"/>
        <v>2.2000000000000002</v>
      </c>
      <c r="L19" s="40">
        <f ca="1"/>
        <v>2.2999999999999998</v>
      </c>
      <c r="M19" s="41">
        <f ca="1"/>
        <v>2.5</v>
      </c>
      <c r="N19" s="40">
        <f ca="1"/>
        <v>2.7</v>
      </c>
      <c r="O19" s="41">
        <f ca="1"/>
        <v>2.8</v>
      </c>
      <c r="P19" s="40">
        <f ca="1"/>
        <v>2.9</v>
      </c>
      <c r="Q19" s="41">
        <f ca="1"/>
        <v>3</v>
      </c>
      <c r="R19" s="40">
        <f ca="1"/>
        <v>3</v>
      </c>
      <c r="S19" s="41">
        <f ca="1"/>
        <v>3.2</v>
      </c>
      <c r="T19" s="40">
        <f ca="1"/>
        <v>3.3</v>
      </c>
      <c r="U19" s="41">
        <f ca="1"/>
        <v>3.4</v>
      </c>
      <c r="V19" s="40">
        <f ca="1"/>
        <v>3.5</v>
      </c>
      <c r="W19" s="41">
        <f ca="1"/>
        <v>3.7</v>
      </c>
      <c r="X19" s="40">
        <f ca="1"/>
        <v>3.8</v>
      </c>
      <c r="Y19" s="41">
        <f ca="1"/>
        <v>3.8</v>
      </c>
      <c r="Z19" s="40">
        <f ca="1"/>
        <v>3.9</v>
      </c>
      <c r="AA19" s="41">
        <f ca="1"/>
        <v>4.0999999999999996</v>
      </c>
      <c r="AB19" s="40">
        <f ca="1"/>
        <v>4.2</v>
      </c>
      <c r="AC19" s="41">
        <f ca="1"/>
        <v>4.4000000000000004</v>
      </c>
      <c r="AD19" s="42">
        <f ca="1"/>
        <v>4.5</v>
      </c>
      <c r="AH19">
        <v>3.25</v>
      </c>
      <c r="AI19" s="47">
        <f t="shared" ca="1" si="2"/>
        <v>1.84</v>
      </c>
      <c r="AJ19" s="47">
        <f t="shared" ca="1" si="2"/>
        <v>2.21</v>
      </c>
      <c r="AK19" s="47">
        <f t="shared" ca="1" si="2"/>
        <v>2.2999999999999998</v>
      </c>
      <c r="AL19" s="47">
        <f t="shared" ca="1" si="2"/>
        <v>2.77</v>
      </c>
      <c r="AM19" s="47">
        <f t="shared" ca="1" si="2"/>
        <v>3.27</v>
      </c>
      <c r="AN19" s="47">
        <f t="shared" ca="1" si="2"/>
        <v>3.84</v>
      </c>
      <c r="AO19" s="47">
        <f t="shared" ca="1" si="2"/>
        <v>4.3</v>
      </c>
      <c r="AP19" s="47">
        <f t="shared" ca="1" si="2"/>
        <v>4.5199999999999996</v>
      </c>
      <c r="AQ19" s="47">
        <f t="shared" ca="1" si="2"/>
        <v>4.6500000000000004</v>
      </c>
      <c r="AR19">
        <v>17</v>
      </c>
      <c r="AT19">
        <v>18</v>
      </c>
      <c r="AU19" t="s">
        <v>41</v>
      </c>
      <c r="AV19">
        <v>3.4975954518908399</v>
      </c>
      <c r="AW19">
        <v>3.9836486995654798</v>
      </c>
      <c r="AX19">
        <v>3.4793626086768299</v>
      </c>
      <c r="AY19">
        <v>3.2184808729949101</v>
      </c>
      <c r="AZ19">
        <v>2.7372727155786301</v>
      </c>
      <c r="BA19">
        <v>1.77719887666221</v>
      </c>
      <c r="BE19">
        <f ca="1"/>
        <v>3.33</v>
      </c>
      <c r="BF19">
        <f ca="1"/>
        <v>1.84</v>
      </c>
      <c r="BG19">
        <f ca="1"/>
        <v>2.21</v>
      </c>
      <c r="BH19">
        <f ca="1"/>
        <v>2.2999999999999998</v>
      </c>
      <c r="BI19">
        <f ca="1"/>
        <v>2.54</v>
      </c>
      <c r="BJ19">
        <f ca="1"/>
        <v>2.74</v>
      </c>
      <c r="BK19">
        <f ca="1"/>
        <v>2.77</v>
      </c>
      <c r="BL19">
        <f ca="1"/>
        <v>2.95</v>
      </c>
      <c r="BM19">
        <f ca="1"/>
        <v>3.01</v>
      </c>
      <c r="BN19">
        <f ca="1"/>
        <v>3.02</v>
      </c>
      <c r="BO19">
        <f ca="1"/>
        <v>3.23</v>
      </c>
      <c r="BP19">
        <f ca="1"/>
        <v>3.27</v>
      </c>
      <c r="BQ19">
        <f ca="1"/>
        <v>3.44</v>
      </c>
      <c r="BR19">
        <f ca="1"/>
        <v>3.5</v>
      </c>
      <c r="BS19">
        <f ca="1"/>
        <v>3.72</v>
      </c>
      <c r="BT19">
        <f ca="1"/>
        <v>3.76</v>
      </c>
      <c r="BU19">
        <f ca="1"/>
        <v>3.83</v>
      </c>
      <c r="BV19">
        <f ca="1"/>
        <v>4.01</v>
      </c>
      <c r="BW19">
        <f ca="1"/>
        <v>4.12</v>
      </c>
      <c r="BX19">
        <f ca="1"/>
        <v>4.29</v>
      </c>
      <c r="BY19">
        <f ca="1"/>
        <v>4.5</v>
      </c>
      <c r="BZ19">
        <f ca="1"/>
        <v>4.6399999999999997</v>
      </c>
    </row>
    <row r="20" spans="2:78">
      <c r="C20" s="62">
        <f>VLOOKUP(INDEX(OutcomeInfo,MATCH(B2,Outcomes,0),3),tenPercent,MATCH(B1,GMFCS)+1,FALSE)</f>
        <v>-20</v>
      </c>
      <c r="D20" s="62" t="s">
        <v>13</v>
      </c>
      <c r="I20" s="6" t="str">
        <f ca="1"/>
        <v>6 mo</v>
      </c>
      <c r="J20" s="40">
        <f ca="1"/>
        <v>1.7</v>
      </c>
      <c r="K20" s="41">
        <f ca="1"/>
        <v>2.2000000000000002</v>
      </c>
      <c r="L20" s="40">
        <f ca="1"/>
        <v>2.2999999999999998</v>
      </c>
      <c r="M20" s="41">
        <f ca="1"/>
        <v>2.5</v>
      </c>
      <c r="N20" s="40">
        <f ca="1"/>
        <v>2.7</v>
      </c>
      <c r="O20" s="41">
        <f ca="1"/>
        <v>2.7</v>
      </c>
      <c r="P20" s="40">
        <f ca="1"/>
        <v>2.9</v>
      </c>
      <c r="Q20" s="41">
        <f ca="1"/>
        <v>3</v>
      </c>
      <c r="R20" s="40">
        <f ca="1"/>
        <v>3</v>
      </c>
      <c r="S20" s="41">
        <f ca="1"/>
        <v>3.2</v>
      </c>
      <c r="T20" s="40">
        <f ca="1"/>
        <v>3.3</v>
      </c>
      <c r="U20" s="41">
        <f ca="1"/>
        <v>3.4</v>
      </c>
      <c r="V20" s="40">
        <f ca="1"/>
        <v>3.4</v>
      </c>
      <c r="W20" s="41">
        <f ca="1"/>
        <v>3.7</v>
      </c>
      <c r="X20" s="40">
        <f ca="1"/>
        <v>3.7</v>
      </c>
      <c r="Y20" s="41">
        <f ca="1"/>
        <v>3.8</v>
      </c>
      <c r="Z20" s="40">
        <f ca="1"/>
        <v>3.9</v>
      </c>
      <c r="AA20" s="41">
        <f ca="1"/>
        <v>4</v>
      </c>
      <c r="AB20" s="40">
        <f ca="1"/>
        <v>4.0999999999999996</v>
      </c>
      <c r="AC20" s="41">
        <f ca="1"/>
        <v>4.3</v>
      </c>
      <c r="AD20" s="42">
        <f ca="1"/>
        <v>4.5</v>
      </c>
      <c r="AH20">
        <v>3.33</v>
      </c>
      <c r="AI20" s="47">
        <f t="shared" ca="1" si="2"/>
        <v>1.84</v>
      </c>
      <c r="AJ20" s="47">
        <f t="shared" ca="1" si="2"/>
        <v>2.21</v>
      </c>
      <c r="AK20" s="47">
        <f t="shared" ca="1" si="2"/>
        <v>2.2999999999999998</v>
      </c>
      <c r="AL20" s="47">
        <f t="shared" ca="1" si="2"/>
        <v>2.77</v>
      </c>
      <c r="AM20" s="47">
        <f t="shared" ca="1" si="2"/>
        <v>3.27</v>
      </c>
      <c r="AN20" s="47">
        <f t="shared" ca="1" si="2"/>
        <v>3.83</v>
      </c>
      <c r="AO20" s="47">
        <f t="shared" ca="1" si="2"/>
        <v>4.29</v>
      </c>
      <c r="AP20" s="47">
        <f t="shared" ca="1" si="2"/>
        <v>4.5</v>
      </c>
      <c r="AQ20" s="47">
        <f t="shared" ca="1" si="2"/>
        <v>4.6399999999999997</v>
      </c>
      <c r="AR20">
        <v>18</v>
      </c>
      <c r="AT20">
        <v>19</v>
      </c>
      <c r="AU20" t="s">
        <v>41</v>
      </c>
      <c r="AV20">
        <v>3.5809287852241698</v>
      </c>
      <c r="AW20">
        <v>3.9845496406334902</v>
      </c>
      <c r="AX20">
        <v>3.4807256235821602</v>
      </c>
      <c r="AY20">
        <v>3.21940155801571</v>
      </c>
      <c r="AZ20">
        <v>2.7424019395740502</v>
      </c>
      <c r="BA20">
        <v>1.77832686191432</v>
      </c>
      <c r="BE20">
        <f ca="1"/>
        <v>3.42</v>
      </c>
      <c r="BF20">
        <f ca="1"/>
        <v>1.83</v>
      </c>
      <c r="BG20">
        <f ca="1"/>
        <v>2.21</v>
      </c>
      <c r="BH20">
        <f ca="1"/>
        <v>2.29</v>
      </c>
      <c r="BI20">
        <f ca="1"/>
        <v>2.54</v>
      </c>
      <c r="BJ20">
        <f ca="1"/>
        <v>2.74</v>
      </c>
      <c r="BK20">
        <f ca="1"/>
        <v>2.77</v>
      </c>
      <c r="BL20">
        <f ca="1"/>
        <v>2.94</v>
      </c>
      <c r="BM20">
        <f ca="1"/>
        <v>3.01</v>
      </c>
      <c r="BN20">
        <f ca="1"/>
        <v>3.02</v>
      </c>
      <c r="BO20">
        <f ca="1"/>
        <v>3.23</v>
      </c>
      <c r="BP20">
        <f ca="1"/>
        <v>3.27</v>
      </c>
      <c r="BQ20">
        <f ca="1"/>
        <v>3.44</v>
      </c>
      <c r="BR20">
        <f ca="1"/>
        <v>3.49</v>
      </c>
      <c r="BS20">
        <f ca="1"/>
        <v>3.71</v>
      </c>
      <c r="BT20">
        <f ca="1"/>
        <v>3.76</v>
      </c>
      <c r="BU20">
        <f ca="1"/>
        <v>3.83</v>
      </c>
      <c r="BV20">
        <f ca="1"/>
        <v>4</v>
      </c>
      <c r="BW20">
        <f ca="1"/>
        <v>4.12</v>
      </c>
      <c r="BX20">
        <f ca="1"/>
        <v>4.2699999999999996</v>
      </c>
      <c r="BY20">
        <f ca="1"/>
        <v>4.49</v>
      </c>
      <c r="BZ20">
        <f ca="1"/>
        <v>4.62</v>
      </c>
    </row>
    <row r="21" spans="2:78" ht="17" thickBot="1">
      <c r="C21" s="62">
        <f>VLOOKUP(INDEX(OutcomeInfo,MATCH(B2,Outcomes,0),3),ninetyPercent,MATCH(B1,GMFCS)+1,FALSE)</f>
        <v>35.6</v>
      </c>
      <c r="D21" s="62" t="s">
        <v>14</v>
      </c>
      <c r="I21" s="10" t="str">
        <f ca="1"/>
        <v>9 mo</v>
      </c>
      <c r="J21" s="43">
        <f ca="1"/>
        <v>1.7</v>
      </c>
      <c r="K21" s="44">
        <f ca="1"/>
        <v>2.1</v>
      </c>
      <c r="L21" s="43">
        <f ca="1"/>
        <v>2.2999999999999998</v>
      </c>
      <c r="M21" s="44">
        <f ca="1"/>
        <v>2.5</v>
      </c>
      <c r="N21" s="43">
        <f ca="1"/>
        <v>2.7</v>
      </c>
      <c r="O21" s="44">
        <f ca="1"/>
        <v>2.7</v>
      </c>
      <c r="P21" s="43">
        <f ca="1"/>
        <v>2.9</v>
      </c>
      <c r="Q21" s="44">
        <f ca="1"/>
        <v>3</v>
      </c>
      <c r="R21" s="43">
        <f ca="1"/>
        <v>3</v>
      </c>
      <c r="S21" s="44">
        <f ca="1"/>
        <v>3.2</v>
      </c>
      <c r="T21" s="43">
        <f ca="1"/>
        <v>3.3</v>
      </c>
      <c r="U21" s="44">
        <f ca="1"/>
        <v>3.4</v>
      </c>
      <c r="V21" s="43">
        <f ca="1"/>
        <v>3.4</v>
      </c>
      <c r="W21" s="44">
        <f ca="1"/>
        <v>3.7</v>
      </c>
      <c r="X21" s="43">
        <f ca="1"/>
        <v>3.7</v>
      </c>
      <c r="Y21" s="44">
        <f ca="1"/>
        <v>3.8</v>
      </c>
      <c r="Z21" s="43">
        <f ca="1"/>
        <v>3.9</v>
      </c>
      <c r="AA21" s="44">
        <f ca="1"/>
        <v>4</v>
      </c>
      <c r="AB21" s="43">
        <f ca="1"/>
        <v>4.0999999999999996</v>
      </c>
      <c r="AC21" s="44">
        <f ca="1"/>
        <v>4.3</v>
      </c>
      <c r="AD21" s="45">
        <f ca="1"/>
        <v>4.5</v>
      </c>
      <c r="AH21">
        <v>3.42</v>
      </c>
      <c r="AI21" s="47">
        <f t="shared" ca="1" si="2"/>
        <v>1.83</v>
      </c>
      <c r="AJ21" s="47">
        <f t="shared" ca="1" si="2"/>
        <v>2.21</v>
      </c>
      <c r="AK21" s="47">
        <f t="shared" ca="1" si="2"/>
        <v>2.29</v>
      </c>
      <c r="AL21" s="47">
        <f t="shared" ca="1" si="2"/>
        <v>2.77</v>
      </c>
      <c r="AM21" s="47">
        <f t="shared" ca="1" si="2"/>
        <v>3.27</v>
      </c>
      <c r="AN21" s="47">
        <f t="shared" ca="1" si="2"/>
        <v>3.83</v>
      </c>
      <c r="AO21" s="47">
        <f t="shared" ca="1" si="2"/>
        <v>4.2699999999999996</v>
      </c>
      <c r="AP21" s="47">
        <f t="shared" ca="1" si="2"/>
        <v>4.49</v>
      </c>
      <c r="AQ21" s="47">
        <f t="shared" ca="1" si="2"/>
        <v>4.62</v>
      </c>
      <c r="AR21">
        <v>19</v>
      </c>
      <c r="AT21">
        <v>20</v>
      </c>
      <c r="AU21" t="s">
        <v>41</v>
      </c>
      <c r="AV21">
        <v>3.6642621185575099</v>
      </c>
      <c r="AW21">
        <v>3.98532230405486</v>
      </c>
      <c r="AX21">
        <v>3.4819127010612601</v>
      </c>
      <c r="AY21">
        <v>3.2201963417130899</v>
      </c>
      <c r="AZ21">
        <v>2.7470791701967601</v>
      </c>
      <c r="BA21">
        <v>1.77932288108462</v>
      </c>
      <c r="BE21">
        <f ca="1"/>
        <v>3.5</v>
      </c>
      <c r="BF21">
        <f ca="1"/>
        <v>1.82</v>
      </c>
      <c r="BG21">
        <f ca="1"/>
        <v>2.2000000000000002</v>
      </c>
      <c r="BH21">
        <f ca="1"/>
        <v>2.29</v>
      </c>
      <c r="BI21">
        <f ca="1"/>
        <v>2.5499999999999998</v>
      </c>
      <c r="BJ21">
        <f ca="1"/>
        <v>2.74</v>
      </c>
      <c r="BK21">
        <f ca="1"/>
        <v>2.77</v>
      </c>
      <c r="BL21">
        <f ca="1"/>
        <v>2.94</v>
      </c>
      <c r="BM21">
        <f ca="1"/>
        <v>3.01</v>
      </c>
      <c r="BN21">
        <f ca="1"/>
        <v>3.03</v>
      </c>
      <c r="BO21">
        <f ca="1"/>
        <v>3.22</v>
      </c>
      <c r="BP21">
        <f ca="1"/>
        <v>3.27</v>
      </c>
      <c r="BQ21">
        <f ca="1"/>
        <v>3.43</v>
      </c>
      <c r="BR21">
        <f ca="1"/>
        <v>3.49</v>
      </c>
      <c r="BS21">
        <f ca="1"/>
        <v>3.71</v>
      </c>
      <c r="BT21">
        <f ca="1"/>
        <v>3.76</v>
      </c>
      <c r="BU21">
        <f ca="1"/>
        <v>3.83</v>
      </c>
      <c r="BV21">
        <f ca="1"/>
        <v>4</v>
      </c>
      <c r="BW21">
        <f ca="1"/>
        <v>4.1100000000000003</v>
      </c>
      <c r="BX21">
        <f ca="1"/>
        <v>4.26</v>
      </c>
      <c r="BY21">
        <f ca="1"/>
        <v>4.47</v>
      </c>
      <c r="BZ21">
        <f ca="1"/>
        <v>4.6100000000000003</v>
      </c>
    </row>
    <row r="22" spans="2:78">
      <c r="C22" s="62">
        <f>VLOOKUP(INDEX(OutcomeInfo,MATCH(B2,Outcomes,0),3),twentyfivePercent,MATCH(B1,GMFCS)+1,FALSE)</f>
        <v>-4</v>
      </c>
      <c r="D22" s="62" t="s">
        <v>114</v>
      </c>
      <c r="I22" s="6" t="str">
        <f ca="1"/>
        <v>6 years  0 mo</v>
      </c>
      <c r="J22" s="40">
        <f ca="1"/>
        <v>1.7</v>
      </c>
      <c r="K22" s="41">
        <f ca="1"/>
        <v>2.1</v>
      </c>
      <c r="L22" s="40">
        <f ca="1"/>
        <v>2.2000000000000002</v>
      </c>
      <c r="M22" s="41">
        <f ca="1"/>
        <v>2.5</v>
      </c>
      <c r="N22" s="40">
        <f ca="1"/>
        <v>2.7</v>
      </c>
      <c r="O22" s="41">
        <f ca="1"/>
        <v>2.7</v>
      </c>
      <c r="P22" s="40">
        <f ca="1"/>
        <v>2.9</v>
      </c>
      <c r="Q22" s="41">
        <f ca="1"/>
        <v>3</v>
      </c>
      <c r="R22" s="40">
        <f ca="1"/>
        <v>3</v>
      </c>
      <c r="S22" s="41">
        <f ca="1"/>
        <v>3.2</v>
      </c>
      <c r="T22" s="40">
        <f ca="1"/>
        <v>3.3</v>
      </c>
      <c r="U22" s="41">
        <f ca="1"/>
        <v>3.4</v>
      </c>
      <c r="V22" s="40">
        <f ca="1"/>
        <v>3.4</v>
      </c>
      <c r="W22" s="41">
        <f ca="1"/>
        <v>3.7</v>
      </c>
      <c r="X22" s="40">
        <f ca="1"/>
        <v>3.7</v>
      </c>
      <c r="Y22" s="41">
        <f ca="1"/>
        <v>3.8</v>
      </c>
      <c r="Z22" s="40">
        <f ca="1"/>
        <v>3.9</v>
      </c>
      <c r="AA22" s="41">
        <f ca="1"/>
        <v>4</v>
      </c>
      <c r="AB22" s="40">
        <f ca="1"/>
        <v>4.0999999999999996</v>
      </c>
      <c r="AC22" s="41">
        <f ca="1"/>
        <v>4.3</v>
      </c>
      <c r="AD22" s="42">
        <f ca="1"/>
        <v>4.4000000000000004</v>
      </c>
      <c r="AH22">
        <v>3.5</v>
      </c>
      <c r="AI22" s="47">
        <f t="shared" ca="1" si="2"/>
        <v>1.82</v>
      </c>
      <c r="AJ22" s="47">
        <f t="shared" ca="1" si="2"/>
        <v>2.2000000000000002</v>
      </c>
      <c r="AK22" s="47">
        <f t="shared" ca="1" si="2"/>
        <v>2.29</v>
      </c>
      <c r="AL22" s="47">
        <f t="shared" ca="1" si="2"/>
        <v>2.77</v>
      </c>
      <c r="AM22" s="47">
        <f t="shared" ca="1" si="2"/>
        <v>3.27</v>
      </c>
      <c r="AN22" s="47">
        <f t="shared" ca="1" si="2"/>
        <v>3.83</v>
      </c>
      <c r="AO22" s="47">
        <f t="shared" ca="1" si="2"/>
        <v>4.26</v>
      </c>
      <c r="AP22" s="47">
        <f t="shared" ca="1" si="2"/>
        <v>4.47</v>
      </c>
      <c r="AQ22" s="47">
        <f t="shared" ca="1" si="2"/>
        <v>4.6100000000000003</v>
      </c>
      <c r="AR22">
        <v>20</v>
      </c>
      <c r="AT22">
        <v>21</v>
      </c>
      <c r="AU22" t="s">
        <v>41</v>
      </c>
      <c r="AV22">
        <v>3.7475954518908399</v>
      </c>
      <c r="AW22">
        <v>3.9859849542368901</v>
      </c>
      <c r="AX22">
        <v>3.4829465510476898</v>
      </c>
      <c r="AY22">
        <v>3.22088244077124</v>
      </c>
      <c r="AZ22">
        <v>2.7513442376450898</v>
      </c>
      <c r="BA22">
        <v>1.78020237324618</v>
      </c>
      <c r="BE22">
        <f ca="1"/>
        <v>3.58</v>
      </c>
      <c r="BF22">
        <f ca="1"/>
        <v>1.81</v>
      </c>
      <c r="BG22">
        <f ca="1"/>
        <v>2.2000000000000002</v>
      </c>
      <c r="BH22">
        <f ca="1"/>
        <v>2.29</v>
      </c>
      <c r="BI22">
        <f ca="1"/>
        <v>2.5499999999999998</v>
      </c>
      <c r="BJ22">
        <f ca="1"/>
        <v>2.73</v>
      </c>
      <c r="BK22">
        <f ca="1"/>
        <v>2.77</v>
      </c>
      <c r="BL22">
        <f ca="1"/>
        <v>2.94</v>
      </c>
      <c r="BM22">
        <f ca="1"/>
        <v>3.01</v>
      </c>
      <c r="BN22">
        <f ca="1"/>
        <v>3.03</v>
      </c>
      <c r="BO22">
        <f ca="1"/>
        <v>3.22</v>
      </c>
      <c r="BP22">
        <f ca="1"/>
        <v>3.27</v>
      </c>
      <c r="BQ22">
        <f ca="1"/>
        <v>3.43</v>
      </c>
      <c r="BR22">
        <f ca="1"/>
        <v>3.49</v>
      </c>
      <c r="BS22">
        <f ca="1"/>
        <v>3.71</v>
      </c>
      <c r="BT22">
        <f ca="1"/>
        <v>3.76</v>
      </c>
      <c r="BU22">
        <f ca="1"/>
        <v>3.82</v>
      </c>
      <c r="BV22">
        <f ca="1"/>
        <v>3.99</v>
      </c>
      <c r="BW22">
        <f ca="1"/>
        <v>4.0999999999999996</v>
      </c>
      <c r="BX22">
        <f ca="1"/>
        <v>4.24</v>
      </c>
      <c r="BY22">
        <f ca="1"/>
        <v>4.46</v>
      </c>
      <c r="BZ22">
        <f ca="1"/>
        <v>4.5999999999999996</v>
      </c>
    </row>
    <row r="23" spans="2:78">
      <c r="B23" s="48"/>
      <c r="C23" s="47">
        <f>VLOOKUP(INDEX(OutcomeInfo,MATCH(B2,Outcomes,0),3),seventyfivePercent,MATCH(B1,GMFCS)+1,FALSE)</f>
        <v>20</v>
      </c>
      <c r="D23" s="47" t="s">
        <v>115</v>
      </c>
      <c r="I23" s="6" t="str">
        <f ca="1"/>
        <v>3 mo</v>
      </c>
      <c r="J23" s="40">
        <f ca="1"/>
        <v>1.7</v>
      </c>
      <c r="K23" s="41">
        <f ca="1"/>
        <v>2.1</v>
      </c>
      <c r="L23" s="40">
        <f ca="1"/>
        <v>2.2000000000000002</v>
      </c>
      <c r="M23" s="41">
        <f ca="1"/>
        <v>2.5</v>
      </c>
      <c r="N23" s="40">
        <f ca="1"/>
        <v>2.6</v>
      </c>
      <c r="O23" s="41">
        <f ca="1"/>
        <v>2.7</v>
      </c>
      <c r="P23" s="40">
        <f ca="1"/>
        <v>2.9</v>
      </c>
      <c r="Q23" s="41">
        <f ca="1"/>
        <v>3</v>
      </c>
      <c r="R23" s="40">
        <f ca="1"/>
        <v>3</v>
      </c>
      <c r="S23" s="41">
        <f ca="1"/>
        <v>3.2</v>
      </c>
      <c r="T23" s="40">
        <f ca="1"/>
        <v>3.2</v>
      </c>
      <c r="U23" s="41">
        <f ca="1"/>
        <v>3.3</v>
      </c>
      <c r="V23" s="40">
        <f ca="1"/>
        <v>3.4</v>
      </c>
      <c r="W23" s="41">
        <f ca="1"/>
        <v>3.6</v>
      </c>
      <c r="X23" s="40">
        <f ca="1"/>
        <v>3.7</v>
      </c>
      <c r="Y23" s="41">
        <f ca="1"/>
        <v>3.8</v>
      </c>
      <c r="Z23" s="40">
        <f ca="1"/>
        <v>3.9</v>
      </c>
      <c r="AA23" s="41">
        <f ca="1"/>
        <v>4</v>
      </c>
      <c r="AB23" s="40">
        <f ca="1"/>
        <v>4</v>
      </c>
      <c r="AC23" s="41">
        <f ca="1"/>
        <v>4.3</v>
      </c>
      <c r="AD23" s="42">
        <f ca="1"/>
        <v>4.4000000000000004</v>
      </c>
      <c r="AH23">
        <v>3.58</v>
      </c>
      <c r="AI23" s="47">
        <f t="shared" ca="1" si="2"/>
        <v>1.81</v>
      </c>
      <c r="AJ23" s="47">
        <f t="shared" ca="1" si="2"/>
        <v>2.2000000000000002</v>
      </c>
      <c r="AK23" s="47">
        <f t="shared" ca="1" si="2"/>
        <v>2.29</v>
      </c>
      <c r="AL23" s="47">
        <f t="shared" ca="1" si="2"/>
        <v>2.77</v>
      </c>
      <c r="AM23" s="47">
        <f t="shared" ca="1" si="2"/>
        <v>3.27</v>
      </c>
      <c r="AN23" s="47">
        <f t="shared" ca="1" si="2"/>
        <v>3.82</v>
      </c>
      <c r="AO23" s="47">
        <f t="shared" ca="1" si="2"/>
        <v>4.24</v>
      </c>
      <c r="AP23" s="47">
        <f t="shared" ca="1" si="2"/>
        <v>4.46</v>
      </c>
      <c r="AQ23" s="47">
        <f t="shared" ca="1" si="2"/>
        <v>4.5999999999999996</v>
      </c>
      <c r="AR23">
        <v>21</v>
      </c>
      <c r="AT23">
        <v>22</v>
      </c>
      <c r="AU23" t="s">
        <v>41</v>
      </c>
      <c r="AV23">
        <v>3.8309287852241698</v>
      </c>
      <c r="AW23">
        <v>3.98655325506699</v>
      </c>
      <c r="AX23">
        <v>3.48384695208575</v>
      </c>
      <c r="AY23">
        <v>3.2214747175367799</v>
      </c>
      <c r="AZ23">
        <v>2.7552334622324999</v>
      </c>
      <c r="BA23">
        <v>1.78097897121268</v>
      </c>
      <c r="BE23">
        <f ca="1"/>
        <v>3.67</v>
      </c>
      <c r="BF23">
        <f ca="1"/>
        <v>1.81</v>
      </c>
      <c r="BG23">
        <f ca="1"/>
        <v>2.2000000000000002</v>
      </c>
      <c r="BH23">
        <f ca="1"/>
        <v>2.29</v>
      </c>
      <c r="BI23">
        <f ca="1"/>
        <v>2.54</v>
      </c>
      <c r="BJ23">
        <f ca="1"/>
        <v>2.73</v>
      </c>
      <c r="BK23">
        <f ca="1"/>
        <v>2.77</v>
      </c>
      <c r="BL23">
        <f ca="1"/>
        <v>2.94</v>
      </c>
      <c r="BM23">
        <f ca="1"/>
        <v>3.01</v>
      </c>
      <c r="BN23">
        <f ca="1"/>
        <v>3.03</v>
      </c>
      <c r="BO23">
        <f ca="1"/>
        <v>3.22</v>
      </c>
      <c r="BP23">
        <f ca="1"/>
        <v>3.27</v>
      </c>
      <c r="BQ23">
        <f ca="1"/>
        <v>3.42</v>
      </c>
      <c r="BR23">
        <f ca="1"/>
        <v>3.48</v>
      </c>
      <c r="BS23">
        <f ca="1"/>
        <v>3.71</v>
      </c>
      <c r="BT23">
        <f ca="1"/>
        <v>3.76</v>
      </c>
      <c r="BU23">
        <f ca="1"/>
        <v>3.82</v>
      </c>
      <c r="BV23">
        <f ca="1"/>
        <v>3.98</v>
      </c>
      <c r="BW23">
        <f ca="1"/>
        <v>4.0999999999999996</v>
      </c>
      <c r="BX23">
        <f ca="1"/>
        <v>4.2300000000000004</v>
      </c>
      <c r="BY23">
        <f ca="1"/>
        <v>4.4400000000000004</v>
      </c>
      <c r="BZ23">
        <f ca="1"/>
        <v>4.58</v>
      </c>
    </row>
    <row r="24" spans="2:78">
      <c r="B24" s="48"/>
      <c r="C24" s="62" t="str">
        <f ca="1">IF(OR(C7="",C13="",C6="",C12=""),"",IF(OR(AND(D8="max",D14="max"),AND(D8="min",D14="min")),"undetermined",IF(C14="min",0,IF(C14="max",D15+1,C14))-IF(D8="min",D9-1,IF(D8="max",100,D8))))</f>
        <v/>
      </c>
      <c r="D24" s="62" t="s">
        <v>15</v>
      </c>
      <c r="I24" s="6" t="str">
        <f ca="1"/>
        <v>6 mo</v>
      </c>
      <c r="J24" s="40">
        <f ca="1"/>
        <v>1.7</v>
      </c>
      <c r="K24" s="41">
        <f ca="1"/>
        <v>2.1</v>
      </c>
      <c r="L24" s="40">
        <f ca="1"/>
        <v>2.2000000000000002</v>
      </c>
      <c r="M24" s="41">
        <f ca="1"/>
        <v>2.5</v>
      </c>
      <c r="N24" s="40">
        <f ca="1"/>
        <v>2.6</v>
      </c>
      <c r="O24" s="41">
        <f ca="1"/>
        <v>2.7</v>
      </c>
      <c r="P24" s="40">
        <f ca="1"/>
        <v>2.8</v>
      </c>
      <c r="Q24" s="41">
        <f ca="1"/>
        <v>3</v>
      </c>
      <c r="R24" s="40">
        <f ca="1"/>
        <v>3</v>
      </c>
      <c r="S24" s="41">
        <f ca="1"/>
        <v>3.2</v>
      </c>
      <c r="T24" s="40">
        <f ca="1"/>
        <v>3.2</v>
      </c>
      <c r="U24" s="41">
        <f ca="1"/>
        <v>3.3</v>
      </c>
      <c r="V24" s="40">
        <f ca="1"/>
        <v>3.4</v>
      </c>
      <c r="W24" s="41">
        <f ca="1"/>
        <v>3.6</v>
      </c>
      <c r="X24" s="40">
        <f ca="1"/>
        <v>3.7</v>
      </c>
      <c r="Y24" s="41">
        <f ca="1"/>
        <v>3.8</v>
      </c>
      <c r="Z24" s="40">
        <f ca="1"/>
        <v>3.9</v>
      </c>
      <c r="AA24" s="41">
        <f ca="1"/>
        <v>4</v>
      </c>
      <c r="AB24" s="40">
        <f ca="1"/>
        <v>4</v>
      </c>
      <c r="AC24" s="41">
        <f ca="1"/>
        <v>4.2</v>
      </c>
      <c r="AD24" s="42">
        <f ca="1"/>
        <v>4.4000000000000004</v>
      </c>
      <c r="AH24">
        <v>3.67</v>
      </c>
      <c r="AI24" s="47">
        <f t="shared" ref="AI24:AQ33" ca="1" si="3">IF(AND(AI$3&gt;=MIN($J$5:$AD$5),AI$3&lt;=MAX($J$5:$AD$5)),INDEX(allCentiles,$AR24,MATCH(AI$3,topRow)),NA())</f>
        <v>1.81</v>
      </c>
      <c r="AJ24" s="47">
        <f t="shared" ca="1" si="3"/>
        <v>2.2000000000000002</v>
      </c>
      <c r="AK24" s="47">
        <f t="shared" ca="1" si="3"/>
        <v>2.29</v>
      </c>
      <c r="AL24" s="47">
        <f t="shared" ca="1" si="3"/>
        <v>2.77</v>
      </c>
      <c r="AM24" s="47">
        <f t="shared" ca="1" si="3"/>
        <v>3.27</v>
      </c>
      <c r="AN24" s="47">
        <f t="shared" ca="1" si="3"/>
        <v>3.82</v>
      </c>
      <c r="AO24" s="47">
        <f t="shared" ca="1" si="3"/>
        <v>4.2300000000000004</v>
      </c>
      <c r="AP24" s="47">
        <f t="shared" ca="1" si="3"/>
        <v>4.4400000000000004</v>
      </c>
      <c r="AQ24" s="47">
        <f t="shared" ca="1" si="3"/>
        <v>4.58</v>
      </c>
      <c r="AR24">
        <v>22</v>
      </c>
      <c r="AT24">
        <v>23</v>
      </c>
      <c r="AU24" t="s">
        <v>41</v>
      </c>
      <c r="AV24">
        <v>3.9142621185575099</v>
      </c>
      <c r="AW24">
        <v>3.9870406401794498</v>
      </c>
      <c r="AX24">
        <v>3.4846311297130601</v>
      </c>
      <c r="AY24">
        <v>3.2219860019684399</v>
      </c>
      <c r="AZ24">
        <v>2.7587799636828301</v>
      </c>
      <c r="BA24">
        <v>1.78166471285762</v>
      </c>
      <c r="BE24">
        <f ca="1"/>
        <v>3.75</v>
      </c>
      <c r="BF24">
        <f ca="1"/>
        <v>1.8</v>
      </c>
      <c r="BG24">
        <f ca="1"/>
        <v>2.19</v>
      </c>
      <c r="BH24">
        <f ca="1"/>
        <v>2.29</v>
      </c>
      <c r="BI24">
        <f ca="1"/>
        <v>2.54</v>
      </c>
      <c r="BJ24">
        <f ca="1"/>
        <v>2.73</v>
      </c>
      <c r="BK24">
        <f ca="1"/>
        <v>2.77</v>
      </c>
      <c r="BL24">
        <f ca="1"/>
        <v>2.93</v>
      </c>
      <c r="BM24">
        <f ca="1"/>
        <v>3.01</v>
      </c>
      <c r="BN24">
        <f ca="1"/>
        <v>3.03</v>
      </c>
      <c r="BO24">
        <f ca="1"/>
        <v>3.22</v>
      </c>
      <c r="BP24">
        <f ca="1"/>
        <v>3.27</v>
      </c>
      <c r="BQ24">
        <f ca="1"/>
        <v>3.42</v>
      </c>
      <c r="BR24">
        <f ca="1"/>
        <v>3.48</v>
      </c>
      <c r="BS24">
        <f ca="1"/>
        <v>3.71</v>
      </c>
      <c r="BT24">
        <f ca="1"/>
        <v>3.76</v>
      </c>
      <c r="BU24">
        <f ca="1"/>
        <v>3.82</v>
      </c>
      <c r="BV24">
        <f ca="1"/>
        <v>3.97</v>
      </c>
      <c r="BW24">
        <f ca="1"/>
        <v>4.09</v>
      </c>
      <c r="BX24">
        <f ca="1"/>
        <v>4.22</v>
      </c>
      <c r="BY24">
        <f ca="1"/>
        <v>4.43</v>
      </c>
      <c r="BZ24">
        <f ca="1"/>
        <v>4.57</v>
      </c>
    </row>
    <row r="25" spans="2:78" ht="17" thickBot="1">
      <c r="B25" s="48"/>
      <c r="C25" s="62" t="str">
        <f ca="1">IF(OR(C7="",C13="",C6="",C12=""),"",IF(OR(AND(D8="max",D14="max"),AND(D8="min",D14="min")),"undetermined",IF(D14="min",D15,IF(D14="max",100,D14))-IF(C8="min",0,IF(C8="max",100,C8))))</f>
        <v/>
      </c>
      <c r="D25" s="62" t="s">
        <v>16</v>
      </c>
      <c r="I25" s="10" t="str">
        <f ca="1"/>
        <v>9 mo</v>
      </c>
      <c r="J25" s="43">
        <f ca="1"/>
        <v>1.6</v>
      </c>
      <c r="K25" s="44">
        <f ca="1"/>
        <v>2.1</v>
      </c>
      <c r="L25" s="43">
        <f ca="1"/>
        <v>2.2000000000000002</v>
      </c>
      <c r="M25" s="44">
        <f ca="1"/>
        <v>2.5</v>
      </c>
      <c r="N25" s="43">
        <f ca="1"/>
        <v>2.6</v>
      </c>
      <c r="O25" s="44">
        <f ca="1"/>
        <v>2.7</v>
      </c>
      <c r="P25" s="43">
        <f ca="1"/>
        <v>2.8</v>
      </c>
      <c r="Q25" s="44">
        <f ca="1"/>
        <v>3</v>
      </c>
      <c r="R25" s="43">
        <f ca="1"/>
        <v>3</v>
      </c>
      <c r="S25" s="44">
        <f ca="1"/>
        <v>3.2</v>
      </c>
      <c r="T25" s="43">
        <f ca="1"/>
        <v>3.2</v>
      </c>
      <c r="U25" s="44">
        <f ca="1"/>
        <v>3.3</v>
      </c>
      <c r="V25" s="43">
        <f ca="1"/>
        <v>3.4</v>
      </c>
      <c r="W25" s="44">
        <f ca="1"/>
        <v>3.6</v>
      </c>
      <c r="X25" s="43">
        <f ca="1"/>
        <v>3.7</v>
      </c>
      <c r="Y25" s="44">
        <f ca="1"/>
        <v>3.8</v>
      </c>
      <c r="Z25" s="43">
        <f ca="1"/>
        <v>3.8</v>
      </c>
      <c r="AA25" s="44">
        <f ca="1"/>
        <v>4</v>
      </c>
      <c r="AB25" s="43">
        <f ca="1"/>
        <v>4</v>
      </c>
      <c r="AC25" s="44">
        <f ca="1"/>
        <v>4.2</v>
      </c>
      <c r="AD25" s="45">
        <f ca="1"/>
        <v>4.4000000000000004</v>
      </c>
      <c r="AH25">
        <v>3.75</v>
      </c>
      <c r="AI25" s="47">
        <f t="shared" ca="1" si="3"/>
        <v>1.8</v>
      </c>
      <c r="AJ25" s="47">
        <f t="shared" ca="1" si="3"/>
        <v>2.19</v>
      </c>
      <c r="AK25" s="47">
        <f t="shared" ca="1" si="3"/>
        <v>2.29</v>
      </c>
      <c r="AL25" s="47">
        <f t="shared" ca="1" si="3"/>
        <v>2.77</v>
      </c>
      <c r="AM25" s="47">
        <f t="shared" ca="1" si="3"/>
        <v>3.27</v>
      </c>
      <c r="AN25" s="47">
        <f t="shared" ca="1" si="3"/>
        <v>3.82</v>
      </c>
      <c r="AO25" s="47">
        <f t="shared" ca="1" si="3"/>
        <v>4.22</v>
      </c>
      <c r="AP25" s="47">
        <f t="shared" ca="1" si="3"/>
        <v>4.43</v>
      </c>
      <c r="AQ25" s="47">
        <f t="shared" ca="1" si="3"/>
        <v>4.57</v>
      </c>
      <c r="AR25">
        <v>23</v>
      </c>
      <c r="AT25">
        <v>24</v>
      </c>
      <c r="AU25" t="s">
        <v>41</v>
      </c>
      <c r="AV25">
        <v>3.9975954518908399</v>
      </c>
      <c r="AW25">
        <v>3.9874586305030002</v>
      </c>
      <c r="AX25">
        <v>3.4853140860015999</v>
      </c>
      <c r="AY25">
        <v>3.2224273695608598</v>
      </c>
      <c r="AZ25">
        <v>2.7620139431701398</v>
      </c>
      <c r="BA25">
        <v>1.7822702277107201</v>
      </c>
      <c r="BE25">
        <f ca="1"/>
        <v>3.83</v>
      </c>
      <c r="BF25">
        <f ca="1"/>
        <v>1.79</v>
      </c>
      <c r="BG25">
        <f ca="1"/>
        <v>2.19</v>
      </c>
      <c r="BH25">
        <f ca="1"/>
        <v>2.29</v>
      </c>
      <c r="BI25">
        <f ca="1"/>
        <v>2.54</v>
      </c>
      <c r="BJ25">
        <f ca="1"/>
        <v>2.73</v>
      </c>
      <c r="BK25">
        <f ca="1"/>
        <v>2.77</v>
      </c>
      <c r="BL25">
        <f ca="1"/>
        <v>2.93</v>
      </c>
      <c r="BM25">
        <f ca="1"/>
        <v>3.01</v>
      </c>
      <c r="BN25">
        <f ca="1"/>
        <v>3.03</v>
      </c>
      <c r="BO25">
        <f ca="1"/>
        <v>3.22</v>
      </c>
      <c r="BP25">
        <f ca="1"/>
        <v>3.27</v>
      </c>
      <c r="BQ25">
        <f ca="1"/>
        <v>3.42</v>
      </c>
      <c r="BR25">
        <f ca="1"/>
        <v>3.48</v>
      </c>
      <c r="BS25">
        <f ca="1"/>
        <v>3.7</v>
      </c>
      <c r="BT25">
        <f ca="1"/>
        <v>3.76</v>
      </c>
      <c r="BU25">
        <f ca="1"/>
        <v>3.82</v>
      </c>
      <c r="BV25">
        <f ca="1"/>
        <v>3.97</v>
      </c>
      <c r="BW25">
        <f ca="1"/>
        <v>4.08</v>
      </c>
      <c r="BX25">
        <f ca="1"/>
        <v>4.21</v>
      </c>
      <c r="BY25">
        <f ca="1"/>
        <v>4.42</v>
      </c>
      <c r="BZ25">
        <f ca="1"/>
        <v>4.5599999999999996</v>
      </c>
    </row>
    <row r="26" spans="2:78">
      <c r="B26" s="48"/>
      <c r="C26" s="62">
        <f>IF(OR(H6="",H12=""),"",H12-H6)</f>
        <v>3</v>
      </c>
      <c r="D26" s="62" t="s">
        <v>17</v>
      </c>
      <c r="I26" s="6" t="str">
        <f ca="1"/>
        <v>7 years  0 mo</v>
      </c>
      <c r="J26" s="40">
        <f ca="1"/>
        <v>1.6</v>
      </c>
      <c r="K26" s="41">
        <f ca="1"/>
        <v>2</v>
      </c>
      <c r="L26" s="40">
        <f ca="1"/>
        <v>2.2000000000000002</v>
      </c>
      <c r="M26" s="41">
        <f ca="1"/>
        <v>2.5</v>
      </c>
      <c r="N26" s="40">
        <f ca="1"/>
        <v>2.6</v>
      </c>
      <c r="O26" s="41">
        <f ca="1"/>
        <v>2.7</v>
      </c>
      <c r="P26" s="40">
        <f ca="1"/>
        <v>2.8</v>
      </c>
      <c r="Q26" s="41">
        <f ca="1"/>
        <v>3</v>
      </c>
      <c r="R26" s="40">
        <f ca="1"/>
        <v>3</v>
      </c>
      <c r="S26" s="41">
        <f ca="1"/>
        <v>3.2</v>
      </c>
      <c r="T26" s="40">
        <f ca="1"/>
        <v>3.2</v>
      </c>
      <c r="U26" s="41">
        <f ca="1"/>
        <v>3.3</v>
      </c>
      <c r="V26" s="40">
        <f ca="1"/>
        <v>3.4</v>
      </c>
      <c r="W26" s="41">
        <f ca="1"/>
        <v>3.6</v>
      </c>
      <c r="X26" s="40">
        <f ca="1"/>
        <v>3.7</v>
      </c>
      <c r="Y26" s="41">
        <f ca="1"/>
        <v>3.8</v>
      </c>
      <c r="Z26" s="40">
        <f ca="1"/>
        <v>3.8</v>
      </c>
      <c r="AA26" s="41">
        <f ca="1"/>
        <v>4</v>
      </c>
      <c r="AB26" s="40">
        <f ca="1"/>
        <v>4</v>
      </c>
      <c r="AC26" s="41">
        <f ca="1"/>
        <v>4.2</v>
      </c>
      <c r="AD26" s="42">
        <f ca="1"/>
        <v>4.4000000000000004</v>
      </c>
      <c r="AH26">
        <v>3.83</v>
      </c>
      <c r="AI26" s="47">
        <f t="shared" ca="1" si="3"/>
        <v>1.79</v>
      </c>
      <c r="AJ26" s="47">
        <f t="shared" ca="1" si="3"/>
        <v>2.19</v>
      </c>
      <c r="AK26" s="47">
        <f t="shared" ca="1" si="3"/>
        <v>2.29</v>
      </c>
      <c r="AL26" s="47">
        <f t="shared" ca="1" si="3"/>
        <v>2.77</v>
      </c>
      <c r="AM26" s="47">
        <f t="shared" ca="1" si="3"/>
        <v>3.27</v>
      </c>
      <c r="AN26" s="47">
        <f t="shared" ca="1" si="3"/>
        <v>3.82</v>
      </c>
      <c r="AO26" s="47">
        <f t="shared" ca="1" si="3"/>
        <v>4.21</v>
      </c>
      <c r="AP26" s="47">
        <f t="shared" ca="1" si="3"/>
        <v>4.42</v>
      </c>
      <c r="AQ26" s="47">
        <f t="shared" ca="1" si="3"/>
        <v>4.5599999999999996</v>
      </c>
      <c r="AR26">
        <v>24</v>
      </c>
      <c r="AT26">
        <v>25</v>
      </c>
      <c r="AU26" t="s">
        <v>41</v>
      </c>
      <c r="AV26">
        <v>4.0809287852241702</v>
      </c>
      <c r="AW26">
        <v>3.98781710659535</v>
      </c>
      <c r="AX26">
        <v>3.4859088865618699</v>
      </c>
      <c r="AY26">
        <v>3.2228083812630999</v>
      </c>
      <c r="AZ26">
        <v>2.76496294050478</v>
      </c>
      <c r="BA26">
        <v>1.78280490172392</v>
      </c>
      <c r="BE26">
        <f ca="1"/>
        <v>3.92</v>
      </c>
      <c r="BF26">
        <f ca="1"/>
        <v>1.79</v>
      </c>
      <c r="BG26">
        <f ca="1"/>
        <v>2.19</v>
      </c>
      <c r="BH26">
        <f ca="1"/>
        <v>2.2799999999999998</v>
      </c>
      <c r="BI26">
        <f ca="1"/>
        <v>2.54</v>
      </c>
      <c r="BJ26">
        <f ca="1"/>
        <v>2.72</v>
      </c>
      <c r="BK26">
        <f ca="1"/>
        <v>2.76</v>
      </c>
      <c r="BL26">
        <f ca="1"/>
        <v>2.93</v>
      </c>
      <c r="BM26">
        <f ca="1"/>
        <v>3.01</v>
      </c>
      <c r="BN26">
        <f ca="1"/>
        <v>3.03</v>
      </c>
      <c r="BO26">
        <f ca="1"/>
        <v>3.22</v>
      </c>
      <c r="BP26">
        <f ca="1"/>
        <v>3.27</v>
      </c>
      <c r="BQ26">
        <f ca="1"/>
        <v>3.41</v>
      </c>
      <c r="BR26">
        <f ca="1"/>
        <v>3.47</v>
      </c>
      <c r="BS26">
        <f ca="1"/>
        <v>3.7</v>
      </c>
      <c r="BT26">
        <f ca="1"/>
        <v>3.76</v>
      </c>
      <c r="BU26">
        <f ca="1"/>
        <v>3.81</v>
      </c>
      <c r="BV26">
        <f ca="1"/>
        <v>3.96</v>
      </c>
      <c r="BW26">
        <f ca="1"/>
        <v>4.08</v>
      </c>
      <c r="BX26">
        <f ca="1"/>
        <v>4.1900000000000004</v>
      </c>
      <c r="BY26">
        <f ca="1"/>
        <v>4.4000000000000004</v>
      </c>
      <c r="BZ26">
        <f ca="1"/>
        <v>4.55</v>
      </c>
    </row>
    <row r="27" spans="2:78">
      <c r="B27" s="48"/>
      <c r="C27" s="62" t="str">
        <f ca="1">IF(OR(C9="",C15="",C6="",C12=""),"",IF(OR(C26=3,C26=4,C26=5),"OK","too far apart"))</f>
        <v/>
      </c>
      <c r="D27" s="65"/>
      <c r="I27" s="6" t="str">
        <f ca="1"/>
        <v>3 mo</v>
      </c>
      <c r="J27" s="40">
        <f ca="1"/>
        <v>1.6</v>
      </c>
      <c r="K27" s="41">
        <f ca="1"/>
        <v>2</v>
      </c>
      <c r="L27" s="40">
        <f ca="1"/>
        <v>2.2000000000000002</v>
      </c>
      <c r="M27" s="41">
        <f ca="1"/>
        <v>2.4</v>
      </c>
      <c r="N27" s="40">
        <f ca="1"/>
        <v>2.6</v>
      </c>
      <c r="O27" s="41">
        <f ca="1"/>
        <v>2.6</v>
      </c>
      <c r="P27" s="40">
        <f ca="1"/>
        <v>2.8</v>
      </c>
      <c r="Q27" s="41">
        <f ca="1"/>
        <v>2.9</v>
      </c>
      <c r="R27" s="40">
        <f ca="1"/>
        <v>3</v>
      </c>
      <c r="S27" s="41">
        <f ca="1"/>
        <v>3.2</v>
      </c>
      <c r="T27" s="40">
        <f ca="1"/>
        <v>3.2</v>
      </c>
      <c r="U27" s="41">
        <f ca="1"/>
        <v>3.3</v>
      </c>
      <c r="V27" s="40">
        <f ca="1"/>
        <v>3.4</v>
      </c>
      <c r="W27" s="41">
        <f ca="1"/>
        <v>3.6</v>
      </c>
      <c r="X27" s="40">
        <f ca="1"/>
        <v>3.7</v>
      </c>
      <c r="Y27" s="41">
        <f ca="1"/>
        <v>3.7</v>
      </c>
      <c r="Z27" s="40">
        <f ca="1"/>
        <v>3.8</v>
      </c>
      <c r="AA27" s="41">
        <f ca="1"/>
        <v>4</v>
      </c>
      <c r="AB27" s="40">
        <f ca="1"/>
        <v>4</v>
      </c>
      <c r="AC27" s="41">
        <f ca="1"/>
        <v>4.2</v>
      </c>
      <c r="AD27" s="42">
        <f ca="1"/>
        <v>4.4000000000000004</v>
      </c>
      <c r="AH27">
        <v>3.92</v>
      </c>
      <c r="AI27" s="47">
        <f t="shared" ca="1" si="3"/>
        <v>1.79</v>
      </c>
      <c r="AJ27" s="47">
        <f t="shared" ca="1" si="3"/>
        <v>2.19</v>
      </c>
      <c r="AK27" s="47">
        <f t="shared" ca="1" si="3"/>
        <v>2.2799999999999998</v>
      </c>
      <c r="AL27" s="47">
        <f t="shared" ca="1" si="3"/>
        <v>2.76</v>
      </c>
      <c r="AM27" s="47">
        <f t="shared" ca="1" si="3"/>
        <v>3.27</v>
      </c>
      <c r="AN27" s="47">
        <f t="shared" ca="1" si="3"/>
        <v>3.81</v>
      </c>
      <c r="AO27" s="47">
        <f t="shared" ca="1" si="3"/>
        <v>4.1900000000000004</v>
      </c>
      <c r="AP27" s="47">
        <f t="shared" ca="1" si="3"/>
        <v>4.4000000000000004</v>
      </c>
      <c r="AQ27" s="47">
        <f t="shared" ca="1" si="3"/>
        <v>4.55</v>
      </c>
      <c r="AR27">
        <v>25</v>
      </c>
      <c r="AT27">
        <v>26</v>
      </c>
      <c r="AU27" t="s">
        <v>41</v>
      </c>
      <c r="AV27">
        <v>4.1642621185575104</v>
      </c>
      <c r="AW27">
        <v>3.9881245422022</v>
      </c>
      <c r="AX27">
        <v>3.4864269105004801</v>
      </c>
      <c r="AY27">
        <v>3.2231372905888902</v>
      </c>
      <c r="AZ27">
        <v>2.76765206865598</v>
      </c>
      <c r="BA27">
        <v>1.78327702276097</v>
      </c>
      <c r="BE27">
        <f ca="1"/>
        <v>4</v>
      </c>
      <c r="BF27">
        <f ca="1"/>
        <v>1.78</v>
      </c>
      <c r="BG27">
        <f ca="1"/>
        <v>2.1800000000000002</v>
      </c>
      <c r="BH27">
        <f ca="1"/>
        <v>2.2799999999999998</v>
      </c>
      <c r="BI27">
        <f ca="1"/>
        <v>2.54</v>
      </c>
      <c r="BJ27">
        <f ca="1"/>
        <v>2.72</v>
      </c>
      <c r="BK27">
        <f ca="1"/>
        <v>2.76</v>
      </c>
      <c r="BL27">
        <f ca="1"/>
        <v>2.92</v>
      </c>
      <c r="BM27">
        <f ca="1"/>
        <v>3.01</v>
      </c>
      <c r="BN27">
        <f ca="1"/>
        <v>3.03</v>
      </c>
      <c r="BO27">
        <f ca="1"/>
        <v>3.22</v>
      </c>
      <c r="BP27">
        <f ca="1"/>
        <v>3.27</v>
      </c>
      <c r="BQ27">
        <f ca="1"/>
        <v>3.41</v>
      </c>
      <c r="BR27">
        <f ca="1"/>
        <v>3.47</v>
      </c>
      <c r="BS27">
        <f ca="1"/>
        <v>3.7</v>
      </c>
      <c r="BT27">
        <f ca="1"/>
        <v>3.75</v>
      </c>
      <c r="BU27">
        <f ca="1"/>
        <v>3.81</v>
      </c>
      <c r="BV27">
        <f ca="1"/>
        <v>3.96</v>
      </c>
      <c r="BW27">
        <f ca="1"/>
        <v>4.07</v>
      </c>
      <c r="BX27">
        <f ca="1"/>
        <v>4.18</v>
      </c>
      <c r="BY27">
        <f ca="1"/>
        <v>4.3899999999999997</v>
      </c>
      <c r="BZ27">
        <f ca="1"/>
        <v>4.54</v>
      </c>
    </row>
    <row r="28" spans="2:78">
      <c r="I28" s="6" t="str">
        <f ca="1"/>
        <v>6 mo</v>
      </c>
      <c r="J28" s="40">
        <f ca="1"/>
        <v>1.6</v>
      </c>
      <c r="K28" s="41">
        <f ca="1"/>
        <v>2</v>
      </c>
      <c r="L28" s="40">
        <f ca="1"/>
        <v>2.1</v>
      </c>
      <c r="M28" s="41">
        <f ca="1"/>
        <v>2.4</v>
      </c>
      <c r="N28" s="40">
        <f ca="1"/>
        <v>2.5</v>
      </c>
      <c r="O28" s="41">
        <f ca="1"/>
        <v>2.6</v>
      </c>
      <c r="P28" s="40">
        <f ca="1"/>
        <v>2.7</v>
      </c>
      <c r="Q28" s="41">
        <f ca="1"/>
        <v>2.9</v>
      </c>
      <c r="R28" s="40">
        <f ca="1"/>
        <v>3</v>
      </c>
      <c r="S28" s="41">
        <f ca="1"/>
        <v>3.2</v>
      </c>
      <c r="T28" s="40">
        <f ca="1"/>
        <v>3.2</v>
      </c>
      <c r="U28" s="41">
        <f ca="1"/>
        <v>3.3</v>
      </c>
      <c r="V28" s="40">
        <f ca="1"/>
        <v>3.3</v>
      </c>
      <c r="W28" s="41">
        <f ca="1"/>
        <v>3.6</v>
      </c>
      <c r="X28" s="40">
        <f ca="1"/>
        <v>3.7</v>
      </c>
      <c r="Y28" s="41">
        <f ca="1"/>
        <v>3.7</v>
      </c>
      <c r="Z28" s="40">
        <f ca="1"/>
        <v>3.8</v>
      </c>
      <c r="AA28" s="41">
        <f ca="1"/>
        <v>4</v>
      </c>
      <c r="AB28" s="40">
        <f ca="1"/>
        <v>4</v>
      </c>
      <c r="AC28" s="41">
        <f ca="1"/>
        <v>4.3</v>
      </c>
      <c r="AD28" s="42">
        <f ca="1"/>
        <v>4.4000000000000004</v>
      </c>
      <c r="AH28">
        <v>4</v>
      </c>
      <c r="AI28" s="47">
        <f t="shared" ca="1" si="3"/>
        <v>1.78</v>
      </c>
      <c r="AJ28" s="47">
        <f t="shared" ca="1" si="3"/>
        <v>2.1800000000000002</v>
      </c>
      <c r="AK28" s="47">
        <f t="shared" ca="1" si="3"/>
        <v>2.2799999999999998</v>
      </c>
      <c r="AL28" s="47">
        <f t="shared" ca="1" si="3"/>
        <v>2.76</v>
      </c>
      <c r="AM28" s="47">
        <f t="shared" ca="1" si="3"/>
        <v>3.27</v>
      </c>
      <c r="AN28" s="47">
        <f t="shared" ca="1" si="3"/>
        <v>3.81</v>
      </c>
      <c r="AO28" s="47">
        <f t="shared" ca="1" si="3"/>
        <v>4.18</v>
      </c>
      <c r="AP28" s="47">
        <f t="shared" ca="1" si="3"/>
        <v>4.3899999999999997</v>
      </c>
      <c r="AQ28" s="47">
        <f t="shared" ca="1" si="3"/>
        <v>4.54</v>
      </c>
      <c r="AR28">
        <v>26</v>
      </c>
      <c r="AT28">
        <v>27</v>
      </c>
      <c r="AU28" t="s">
        <v>41</v>
      </c>
      <c r="AV28">
        <v>4.2475954518908399</v>
      </c>
      <c r="AW28">
        <v>3.9883882045618</v>
      </c>
      <c r="AX28">
        <v>3.4868780681134699</v>
      </c>
      <c r="AY28">
        <v>3.2234212224050398</v>
      </c>
      <c r="AZ28">
        <v>2.7701042276079799</v>
      </c>
      <c r="BA28">
        <v>1.78369390906575</v>
      </c>
      <c r="BE28">
        <f ca="1"/>
        <v>4.08</v>
      </c>
      <c r="BF28">
        <f ca="1"/>
        <v>1.77</v>
      </c>
      <c r="BG28">
        <f ca="1"/>
        <v>2.1800000000000002</v>
      </c>
      <c r="BH28">
        <f ca="1"/>
        <v>2.2799999999999998</v>
      </c>
      <c r="BI28">
        <f ca="1"/>
        <v>2.54</v>
      </c>
      <c r="BJ28">
        <f ca="1"/>
        <v>2.72</v>
      </c>
      <c r="BK28">
        <f ca="1"/>
        <v>2.76</v>
      </c>
      <c r="BL28">
        <f ca="1"/>
        <v>2.92</v>
      </c>
      <c r="BM28">
        <f ca="1"/>
        <v>3.01</v>
      </c>
      <c r="BN28">
        <f ca="1"/>
        <v>3.03</v>
      </c>
      <c r="BO28">
        <f ca="1"/>
        <v>3.22</v>
      </c>
      <c r="BP28">
        <f ca="1"/>
        <v>3.27</v>
      </c>
      <c r="BQ28">
        <f ca="1"/>
        <v>3.4</v>
      </c>
      <c r="BR28">
        <f ca="1"/>
        <v>3.47</v>
      </c>
      <c r="BS28">
        <f ca="1"/>
        <v>3.69</v>
      </c>
      <c r="BT28">
        <f ca="1"/>
        <v>3.75</v>
      </c>
      <c r="BU28">
        <f ca="1"/>
        <v>3.81</v>
      </c>
      <c r="BV28">
        <f ca="1"/>
        <v>3.95</v>
      </c>
      <c r="BW28">
        <f ca="1"/>
        <v>4.07</v>
      </c>
      <c r="BX28">
        <f ca="1"/>
        <v>4.17</v>
      </c>
      <c r="BY28">
        <f ca="1"/>
        <v>4.38</v>
      </c>
      <c r="BZ28">
        <f ca="1"/>
        <v>4.53</v>
      </c>
    </row>
    <row r="29" spans="2:78" ht="17" thickBot="1">
      <c r="I29" s="10" t="str">
        <f ca="1"/>
        <v>9 mo</v>
      </c>
      <c r="J29" s="43">
        <f ca="1"/>
        <v>1.6</v>
      </c>
      <c r="K29" s="44">
        <f ca="1"/>
        <v>2</v>
      </c>
      <c r="L29" s="43">
        <f ca="1"/>
        <v>2.1</v>
      </c>
      <c r="M29" s="44">
        <f ca="1"/>
        <v>2.4</v>
      </c>
      <c r="N29" s="43">
        <f ca="1"/>
        <v>2.5</v>
      </c>
      <c r="O29" s="44">
        <f ca="1"/>
        <v>2.6</v>
      </c>
      <c r="P29" s="43">
        <f ca="1"/>
        <v>2.7</v>
      </c>
      <c r="Q29" s="44">
        <f ca="1"/>
        <v>2.9</v>
      </c>
      <c r="R29" s="43">
        <f ca="1"/>
        <v>3</v>
      </c>
      <c r="S29" s="44">
        <f ca="1"/>
        <v>3.1</v>
      </c>
      <c r="T29" s="43">
        <f ca="1"/>
        <v>3.2</v>
      </c>
      <c r="U29" s="44">
        <f ca="1"/>
        <v>3.2</v>
      </c>
      <c r="V29" s="43">
        <f ca="1"/>
        <v>3.3</v>
      </c>
      <c r="W29" s="44">
        <f ca="1"/>
        <v>3.6</v>
      </c>
      <c r="X29" s="43">
        <f ca="1"/>
        <v>3.7</v>
      </c>
      <c r="Y29" s="44">
        <f ca="1"/>
        <v>3.7</v>
      </c>
      <c r="Z29" s="43">
        <f ca="1"/>
        <v>3.8</v>
      </c>
      <c r="AA29" s="44">
        <f ca="1"/>
        <v>4</v>
      </c>
      <c r="AB29" s="43">
        <f ca="1"/>
        <v>4</v>
      </c>
      <c r="AC29" s="44">
        <f ca="1"/>
        <v>4.3</v>
      </c>
      <c r="AD29" s="45">
        <f ca="1"/>
        <v>4.4000000000000004</v>
      </c>
      <c r="AH29">
        <v>4.08</v>
      </c>
      <c r="AI29" s="47">
        <f t="shared" ca="1" si="3"/>
        <v>1.77</v>
      </c>
      <c r="AJ29" s="47">
        <f t="shared" ca="1" si="3"/>
        <v>2.1800000000000002</v>
      </c>
      <c r="AK29" s="47">
        <f t="shared" ca="1" si="3"/>
        <v>2.2799999999999998</v>
      </c>
      <c r="AL29" s="47">
        <f t="shared" ca="1" si="3"/>
        <v>2.76</v>
      </c>
      <c r="AM29" s="47">
        <f t="shared" ca="1" si="3"/>
        <v>3.27</v>
      </c>
      <c r="AN29" s="47">
        <f t="shared" ca="1" si="3"/>
        <v>3.81</v>
      </c>
      <c r="AO29" s="47">
        <f t="shared" ca="1" si="3"/>
        <v>4.17</v>
      </c>
      <c r="AP29" s="47">
        <f t="shared" ca="1" si="3"/>
        <v>4.38</v>
      </c>
      <c r="AQ29" s="47">
        <f t="shared" ca="1" si="3"/>
        <v>4.53</v>
      </c>
      <c r="AR29">
        <v>27</v>
      </c>
      <c r="AT29">
        <v>28</v>
      </c>
      <c r="AU29" t="s">
        <v>41</v>
      </c>
      <c r="AV29">
        <v>4.3309287852241702</v>
      </c>
      <c r="AW29">
        <v>3.9886143261895999</v>
      </c>
      <c r="AX29">
        <v>3.4872709904797698</v>
      </c>
      <c r="AY29">
        <v>3.22366632727103</v>
      </c>
      <c r="AZ29">
        <v>2.7723402993709501</v>
      </c>
      <c r="BA29">
        <v>1.78406202270077</v>
      </c>
      <c r="BE29">
        <f ca="1"/>
        <v>4.17</v>
      </c>
      <c r="BF29">
        <f ca="1"/>
        <v>1.77</v>
      </c>
      <c r="BG29">
        <f ca="1"/>
        <v>2.1800000000000002</v>
      </c>
      <c r="BH29">
        <f ca="1"/>
        <v>2.2799999999999998</v>
      </c>
      <c r="BI29">
        <f ca="1"/>
        <v>2.54</v>
      </c>
      <c r="BJ29">
        <f ca="1"/>
        <v>2.71</v>
      </c>
      <c r="BK29">
        <f ca="1"/>
        <v>2.76</v>
      </c>
      <c r="BL29">
        <f ca="1"/>
        <v>2.92</v>
      </c>
      <c r="BM29">
        <f ca="1"/>
        <v>3.01</v>
      </c>
      <c r="BN29">
        <f ca="1"/>
        <v>3.03</v>
      </c>
      <c r="BO29">
        <f ca="1"/>
        <v>3.22</v>
      </c>
      <c r="BP29">
        <f ca="1"/>
        <v>3.27</v>
      </c>
      <c r="BQ29">
        <f ca="1"/>
        <v>3.4</v>
      </c>
      <c r="BR29">
        <f ca="1"/>
        <v>3.46</v>
      </c>
      <c r="BS29">
        <f ca="1"/>
        <v>3.69</v>
      </c>
      <c r="BT29">
        <f ca="1"/>
        <v>3.75</v>
      </c>
      <c r="BU29">
        <f ca="1"/>
        <v>3.8</v>
      </c>
      <c r="BV29">
        <f ca="1"/>
        <v>3.94</v>
      </c>
      <c r="BW29">
        <f ca="1"/>
        <v>4.0599999999999996</v>
      </c>
      <c r="BX29">
        <f ca="1"/>
        <v>4.16</v>
      </c>
      <c r="BY29">
        <f ca="1"/>
        <v>4.37</v>
      </c>
      <c r="BZ29">
        <f ca="1"/>
        <v>4.5199999999999996</v>
      </c>
    </row>
    <row r="30" spans="2:78">
      <c r="B30" s="52" t="s">
        <v>107</v>
      </c>
      <c r="D30" s="47"/>
      <c r="I30" s="6" t="str">
        <f ca="1"/>
        <v>8 years  0 mo</v>
      </c>
      <c r="J30" s="40">
        <f ca="1"/>
        <v>1.5</v>
      </c>
      <c r="K30" s="41">
        <f ca="1"/>
        <v>1.9</v>
      </c>
      <c r="L30" s="40">
        <f ca="1"/>
        <v>2.1</v>
      </c>
      <c r="M30" s="41">
        <f ca="1"/>
        <v>2.4</v>
      </c>
      <c r="N30" s="40">
        <f ca="1"/>
        <v>2.5</v>
      </c>
      <c r="O30" s="41">
        <f ca="1"/>
        <v>2.6</v>
      </c>
      <c r="P30" s="40">
        <f ca="1"/>
        <v>2.7</v>
      </c>
      <c r="Q30" s="41">
        <f ca="1"/>
        <v>2.9</v>
      </c>
      <c r="R30" s="40">
        <f ca="1"/>
        <v>3</v>
      </c>
      <c r="S30" s="41">
        <f ca="1"/>
        <v>3.1</v>
      </c>
      <c r="T30" s="40">
        <f ca="1"/>
        <v>3.2</v>
      </c>
      <c r="U30" s="41">
        <f ca="1"/>
        <v>3.2</v>
      </c>
      <c r="V30" s="40">
        <f ca="1"/>
        <v>3.3</v>
      </c>
      <c r="W30" s="41">
        <f ca="1"/>
        <v>3.5</v>
      </c>
      <c r="X30" s="40">
        <f ca="1"/>
        <v>3.7</v>
      </c>
      <c r="Y30" s="41">
        <f ca="1"/>
        <v>3.7</v>
      </c>
      <c r="Z30" s="40">
        <f ca="1"/>
        <v>3.8</v>
      </c>
      <c r="AA30" s="41">
        <f ca="1"/>
        <v>4</v>
      </c>
      <c r="AB30" s="40">
        <f ca="1"/>
        <v>4</v>
      </c>
      <c r="AC30" s="41">
        <f ca="1"/>
        <v>4.3</v>
      </c>
      <c r="AD30" s="42">
        <f ca="1"/>
        <v>4.5</v>
      </c>
      <c r="AH30">
        <v>4.17</v>
      </c>
      <c r="AI30" s="47">
        <f t="shared" ca="1" si="3"/>
        <v>1.77</v>
      </c>
      <c r="AJ30" s="47">
        <f t="shared" ca="1" si="3"/>
        <v>2.1800000000000002</v>
      </c>
      <c r="AK30" s="47">
        <f t="shared" ca="1" si="3"/>
        <v>2.2799999999999998</v>
      </c>
      <c r="AL30" s="47">
        <f t="shared" ca="1" si="3"/>
        <v>2.76</v>
      </c>
      <c r="AM30" s="47">
        <f t="shared" ca="1" si="3"/>
        <v>3.27</v>
      </c>
      <c r="AN30" s="47">
        <f t="shared" ca="1" si="3"/>
        <v>3.8</v>
      </c>
      <c r="AO30" s="47">
        <f t="shared" ca="1" si="3"/>
        <v>4.16</v>
      </c>
      <c r="AP30" s="47">
        <f t="shared" ca="1" si="3"/>
        <v>4.37</v>
      </c>
      <c r="AQ30" s="47">
        <f t="shared" ca="1" si="3"/>
        <v>4.5199999999999996</v>
      </c>
      <c r="AR30">
        <v>28</v>
      </c>
      <c r="AT30">
        <v>29</v>
      </c>
      <c r="AU30" t="s">
        <v>41</v>
      </c>
      <c r="AV30">
        <v>4.4142621185575104</v>
      </c>
      <c r="AW30">
        <v>3.98880825220406</v>
      </c>
      <c r="AX30">
        <v>3.4876131945820501</v>
      </c>
      <c r="AY30">
        <v>3.2238779146730598</v>
      </c>
      <c r="AZ30">
        <v>2.77437932580724</v>
      </c>
      <c r="BA30">
        <v>1.78438706971413</v>
      </c>
      <c r="BE30">
        <f ca="1"/>
        <v>4.25</v>
      </c>
      <c r="BF30">
        <f ca="1"/>
        <v>1.76</v>
      </c>
      <c r="BG30">
        <f ca="1"/>
        <v>2.17</v>
      </c>
      <c r="BH30">
        <f ca="1"/>
        <v>2.27</v>
      </c>
      <c r="BI30">
        <f ca="1"/>
        <v>2.54</v>
      </c>
      <c r="BJ30">
        <f ca="1"/>
        <v>2.71</v>
      </c>
      <c r="BK30">
        <f ca="1"/>
        <v>2.76</v>
      </c>
      <c r="BL30">
        <f ca="1"/>
        <v>2.91</v>
      </c>
      <c r="BM30">
        <f ca="1"/>
        <v>3.01</v>
      </c>
      <c r="BN30">
        <f ca="1"/>
        <v>3.03</v>
      </c>
      <c r="BO30">
        <f ca="1"/>
        <v>3.22</v>
      </c>
      <c r="BP30">
        <f ca="1"/>
        <v>3.27</v>
      </c>
      <c r="BQ30">
        <f ca="1"/>
        <v>3.39</v>
      </c>
      <c r="BR30">
        <f ca="1"/>
        <v>3.46</v>
      </c>
      <c r="BS30">
        <f ca="1"/>
        <v>3.69</v>
      </c>
      <c r="BT30">
        <f ca="1"/>
        <v>3.75</v>
      </c>
      <c r="BU30">
        <f ca="1"/>
        <v>3.8</v>
      </c>
      <c r="BV30">
        <f ca="1"/>
        <v>3.94</v>
      </c>
      <c r="BW30">
        <f ca="1"/>
        <v>4.0599999999999996</v>
      </c>
      <c r="BX30">
        <f ca="1"/>
        <v>4.1500000000000004</v>
      </c>
      <c r="BY30">
        <f ca="1"/>
        <v>4.3600000000000003</v>
      </c>
      <c r="BZ30">
        <f ca="1"/>
        <v>4.51</v>
      </c>
    </row>
    <row r="31" spans="2:78">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
      </c>
      <c r="D31" s="47"/>
      <c r="I31" s="6" t="str">
        <f ca="1"/>
        <v>3 mo</v>
      </c>
      <c r="J31" s="40">
        <f ca="1"/>
        <v>1.5</v>
      </c>
      <c r="K31" s="41">
        <f ca="1"/>
        <v>1.9</v>
      </c>
      <c r="L31" s="40">
        <f ca="1"/>
        <v>2.1</v>
      </c>
      <c r="M31" s="41">
        <f ca="1"/>
        <v>2.2999999999999998</v>
      </c>
      <c r="N31" s="40">
        <f ca="1"/>
        <v>2.4</v>
      </c>
      <c r="O31" s="41">
        <f ca="1"/>
        <v>2.6</v>
      </c>
      <c r="P31" s="40">
        <f ca="1"/>
        <v>2.7</v>
      </c>
      <c r="Q31" s="41">
        <f ca="1"/>
        <v>2.9</v>
      </c>
      <c r="R31" s="40">
        <f ca="1"/>
        <v>3</v>
      </c>
      <c r="S31" s="41">
        <f ca="1"/>
        <v>3.1</v>
      </c>
      <c r="T31" s="40">
        <f ca="1"/>
        <v>3.2</v>
      </c>
      <c r="U31" s="41">
        <f ca="1"/>
        <v>3.2</v>
      </c>
      <c r="V31" s="40">
        <f ca="1"/>
        <v>3.3</v>
      </c>
      <c r="W31" s="41">
        <f ca="1"/>
        <v>3.5</v>
      </c>
      <c r="X31" s="40">
        <f ca="1"/>
        <v>3.7</v>
      </c>
      <c r="Y31" s="41">
        <f ca="1"/>
        <v>3.7</v>
      </c>
      <c r="Z31" s="40">
        <f ca="1"/>
        <v>3.8</v>
      </c>
      <c r="AA31" s="41">
        <f ca="1"/>
        <v>4</v>
      </c>
      <c r="AB31" s="40">
        <f ca="1"/>
        <v>4.0999999999999996</v>
      </c>
      <c r="AC31" s="41">
        <f ca="1"/>
        <v>4.3</v>
      </c>
      <c r="AD31" s="42">
        <f ca="1"/>
        <v>4.5</v>
      </c>
      <c r="AH31">
        <v>4.25</v>
      </c>
      <c r="AI31" s="47">
        <f t="shared" ca="1" si="3"/>
        <v>1.76</v>
      </c>
      <c r="AJ31" s="47">
        <f t="shared" ca="1" si="3"/>
        <v>2.17</v>
      </c>
      <c r="AK31" s="47">
        <f t="shared" ca="1" si="3"/>
        <v>2.27</v>
      </c>
      <c r="AL31" s="47">
        <f t="shared" ca="1" si="3"/>
        <v>2.76</v>
      </c>
      <c r="AM31" s="47">
        <f t="shared" ca="1" si="3"/>
        <v>3.27</v>
      </c>
      <c r="AN31" s="47">
        <f t="shared" ca="1" si="3"/>
        <v>3.8</v>
      </c>
      <c r="AO31" s="47">
        <f t="shared" ca="1" si="3"/>
        <v>4.1500000000000004</v>
      </c>
      <c r="AP31" s="47">
        <f t="shared" ca="1" si="3"/>
        <v>4.3600000000000003</v>
      </c>
      <c r="AQ31" s="47">
        <f t="shared" ca="1" si="3"/>
        <v>4.51</v>
      </c>
      <c r="AR31">
        <v>29</v>
      </c>
      <c r="AT31">
        <v>30</v>
      </c>
      <c r="AU31" t="s">
        <v>41</v>
      </c>
      <c r="AV31">
        <v>4.4975954518908399</v>
      </c>
      <c r="AW31">
        <v>3.9889745666758301</v>
      </c>
      <c r="AX31">
        <v>3.48791122711381</v>
      </c>
      <c r="AY31">
        <v>3.2240605680386598</v>
      </c>
      <c r="AZ31">
        <v>2.7762386707874702</v>
      </c>
      <c r="BA31">
        <v>1.7846740885877801</v>
      </c>
      <c r="BE31">
        <f ca="1"/>
        <v>4.33</v>
      </c>
      <c r="BF31">
        <f ca="1"/>
        <v>1.75</v>
      </c>
      <c r="BG31">
        <f ca="1"/>
        <v>2.17</v>
      </c>
      <c r="BH31">
        <f ca="1"/>
        <v>2.27</v>
      </c>
      <c r="BI31">
        <f ca="1"/>
        <v>2.54</v>
      </c>
      <c r="BJ31">
        <f ca="1"/>
        <v>2.71</v>
      </c>
      <c r="BK31">
        <f ca="1"/>
        <v>2.75</v>
      </c>
      <c r="BL31">
        <f ca="1"/>
        <v>2.91</v>
      </c>
      <c r="BM31">
        <f ca="1"/>
        <v>3.01</v>
      </c>
      <c r="BN31">
        <f ca="1"/>
        <v>3.03</v>
      </c>
      <c r="BO31">
        <f ca="1"/>
        <v>3.22</v>
      </c>
      <c r="BP31">
        <f ca="1"/>
        <v>3.27</v>
      </c>
      <c r="BQ31">
        <f ca="1"/>
        <v>3.39</v>
      </c>
      <c r="BR31">
        <f ca="1"/>
        <v>3.46</v>
      </c>
      <c r="BS31">
        <f ca="1"/>
        <v>3.69</v>
      </c>
      <c r="BT31">
        <f ca="1"/>
        <v>3.75</v>
      </c>
      <c r="BU31">
        <f ca="1"/>
        <v>3.8</v>
      </c>
      <c r="BV31">
        <f ca="1"/>
        <v>3.93</v>
      </c>
      <c r="BW31">
        <f ca="1"/>
        <v>4.05</v>
      </c>
      <c r="BX31">
        <f ca="1"/>
        <v>4.1399999999999997</v>
      </c>
      <c r="BY31">
        <f ca="1"/>
        <v>4.3499999999999996</v>
      </c>
      <c r="BZ31">
        <f ca="1"/>
        <v>4.5</v>
      </c>
    </row>
    <row r="32" spans="2:78">
      <c r="B32" s="52" t="s">
        <v>108</v>
      </c>
      <c r="I32" s="6" t="str">
        <f ca="1"/>
        <v>6 mo</v>
      </c>
      <c r="J32" s="40">
        <f ca="1"/>
        <v>1.5</v>
      </c>
      <c r="K32" s="41">
        <f ca="1"/>
        <v>1.9</v>
      </c>
      <c r="L32" s="40">
        <f ca="1"/>
        <v>2</v>
      </c>
      <c r="M32" s="41">
        <f ca="1"/>
        <v>2.2999999999999998</v>
      </c>
      <c r="N32" s="40">
        <f ca="1"/>
        <v>2.4</v>
      </c>
      <c r="O32" s="41">
        <f ca="1"/>
        <v>2.5</v>
      </c>
      <c r="P32" s="40">
        <f ca="1"/>
        <v>2.6</v>
      </c>
      <c r="Q32" s="41">
        <f ca="1"/>
        <v>2.9</v>
      </c>
      <c r="R32" s="40">
        <f ca="1"/>
        <v>3</v>
      </c>
      <c r="S32" s="41">
        <f ca="1"/>
        <v>3.1</v>
      </c>
      <c r="T32" s="40">
        <f ca="1"/>
        <v>3.2</v>
      </c>
      <c r="U32" s="41">
        <f ca="1"/>
        <v>3.2</v>
      </c>
      <c r="V32" s="40">
        <f ca="1"/>
        <v>3.3</v>
      </c>
      <c r="W32" s="41">
        <f ca="1"/>
        <v>3.5</v>
      </c>
      <c r="X32" s="40">
        <f ca="1"/>
        <v>3.6</v>
      </c>
      <c r="Y32" s="41">
        <f ca="1"/>
        <v>3.7</v>
      </c>
      <c r="Z32" s="40">
        <f ca="1"/>
        <v>3.8</v>
      </c>
      <c r="AA32" s="41">
        <f ca="1"/>
        <v>4</v>
      </c>
      <c r="AB32" s="40">
        <f ca="1"/>
        <v>4.0999999999999996</v>
      </c>
      <c r="AC32" s="41">
        <f ca="1"/>
        <v>4.4000000000000004</v>
      </c>
      <c r="AD32" s="42">
        <f ca="1"/>
        <v>4.5</v>
      </c>
      <c r="AH32">
        <v>4.33</v>
      </c>
      <c r="AI32" s="47">
        <f t="shared" ca="1" si="3"/>
        <v>1.75</v>
      </c>
      <c r="AJ32" s="47">
        <f t="shared" ca="1" si="3"/>
        <v>2.17</v>
      </c>
      <c r="AK32" s="47">
        <f t="shared" ca="1" si="3"/>
        <v>2.27</v>
      </c>
      <c r="AL32" s="47">
        <f t="shared" ca="1" si="3"/>
        <v>2.75</v>
      </c>
      <c r="AM32" s="47">
        <f t="shared" ca="1" si="3"/>
        <v>3.27</v>
      </c>
      <c r="AN32" s="47">
        <f t="shared" ca="1" si="3"/>
        <v>3.8</v>
      </c>
      <c r="AO32" s="47">
        <f t="shared" ca="1" si="3"/>
        <v>4.1399999999999997</v>
      </c>
      <c r="AP32" s="47">
        <f t="shared" ca="1" si="3"/>
        <v>4.3499999999999996</v>
      </c>
      <c r="AQ32" s="47">
        <f t="shared" ca="1" si="3"/>
        <v>4.5</v>
      </c>
      <c r="AR32">
        <v>30</v>
      </c>
      <c r="AT32">
        <v>31</v>
      </c>
      <c r="AU32" t="s">
        <v>41</v>
      </c>
      <c r="AV32">
        <v>4.5809287852241702</v>
      </c>
      <c r="AW32">
        <v>3.9891172009871498</v>
      </c>
      <c r="AX32">
        <v>3.48817078972395</v>
      </c>
      <c r="AY32">
        <v>3.22421824402335</v>
      </c>
      <c r="AZ32">
        <v>2.7779341680571399</v>
      </c>
      <c r="BA32">
        <v>1.7849275283378701</v>
      </c>
      <c r="BE32">
        <f ca="1"/>
        <v>4.42</v>
      </c>
      <c r="BF32">
        <f ca="1"/>
        <v>1.75</v>
      </c>
      <c r="BG32">
        <f ca="1"/>
        <v>2.16</v>
      </c>
      <c r="BH32">
        <f ca="1"/>
        <v>2.27</v>
      </c>
      <c r="BI32">
        <f ca="1"/>
        <v>2.54</v>
      </c>
      <c r="BJ32">
        <f ca="1"/>
        <v>2.7</v>
      </c>
      <c r="BK32">
        <f ca="1"/>
        <v>2.75</v>
      </c>
      <c r="BL32">
        <f ca="1"/>
        <v>2.91</v>
      </c>
      <c r="BM32">
        <f ca="1"/>
        <v>3.01</v>
      </c>
      <c r="BN32">
        <f ca="1"/>
        <v>3.03</v>
      </c>
      <c r="BO32">
        <f ca="1"/>
        <v>3.21</v>
      </c>
      <c r="BP32">
        <f ca="1"/>
        <v>3.27</v>
      </c>
      <c r="BQ32">
        <f ca="1"/>
        <v>3.38</v>
      </c>
      <c r="BR32">
        <f ca="1"/>
        <v>3.45</v>
      </c>
      <c r="BS32">
        <f ca="1"/>
        <v>3.68</v>
      </c>
      <c r="BT32">
        <f ca="1"/>
        <v>3.75</v>
      </c>
      <c r="BU32">
        <f ca="1"/>
        <v>3.8</v>
      </c>
      <c r="BV32">
        <f ca="1"/>
        <v>3.92</v>
      </c>
      <c r="BW32">
        <f ca="1"/>
        <v>4.05</v>
      </c>
      <c r="BX32">
        <f ca="1"/>
        <v>4.13</v>
      </c>
      <c r="BY32">
        <f ca="1"/>
        <v>4.34</v>
      </c>
      <c r="BZ32">
        <f ca="1"/>
        <v>4.49</v>
      </c>
    </row>
    <row r="33" spans="2:78" ht="17" thickBot="1">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
      </c>
      <c r="I33" s="10" t="str">
        <f ca="1"/>
        <v>9 mo</v>
      </c>
      <c r="J33" s="43">
        <f ca="1"/>
        <v>1.5</v>
      </c>
      <c r="K33" s="44">
        <f ca="1"/>
        <v>1.8</v>
      </c>
      <c r="L33" s="43">
        <f ca="1"/>
        <v>2</v>
      </c>
      <c r="M33" s="44">
        <f ca="1"/>
        <v>2.2999999999999998</v>
      </c>
      <c r="N33" s="43">
        <f ca="1"/>
        <v>2.4</v>
      </c>
      <c r="O33" s="44">
        <f ca="1"/>
        <v>2.5</v>
      </c>
      <c r="P33" s="43">
        <f ca="1"/>
        <v>2.6</v>
      </c>
      <c r="Q33" s="44">
        <f ca="1"/>
        <v>2.9</v>
      </c>
      <c r="R33" s="43">
        <f ca="1"/>
        <v>3</v>
      </c>
      <c r="S33" s="44">
        <f ca="1"/>
        <v>3.1</v>
      </c>
      <c r="T33" s="43">
        <f ca="1"/>
        <v>3.1</v>
      </c>
      <c r="U33" s="44">
        <f ca="1"/>
        <v>3.2</v>
      </c>
      <c r="V33" s="43">
        <f ca="1"/>
        <v>3.3</v>
      </c>
      <c r="W33" s="44">
        <f ca="1"/>
        <v>3.5</v>
      </c>
      <c r="X33" s="43">
        <f ca="1"/>
        <v>3.6</v>
      </c>
      <c r="Y33" s="44">
        <f ca="1"/>
        <v>3.7</v>
      </c>
      <c r="Z33" s="43">
        <f ca="1"/>
        <v>3.8</v>
      </c>
      <c r="AA33" s="44">
        <f ca="1"/>
        <v>4</v>
      </c>
      <c r="AB33" s="43">
        <f ca="1"/>
        <v>4.0999999999999996</v>
      </c>
      <c r="AC33" s="44">
        <f ca="1"/>
        <v>4.4000000000000004</v>
      </c>
      <c r="AD33" s="45">
        <f ca="1"/>
        <v>4.5999999999999996</v>
      </c>
      <c r="AH33">
        <v>4.42</v>
      </c>
      <c r="AI33" s="47">
        <f t="shared" ca="1" si="3"/>
        <v>1.75</v>
      </c>
      <c r="AJ33" s="47">
        <f t="shared" ca="1" si="3"/>
        <v>2.16</v>
      </c>
      <c r="AK33" s="47">
        <f t="shared" ca="1" si="3"/>
        <v>2.27</v>
      </c>
      <c r="AL33" s="47">
        <f t="shared" ca="1" si="3"/>
        <v>2.75</v>
      </c>
      <c r="AM33" s="47">
        <f t="shared" ca="1" si="3"/>
        <v>3.27</v>
      </c>
      <c r="AN33" s="47">
        <f t="shared" ca="1" si="3"/>
        <v>3.8</v>
      </c>
      <c r="AO33" s="47">
        <f t="shared" ca="1" si="3"/>
        <v>4.13</v>
      </c>
      <c r="AP33" s="47">
        <f t="shared" ca="1" si="3"/>
        <v>4.34</v>
      </c>
      <c r="AQ33" s="47">
        <f t="shared" ca="1" si="3"/>
        <v>4.49</v>
      </c>
      <c r="AR33">
        <v>31</v>
      </c>
      <c r="AT33">
        <v>32</v>
      </c>
      <c r="AU33" t="s">
        <v>41</v>
      </c>
      <c r="AV33">
        <v>4.6642621185575104</v>
      </c>
      <c r="AW33">
        <v>3.98923952676284</v>
      </c>
      <c r="AX33">
        <v>3.48839684809478</v>
      </c>
      <c r="AY33">
        <v>3.2243543582201499</v>
      </c>
      <c r="AZ33">
        <v>2.77948025607308</v>
      </c>
      <c r="BA33">
        <v>1.7851513174779501</v>
      </c>
      <c r="BE33">
        <f ca="1"/>
        <v>4.5</v>
      </c>
      <c r="BF33">
        <f ca="1"/>
        <v>1.74</v>
      </c>
      <c r="BG33">
        <f ca="1"/>
        <v>2.16</v>
      </c>
      <c r="BH33">
        <f ca="1"/>
        <v>2.27</v>
      </c>
      <c r="BI33">
        <f ca="1"/>
        <v>2.5299999999999998</v>
      </c>
      <c r="BJ33">
        <f ca="1"/>
        <v>2.7</v>
      </c>
      <c r="BK33">
        <f ca="1"/>
        <v>2.75</v>
      </c>
      <c r="BL33">
        <f ca="1"/>
        <v>2.9</v>
      </c>
      <c r="BM33">
        <f ca="1"/>
        <v>3</v>
      </c>
      <c r="BN33">
        <f ca="1"/>
        <v>3.03</v>
      </c>
      <c r="BO33">
        <f ca="1"/>
        <v>3.21</v>
      </c>
      <c r="BP33">
        <f ca="1"/>
        <v>3.27</v>
      </c>
      <c r="BQ33">
        <f ca="1"/>
        <v>3.38</v>
      </c>
      <c r="BR33">
        <f ca="1"/>
        <v>3.45</v>
      </c>
      <c r="BS33">
        <f ca="1"/>
        <v>3.68</v>
      </c>
      <c r="BT33">
        <f ca="1"/>
        <v>3.74</v>
      </c>
      <c r="BU33">
        <f ca="1"/>
        <v>3.79</v>
      </c>
      <c r="BV33">
        <f ca="1"/>
        <v>3.92</v>
      </c>
      <c r="BW33">
        <f ca="1"/>
        <v>4.04</v>
      </c>
      <c r="BX33">
        <f ca="1"/>
        <v>4.12</v>
      </c>
      <c r="BY33">
        <f ca="1"/>
        <v>4.33</v>
      </c>
      <c r="BZ33">
        <f ca="1"/>
        <v>4.4800000000000004</v>
      </c>
    </row>
    <row r="34" spans="2:78">
      <c r="I34" s="6" t="str">
        <f ca="1"/>
        <v>9 years  0 mo</v>
      </c>
      <c r="J34" s="40">
        <f ca="1"/>
        <v>1.5</v>
      </c>
      <c r="K34" s="41">
        <f ca="1"/>
        <v>1.8</v>
      </c>
      <c r="L34" s="40">
        <f ca="1"/>
        <v>2</v>
      </c>
      <c r="M34" s="41">
        <f ca="1"/>
        <v>2.2000000000000002</v>
      </c>
      <c r="N34" s="40">
        <f ca="1"/>
        <v>2.2999999999999998</v>
      </c>
      <c r="O34" s="41">
        <f ca="1"/>
        <v>2.5</v>
      </c>
      <c r="P34" s="40">
        <f ca="1"/>
        <v>2.6</v>
      </c>
      <c r="Q34" s="41">
        <f ca="1"/>
        <v>2.8</v>
      </c>
      <c r="R34" s="40">
        <f ca="1"/>
        <v>3</v>
      </c>
      <c r="S34" s="41">
        <f ca="1"/>
        <v>3.1</v>
      </c>
      <c r="T34" s="40">
        <f ca="1"/>
        <v>3.1</v>
      </c>
      <c r="U34" s="41">
        <f ca="1"/>
        <v>3.1</v>
      </c>
      <c r="V34" s="40">
        <f ca="1"/>
        <v>3.3</v>
      </c>
      <c r="W34" s="41">
        <f ca="1"/>
        <v>3.5</v>
      </c>
      <c r="X34" s="40">
        <f ca="1"/>
        <v>3.6</v>
      </c>
      <c r="Y34" s="41">
        <f ca="1"/>
        <v>3.7</v>
      </c>
      <c r="Z34" s="40">
        <f ca="1"/>
        <v>3.8</v>
      </c>
      <c r="AA34" s="41">
        <f ca="1"/>
        <v>4</v>
      </c>
      <c r="AB34" s="40">
        <f ca="1"/>
        <v>4.0999999999999996</v>
      </c>
      <c r="AC34" s="41">
        <f ca="1"/>
        <v>4.4000000000000004</v>
      </c>
      <c r="AD34" s="42">
        <f ca="1"/>
        <v>4.5999999999999996</v>
      </c>
      <c r="AH34">
        <v>4.5</v>
      </c>
      <c r="AI34" s="47">
        <f t="shared" ref="AI34:AQ43" ca="1" si="4">IF(AND(AI$3&gt;=MIN($J$5:$AD$5),AI$3&lt;=MAX($J$5:$AD$5)),INDEX(allCentiles,$AR34,MATCH(AI$3,topRow)),NA())</f>
        <v>1.74</v>
      </c>
      <c r="AJ34" s="47">
        <f t="shared" ca="1" si="4"/>
        <v>2.16</v>
      </c>
      <c r="AK34" s="47">
        <f t="shared" ca="1" si="4"/>
        <v>2.27</v>
      </c>
      <c r="AL34" s="47">
        <f t="shared" ca="1" si="4"/>
        <v>2.75</v>
      </c>
      <c r="AM34" s="47">
        <f t="shared" ca="1" si="4"/>
        <v>3.27</v>
      </c>
      <c r="AN34" s="47">
        <f t="shared" ca="1" si="4"/>
        <v>3.79</v>
      </c>
      <c r="AO34" s="47">
        <f t="shared" ca="1" si="4"/>
        <v>4.12</v>
      </c>
      <c r="AP34" s="47">
        <f t="shared" ca="1" si="4"/>
        <v>4.33</v>
      </c>
      <c r="AQ34" s="47">
        <f t="shared" ca="1" si="4"/>
        <v>4.4800000000000004</v>
      </c>
      <c r="AR34">
        <v>32</v>
      </c>
      <c r="AT34">
        <v>33</v>
      </c>
      <c r="AU34" t="s">
        <v>41</v>
      </c>
      <c r="AV34">
        <v>4.7475954518908399</v>
      </c>
      <c r="AW34">
        <v>3.98934443556956</v>
      </c>
      <c r="AX34">
        <v>3.48859372694029</v>
      </c>
      <c r="AY34">
        <v>3.2244718591484198</v>
      </c>
      <c r="AZ34">
        <v>2.780890100958</v>
      </c>
      <c r="BA34">
        <v>1.78534892491405</v>
      </c>
      <c r="BE34">
        <f ca="1"/>
        <v>4.58</v>
      </c>
      <c r="BF34">
        <f ca="1"/>
        <v>1.73</v>
      </c>
      <c r="BG34">
        <f ca="1"/>
        <v>2.15</v>
      </c>
      <c r="BH34">
        <f ca="1"/>
        <v>2.2599999999999998</v>
      </c>
      <c r="BI34">
        <f ca="1"/>
        <v>2.5299999999999998</v>
      </c>
      <c r="BJ34">
        <f ca="1"/>
        <v>2.69</v>
      </c>
      <c r="BK34">
        <f ca="1"/>
        <v>2.75</v>
      </c>
      <c r="BL34">
        <f ca="1"/>
        <v>2.9</v>
      </c>
      <c r="BM34">
        <f ca="1"/>
        <v>3</v>
      </c>
      <c r="BN34">
        <f ca="1"/>
        <v>3.03</v>
      </c>
      <c r="BO34">
        <f ca="1"/>
        <v>3.21</v>
      </c>
      <c r="BP34">
        <f ca="1"/>
        <v>3.26</v>
      </c>
      <c r="BQ34">
        <f ca="1"/>
        <v>3.38</v>
      </c>
      <c r="BR34">
        <f ca="1"/>
        <v>3.45</v>
      </c>
      <c r="BS34">
        <f ca="1"/>
        <v>3.68</v>
      </c>
      <c r="BT34">
        <f ca="1"/>
        <v>3.74</v>
      </c>
      <c r="BU34">
        <f ca="1"/>
        <v>3.79</v>
      </c>
      <c r="BV34">
        <f ca="1"/>
        <v>3.91</v>
      </c>
      <c r="BW34">
        <f ca="1"/>
        <v>4.04</v>
      </c>
      <c r="BX34">
        <f ca="1"/>
        <v>4.1100000000000003</v>
      </c>
      <c r="BY34">
        <f ca="1"/>
        <v>4.32</v>
      </c>
      <c r="BZ34">
        <f ca="1"/>
        <v>4.47</v>
      </c>
    </row>
    <row r="35" spans="2:78">
      <c r="I35" s="6" t="str">
        <f ca="1"/>
        <v>3 mo</v>
      </c>
      <c r="J35" s="40">
        <f ca="1"/>
        <v>1.5</v>
      </c>
      <c r="K35" s="41">
        <f ca="1"/>
        <v>1.8</v>
      </c>
      <c r="L35" s="40">
        <f ca="1"/>
        <v>1.9</v>
      </c>
      <c r="M35" s="41">
        <f ca="1"/>
        <v>2.2000000000000002</v>
      </c>
      <c r="N35" s="40">
        <f ca="1"/>
        <v>2.2999999999999998</v>
      </c>
      <c r="O35" s="41">
        <f ca="1"/>
        <v>2.4</v>
      </c>
      <c r="P35" s="40">
        <f ca="1"/>
        <v>2.5</v>
      </c>
      <c r="Q35" s="41">
        <f ca="1"/>
        <v>2.8</v>
      </c>
      <c r="R35" s="40">
        <f ca="1"/>
        <v>2.9</v>
      </c>
      <c r="S35" s="41">
        <f ca="1"/>
        <v>3.1</v>
      </c>
      <c r="T35" s="40">
        <f ca="1"/>
        <v>3.1</v>
      </c>
      <c r="U35" s="41">
        <f ca="1"/>
        <v>3.1</v>
      </c>
      <c r="V35" s="40">
        <f ca="1"/>
        <v>3.3</v>
      </c>
      <c r="W35" s="41">
        <f ca="1"/>
        <v>3.5</v>
      </c>
      <c r="X35" s="40">
        <f ca="1"/>
        <v>3.6</v>
      </c>
      <c r="Y35" s="41">
        <f ca="1"/>
        <v>3.7</v>
      </c>
      <c r="Z35" s="40">
        <f ca="1"/>
        <v>3.8</v>
      </c>
      <c r="AA35" s="41">
        <f ca="1"/>
        <v>4</v>
      </c>
      <c r="AB35" s="40">
        <f ca="1"/>
        <v>4.2</v>
      </c>
      <c r="AC35" s="41">
        <f ca="1"/>
        <v>4.5</v>
      </c>
      <c r="AD35" s="42">
        <f ca="1"/>
        <v>4.5999999999999996</v>
      </c>
      <c r="AH35">
        <v>4.58</v>
      </c>
      <c r="AI35" s="47">
        <f t="shared" ca="1" si="4"/>
        <v>1.73</v>
      </c>
      <c r="AJ35" s="47">
        <f t="shared" ca="1" si="4"/>
        <v>2.15</v>
      </c>
      <c r="AK35" s="47">
        <f t="shared" ca="1" si="4"/>
        <v>2.2599999999999998</v>
      </c>
      <c r="AL35" s="47">
        <f t="shared" ca="1" si="4"/>
        <v>2.75</v>
      </c>
      <c r="AM35" s="47">
        <f t="shared" ca="1" si="4"/>
        <v>3.26</v>
      </c>
      <c r="AN35" s="47">
        <f t="shared" ca="1" si="4"/>
        <v>3.79</v>
      </c>
      <c r="AO35" s="47">
        <f t="shared" ca="1" si="4"/>
        <v>4.1100000000000003</v>
      </c>
      <c r="AP35" s="47">
        <f t="shared" ca="1" si="4"/>
        <v>4.32</v>
      </c>
      <c r="AQ35" s="47">
        <f t="shared" ca="1" si="4"/>
        <v>4.47</v>
      </c>
      <c r="AR35">
        <v>33</v>
      </c>
      <c r="AT35">
        <v>34</v>
      </c>
      <c r="AU35" t="s">
        <v>41</v>
      </c>
      <c r="AV35">
        <v>4.8309287852241702</v>
      </c>
      <c r="AW35">
        <v>3.98943440726738</v>
      </c>
      <c r="AX35">
        <v>3.4887651927421</v>
      </c>
      <c r="AY35">
        <v>3.2245732921250698</v>
      </c>
      <c r="AZ35">
        <v>2.7821757086200898</v>
      </c>
      <c r="BA35">
        <v>1.7855234137153699</v>
      </c>
      <c r="BE35">
        <f ca="1"/>
        <v>4.67</v>
      </c>
      <c r="BF35">
        <f ca="1"/>
        <v>1.73</v>
      </c>
      <c r="BG35">
        <f ca="1"/>
        <v>2.15</v>
      </c>
      <c r="BH35">
        <f ca="1"/>
        <v>2.2599999999999998</v>
      </c>
      <c r="BI35">
        <f ca="1"/>
        <v>2.5299999999999998</v>
      </c>
      <c r="BJ35">
        <f ca="1"/>
        <v>2.69</v>
      </c>
      <c r="BK35">
        <f ca="1"/>
        <v>2.74</v>
      </c>
      <c r="BL35">
        <f ca="1"/>
        <v>2.89</v>
      </c>
      <c r="BM35">
        <f ca="1"/>
        <v>3</v>
      </c>
      <c r="BN35">
        <f ca="1"/>
        <v>3.03</v>
      </c>
      <c r="BO35">
        <f ca="1"/>
        <v>3.21</v>
      </c>
      <c r="BP35">
        <f ca="1"/>
        <v>3.26</v>
      </c>
      <c r="BQ35">
        <f ca="1"/>
        <v>3.37</v>
      </c>
      <c r="BR35">
        <f ca="1"/>
        <v>3.44</v>
      </c>
      <c r="BS35">
        <f ca="1"/>
        <v>3.67</v>
      </c>
      <c r="BT35">
        <f ca="1"/>
        <v>3.74</v>
      </c>
      <c r="BU35">
        <f ca="1"/>
        <v>3.79</v>
      </c>
      <c r="BV35">
        <f ca="1"/>
        <v>3.91</v>
      </c>
      <c r="BW35">
        <f ca="1"/>
        <v>4.04</v>
      </c>
      <c r="BX35">
        <f ca="1"/>
        <v>4.0999999999999996</v>
      </c>
      <c r="BY35">
        <f ca="1"/>
        <v>4.3099999999999996</v>
      </c>
      <c r="BZ35">
        <f ca="1"/>
        <v>4.47</v>
      </c>
    </row>
    <row r="36" spans="2:78">
      <c r="I36" s="6" t="str">
        <f ca="1"/>
        <v>6 mo</v>
      </c>
      <c r="J36" s="40">
        <f ca="1"/>
        <v>1.4</v>
      </c>
      <c r="K36" s="41">
        <f ca="1"/>
        <v>1.7</v>
      </c>
      <c r="L36" s="40">
        <f ca="1"/>
        <v>1.9</v>
      </c>
      <c r="M36" s="41">
        <f ca="1"/>
        <v>2.2000000000000002</v>
      </c>
      <c r="N36" s="40">
        <f ca="1"/>
        <v>2.2000000000000002</v>
      </c>
      <c r="O36" s="41">
        <f ca="1"/>
        <v>2.4</v>
      </c>
      <c r="P36" s="40">
        <f ca="1"/>
        <v>2.5</v>
      </c>
      <c r="Q36" s="41">
        <f ca="1"/>
        <v>2.8</v>
      </c>
      <c r="R36" s="40">
        <f ca="1"/>
        <v>2.9</v>
      </c>
      <c r="S36" s="41">
        <f ca="1"/>
        <v>3</v>
      </c>
      <c r="T36" s="40">
        <f ca="1"/>
        <v>3.1</v>
      </c>
      <c r="U36" s="41">
        <f ca="1"/>
        <v>3.1</v>
      </c>
      <c r="V36" s="40">
        <f ca="1"/>
        <v>3.2</v>
      </c>
      <c r="W36" s="41">
        <f ca="1"/>
        <v>3.4</v>
      </c>
      <c r="X36" s="40">
        <f ca="1"/>
        <v>3.6</v>
      </c>
      <c r="Y36" s="41">
        <f ca="1"/>
        <v>3.7</v>
      </c>
      <c r="Z36" s="40">
        <f ca="1"/>
        <v>3.8</v>
      </c>
      <c r="AA36" s="41">
        <f ca="1"/>
        <v>4.0999999999999996</v>
      </c>
      <c r="AB36" s="40">
        <f ca="1"/>
        <v>4.2</v>
      </c>
      <c r="AC36" s="41">
        <f ca="1"/>
        <v>4.5999999999999996</v>
      </c>
      <c r="AD36" s="42">
        <f ca="1"/>
        <v>4.7</v>
      </c>
      <c r="AH36">
        <v>4.67</v>
      </c>
      <c r="AI36" s="47">
        <f t="shared" ca="1" si="4"/>
        <v>1.73</v>
      </c>
      <c r="AJ36" s="47">
        <f t="shared" ca="1" si="4"/>
        <v>2.15</v>
      </c>
      <c r="AK36" s="47">
        <f t="shared" ca="1" si="4"/>
        <v>2.2599999999999998</v>
      </c>
      <c r="AL36" s="47">
        <f t="shared" ca="1" si="4"/>
        <v>2.74</v>
      </c>
      <c r="AM36" s="47">
        <f t="shared" ca="1" si="4"/>
        <v>3.26</v>
      </c>
      <c r="AN36" s="47">
        <f t="shared" ca="1" si="4"/>
        <v>3.79</v>
      </c>
      <c r="AO36" s="47">
        <f t="shared" ca="1" si="4"/>
        <v>4.0999999999999996</v>
      </c>
      <c r="AP36" s="47">
        <f t="shared" ca="1" si="4"/>
        <v>4.3099999999999996</v>
      </c>
      <c r="AQ36" s="47">
        <f t="shared" ca="1" si="4"/>
        <v>4.47</v>
      </c>
      <c r="AR36">
        <v>34</v>
      </c>
      <c r="AT36">
        <v>35</v>
      </c>
      <c r="AU36" t="s">
        <v>41</v>
      </c>
      <c r="AV36">
        <v>4.9142621185575104</v>
      </c>
      <c r="AW36">
        <v>3.9895115686293501</v>
      </c>
      <c r="AX36">
        <v>3.4889145258058498</v>
      </c>
      <c r="AY36">
        <v>3.2246608544014199</v>
      </c>
      <c r="AZ36">
        <v>2.7833480269924702</v>
      </c>
      <c r="BA36">
        <v>1.7856774885942699</v>
      </c>
      <c r="BE36">
        <f ca="1"/>
        <v>4.75</v>
      </c>
      <c r="BF36">
        <f ca="1"/>
        <v>1.72</v>
      </c>
      <c r="BG36">
        <f ca="1"/>
        <v>2.14</v>
      </c>
      <c r="BH36">
        <f ca="1"/>
        <v>2.2599999999999998</v>
      </c>
      <c r="BI36">
        <f ca="1"/>
        <v>2.5299999999999998</v>
      </c>
      <c r="BJ36">
        <f ca="1"/>
        <v>2.68</v>
      </c>
      <c r="BK36">
        <f ca="1"/>
        <v>2.74</v>
      </c>
      <c r="BL36">
        <f ca="1"/>
        <v>2.89</v>
      </c>
      <c r="BM36">
        <f ca="1"/>
        <v>3</v>
      </c>
      <c r="BN36">
        <f ca="1"/>
        <v>3.03</v>
      </c>
      <c r="BO36">
        <f ca="1"/>
        <v>3.21</v>
      </c>
      <c r="BP36">
        <f ca="1"/>
        <v>3.26</v>
      </c>
      <c r="BQ36">
        <f ca="1"/>
        <v>3.37</v>
      </c>
      <c r="BR36">
        <f ca="1"/>
        <v>3.44</v>
      </c>
      <c r="BS36">
        <f ca="1"/>
        <v>3.67</v>
      </c>
      <c r="BT36">
        <f ca="1"/>
        <v>3.74</v>
      </c>
      <c r="BU36">
        <f ca="1"/>
        <v>3.79</v>
      </c>
      <c r="BV36">
        <f ca="1"/>
        <v>3.9</v>
      </c>
      <c r="BW36">
        <f ca="1"/>
        <v>4.03</v>
      </c>
      <c r="BX36">
        <f ca="1"/>
        <v>4.09</v>
      </c>
      <c r="BY36">
        <f ca="1"/>
        <v>4.3</v>
      </c>
      <c r="BZ36">
        <f ca="1"/>
        <v>4.46</v>
      </c>
    </row>
    <row r="37" spans="2:78" ht="17" thickBot="1">
      <c r="I37" s="10" t="str">
        <f ca="1"/>
        <v>9 mo</v>
      </c>
      <c r="J37" s="43">
        <f ca="1"/>
        <v>1.4</v>
      </c>
      <c r="K37" s="44">
        <f ca="1"/>
        <v>1.7</v>
      </c>
      <c r="L37" s="43">
        <f ca="1"/>
        <v>1.9</v>
      </c>
      <c r="M37" s="44">
        <f ca="1"/>
        <v>2.1</v>
      </c>
      <c r="N37" s="43">
        <f ca="1"/>
        <v>2.2000000000000002</v>
      </c>
      <c r="O37" s="44">
        <f ca="1"/>
        <v>2.4</v>
      </c>
      <c r="P37" s="43">
        <f ca="1"/>
        <v>2.5</v>
      </c>
      <c r="Q37" s="44">
        <f ca="1"/>
        <v>2.8</v>
      </c>
      <c r="R37" s="43">
        <f ca="1"/>
        <v>2.9</v>
      </c>
      <c r="S37" s="44">
        <f ca="1"/>
        <v>3</v>
      </c>
      <c r="T37" s="43">
        <f ca="1"/>
        <v>3.1</v>
      </c>
      <c r="U37" s="44">
        <f ca="1"/>
        <v>3.1</v>
      </c>
      <c r="V37" s="43">
        <f ca="1"/>
        <v>3.2</v>
      </c>
      <c r="W37" s="44">
        <f ca="1"/>
        <v>3.4</v>
      </c>
      <c r="X37" s="43">
        <f ca="1"/>
        <v>3.6</v>
      </c>
      <c r="Y37" s="44">
        <f ca="1"/>
        <v>3.7</v>
      </c>
      <c r="Z37" s="43">
        <f ca="1"/>
        <v>3.8</v>
      </c>
      <c r="AA37" s="44">
        <f ca="1"/>
        <v>4.0999999999999996</v>
      </c>
      <c r="AB37" s="43">
        <f ca="1"/>
        <v>4.3</v>
      </c>
      <c r="AC37" s="44">
        <f ca="1"/>
        <v>4.5999999999999996</v>
      </c>
      <c r="AD37" s="45">
        <f ca="1"/>
        <v>4.8</v>
      </c>
      <c r="AH37">
        <v>4.75</v>
      </c>
      <c r="AI37" s="47">
        <f t="shared" ca="1" si="4"/>
        <v>1.72</v>
      </c>
      <c r="AJ37" s="47">
        <f t="shared" ca="1" si="4"/>
        <v>2.14</v>
      </c>
      <c r="AK37" s="47">
        <f t="shared" ca="1" si="4"/>
        <v>2.2599999999999998</v>
      </c>
      <c r="AL37" s="47">
        <f t="shared" ca="1" si="4"/>
        <v>2.74</v>
      </c>
      <c r="AM37" s="47">
        <f t="shared" ca="1" si="4"/>
        <v>3.26</v>
      </c>
      <c r="AN37" s="47">
        <f t="shared" ca="1" si="4"/>
        <v>3.79</v>
      </c>
      <c r="AO37" s="47">
        <f t="shared" ca="1" si="4"/>
        <v>4.09</v>
      </c>
      <c r="AP37" s="47">
        <f t="shared" ca="1" si="4"/>
        <v>4.3</v>
      </c>
      <c r="AQ37" s="47">
        <f t="shared" ca="1" si="4"/>
        <v>4.46</v>
      </c>
      <c r="AR37">
        <v>35</v>
      </c>
      <c r="AT37">
        <v>36</v>
      </c>
      <c r="AU37" t="s">
        <v>41</v>
      </c>
      <c r="AV37">
        <v>4.9975954518908399</v>
      </c>
      <c r="AW37">
        <v>3.9895777436146602</v>
      </c>
      <c r="AX37">
        <v>3.4890445830166499</v>
      </c>
      <c r="AY37">
        <v>3.22473644276028</v>
      </c>
      <c r="AZ37">
        <v>2.7844170392632899</v>
      </c>
      <c r="BA37">
        <v>1.78581353783139</v>
      </c>
      <c r="BE37">
        <f ca="1"/>
        <v>4.83</v>
      </c>
      <c r="BF37">
        <f ca="1"/>
        <v>1.71</v>
      </c>
      <c r="BG37">
        <f ca="1"/>
        <v>2.14</v>
      </c>
      <c r="BH37">
        <f ca="1"/>
        <v>2.25</v>
      </c>
      <c r="BI37">
        <f ca="1"/>
        <v>2.52</v>
      </c>
      <c r="BJ37">
        <f ca="1"/>
        <v>2.68</v>
      </c>
      <c r="BK37">
        <f ca="1"/>
        <v>2.74</v>
      </c>
      <c r="BL37">
        <f ca="1"/>
        <v>2.88</v>
      </c>
      <c r="BM37">
        <f ca="1"/>
        <v>3</v>
      </c>
      <c r="BN37">
        <f ca="1"/>
        <v>3.03</v>
      </c>
      <c r="BO37">
        <f ca="1"/>
        <v>3.21</v>
      </c>
      <c r="BP37">
        <f ca="1"/>
        <v>3.26</v>
      </c>
      <c r="BQ37">
        <f ca="1"/>
        <v>3.36</v>
      </c>
      <c r="BR37">
        <f ca="1"/>
        <v>3.43</v>
      </c>
      <c r="BS37">
        <f ca="1"/>
        <v>3.67</v>
      </c>
      <c r="BT37">
        <f ca="1"/>
        <v>3.74</v>
      </c>
      <c r="BU37">
        <f ca="1"/>
        <v>3.78</v>
      </c>
      <c r="BV37">
        <f ca="1"/>
        <v>3.9</v>
      </c>
      <c r="BW37">
        <f ca="1"/>
        <v>4.03</v>
      </c>
      <c r="BX37">
        <f ca="1"/>
        <v>4.09</v>
      </c>
      <c r="BY37">
        <f ca="1"/>
        <v>4.29</v>
      </c>
      <c r="BZ37">
        <f ca="1"/>
        <v>4.45</v>
      </c>
    </row>
    <row r="38" spans="2:78">
      <c r="I38" s="6" t="str">
        <f ca="1"/>
        <v>10 years  0 mo</v>
      </c>
      <c r="J38" s="40">
        <f ca="1"/>
        <v>1.4</v>
      </c>
      <c r="K38" s="41">
        <f ca="1"/>
        <v>1.6</v>
      </c>
      <c r="L38" s="40">
        <f ca="1"/>
        <v>1.8</v>
      </c>
      <c r="M38" s="41">
        <f ca="1"/>
        <v>2.1</v>
      </c>
      <c r="N38" s="40">
        <f ca="1"/>
        <v>2.2000000000000002</v>
      </c>
      <c r="O38" s="41">
        <f ca="1"/>
        <v>2.2999999999999998</v>
      </c>
      <c r="P38" s="40">
        <f ca="1"/>
        <v>2.4</v>
      </c>
      <c r="Q38" s="41">
        <f ca="1"/>
        <v>2.7</v>
      </c>
      <c r="R38" s="40">
        <f ca="1"/>
        <v>2.9</v>
      </c>
      <c r="S38" s="41">
        <f ca="1"/>
        <v>3</v>
      </c>
      <c r="T38" s="40">
        <f ca="1"/>
        <v>3</v>
      </c>
      <c r="U38" s="41">
        <f ca="1"/>
        <v>3.1</v>
      </c>
      <c r="V38" s="40">
        <f ca="1"/>
        <v>3.2</v>
      </c>
      <c r="W38" s="41">
        <f ca="1"/>
        <v>3.4</v>
      </c>
      <c r="X38" s="40">
        <f ca="1"/>
        <v>3.6</v>
      </c>
      <c r="Y38" s="41">
        <f ca="1"/>
        <v>3.7</v>
      </c>
      <c r="Z38" s="40">
        <f ca="1"/>
        <v>3.8</v>
      </c>
      <c r="AA38" s="41">
        <f ca="1"/>
        <v>4.0999999999999996</v>
      </c>
      <c r="AB38" s="40">
        <f ca="1"/>
        <v>4.3</v>
      </c>
      <c r="AC38" s="41">
        <f ca="1"/>
        <v>4.7</v>
      </c>
      <c r="AD38" s="42">
        <f ca="1"/>
        <v>4.8</v>
      </c>
      <c r="AH38">
        <v>4.83</v>
      </c>
      <c r="AI38" s="47">
        <f t="shared" ca="1" si="4"/>
        <v>1.71</v>
      </c>
      <c r="AJ38" s="47">
        <f t="shared" ca="1" si="4"/>
        <v>2.14</v>
      </c>
      <c r="AK38" s="47">
        <f t="shared" ca="1" si="4"/>
        <v>2.25</v>
      </c>
      <c r="AL38" s="47">
        <f t="shared" ca="1" si="4"/>
        <v>2.74</v>
      </c>
      <c r="AM38" s="47">
        <f t="shared" ca="1" si="4"/>
        <v>3.26</v>
      </c>
      <c r="AN38" s="47">
        <f t="shared" ca="1" si="4"/>
        <v>3.78</v>
      </c>
      <c r="AO38" s="47">
        <f t="shared" ca="1" si="4"/>
        <v>4.09</v>
      </c>
      <c r="AP38" s="47">
        <f t="shared" ca="1" si="4"/>
        <v>4.29</v>
      </c>
      <c r="AQ38" s="47">
        <f t="shared" ca="1" si="4"/>
        <v>4.45</v>
      </c>
      <c r="AR38">
        <v>36</v>
      </c>
      <c r="AT38">
        <v>37</v>
      </c>
      <c r="AU38" t="s">
        <v>41</v>
      </c>
      <c r="AV38">
        <v>5.0809287852241702</v>
      </c>
      <c r="AW38">
        <v>3.9896344964838302</v>
      </c>
      <c r="AX38">
        <v>3.4891578524939999</v>
      </c>
      <c r="AY38">
        <v>3.2248016946042601</v>
      </c>
      <c r="AZ38">
        <v>2.7853918488901601</v>
      </c>
      <c r="BA38">
        <v>1.7859336702959201</v>
      </c>
      <c r="BE38">
        <f ca="1"/>
        <v>4.92</v>
      </c>
      <c r="BF38">
        <f ca="1"/>
        <v>1.71</v>
      </c>
      <c r="BG38">
        <f ca="1"/>
        <v>2.13</v>
      </c>
      <c r="BH38">
        <f ca="1"/>
        <v>2.25</v>
      </c>
      <c r="BI38">
        <f ca="1"/>
        <v>2.52</v>
      </c>
      <c r="BJ38">
        <f ca="1"/>
        <v>2.67</v>
      </c>
      <c r="BK38">
        <f ca="1"/>
        <v>2.73</v>
      </c>
      <c r="BL38">
        <f ca="1"/>
        <v>2.88</v>
      </c>
      <c r="BM38">
        <f ca="1"/>
        <v>3</v>
      </c>
      <c r="BN38">
        <f ca="1"/>
        <v>3.03</v>
      </c>
      <c r="BO38">
        <f ca="1"/>
        <v>3.2</v>
      </c>
      <c r="BP38">
        <f ca="1"/>
        <v>3.26</v>
      </c>
      <c r="BQ38">
        <f ca="1"/>
        <v>3.36</v>
      </c>
      <c r="BR38">
        <f ca="1"/>
        <v>3.43</v>
      </c>
      <c r="BS38">
        <f ca="1"/>
        <v>3.66</v>
      </c>
      <c r="BT38">
        <f ca="1"/>
        <v>3.74</v>
      </c>
      <c r="BU38">
        <f ca="1"/>
        <v>3.78</v>
      </c>
      <c r="BV38">
        <f ca="1"/>
        <v>3.89</v>
      </c>
      <c r="BW38">
        <f ca="1"/>
        <v>4.0199999999999996</v>
      </c>
      <c r="BX38">
        <f ca="1"/>
        <v>4.08</v>
      </c>
      <c r="BY38">
        <f ca="1"/>
        <v>4.29</v>
      </c>
      <c r="BZ38">
        <f ca="1"/>
        <v>4.45</v>
      </c>
    </row>
    <row r="39" spans="2:78">
      <c r="I39" s="6" t="str">
        <f ca="1"/>
        <v>3 mo</v>
      </c>
      <c r="J39" s="40">
        <f ca="1"/>
        <v>1.4</v>
      </c>
      <c r="K39" s="41">
        <f ca="1"/>
        <v>1.6</v>
      </c>
      <c r="L39" s="40">
        <f ca="1"/>
        <v>1.8</v>
      </c>
      <c r="M39" s="41">
        <f ca="1"/>
        <v>2</v>
      </c>
      <c r="N39" s="40">
        <f ca="1"/>
        <v>2.1</v>
      </c>
      <c r="O39" s="41">
        <f ca="1"/>
        <v>2.2999999999999998</v>
      </c>
      <c r="P39" s="40">
        <f ca="1"/>
        <v>2.4</v>
      </c>
      <c r="Q39" s="41">
        <f ca="1"/>
        <v>2.7</v>
      </c>
      <c r="R39" s="40">
        <f ca="1"/>
        <v>2.9</v>
      </c>
      <c r="S39" s="41">
        <f ca="1"/>
        <v>3</v>
      </c>
      <c r="T39" s="40">
        <f ca="1"/>
        <v>3</v>
      </c>
      <c r="U39" s="41">
        <f ca="1"/>
        <v>3.1</v>
      </c>
      <c r="V39" s="40">
        <f ca="1"/>
        <v>3.2</v>
      </c>
      <c r="W39" s="41">
        <f ca="1"/>
        <v>3.4</v>
      </c>
      <c r="X39" s="40">
        <f ca="1"/>
        <v>3.5</v>
      </c>
      <c r="Y39" s="41">
        <f ca="1"/>
        <v>3.7</v>
      </c>
      <c r="Z39" s="40">
        <f ca="1"/>
        <v>3.8</v>
      </c>
      <c r="AA39" s="41">
        <f ca="1"/>
        <v>4.0999999999999996</v>
      </c>
      <c r="AB39" s="40">
        <f ca="1"/>
        <v>4.4000000000000004</v>
      </c>
      <c r="AC39" s="41">
        <f ca="1"/>
        <v>4.8</v>
      </c>
      <c r="AD39" s="42">
        <f ca="1"/>
        <v>4.9000000000000004</v>
      </c>
      <c r="AH39">
        <v>4.92</v>
      </c>
      <c r="AI39" s="47">
        <f t="shared" ca="1" si="4"/>
        <v>1.71</v>
      </c>
      <c r="AJ39" s="47">
        <f t="shared" ca="1" si="4"/>
        <v>2.13</v>
      </c>
      <c r="AK39" s="47">
        <f t="shared" ca="1" si="4"/>
        <v>2.25</v>
      </c>
      <c r="AL39" s="47">
        <f t="shared" ca="1" si="4"/>
        <v>2.73</v>
      </c>
      <c r="AM39" s="47">
        <f t="shared" ca="1" si="4"/>
        <v>3.26</v>
      </c>
      <c r="AN39" s="47">
        <f t="shared" ca="1" si="4"/>
        <v>3.78</v>
      </c>
      <c r="AO39" s="47">
        <f t="shared" ca="1" si="4"/>
        <v>4.08</v>
      </c>
      <c r="AP39" s="47">
        <f t="shared" ca="1" si="4"/>
        <v>4.29</v>
      </c>
      <c r="AQ39" s="47">
        <f t="shared" ca="1" si="4"/>
        <v>4.45</v>
      </c>
      <c r="AR39">
        <v>37</v>
      </c>
      <c r="AT39">
        <v>38</v>
      </c>
      <c r="AU39" t="s">
        <v>41</v>
      </c>
      <c r="AV39">
        <v>5.1642621185575104</v>
      </c>
      <c r="AW39">
        <v>3.98968316877508</v>
      </c>
      <c r="AX39">
        <v>3.4892565011918899</v>
      </c>
      <c r="AY39">
        <v>3.2248580234253499</v>
      </c>
      <c r="AZ39">
        <v>2.7862807571230999</v>
      </c>
      <c r="BA39">
        <v>1.78603974813462</v>
      </c>
      <c r="BE39">
        <f ca="1"/>
        <v>5</v>
      </c>
      <c r="BF39">
        <f ca="1"/>
        <v>1.7</v>
      </c>
      <c r="BG39">
        <f ca="1"/>
        <v>2.13</v>
      </c>
      <c r="BH39">
        <f ca="1"/>
        <v>2.25</v>
      </c>
      <c r="BI39">
        <f ca="1"/>
        <v>2.52</v>
      </c>
      <c r="BJ39">
        <f ca="1"/>
        <v>2.67</v>
      </c>
      <c r="BK39">
        <f ca="1"/>
        <v>2.73</v>
      </c>
      <c r="BL39">
        <f ca="1"/>
        <v>2.87</v>
      </c>
      <c r="BM39">
        <f ca="1"/>
        <v>3</v>
      </c>
      <c r="BN39">
        <f ca="1"/>
        <v>3.03</v>
      </c>
      <c r="BO39">
        <f ca="1"/>
        <v>3.2</v>
      </c>
      <c r="BP39">
        <f ca="1"/>
        <v>3.26</v>
      </c>
      <c r="BQ39">
        <f ca="1"/>
        <v>3.35</v>
      </c>
      <c r="BR39">
        <f ca="1"/>
        <v>3.43</v>
      </c>
      <c r="BS39">
        <f ca="1"/>
        <v>3.66</v>
      </c>
      <c r="BT39">
        <f ca="1"/>
        <v>3.73</v>
      </c>
      <c r="BU39">
        <f ca="1"/>
        <v>3.78</v>
      </c>
      <c r="BV39">
        <f ca="1"/>
        <v>3.89</v>
      </c>
      <c r="BW39">
        <f ca="1"/>
        <v>4.0199999999999996</v>
      </c>
      <c r="BX39">
        <f ca="1"/>
        <v>4.07</v>
      </c>
      <c r="BY39">
        <f ca="1"/>
        <v>4.28</v>
      </c>
      <c r="BZ39">
        <f ca="1"/>
        <v>4.4400000000000004</v>
      </c>
    </row>
    <row r="40" spans="2:78">
      <c r="I40" s="6" t="str">
        <f ca="1"/>
        <v>6 mo</v>
      </c>
      <c r="J40" s="40">
        <f ca="1"/>
        <v>1.4</v>
      </c>
      <c r="K40" s="41">
        <f ca="1"/>
        <v>1.6</v>
      </c>
      <c r="L40" s="40">
        <f ca="1"/>
        <v>1.7</v>
      </c>
      <c r="M40" s="41">
        <f ca="1"/>
        <v>2</v>
      </c>
      <c r="N40" s="40">
        <f ca="1"/>
        <v>2.1</v>
      </c>
      <c r="O40" s="41">
        <f ca="1"/>
        <v>2.2999999999999998</v>
      </c>
      <c r="P40" s="40">
        <f ca="1"/>
        <v>2.2999999999999998</v>
      </c>
      <c r="Q40" s="41">
        <f ca="1"/>
        <v>2.7</v>
      </c>
      <c r="R40" s="40">
        <f ca="1"/>
        <v>2.9</v>
      </c>
      <c r="S40" s="41">
        <f ca="1"/>
        <v>3</v>
      </c>
      <c r="T40" s="40">
        <f ca="1"/>
        <v>3</v>
      </c>
      <c r="U40" s="41">
        <f ca="1"/>
        <v>3</v>
      </c>
      <c r="V40" s="40">
        <f ca="1"/>
        <v>3.2</v>
      </c>
      <c r="W40" s="41">
        <f ca="1"/>
        <v>3.4</v>
      </c>
      <c r="X40" s="40">
        <f ca="1"/>
        <v>3.5</v>
      </c>
      <c r="Y40" s="41">
        <f ca="1"/>
        <v>3.8</v>
      </c>
      <c r="Z40" s="40">
        <f ca="1"/>
        <v>3.8</v>
      </c>
      <c r="AA40" s="41">
        <f ca="1"/>
        <v>4.0999999999999996</v>
      </c>
      <c r="AB40" s="40">
        <f ca="1"/>
        <v>4.4000000000000004</v>
      </c>
      <c r="AC40" s="41">
        <f ca="1"/>
        <v>4.8</v>
      </c>
      <c r="AD40" s="42">
        <f ca="1"/>
        <v>5</v>
      </c>
      <c r="AH40">
        <v>5</v>
      </c>
      <c r="AI40" s="47">
        <f t="shared" ca="1" si="4"/>
        <v>1.7</v>
      </c>
      <c r="AJ40" s="47">
        <f t="shared" ca="1" si="4"/>
        <v>2.13</v>
      </c>
      <c r="AK40" s="47">
        <f t="shared" ca="1" si="4"/>
        <v>2.25</v>
      </c>
      <c r="AL40" s="47">
        <f t="shared" ca="1" si="4"/>
        <v>2.73</v>
      </c>
      <c r="AM40" s="47">
        <f t="shared" ca="1" si="4"/>
        <v>3.26</v>
      </c>
      <c r="AN40" s="47">
        <f t="shared" ca="1" si="4"/>
        <v>3.78</v>
      </c>
      <c r="AO40" s="47">
        <f t="shared" ca="1" si="4"/>
        <v>4.07</v>
      </c>
      <c r="AP40" s="47">
        <f t="shared" ca="1" si="4"/>
        <v>4.28</v>
      </c>
      <c r="AQ40" s="47">
        <f t="shared" ca="1" si="4"/>
        <v>4.4400000000000004</v>
      </c>
      <c r="AR40">
        <v>38</v>
      </c>
      <c r="AT40">
        <v>39</v>
      </c>
      <c r="AU40" t="s">
        <v>41</v>
      </c>
      <c r="AV40">
        <v>5.2475954518908399</v>
      </c>
      <c r="AW40">
        <v>3.9897249110159598</v>
      </c>
      <c r="AX40">
        <v>3.4893424163547802</v>
      </c>
      <c r="AY40">
        <v>3.2249066494241299</v>
      </c>
      <c r="AZ40">
        <v>2.7870913336960199</v>
      </c>
      <c r="BA40">
        <v>1.7861334156366599</v>
      </c>
      <c r="BE40">
        <f ca="1"/>
        <v>5.08</v>
      </c>
      <c r="BF40">
        <f ca="1"/>
        <v>1.69</v>
      </c>
      <c r="BG40">
        <f ca="1"/>
        <v>2.12</v>
      </c>
      <c r="BH40">
        <f ca="1"/>
        <v>2.2400000000000002</v>
      </c>
      <c r="BI40">
        <f ca="1"/>
        <v>2.5099999999999998</v>
      </c>
      <c r="BJ40">
        <f ca="1"/>
        <v>2.66</v>
      </c>
      <c r="BK40">
        <f ca="1"/>
        <v>2.73</v>
      </c>
      <c r="BL40">
        <f ca="1"/>
        <v>2.87</v>
      </c>
      <c r="BM40">
        <f ca="1"/>
        <v>2.99</v>
      </c>
      <c r="BN40">
        <f ca="1"/>
        <v>3.02</v>
      </c>
      <c r="BO40">
        <f ca="1"/>
        <v>3.2</v>
      </c>
      <c r="BP40">
        <f ca="1"/>
        <v>3.25</v>
      </c>
      <c r="BQ40">
        <f ca="1"/>
        <v>3.35</v>
      </c>
      <c r="BR40">
        <f ca="1"/>
        <v>3.42</v>
      </c>
      <c r="BS40">
        <f ca="1"/>
        <v>3.66</v>
      </c>
      <c r="BT40">
        <f ca="1"/>
        <v>3.73</v>
      </c>
      <c r="BU40">
        <f ca="1"/>
        <v>3.78</v>
      </c>
      <c r="BV40">
        <f ca="1"/>
        <v>3.88</v>
      </c>
      <c r="BW40">
        <f ca="1"/>
        <v>4.0199999999999996</v>
      </c>
      <c r="BX40">
        <f ca="1"/>
        <v>4.0599999999999996</v>
      </c>
      <c r="BY40">
        <f ca="1"/>
        <v>4.28</v>
      </c>
      <c r="BZ40">
        <f ca="1"/>
        <v>4.4400000000000004</v>
      </c>
    </row>
    <row r="41" spans="2:78" ht="17" thickBot="1">
      <c r="I41" s="10" t="str">
        <f ca="1"/>
        <v>9 mo</v>
      </c>
      <c r="J41" s="43">
        <f ca="1"/>
        <v>1.3</v>
      </c>
      <c r="K41" s="44">
        <f ca="1"/>
        <v>1.5</v>
      </c>
      <c r="L41" s="43">
        <f ca="1"/>
        <v>1.7</v>
      </c>
      <c r="M41" s="44">
        <f ca="1"/>
        <v>2</v>
      </c>
      <c r="N41" s="43">
        <f ca="1"/>
        <v>2</v>
      </c>
      <c r="O41" s="44">
        <f ca="1"/>
        <v>2.2000000000000002</v>
      </c>
      <c r="P41" s="43">
        <f ca="1"/>
        <v>2.2999999999999998</v>
      </c>
      <c r="Q41" s="44">
        <f ca="1"/>
        <v>2.7</v>
      </c>
      <c r="R41" s="43">
        <f ca="1"/>
        <v>2.9</v>
      </c>
      <c r="S41" s="44">
        <f ca="1"/>
        <v>2.9</v>
      </c>
      <c r="T41" s="43">
        <f ca="1"/>
        <v>3</v>
      </c>
      <c r="U41" s="44">
        <f ca="1"/>
        <v>3</v>
      </c>
      <c r="V41" s="43">
        <f ca="1"/>
        <v>3.2</v>
      </c>
      <c r="W41" s="44">
        <f ca="1"/>
        <v>3.3</v>
      </c>
      <c r="X41" s="43">
        <f ca="1"/>
        <v>3.5</v>
      </c>
      <c r="Y41" s="44">
        <f ca="1"/>
        <v>3.8</v>
      </c>
      <c r="Z41" s="43">
        <f ca="1"/>
        <v>3.8</v>
      </c>
      <c r="AA41" s="44">
        <f ca="1"/>
        <v>4.2</v>
      </c>
      <c r="AB41" s="43">
        <f ca="1"/>
        <v>4.5</v>
      </c>
      <c r="AC41" s="44">
        <f ca="1"/>
        <v>4.9000000000000004</v>
      </c>
      <c r="AD41" s="45">
        <f ca="1"/>
        <v>5</v>
      </c>
      <c r="AH41">
        <v>5.08</v>
      </c>
      <c r="AI41" s="47">
        <f t="shared" ca="1" si="4"/>
        <v>1.69</v>
      </c>
      <c r="AJ41" s="47">
        <f t="shared" ca="1" si="4"/>
        <v>2.12</v>
      </c>
      <c r="AK41" s="47">
        <f t="shared" ca="1" si="4"/>
        <v>2.2400000000000002</v>
      </c>
      <c r="AL41" s="47">
        <f t="shared" ca="1" si="4"/>
        <v>2.73</v>
      </c>
      <c r="AM41" s="47">
        <f t="shared" ca="1" si="4"/>
        <v>3.25</v>
      </c>
      <c r="AN41" s="47">
        <f t="shared" ca="1" si="4"/>
        <v>3.78</v>
      </c>
      <c r="AO41" s="47">
        <f t="shared" ca="1" si="4"/>
        <v>4.0599999999999996</v>
      </c>
      <c r="AP41" s="47">
        <f t="shared" ca="1" si="4"/>
        <v>4.28</v>
      </c>
      <c r="AQ41" s="47">
        <f t="shared" ca="1" si="4"/>
        <v>4.4400000000000004</v>
      </c>
      <c r="AR41">
        <v>39</v>
      </c>
      <c r="AT41">
        <v>40</v>
      </c>
      <c r="AU41" t="s">
        <v>41</v>
      </c>
      <c r="AV41">
        <v>5.3309287852241702</v>
      </c>
      <c r="AW41">
        <v>3.9897607099197998</v>
      </c>
      <c r="AX41">
        <v>3.4894172416223399</v>
      </c>
      <c r="AY41">
        <v>3.22494862594186</v>
      </c>
      <c r="AZ41">
        <v>2.78783048128876</v>
      </c>
      <c r="BA41">
        <v>1.78621612472127</v>
      </c>
      <c r="BE41">
        <f ca="1"/>
        <v>5.17</v>
      </c>
      <c r="BF41">
        <f ca="1"/>
        <v>1.69</v>
      </c>
      <c r="BG41">
        <f ca="1"/>
        <v>2.12</v>
      </c>
      <c r="BH41">
        <f ca="1"/>
        <v>2.2400000000000002</v>
      </c>
      <c r="BI41">
        <f ca="1"/>
        <v>2.5099999999999998</v>
      </c>
      <c r="BJ41">
        <f ca="1"/>
        <v>2.66</v>
      </c>
      <c r="BK41">
        <f ca="1"/>
        <v>2.72</v>
      </c>
      <c r="BL41">
        <f ca="1"/>
        <v>2.86</v>
      </c>
      <c r="BM41">
        <f ca="1"/>
        <v>2.99</v>
      </c>
      <c r="BN41">
        <f ca="1"/>
        <v>3.02</v>
      </c>
      <c r="BO41">
        <f ca="1"/>
        <v>3.2</v>
      </c>
      <c r="BP41">
        <f ca="1"/>
        <v>3.25</v>
      </c>
      <c r="BQ41">
        <f ca="1"/>
        <v>3.34</v>
      </c>
      <c r="BR41">
        <f ca="1"/>
        <v>3.42</v>
      </c>
      <c r="BS41">
        <f ca="1"/>
        <v>3.65</v>
      </c>
      <c r="BT41">
        <f ca="1"/>
        <v>3.73</v>
      </c>
      <c r="BU41">
        <f ca="1"/>
        <v>3.77</v>
      </c>
      <c r="BV41">
        <f ca="1"/>
        <v>3.88</v>
      </c>
      <c r="BW41">
        <f ca="1"/>
        <v>4.01</v>
      </c>
      <c r="BX41">
        <f ca="1"/>
        <v>4.0599999999999996</v>
      </c>
      <c r="BY41">
        <f ca="1"/>
        <v>4.2699999999999996</v>
      </c>
      <c r="BZ41">
        <f ca="1"/>
        <v>4.43</v>
      </c>
    </row>
    <row r="42" spans="2:78">
      <c r="I42" s="6" t="str">
        <f ca="1"/>
        <v>11 years  0 mo</v>
      </c>
      <c r="J42" s="40">
        <f ca="1"/>
        <v>1.3</v>
      </c>
      <c r="K42" s="41">
        <f ca="1"/>
        <v>1.5</v>
      </c>
      <c r="L42" s="40">
        <f ca="1"/>
        <v>1.7</v>
      </c>
      <c r="M42" s="41">
        <f ca="1"/>
        <v>1.9</v>
      </c>
      <c r="N42" s="40">
        <f ca="1"/>
        <v>2</v>
      </c>
      <c r="O42" s="41">
        <f ca="1"/>
        <v>2.2000000000000002</v>
      </c>
      <c r="P42" s="40">
        <f ca="1"/>
        <v>2.2000000000000002</v>
      </c>
      <c r="Q42" s="41">
        <f ca="1"/>
        <v>2.6</v>
      </c>
      <c r="R42" s="40">
        <f ca="1"/>
        <v>2.8</v>
      </c>
      <c r="S42" s="41">
        <f ca="1"/>
        <v>2.9</v>
      </c>
      <c r="T42" s="40">
        <f ca="1"/>
        <v>3</v>
      </c>
      <c r="U42" s="41">
        <f ca="1"/>
        <v>3</v>
      </c>
      <c r="V42" s="40">
        <f ca="1"/>
        <v>3.1</v>
      </c>
      <c r="W42" s="41">
        <f ca="1"/>
        <v>3.3</v>
      </c>
      <c r="X42" s="40">
        <f ca="1"/>
        <v>3.5</v>
      </c>
      <c r="Y42" s="41">
        <f ca="1"/>
        <v>3.8</v>
      </c>
      <c r="Z42" s="40">
        <f ca="1"/>
        <v>3.8</v>
      </c>
      <c r="AA42" s="41">
        <f ca="1"/>
        <v>4.2</v>
      </c>
      <c r="AB42" s="40">
        <f ca="1"/>
        <v>4.5999999999999996</v>
      </c>
      <c r="AC42" s="41">
        <f ca="1"/>
        <v>5</v>
      </c>
      <c r="AD42" s="42">
        <f ca="1"/>
        <v>5</v>
      </c>
      <c r="AH42">
        <v>5.17</v>
      </c>
      <c r="AI42" s="47">
        <f t="shared" ca="1" si="4"/>
        <v>1.69</v>
      </c>
      <c r="AJ42" s="47">
        <f t="shared" ca="1" si="4"/>
        <v>2.12</v>
      </c>
      <c r="AK42" s="47">
        <f t="shared" ca="1" si="4"/>
        <v>2.2400000000000002</v>
      </c>
      <c r="AL42" s="47">
        <f t="shared" ca="1" si="4"/>
        <v>2.72</v>
      </c>
      <c r="AM42" s="47">
        <f t="shared" ca="1" si="4"/>
        <v>3.25</v>
      </c>
      <c r="AN42" s="47">
        <f t="shared" ca="1" si="4"/>
        <v>3.77</v>
      </c>
      <c r="AO42" s="47">
        <f t="shared" ca="1" si="4"/>
        <v>4.0599999999999996</v>
      </c>
      <c r="AP42" s="47">
        <f t="shared" ca="1" si="4"/>
        <v>4.2699999999999996</v>
      </c>
      <c r="AQ42" s="47">
        <f t="shared" ca="1" si="4"/>
        <v>4.43</v>
      </c>
      <c r="AR42">
        <v>40</v>
      </c>
      <c r="AT42">
        <v>41</v>
      </c>
      <c r="AU42" t="s">
        <v>41</v>
      </c>
      <c r="AV42">
        <v>5.4142621185575104</v>
      </c>
      <c r="AW42">
        <v>3.9897914117098501</v>
      </c>
      <c r="AX42">
        <v>3.48948240847389</v>
      </c>
      <c r="AY42">
        <v>3.2249848622780801</v>
      </c>
      <c r="AZ42">
        <v>2.7885044943087798</v>
      </c>
      <c r="BA42">
        <v>1.7862891574437101</v>
      </c>
      <c r="BE42">
        <f ca="1"/>
        <v>5.25</v>
      </c>
      <c r="BF42">
        <f ca="1"/>
        <v>1.68</v>
      </c>
      <c r="BG42">
        <f ca="1"/>
        <v>2.11</v>
      </c>
      <c r="BH42">
        <f ca="1"/>
        <v>2.23</v>
      </c>
      <c r="BI42">
        <f ca="1"/>
        <v>2.5099999999999998</v>
      </c>
      <c r="BJ42">
        <f ca="1"/>
        <v>2.65</v>
      </c>
      <c r="BK42">
        <f ca="1"/>
        <v>2.72</v>
      </c>
      <c r="BL42">
        <f ca="1"/>
        <v>2.86</v>
      </c>
      <c r="BM42">
        <f ca="1"/>
        <v>2.99</v>
      </c>
      <c r="BN42">
        <f ca="1"/>
        <v>3.02</v>
      </c>
      <c r="BO42">
        <f ca="1"/>
        <v>3.2</v>
      </c>
      <c r="BP42">
        <f ca="1"/>
        <v>3.25</v>
      </c>
      <c r="BQ42">
        <f ca="1"/>
        <v>3.34</v>
      </c>
      <c r="BR42">
        <f ca="1"/>
        <v>3.42</v>
      </c>
      <c r="BS42">
        <f ca="1"/>
        <v>3.65</v>
      </c>
      <c r="BT42">
        <f ca="1"/>
        <v>3.73</v>
      </c>
      <c r="BU42">
        <f ca="1"/>
        <v>3.77</v>
      </c>
      <c r="BV42">
        <f ca="1"/>
        <v>3.87</v>
      </c>
      <c r="BW42">
        <f ca="1"/>
        <v>4.01</v>
      </c>
      <c r="BX42">
        <f ca="1"/>
        <v>4.05</v>
      </c>
      <c r="BY42">
        <f ca="1"/>
        <v>4.2699999999999996</v>
      </c>
      <c r="BZ42">
        <f ca="1"/>
        <v>4.43</v>
      </c>
    </row>
    <row r="43" spans="2:78">
      <c r="I43" s="6" t="str">
        <f ca="1"/>
        <v>3 mo</v>
      </c>
      <c r="J43" s="40">
        <f ca="1"/>
        <v>1.3</v>
      </c>
      <c r="K43" s="41">
        <f ca="1"/>
        <v>1.4</v>
      </c>
      <c r="L43" s="40">
        <f ca="1"/>
        <v>1.6</v>
      </c>
      <c r="M43" s="41">
        <f ca="1"/>
        <v>1.9</v>
      </c>
      <c r="N43" s="40">
        <f ca="1"/>
        <v>1.9</v>
      </c>
      <c r="O43" s="41">
        <f ca="1"/>
        <v>2.1</v>
      </c>
      <c r="P43" s="40">
        <f ca="1"/>
        <v>2.2000000000000002</v>
      </c>
      <c r="Q43" s="41">
        <f ca="1"/>
        <v>2.6</v>
      </c>
      <c r="R43" s="40">
        <f ca="1"/>
        <v>2.8</v>
      </c>
      <c r="S43" s="41">
        <f ca="1"/>
        <v>2.9</v>
      </c>
      <c r="T43" s="40">
        <f ca="1"/>
        <v>2.9</v>
      </c>
      <c r="U43" s="41">
        <f ca="1"/>
        <v>3</v>
      </c>
      <c r="V43" s="40">
        <f ca="1"/>
        <v>3.1</v>
      </c>
      <c r="W43" s="41">
        <f ca="1"/>
        <v>3.3</v>
      </c>
      <c r="X43" s="40">
        <f ca="1"/>
        <v>3.5</v>
      </c>
      <c r="Y43" s="41">
        <f ca="1"/>
        <v>3.8</v>
      </c>
      <c r="Z43" s="40">
        <f ca="1"/>
        <v>3.8</v>
      </c>
      <c r="AA43" s="41">
        <f ca="1"/>
        <v>4.2</v>
      </c>
      <c r="AB43" s="40">
        <f ca="1"/>
        <v>4.5999999999999996</v>
      </c>
      <c r="AC43" s="41">
        <f ca="1"/>
        <v>5</v>
      </c>
      <c r="AD43" s="42">
        <f ca="1"/>
        <v>5</v>
      </c>
      <c r="AH43">
        <v>5.25</v>
      </c>
      <c r="AI43" s="47">
        <f t="shared" ca="1" si="4"/>
        <v>1.68</v>
      </c>
      <c r="AJ43" s="47">
        <f t="shared" ca="1" si="4"/>
        <v>2.11</v>
      </c>
      <c r="AK43" s="47">
        <f t="shared" ca="1" si="4"/>
        <v>2.23</v>
      </c>
      <c r="AL43" s="47">
        <f t="shared" ca="1" si="4"/>
        <v>2.72</v>
      </c>
      <c r="AM43" s="47">
        <f t="shared" ca="1" si="4"/>
        <v>3.25</v>
      </c>
      <c r="AN43" s="47">
        <f t="shared" ca="1" si="4"/>
        <v>3.77</v>
      </c>
      <c r="AO43" s="47">
        <f t="shared" ca="1" si="4"/>
        <v>4.05</v>
      </c>
      <c r="AP43" s="47">
        <f t="shared" ca="1" si="4"/>
        <v>4.2699999999999996</v>
      </c>
      <c r="AQ43" s="47">
        <f t="shared" ca="1" si="4"/>
        <v>4.43</v>
      </c>
      <c r="AR43">
        <v>41</v>
      </c>
      <c r="AT43">
        <v>42</v>
      </c>
      <c r="AU43" t="s">
        <v>41</v>
      </c>
      <c r="AV43">
        <v>5.4975954518908399</v>
      </c>
      <c r="AW43">
        <v>3.9898177421225598</v>
      </c>
      <c r="AX43">
        <v>3.4895391636139399</v>
      </c>
      <c r="AY43">
        <v>3.2250161433879398</v>
      </c>
      <c r="AZ43">
        <v>2.7891191124927701</v>
      </c>
      <c r="BA43">
        <v>1.78635364586807</v>
      </c>
      <c r="BE43">
        <f ca="1"/>
        <v>5.33</v>
      </c>
      <c r="BF43">
        <f ca="1"/>
        <v>1.68</v>
      </c>
      <c r="BG43">
        <f ca="1"/>
        <v>2.11</v>
      </c>
      <c r="BH43">
        <f ca="1"/>
        <v>2.23</v>
      </c>
      <c r="BI43">
        <f ca="1"/>
        <v>2.5</v>
      </c>
      <c r="BJ43">
        <f ca="1"/>
        <v>2.65</v>
      </c>
      <c r="BK43">
        <f ca="1"/>
        <v>2.71</v>
      </c>
      <c r="BL43">
        <f ca="1"/>
        <v>2.85</v>
      </c>
      <c r="BM43">
        <f ca="1"/>
        <v>2.99</v>
      </c>
      <c r="BN43">
        <f ca="1"/>
        <v>3.02</v>
      </c>
      <c r="BO43">
        <f ca="1"/>
        <v>3.19</v>
      </c>
      <c r="BP43">
        <f ca="1"/>
        <v>3.25</v>
      </c>
      <c r="BQ43">
        <f ca="1"/>
        <v>3.33</v>
      </c>
      <c r="BR43">
        <f ca="1"/>
        <v>3.41</v>
      </c>
      <c r="BS43">
        <f ca="1"/>
        <v>3.65</v>
      </c>
      <c r="BT43">
        <f ca="1"/>
        <v>3.72</v>
      </c>
      <c r="BU43">
        <f ca="1"/>
        <v>3.77</v>
      </c>
      <c r="BV43">
        <f ca="1"/>
        <v>3.87</v>
      </c>
      <c r="BW43">
        <f ca="1"/>
        <v>4.01</v>
      </c>
      <c r="BX43">
        <f ca="1"/>
        <v>4.05</v>
      </c>
      <c r="BY43">
        <f ca="1"/>
        <v>4.26</v>
      </c>
      <c r="BZ43">
        <f ca="1"/>
        <v>4.42</v>
      </c>
    </row>
    <row r="44" spans="2:78">
      <c r="I44" s="6" t="str">
        <f ca="1"/>
        <v>6 mo</v>
      </c>
      <c r="J44" s="40">
        <f ca="1"/>
        <v>1.2</v>
      </c>
      <c r="K44" s="41">
        <f ca="1"/>
        <v>1.4</v>
      </c>
      <c r="L44" s="40">
        <f ca="1"/>
        <v>1.6</v>
      </c>
      <c r="M44" s="41">
        <f ca="1"/>
        <v>1.8</v>
      </c>
      <c r="N44" s="40">
        <f ca="1"/>
        <v>1.8</v>
      </c>
      <c r="O44" s="41">
        <f ca="1"/>
        <v>2.1</v>
      </c>
      <c r="P44" s="40">
        <f ca="1"/>
        <v>2.1</v>
      </c>
      <c r="Q44" s="41">
        <f ca="1"/>
        <v>2.6</v>
      </c>
      <c r="R44" s="40">
        <f ca="1"/>
        <v>2.8</v>
      </c>
      <c r="S44" s="41">
        <f ca="1"/>
        <v>2.9</v>
      </c>
      <c r="T44" s="40">
        <f ca="1"/>
        <v>2.9</v>
      </c>
      <c r="U44" s="41">
        <f ca="1"/>
        <v>3</v>
      </c>
      <c r="V44" s="40">
        <f ca="1"/>
        <v>3.1</v>
      </c>
      <c r="W44" s="41">
        <f ca="1"/>
        <v>3.3</v>
      </c>
      <c r="X44" s="40">
        <f ca="1"/>
        <v>3.5</v>
      </c>
      <c r="Y44" s="41">
        <f ca="1"/>
        <v>3.8</v>
      </c>
      <c r="Z44" s="40">
        <f ca="1"/>
        <v>3.8</v>
      </c>
      <c r="AA44" s="41">
        <f ca="1"/>
        <v>4.2</v>
      </c>
      <c r="AB44" s="40">
        <f ca="1"/>
        <v>4.7</v>
      </c>
      <c r="AC44" s="41">
        <f ca="1"/>
        <v>5</v>
      </c>
      <c r="AD44" s="42">
        <f ca="1"/>
        <v>5</v>
      </c>
      <c r="AH44">
        <v>5.33</v>
      </c>
      <c r="AI44" s="47">
        <f t="shared" ref="AI44:AQ53" ca="1" si="5">IF(AND(AI$3&gt;=MIN($J$5:$AD$5),AI$3&lt;=MAX($J$5:$AD$5)),INDEX(allCentiles,$AR44,MATCH(AI$3,topRow)),NA())</f>
        <v>1.68</v>
      </c>
      <c r="AJ44" s="47">
        <f t="shared" ca="1" si="5"/>
        <v>2.11</v>
      </c>
      <c r="AK44" s="47">
        <f t="shared" ca="1" si="5"/>
        <v>2.23</v>
      </c>
      <c r="AL44" s="47">
        <f t="shared" ca="1" si="5"/>
        <v>2.71</v>
      </c>
      <c r="AM44" s="47">
        <f t="shared" ca="1" si="5"/>
        <v>3.25</v>
      </c>
      <c r="AN44" s="47">
        <f t="shared" ca="1" si="5"/>
        <v>3.77</v>
      </c>
      <c r="AO44" s="47">
        <f t="shared" ca="1" si="5"/>
        <v>4.05</v>
      </c>
      <c r="AP44" s="47">
        <f t="shared" ca="1" si="5"/>
        <v>4.26</v>
      </c>
      <c r="AQ44" s="47">
        <f t="shared" ca="1" si="5"/>
        <v>4.42</v>
      </c>
      <c r="AR44">
        <v>42</v>
      </c>
      <c r="AT44">
        <v>43</v>
      </c>
      <c r="AU44" t="s">
        <v>41</v>
      </c>
      <c r="AV44">
        <v>5.5809287852241702</v>
      </c>
      <c r="AW44">
        <v>3.98984032356267</v>
      </c>
      <c r="AX44">
        <v>3.4895885928229098</v>
      </c>
      <c r="AY44">
        <v>3.2250431468859699</v>
      </c>
      <c r="AZ44">
        <v>2.7896795697849499</v>
      </c>
      <c r="BA44">
        <v>1.7864105896151601</v>
      </c>
      <c r="BE44">
        <f ca="1"/>
        <v>5.42</v>
      </c>
      <c r="BF44">
        <f ca="1"/>
        <v>1.67</v>
      </c>
      <c r="BG44">
        <f ca="1"/>
        <v>2.1</v>
      </c>
      <c r="BH44">
        <f ca="1"/>
        <v>2.2200000000000002</v>
      </c>
      <c r="BI44">
        <f ca="1"/>
        <v>2.5</v>
      </c>
      <c r="BJ44">
        <f ca="1"/>
        <v>2.64</v>
      </c>
      <c r="BK44">
        <f ca="1"/>
        <v>2.71</v>
      </c>
      <c r="BL44">
        <f ca="1"/>
        <v>2.85</v>
      </c>
      <c r="BM44">
        <f ca="1"/>
        <v>2.98</v>
      </c>
      <c r="BN44">
        <f ca="1"/>
        <v>3.02</v>
      </c>
      <c r="BO44">
        <f ca="1"/>
        <v>3.19</v>
      </c>
      <c r="BP44">
        <f ca="1"/>
        <v>3.25</v>
      </c>
      <c r="BQ44">
        <f ca="1"/>
        <v>3.33</v>
      </c>
      <c r="BR44">
        <f ca="1"/>
        <v>3.41</v>
      </c>
      <c r="BS44">
        <f ca="1"/>
        <v>3.64</v>
      </c>
      <c r="BT44">
        <f ca="1"/>
        <v>3.72</v>
      </c>
      <c r="BU44">
        <f ca="1"/>
        <v>3.77</v>
      </c>
      <c r="BV44">
        <f ca="1"/>
        <v>3.86</v>
      </c>
      <c r="BW44">
        <f ca="1"/>
        <v>4.01</v>
      </c>
      <c r="BX44">
        <f ca="1"/>
        <v>4.04</v>
      </c>
      <c r="BY44">
        <f ca="1"/>
        <v>4.26</v>
      </c>
      <c r="BZ44">
        <f ca="1"/>
        <v>4.42</v>
      </c>
    </row>
    <row r="45" spans="2:78" ht="17" thickBot="1">
      <c r="I45" s="10" t="str">
        <f ca="1"/>
        <v>9 mo</v>
      </c>
      <c r="J45" s="43">
        <f ca="1"/>
        <v>1.2</v>
      </c>
      <c r="K45" s="44">
        <f ca="1"/>
        <v>1.3</v>
      </c>
      <c r="L45" s="43">
        <f ca="1"/>
        <v>1.5</v>
      </c>
      <c r="M45" s="44">
        <f ca="1"/>
        <v>1.7</v>
      </c>
      <c r="N45" s="43">
        <f ca="1"/>
        <v>1.8</v>
      </c>
      <c r="O45" s="44">
        <f ca="1"/>
        <v>2.1</v>
      </c>
      <c r="P45" s="43">
        <f ca="1"/>
        <v>2.1</v>
      </c>
      <c r="Q45" s="44">
        <f ca="1"/>
        <v>2.5</v>
      </c>
      <c r="R45" s="43">
        <f ca="1"/>
        <v>2.8</v>
      </c>
      <c r="S45" s="44">
        <f ca="1"/>
        <v>2.9</v>
      </c>
      <c r="T45" s="43">
        <f ca="1"/>
        <v>2.9</v>
      </c>
      <c r="U45" s="44">
        <f ca="1"/>
        <v>2.9</v>
      </c>
      <c r="V45" s="43">
        <f ca="1"/>
        <v>3.1</v>
      </c>
      <c r="W45" s="44">
        <f ca="1"/>
        <v>3.2</v>
      </c>
      <c r="X45" s="43">
        <f ca="1"/>
        <v>3.4</v>
      </c>
      <c r="Y45" s="44">
        <f ca="1"/>
        <v>3.8</v>
      </c>
      <c r="Z45" s="43">
        <f ca="1"/>
        <v>3.8</v>
      </c>
      <c r="AA45" s="44">
        <f ca="1"/>
        <v>4.3</v>
      </c>
      <c r="AB45" s="43">
        <f ca="1"/>
        <v>4.8</v>
      </c>
      <c r="AC45" s="44">
        <f ca="1"/>
        <v>5</v>
      </c>
      <c r="AD45" s="45">
        <f ca="1"/>
        <v>5</v>
      </c>
      <c r="AH45">
        <v>5.42</v>
      </c>
      <c r="AI45" s="47">
        <f t="shared" ca="1" si="5"/>
        <v>1.67</v>
      </c>
      <c r="AJ45" s="47">
        <f t="shared" ca="1" si="5"/>
        <v>2.1</v>
      </c>
      <c r="AK45" s="47">
        <f t="shared" ca="1" si="5"/>
        <v>2.2200000000000002</v>
      </c>
      <c r="AL45" s="47">
        <f t="shared" ca="1" si="5"/>
        <v>2.71</v>
      </c>
      <c r="AM45" s="47">
        <f t="shared" ca="1" si="5"/>
        <v>3.25</v>
      </c>
      <c r="AN45" s="47">
        <f t="shared" ca="1" si="5"/>
        <v>3.77</v>
      </c>
      <c r="AO45" s="47">
        <f t="shared" ca="1" si="5"/>
        <v>4.04</v>
      </c>
      <c r="AP45" s="47">
        <f t="shared" ca="1" si="5"/>
        <v>4.26</v>
      </c>
      <c r="AQ45" s="47">
        <f t="shared" ca="1" si="5"/>
        <v>4.42</v>
      </c>
      <c r="AR45">
        <v>43</v>
      </c>
      <c r="AT45">
        <v>44</v>
      </c>
      <c r="AU45" t="s">
        <v>41</v>
      </c>
      <c r="AV45">
        <v>5.6642621185575104</v>
      </c>
      <c r="AW45">
        <v>3.9898596898157899</v>
      </c>
      <c r="AX45">
        <v>3.48963164172909</v>
      </c>
      <c r="AY45">
        <v>3.2250664577246702</v>
      </c>
      <c r="AZ45">
        <v>2.7901906389080802</v>
      </c>
      <c r="BA45">
        <v>1.7864608713574399</v>
      </c>
      <c r="BE45">
        <f ca="1"/>
        <v>5.5</v>
      </c>
      <c r="BF45">
        <f ca="1"/>
        <v>1.66</v>
      </c>
      <c r="BG45">
        <f ca="1"/>
        <v>2.09</v>
      </c>
      <c r="BH45">
        <f ca="1"/>
        <v>2.2200000000000002</v>
      </c>
      <c r="BI45">
        <f ca="1"/>
        <v>2.5</v>
      </c>
      <c r="BJ45">
        <f ca="1"/>
        <v>2.64</v>
      </c>
      <c r="BK45">
        <f ca="1"/>
        <v>2.71</v>
      </c>
      <c r="BL45">
        <f ca="1"/>
        <v>2.84</v>
      </c>
      <c r="BM45">
        <f ca="1"/>
        <v>2.98</v>
      </c>
      <c r="BN45">
        <f ca="1"/>
        <v>3.02</v>
      </c>
      <c r="BO45">
        <f ca="1"/>
        <v>3.19</v>
      </c>
      <c r="BP45">
        <f ca="1"/>
        <v>3.25</v>
      </c>
      <c r="BQ45">
        <f ca="1"/>
        <v>3.32</v>
      </c>
      <c r="BR45">
        <f ca="1"/>
        <v>3.41</v>
      </c>
      <c r="BS45">
        <f ca="1"/>
        <v>3.64</v>
      </c>
      <c r="BT45">
        <f ca="1"/>
        <v>3.72</v>
      </c>
      <c r="BU45">
        <f ca="1"/>
        <v>3.77</v>
      </c>
      <c r="BV45">
        <f ca="1"/>
        <v>3.86</v>
      </c>
      <c r="BW45">
        <f ca="1"/>
        <v>4</v>
      </c>
      <c r="BX45">
        <f ca="1"/>
        <v>4.04</v>
      </c>
      <c r="BY45">
        <f ca="1"/>
        <v>4.25</v>
      </c>
      <c r="BZ45">
        <f ca="1"/>
        <v>4.42</v>
      </c>
    </row>
    <row r="46" spans="2:78" ht="17" thickBot="1">
      <c r="I46" s="10" t="str">
        <f ca="1"/>
        <v>12 years  0 mo</v>
      </c>
      <c r="J46" s="43">
        <f ca="1"/>
        <v>1.2</v>
      </c>
      <c r="K46" s="44">
        <f ca="1"/>
        <v>1.3</v>
      </c>
      <c r="L46" s="43">
        <f ca="1"/>
        <v>1.5</v>
      </c>
      <c r="M46" s="44">
        <f ca="1"/>
        <v>1.7</v>
      </c>
      <c r="N46" s="43">
        <f ca="1"/>
        <v>1.7</v>
      </c>
      <c r="O46" s="44">
        <f ca="1"/>
        <v>2</v>
      </c>
      <c r="P46" s="43">
        <f ca="1"/>
        <v>2</v>
      </c>
      <c r="Q46" s="44">
        <f ca="1"/>
        <v>2.5</v>
      </c>
      <c r="R46" s="43">
        <f ca="1"/>
        <v>2.8</v>
      </c>
      <c r="S46" s="44">
        <f ca="1"/>
        <v>2.8</v>
      </c>
      <c r="T46" s="43">
        <f ca="1"/>
        <v>2.9</v>
      </c>
      <c r="U46" s="44">
        <f ca="1"/>
        <v>2.9</v>
      </c>
      <c r="V46" s="43">
        <f ca="1"/>
        <v>3.1</v>
      </c>
      <c r="W46" s="44">
        <f ca="1"/>
        <v>3.2</v>
      </c>
      <c r="X46" s="43">
        <f ca="1"/>
        <v>3.4</v>
      </c>
      <c r="Y46" s="44">
        <f ca="1"/>
        <v>3.8</v>
      </c>
      <c r="Z46" s="43">
        <f ca="1"/>
        <v>3.8</v>
      </c>
      <c r="AA46" s="44">
        <f ca="1"/>
        <v>4.3</v>
      </c>
      <c r="AB46" s="43">
        <f ca="1"/>
        <v>4.9000000000000004</v>
      </c>
      <c r="AC46" s="44">
        <f ca="1"/>
        <v>5</v>
      </c>
      <c r="AD46" s="45">
        <f ca="1"/>
        <v>5</v>
      </c>
      <c r="AH46">
        <v>5.5</v>
      </c>
      <c r="AI46" s="47">
        <f t="shared" ca="1" si="5"/>
        <v>1.66</v>
      </c>
      <c r="AJ46" s="47">
        <f t="shared" ca="1" si="5"/>
        <v>2.09</v>
      </c>
      <c r="AK46" s="47">
        <f t="shared" ca="1" si="5"/>
        <v>2.2200000000000002</v>
      </c>
      <c r="AL46" s="47">
        <f t="shared" ca="1" si="5"/>
        <v>2.71</v>
      </c>
      <c r="AM46" s="47">
        <f t="shared" ca="1" si="5"/>
        <v>3.25</v>
      </c>
      <c r="AN46" s="47">
        <f t="shared" ca="1" si="5"/>
        <v>3.77</v>
      </c>
      <c r="AO46" s="47">
        <f t="shared" ca="1" si="5"/>
        <v>4.04</v>
      </c>
      <c r="AP46" s="47">
        <f t="shared" ca="1" si="5"/>
        <v>4.25</v>
      </c>
      <c r="AQ46" s="47">
        <f t="shared" ca="1" si="5"/>
        <v>4.42</v>
      </c>
      <c r="AR46">
        <v>44</v>
      </c>
      <c r="AT46">
        <v>45</v>
      </c>
      <c r="AU46" t="s">
        <v>41</v>
      </c>
      <c r="AV46">
        <v>5.7475954518908399</v>
      </c>
      <c r="AW46">
        <v>3.9898762986661702</v>
      </c>
      <c r="AX46">
        <v>3.4896691338994401</v>
      </c>
      <c r="AY46">
        <v>3.2250865808657498</v>
      </c>
      <c r="AZ46">
        <v>2.7906566720068802</v>
      </c>
      <c r="BA46">
        <v>1.78650527050107</v>
      </c>
      <c r="BE46">
        <f ca="1"/>
        <v>5.58</v>
      </c>
      <c r="BF46">
        <f ca="1"/>
        <v>1.66</v>
      </c>
      <c r="BG46">
        <f ca="1"/>
        <v>2.09</v>
      </c>
      <c r="BH46">
        <f ca="1"/>
        <v>2.2200000000000002</v>
      </c>
      <c r="BI46">
        <f ca="1"/>
        <v>2.4900000000000002</v>
      </c>
      <c r="BJ46">
        <f ca="1"/>
        <v>2.63</v>
      </c>
      <c r="BK46">
        <f ca="1"/>
        <v>2.7</v>
      </c>
      <c r="BL46">
        <f ca="1"/>
        <v>2.84</v>
      </c>
      <c r="BM46">
        <f ca="1"/>
        <v>2.98</v>
      </c>
      <c r="BN46">
        <f ca="1"/>
        <v>3.02</v>
      </c>
      <c r="BO46">
        <f ca="1"/>
        <v>3.19</v>
      </c>
      <c r="BP46">
        <f ca="1"/>
        <v>3.24</v>
      </c>
      <c r="BQ46">
        <f ca="1"/>
        <v>3.32</v>
      </c>
      <c r="BR46">
        <f ca="1"/>
        <v>3.4</v>
      </c>
      <c r="BS46">
        <f ca="1"/>
        <v>3.64</v>
      </c>
      <c r="BT46">
        <f ca="1"/>
        <v>3.72</v>
      </c>
      <c r="BU46">
        <f ca="1"/>
        <v>3.76</v>
      </c>
      <c r="BV46">
        <f ca="1"/>
        <v>3.85</v>
      </c>
      <c r="BW46">
        <f ca="1"/>
        <v>4</v>
      </c>
      <c r="BX46">
        <f ca="1"/>
        <v>4.03</v>
      </c>
      <c r="BY46">
        <f ca="1"/>
        <v>4.25</v>
      </c>
      <c r="BZ46">
        <f ca="1"/>
        <v>4.42</v>
      </c>
    </row>
    <row r="47" spans="2:78">
      <c r="AH47">
        <v>5.58</v>
      </c>
      <c r="AI47" s="47">
        <f t="shared" ca="1" si="5"/>
        <v>1.66</v>
      </c>
      <c r="AJ47" s="47">
        <f t="shared" ca="1" si="5"/>
        <v>2.09</v>
      </c>
      <c r="AK47" s="47">
        <f t="shared" ca="1" si="5"/>
        <v>2.2200000000000002</v>
      </c>
      <c r="AL47" s="47">
        <f t="shared" ca="1" si="5"/>
        <v>2.7</v>
      </c>
      <c r="AM47" s="47">
        <f t="shared" ca="1" si="5"/>
        <v>3.24</v>
      </c>
      <c r="AN47" s="47">
        <f t="shared" ca="1" si="5"/>
        <v>3.76</v>
      </c>
      <c r="AO47" s="47">
        <f t="shared" ca="1" si="5"/>
        <v>4.03</v>
      </c>
      <c r="AP47" s="47">
        <f t="shared" ca="1" si="5"/>
        <v>4.25</v>
      </c>
      <c r="AQ47" s="47">
        <f t="shared" ca="1" si="5"/>
        <v>4.42</v>
      </c>
      <c r="AR47">
        <v>45</v>
      </c>
      <c r="AT47">
        <v>46</v>
      </c>
      <c r="AU47" t="s">
        <v>41</v>
      </c>
      <c r="AV47">
        <v>5.8309287852241702</v>
      </c>
      <c r="AW47">
        <v>3.9898905427178799</v>
      </c>
      <c r="AX47">
        <v>3.4897017865952402</v>
      </c>
      <c r="AY47">
        <v>3.2251039522187299</v>
      </c>
      <c r="AZ47">
        <v>2.7910816377098602</v>
      </c>
      <c r="BA47">
        <v>1.78654447526737</v>
      </c>
      <c r="BE47">
        <f ca="1"/>
        <v>5.67</v>
      </c>
      <c r="BF47">
        <f ca="1"/>
        <v>1.65</v>
      </c>
      <c r="BG47">
        <f ca="1"/>
        <v>2.08</v>
      </c>
      <c r="BH47">
        <f ca="1"/>
        <v>2.21</v>
      </c>
      <c r="BI47">
        <f ca="1"/>
        <v>2.4900000000000002</v>
      </c>
      <c r="BJ47">
        <f ca="1"/>
        <v>2.62</v>
      </c>
      <c r="BK47">
        <f ca="1"/>
        <v>2.7</v>
      </c>
      <c r="BL47">
        <f ca="1"/>
        <v>2.83</v>
      </c>
      <c r="BM47">
        <f ca="1"/>
        <v>2.98</v>
      </c>
      <c r="BN47">
        <f ca="1"/>
        <v>3.02</v>
      </c>
      <c r="BO47">
        <f ca="1"/>
        <v>3.19</v>
      </c>
      <c r="BP47">
        <f ca="1"/>
        <v>3.24</v>
      </c>
      <c r="BQ47">
        <f ca="1"/>
        <v>3.32</v>
      </c>
      <c r="BR47">
        <f ca="1"/>
        <v>3.4</v>
      </c>
      <c r="BS47">
        <f ca="1"/>
        <v>3.63</v>
      </c>
      <c r="BT47">
        <f ca="1"/>
        <v>3.72</v>
      </c>
      <c r="BU47">
        <f ca="1"/>
        <v>3.76</v>
      </c>
      <c r="BV47">
        <f ca="1"/>
        <v>3.85</v>
      </c>
      <c r="BW47">
        <f ca="1"/>
        <v>4</v>
      </c>
      <c r="BX47">
        <f ca="1"/>
        <v>4.03</v>
      </c>
      <c r="BY47">
        <f ca="1"/>
        <v>4.25</v>
      </c>
      <c r="BZ47">
        <f ca="1"/>
        <v>4.41</v>
      </c>
    </row>
    <row r="48" spans="2:78">
      <c r="AH48">
        <v>5.67</v>
      </c>
      <c r="AI48" s="47">
        <f t="shared" ca="1" si="5"/>
        <v>1.65</v>
      </c>
      <c r="AJ48" s="47">
        <f t="shared" ca="1" si="5"/>
        <v>2.08</v>
      </c>
      <c r="AK48" s="47">
        <f t="shared" ca="1" si="5"/>
        <v>2.21</v>
      </c>
      <c r="AL48" s="47">
        <f t="shared" ca="1" si="5"/>
        <v>2.7</v>
      </c>
      <c r="AM48" s="47">
        <f t="shared" ca="1" si="5"/>
        <v>3.24</v>
      </c>
      <c r="AN48" s="47">
        <f t="shared" ca="1" si="5"/>
        <v>3.76</v>
      </c>
      <c r="AO48" s="47">
        <f t="shared" ca="1" si="5"/>
        <v>4.03</v>
      </c>
      <c r="AP48" s="47">
        <f t="shared" ca="1" si="5"/>
        <v>4.25</v>
      </c>
      <c r="AQ48" s="47">
        <f t="shared" ca="1" si="5"/>
        <v>4.41</v>
      </c>
      <c r="AR48">
        <v>46</v>
      </c>
      <c r="AT48">
        <v>47</v>
      </c>
      <c r="AU48" t="s">
        <v>41</v>
      </c>
      <c r="AV48">
        <v>5.9142621185575104</v>
      </c>
      <c r="AW48">
        <v>3.9899027586753002</v>
      </c>
      <c r="AX48">
        <v>3.4897302244939401</v>
      </c>
      <c r="AY48">
        <v>3.2251189480835798</v>
      </c>
      <c r="AZ48">
        <v>2.7914691549252</v>
      </c>
      <c r="BA48">
        <v>1.7865790933607599</v>
      </c>
      <c r="BE48">
        <f ca="1"/>
        <v>5.75</v>
      </c>
      <c r="BF48">
        <f ca="1"/>
        <v>1.65</v>
      </c>
      <c r="BG48">
        <f ca="1"/>
        <v>2.08</v>
      </c>
      <c r="BH48">
        <f ca="1"/>
        <v>2.21</v>
      </c>
      <c r="BI48">
        <f ca="1"/>
        <v>2.48</v>
      </c>
      <c r="BJ48">
        <f ca="1"/>
        <v>2.62</v>
      </c>
      <c r="BK48">
        <f ca="1"/>
        <v>2.69</v>
      </c>
      <c r="BL48">
        <f ca="1"/>
        <v>2.83</v>
      </c>
      <c r="BM48">
        <f ca="1"/>
        <v>2.97</v>
      </c>
      <c r="BN48">
        <f ca="1"/>
        <v>3.02</v>
      </c>
      <c r="BO48">
        <f ca="1"/>
        <v>3.18</v>
      </c>
      <c r="BP48">
        <f ca="1"/>
        <v>3.24</v>
      </c>
      <c r="BQ48">
        <f ca="1"/>
        <v>3.31</v>
      </c>
      <c r="BR48">
        <f ca="1"/>
        <v>3.4</v>
      </c>
      <c r="BS48">
        <f ca="1"/>
        <v>3.63</v>
      </c>
      <c r="BT48">
        <f ca="1"/>
        <v>3.71</v>
      </c>
      <c r="BU48">
        <f ca="1"/>
        <v>3.76</v>
      </c>
      <c r="BV48">
        <f ca="1"/>
        <v>3.84</v>
      </c>
      <c r="BW48">
        <f ca="1"/>
        <v>4</v>
      </c>
      <c r="BX48">
        <f ca="1"/>
        <v>4.03</v>
      </c>
      <c r="BY48">
        <f ca="1"/>
        <v>4.25</v>
      </c>
      <c r="BZ48">
        <f ca="1"/>
        <v>4.41</v>
      </c>
    </row>
    <row r="49" spans="34:78">
      <c r="AH49">
        <v>5.75</v>
      </c>
      <c r="AI49" s="47">
        <f t="shared" ca="1" si="5"/>
        <v>1.65</v>
      </c>
      <c r="AJ49" s="47">
        <f t="shared" ca="1" si="5"/>
        <v>2.08</v>
      </c>
      <c r="AK49" s="47">
        <f t="shared" ca="1" si="5"/>
        <v>2.21</v>
      </c>
      <c r="AL49" s="47">
        <f t="shared" ca="1" si="5"/>
        <v>2.69</v>
      </c>
      <c r="AM49" s="47">
        <f t="shared" ca="1" si="5"/>
        <v>3.24</v>
      </c>
      <c r="AN49" s="47">
        <f t="shared" ca="1" si="5"/>
        <v>3.76</v>
      </c>
      <c r="AO49" s="47">
        <f t="shared" ca="1" si="5"/>
        <v>4.03</v>
      </c>
      <c r="AP49" s="47">
        <f t="shared" ca="1" si="5"/>
        <v>4.25</v>
      </c>
      <c r="AQ49" s="47">
        <f t="shared" ca="1" si="5"/>
        <v>4.41</v>
      </c>
      <c r="AR49">
        <v>47</v>
      </c>
      <c r="AT49">
        <v>48</v>
      </c>
      <c r="AU49" t="s">
        <v>41</v>
      </c>
      <c r="AV49">
        <v>5.9975954518908399</v>
      </c>
      <c r="AW49">
        <v>3.9899132353022302</v>
      </c>
      <c r="AX49">
        <v>3.4897549916399</v>
      </c>
      <c r="AY49">
        <v>3.2251318933022399</v>
      </c>
      <c r="AZ49">
        <v>2.7918225236585599</v>
      </c>
      <c r="BA49">
        <v>1.78660966138866</v>
      </c>
      <c r="BE49">
        <f ca="1"/>
        <v>5.83</v>
      </c>
      <c r="BF49">
        <f ca="1"/>
        <v>1.64</v>
      </c>
      <c r="BG49">
        <f ca="1"/>
        <v>2.0699999999999998</v>
      </c>
      <c r="BH49">
        <f ca="1"/>
        <v>2.2000000000000002</v>
      </c>
      <c r="BI49">
        <f ca="1"/>
        <v>2.48</v>
      </c>
      <c r="BJ49">
        <f ca="1"/>
        <v>2.61</v>
      </c>
      <c r="BK49">
        <f ca="1"/>
        <v>2.69</v>
      </c>
      <c r="BL49">
        <f ca="1"/>
        <v>2.82</v>
      </c>
      <c r="BM49">
        <f ca="1"/>
        <v>2.97</v>
      </c>
      <c r="BN49">
        <f ca="1"/>
        <v>3.02</v>
      </c>
      <c r="BO49">
        <f ca="1"/>
        <v>3.18</v>
      </c>
      <c r="BP49">
        <f ca="1"/>
        <v>3.24</v>
      </c>
      <c r="BQ49">
        <f ca="1"/>
        <v>3.31</v>
      </c>
      <c r="BR49">
        <f ca="1"/>
        <v>3.39</v>
      </c>
      <c r="BS49">
        <f ca="1"/>
        <v>3.62</v>
      </c>
      <c r="BT49">
        <f ca="1"/>
        <v>3.71</v>
      </c>
      <c r="BU49">
        <f ca="1"/>
        <v>3.76</v>
      </c>
      <c r="BV49">
        <f ca="1"/>
        <v>3.84</v>
      </c>
      <c r="BW49">
        <f ca="1"/>
        <v>4</v>
      </c>
      <c r="BX49">
        <f ca="1"/>
        <v>4.0199999999999996</v>
      </c>
      <c r="BY49">
        <f ca="1"/>
        <v>4.24</v>
      </c>
      <c r="BZ49">
        <f ca="1"/>
        <v>4.41</v>
      </c>
    </row>
    <row r="50" spans="34:78">
      <c r="AH50">
        <v>5.83</v>
      </c>
      <c r="AI50" s="47">
        <f t="shared" ca="1" si="5"/>
        <v>1.64</v>
      </c>
      <c r="AJ50" s="47">
        <f t="shared" ca="1" si="5"/>
        <v>2.0699999999999998</v>
      </c>
      <c r="AK50" s="47">
        <f t="shared" ca="1" si="5"/>
        <v>2.2000000000000002</v>
      </c>
      <c r="AL50" s="47">
        <f t="shared" ca="1" si="5"/>
        <v>2.69</v>
      </c>
      <c r="AM50" s="47">
        <f t="shared" ca="1" si="5"/>
        <v>3.24</v>
      </c>
      <c r="AN50" s="47">
        <f t="shared" ca="1" si="5"/>
        <v>3.76</v>
      </c>
      <c r="AO50" s="47">
        <f t="shared" ca="1" si="5"/>
        <v>4.0199999999999996</v>
      </c>
      <c r="AP50" s="47">
        <f t="shared" ca="1" si="5"/>
        <v>4.24</v>
      </c>
      <c r="AQ50" s="47">
        <f t="shared" ca="1" si="5"/>
        <v>4.41</v>
      </c>
      <c r="AR50">
        <v>48</v>
      </c>
      <c r="AT50">
        <v>49</v>
      </c>
      <c r="AU50" t="s">
        <v>41</v>
      </c>
      <c r="AV50">
        <v>6.0809287852241702</v>
      </c>
      <c r="AW50">
        <v>3.9899222202477498</v>
      </c>
      <c r="AX50">
        <v>3.4897765618524299</v>
      </c>
      <c r="AY50">
        <v>3.2251430682953401</v>
      </c>
      <c r="AZ50">
        <v>2.79214475311516</v>
      </c>
      <c r="BA50">
        <v>1.7866366531793101</v>
      </c>
      <c r="BE50">
        <f ca="1"/>
        <v>5.92</v>
      </c>
      <c r="BF50">
        <f ca="1"/>
        <v>1.63</v>
      </c>
      <c r="BG50">
        <f ca="1"/>
        <v>2.06</v>
      </c>
      <c r="BH50">
        <f ca="1"/>
        <v>2.19</v>
      </c>
      <c r="BI50">
        <f ca="1"/>
        <v>2.4700000000000002</v>
      </c>
      <c r="BJ50">
        <f ca="1"/>
        <v>2.6</v>
      </c>
      <c r="BK50">
        <f ca="1"/>
        <v>2.68</v>
      </c>
      <c r="BL50">
        <f ca="1"/>
        <v>2.81</v>
      </c>
      <c r="BM50">
        <f ca="1"/>
        <v>2.97</v>
      </c>
      <c r="BN50">
        <f ca="1"/>
        <v>3.02</v>
      </c>
      <c r="BO50">
        <f ca="1"/>
        <v>3.18</v>
      </c>
      <c r="BP50">
        <f ca="1"/>
        <v>3.23</v>
      </c>
      <c r="BQ50">
        <f ca="1"/>
        <v>3.3</v>
      </c>
      <c r="BR50">
        <f ca="1"/>
        <v>3.39</v>
      </c>
      <c r="BS50">
        <f ca="1"/>
        <v>3.62</v>
      </c>
      <c r="BT50">
        <f ca="1"/>
        <v>3.71</v>
      </c>
      <c r="BU50">
        <f ca="1"/>
        <v>3.76</v>
      </c>
      <c r="BV50">
        <f ca="1"/>
        <v>3.84</v>
      </c>
      <c r="BW50">
        <f ca="1"/>
        <v>3.99</v>
      </c>
      <c r="BX50">
        <f ca="1"/>
        <v>4.0199999999999996</v>
      </c>
      <c r="BY50">
        <f ca="1"/>
        <v>4.24</v>
      </c>
      <c r="BZ50">
        <f ca="1"/>
        <v>4.41</v>
      </c>
    </row>
    <row r="51" spans="34:78">
      <c r="AH51">
        <v>5.92</v>
      </c>
      <c r="AI51" s="47">
        <f t="shared" ca="1" si="5"/>
        <v>1.63</v>
      </c>
      <c r="AJ51" s="47">
        <f t="shared" ca="1" si="5"/>
        <v>2.06</v>
      </c>
      <c r="AK51" s="47">
        <f t="shared" ca="1" si="5"/>
        <v>2.19</v>
      </c>
      <c r="AL51" s="47">
        <f t="shared" ca="1" si="5"/>
        <v>2.68</v>
      </c>
      <c r="AM51" s="47">
        <f t="shared" ca="1" si="5"/>
        <v>3.23</v>
      </c>
      <c r="AN51" s="47">
        <f t="shared" ca="1" si="5"/>
        <v>3.76</v>
      </c>
      <c r="AO51" s="47">
        <f t="shared" ca="1" si="5"/>
        <v>4.0199999999999996</v>
      </c>
      <c r="AP51" s="47">
        <f t="shared" ca="1" si="5"/>
        <v>4.24</v>
      </c>
      <c r="AQ51" s="47">
        <f t="shared" ca="1" si="5"/>
        <v>4.41</v>
      </c>
      <c r="AR51">
        <v>49</v>
      </c>
      <c r="AT51">
        <v>50</v>
      </c>
      <c r="AU51" t="s">
        <v>41</v>
      </c>
      <c r="AV51">
        <v>6.1642621185575104</v>
      </c>
      <c r="AW51">
        <v>3.9899299259001899</v>
      </c>
      <c r="AX51">
        <v>3.4897953477904302</v>
      </c>
      <c r="AY51">
        <v>3.2251527151367001</v>
      </c>
      <c r="AZ51">
        <v>2.7924385873254201</v>
      </c>
      <c r="BA51">
        <v>1.7866604871264999</v>
      </c>
      <c r="BE51">
        <f ca="1"/>
        <v>6</v>
      </c>
      <c r="BF51">
        <f ca="1"/>
        <v>1.63</v>
      </c>
      <c r="BG51">
        <f ca="1"/>
        <v>2.06</v>
      </c>
      <c r="BH51">
        <f ca="1"/>
        <v>2.19</v>
      </c>
      <c r="BI51">
        <f ca="1"/>
        <v>2.4700000000000002</v>
      </c>
      <c r="BJ51">
        <f ca="1"/>
        <v>2.6</v>
      </c>
      <c r="BK51">
        <f ca="1"/>
        <v>2.68</v>
      </c>
      <c r="BL51">
        <f ca="1"/>
        <v>2.81</v>
      </c>
      <c r="BM51">
        <f ca="1"/>
        <v>2.97</v>
      </c>
      <c r="BN51">
        <f ca="1"/>
        <v>3.01</v>
      </c>
      <c r="BO51">
        <f ca="1"/>
        <v>3.18</v>
      </c>
      <c r="BP51">
        <f ca="1"/>
        <v>3.23</v>
      </c>
      <c r="BQ51">
        <f ca="1"/>
        <v>3.3</v>
      </c>
      <c r="BR51">
        <f ca="1"/>
        <v>3.38</v>
      </c>
      <c r="BS51">
        <f ca="1"/>
        <v>3.62</v>
      </c>
      <c r="BT51">
        <f ca="1"/>
        <v>3.71</v>
      </c>
      <c r="BU51">
        <f ca="1"/>
        <v>3.76</v>
      </c>
      <c r="BV51">
        <f ca="1"/>
        <v>3.83</v>
      </c>
      <c r="BW51">
        <f ca="1"/>
        <v>3.99</v>
      </c>
      <c r="BX51">
        <f ca="1"/>
        <v>4.0199999999999996</v>
      </c>
      <c r="BY51">
        <f ca="1"/>
        <v>4.24</v>
      </c>
      <c r="BZ51">
        <f ca="1"/>
        <v>4.41</v>
      </c>
    </row>
    <row r="52" spans="34:78">
      <c r="AH52">
        <v>6</v>
      </c>
      <c r="AI52" s="47">
        <f t="shared" ca="1" si="5"/>
        <v>1.63</v>
      </c>
      <c r="AJ52" s="47">
        <f t="shared" ca="1" si="5"/>
        <v>2.06</v>
      </c>
      <c r="AK52" s="47">
        <f t="shared" ca="1" si="5"/>
        <v>2.19</v>
      </c>
      <c r="AL52" s="47">
        <f t="shared" ca="1" si="5"/>
        <v>2.68</v>
      </c>
      <c r="AM52" s="47">
        <f t="shared" ca="1" si="5"/>
        <v>3.23</v>
      </c>
      <c r="AN52" s="47">
        <f t="shared" ca="1" si="5"/>
        <v>3.76</v>
      </c>
      <c r="AO52" s="47">
        <f t="shared" ca="1" si="5"/>
        <v>4.0199999999999996</v>
      </c>
      <c r="AP52" s="47">
        <f t="shared" ca="1" si="5"/>
        <v>4.24</v>
      </c>
      <c r="AQ52" s="47">
        <f t="shared" ca="1" si="5"/>
        <v>4.41</v>
      </c>
      <c r="AR52">
        <v>50</v>
      </c>
      <c r="AT52">
        <v>51</v>
      </c>
      <c r="AU52" t="s">
        <v>41</v>
      </c>
      <c r="AV52">
        <v>6.2475954518908399</v>
      </c>
      <c r="AW52">
        <v>3.9899365344076601</v>
      </c>
      <c r="AX52">
        <v>3.48981170884697</v>
      </c>
      <c r="AY52">
        <v>3.2251610427971502</v>
      </c>
      <c r="AZ52">
        <v>2.7927065285125101</v>
      </c>
      <c r="BA52">
        <v>1.7866815326749801</v>
      </c>
      <c r="BE52">
        <f ca="1"/>
        <v>6.08</v>
      </c>
      <c r="BF52">
        <f ca="1"/>
        <v>1.62</v>
      </c>
      <c r="BG52">
        <f ca="1"/>
        <v>2.0499999999999998</v>
      </c>
      <c r="BH52">
        <f ca="1"/>
        <v>2.1800000000000002</v>
      </c>
      <c r="BI52">
        <f ca="1"/>
        <v>2.46</v>
      </c>
      <c r="BJ52">
        <f ca="1"/>
        <v>2.59</v>
      </c>
      <c r="BK52">
        <f ca="1"/>
        <v>2.67</v>
      </c>
      <c r="BL52">
        <f ca="1"/>
        <v>2.8</v>
      </c>
      <c r="BM52">
        <f ca="1"/>
        <v>2.96</v>
      </c>
      <c r="BN52">
        <f ca="1"/>
        <v>3.01</v>
      </c>
      <c r="BO52">
        <f ca="1"/>
        <v>3.17</v>
      </c>
      <c r="BP52">
        <f ca="1"/>
        <v>3.23</v>
      </c>
      <c r="BQ52">
        <f ca="1"/>
        <v>3.29</v>
      </c>
      <c r="BR52">
        <f ca="1"/>
        <v>3.38</v>
      </c>
      <c r="BS52">
        <f ca="1"/>
        <v>3.61</v>
      </c>
      <c r="BT52">
        <f ca="1"/>
        <v>3.7</v>
      </c>
      <c r="BU52">
        <f ca="1"/>
        <v>3.76</v>
      </c>
      <c r="BV52">
        <f ca="1"/>
        <v>3.83</v>
      </c>
      <c r="BW52">
        <f ca="1"/>
        <v>3.99</v>
      </c>
      <c r="BX52">
        <f ca="1"/>
        <v>4.0199999999999996</v>
      </c>
      <c r="BY52">
        <f ca="1"/>
        <v>4.24</v>
      </c>
      <c r="BZ52">
        <f ca="1"/>
        <v>4.41</v>
      </c>
    </row>
    <row r="53" spans="34:78">
      <c r="AH53">
        <v>6.08</v>
      </c>
      <c r="AI53" s="47">
        <f t="shared" ca="1" si="5"/>
        <v>1.62</v>
      </c>
      <c r="AJ53" s="47">
        <f t="shared" ca="1" si="5"/>
        <v>2.0499999999999998</v>
      </c>
      <c r="AK53" s="47">
        <f t="shared" ca="1" si="5"/>
        <v>2.1800000000000002</v>
      </c>
      <c r="AL53" s="47">
        <f t="shared" ca="1" si="5"/>
        <v>2.67</v>
      </c>
      <c r="AM53" s="47">
        <f t="shared" ca="1" si="5"/>
        <v>3.23</v>
      </c>
      <c r="AN53" s="47">
        <f t="shared" ca="1" si="5"/>
        <v>3.76</v>
      </c>
      <c r="AO53" s="47">
        <f t="shared" ca="1" si="5"/>
        <v>4.0199999999999996</v>
      </c>
      <c r="AP53" s="47">
        <f t="shared" ca="1" si="5"/>
        <v>4.24</v>
      </c>
      <c r="AQ53" s="47">
        <f t="shared" ca="1" si="5"/>
        <v>4.41</v>
      </c>
      <c r="AR53">
        <v>51</v>
      </c>
      <c r="AT53">
        <v>52</v>
      </c>
      <c r="AU53" t="s">
        <v>41</v>
      </c>
      <c r="AV53">
        <v>6.3309287852241702</v>
      </c>
      <c r="AW53">
        <v>3.9899422019836899</v>
      </c>
      <c r="AX53">
        <v>3.4898259580247899</v>
      </c>
      <c r="AY53">
        <v>3.2251682316713199</v>
      </c>
      <c r="AZ53">
        <v>2.7929508584007201</v>
      </c>
      <c r="BA53">
        <v>1.7867001160471401</v>
      </c>
      <c r="BE53">
        <f ca="1"/>
        <v>6.17</v>
      </c>
      <c r="BF53">
        <f ca="1"/>
        <v>1.62</v>
      </c>
      <c r="BG53">
        <f ca="1"/>
        <v>2.04</v>
      </c>
      <c r="BH53">
        <f ca="1"/>
        <v>2.1800000000000002</v>
      </c>
      <c r="BI53">
        <f ca="1"/>
        <v>2.46</v>
      </c>
      <c r="BJ53">
        <f ca="1"/>
        <v>2.58</v>
      </c>
      <c r="BK53">
        <f ca="1"/>
        <v>2.67</v>
      </c>
      <c r="BL53">
        <f ca="1"/>
        <v>2.79</v>
      </c>
      <c r="BM53">
        <f ca="1"/>
        <v>2.96</v>
      </c>
      <c r="BN53">
        <f ca="1"/>
        <v>3.01</v>
      </c>
      <c r="BO53">
        <f ca="1"/>
        <v>3.17</v>
      </c>
      <c r="BP53">
        <f ca="1"/>
        <v>3.23</v>
      </c>
      <c r="BQ53">
        <f ca="1"/>
        <v>3.29</v>
      </c>
      <c r="BR53">
        <f ca="1"/>
        <v>3.38</v>
      </c>
      <c r="BS53">
        <f ca="1"/>
        <v>3.61</v>
      </c>
      <c r="BT53">
        <f ca="1"/>
        <v>3.7</v>
      </c>
      <c r="BU53">
        <f ca="1"/>
        <v>3.75</v>
      </c>
      <c r="BV53">
        <f ca="1"/>
        <v>3.82</v>
      </c>
      <c r="BW53">
        <f ca="1"/>
        <v>3.99</v>
      </c>
      <c r="BX53">
        <f ca="1"/>
        <v>4.0199999999999996</v>
      </c>
      <c r="BY53">
        <f ca="1"/>
        <v>4.24</v>
      </c>
      <c r="BZ53">
        <f ca="1"/>
        <v>4.41</v>
      </c>
    </row>
    <row r="54" spans="34:78">
      <c r="AH54">
        <v>6.17</v>
      </c>
      <c r="AI54" s="47">
        <f t="shared" ref="AI54:AQ63" ca="1" si="6">IF(AND(AI$3&gt;=MIN($J$5:$AD$5),AI$3&lt;=MAX($J$5:$AD$5)),INDEX(allCentiles,$AR54,MATCH(AI$3,topRow)),NA())</f>
        <v>1.62</v>
      </c>
      <c r="AJ54" s="47">
        <f t="shared" ca="1" si="6"/>
        <v>2.04</v>
      </c>
      <c r="AK54" s="47">
        <f t="shared" ca="1" si="6"/>
        <v>2.1800000000000002</v>
      </c>
      <c r="AL54" s="47">
        <f t="shared" ca="1" si="6"/>
        <v>2.67</v>
      </c>
      <c r="AM54" s="47">
        <f t="shared" ca="1" si="6"/>
        <v>3.23</v>
      </c>
      <c r="AN54" s="47">
        <f t="shared" ca="1" si="6"/>
        <v>3.75</v>
      </c>
      <c r="AO54" s="47">
        <f t="shared" ca="1" si="6"/>
        <v>4.0199999999999996</v>
      </c>
      <c r="AP54" s="47">
        <f t="shared" ca="1" si="6"/>
        <v>4.24</v>
      </c>
      <c r="AQ54" s="47">
        <f t="shared" ca="1" si="6"/>
        <v>4.41</v>
      </c>
      <c r="AR54">
        <v>52</v>
      </c>
      <c r="AT54">
        <v>53</v>
      </c>
      <c r="AU54" t="s">
        <v>41</v>
      </c>
      <c r="AV54">
        <v>6.4142621185575104</v>
      </c>
      <c r="AW54">
        <v>3.9899470625998101</v>
      </c>
      <c r="AX54">
        <v>3.4898383679243601</v>
      </c>
      <c r="AY54">
        <v>3.2251744374853302</v>
      </c>
      <c r="AZ54">
        <v>2.7931736576460202</v>
      </c>
      <c r="BA54">
        <v>1.7867165252997399</v>
      </c>
      <c r="BE54">
        <f ca="1"/>
        <v>6.25</v>
      </c>
      <c r="BF54">
        <f ca="1"/>
        <v>1.61</v>
      </c>
      <c r="BG54">
        <f ca="1"/>
        <v>2.0299999999999998</v>
      </c>
      <c r="BH54">
        <f ca="1"/>
        <v>2.17</v>
      </c>
      <c r="BI54">
        <f ca="1"/>
        <v>2.4500000000000002</v>
      </c>
      <c r="BJ54">
        <f ca="1"/>
        <v>2.58</v>
      </c>
      <c r="BK54">
        <f ca="1"/>
        <v>2.66</v>
      </c>
      <c r="BL54">
        <f ca="1"/>
        <v>2.79</v>
      </c>
      <c r="BM54">
        <f ca="1"/>
        <v>2.96</v>
      </c>
      <c r="BN54">
        <f ca="1"/>
        <v>3.01</v>
      </c>
      <c r="BO54">
        <f ca="1"/>
        <v>3.17</v>
      </c>
      <c r="BP54">
        <f ca="1"/>
        <v>3.22</v>
      </c>
      <c r="BQ54">
        <f ca="1"/>
        <v>3.28</v>
      </c>
      <c r="BR54">
        <f ca="1"/>
        <v>3.37</v>
      </c>
      <c r="BS54">
        <f ca="1"/>
        <v>3.6</v>
      </c>
      <c r="BT54">
        <f ca="1"/>
        <v>3.7</v>
      </c>
      <c r="BU54">
        <f ca="1"/>
        <v>3.75</v>
      </c>
      <c r="BV54">
        <f ca="1"/>
        <v>3.82</v>
      </c>
      <c r="BW54">
        <f ca="1"/>
        <v>3.99</v>
      </c>
      <c r="BX54">
        <f ca="1"/>
        <v>4.0199999999999996</v>
      </c>
      <c r="BY54">
        <f ca="1"/>
        <v>4.24</v>
      </c>
      <c r="BZ54">
        <f ca="1"/>
        <v>4.41</v>
      </c>
    </row>
    <row r="55" spans="34:78">
      <c r="AH55">
        <v>6.25</v>
      </c>
      <c r="AI55" s="47">
        <f t="shared" ca="1" si="6"/>
        <v>1.61</v>
      </c>
      <c r="AJ55" s="47">
        <f t="shared" ca="1" si="6"/>
        <v>2.0299999999999998</v>
      </c>
      <c r="AK55" s="47">
        <f t="shared" ca="1" si="6"/>
        <v>2.17</v>
      </c>
      <c r="AL55" s="47">
        <f t="shared" ca="1" si="6"/>
        <v>2.66</v>
      </c>
      <c r="AM55" s="47">
        <f t="shared" ca="1" si="6"/>
        <v>3.22</v>
      </c>
      <c r="AN55" s="47">
        <f t="shared" ca="1" si="6"/>
        <v>3.75</v>
      </c>
      <c r="AO55" s="47">
        <f t="shared" ca="1" si="6"/>
        <v>4.0199999999999996</v>
      </c>
      <c r="AP55" s="47">
        <f t="shared" ca="1" si="6"/>
        <v>4.24</v>
      </c>
      <c r="AQ55" s="47">
        <f t="shared" ca="1" si="6"/>
        <v>4.41</v>
      </c>
      <c r="AR55">
        <v>53</v>
      </c>
      <c r="AT55">
        <v>54</v>
      </c>
      <c r="AU55" t="s">
        <v>41</v>
      </c>
      <c r="AV55">
        <v>6.4975954518908399</v>
      </c>
      <c r="AW55">
        <v>3.9899512311524701</v>
      </c>
      <c r="AX55">
        <v>3.4898491759589798</v>
      </c>
      <c r="AY55">
        <v>3.2251797946701299</v>
      </c>
      <c r="AZ55">
        <v>2.7933768235545</v>
      </c>
      <c r="BA55">
        <v>1.7867310147889599</v>
      </c>
      <c r="BE55">
        <f ca="1"/>
        <v>6.33</v>
      </c>
      <c r="BF55">
        <f ca="1"/>
        <v>1.6</v>
      </c>
      <c r="BG55">
        <f ca="1"/>
        <v>2.0299999999999998</v>
      </c>
      <c r="BH55">
        <f ca="1"/>
        <v>2.17</v>
      </c>
      <c r="BI55">
        <f ca="1"/>
        <v>2.4500000000000002</v>
      </c>
      <c r="BJ55">
        <f ca="1"/>
        <v>2.57</v>
      </c>
      <c r="BK55">
        <f ca="1"/>
        <v>2.66</v>
      </c>
      <c r="BL55">
        <f ca="1"/>
        <v>2.78</v>
      </c>
      <c r="BM55">
        <f ca="1"/>
        <v>2.95</v>
      </c>
      <c r="BN55">
        <f ca="1"/>
        <v>3.01</v>
      </c>
      <c r="BO55">
        <f ca="1"/>
        <v>3.17</v>
      </c>
      <c r="BP55">
        <f ca="1"/>
        <v>3.22</v>
      </c>
      <c r="BQ55">
        <f ca="1"/>
        <v>3.28</v>
      </c>
      <c r="BR55">
        <f ca="1"/>
        <v>3.37</v>
      </c>
      <c r="BS55">
        <f ca="1"/>
        <v>3.6</v>
      </c>
      <c r="BT55">
        <f ca="1"/>
        <v>3.7</v>
      </c>
      <c r="BU55">
        <f ca="1"/>
        <v>3.75</v>
      </c>
      <c r="BV55">
        <f ca="1"/>
        <v>3.82</v>
      </c>
      <c r="BW55">
        <f ca="1"/>
        <v>3.99</v>
      </c>
      <c r="BX55">
        <f ca="1"/>
        <v>4.0199999999999996</v>
      </c>
      <c r="BY55">
        <f ca="1"/>
        <v>4.25</v>
      </c>
      <c r="BZ55">
        <f ca="1"/>
        <v>4.41</v>
      </c>
    </row>
    <row r="56" spans="34:78">
      <c r="AH56">
        <v>6.33</v>
      </c>
      <c r="AI56" s="47">
        <f t="shared" ca="1" si="6"/>
        <v>1.6</v>
      </c>
      <c r="AJ56" s="47">
        <f t="shared" ca="1" si="6"/>
        <v>2.0299999999999998</v>
      </c>
      <c r="AK56" s="47">
        <f t="shared" ca="1" si="6"/>
        <v>2.17</v>
      </c>
      <c r="AL56" s="47">
        <f t="shared" ca="1" si="6"/>
        <v>2.66</v>
      </c>
      <c r="AM56" s="47">
        <f t="shared" ca="1" si="6"/>
        <v>3.22</v>
      </c>
      <c r="AN56" s="47">
        <f t="shared" ca="1" si="6"/>
        <v>3.75</v>
      </c>
      <c r="AO56" s="47">
        <f t="shared" ca="1" si="6"/>
        <v>4.0199999999999996</v>
      </c>
      <c r="AP56" s="47">
        <f t="shared" ca="1" si="6"/>
        <v>4.25</v>
      </c>
      <c r="AQ56" s="47">
        <f t="shared" ca="1" si="6"/>
        <v>4.41</v>
      </c>
      <c r="AR56">
        <v>54</v>
      </c>
      <c r="AT56">
        <v>55</v>
      </c>
      <c r="AU56" t="s">
        <v>41</v>
      </c>
      <c r="AV56">
        <v>6.5809287852241702</v>
      </c>
      <c r="AW56">
        <v>3.9899548061789298</v>
      </c>
      <c r="AX56">
        <v>3.4898585888967601</v>
      </c>
      <c r="AY56">
        <v>3.2251844192735999</v>
      </c>
      <c r="AZ56">
        <v>2.79356208623937</v>
      </c>
      <c r="BA56">
        <v>1.78674380911318</v>
      </c>
      <c r="BE56">
        <f ca="1"/>
        <v>6.42</v>
      </c>
      <c r="BF56">
        <f ca="1"/>
        <v>1.6</v>
      </c>
      <c r="BG56">
        <f ca="1"/>
        <v>2.02</v>
      </c>
      <c r="BH56">
        <f ca="1"/>
        <v>2.16</v>
      </c>
      <c r="BI56">
        <f ca="1"/>
        <v>2.44</v>
      </c>
      <c r="BJ56">
        <f ca="1"/>
        <v>2.56</v>
      </c>
      <c r="BK56">
        <f ca="1"/>
        <v>2.65</v>
      </c>
      <c r="BL56">
        <f ca="1"/>
        <v>2.77</v>
      </c>
      <c r="BM56">
        <f ca="1"/>
        <v>2.95</v>
      </c>
      <c r="BN56">
        <f ca="1"/>
        <v>3.01</v>
      </c>
      <c r="BO56">
        <f ca="1"/>
        <v>3.16</v>
      </c>
      <c r="BP56">
        <f ca="1"/>
        <v>3.22</v>
      </c>
      <c r="BQ56">
        <f ca="1"/>
        <v>3.27</v>
      </c>
      <c r="BR56">
        <f ca="1"/>
        <v>3.37</v>
      </c>
      <c r="BS56">
        <f ca="1"/>
        <v>3.6</v>
      </c>
      <c r="BT56">
        <f ca="1"/>
        <v>3.69</v>
      </c>
      <c r="BU56">
        <f ca="1"/>
        <v>3.75</v>
      </c>
      <c r="BV56">
        <f ca="1"/>
        <v>3.81</v>
      </c>
      <c r="BW56">
        <f ca="1"/>
        <v>3.99</v>
      </c>
      <c r="BX56">
        <f ca="1"/>
        <v>4.0199999999999996</v>
      </c>
      <c r="BY56">
        <f ca="1"/>
        <v>4.25</v>
      </c>
      <c r="BZ56">
        <f ca="1"/>
        <v>4.42</v>
      </c>
    </row>
    <row r="57" spans="34:78">
      <c r="AH57">
        <v>6.42</v>
      </c>
      <c r="AI57" s="47">
        <f t="shared" ca="1" si="6"/>
        <v>1.6</v>
      </c>
      <c r="AJ57" s="47">
        <f t="shared" ca="1" si="6"/>
        <v>2.02</v>
      </c>
      <c r="AK57" s="47">
        <f t="shared" ca="1" si="6"/>
        <v>2.16</v>
      </c>
      <c r="AL57" s="47">
        <f t="shared" ca="1" si="6"/>
        <v>2.65</v>
      </c>
      <c r="AM57" s="47">
        <f t="shared" ca="1" si="6"/>
        <v>3.22</v>
      </c>
      <c r="AN57" s="47">
        <f t="shared" ca="1" si="6"/>
        <v>3.75</v>
      </c>
      <c r="AO57" s="47">
        <f t="shared" ca="1" si="6"/>
        <v>4.0199999999999996</v>
      </c>
      <c r="AP57" s="47">
        <f t="shared" ca="1" si="6"/>
        <v>4.25</v>
      </c>
      <c r="AQ57" s="47">
        <f t="shared" ca="1" si="6"/>
        <v>4.42</v>
      </c>
      <c r="AR57">
        <v>55</v>
      </c>
      <c r="AT57">
        <v>56</v>
      </c>
      <c r="AU57" t="s">
        <v>41</v>
      </c>
      <c r="AV57">
        <v>6.6642621185575104</v>
      </c>
      <c r="AW57">
        <v>3.9899578721865501</v>
      </c>
      <c r="AX57">
        <v>3.4898667868162501</v>
      </c>
      <c r="AY57">
        <v>3.2251884114743699</v>
      </c>
      <c r="AZ57">
        <v>2.7937310233541499</v>
      </c>
      <c r="BA57">
        <v>1.7867551065943901</v>
      </c>
      <c r="BE57">
        <f ca="1"/>
        <v>6.5</v>
      </c>
      <c r="BF57">
        <f ca="1"/>
        <v>1.59</v>
      </c>
      <c r="BG57">
        <f ca="1"/>
        <v>2.0099999999999998</v>
      </c>
      <c r="BH57">
        <f ca="1"/>
        <v>2.15</v>
      </c>
      <c r="BI57">
        <f ca="1"/>
        <v>2.44</v>
      </c>
      <c r="BJ57">
        <f ca="1"/>
        <v>2.5499999999999998</v>
      </c>
      <c r="BK57">
        <f ca="1"/>
        <v>2.65</v>
      </c>
      <c r="BL57">
        <f ca="1"/>
        <v>2.77</v>
      </c>
      <c r="BM57">
        <f ca="1"/>
        <v>2.95</v>
      </c>
      <c r="BN57">
        <f ca="1"/>
        <v>3.01</v>
      </c>
      <c r="BO57">
        <f ca="1"/>
        <v>3.16</v>
      </c>
      <c r="BP57">
        <f ca="1"/>
        <v>3.21</v>
      </c>
      <c r="BQ57">
        <f ca="1"/>
        <v>3.27</v>
      </c>
      <c r="BR57">
        <f ca="1"/>
        <v>3.36</v>
      </c>
      <c r="BS57">
        <f ca="1"/>
        <v>3.59</v>
      </c>
      <c r="BT57">
        <f ca="1"/>
        <v>3.69</v>
      </c>
      <c r="BU57">
        <f ca="1"/>
        <v>3.75</v>
      </c>
      <c r="BV57">
        <f ca="1"/>
        <v>3.81</v>
      </c>
      <c r="BW57">
        <f ca="1"/>
        <v>3.99</v>
      </c>
      <c r="BX57">
        <f ca="1"/>
        <v>4.0199999999999996</v>
      </c>
      <c r="BY57">
        <f ca="1"/>
        <v>4.25</v>
      </c>
      <c r="BZ57">
        <f ca="1"/>
        <v>4.42</v>
      </c>
    </row>
    <row r="58" spans="34:78">
      <c r="AH58">
        <v>6.5</v>
      </c>
      <c r="AI58" s="47">
        <f t="shared" ca="1" si="6"/>
        <v>1.59</v>
      </c>
      <c r="AJ58" s="47">
        <f t="shared" ca="1" si="6"/>
        <v>2.0099999999999998</v>
      </c>
      <c r="AK58" s="47">
        <f t="shared" ca="1" si="6"/>
        <v>2.15</v>
      </c>
      <c r="AL58" s="47">
        <f t="shared" ca="1" si="6"/>
        <v>2.65</v>
      </c>
      <c r="AM58" s="47">
        <f t="shared" ca="1" si="6"/>
        <v>3.21</v>
      </c>
      <c r="AN58" s="47">
        <f t="shared" ca="1" si="6"/>
        <v>3.75</v>
      </c>
      <c r="AO58" s="47">
        <f t="shared" ca="1" si="6"/>
        <v>4.0199999999999996</v>
      </c>
      <c r="AP58" s="47">
        <f t="shared" ca="1" si="6"/>
        <v>4.25</v>
      </c>
      <c r="AQ58" s="47">
        <f t="shared" ca="1" si="6"/>
        <v>4.42</v>
      </c>
      <c r="AR58">
        <v>56</v>
      </c>
      <c r="AT58">
        <v>57</v>
      </c>
      <c r="AU58" t="s">
        <v>41</v>
      </c>
      <c r="AV58">
        <v>6.7475954518908399</v>
      </c>
      <c r="AW58">
        <v>3.9899605016503599</v>
      </c>
      <c r="AX58">
        <v>3.4898739265515202</v>
      </c>
      <c r="AY58">
        <v>3.2251918577518799</v>
      </c>
      <c r="AZ58">
        <v>2.7938850735276901</v>
      </c>
      <c r="BA58">
        <v>1.78676508235236</v>
      </c>
      <c r="BE58">
        <f ca="1"/>
        <v>6.58</v>
      </c>
      <c r="BF58">
        <f ca="1"/>
        <v>1.59</v>
      </c>
      <c r="BG58">
        <f ca="1"/>
        <v>2</v>
      </c>
      <c r="BH58">
        <f ca="1"/>
        <v>2.15</v>
      </c>
      <c r="BI58">
        <f ca="1"/>
        <v>2.4300000000000002</v>
      </c>
      <c r="BJ58">
        <f ca="1"/>
        <v>2.54</v>
      </c>
      <c r="BK58">
        <f ca="1"/>
        <v>2.64</v>
      </c>
      <c r="BL58">
        <f ca="1"/>
        <v>2.76</v>
      </c>
      <c r="BM58">
        <f ca="1"/>
        <v>2.94</v>
      </c>
      <c r="BN58">
        <f ca="1"/>
        <v>3</v>
      </c>
      <c r="BO58">
        <f ca="1"/>
        <v>3.16</v>
      </c>
      <c r="BP58">
        <f ca="1"/>
        <v>3.21</v>
      </c>
      <c r="BQ58">
        <f ca="1"/>
        <v>3.26</v>
      </c>
      <c r="BR58">
        <f ca="1"/>
        <v>3.36</v>
      </c>
      <c r="BS58">
        <f ca="1"/>
        <v>3.59</v>
      </c>
      <c r="BT58">
        <f ca="1"/>
        <v>3.69</v>
      </c>
      <c r="BU58">
        <f ca="1"/>
        <v>3.75</v>
      </c>
      <c r="BV58">
        <f ca="1"/>
        <v>3.81</v>
      </c>
      <c r="BW58">
        <f ca="1"/>
        <v>3.99</v>
      </c>
      <c r="BX58">
        <f ca="1"/>
        <v>4.0199999999999996</v>
      </c>
      <c r="BY58">
        <f ca="1"/>
        <v>4.25</v>
      </c>
      <c r="BZ58">
        <f ca="1"/>
        <v>4.42</v>
      </c>
    </row>
    <row r="59" spans="34:78">
      <c r="AH59">
        <v>6.58</v>
      </c>
      <c r="AI59" s="47">
        <f t="shared" ca="1" si="6"/>
        <v>1.59</v>
      </c>
      <c r="AJ59" s="47">
        <f t="shared" ca="1" si="6"/>
        <v>2</v>
      </c>
      <c r="AK59" s="47">
        <f t="shared" ca="1" si="6"/>
        <v>2.15</v>
      </c>
      <c r="AL59" s="47">
        <f t="shared" ca="1" si="6"/>
        <v>2.64</v>
      </c>
      <c r="AM59" s="47">
        <f t="shared" ca="1" si="6"/>
        <v>3.21</v>
      </c>
      <c r="AN59" s="47">
        <f t="shared" ca="1" si="6"/>
        <v>3.75</v>
      </c>
      <c r="AO59" s="47">
        <f t="shared" ca="1" si="6"/>
        <v>4.0199999999999996</v>
      </c>
      <c r="AP59" s="47">
        <f t="shared" ca="1" si="6"/>
        <v>4.25</v>
      </c>
      <c r="AQ59" s="47">
        <f t="shared" ca="1" si="6"/>
        <v>4.42</v>
      </c>
      <c r="AR59">
        <v>57</v>
      </c>
      <c r="AT59">
        <v>58</v>
      </c>
      <c r="AU59" t="s">
        <v>41</v>
      </c>
      <c r="AV59">
        <v>6.8309287852241702</v>
      </c>
      <c r="AW59">
        <v>3.9899627567262801</v>
      </c>
      <c r="AX59">
        <v>3.48988014469258</v>
      </c>
      <c r="AY59">
        <v>3.2251948327597502</v>
      </c>
      <c r="AZ59">
        <v>2.7940255486150898</v>
      </c>
      <c r="BA59">
        <v>1.7867738910191</v>
      </c>
      <c r="BE59">
        <f ca="1"/>
        <v>6.67</v>
      </c>
      <c r="BF59">
        <f ca="1"/>
        <v>1.58</v>
      </c>
      <c r="BG59">
        <f ca="1"/>
        <v>2</v>
      </c>
      <c r="BH59">
        <f ca="1"/>
        <v>2.14</v>
      </c>
      <c r="BI59">
        <f ca="1"/>
        <v>2.42</v>
      </c>
      <c r="BJ59">
        <f ca="1"/>
        <v>2.54</v>
      </c>
      <c r="BK59">
        <f ca="1"/>
        <v>2.63</v>
      </c>
      <c r="BL59">
        <f ca="1"/>
        <v>2.75</v>
      </c>
      <c r="BM59">
        <f ca="1"/>
        <v>2.94</v>
      </c>
      <c r="BN59">
        <f ca="1"/>
        <v>3</v>
      </c>
      <c r="BO59">
        <f ca="1"/>
        <v>3.15</v>
      </c>
      <c r="BP59">
        <f ca="1"/>
        <v>3.21</v>
      </c>
      <c r="BQ59">
        <f ca="1"/>
        <v>3.26</v>
      </c>
      <c r="BR59">
        <f ca="1"/>
        <v>3.35</v>
      </c>
      <c r="BS59">
        <f ca="1"/>
        <v>3.58</v>
      </c>
      <c r="BT59">
        <f ca="1"/>
        <v>3.68</v>
      </c>
      <c r="BU59">
        <f ca="1"/>
        <v>3.75</v>
      </c>
      <c r="BV59">
        <f ca="1"/>
        <v>3.8</v>
      </c>
      <c r="BW59">
        <f ca="1"/>
        <v>3.99</v>
      </c>
      <c r="BX59">
        <f ca="1"/>
        <v>4.0199999999999996</v>
      </c>
      <c r="BY59">
        <f ca="1"/>
        <v>4.26</v>
      </c>
      <c r="BZ59">
        <f ca="1"/>
        <v>4.43</v>
      </c>
    </row>
    <row r="60" spans="34:78">
      <c r="AH60">
        <v>6.67</v>
      </c>
      <c r="AI60" s="47">
        <f t="shared" ca="1" si="6"/>
        <v>1.58</v>
      </c>
      <c r="AJ60" s="47">
        <f t="shared" ca="1" si="6"/>
        <v>2</v>
      </c>
      <c r="AK60" s="47">
        <f t="shared" ca="1" si="6"/>
        <v>2.14</v>
      </c>
      <c r="AL60" s="47">
        <f t="shared" ca="1" si="6"/>
        <v>2.63</v>
      </c>
      <c r="AM60" s="47">
        <f t="shared" ca="1" si="6"/>
        <v>3.21</v>
      </c>
      <c r="AN60" s="47">
        <f t="shared" ca="1" si="6"/>
        <v>3.75</v>
      </c>
      <c r="AO60" s="47">
        <f t="shared" ca="1" si="6"/>
        <v>4.0199999999999996</v>
      </c>
      <c r="AP60" s="47">
        <f t="shared" ca="1" si="6"/>
        <v>4.26</v>
      </c>
      <c r="AQ60" s="47">
        <f t="shared" ca="1" si="6"/>
        <v>4.43</v>
      </c>
      <c r="AR60">
        <v>58</v>
      </c>
      <c r="AT60">
        <v>59</v>
      </c>
      <c r="AU60" t="s">
        <v>41</v>
      </c>
      <c r="AV60">
        <v>6.9142621185575104</v>
      </c>
      <c r="AW60">
        <v>3.9899646907203401</v>
      </c>
      <c r="AX60">
        <v>3.48988556019845</v>
      </c>
      <c r="AY60">
        <v>3.2251974009428999</v>
      </c>
      <c r="AZ60">
        <v>2.7941536448692501</v>
      </c>
      <c r="BA60">
        <v>1.78678166913581</v>
      </c>
      <c r="BE60">
        <f ca="1"/>
        <v>6.75</v>
      </c>
      <c r="BF60">
        <f ca="1"/>
        <v>1.58</v>
      </c>
      <c r="BG60">
        <f ca="1"/>
        <v>1.99</v>
      </c>
      <c r="BH60">
        <f ca="1"/>
        <v>2.13</v>
      </c>
      <c r="BI60">
        <f ca="1"/>
        <v>2.42</v>
      </c>
      <c r="BJ60">
        <f ca="1"/>
        <v>2.5299999999999998</v>
      </c>
      <c r="BK60">
        <f ca="1"/>
        <v>2.63</v>
      </c>
      <c r="BL60">
        <f ca="1"/>
        <v>2.74</v>
      </c>
      <c r="BM60">
        <f ca="1"/>
        <v>2.93</v>
      </c>
      <c r="BN60">
        <f ca="1"/>
        <v>3</v>
      </c>
      <c r="BO60">
        <f ca="1"/>
        <v>3.15</v>
      </c>
      <c r="BP60">
        <f ca="1"/>
        <v>3.2</v>
      </c>
      <c r="BQ60">
        <f ca="1"/>
        <v>3.25</v>
      </c>
      <c r="BR60">
        <f ca="1"/>
        <v>3.35</v>
      </c>
      <c r="BS60">
        <f ca="1"/>
        <v>3.58</v>
      </c>
      <c r="BT60">
        <f ca="1"/>
        <v>3.68</v>
      </c>
      <c r="BU60">
        <f ca="1"/>
        <v>3.75</v>
      </c>
      <c r="BV60">
        <f ca="1"/>
        <v>3.8</v>
      </c>
      <c r="BW60">
        <f ca="1"/>
        <v>3.99</v>
      </c>
      <c r="BX60">
        <f ca="1"/>
        <v>4.0199999999999996</v>
      </c>
      <c r="BY60">
        <f ca="1"/>
        <v>4.26</v>
      </c>
      <c r="BZ60">
        <f ca="1"/>
        <v>4.43</v>
      </c>
    </row>
    <row r="61" spans="34:78">
      <c r="AH61">
        <v>6.75</v>
      </c>
      <c r="AI61" s="47">
        <f t="shared" ca="1" si="6"/>
        <v>1.58</v>
      </c>
      <c r="AJ61" s="47">
        <f t="shared" ca="1" si="6"/>
        <v>1.99</v>
      </c>
      <c r="AK61" s="47">
        <f t="shared" ca="1" si="6"/>
        <v>2.13</v>
      </c>
      <c r="AL61" s="47">
        <f t="shared" ca="1" si="6"/>
        <v>2.63</v>
      </c>
      <c r="AM61" s="47">
        <f t="shared" ca="1" si="6"/>
        <v>3.2</v>
      </c>
      <c r="AN61" s="47">
        <f t="shared" ca="1" si="6"/>
        <v>3.75</v>
      </c>
      <c r="AO61" s="47">
        <f t="shared" ca="1" si="6"/>
        <v>4.0199999999999996</v>
      </c>
      <c r="AP61" s="47">
        <f t="shared" ca="1" si="6"/>
        <v>4.26</v>
      </c>
      <c r="AQ61" s="47">
        <f t="shared" ca="1" si="6"/>
        <v>4.43</v>
      </c>
      <c r="AR61">
        <v>59</v>
      </c>
      <c r="AT61">
        <v>60</v>
      </c>
      <c r="AU61" t="s">
        <v>41</v>
      </c>
      <c r="AV61">
        <v>6.9975954518908399</v>
      </c>
      <c r="AW61">
        <v>3.98996634934876</v>
      </c>
      <c r="AX61">
        <v>3.4898902766729498</v>
      </c>
      <c r="AY61">
        <v>3.22519961793357</v>
      </c>
      <c r="AZ61">
        <v>2.7942704531278002</v>
      </c>
      <c r="BA61">
        <v>1.7867885372693599</v>
      </c>
      <c r="BE61">
        <f ca="1"/>
        <v>6.83</v>
      </c>
      <c r="BF61">
        <f ca="1"/>
        <v>1.57</v>
      </c>
      <c r="BG61">
        <f ca="1"/>
        <v>1.98</v>
      </c>
      <c r="BH61">
        <f ca="1"/>
        <v>2.13</v>
      </c>
      <c r="BI61">
        <f ca="1"/>
        <v>2.41</v>
      </c>
      <c r="BJ61">
        <f ca="1"/>
        <v>2.52</v>
      </c>
      <c r="BK61">
        <f ca="1"/>
        <v>2.62</v>
      </c>
      <c r="BL61">
        <f ca="1"/>
        <v>2.74</v>
      </c>
      <c r="BM61">
        <f ca="1"/>
        <v>2.93</v>
      </c>
      <c r="BN61">
        <f ca="1"/>
        <v>3</v>
      </c>
      <c r="BO61">
        <f ca="1"/>
        <v>3.15</v>
      </c>
      <c r="BP61">
        <f ca="1"/>
        <v>3.2</v>
      </c>
      <c r="BQ61">
        <f ca="1"/>
        <v>3.25</v>
      </c>
      <c r="BR61">
        <f ca="1"/>
        <v>3.35</v>
      </c>
      <c r="BS61">
        <f ca="1"/>
        <v>3.57</v>
      </c>
      <c r="BT61">
        <f ca="1"/>
        <v>3.68</v>
      </c>
      <c r="BU61">
        <f ca="1"/>
        <v>3.74</v>
      </c>
      <c r="BV61">
        <f ca="1"/>
        <v>3.8</v>
      </c>
      <c r="BW61">
        <f ca="1"/>
        <v>3.99</v>
      </c>
      <c r="BX61">
        <f ca="1"/>
        <v>4.0199999999999996</v>
      </c>
      <c r="BY61">
        <f ca="1"/>
        <v>4.26</v>
      </c>
      <c r="BZ61">
        <f ca="1"/>
        <v>4.43</v>
      </c>
    </row>
    <row r="62" spans="34:78">
      <c r="AH62">
        <v>6.83</v>
      </c>
      <c r="AI62" s="47">
        <f t="shared" ca="1" si="6"/>
        <v>1.57</v>
      </c>
      <c r="AJ62" s="47">
        <f t="shared" ca="1" si="6"/>
        <v>1.98</v>
      </c>
      <c r="AK62" s="47">
        <f t="shared" ca="1" si="6"/>
        <v>2.13</v>
      </c>
      <c r="AL62" s="47">
        <f t="shared" ca="1" si="6"/>
        <v>2.62</v>
      </c>
      <c r="AM62" s="47">
        <f t="shared" ca="1" si="6"/>
        <v>3.2</v>
      </c>
      <c r="AN62" s="47">
        <f t="shared" ca="1" si="6"/>
        <v>3.74</v>
      </c>
      <c r="AO62" s="47">
        <f t="shared" ca="1" si="6"/>
        <v>4.0199999999999996</v>
      </c>
      <c r="AP62" s="47">
        <f t="shared" ca="1" si="6"/>
        <v>4.26</v>
      </c>
      <c r="AQ62" s="47">
        <f t="shared" ca="1" si="6"/>
        <v>4.43</v>
      </c>
      <c r="AR62">
        <v>60</v>
      </c>
      <c r="AT62">
        <v>61</v>
      </c>
      <c r="AU62" t="s">
        <v>41</v>
      </c>
      <c r="AV62">
        <v>7.0809287852241702</v>
      </c>
      <c r="AW62">
        <v>3.9899677718186299</v>
      </c>
      <c r="AX62">
        <v>3.48989438434679</v>
      </c>
      <c r="AY62">
        <v>3.2252015317564302</v>
      </c>
      <c r="AZ62">
        <v>2.79437696810245</v>
      </c>
      <c r="BA62">
        <v>1.78679460188116</v>
      </c>
      <c r="BE62">
        <f ca="1"/>
        <v>6.92</v>
      </c>
      <c r="BF62">
        <f ca="1"/>
        <v>1.57</v>
      </c>
      <c r="BG62">
        <f ca="1"/>
        <v>1.97</v>
      </c>
      <c r="BH62">
        <f ca="1"/>
        <v>2.12</v>
      </c>
      <c r="BI62">
        <f ca="1"/>
        <v>2.4</v>
      </c>
      <c r="BJ62">
        <f ca="1"/>
        <v>2.5099999999999998</v>
      </c>
      <c r="BK62">
        <f ca="1"/>
        <v>2.62</v>
      </c>
      <c r="BL62">
        <f ca="1"/>
        <v>2.73</v>
      </c>
      <c r="BM62">
        <f ca="1"/>
        <v>2.93</v>
      </c>
      <c r="BN62">
        <f ca="1"/>
        <v>3</v>
      </c>
      <c r="BO62">
        <f ca="1"/>
        <v>3.14</v>
      </c>
      <c r="BP62">
        <f ca="1"/>
        <v>3.2</v>
      </c>
      <c r="BQ62">
        <f ca="1"/>
        <v>3.24</v>
      </c>
      <c r="BR62">
        <f ca="1"/>
        <v>3.34</v>
      </c>
      <c r="BS62">
        <f ca="1"/>
        <v>3.57</v>
      </c>
      <c r="BT62">
        <f ca="1"/>
        <v>3.68</v>
      </c>
      <c r="BU62">
        <f ca="1"/>
        <v>3.74</v>
      </c>
      <c r="BV62">
        <f ca="1"/>
        <v>3.79</v>
      </c>
      <c r="BW62">
        <f ca="1"/>
        <v>3.99</v>
      </c>
      <c r="BX62">
        <f ca="1"/>
        <v>4.0199999999999996</v>
      </c>
      <c r="BY62">
        <f ca="1"/>
        <v>4.2699999999999996</v>
      </c>
      <c r="BZ62">
        <f ca="1"/>
        <v>4.4400000000000004</v>
      </c>
    </row>
    <row r="63" spans="34:78">
      <c r="AH63">
        <v>6.92</v>
      </c>
      <c r="AI63" s="47">
        <f t="shared" ca="1" si="6"/>
        <v>1.57</v>
      </c>
      <c r="AJ63" s="47">
        <f t="shared" ca="1" si="6"/>
        <v>1.97</v>
      </c>
      <c r="AK63" s="47">
        <f t="shared" ca="1" si="6"/>
        <v>2.12</v>
      </c>
      <c r="AL63" s="47">
        <f t="shared" ca="1" si="6"/>
        <v>2.62</v>
      </c>
      <c r="AM63" s="47">
        <f t="shared" ca="1" si="6"/>
        <v>3.2</v>
      </c>
      <c r="AN63" s="47">
        <f t="shared" ca="1" si="6"/>
        <v>3.74</v>
      </c>
      <c r="AO63" s="47">
        <f t="shared" ca="1" si="6"/>
        <v>4.0199999999999996</v>
      </c>
      <c r="AP63" s="47">
        <f t="shared" ca="1" si="6"/>
        <v>4.2699999999999996</v>
      </c>
      <c r="AQ63" s="47">
        <f t="shared" ca="1" si="6"/>
        <v>4.4400000000000004</v>
      </c>
      <c r="AR63">
        <v>61</v>
      </c>
      <c r="AT63">
        <v>62</v>
      </c>
      <c r="AU63" t="s">
        <v>41</v>
      </c>
      <c r="AV63">
        <v>7.1642621185575104</v>
      </c>
      <c r="AW63">
        <v>3.9899689917546102</v>
      </c>
      <c r="AX63">
        <v>3.48989796180371</v>
      </c>
      <c r="AY63">
        <v>3.2252031838689099</v>
      </c>
      <c r="AZ63">
        <v>2.7944740968497399</v>
      </c>
      <c r="BA63">
        <v>1.78679995697744</v>
      </c>
      <c r="BE63">
        <f ca="1"/>
        <v>7</v>
      </c>
      <c r="BF63">
        <f ca="1"/>
        <v>1.56</v>
      </c>
      <c r="BG63">
        <f ca="1"/>
        <v>1.96</v>
      </c>
      <c r="BH63">
        <f ca="1"/>
        <v>2.11</v>
      </c>
      <c r="BI63">
        <f ca="1"/>
        <v>2.4</v>
      </c>
      <c r="BJ63">
        <f ca="1"/>
        <v>2.5</v>
      </c>
      <c r="BK63">
        <f ca="1"/>
        <v>2.61</v>
      </c>
      <c r="BL63">
        <f ca="1"/>
        <v>2.72</v>
      </c>
      <c r="BM63">
        <f ca="1"/>
        <v>2.92</v>
      </c>
      <c r="BN63">
        <f ca="1"/>
        <v>2.99</v>
      </c>
      <c r="BO63">
        <f ca="1"/>
        <v>3.14</v>
      </c>
      <c r="BP63">
        <f ca="1"/>
        <v>3.19</v>
      </c>
      <c r="BQ63">
        <f ca="1"/>
        <v>3.24</v>
      </c>
      <c r="BR63">
        <f ca="1"/>
        <v>3.34</v>
      </c>
      <c r="BS63">
        <f ca="1"/>
        <v>3.57</v>
      </c>
      <c r="BT63">
        <f ca="1"/>
        <v>3.67</v>
      </c>
      <c r="BU63">
        <f ca="1"/>
        <v>3.74</v>
      </c>
      <c r="BV63">
        <f ca="1"/>
        <v>3.79</v>
      </c>
      <c r="BW63">
        <f ca="1"/>
        <v>3.99</v>
      </c>
      <c r="BX63">
        <f ca="1"/>
        <v>4.03</v>
      </c>
      <c r="BY63">
        <f ca="1"/>
        <v>4.2699999999999996</v>
      </c>
      <c r="BZ63">
        <f ca="1"/>
        <v>4.4400000000000004</v>
      </c>
    </row>
    <row r="64" spans="34:78">
      <c r="AH64">
        <v>7</v>
      </c>
      <c r="AI64" s="47">
        <f t="shared" ref="AI64:AQ73" ca="1" si="7">IF(AND(AI$3&gt;=MIN($J$5:$AD$5),AI$3&lt;=MAX($J$5:$AD$5)),INDEX(allCentiles,$AR64,MATCH(AI$3,topRow)),NA())</f>
        <v>1.56</v>
      </c>
      <c r="AJ64" s="47">
        <f t="shared" ca="1" si="7"/>
        <v>1.96</v>
      </c>
      <c r="AK64" s="47">
        <f t="shared" ca="1" si="7"/>
        <v>2.11</v>
      </c>
      <c r="AL64" s="47">
        <f t="shared" ca="1" si="7"/>
        <v>2.61</v>
      </c>
      <c r="AM64" s="47">
        <f t="shared" ca="1" si="7"/>
        <v>3.19</v>
      </c>
      <c r="AN64" s="47">
        <f t="shared" ca="1" si="7"/>
        <v>3.74</v>
      </c>
      <c r="AO64" s="47">
        <f t="shared" ca="1" si="7"/>
        <v>4.03</v>
      </c>
      <c r="AP64" s="47">
        <f t="shared" ca="1" si="7"/>
        <v>4.2699999999999996</v>
      </c>
      <c r="AQ64" s="47">
        <f t="shared" ca="1" si="7"/>
        <v>4.4400000000000004</v>
      </c>
      <c r="AR64">
        <v>62</v>
      </c>
      <c r="AT64">
        <v>63</v>
      </c>
      <c r="AU64" t="s">
        <v>41</v>
      </c>
      <c r="AV64">
        <v>7.2475954518908399</v>
      </c>
      <c r="AW64">
        <v>3.9899700379938698</v>
      </c>
      <c r="AX64">
        <v>3.4899010774838999</v>
      </c>
      <c r="AY64">
        <v>3.22520461005923</v>
      </c>
      <c r="AZ64">
        <v>2.7945626664952798</v>
      </c>
      <c r="BA64">
        <v>1.78680468556634</v>
      </c>
      <c r="BE64">
        <f ca="1"/>
        <v>7.08</v>
      </c>
      <c r="BF64">
        <f ca="1"/>
        <v>1.56</v>
      </c>
      <c r="BG64">
        <f ca="1"/>
        <v>1.96</v>
      </c>
      <c r="BH64">
        <f ca="1"/>
        <v>2.11</v>
      </c>
      <c r="BI64">
        <f ca="1"/>
        <v>2.39</v>
      </c>
      <c r="BJ64">
        <f ca="1"/>
        <v>2.4900000000000002</v>
      </c>
      <c r="BK64">
        <f ca="1"/>
        <v>2.6</v>
      </c>
      <c r="BL64">
        <f ca="1"/>
        <v>2.71</v>
      </c>
      <c r="BM64">
        <f ca="1"/>
        <v>2.92</v>
      </c>
      <c r="BN64">
        <f ca="1"/>
        <v>2.99</v>
      </c>
      <c r="BO64">
        <f ca="1"/>
        <v>3.14</v>
      </c>
      <c r="BP64">
        <f ca="1"/>
        <v>3.19</v>
      </c>
      <c r="BQ64">
        <f ca="1"/>
        <v>3.23</v>
      </c>
      <c r="BR64">
        <f ca="1"/>
        <v>3.33</v>
      </c>
      <c r="BS64">
        <f ca="1"/>
        <v>3.56</v>
      </c>
      <c r="BT64">
        <f ca="1"/>
        <v>3.67</v>
      </c>
      <c r="BU64">
        <f ca="1"/>
        <v>3.74</v>
      </c>
      <c r="BV64">
        <f ca="1"/>
        <v>3.79</v>
      </c>
      <c r="BW64">
        <f ca="1"/>
        <v>3.99</v>
      </c>
      <c r="BX64">
        <f ca="1"/>
        <v>4.03</v>
      </c>
      <c r="BY64">
        <f ca="1"/>
        <v>4.28</v>
      </c>
      <c r="BZ64">
        <f ca="1"/>
        <v>4.45</v>
      </c>
    </row>
    <row r="65" spans="34:78">
      <c r="AH65">
        <v>7.08</v>
      </c>
      <c r="AI65" s="47">
        <f t="shared" ca="1" si="7"/>
        <v>1.56</v>
      </c>
      <c r="AJ65" s="47">
        <f t="shared" ca="1" si="7"/>
        <v>1.96</v>
      </c>
      <c r="AK65" s="47">
        <f t="shared" ca="1" si="7"/>
        <v>2.11</v>
      </c>
      <c r="AL65" s="47">
        <f t="shared" ca="1" si="7"/>
        <v>2.6</v>
      </c>
      <c r="AM65" s="47">
        <f t="shared" ca="1" si="7"/>
        <v>3.19</v>
      </c>
      <c r="AN65" s="47">
        <f t="shared" ca="1" si="7"/>
        <v>3.74</v>
      </c>
      <c r="AO65" s="47">
        <f t="shared" ca="1" si="7"/>
        <v>4.03</v>
      </c>
      <c r="AP65" s="47">
        <f t="shared" ca="1" si="7"/>
        <v>4.28</v>
      </c>
      <c r="AQ65" s="47">
        <f t="shared" ca="1" si="7"/>
        <v>4.45</v>
      </c>
      <c r="AR65">
        <v>63</v>
      </c>
      <c r="AT65">
        <v>64</v>
      </c>
      <c r="AU65" t="s">
        <v>41</v>
      </c>
      <c r="AV65">
        <v>7.3309287852241702</v>
      </c>
      <c r="AW65">
        <v>3.98997093526765</v>
      </c>
      <c r="AX65">
        <v>3.4899037909933202</v>
      </c>
      <c r="AY65">
        <v>3.22520584122167</v>
      </c>
      <c r="AZ65">
        <v>2.7946434312773798</v>
      </c>
      <c r="BA65">
        <v>1.7868088609446899</v>
      </c>
      <c r="BE65">
        <f ca="1"/>
        <v>7.17</v>
      </c>
      <c r="BF65">
        <f ca="1"/>
        <v>1.55</v>
      </c>
      <c r="BG65">
        <f ca="1"/>
        <v>1.95</v>
      </c>
      <c r="BH65">
        <f ca="1"/>
        <v>2.1</v>
      </c>
      <c r="BI65">
        <f ca="1"/>
        <v>2.38</v>
      </c>
      <c r="BJ65">
        <f ca="1"/>
        <v>2.48</v>
      </c>
      <c r="BK65">
        <f ca="1"/>
        <v>2.6</v>
      </c>
      <c r="BL65">
        <f ca="1"/>
        <v>2.71</v>
      </c>
      <c r="BM65">
        <f ca="1"/>
        <v>2.91</v>
      </c>
      <c r="BN65">
        <f ca="1"/>
        <v>2.99</v>
      </c>
      <c r="BO65">
        <f ca="1"/>
        <v>3.13</v>
      </c>
      <c r="BP65">
        <f ca="1"/>
        <v>3.19</v>
      </c>
      <c r="BQ65">
        <f ca="1"/>
        <v>3.23</v>
      </c>
      <c r="BR65">
        <f ca="1"/>
        <v>3.33</v>
      </c>
      <c r="BS65">
        <f ca="1"/>
        <v>3.56</v>
      </c>
      <c r="BT65">
        <f ca="1"/>
        <v>3.67</v>
      </c>
      <c r="BU65">
        <f ca="1"/>
        <v>3.74</v>
      </c>
      <c r="BV65">
        <f ca="1"/>
        <v>3.79</v>
      </c>
      <c r="BW65">
        <f ca="1"/>
        <v>3.99</v>
      </c>
      <c r="BX65">
        <f ca="1"/>
        <v>4.03</v>
      </c>
      <c r="BY65">
        <f ca="1"/>
        <v>4.29</v>
      </c>
      <c r="BZ65">
        <f ca="1"/>
        <v>4.45</v>
      </c>
    </row>
    <row r="66" spans="34:78">
      <c r="AH66">
        <v>7.17</v>
      </c>
      <c r="AI66" s="47">
        <f t="shared" ca="1" si="7"/>
        <v>1.55</v>
      </c>
      <c r="AJ66" s="47">
        <f t="shared" ca="1" si="7"/>
        <v>1.95</v>
      </c>
      <c r="AK66" s="47">
        <f t="shared" ca="1" si="7"/>
        <v>2.1</v>
      </c>
      <c r="AL66" s="47">
        <f t="shared" ca="1" si="7"/>
        <v>2.6</v>
      </c>
      <c r="AM66" s="47">
        <f t="shared" ca="1" si="7"/>
        <v>3.19</v>
      </c>
      <c r="AN66" s="47">
        <f t="shared" ca="1" si="7"/>
        <v>3.74</v>
      </c>
      <c r="AO66" s="47">
        <f t="shared" ca="1" si="7"/>
        <v>4.03</v>
      </c>
      <c r="AP66" s="47">
        <f t="shared" ca="1" si="7"/>
        <v>4.29</v>
      </c>
      <c r="AQ66" s="47">
        <f t="shared" ca="1" si="7"/>
        <v>4.45</v>
      </c>
      <c r="AR66">
        <v>64</v>
      </c>
      <c r="AT66">
        <v>65</v>
      </c>
      <c r="AU66" t="s">
        <v>41</v>
      </c>
      <c r="AV66">
        <v>7.4142621185575104</v>
      </c>
      <c r="AW66">
        <v>3.9899717047859502</v>
      </c>
      <c r="AX66">
        <v>3.48990615424401</v>
      </c>
      <c r="AY66">
        <v>3.2252069040257898</v>
      </c>
      <c r="AZ66">
        <v>2.7947170789699798</v>
      </c>
      <c r="BA66">
        <v>1.7868125478340899</v>
      </c>
      <c r="BE66">
        <f ca="1"/>
        <v>7.25</v>
      </c>
      <c r="BF66">
        <f ca="1"/>
        <v>1.54</v>
      </c>
      <c r="BG66">
        <f ca="1"/>
        <v>1.94</v>
      </c>
      <c r="BH66">
        <f ca="1"/>
        <v>2.09</v>
      </c>
      <c r="BI66">
        <f ca="1"/>
        <v>2.37</v>
      </c>
      <c r="BJ66">
        <f ca="1"/>
        <v>2.4700000000000002</v>
      </c>
      <c r="BK66">
        <f ca="1"/>
        <v>2.59</v>
      </c>
      <c r="BL66">
        <f ca="1"/>
        <v>2.7</v>
      </c>
      <c r="BM66">
        <f ca="1"/>
        <v>2.91</v>
      </c>
      <c r="BN66">
        <f ca="1"/>
        <v>2.99</v>
      </c>
      <c r="BO66">
        <f ca="1"/>
        <v>3.13</v>
      </c>
      <c r="BP66">
        <f ca="1"/>
        <v>3.18</v>
      </c>
      <c r="BQ66">
        <f ca="1"/>
        <v>3.22</v>
      </c>
      <c r="BR66">
        <f ca="1"/>
        <v>3.33</v>
      </c>
      <c r="BS66">
        <f ca="1"/>
        <v>3.55</v>
      </c>
      <c r="BT66">
        <f ca="1"/>
        <v>3.66</v>
      </c>
      <c r="BU66">
        <f ca="1"/>
        <v>3.74</v>
      </c>
      <c r="BV66">
        <f ca="1"/>
        <v>3.78</v>
      </c>
      <c r="BW66">
        <f ca="1"/>
        <v>3.99</v>
      </c>
      <c r="BX66">
        <f ca="1"/>
        <v>4.04</v>
      </c>
      <c r="BY66">
        <f ca="1"/>
        <v>4.29</v>
      </c>
      <c r="BZ66">
        <f ca="1"/>
        <v>4.46</v>
      </c>
    </row>
    <row r="67" spans="34:78">
      <c r="AH67">
        <v>7.25</v>
      </c>
      <c r="AI67" s="47">
        <f t="shared" ca="1" si="7"/>
        <v>1.54</v>
      </c>
      <c r="AJ67" s="47">
        <f t="shared" ca="1" si="7"/>
        <v>1.94</v>
      </c>
      <c r="AK67" s="47">
        <f t="shared" ca="1" si="7"/>
        <v>2.09</v>
      </c>
      <c r="AL67" s="47">
        <f t="shared" ca="1" si="7"/>
        <v>2.59</v>
      </c>
      <c r="AM67" s="47">
        <f t="shared" ca="1" si="7"/>
        <v>3.18</v>
      </c>
      <c r="AN67" s="47">
        <f t="shared" ca="1" si="7"/>
        <v>3.74</v>
      </c>
      <c r="AO67" s="47">
        <f t="shared" ca="1" si="7"/>
        <v>4.04</v>
      </c>
      <c r="AP67" s="47">
        <f t="shared" ca="1" si="7"/>
        <v>4.29</v>
      </c>
      <c r="AQ67" s="47">
        <f t="shared" ca="1" si="7"/>
        <v>4.46</v>
      </c>
      <c r="AR67">
        <v>65</v>
      </c>
      <c r="AT67">
        <v>66</v>
      </c>
      <c r="AU67" t="s">
        <v>41</v>
      </c>
      <c r="AV67">
        <v>7.4975954518908399</v>
      </c>
      <c r="AW67">
        <v>3.9899723647388101</v>
      </c>
      <c r="AX67">
        <v>3.48990821244724</v>
      </c>
      <c r="AY67">
        <v>3.22520782149416</v>
      </c>
      <c r="AZ67">
        <v>2.7947842367395399</v>
      </c>
      <c r="BA67">
        <v>1.7868158033842201</v>
      </c>
      <c r="BE67">
        <f ca="1"/>
        <v>7.33</v>
      </c>
      <c r="BF67">
        <f ca="1"/>
        <v>1.54</v>
      </c>
      <c r="BG67">
        <f ca="1"/>
        <v>1.93</v>
      </c>
      <c r="BH67">
        <f ca="1"/>
        <v>2.08</v>
      </c>
      <c r="BI67">
        <f ca="1"/>
        <v>2.37</v>
      </c>
      <c r="BJ67">
        <f ca="1"/>
        <v>2.4700000000000002</v>
      </c>
      <c r="BK67">
        <f ca="1"/>
        <v>2.58</v>
      </c>
      <c r="BL67">
        <f ca="1"/>
        <v>2.69</v>
      </c>
      <c r="BM67">
        <f ca="1"/>
        <v>2.9</v>
      </c>
      <c r="BN67">
        <f ca="1"/>
        <v>2.99</v>
      </c>
      <c r="BO67">
        <f ca="1"/>
        <v>3.13</v>
      </c>
      <c r="BP67">
        <f ca="1"/>
        <v>3.18</v>
      </c>
      <c r="BQ67">
        <f ca="1"/>
        <v>3.22</v>
      </c>
      <c r="BR67">
        <f ca="1"/>
        <v>3.32</v>
      </c>
      <c r="BS67">
        <f ca="1"/>
        <v>3.55</v>
      </c>
      <c r="BT67">
        <f ca="1"/>
        <v>3.66</v>
      </c>
      <c r="BU67">
        <f ca="1"/>
        <v>3.74</v>
      </c>
      <c r="BV67">
        <f ca="1"/>
        <v>3.78</v>
      </c>
      <c r="BW67">
        <f ca="1"/>
        <v>3.99</v>
      </c>
      <c r="BX67">
        <f ca="1"/>
        <v>4.04</v>
      </c>
      <c r="BY67">
        <f ca="1"/>
        <v>4.3</v>
      </c>
      <c r="BZ67">
        <f ca="1"/>
        <v>4.47</v>
      </c>
    </row>
    <row r="68" spans="34:78">
      <c r="AH68">
        <v>7.33</v>
      </c>
      <c r="AI68" s="47">
        <f t="shared" ca="1" si="7"/>
        <v>1.54</v>
      </c>
      <c r="AJ68" s="47">
        <f t="shared" ca="1" si="7"/>
        <v>1.93</v>
      </c>
      <c r="AK68" s="47">
        <f t="shared" ca="1" si="7"/>
        <v>2.08</v>
      </c>
      <c r="AL68" s="47">
        <f t="shared" ca="1" si="7"/>
        <v>2.58</v>
      </c>
      <c r="AM68" s="47">
        <f t="shared" ca="1" si="7"/>
        <v>3.18</v>
      </c>
      <c r="AN68" s="47">
        <f t="shared" ca="1" si="7"/>
        <v>3.74</v>
      </c>
      <c r="AO68" s="47">
        <f t="shared" ca="1" si="7"/>
        <v>4.04</v>
      </c>
      <c r="AP68" s="47">
        <f t="shared" ca="1" si="7"/>
        <v>4.3</v>
      </c>
      <c r="AQ68" s="47">
        <f t="shared" ca="1" si="7"/>
        <v>4.47</v>
      </c>
      <c r="AR68">
        <v>66</v>
      </c>
      <c r="AT68">
        <v>67</v>
      </c>
      <c r="AU68" t="s">
        <v>41</v>
      </c>
      <c r="AV68">
        <v>7.5809287852241702</v>
      </c>
      <c r="AW68">
        <v>3.98997293072637</v>
      </c>
      <c r="AX68">
        <v>3.4899100049784102</v>
      </c>
      <c r="AY68">
        <v>3.22520861350108</v>
      </c>
      <c r="AZ68">
        <v>2.7948454764858801</v>
      </c>
      <c r="BA68">
        <v>1.7868186780586199</v>
      </c>
      <c r="BE68">
        <f ca="1"/>
        <v>7.42</v>
      </c>
      <c r="BF68">
        <f ca="1"/>
        <v>1.53</v>
      </c>
      <c r="BG68">
        <f ca="1"/>
        <v>1.92</v>
      </c>
      <c r="BH68">
        <f ca="1"/>
        <v>2.08</v>
      </c>
      <c r="BI68">
        <f ca="1"/>
        <v>2.36</v>
      </c>
      <c r="BJ68">
        <f ca="1"/>
        <v>2.46</v>
      </c>
      <c r="BK68">
        <f ca="1"/>
        <v>2.58</v>
      </c>
      <c r="BL68">
        <f ca="1"/>
        <v>2.68</v>
      </c>
      <c r="BM68">
        <f ca="1"/>
        <v>2.9</v>
      </c>
      <c r="BN68">
        <f ca="1"/>
        <v>2.98</v>
      </c>
      <c r="BO68">
        <f ca="1"/>
        <v>3.12</v>
      </c>
      <c r="BP68">
        <f ca="1"/>
        <v>3.18</v>
      </c>
      <c r="BQ68">
        <f ca="1"/>
        <v>3.21</v>
      </c>
      <c r="BR68">
        <f ca="1"/>
        <v>3.32</v>
      </c>
      <c r="BS68">
        <f ca="1"/>
        <v>3.54</v>
      </c>
      <c r="BT68">
        <f ca="1"/>
        <v>3.66</v>
      </c>
      <c r="BU68">
        <f ca="1"/>
        <v>3.74</v>
      </c>
      <c r="BV68">
        <f ca="1"/>
        <v>3.78</v>
      </c>
      <c r="BW68">
        <f ca="1"/>
        <v>3.99</v>
      </c>
      <c r="BX68">
        <f ca="1"/>
        <v>4.05</v>
      </c>
      <c r="BY68">
        <f ca="1"/>
        <v>4.3099999999999996</v>
      </c>
      <c r="BZ68">
        <f ca="1"/>
        <v>4.4800000000000004</v>
      </c>
    </row>
    <row r="69" spans="34:78">
      <c r="AH69">
        <v>7.42</v>
      </c>
      <c r="AI69" s="47">
        <f t="shared" ca="1" si="7"/>
        <v>1.53</v>
      </c>
      <c r="AJ69" s="47">
        <f t="shared" ca="1" si="7"/>
        <v>1.92</v>
      </c>
      <c r="AK69" s="47">
        <f t="shared" ca="1" si="7"/>
        <v>2.08</v>
      </c>
      <c r="AL69" s="47">
        <f t="shared" ca="1" si="7"/>
        <v>2.58</v>
      </c>
      <c r="AM69" s="47">
        <f t="shared" ca="1" si="7"/>
        <v>3.18</v>
      </c>
      <c r="AN69" s="47">
        <f t="shared" ca="1" si="7"/>
        <v>3.74</v>
      </c>
      <c r="AO69" s="47">
        <f t="shared" ca="1" si="7"/>
        <v>4.05</v>
      </c>
      <c r="AP69" s="47">
        <f t="shared" ca="1" si="7"/>
        <v>4.3099999999999996</v>
      </c>
      <c r="AQ69" s="47">
        <f t="shared" ca="1" si="7"/>
        <v>4.4800000000000004</v>
      </c>
      <c r="AR69">
        <v>67</v>
      </c>
      <c r="AT69">
        <v>68</v>
      </c>
      <c r="AU69" t="s">
        <v>41</v>
      </c>
      <c r="AV69">
        <v>7.6642621185575104</v>
      </c>
      <c r="AW69">
        <v>3.9899734161275799</v>
      </c>
      <c r="AX69">
        <v>3.4899115661303601</v>
      </c>
      <c r="AY69">
        <v>3.2252092972030701</v>
      </c>
      <c r="AZ69">
        <v>2.7949013197122801</v>
      </c>
      <c r="BA69">
        <v>1.7868212164170001</v>
      </c>
      <c r="BE69">
        <f ca="1"/>
        <v>7.5</v>
      </c>
      <c r="BF69">
        <f ca="1"/>
        <v>1.53</v>
      </c>
      <c r="BG69">
        <f ca="1"/>
        <v>1.91</v>
      </c>
      <c r="BH69">
        <f ca="1"/>
        <v>2.0699999999999998</v>
      </c>
      <c r="BI69">
        <f ca="1"/>
        <v>2.35</v>
      </c>
      <c r="BJ69">
        <f ca="1"/>
        <v>2.4500000000000002</v>
      </c>
      <c r="BK69">
        <f ca="1"/>
        <v>2.57</v>
      </c>
      <c r="BL69">
        <f ca="1"/>
        <v>2.67</v>
      </c>
      <c r="BM69">
        <f ca="1"/>
        <v>2.9</v>
      </c>
      <c r="BN69">
        <f ca="1"/>
        <v>2.98</v>
      </c>
      <c r="BO69">
        <f ca="1"/>
        <v>3.12</v>
      </c>
      <c r="BP69">
        <f ca="1"/>
        <v>3.17</v>
      </c>
      <c r="BQ69">
        <f ca="1"/>
        <v>3.21</v>
      </c>
      <c r="BR69">
        <f ca="1"/>
        <v>3.31</v>
      </c>
      <c r="BS69">
        <f ca="1"/>
        <v>3.54</v>
      </c>
      <c r="BT69">
        <f ca="1"/>
        <v>3.65</v>
      </c>
      <c r="BU69">
        <f ca="1"/>
        <v>3.74</v>
      </c>
      <c r="BV69">
        <f ca="1"/>
        <v>3.78</v>
      </c>
      <c r="BW69">
        <f ca="1"/>
        <v>4</v>
      </c>
      <c r="BX69">
        <f ca="1"/>
        <v>4.05</v>
      </c>
      <c r="BY69">
        <f ca="1"/>
        <v>4.32</v>
      </c>
      <c r="BZ69">
        <f ca="1"/>
        <v>4.4800000000000004</v>
      </c>
    </row>
    <row r="70" spans="34:78">
      <c r="AH70">
        <v>7.5</v>
      </c>
      <c r="AI70" s="47">
        <f t="shared" ca="1" si="7"/>
        <v>1.53</v>
      </c>
      <c r="AJ70" s="47">
        <f t="shared" ca="1" si="7"/>
        <v>1.91</v>
      </c>
      <c r="AK70" s="47">
        <f t="shared" ca="1" si="7"/>
        <v>2.0699999999999998</v>
      </c>
      <c r="AL70" s="47">
        <f t="shared" ca="1" si="7"/>
        <v>2.57</v>
      </c>
      <c r="AM70" s="47">
        <f t="shared" ca="1" si="7"/>
        <v>3.17</v>
      </c>
      <c r="AN70" s="47">
        <f t="shared" ca="1" si="7"/>
        <v>3.74</v>
      </c>
      <c r="AO70" s="47">
        <f t="shared" ca="1" si="7"/>
        <v>4.05</v>
      </c>
      <c r="AP70" s="47">
        <f t="shared" ca="1" si="7"/>
        <v>4.32</v>
      </c>
      <c r="AQ70" s="47">
        <f t="shared" ca="1" si="7"/>
        <v>4.4800000000000004</v>
      </c>
      <c r="AR70">
        <v>68</v>
      </c>
      <c r="AT70">
        <v>69</v>
      </c>
      <c r="AU70" t="s">
        <v>41</v>
      </c>
      <c r="AV70">
        <v>7.7475954518908399</v>
      </c>
      <c r="AW70">
        <v>3.98997383241647</v>
      </c>
      <c r="AX70">
        <v>3.4899129257694299</v>
      </c>
      <c r="AY70">
        <v>3.2252098874105699</v>
      </c>
      <c r="AZ70">
        <v>2.7949522419665702</v>
      </c>
      <c r="BA70">
        <v>1.7868234578058799</v>
      </c>
      <c r="BE70">
        <f ca="1"/>
        <v>7.58</v>
      </c>
      <c r="BF70">
        <f ca="1"/>
        <v>1.52</v>
      </c>
      <c r="BG70">
        <f ca="1"/>
        <v>1.9</v>
      </c>
      <c r="BH70">
        <f ca="1"/>
        <v>2.06</v>
      </c>
      <c r="BI70">
        <f ca="1"/>
        <v>2.34</v>
      </c>
      <c r="BJ70">
        <f ca="1"/>
        <v>2.44</v>
      </c>
      <c r="BK70">
        <f ca="1"/>
        <v>2.56</v>
      </c>
      <c r="BL70">
        <f ca="1"/>
        <v>2.66</v>
      </c>
      <c r="BM70">
        <f ca="1"/>
        <v>2.89</v>
      </c>
      <c r="BN70">
        <f ca="1"/>
        <v>2.98</v>
      </c>
      <c r="BO70">
        <f ca="1"/>
        <v>3.12</v>
      </c>
      <c r="BP70">
        <f ca="1"/>
        <v>3.17</v>
      </c>
      <c r="BQ70">
        <f ca="1"/>
        <v>3.2</v>
      </c>
      <c r="BR70">
        <f ca="1"/>
        <v>3.31</v>
      </c>
      <c r="BS70">
        <f ca="1"/>
        <v>3.53</v>
      </c>
      <c r="BT70">
        <f ca="1"/>
        <v>3.65</v>
      </c>
      <c r="BU70">
        <f ca="1"/>
        <v>3.74</v>
      </c>
      <c r="BV70">
        <f ca="1"/>
        <v>3.77</v>
      </c>
      <c r="BW70">
        <f ca="1"/>
        <v>4</v>
      </c>
      <c r="BX70">
        <f ca="1"/>
        <v>4.0599999999999996</v>
      </c>
      <c r="BY70">
        <f ca="1"/>
        <v>4.33</v>
      </c>
      <c r="BZ70">
        <f ca="1"/>
        <v>4.49</v>
      </c>
    </row>
    <row r="71" spans="34:78">
      <c r="AH71">
        <v>7.58</v>
      </c>
      <c r="AI71" s="47">
        <f t="shared" ca="1" si="7"/>
        <v>1.52</v>
      </c>
      <c r="AJ71" s="47">
        <f t="shared" ca="1" si="7"/>
        <v>1.9</v>
      </c>
      <c r="AK71" s="47">
        <f t="shared" ca="1" si="7"/>
        <v>2.06</v>
      </c>
      <c r="AL71" s="47">
        <f t="shared" ca="1" si="7"/>
        <v>2.56</v>
      </c>
      <c r="AM71" s="47">
        <f t="shared" ca="1" si="7"/>
        <v>3.17</v>
      </c>
      <c r="AN71" s="47">
        <f t="shared" ca="1" si="7"/>
        <v>3.74</v>
      </c>
      <c r="AO71" s="47">
        <f t="shared" ca="1" si="7"/>
        <v>4.0599999999999996</v>
      </c>
      <c r="AP71" s="47">
        <f t="shared" ca="1" si="7"/>
        <v>4.33</v>
      </c>
      <c r="AQ71" s="47">
        <f t="shared" ca="1" si="7"/>
        <v>4.49</v>
      </c>
      <c r="AR71">
        <v>69</v>
      </c>
      <c r="AT71">
        <v>70</v>
      </c>
      <c r="AU71" t="s">
        <v>41</v>
      </c>
      <c r="AV71">
        <v>7.8309287852241702</v>
      </c>
      <c r="AW71">
        <v>3.98997418943339</v>
      </c>
      <c r="AX71">
        <v>3.48991410990683</v>
      </c>
      <c r="AY71">
        <v>3.2252103969086998</v>
      </c>
      <c r="AZ71">
        <v>2.79499867689072</v>
      </c>
      <c r="BA71">
        <v>1.7868254369685499</v>
      </c>
      <c r="BE71">
        <f ca="1"/>
        <v>7.67</v>
      </c>
      <c r="BF71">
        <f ca="1"/>
        <v>1.52</v>
      </c>
      <c r="BG71">
        <f ca="1"/>
        <v>1.89</v>
      </c>
      <c r="BH71">
        <f ca="1"/>
        <v>2.0499999999999998</v>
      </c>
      <c r="BI71">
        <f ca="1"/>
        <v>2.33</v>
      </c>
      <c r="BJ71">
        <f ca="1"/>
        <v>2.4300000000000002</v>
      </c>
      <c r="BK71">
        <f ca="1"/>
        <v>2.5499999999999998</v>
      </c>
      <c r="BL71">
        <f ca="1"/>
        <v>2.65</v>
      </c>
      <c r="BM71">
        <f ca="1"/>
        <v>2.89</v>
      </c>
      <c r="BN71">
        <f ca="1"/>
        <v>2.98</v>
      </c>
      <c r="BO71">
        <f ca="1"/>
        <v>3.11</v>
      </c>
      <c r="BP71">
        <f ca="1"/>
        <v>3.16</v>
      </c>
      <c r="BQ71">
        <f ca="1"/>
        <v>3.2</v>
      </c>
      <c r="BR71">
        <f ca="1"/>
        <v>3.31</v>
      </c>
      <c r="BS71">
        <f ca="1"/>
        <v>3.53</v>
      </c>
      <c r="BT71">
        <f ca="1"/>
        <v>3.65</v>
      </c>
      <c r="BU71">
        <f ca="1"/>
        <v>3.74</v>
      </c>
      <c r="BV71">
        <f ca="1"/>
        <v>3.77</v>
      </c>
      <c r="BW71">
        <f ca="1"/>
        <v>4</v>
      </c>
      <c r="BX71">
        <f ca="1"/>
        <v>4.0599999999999996</v>
      </c>
      <c r="BY71">
        <f ca="1"/>
        <v>4.33</v>
      </c>
      <c r="BZ71">
        <f ca="1"/>
        <v>4.5</v>
      </c>
    </row>
    <row r="72" spans="34:78">
      <c r="AH72">
        <v>7.67</v>
      </c>
      <c r="AI72" s="47">
        <f t="shared" ca="1" si="7"/>
        <v>1.52</v>
      </c>
      <c r="AJ72" s="47">
        <f t="shared" ca="1" si="7"/>
        <v>1.89</v>
      </c>
      <c r="AK72" s="47">
        <f t="shared" ca="1" si="7"/>
        <v>2.0499999999999998</v>
      </c>
      <c r="AL72" s="47">
        <f t="shared" ca="1" si="7"/>
        <v>2.5499999999999998</v>
      </c>
      <c r="AM72" s="47">
        <f t="shared" ca="1" si="7"/>
        <v>3.16</v>
      </c>
      <c r="AN72" s="47">
        <f t="shared" ca="1" si="7"/>
        <v>3.74</v>
      </c>
      <c r="AO72" s="47">
        <f t="shared" ca="1" si="7"/>
        <v>4.0599999999999996</v>
      </c>
      <c r="AP72" s="47">
        <f t="shared" ca="1" si="7"/>
        <v>4.33</v>
      </c>
      <c r="AQ72" s="47">
        <f t="shared" ca="1" si="7"/>
        <v>4.5</v>
      </c>
      <c r="AR72">
        <v>70</v>
      </c>
      <c r="AT72">
        <v>71</v>
      </c>
      <c r="AU72" t="s">
        <v>41</v>
      </c>
      <c r="AV72">
        <v>7.9142621185575104</v>
      </c>
      <c r="AW72">
        <v>3.98997449561758</v>
      </c>
      <c r="AX72">
        <v>3.4899151411962399</v>
      </c>
      <c r="AY72">
        <v>3.2252108367342598</v>
      </c>
      <c r="AZ72">
        <v>2.79504101991364</v>
      </c>
      <c r="BA72">
        <v>1.7868271845835599</v>
      </c>
      <c r="BE72">
        <f ca="1"/>
        <v>7.75</v>
      </c>
      <c r="BF72">
        <f ca="1"/>
        <v>1.51</v>
      </c>
      <c r="BG72">
        <f ca="1"/>
        <v>1.88</v>
      </c>
      <c r="BH72">
        <f ca="1"/>
        <v>2.04</v>
      </c>
      <c r="BI72">
        <f ca="1"/>
        <v>2.3199999999999998</v>
      </c>
      <c r="BJ72">
        <f ca="1"/>
        <v>2.42</v>
      </c>
      <c r="BK72">
        <f ca="1"/>
        <v>2.5499999999999998</v>
      </c>
      <c r="BL72">
        <f ca="1"/>
        <v>2.65</v>
      </c>
      <c r="BM72">
        <f ca="1"/>
        <v>2.88</v>
      </c>
      <c r="BN72">
        <f ca="1"/>
        <v>2.97</v>
      </c>
      <c r="BO72">
        <f ca="1"/>
        <v>3.11</v>
      </c>
      <c r="BP72">
        <f ca="1"/>
        <v>3.16</v>
      </c>
      <c r="BQ72">
        <f ca="1"/>
        <v>3.19</v>
      </c>
      <c r="BR72">
        <f ca="1"/>
        <v>3.3</v>
      </c>
      <c r="BS72">
        <f ca="1"/>
        <v>3.52</v>
      </c>
      <c r="BT72">
        <f ca="1"/>
        <v>3.64</v>
      </c>
      <c r="BU72">
        <f ca="1"/>
        <v>3.74</v>
      </c>
      <c r="BV72">
        <f ca="1"/>
        <v>3.77</v>
      </c>
      <c r="BW72">
        <f ca="1"/>
        <v>4</v>
      </c>
      <c r="BX72">
        <f ca="1"/>
        <v>4.07</v>
      </c>
      <c r="BY72">
        <f ca="1"/>
        <v>4.34</v>
      </c>
      <c r="BZ72">
        <f ca="1"/>
        <v>4.51</v>
      </c>
    </row>
    <row r="73" spans="34:78">
      <c r="AH73">
        <v>7.75</v>
      </c>
      <c r="AI73" s="47">
        <f t="shared" ca="1" si="7"/>
        <v>1.51</v>
      </c>
      <c r="AJ73" s="47">
        <f t="shared" ca="1" si="7"/>
        <v>1.88</v>
      </c>
      <c r="AK73" s="47">
        <f t="shared" ca="1" si="7"/>
        <v>2.04</v>
      </c>
      <c r="AL73" s="47">
        <f t="shared" ca="1" si="7"/>
        <v>2.5499999999999998</v>
      </c>
      <c r="AM73" s="47">
        <f t="shared" ca="1" si="7"/>
        <v>3.16</v>
      </c>
      <c r="AN73" s="47">
        <f t="shared" ca="1" si="7"/>
        <v>3.74</v>
      </c>
      <c r="AO73" s="47">
        <f t="shared" ca="1" si="7"/>
        <v>4.07</v>
      </c>
      <c r="AP73" s="47">
        <f t="shared" ca="1" si="7"/>
        <v>4.34</v>
      </c>
      <c r="AQ73" s="47">
        <f t="shared" ca="1" si="7"/>
        <v>4.51</v>
      </c>
      <c r="AR73">
        <v>71</v>
      </c>
      <c r="AT73">
        <v>72</v>
      </c>
      <c r="AU73" t="s">
        <v>41</v>
      </c>
      <c r="AV73">
        <v>7.9975954518908399</v>
      </c>
      <c r="AW73">
        <v>3.9899747582066998</v>
      </c>
      <c r="AX73">
        <v>3.4899160393672202</v>
      </c>
      <c r="AY73">
        <v>3.2252112164148001</v>
      </c>
      <c r="AZ73">
        <v>2.7950796316185702</v>
      </c>
      <c r="BA73">
        <v>1.7868287277403001</v>
      </c>
      <c r="BE73">
        <f ca="1"/>
        <v>7.83</v>
      </c>
      <c r="BF73">
        <f ca="1"/>
        <v>1.51</v>
      </c>
      <c r="BG73">
        <f ca="1"/>
        <v>1.87</v>
      </c>
      <c r="BH73">
        <f ca="1"/>
        <v>2.04</v>
      </c>
      <c r="BI73">
        <f ca="1"/>
        <v>2.3199999999999998</v>
      </c>
      <c r="BJ73">
        <f ca="1"/>
        <v>2.41</v>
      </c>
      <c r="BK73">
        <f ca="1"/>
        <v>2.54</v>
      </c>
      <c r="BL73">
        <f ca="1"/>
        <v>2.64</v>
      </c>
      <c r="BM73">
        <f ca="1"/>
        <v>2.88</v>
      </c>
      <c r="BN73">
        <f ca="1"/>
        <v>2.97</v>
      </c>
      <c r="BO73">
        <f ca="1"/>
        <v>3.1</v>
      </c>
      <c r="BP73">
        <f ca="1"/>
        <v>3.16</v>
      </c>
      <c r="BQ73">
        <f ca="1"/>
        <v>3.19</v>
      </c>
      <c r="BR73">
        <f ca="1"/>
        <v>3.3</v>
      </c>
      <c r="BS73">
        <f ca="1"/>
        <v>3.52</v>
      </c>
      <c r="BT73">
        <f ca="1"/>
        <v>3.64</v>
      </c>
      <c r="BU73">
        <f ca="1"/>
        <v>3.74</v>
      </c>
      <c r="BV73">
        <f ca="1"/>
        <v>3.77</v>
      </c>
      <c r="BW73">
        <f ca="1"/>
        <v>4</v>
      </c>
      <c r="BX73">
        <f ca="1"/>
        <v>4.08</v>
      </c>
      <c r="BY73">
        <f ca="1"/>
        <v>4.3499999999999996</v>
      </c>
      <c r="BZ73">
        <f ca="1"/>
        <v>4.5199999999999996</v>
      </c>
    </row>
    <row r="74" spans="34:78">
      <c r="AH74">
        <v>7.83</v>
      </c>
      <c r="AI74" s="47">
        <f t="shared" ref="AI74:AQ83" ca="1" si="8">IF(AND(AI$3&gt;=MIN($J$5:$AD$5),AI$3&lt;=MAX($J$5:$AD$5)),INDEX(allCentiles,$AR74,MATCH(AI$3,topRow)),NA())</f>
        <v>1.51</v>
      </c>
      <c r="AJ74" s="47">
        <f t="shared" ca="1" si="8"/>
        <v>1.87</v>
      </c>
      <c r="AK74" s="47">
        <f t="shared" ca="1" si="8"/>
        <v>2.04</v>
      </c>
      <c r="AL74" s="47">
        <f t="shared" ca="1" si="8"/>
        <v>2.54</v>
      </c>
      <c r="AM74" s="47">
        <f t="shared" ca="1" si="8"/>
        <v>3.16</v>
      </c>
      <c r="AN74" s="47">
        <f t="shared" ca="1" si="8"/>
        <v>3.74</v>
      </c>
      <c r="AO74" s="47">
        <f t="shared" ca="1" si="8"/>
        <v>4.08</v>
      </c>
      <c r="AP74" s="47">
        <f t="shared" ca="1" si="8"/>
        <v>4.3499999999999996</v>
      </c>
      <c r="AQ74" s="47">
        <f t="shared" ca="1" si="8"/>
        <v>4.5199999999999996</v>
      </c>
      <c r="AR74">
        <v>72</v>
      </c>
      <c r="AT74">
        <v>73</v>
      </c>
      <c r="AU74" t="s">
        <v>41</v>
      </c>
      <c r="AV74">
        <v>8.0809287852241702</v>
      </c>
      <c r="AW74">
        <v>3.9899749834079001</v>
      </c>
      <c r="AX74">
        <v>3.4899168216026499</v>
      </c>
      <c r="AY74">
        <v>3.225211544175</v>
      </c>
      <c r="AZ74">
        <v>2.7951148408137301</v>
      </c>
      <c r="BA74">
        <v>1.7868300903589101</v>
      </c>
      <c r="BE74">
        <f ca="1"/>
        <v>7.92</v>
      </c>
      <c r="BF74">
        <f ca="1"/>
        <v>1.5</v>
      </c>
      <c r="BG74">
        <f ca="1"/>
        <v>1.86</v>
      </c>
      <c r="BH74">
        <f ca="1"/>
        <v>2.0299999999999998</v>
      </c>
      <c r="BI74">
        <f ca="1"/>
        <v>2.31</v>
      </c>
      <c r="BJ74">
        <f ca="1"/>
        <v>2.4</v>
      </c>
      <c r="BK74">
        <f ca="1"/>
        <v>2.5299999999999998</v>
      </c>
      <c r="BL74">
        <f ca="1"/>
        <v>2.63</v>
      </c>
      <c r="BM74">
        <f ca="1"/>
        <v>2.87</v>
      </c>
      <c r="BN74">
        <f ca="1"/>
        <v>2.97</v>
      </c>
      <c r="BO74">
        <f ca="1"/>
        <v>3.1</v>
      </c>
      <c r="BP74">
        <f ca="1"/>
        <v>3.15</v>
      </c>
      <c r="BQ74">
        <f ca="1"/>
        <v>3.18</v>
      </c>
      <c r="BR74">
        <f ca="1"/>
        <v>3.29</v>
      </c>
      <c r="BS74">
        <f ca="1"/>
        <v>3.51</v>
      </c>
      <c r="BT74">
        <f ca="1"/>
        <v>3.64</v>
      </c>
      <c r="BU74">
        <f ca="1"/>
        <v>3.74</v>
      </c>
      <c r="BV74">
        <f ca="1"/>
        <v>3.77</v>
      </c>
      <c r="BW74">
        <f ca="1"/>
        <v>4.01</v>
      </c>
      <c r="BX74">
        <f ca="1"/>
        <v>4.09</v>
      </c>
      <c r="BY74">
        <f ca="1"/>
        <v>4.37</v>
      </c>
      <c r="BZ74">
        <f ca="1"/>
        <v>4.53</v>
      </c>
    </row>
    <row r="75" spans="34:78">
      <c r="AH75">
        <v>7.92</v>
      </c>
      <c r="AI75" s="47">
        <f t="shared" ca="1" si="8"/>
        <v>1.5</v>
      </c>
      <c r="AJ75" s="47">
        <f t="shared" ca="1" si="8"/>
        <v>1.86</v>
      </c>
      <c r="AK75" s="47">
        <f t="shared" ca="1" si="8"/>
        <v>2.0299999999999998</v>
      </c>
      <c r="AL75" s="47">
        <f t="shared" ca="1" si="8"/>
        <v>2.5299999999999998</v>
      </c>
      <c r="AM75" s="47">
        <f t="shared" ca="1" si="8"/>
        <v>3.15</v>
      </c>
      <c r="AN75" s="47">
        <f t="shared" ca="1" si="8"/>
        <v>3.74</v>
      </c>
      <c r="AO75" s="47">
        <f t="shared" ca="1" si="8"/>
        <v>4.09</v>
      </c>
      <c r="AP75" s="47">
        <f t="shared" ca="1" si="8"/>
        <v>4.37</v>
      </c>
      <c r="AQ75" s="47">
        <f t="shared" ca="1" si="8"/>
        <v>4.53</v>
      </c>
      <c r="AR75">
        <v>73</v>
      </c>
      <c r="AT75">
        <v>74</v>
      </c>
      <c r="AU75" t="s">
        <v>41</v>
      </c>
      <c r="AV75">
        <v>8.1642621185575095</v>
      </c>
      <c r="AW75">
        <v>3.9899751765445401</v>
      </c>
      <c r="AX75">
        <v>3.4899175028674301</v>
      </c>
      <c r="AY75">
        <v>3.2252118271148298</v>
      </c>
      <c r="AZ75">
        <v>2.79514694733238</v>
      </c>
      <c r="BA75">
        <v>1.78683129356105</v>
      </c>
      <c r="BE75">
        <f ca="1"/>
        <v>8</v>
      </c>
      <c r="BF75">
        <f ca="1"/>
        <v>1.5</v>
      </c>
      <c r="BG75">
        <f ca="1"/>
        <v>1.85</v>
      </c>
      <c r="BH75">
        <f ca="1"/>
        <v>2.02</v>
      </c>
      <c r="BI75">
        <f ca="1"/>
        <v>2.2999999999999998</v>
      </c>
      <c r="BJ75">
        <f ca="1"/>
        <v>2.38</v>
      </c>
      <c r="BK75">
        <f ca="1"/>
        <v>2.52</v>
      </c>
      <c r="BL75">
        <f ca="1"/>
        <v>2.62</v>
      </c>
      <c r="BM75">
        <f ca="1"/>
        <v>2.86</v>
      </c>
      <c r="BN75">
        <f ca="1"/>
        <v>2.97</v>
      </c>
      <c r="BO75">
        <f ca="1"/>
        <v>3.1</v>
      </c>
      <c r="BP75">
        <f ca="1"/>
        <v>3.15</v>
      </c>
      <c r="BQ75">
        <f ca="1"/>
        <v>3.18</v>
      </c>
      <c r="BR75">
        <f ca="1"/>
        <v>3.29</v>
      </c>
      <c r="BS75">
        <f ca="1"/>
        <v>3.51</v>
      </c>
      <c r="BT75">
        <f ca="1"/>
        <v>3.63</v>
      </c>
      <c r="BU75">
        <f ca="1"/>
        <v>3.74</v>
      </c>
      <c r="BV75">
        <f ca="1"/>
        <v>3.76</v>
      </c>
      <c r="BW75">
        <f ca="1"/>
        <v>4.01</v>
      </c>
      <c r="BX75">
        <f ca="1"/>
        <v>4.09</v>
      </c>
      <c r="BY75">
        <f ca="1"/>
        <v>4.38</v>
      </c>
      <c r="BZ75">
        <f ca="1"/>
        <v>4.54</v>
      </c>
    </row>
    <row r="76" spans="34:78">
      <c r="AH76">
        <v>8</v>
      </c>
      <c r="AI76" s="47">
        <f t="shared" ca="1" si="8"/>
        <v>1.5</v>
      </c>
      <c r="AJ76" s="47">
        <f t="shared" ca="1" si="8"/>
        <v>1.85</v>
      </c>
      <c r="AK76" s="47">
        <f t="shared" ca="1" si="8"/>
        <v>2.02</v>
      </c>
      <c r="AL76" s="47">
        <f t="shared" ca="1" si="8"/>
        <v>2.52</v>
      </c>
      <c r="AM76" s="47">
        <f t="shared" ca="1" si="8"/>
        <v>3.15</v>
      </c>
      <c r="AN76" s="47">
        <f t="shared" ca="1" si="8"/>
        <v>3.74</v>
      </c>
      <c r="AO76" s="47">
        <f t="shared" ca="1" si="8"/>
        <v>4.09</v>
      </c>
      <c r="AP76" s="47">
        <f t="shared" ca="1" si="8"/>
        <v>4.38</v>
      </c>
      <c r="AQ76" s="47">
        <f t="shared" ca="1" si="8"/>
        <v>4.54</v>
      </c>
      <c r="AR76">
        <v>74</v>
      </c>
      <c r="AT76">
        <v>75</v>
      </c>
      <c r="AU76" t="s">
        <v>41</v>
      </c>
      <c r="AV76">
        <v>8.2475954518908399</v>
      </c>
      <c r="AW76">
        <v>3.9899753421820301</v>
      </c>
      <c r="AX76">
        <v>3.48991809619482</v>
      </c>
      <c r="AY76">
        <v>3.2252120713633601</v>
      </c>
      <c r="AZ76">
        <v>2.7951762245860698</v>
      </c>
      <c r="BA76">
        <v>1.7868323559972701</v>
      </c>
      <c r="BE76">
        <f ca="1"/>
        <v>8.08</v>
      </c>
      <c r="BF76">
        <f ca="1"/>
        <v>1.49</v>
      </c>
      <c r="BG76">
        <f ca="1"/>
        <v>1.84</v>
      </c>
      <c r="BH76">
        <f ca="1"/>
        <v>2.0099999999999998</v>
      </c>
      <c r="BI76">
        <f ca="1"/>
        <v>2.29</v>
      </c>
      <c r="BJ76">
        <f ca="1"/>
        <v>2.37</v>
      </c>
      <c r="BK76">
        <f ca="1"/>
        <v>2.5099999999999998</v>
      </c>
      <c r="BL76">
        <f ca="1"/>
        <v>2.61</v>
      </c>
      <c r="BM76">
        <f ca="1"/>
        <v>2.86</v>
      </c>
      <c r="BN76">
        <f ca="1"/>
        <v>2.96</v>
      </c>
      <c r="BO76">
        <f ca="1"/>
        <v>3.09</v>
      </c>
      <c r="BP76">
        <f ca="1"/>
        <v>3.14</v>
      </c>
      <c r="BQ76">
        <f ca="1"/>
        <v>3.17</v>
      </c>
      <c r="BR76">
        <f ca="1"/>
        <v>3.29</v>
      </c>
      <c r="BS76">
        <f ca="1"/>
        <v>3.5</v>
      </c>
      <c r="BT76">
        <f ca="1"/>
        <v>3.63</v>
      </c>
      <c r="BU76">
        <f ca="1"/>
        <v>3.74</v>
      </c>
      <c r="BV76">
        <f ca="1"/>
        <v>3.76</v>
      </c>
      <c r="BW76">
        <f ca="1"/>
        <v>4.01</v>
      </c>
      <c r="BX76">
        <f ca="1"/>
        <v>4.0999999999999996</v>
      </c>
      <c r="BY76">
        <f ca="1"/>
        <v>4.3899999999999997</v>
      </c>
      <c r="BZ76">
        <f ca="1"/>
        <v>4.55</v>
      </c>
    </row>
    <row r="77" spans="34:78">
      <c r="AH77">
        <v>8.08</v>
      </c>
      <c r="AI77" s="47">
        <f t="shared" ca="1" si="8"/>
        <v>1.49</v>
      </c>
      <c r="AJ77" s="47">
        <f t="shared" ca="1" si="8"/>
        <v>1.84</v>
      </c>
      <c r="AK77" s="47">
        <f t="shared" ca="1" si="8"/>
        <v>2.0099999999999998</v>
      </c>
      <c r="AL77" s="47">
        <f t="shared" ca="1" si="8"/>
        <v>2.5099999999999998</v>
      </c>
      <c r="AM77" s="47">
        <f t="shared" ca="1" si="8"/>
        <v>3.14</v>
      </c>
      <c r="AN77" s="47">
        <f t="shared" ca="1" si="8"/>
        <v>3.74</v>
      </c>
      <c r="AO77" s="47">
        <f t="shared" ca="1" si="8"/>
        <v>4.0999999999999996</v>
      </c>
      <c r="AP77" s="47">
        <f t="shared" ca="1" si="8"/>
        <v>4.3899999999999997</v>
      </c>
      <c r="AQ77" s="47">
        <f t="shared" ca="1" si="8"/>
        <v>4.55</v>
      </c>
      <c r="AR77">
        <v>75</v>
      </c>
      <c r="AT77">
        <v>76</v>
      </c>
      <c r="AU77" t="s">
        <v>41</v>
      </c>
      <c r="AV77">
        <v>8.3309287852241702</v>
      </c>
      <c r="AW77">
        <v>3.9899754842357402</v>
      </c>
      <c r="AX77">
        <v>3.48991861293575</v>
      </c>
      <c r="AY77">
        <v>3.2252122822115301</v>
      </c>
      <c r="AZ77">
        <v>2.7952029218930501</v>
      </c>
      <c r="BA77">
        <v>1.78683329413617</v>
      </c>
      <c r="BE77">
        <f ca="1"/>
        <v>8.17</v>
      </c>
      <c r="BF77">
        <f ca="1"/>
        <v>1.49</v>
      </c>
      <c r="BG77">
        <f ca="1"/>
        <v>1.83</v>
      </c>
      <c r="BH77">
        <f ca="1"/>
        <v>2</v>
      </c>
      <c r="BI77">
        <f ca="1"/>
        <v>2.2799999999999998</v>
      </c>
      <c r="BJ77">
        <f ca="1"/>
        <v>2.36</v>
      </c>
      <c r="BK77">
        <f ca="1"/>
        <v>2.5099999999999998</v>
      </c>
      <c r="BL77">
        <f ca="1"/>
        <v>2.6</v>
      </c>
      <c r="BM77">
        <f ca="1"/>
        <v>2.85</v>
      </c>
      <c r="BN77">
        <f ca="1"/>
        <v>2.96</v>
      </c>
      <c r="BO77">
        <f ca="1"/>
        <v>3.09</v>
      </c>
      <c r="BP77">
        <f ca="1"/>
        <v>3.14</v>
      </c>
      <c r="BQ77">
        <f ca="1"/>
        <v>3.17</v>
      </c>
      <c r="BR77">
        <f ca="1"/>
        <v>3.28</v>
      </c>
      <c r="BS77">
        <f ca="1"/>
        <v>3.5</v>
      </c>
      <c r="BT77">
        <f ca="1"/>
        <v>3.63</v>
      </c>
      <c r="BU77">
        <f ca="1"/>
        <v>3.74</v>
      </c>
      <c r="BV77">
        <f ca="1"/>
        <v>3.76</v>
      </c>
      <c r="BW77">
        <f ca="1"/>
        <v>4.01</v>
      </c>
      <c r="BX77">
        <f ca="1"/>
        <v>4.1100000000000003</v>
      </c>
      <c r="BY77">
        <f ca="1"/>
        <v>4.4000000000000004</v>
      </c>
      <c r="BZ77">
        <f ca="1"/>
        <v>4.5599999999999996</v>
      </c>
    </row>
    <row r="78" spans="34:78">
      <c r="AH78">
        <v>8.17</v>
      </c>
      <c r="AI78" s="47">
        <f t="shared" ca="1" si="8"/>
        <v>1.49</v>
      </c>
      <c r="AJ78" s="47">
        <f t="shared" ca="1" si="8"/>
        <v>1.83</v>
      </c>
      <c r="AK78" s="47">
        <f t="shared" ca="1" si="8"/>
        <v>2</v>
      </c>
      <c r="AL78" s="47">
        <f t="shared" ca="1" si="8"/>
        <v>2.5099999999999998</v>
      </c>
      <c r="AM78" s="47">
        <f t="shared" ca="1" si="8"/>
        <v>3.14</v>
      </c>
      <c r="AN78" s="47">
        <f t="shared" ca="1" si="8"/>
        <v>3.74</v>
      </c>
      <c r="AO78" s="47">
        <f t="shared" ca="1" si="8"/>
        <v>4.1100000000000003</v>
      </c>
      <c r="AP78" s="47">
        <f t="shared" ca="1" si="8"/>
        <v>4.4000000000000004</v>
      </c>
      <c r="AQ78" s="47">
        <f t="shared" ca="1" si="8"/>
        <v>4.5599999999999996</v>
      </c>
      <c r="AR78">
        <v>76</v>
      </c>
      <c r="AT78">
        <v>77</v>
      </c>
      <c r="AU78" t="s">
        <v>41</v>
      </c>
      <c r="AV78">
        <v>8.4142621185575095</v>
      </c>
      <c r="AW78">
        <v>3.9899756060635898</v>
      </c>
      <c r="AX78">
        <v>3.4899190629759702</v>
      </c>
      <c r="AY78">
        <v>3.2252124642267499</v>
      </c>
      <c r="AZ78">
        <v>2.7952272666012998</v>
      </c>
      <c r="BA78">
        <v>1.78683412251963</v>
      </c>
      <c r="BE78">
        <f ca="1"/>
        <v>8.25</v>
      </c>
      <c r="BF78">
        <f ca="1"/>
        <v>1.48</v>
      </c>
      <c r="BG78">
        <f ca="1"/>
        <v>1.82</v>
      </c>
      <c r="BH78">
        <f ca="1"/>
        <v>1.99</v>
      </c>
      <c r="BI78">
        <f ca="1"/>
        <v>2.27</v>
      </c>
      <c r="BJ78">
        <f ca="1"/>
        <v>2.35</v>
      </c>
      <c r="BK78">
        <f ca="1"/>
        <v>2.5</v>
      </c>
      <c r="BL78">
        <f ca="1"/>
        <v>2.59</v>
      </c>
      <c r="BM78">
        <f ca="1"/>
        <v>2.85</v>
      </c>
      <c r="BN78">
        <f ca="1"/>
        <v>2.96</v>
      </c>
      <c r="BO78">
        <f ca="1"/>
        <v>3.08</v>
      </c>
      <c r="BP78">
        <f ca="1"/>
        <v>3.13</v>
      </c>
      <c r="BQ78">
        <f ca="1"/>
        <v>3.16</v>
      </c>
      <c r="BR78">
        <f ca="1"/>
        <v>3.28</v>
      </c>
      <c r="BS78">
        <f ca="1"/>
        <v>3.49</v>
      </c>
      <c r="BT78">
        <f ca="1"/>
        <v>3.62</v>
      </c>
      <c r="BU78">
        <f ca="1"/>
        <v>3.74</v>
      </c>
      <c r="BV78">
        <f ca="1"/>
        <v>3.76</v>
      </c>
      <c r="BW78">
        <f ca="1"/>
        <v>4.0199999999999996</v>
      </c>
      <c r="BX78">
        <f ca="1"/>
        <v>4.12</v>
      </c>
      <c r="BY78">
        <f ca="1"/>
        <v>4.41</v>
      </c>
      <c r="BZ78">
        <f ca="1"/>
        <v>4.57</v>
      </c>
    </row>
    <row r="79" spans="34:78">
      <c r="AH79">
        <v>8.25</v>
      </c>
      <c r="AI79" s="47">
        <f t="shared" ca="1" si="8"/>
        <v>1.48</v>
      </c>
      <c r="AJ79" s="47">
        <f t="shared" ca="1" si="8"/>
        <v>1.82</v>
      </c>
      <c r="AK79" s="47">
        <f t="shared" ca="1" si="8"/>
        <v>1.99</v>
      </c>
      <c r="AL79" s="47">
        <f t="shared" ca="1" si="8"/>
        <v>2.5</v>
      </c>
      <c r="AM79" s="47">
        <f t="shared" ca="1" si="8"/>
        <v>3.13</v>
      </c>
      <c r="AN79" s="47">
        <f t="shared" ca="1" si="8"/>
        <v>3.74</v>
      </c>
      <c r="AO79" s="47">
        <f t="shared" ca="1" si="8"/>
        <v>4.12</v>
      </c>
      <c r="AP79" s="47">
        <f t="shared" ca="1" si="8"/>
        <v>4.41</v>
      </c>
      <c r="AQ79" s="47">
        <f t="shared" ca="1" si="8"/>
        <v>4.57</v>
      </c>
      <c r="AR79">
        <v>77</v>
      </c>
      <c r="AT79">
        <v>78</v>
      </c>
      <c r="AU79" t="s">
        <v>41</v>
      </c>
      <c r="AV79">
        <v>8.4975954518908399</v>
      </c>
      <c r="AW79">
        <v>3.9899757105453699</v>
      </c>
      <c r="AX79">
        <v>3.48991945492517</v>
      </c>
      <c r="AY79">
        <v>3.2252126213518499</v>
      </c>
      <c r="AZ79">
        <v>2.7952494660246501</v>
      </c>
      <c r="BA79">
        <v>1.7868348539882499</v>
      </c>
      <c r="BE79">
        <f ca="1"/>
        <v>8.33</v>
      </c>
      <c r="BF79">
        <f ca="1"/>
        <v>1.48</v>
      </c>
      <c r="BG79">
        <f ca="1"/>
        <v>1.81</v>
      </c>
      <c r="BH79">
        <f ca="1"/>
        <v>1.98</v>
      </c>
      <c r="BI79">
        <f ca="1"/>
        <v>2.2599999999999998</v>
      </c>
      <c r="BJ79">
        <f ca="1"/>
        <v>2.34</v>
      </c>
      <c r="BK79">
        <f ca="1"/>
        <v>2.4900000000000002</v>
      </c>
      <c r="BL79">
        <f ca="1"/>
        <v>2.58</v>
      </c>
      <c r="BM79">
        <f ca="1"/>
        <v>2.84</v>
      </c>
      <c r="BN79">
        <f ca="1"/>
        <v>2.96</v>
      </c>
      <c r="BO79">
        <f ca="1"/>
        <v>3.08</v>
      </c>
      <c r="BP79">
        <f ca="1"/>
        <v>3.13</v>
      </c>
      <c r="BQ79">
        <f ca="1"/>
        <v>3.16</v>
      </c>
      <c r="BR79">
        <f ca="1"/>
        <v>3.27</v>
      </c>
      <c r="BS79">
        <f ca="1"/>
        <v>3.49</v>
      </c>
      <c r="BT79">
        <f ca="1"/>
        <v>3.62</v>
      </c>
      <c r="BU79">
        <f ca="1"/>
        <v>3.74</v>
      </c>
      <c r="BV79">
        <f ca="1"/>
        <v>3.76</v>
      </c>
      <c r="BW79">
        <f ca="1"/>
        <v>4.0199999999999996</v>
      </c>
      <c r="BX79">
        <f ca="1"/>
        <v>4.13</v>
      </c>
      <c r="BY79">
        <f ca="1"/>
        <v>4.43</v>
      </c>
      <c r="BZ79">
        <f ca="1"/>
        <v>4.59</v>
      </c>
    </row>
    <row r="80" spans="34:78">
      <c r="AH80">
        <v>8.33</v>
      </c>
      <c r="AI80" s="47">
        <f t="shared" ca="1" si="8"/>
        <v>1.48</v>
      </c>
      <c r="AJ80" s="47">
        <f t="shared" ca="1" si="8"/>
        <v>1.81</v>
      </c>
      <c r="AK80" s="47">
        <f t="shared" ca="1" si="8"/>
        <v>1.98</v>
      </c>
      <c r="AL80" s="47">
        <f t="shared" ca="1" si="8"/>
        <v>2.4900000000000002</v>
      </c>
      <c r="AM80" s="47">
        <f t="shared" ca="1" si="8"/>
        <v>3.13</v>
      </c>
      <c r="AN80" s="47">
        <f t="shared" ca="1" si="8"/>
        <v>3.74</v>
      </c>
      <c r="AO80" s="47">
        <f t="shared" ca="1" si="8"/>
        <v>4.13</v>
      </c>
      <c r="AP80" s="47">
        <f t="shared" ca="1" si="8"/>
        <v>4.43</v>
      </c>
      <c r="AQ80" s="47">
        <f t="shared" ca="1" si="8"/>
        <v>4.59</v>
      </c>
      <c r="AR80">
        <v>78</v>
      </c>
      <c r="AT80">
        <v>79</v>
      </c>
      <c r="AU80" t="s">
        <v>41</v>
      </c>
      <c r="AV80">
        <v>8.5809287852241702</v>
      </c>
      <c r="AW80">
        <v>3.9899758001508401</v>
      </c>
      <c r="AX80">
        <v>3.4899197962817201</v>
      </c>
      <c r="AY80">
        <v>3.2252127569905</v>
      </c>
      <c r="AZ80">
        <v>2.79526970920818</v>
      </c>
      <c r="BA80">
        <v>1.78683549988035</v>
      </c>
      <c r="BE80">
        <f ca="1"/>
        <v>8.42</v>
      </c>
      <c r="BF80">
        <f ca="1"/>
        <v>1.47</v>
      </c>
      <c r="BG80">
        <f ca="1"/>
        <v>1.8</v>
      </c>
      <c r="BH80">
        <f ca="1"/>
        <v>1.97</v>
      </c>
      <c r="BI80">
        <f ca="1"/>
        <v>2.25</v>
      </c>
      <c r="BJ80">
        <f ca="1"/>
        <v>2.33</v>
      </c>
      <c r="BK80">
        <f ca="1"/>
        <v>2.48</v>
      </c>
      <c r="BL80">
        <f ca="1"/>
        <v>2.57</v>
      </c>
      <c r="BM80">
        <f ca="1"/>
        <v>2.84</v>
      </c>
      <c r="BN80">
        <f ca="1"/>
        <v>2.95</v>
      </c>
      <c r="BO80">
        <f ca="1"/>
        <v>3.07</v>
      </c>
      <c r="BP80">
        <f ca="1"/>
        <v>3.12</v>
      </c>
      <c r="BQ80">
        <f ca="1"/>
        <v>3.15</v>
      </c>
      <c r="BR80">
        <f ca="1"/>
        <v>3.27</v>
      </c>
      <c r="BS80">
        <f ca="1"/>
        <v>3.48</v>
      </c>
      <c r="BT80">
        <f ca="1"/>
        <v>3.62</v>
      </c>
      <c r="BU80">
        <f ca="1"/>
        <v>3.74</v>
      </c>
      <c r="BV80">
        <f ca="1"/>
        <v>3.76</v>
      </c>
      <c r="BW80">
        <f ca="1"/>
        <v>4.0199999999999996</v>
      </c>
      <c r="BX80">
        <f ca="1"/>
        <v>4.1399999999999997</v>
      </c>
      <c r="BY80">
        <f ca="1"/>
        <v>4.4400000000000004</v>
      </c>
      <c r="BZ80">
        <f ca="1"/>
        <v>4.5999999999999996</v>
      </c>
    </row>
    <row r="81" spans="34:78">
      <c r="AH81">
        <v>8.42</v>
      </c>
      <c r="AI81" s="47">
        <f t="shared" ca="1" si="8"/>
        <v>1.47</v>
      </c>
      <c r="AJ81" s="47">
        <f t="shared" ca="1" si="8"/>
        <v>1.8</v>
      </c>
      <c r="AK81" s="47">
        <f t="shared" ca="1" si="8"/>
        <v>1.97</v>
      </c>
      <c r="AL81" s="47">
        <f t="shared" ca="1" si="8"/>
        <v>2.48</v>
      </c>
      <c r="AM81" s="47">
        <f t="shared" ca="1" si="8"/>
        <v>3.12</v>
      </c>
      <c r="AN81" s="47">
        <f t="shared" ca="1" si="8"/>
        <v>3.74</v>
      </c>
      <c r="AO81" s="47">
        <f t="shared" ca="1" si="8"/>
        <v>4.1399999999999997</v>
      </c>
      <c r="AP81" s="47">
        <f t="shared" ca="1" si="8"/>
        <v>4.4400000000000004</v>
      </c>
      <c r="AQ81" s="47">
        <f t="shared" ca="1" si="8"/>
        <v>4.5999999999999996</v>
      </c>
      <c r="AR81">
        <v>79</v>
      </c>
      <c r="AT81">
        <v>80</v>
      </c>
      <c r="AU81" t="s">
        <v>41</v>
      </c>
      <c r="AV81">
        <v>8.6642621185575095</v>
      </c>
      <c r="AW81">
        <v>3.98997587699811</v>
      </c>
      <c r="AX81">
        <v>3.4899200935760999</v>
      </c>
      <c r="AY81">
        <v>3.2252128740809098</v>
      </c>
      <c r="AZ81">
        <v>2.7952881685380802</v>
      </c>
      <c r="BA81">
        <v>1.7868360702077599</v>
      </c>
      <c r="BE81">
        <f ca="1"/>
        <v>8.5</v>
      </c>
      <c r="BF81">
        <f ca="1"/>
        <v>1.47</v>
      </c>
      <c r="BG81">
        <f ca="1"/>
        <v>1.79</v>
      </c>
      <c r="BH81">
        <f ca="1"/>
        <v>1.96</v>
      </c>
      <c r="BI81">
        <f ca="1"/>
        <v>2.2400000000000002</v>
      </c>
      <c r="BJ81">
        <f ca="1"/>
        <v>2.3199999999999998</v>
      </c>
      <c r="BK81">
        <f ca="1"/>
        <v>2.4700000000000002</v>
      </c>
      <c r="BL81">
        <f ca="1"/>
        <v>2.56</v>
      </c>
      <c r="BM81">
        <f ca="1"/>
        <v>2.83</v>
      </c>
      <c r="BN81">
        <f ca="1"/>
        <v>2.95</v>
      </c>
      <c r="BO81">
        <f ca="1"/>
        <v>3.07</v>
      </c>
      <c r="BP81">
        <f ca="1"/>
        <v>3.12</v>
      </c>
      <c r="BQ81">
        <f ca="1"/>
        <v>3.15</v>
      </c>
      <c r="BR81">
        <f ca="1"/>
        <v>3.27</v>
      </c>
      <c r="BS81">
        <f ca="1"/>
        <v>3.48</v>
      </c>
      <c r="BT81">
        <f ca="1"/>
        <v>3.61</v>
      </c>
      <c r="BU81">
        <f ca="1"/>
        <v>3.74</v>
      </c>
      <c r="BV81">
        <f ca="1"/>
        <v>3.76</v>
      </c>
      <c r="BW81">
        <f ca="1"/>
        <v>4.03</v>
      </c>
      <c r="BX81">
        <f ca="1"/>
        <v>4.1500000000000004</v>
      </c>
      <c r="BY81">
        <f ca="1"/>
        <v>4.45</v>
      </c>
      <c r="BZ81">
        <f ca="1"/>
        <v>4.6100000000000003</v>
      </c>
    </row>
    <row r="82" spans="34:78">
      <c r="AH82">
        <v>8.5</v>
      </c>
      <c r="AI82" s="47">
        <f t="shared" ca="1" si="8"/>
        <v>1.47</v>
      </c>
      <c r="AJ82" s="47">
        <f t="shared" ca="1" si="8"/>
        <v>1.79</v>
      </c>
      <c r="AK82" s="47">
        <f t="shared" ca="1" si="8"/>
        <v>1.96</v>
      </c>
      <c r="AL82" s="47">
        <f t="shared" ca="1" si="8"/>
        <v>2.4700000000000002</v>
      </c>
      <c r="AM82" s="47">
        <f t="shared" ca="1" si="8"/>
        <v>3.12</v>
      </c>
      <c r="AN82" s="47">
        <f t="shared" ca="1" si="8"/>
        <v>3.74</v>
      </c>
      <c r="AO82" s="47">
        <f t="shared" ca="1" si="8"/>
        <v>4.1500000000000004</v>
      </c>
      <c r="AP82" s="47">
        <f t="shared" ca="1" si="8"/>
        <v>4.45</v>
      </c>
      <c r="AQ82" s="47">
        <f t="shared" ca="1" si="8"/>
        <v>4.6100000000000003</v>
      </c>
      <c r="AR82">
        <v>80</v>
      </c>
      <c r="AT82">
        <v>81</v>
      </c>
      <c r="AU82" t="s">
        <v>41</v>
      </c>
      <c r="AV82">
        <v>8.7475954518908399</v>
      </c>
      <c r="AW82">
        <v>3.98997594290373</v>
      </c>
      <c r="AX82">
        <v>3.4899203524958402</v>
      </c>
      <c r="AY82">
        <v>3.2252129751594998</v>
      </c>
      <c r="AZ82">
        <v>2.7953050012096901</v>
      </c>
      <c r="BA82">
        <v>1.7868365738110099</v>
      </c>
      <c r="BE82">
        <f ca="1"/>
        <v>8.58</v>
      </c>
      <c r="BF82">
        <f ca="1"/>
        <v>1.47</v>
      </c>
      <c r="BG82">
        <f ca="1"/>
        <v>1.78</v>
      </c>
      <c r="BH82">
        <f ca="1"/>
        <v>1.95</v>
      </c>
      <c r="BI82">
        <f ca="1"/>
        <v>2.23</v>
      </c>
      <c r="BJ82">
        <f ca="1"/>
        <v>2.31</v>
      </c>
      <c r="BK82">
        <f ca="1"/>
        <v>2.46</v>
      </c>
      <c r="BL82">
        <f ca="1"/>
        <v>2.5499999999999998</v>
      </c>
      <c r="BM82">
        <f ca="1"/>
        <v>2.83</v>
      </c>
      <c r="BN82">
        <f ca="1"/>
        <v>2.95</v>
      </c>
      <c r="BO82">
        <f ca="1"/>
        <v>3.06</v>
      </c>
      <c r="BP82">
        <f ca="1"/>
        <v>3.11</v>
      </c>
      <c r="BQ82">
        <f ca="1"/>
        <v>3.14</v>
      </c>
      <c r="BR82">
        <f ca="1"/>
        <v>3.26</v>
      </c>
      <c r="BS82">
        <f ca="1"/>
        <v>3.47</v>
      </c>
      <c r="BT82">
        <f ca="1"/>
        <v>3.61</v>
      </c>
      <c r="BU82">
        <f ca="1"/>
        <v>3.74</v>
      </c>
      <c r="BV82">
        <f ca="1"/>
        <v>3.76</v>
      </c>
      <c r="BW82">
        <f ca="1"/>
        <v>4.03</v>
      </c>
      <c r="BX82">
        <f ca="1"/>
        <v>4.16</v>
      </c>
      <c r="BY82">
        <f ca="1"/>
        <v>4.47</v>
      </c>
      <c r="BZ82">
        <f ca="1"/>
        <v>4.62</v>
      </c>
    </row>
    <row r="83" spans="34:78">
      <c r="AH83">
        <v>8.58</v>
      </c>
      <c r="AI83" s="47">
        <f t="shared" ca="1" si="8"/>
        <v>1.47</v>
      </c>
      <c r="AJ83" s="47">
        <f t="shared" ca="1" si="8"/>
        <v>1.78</v>
      </c>
      <c r="AK83" s="47">
        <f t="shared" ca="1" si="8"/>
        <v>1.95</v>
      </c>
      <c r="AL83" s="47">
        <f t="shared" ca="1" si="8"/>
        <v>2.46</v>
      </c>
      <c r="AM83" s="47">
        <f t="shared" ca="1" si="8"/>
        <v>3.11</v>
      </c>
      <c r="AN83" s="47">
        <f t="shared" ca="1" si="8"/>
        <v>3.74</v>
      </c>
      <c r="AO83" s="47">
        <f t="shared" ca="1" si="8"/>
        <v>4.16</v>
      </c>
      <c r="AP83" s="47">
        <f t="shared" ca="1" si="8"/>
        <v>4.47</v>
      </c>
      <c r="AQ83" s="47">
        <f t="shared" ca="1" si="8"/>
        <v>4.62</v>
      </c>
      <c r="AR83">
        <v>81</v>
      </c>
      <c r="AT83">
        <v>82</v>
      </c>
      <c r="AU83" t="s">
        <v>41</v>
      </c>
      <c r="AV83">
        <v>8.8309287852241702</v>
      </c>
      <c r="AW83">
        <v>3.9899759994255901</v>
      </c>
      <c r="AX83">
        <v>3.4899205779943299</v>
      </c>
      <c r="AY83">
        <v>3.2252130624158601</v>
      </c>
      <c r="AZ83">
        <v>2.79532035056608</v>
      </c>
      <c r="BA83">
        <v>1.78683701849634</v>
      </c>
      <c r="BE83">
        <f ca="1"/>
        <v>8.67</v>
      </c>
      <c r="BF83">
        <f ca="1"/>
        <v>1.46</v>
      </c>
      <c r="BG83">
        <f ca="1"/>
        <v>1.77</v>
      </c>
      <c r="BH83">
        <f ca="1"/>
        <v>1.94</v>
      </c>
      <c r="BI83">
        <f ca="1"/>
        <v>2.2200000000000002</v>
      </c>
      <c r="BJ83">
        <f ca="1"/>
        <v>2.29</v>
      </c>
      <c r="BK83">
        <f ca="1"/>
        <v>2.4500000000000002</v>
      </c>
      <c r="BL83">
        <f ca="1"/>
        <v>2.54</v>
      </c>
      <c r="BM83">
        <f ca="1"/>
        <v>2.82</v>
      </c>
      <c r="BN83">
        <f ca="1"/>
        <v>2.94</v>
      </c>
      <c r="BO83">
        <f ca="1"/>
        <v>3.06</v>
      </c>
      <c r="BP83">
        <f ca="1"/>
        <v>3.11</v>
      </c>
      <c r="BQ83">
        <f ca="1"/>
        <v>3.14</v>
      </c>
      <c r="BR83">
        <f ca="1"/>
        <v>3.26</v>
      </c>
      <c r="BS83">
        <f ca="1"/>
        <v>3.46</v>
      </c>
      <c r="BT83">
        <f ca="1"/>
        <v>3.6</v>
      </c>
      <c r="BU83">
        <f ca="1"/>
        <v>3.74</v>
      </c>
      <c r="BV83">
        <f ca="1"/>
        <v>3.75</v>
      </c>
      <c r="BW83">
        <f ca="1"/>
        <v>4.04</v>
      </c>
      <c r="BX83">
        <f ca="1"/>
        <v>4.17</v>
      </c>
      <c r="BY83">
        <f ca="1"/>
        <v>4.4800000000000004</v>
      </c>
      <c r="BZ83">
        <f ca="1"/>
        <v>4.6399999999999997</v>
      </c>
    </row>
    <row r="84" spans="34:78">
      <c r="AH84">
        <v>8.67</v>
      </c>
      <c r="AI84" s="47">
        <f t="shared" ref="AI84:AQ93" ca="1" si="9">IF(AND(AI$3&gt;=MIN($J$5:$AD$5),AI$3&lt;=MAX($J$5:$AD$5)),INDEX(allCentiles,$AR84,MATCH(AI$3,topRow)),NA())</f>
        <v>1.46</v>
      </c>
      <c r="AJ84" s="47">
        <f t="shared" ca="1" si="9"/>
        <v>1.77</v>
      </c>
      <c r="AK84" s="47">
        <f t="shared" ca="1" si="9"/>
        <v>1.94</v>
      </c>
      <c r="AL84" s="47">
        <f t="shared" ca="1" si="9"/>
        <v>2.4500000000000002</v>
      </c>
      <c r="AM84" s="47">
        <f t="shared" ca="1" si="9"/>
        <v>3.11</v>
      </c>
      <c r="AN84" s="47">
        <f t="shared" ca="1" si="9"/>
        <v>3.74</v>
      </c>
      <c r="AO84" s="47">
        <f t="shared" ca="1" si="9"/>
        <v>4.17</v>
      </c>
      <c r="AP84" s="47">
        <f t="shared" ca="1" si="9"/>
        <v>4.4800000000000004</v>
      </c>
      <c r="AQ84" s="47">
        <f t="shared" ca="1" si="9"/>
        <v>4.6399999999999997</v>
      </c>
      <c r="AR84">
        <v>82</v>
      </c>
      <c r="AT84">
        <v>83</v>
      </c>
      <c r="AU84" t="s">
        <v>41</v>
      </c>
      <c r="AV84">
        <v>8.9142621185575095</v>
      </c>
      <c r="AW84">
        <v>3.9899760478997601</v>
      </c>
      <c r="AX84">
        <v>3.48992077438555</v>
      </c>
      <c r="AY84">
        <v>3.2252131377401301</v>
      </c>
      <c r="AZ84">
        <v>2.7953343473187702</v>
      </c>
      <c r="BA84">
        <v>1.78683741115671</v>
      </c>
      <c r="BE84">
        <f ca="1"/>
        <v>8.75</v>
      </c>
      <c r="BF84">
        <f ca="1"/>
        <v>1.46</v>
      </c>
      <c r="BG84">
        <f ca="1"/>
        <v>1.76</v>
      </c>
      <c r="BH84">
        <f ca="1"/>
        <v>1.93</v>
      </c>
      <c r="BI84">
        <f ca="1"/>
        <v>2.21</v>
      </c>
      <c r="BJ84">
        <f ca="1"/>
        <v>2.2799999999999998</v>
      </c>
      <c r="BK84">
        <f ca="1"/>
        <v>2.44</v>
      </c>
      <c r="BL84">
        <f ca="1"/>
        <v>2.5299999999999998</v>
      </c>
      <c r="BM84">
        <f ca="1"/>
        <v>2.81</v>
      </c>
      <c r="BN84">
        <f ca="1"/>
        <v>2.94</v>
      </c>
      <c r="BO84">
        <f ca="1"/>
        <v>3.06</v>
      </c>
      <c r="BP84">
        <f ca="1"/>
        <v>3.1</v>
      </c>
      <c r="BQ84">
        <f ca="1"/>
        <v>3.13</v>
      </c>
      <c r="BR84">
        <f ca="1"/>
        <v>3.25</v>
      </c>
      <c r="BS84">
        <f ca="1"/>
        <v>3.46</v>
      </c>
      <c r="BT84">
        <f ca="1"/>
        <v>3.6</v>
      </c>
      <c r="BU84">
        <f ca="1"/>
        <v>3.74</v>
      </c>
      <c r="BV84">
        <f ca="1"/>
        <v>3.75</v>
      </c>
      <c r="BW84">
        <f ca="1"/>
        <v>4.04</v>
      </c>
      <c r="BX84">
        <f ca="1"/>
        <v>4.18</v>
      </c>
      <c r="BY84">
        <f ca="1"/>
        <v>4.5</v>
      </c>
      <c r="BZ84">
        <f ca="1"/>
        <v>4.6500000000000004</v>
      </c>
    </row>
    <row r="85" spans="34:78">
      <c r="AH85">
        <v>8.75</v>
      </c>
      <c r="AI85" s="47">
        <f t="shared" ca="1" si="9"/>
        <v>1.46</v>
      </c>
      <c r="AJ85" s="47">
        <f t="shared" ca="1" si="9"/>
        <v>1.76</v>
      </c>
      <c r="AK85" s="47">
        <f t="shared" ca="1" si="9"/>
        <v>1.93</v>
      </c>
      <c r="AL85" s="47">
        <f t="shared" ca="1" si="9"/>
        <v>2.44</v>
      </c>
      <c r="AM85" s="47">
        <f t="shared" ca="1" si="9"/>
        <v>3.1</v>
      </c>
      <c r="AN85" s="47">
        <f t="shared" ca="1" si="9"/>
        <v>3.74</v>
      </c>
      <c r="AO85" s="47">
        <f t="shared" ca="1" si="9"/>
        <v>4.18</v>
      </c>
      <c r="AP85" s="47">
        <f t="shared" ca="1" si="9"/>
        <v>4.5</v>
      </c>
      <c r="AQ85" s="47">
        <f t="shared" ca="1" si="9"/>
        <v>4.6500000000000004</v>
      </c>
      <c r="AR85">
        <v>83</v>
      </c>
      <c r="AT85">
        <v>84</v>
      </c>
      <c r="AU85" t="s">
        <v>41</v>
      </c>
      <c r="AV85">
        <v>8.9975954518908399</v>
      </c>
      <c r="AW85">
        <v>3.9899760894720901</v>
      </c>
      <c r="AX85">
        <v>3.4899209454266802</v>
      </c>
      <c r="AY85">
        <v>3.2252132027639999</v>
      </c>
      <c r="AZ85">
        <v>2.7953471106608201</v>
      </c>
      <c r="BA85">
        <v>1.78683775787868</v>
      </c>
      <c r="BE85">
        <f ca="1"/>
        <v>8.83</v>
      </c>
      <c r="BF85">
        <f ca="1"/>
        <v>1.45</v>
      </c>
      <c r="BG85">
        <f ca="1"/>
        <v>1.75</v>
      </c>
      <c r="BH85">
        <f ca="1"/>
        <v>1.92</v>
      </c>
      <c r="BI85">
        <f ca="1"/>
        <v>2.2000000000000002</v>
      </c>
      <c r="BJ85">
        <f ca="1"/>
        <v>2.27</v>
      </c>
      <c r="BK85">
        <f ca="1"/>
        <v>2.4300000000000002</v>
      </c>
      <c r="BL85">
        <f ca="1"/>
        <v>2.52</v>
      </c>
      <c r="BM85">
        <f ca="1"/>
        <v>2.81</v>
      </c>
      <c r="BN85">
        <f ca="1"/>
        <v>2.94</v>
      </c>
      <c r="BO85">
        <f ca="1"/>
        <v>3.05</v>
      </c>
      <c r="BP85">
        <f ca="1"/>
        <v>3.1</v>
      </c>
      <c r="BQ85">
        <f ca="1"/>
        <v>3.12</v>
      </c>
      <c r="BR85">
        <f ca="1"/>
        <v>3.25</v>
      </c>
      <c r="BS85">
        <f ca="1"/>
        <v>3.45</v>
      </c>
      <c r="BT85">
        <f ca="1"/>
        <v>3.6</v>
      </c>
      <c r="BU85">
        <f ca="1"/>
        <v>3.74</v>
      </c>
      <c r="BV85">
        <f ca="1"/>
        <v>3.75</v>
      </c>
      <c r="BW85">
        <f ca="1"/>
        <v>4.04</v>
      </c>
      <c r="BX85">
        <f ca="1"/>
        <v>4.1900000000000004</v>
      </c>
      <c r="BY85">
        <f ca="1"/>
        <v>4.5199999999999996</v>
      </c>
      <c r="BZ85">
        <f ca="1"/>
        <v>4.67</v>
      </c>
    </row>
    <row r="86" spans="34:78">
      <c r="AH86">
        <v>8.83</v>
      </c>
      <c r="AI86" s="47">
        <f t="shared" ca="1" si="9"/>
        <v>1.45</v>
      </c>
      <c r="AJ86" s="47">
        <f t="shared" ca="1" si="9"/>
        <v>1.75</v>
      </c>
      <c r="AK86" s="47">
        <f t="shared" ca="1" si="9"/>
        <v>1.92</v>
      </c>
      <c r="AL86" s="47">
        <f t="shared" ca="1" si="9"/>
        <v>2.4300000000000002</v>
      </c>
      <c r="AM86" s="47">
        <f t="shared" ca="1" si="9"/>
        <v>3.1</v>
      </c>
      <c r="AN86" s="47">
        <f t="shared" ca="1" si="9"/>
        <v>3.74</v>
      </c>
      <c r="AO86" s="47">
        <f t="shared" ca="1" si="9"/>
        <v>4.1900000000000004</v>
      </c>
      <c r="AP86" s="47">
        <f t="shared" ca="1" si="9"/>
        <v>4.5199999999999996</v>
      </c>
      <c r="AQ86" s="47">
        <f t="shared" ca="1" si="9"/>
        <v>4.67</v>
      </c>
      <c r="AR86">
        <v>84</v>
      </c>
      <c r="AT86">
        <v>85</v>
      </c>
      <c r="AU86" t="s">
        <v>41</v>
      </c>
      <c r="AV86">
        <v>9.0809287852241702</v>
      </c>
      <c r="AW86">
        <v>3.9899761251252701</v>
      </c>
      <c r="AX86">
        <v>3.4899210943898802</v>
      </c>
      <c r="AY86">
        <v>3.2252132588960198</v>
      </c>
      <c r="AZ86">
        <v>2.7953587492818501</v>
      </c>
      <c r="BA86">
        <v>1.7868380640366901</v>
      </c>
      <c r="BE86">
        <f ca="1"/>
        <v>8.92</v>
      </c>
      <c r="BF86">
        <f ca="1"/>
        <v>1.45</v>
      </c>
      <c r="BG86">
        <f ca="1"/>
        <v>1.74</v>
      </c>
      <c r="BH86">
        <f ca="1"/>
        <v>1.91</v>
      </c>
      <c r="BI86">
        <f ca="1"/>
        <v>2.19</v>
      </c>
      <c r="BJ86">
        <f ca="1"/>
        <v>2.2599999999999998</v>
      </c>
      <c r="BK86">
        <f ca="1"/>
        <v>2.42</v>
      </c>
      <c r="BL86">
        <f ca="1"/>
        <v>2.5099999999999998</v>
      </c>
      <c r="BM86">
        <f ca="1"/>
        <v>2.8</v>
      </c>
      <c r="BN86">
        <f ca="1"/>
        <v>2.93</v>
      </c>
      <c r="BO86">
        <f ca="1"/>
        <v>3.05</v>
      </c>
      <c r="BP86">
        <f ca="1"/>
        <v>3.09</v>
      </c>
      <c r="BQ86">
        <f ca="1"/>
        <v>3.12</v>
      </c>
      <c r="BR86">
        <f ca="1"/>
        <v>3.24</v>
      </c>
      <c r="BS86">
        <f ca="1"/>
        <v>3.45</v>
      </c>
      <c r="BT86">
        <f ca="1"/>
        <v>3.59</v>
      </c>
      <c r="BU86">
        <f ca="1"/>
        <v>3.74</v>
      </c>
      <c r="BV86">
        <f ca="1"/>
        <v>3.75</v>
      </c>
      <c r="BW86">
        <f ca="1"/>
        <v>4.05</v>
      </c>
      <c r="BX86">
        <f ca="1"/>
        <v>4.21</v>
      </c>
      <c r="BY86">
        <f ca="1"/>
        <v>4.53</v>
      </c>
      <c r="BZ86">
        <f ca="1"/>
        <v>4.68</v>
      </c>
    </row>
    <row r="87" spans="34:78">
      <c r="AH87">
        <v>8.92</v>
      </c>
      <c r="AI87" s="47">
        <f t="shared" ca="1" si="9"/>
        <v>1.45</v>
      </c>
      <c r="AJ87" s="47">
        <f t="shared" ca="1" si="9"/>
        <v>1.74</v>
      </c>
      <c r="AK87" s="47">
        <f t="shared" ca="1" si="9"/>
        <v>1.91</v>
      </c>
      <c r="AL87" s="47">
        <f t="shared" ca="1" si="9"/>
        <v>2.42</v>
      </c>
      <c r="AM87" s="47">
        <f t="shared" ca="1" si="9"/>
        <v>3.09</v>
      </c>
      <c r="AN87" s="47">
        <f t="shared" ca="1" si="9"/>
        <v>3.74</v>
      </c>
      <c r="AO87" s="47">
        <f t="shared" ca="1" si="9"/>
        <v>4.21</v>
      </c>
      <c r="AP87" s="47">
        <f t="shared" ca="1" si="9"/>
        <v>4.53</v>
      </c>
      <c r="AQ87" s="47">
        <f t="shared" ca="1" si="9"/>
        <v>4.68</v>
      </c>
      <c r="AR87">
        <v>85</v>
      </c>
      <c r="AT87">
        <v>86</v>
      </c>
      <c r="AU87" t="s">
        <v>41</v>
      </c>
      <c r="AV87">
        <v>9.1642621185575095</v>
      </c>
      <c r="AW87">
        <v>3.9899761557020899</v>
      </c>
      <c r="AX87">
        <v>3.4899212241249802</v>
      </c>
      <c r="AY87">
        <v>3.2252133073521301</v>
      </c>
      <c r="AZ87">
        <v>2.7953693622936302</v>
      </c>
      <c r="BA87">
        <v>1.78683833437643</v>
      </c>
      <c r="BE87">
        <f ca="1"/>
        <v>9</v>
      </c>
      <c r="BF87">
        <f ca="1"/>
        <v>1.44</v>
      </c>
      <c r="BG87">
        <f ca="1"/>
        <v>1.72</v>
      </c>
      <c r="BH87">
        <f ca="1"/>
        <v>1.9</v>
      </c>
      <c r="BI87">
        <f ca="1"/>
        <v>2.17</v>
      </c>
      <c r="BJ87">
        <f ca="1"/>
        <v>2.2400000000000002</v>
      </c>
      <c r="BK87">
        <f ca="1"/>
        <v>2.42</v>
      </c>
      <c r="BL87">
        <f ca="1"/>
        <v>2.5</v>
      </c>
      <c r="BM87">
        <f ca="1"/>
        <v>2.79</v>
      </c>
      <c r="BN87">
        <f ca="1"/>
        <v>2.93</v>
      </c>
      <c r="BO87">
        <f ca="1"/>
        <v>3.04</v>
      </c>
      <c r="BP87">
        <f ca="1"/>
        <v>3.09</v>
      </c>
      <c r="BQ87">
        <f ca="1"/>
        <v>3.11</v>
      </c>
      <c r="BR87">
        <f ca="1"/>
        <v>3.24</v>
      </c>
      <c r="BS87">
        <f ca="1"/>
        <v>3.44</v>
      </c>
      <c r="BT87">
        <f ca="1"/>
        <v>3.59</v>
      </c>
      <c r="BU87">
        <f ca="1"/>
        <v>3.74</v>
      </c>
      <c r="BV87">
        <f ca="1"/>
        <v>3.75</v>
      </c>
      <c r="BW87">
        <f ca="1"/>
        <v>4.05</v>
      </c>
      <c r="BX87">
        <f ca="1"/>
        <v>4.22</v>
      </c>
      <c r="BY87">
        <f ca="1"/>
        <v>4.55</v>
      </c>
      <c r="BZ87">
        <f ca="1"/>
        <v>4.7</v>
      </c>
    </row>
    <row r="88" spans="34:78">
      <c r="AH88">
        <v>9</v>
      </c>
      <c r="AI88" s="47">
        <f t="shared" ca="1" si="9"/>
        <v>1.44</v>
      </c>
      <c r="AJ88" s="47">
        <f t="shared" ca="1" si="9"/>
        <v>1.72</v>
      </c>
      <c r="AK88" s="47">
        <f t="shared" ca="1" si="9"/>
        <v>1.9</v>
      </c>
      <c r="AL88" s="47">
        <f t="shared" ca="1" si="9"/>
        <v>2.42</v>
      </c>
      <c r="AM88" s="47">
        <f t="shared" ca="1" si="9"/>
        <v>3.09</v>
      </c>
      <c r="AN88" s="47">
        <f t="shared" ca="1" si="9"/>
        <v>3.74</v>
      </c>
      <c r="AO88" s="47">
        <f t="shared" ca="1" si="9"/>
        <v>4.22</v>
      </c>
      <c r="AP88" s="47">
        <f t="shared" ca="1" si="9"/>
        <v>4.55</v>
      </c>
      <c r="AQ88" s="47">
        <f t="shared" ca="1" si="9"/>
        <v>4.7</v>
      </c>
      <c r="AR88">
        <v>86</v>
      </c>
      <c r="AT88">
        <v>87</v>
      </c>
      <c r="AU88" t="s">
        <v>41</v>
      </c>
      <c r="AV88">
        <v>9.2475954518908399</v>
      </c>
      <c r="AW88">
        <v>3.9899761819253299</v>
      </c>
      <c r="AX88">
        <v>3.4899213371139202</v>
      </c>
      <c r="AY88">
        <v>3.2252133491819901</v>
      </c>
      <c r="AZ88">
        <v>2.7953790400740801</v>
      </c>
      <c r="BA88">
        <v>1.78683857308839</v>
      </c>
      <c r="BE88">
        <f ca="1"/>
        <v>9.08</v>
      </c>
      <c r="BF88">
        <f ca="1"/>
        <v>1.44</v>
      </c>
      <c r="BG88">
        <f ca="1"/>
        <v>1.71</v>
      </c>
      <c r="BH88">
        <f ca="1"/>
        <v>1.89</v>
      </c>
      <c r="BI88">
        <f ca="1"/>
        <v>2.16</v>
      </c>
      <c r="BJ88">
        <f ca="1"/>
        <v>2.23</v>
      </c>
      <c r="BK88">
        <f ca="1"/>
        <v>2.41</v>
      </c>
      <c r="BL88">
        <f ca="1"/>
        <v>2.48</v>
      </c>
      <c r="BM88">
        <f ca="1"/>
        <v>2.79</v>
      </c>
      <c r="BN88">
        <f ca="1"/>
        <v>2.93</v>
      </c>
      <c r="BO88">
        <f ca="1"/>
        <v>3.04</v>
      </c>
      <c r="BP88">
        <f ca="1"/>
        <v>3.08</v>
      </c>
      <c r="BQ88">
        <f ca="1"/>
        <v>3.11</v>
      </c>
      <c r="BR88">
        <f ca="1"/>
        <v>3.24</v>
      </c>
      <c r="BS88">
        <f ca="1"/>
        <v>3.44</v>
      </c>
      <c r="BT88">
        <f ca="1"/>
        <v>3.58</v>
      </c>
      <c r="BU88">
        <f ca="1"/>
        <v>3.74</v>
      </c>
      <c r="BV88">
        <f ca="1"/>
        <v>3.75</v>
      </c>
      <c r="BW88">
        <f ca="1"/>
        <v>4.0599999999999996</v>
      </c>
      <c r="BX88">
        <f ca="1"/>
        <v>4.2300000000000004</v>
      </c>
      <c r="BY88">
        <f ca="1"/>
        <v>4.57</v>
      </c>
      <c r="BZ88">
        <f ca="1"/>
        <v>4.72</v>
      </c>
    </row>
    <row r="89" spans="34:78">
      <c r="AH89">
        <v>9.08</v>
      </c>
      <c r="AI89" s="47">
        <f t="shared" ca="1" si="9"/>
        <v>1.44</v>
      </c>
      <c r="AJ89" s="47">
        <f t="shared" ca="1" si="9"/>
        <v>1.71</v>
      </c>
      <c r="AK89" s="47">
        <f t="shared" ca="1" si="9"/>
        <v>1.89</v>
      </c>
      <c r="AL89" s="47">
        <f t="shared" ca="1" si="9"/>
        <v>2.41</v>
      </c>
      <c r="AM89" s="47">
        <f t="shared" ca="1" si="9"/>
        <v>3.08</v>
      </c>
      <c r="AN89" s="47">
        <f t="shared" ca="1" si="9"/>
        <v>3.74</v>
      </c>
      <c r="AO89" s="47">
        <f t="shared" ca="1" si="9"/>
        <v>4.2300000000000004</v>
      </c>
      <c r="AP89" s="47">
        <f t="shared" ca="1" si="9"/>
        <v>4.57</v>
      </c>
      <c r="AQ89" s="47">
        <f t="shared" ca="1" si="9"/>
        <v>4.72</v>
      </c>
      <c r="AR89">
        <v>87</v>
      </c>
      <c r="AT89">
        <v>88</v>
      </c>
      <c r="AU89" t="s">
        <v>41</v>
      </c>
      <c r="AV89">
        <v>9.3309287852241702</v>
      </c>
      <c r="AW89">
        <v>3.9899762044148499</v>
      </c>
      <c r="AX89">
        <v>3.4899214355182901</v>
      </c>
      <c r="AY89">
        <v>3.2252133852917302</v>
      </c>
      <c r="AZ89">
        <v>2.7953878650369099</v>
      </c>
      <c r="BA89">
        <v>1.7868387838727899</v>
      </c>
      <c r="BE89">
        <f ca="1"/>
        <v>9.17</v>
      </c>
      <c r="BF89">
        <f ca="1"/>
        <v>1.43</v>
      </c>
      <c r="BG89">
        <f ca="1"/>
        <v>1.7</v>
      </c>
      <c r="BH89">
        <f ca="1"/>
        <v>1.88</v>
      </c>
      <c r="BI89">
        <f ca="1"/>
        <v>2.15</v>
      </c>
      <c r="BJ89">
        <f ca="1"/>
        <v>2.2200000000000002</v>
      </c>
      <c r="BK89">
        <f ca="1"/>
        <v>2.4</v>
      </c>
      <c r="BL89">
        <f ca="1"/>
        <v>2.4700000000000002</v>
      </c>
      <c r="BM89">
        <f ca="1"/>
        <v>2.78</v>
      </c>
      <c r="BN89">
        <f ca="1"/>
        <v>2.92</v>
      </c>
      <c r="BO89">
        <f ca="1"/>
        <v>3.03</v>
      </c>
      <c r="BP89">
        <f ca="1"/>
        <v>3.08</v>
      </c>
      <c r="BQ89">
        <f ca="1"/>
        <v>3.1</v>
      </c>
      <c r="BR89">
        <f ca="1"/>
        <v>3.23</v>
      </c>
      <c r="BS89">
        <f ca="1"/>
        <v>3.43</v>
      </c>
      <c r="BT89">
        <f ca="1"/>
        <v>3.58</v>
      </c>
      <c r="BU89">
        <f ca="1"/>
        <v>3.74</v>
      </c>
      <c r="BV89">
        <f ca="1"/>
        <v>3.75</v>
      </c>
      <c r="BW89">
        <f ca="1"/>
        <v>4.0599999999999996</v>
      </c>
      <c r="BX89">
        <f ca="1"/>
        <v>4.25</v>
      </c>
      <c r="BY89">
        <f ca="1"/>
        <v>4.58</v>
      </c>
      <c r="BZ89">
        <f ca="1"/>
        <v>4.7300000000000004</v>
      </c>
    </row>
    <row r="90" spans="34:78">
      <c r="AH90">
        <v>9.17</v>
      </c>
      <c r="AI90" s="47">
        <f t="shared" ca="1" si="9"/>
        <v>1.43</v>
      </c>
      <c r="AJ90" s="47">
        <f t="shared" ca="1" si="9"/>
        <v>1.7</v>
      </c>
      <c r="AK90" s="47">
        <f t="shared" ca="1" si="9"/>
        <v>1.88</v>
      </c>
      <c r="AL90" s="47">
        <f t="shared" ca="1" si="9"/>
        <v>2.4</v>
      </c>
      <c r="AM90" s="47">
        <f t="shared" ca="1" si="9"/>
        <v>3.08</v>
      </c>
      <c r="AN90" s="47">
        <f t="shared" ca="1" si="9"/>
        <v>3.74</v>
      </c>
      <c r="AO90" s="47">
        <f t="shared" ca="1" si="9"/>
        <v>4.25</v>
      </c>
      <c r="AP90" s="47">
        <f t="shared" ca="1" si="9"/>
        <v>4.58</v>
      </c>
      <c r="AQ90" s="47">
        <f t="shared" ca="1" si="9"/>
        <v>4.7300000000000004</v>
      </c>
      <c r="AR90">
        <v>88</v>
      </c>
      <c r="AT90">
        <v>89</v>
      </c>
      <c r="AU90" t="s">
        <v>41</v>
      </c>
      <c r="AV90">
        <v>9.4142621185575095</v>
      </c>
      <c r="AW90">
        <v>3.98997622370227</v>
      </c>
      <c r="AX90">
        <v>3.4899215212206598</v>
      </c>
      <c r="AY90">
        <v>3.22521341646355</v>
      </c>
      <c r="AZ90">
        <v>2.79539591233342</v>
      </c>
      <c r="BA90">
        <v>1.78683896999694</v>
      </c>
      <c r="BE90">
        <f ca="1"/>
        <v>9.25</v>
      </c>
      <c r="BF90">
        <f ca="1"/>
        <v>1.43</v>
      </c>
      <c r="BG90">
        <f ca="1"/>
        <v>1.69</v>
      </c>
      <c r="BH90">
        <f ca="1"/>
        <v>1.87</v>
      </c>
      <c r="BI90">
        <f ca="1"/>
        <v>2.14</v>
      </c>
      <c r="BJ90">
        <f ca="1"/>
        <v>2.2000000000000002</v>
      </c>
      <c r="BK90">
        <f ca="1"/>
        <v>2.39</v>
      </c>
      <c r="BL90">
        <f ca="1"/>
        <v>2.46</v>
      </c>
      <c r="BM90">
        <f ca="1"/>
        <v>2.77</v>
      </c>
      <c r="BN90">
        <f ca="1"/>
        <v>2.92</v>
      </c>
      <c r="BO90">
        <f ca="1"/>
        <v>3.03</v>
      </c>
      <c r="BP90">
        <f ca="1"/>
        <v>3.07</v>
      </c>
      <c r="BQ90">
        <f ca="1"/>
        <v>3.1</v>
      </c>
      <c r="BR90">
        <f ca="1"/>
        <v>3.23</v>
      </c>
      <c r="BS90">
        <f ca="1"/>
        <v>3.42</v>
      </c>
      <c r="BT90">
        <f ca="1"/>
        <v>3.58</v>
      </c>
      <c r="BU90">
        <f ca="1"/>
        <v>3.74</v>
      </c>
      <c r="BV90">
        <f ca="1"/>
        <v>3.75</v>
      </c>
      <c r="BW90">
        <f ca="1"/>
        <v>4.07</v>
      </c>
      <c r="BX90">
        <f ca="1"/>
        <v>4.26</v>
      </c>
      <c r="BY90">
        <f ca="1"/>
        <v>4.5999999999999996</v>
      </c>
      <c r="BZ90">
        <f ca="1"/>
        <v>4.75</v>
      </c>
    </row>
    <row r="91" spans="34:78">
      <c r="AH91">
        <v>9.25</v>
      </c>
      <c r="AI91" s="47">
        <f t="shared" ca="1" si="9"/>
        <v>1.43</v>
      </c>
      <c r="AJ91" s="47">
        <f t="shared" ca="1" si="9"/>
        <v>1.69</v>
      </c>
      <c r="AK91" s="47">
        <f t="shared" ca="1" si="9"/>
        <v>1.87</v>
      </c>
      <c r="AL91" s="47">
        <f t="shared" ca="1" si="9"/>
        <v>2.39</v>
      </c>
      <c r="AM91" s="47">
        <f t="shared" ca="1" si="9"/>
        <v>3.07</v>
      </c>
      <c r="AN91" s="47">
        <f t="shared" ca="1" si="9"/>
        <v>3.74</v>
      </c>
      <c r="AO91" s="47">
        <f t="shared" ca="1" si="9"/>
        <v>4.26</v>
      </c>
      <c r="AP91" s="47">
        <f t="shared" ca="1" si="9"/>
        <v>4.5999999999999996</v>
      </c>
      <c r="AQ91" s="47">
        <f t="shared" ca="1" si="9"/>
        <v>4.75</v>
      </c>
      <c r="AR91">
        <v>89</v>
      </c>
      <c r="AT91">
        <v>90</v>
      </c>
      <c r="AU91" t="s">
        <v>41</v>
      </c>
      <c r="AV91">
        <v>9.4975954518908399</v>
      </c>
      <c r="AW91">
        <v>3.9899762402435202</v>
      </c>
      <c r="AX91">
        <v>3.48992159586061</v>
      </c>
      <c r="AY91">
        <v>3.2252134433727</v>
      </c>
      <c r="AZ91">
        <v>2.7954032504925101</v>
      </c>
      <c r="BA91">
        <v>1.78683913434592</v>
      </c>
      <c r="BE91">
        <f ca="1"/>
        <v>9.33</v>
      </c>
      <c r="BF91">
        <f ca="1"/>
        <v>1.42</v>
      </c>
      <c r="BG91">
        <f ca="1"/>
        <v>1.68</v>
      </c>
      <c r="BH91">
        <f ca="1"/>
        <v>1.86</v>
      </c>
      <c r="BI91">
        <f ca="1"/>
        <v>2.13</v>
      </c>
      <c r="BJ91">
        <f ca="1"/>
        <v>2.19</v>
      </c>
      <c r="BK91">
        <f ca="1"/>
        <v>2.38</v>
      </c>
      <c r="BL91">
        <f ca="1"/>
        <v>2.4500000000000002</v>
      </c>
      <c r="BM91">
        <f ca="1"/>
        <v>2.77</v>
      </c>
      <c r="BN91">
        <f ca="1"/>
        <v>2.92</v>
      </c>
      <c r="BO91">
        <f ca="1"/>
        <v>3.02</v>
      </c>
      <c r="BP91">
        <f ca="1"/>
        <v>3.07</v>
      </c>
      <c r="BQ91">
        <f ca="1"/>
        <v>3.09</v>
      </c>
      <c r="BR91">
        <f ca="1"/>
        <v>3.22</v>
      </c>
      <c r="BS91">
        <f ca="1"/>
        <v>3.42</v>
      </c>
      <c r="BT91">
        <f ca="1"/>
        <v>3.57</v>
      </c>
      <c r="BU91">
        <f ca="1"/>
        <v>3.74</v>
      </c>
      <c r="BV91">
        <f ca="1"/>
        <v>3.75</v>
      </c>
      <c r="BW91">
        <f ca="1"/>
        <v>4.07</v>
      </c>
      <c r="BX91">
        <f ca="1"/>
        <v>4.2699999999999996</v>
      </c>
      <c r="BY91">
        <f ca="1"/>
        <v>4.62</v>
      </c>
      <c r="BZ91">
        <f ca="1"/>
        <v>4.7699999999999996</v>
      </c>
    </row>
    <row r="92" spans="34:78">
      <c r="AH92">
        <v>9.33</v>
      </c>
      <c r="AI92" s="47">
        <f t="shared" ca="1" si="9"/>
        <v>1.42</v>
      </c>
      <c r="AJ92" s="47">
        <f t="shared" ca="1" si="9"/>
        <v>1.68</v>
      </c>
      <c r="AK92" s="47">
        <f t="shared" ca="1" si="9"/>
        <v>1.86</v>
      </c>
      <c r="AL92" s="47">
        <f t="shared" ca="1" si="9"/>
        <v>2.38</v>
      </c>
      <c r="AM92" s="47">
        <f t="shared" ca="1" si="9"/>
        <v>3.07</v>
      </c>
      <c r="AN92" s="47">
        <f t="shared" ca="1" si="9"/>
        <v>3.74</v>
      </c>
      <c r="AO92" s="47">
        <f t="shared" ca="1" si="9"/>
        <v>4.2699999999999996</v>
      </c>
      <c r="AP92" s="47">
        <f t="shared" ca="1" si="9"/>
        <v>4.62</v>
      </c>
      <c r="AQ92" s="47">
        <f t="shared" ca="1" si="9"/>
        <v>4.7699999999999996</v>
      </c>
      <c r="AR92">
        <v>90</v>
      </c>
      <c r="AT92">
        <v>91</v>
      </c>
      <c r="AU92" t="s">
        <v>41</v>
      </c>
      <c r="AV92">
        <v>9.5809287852241702</v>
      </c>
      <c r="AW92">
        <v>3.9899762544295898</v>
      </c>
      <c r="AX92">
        <v>3.4899216608660599</v>
      </c>
      <c r="AY92">
        <v>3.2252134666021002</v>
      </c>
      <c r="AZ92">
        <v>2.79540994200421</v>
      </c>
      <c r="BA92">
        <v>1.7868392794672601</v>
      </c>
      <c r="BE92">
        <f ca="1"/>
        <v>9.42</v>
      </c>
      <c r="BF92">
        <f ca="1"/>
        <v>1.42</v>
      </c>
      <c r="BG92">
        <f ca="1"/>
        <v>1.67</v>
      </c>
      <c r="BH92">
        <f ca="1"/>
        <v>1.85</v>
      </c>
      <c r="BI92">
        <f ca="1"/>
        <v>2.12</v>
      </c>
      <c r="BJ92">
        <f ca="1"/>
        <v>2.1800000000000002</v>
      </c>
      <c r="BK92">
        <f ca="1"/>
        <v>2.37</v>
      </c>
      <c r="BL92">
        <f ca="1"/>
        <v>2.44</v>
      </c>
      <c r="BM92">
        <f ca="1"/>
        <v>2.76</v>
      </c>
      <c r="BN92">
        <f ca="1"/>
        <v>2.91</v>
      </c>
      <c r="BO92">
        <f ca="1"/>
        <v>3.02</v>
      </c>
      <c r="BP92">
        <f ca="1"/>
        <v>3.06</v>
      </c>
      <c r="BQ92">
        <f ca="1"/>
        <v>3.09</v>
      </c>
      <c r="BR92">
        <f ca="1"/>
        <v>3.22</v>
      </c>
      <c r="BS92">
        <f ca="1"/>
        <v>3.41</v>
      </c>
      <c r="BT92">
        <f ca="1"/>
        <v>3.57</v>
      </c>
      <c r="BU92">
        <f ca="1"/>
        <v>3.74</v>
      </c>
      <c r="BV92">
        <f ca="1"/>
        <v>3.75</v>
      </c>
      <c r="BW92">
        <f ca="1"/>
        <v>4.08</v>
      </c>
      <c r="BX92">
        <f ca="1"/>
        <v>4.29</v>
      </c>
      <c r="BY92">
        <f ca="1"/>
        <v>4.6399999999999997</v>
      </c>
      <c r="BZ92">
        <f ca="1"/>
        <v>4.78</v>
      </c>
    </row>
    <row r="93" spans="34:78">
      <c r="AH93">
        <v>9.42</v>
      </c>
      <c r="AI93" s="47">
        <f t="shared" ca="1" si="9"/>
        <v>1.42</v>
      </c>
      <c r="AJ93" s="47">
        <f t="shared" ca="1" si="9"/>
        <v>1.67</v>
      </c>
      <c r="AK93" s="47">
        <f t="shared" ca="1" si="9"/>
        <v>1.85</v>
      </c>
      <c r="AL93" s="47">
        <f t="shared" ca="1" si="9"/>
        <v>2.37</v>
      </c>
      <c r="AM93" s="47">
        <f t="shared" ca="1" si="9"/>
        <v>3.06</v>
      </c>
      <c r="AN93" s="47">
        <f t="shared" ca="1" si="9"/>
        <v>3.74</v>
      </c>
      <c r="AO93" s="47">
        <f t="shared" ca="1" si="9"/>
        <v>4.29</v>
      </c>
      <c r="AP93" s="47">
        <f t="shared" ca="1" si="9"/>
        <v>4.6399999999999997</v>
      </c>
      <c r="AQ93" s="47">
        <f t="shared" ca="1" si="9"/>
        <v>4.78</v>
      </c>
      <c r="AR93">
        <v>91</v>
      </c>
      <c r="AT93">
        <v>92</v>
      </c>
      <c r="AU93" t="s">
        <v>41</v>
      </c>
      <c r="AV93">
        <v>9.6642621185575095</v>
      </c>
      <c r="AW93">
        <v>3.9899762665958201</v>
      </c>
      <c r="AX93">
        <v>3.4899217174806298</v>
      </c>
      <c r="AY93">
        <v>3.22521348665494</v>
      </c>
      <c r="AZ93">
        <v>2.7954160438518798</v>
      </c>
      <c r="BA93">
        <v>1.7868394076104599</v>
      </c>
      <c r="BE93">
        <f ca="1"/>
        <v>9.5</v>
      </c>
      <c r="BF93">
        <f ca="1"/>
        <v>1.41</v>
      </c>
      <c r="BG93">
        <f ca="1"/>
        <v>1.65</v>
      </c>
      <c r="BH93">
        <f ca="1"/>
        <v>1.84</v>
      </c>
      <c r="BI93">
        <f ca="1"/>
        <v>2.1</v>
      </c>
      <c r="BJ93">
        <f ca="1"/>
        <v>2.16</v>
      </c>
      <c r="BK93">
        <f ca="1"/>
        <v>2.36</v>
      </c>
      <c r="BL93">
        <f ca="1"/>
        <v>2.4300000000000002</v>
      </c>
      <c r="BM93">
        <f ca="1"/>
        <v>2.75</v>
      </c>
      <c r="BN93">
        <f ca="1"/>
        <v>2.91</v>
      </c>
      <c r="BO93">
        <f ca="1"/>
        <v>3.01</v>
      </c>
      <c r="BP93">
        <f ca="1"/>
        <v>3.05</v>
      </c>
      <c r="BQ93">
        <f ca="1"/>
        <v>3.08</v>
      </c>
      <c r="BR93">
        <f ca="1"/>
        <v>3.21</v>
      </c>
      <c r="BS93">
        <f ca="1"/>
        <v>3.41</v>
      </c>
      <c r="BT93">
        <f ca="1"/>
        <v>3.56</v>
      </c>
      <c r="BU93">
        <f ca="1"/>
        <v>3.74</v>
      </c>
      <c r="BV93">
        <f ca="1"/>
        <v>3.75</v>
      </c>
      <c r="BW93">
        <f ca="1"/>
        <v>4.08</v>
      </c>
      <c r="BX93">
        <f ca="1"/>
        <v>4.3</v>
      </c>
      <c r="BY93">
        <f ca="1"/>
        <v>4.66</v>
      </c>
      <c r="BZ93">
        <f ca="1"/>
        <v>4.8</v>
      </c>
    </row>
    <row r="94" spans="34:78">
      <c r="AH94">
        <v>9.5</v>
      </c>
      <c r="AI94" s="47">
        <f t="shared" ref="AI94:AQ109" ca="1" si="10">IF(AND(AI$3&gt;=MIN($J$5:$AD$5),AI$3&lt;=MAX($J$5:$AD$5)),INDEX(allCentiles,$AR94,MATCH(AI$3,topRow)),NA())</f>
        <v>1.41</v>
      </c>
      <c r="AJ94" s="47">
        <f t="shared" ca="1" si="10"/>
        <v>1.65</v>
      </c>
      <c r="AK94" s="47">
        <f t="shared" ca="1" si="10"/>
        <v>1.84</v>
      </c>
      <c r="AL94" s="47">
        <f t="shared" ca="1" si="10"/>
        <v>2.36</v>
      </c>
      <c r="AM94" s="47">
        <f t="shared" ca="1" si="10"/>
        <v>3.05</v>
      </c>
      <c r="AN94" s="47">
        <f t="shared" ca="1" si="10"/>
        <v>3.74</v>
      </c>
      <c r="AO94" s="47">
        <f t="shared" ca="1" si="10"/>
        <v>4.3</v>
      </c>
      <c r="AP94" s="47">
        <f t="shared" ca="1" si="10"/>
        <v>4.66</v>
      </c>
      <c r="AQ94" s="47">
        <f t="shared" ca="1" si="10"/>
        <v>4.8</v>
      </c>
      <c r="AR94">
        <v>92</v>
      </c>
      <c r="AT94">
        <v>93</v>
      </c>
      <c r="AU94" t="s">
        <v>41</v>
      </c>
      <c r="AV94">
        <v>9.7475954518908399</v>
      </c>
      <c r="AW94">
        <v>3.9899762770298</v>
      </c>
      <c r="AX94">
        <v>3.4899217667874098</v>
      </c>
      <c r="AY94">
        <v>3.2252135039656</v>
      </c>
      <c r="AZ94">
        <v>2.7954216079974001</v>
      </c>
      <c r="BA94">
        <v>1.7868395207618299</v>
      </c>
      <c r="BE94">
        <f ca="1"/>
        <v>9.58</v>
      </c>
      <c r="BF94">
        <f ca="1"/>
        <v>1.4</v>
      </c>
      <c r="BG94">
        <f ca="1"/>
        <v>1.64</v>
      </c>
      <c r="BH94">
        <f ca="1"/>
        <v>1.83</v>
      </c>
      <c r="BI94">
        <f ca="1"/>
        <v>2.09</v>
      </c>
      <c r="BJ94">
        <f ca="1"/>
        <v>2.15</v>
      </c>
      <c r="BK94">
        <f ca="1"/>
        <v>2.34</v>
      </c>
      <c r="BL94">
        <f ca="1"/>
        <v>2.41</v>
      </c>
      <c r="BM94">
        <f ca="1"/>
        <v>2.75</v>
      </c>
      <c r="BN94">
        <f ca="1"/>
        <v>2.9</v>
      </c>
      <c r="BO94">
        <f ca="1"/>
        <v>3</v>
      </c>
      <c r="BP94">
        <f ca="1"/>
        <v>3.05</v>
      </c>
      <c r="BQ94">
        <f ca="1"/>
        <v>3.08</v>
      </c>
      <c r="BR94">
        <f ca="1"/>
        <v>3.21</v>
      </c>
      <c r="BS94">
        <f ca="1"/>
        <v>3.4</v>
      </c>
      <c r="BT94">
        <f ca="1"/>
        <v>3.56</v>
      </c>
      <c r="BU94">
        <f ca="1"/>
        <v>3.74</v>
      </c>
      <c r="BV94">
        <f ca="1"/>
        <v>3.75</v>
      </c>
      <c r="BW94">
        <f ca="1"/>
        <v>4.09</v>
      </c>
      <c r="BX94">
        <f ca="1"/>
        <v>4.32</v>
      </c>
      <c r="BY94">
        <f ca="1"/>
        <v>4.68</v>
      </c>
      <c r="BZ94">
        <f ca="1"/>
        <v>4.82</v>
      </c>
    </row>
    <row r="95" spans="34:78">
      <c r="AH95">
        <v>9.58</v>
      </c>
      <c r="AI95" s="47">
        <f t="shared" ca="1" si="10"/>
        <v>1.4</v>
      </c>
      <c r="AJ95" s="47">
        <f t="shared" ca="1" si="10"/>
        <v>1.64</v>
      </c>
      <c r="AK95" s="47">
        <f t="shared" ca="1" si="10"/>
        <v>1.83</v>
      </c>
      <c r="AL95" s="47">
        <f t="shared" ca="1" si="10"/>
        <v>2.34</v>
      </c>
      <c r="AM95" s="47">
        <f t="shared" ca="1" si="10"/>
        <v>3.05</v>
      </c>
      <c r="AN95" s="47">
        <f t="shared" ca="1" si="10"/>
        <v>3.74</v>
      </c>
      <c r="AO95" s="47">
        <f t="shared" ca="1" si="10"/>
        <v>4.32</v>
      </c>
      <c r="AP95" s="47">
        <f t="shared" ca="1" si="10"/>
        <v>4.68</v>
      </c>
      <c r="AQ95" s="47">
        <f t="shared" ca="1" si="10"/>
        <v>4.82</v>
      </c>
      <c r="AR95">
        <v>93</v>
      </c>
      <c r="AT95">
        <v>94</v>
      </c>
      <c r="AU95" t="s">
        <v>41</v>
      </c>
      <c r="AV95">
        <v>9.8309287852241702</v>
      </c>
      <c r="AW95">
        <v>3.98997628597817</v>
      </c>
      <c r="AX95">
        <v>3.4899218097297</v>
      </c>
      <c r="AY95">
        <v>3.22521351890907</v>
      </c>
      <c r="AZ95">
        <v>2.7954266818237499</v>
      </c>
      <c r="BA95">
        <v>1.7868396206753201</v>
      </c>
      <c r="BE95">
        <f ca="1"/>
        <v>9.67</v>
      </c>
      <c r="BF95">
        <f ca="1"/>
        <v>1.4</v>
      </c>
      <c r="BG95">
        <f ca="1"/>
        <v>1.63</v>
      </c>
      <c r="BH95">
        <f ca="1"/>
        <v>1.82</v>
      </c>
      <c r="BI95">
        <f ca="1"/>
        <v>2.08</v>
      </c>
      <c r="BJ95">
        <f ca="1"/>
        <v>2.14</v>
      </c>
      <c r="BK95">
        <f ca="1"/>
        <v>2.33</v>
      </c>
      <c r="BL95">
        <f ca="1"/>
        <v>2.4</v>
      </c>
      <c r="BM95">
        <f ca="1"/>
        <v>2.74</v>
      </c>
      <c r="BN95">
        <f ca="1"/>
        <v>2.9</v>
      </c>
      <c r="BO95">
        <f ca="1"/>
        <v>3</v>
      </c>
      <c r="BP95">
        <f ca="1"/>
        <v>3.04</v>
      </c>
      <c r="BQ95">
        <f ca="1"/>
        <v>3.07</v>
      </c>
      <c r="BR95">
        <f ca="1"/>
        <v>3.21</v>
      </c>
      <c r="BS95">
        <f ca="1"/>
        <v>3.39</v>
      </c>
      <c r="BT95">
        <f ca="1"/>
        <v>3.55</v>
      </c>
      <c r="BU95">
        <f ca="1"/>
        <v>3.75</v>
      </c>
      <c r="BV95">
        <f ca="1"/>
        <v>3.75</v>
      </c>
      <c r="BW95">
        <f ca="1"/>
        <v>4.0999999999999996</v>
      </c>
      <c r="BX95">
        <f ca="1"/>
        <v>4.34</v>
      </c>
      <c r="BY95">
        <f ca="1"/>
        <v>4.7</v>
      </c>
      <c r="BZ95">
        <f ca="1"/>
        <v>4.84</v>
      </c>
    </row>
    <row r="96" spans="34:78">
      <c r="AH96">
        <v>9.67</v>
      </c>
      <c r="AI96" s="47">
        <f t="shared" ca="1" si="10"/>
        <v>1.4</v>
      </c>
      <c r="AJ96" s="47">
        <f t="shared" ca="1" si="10"/>
        <v>1.63</v>
      </c>
      <c r="AK96" s="47">
        <f t="shared" ca="1" si="10"/>
        <v>1.82</v>
      </c>
      <c r="AL96" s="47">
        <f t="shared" ca="1" si="10"/>
        <v>2.33</v>
      </c>
      <c r="AM96" s="47">
        <f t="shared" ca="1" si="10"/>
        <v>3.04</v>
      </c>
      <c r="AN96" s="47">
        <f t="shared" ca="1" si="10"/>
        <v>3.75</v>
      </c>
      <c r="AO96" s="47">
        <f t="shared" ca="1" si="10"/>
        <v>4.34</v>
      </c>
      <c r="AP96" s="47">
        <f t="shared" ca="1" si="10"/>
        <v>4.7</v>
      </c>
      <c r="AQ96" s="47">
        <f t="shared" ca="1" si="10"/>
        <v>4.84</v>
      </c>
      <c r="AR96">
        <v>94</v>
      </c>
      <c r="AT96">
        <v>95</v>
      </c>
      <c r="AU96" t="s">
        <v>41</v>
      </c>
      <c r="AV96">
        <v>9.9142621185575095</v>
      </c>
      <c r="AW96">
        <v>3.9899762936524601</v>
      </c>
      <c r="AX96">
        <v>3.4899218471290099</v>
      </c>
      <c r="AY96">
        <v>3.22521353180906</v>
      </c>
      <c r="AZ96">
        <v>2.7954313085384301</v>
      </c>
      <c r="BA96">
        <v>1.7868397088996499</v>
      </c>
      <c r="BE96">
        <f ca="1"/>
        <v>9.75</v>
      </c>
      <c r="BF96">
        <f ca="1"/>
        <v>1.39</v>
      </c>
      <c r="BG96">
        <f ca="1"/>
        <v>1.62</v>
      </c>
      <c r="BH96">
        <f ca="1"/>
        <v>1.8</v>
      </c>
      <c r="BI96">
        <f ca="1"/>
        <v>2.0699999999999998</v>
      </c>
      <c r="BJ96">
        <f ca="1"/>
        <v>2.12</v>
      </c>
      <c r="BK96">
        <f ca="1"/>
        <v>2.3199999999999998</v>
      </c>
      <c r="BL96">
        <f ca="1"/>
        <v>2.39</v>
      </c>
      <c r="BM96">
        <f ca="1"/>
        <v>2.73</v>
      </c>
      <c r="BN96">
        <f ca="1"/>
        <v>2.9</v>
      </c>
      <c r="BO96">
        <f ca="1"/>
        <v>2.99</v>
      </c>
      <c r="BP96">
        <f ca="1"/>
        <v>3.04</v>
      </c>
      <c r="BQ96">
        <f ca="1"/>
        <v>3.07</v>
      </c>
      <c r="BR96">
        <f ca="1"/>
        <v>3.2</v>
      </c>
      <c r="BS96">
        <f ca="1"/>
        <v>3.39</v>
      </c>
      <c r="BT96">
        <f ca="1"/>
        <v>3.55</v>
      </c>
      <c r="BU96">
        <f ca="1"/>
        <v>3.75</v>
      </c>
      <c r="BV96">
        <f ca="1"/>
        <v>3.75</v>
      </c>
      <c r="BW96">
        <f ca="1"/>
        <v>4.0999999999999996</v>
      </c>
      <c r="BX96">
        <f ca="1"/>
        <v>4.3499999999999996</v>
      </c>
      <c r="BY96">
        <f ca="1"/>
        <v>4.7300000000000004</v>
      </c>
      <c r="BZ96">
        <f ca="1"/>
        <v>4.8600000000000003</v>
      </c>
    </row>
    <row r="97" spans="34:78">
      <c r="AH97">
        <v>9.75</v>
      </c>
      <c r="AI97" s="47">
        <f t="shared" ca="1" si="10"/>
        <v>1.39</v>
      </c>
      <c r="AJ97" s="47">
        <f t="shared" ca="1" si="10"/>
        <v>1.62</v>
      </c>
      <c r="AK97" s="47">
        <f t="shared" ca="1" si="10"/>
        <v>1.8</v>
      </c>
      <c r="AL97" s="47">
        <f t="shared" ca="1" si="10"/>
        <v>2.3199999999999998</v>
      </c>
      <c r="AM97" s="47">
        <f t="shared" ca="1" si="10"/>
        <v>3.04</v>
      </c>
      <c r="AN97" s="47">
        <f t="shared" ca="1" si="10"/>
        <v>3.75</v>
      </c>
      <c r="AO97" s="47">
        <f t="shared" ca="1" si="10"/>
        <v>4.3499999999999996</v>
      </c>
      <c r="AP97" s="47">
        <f t="shared" ca="1" si="10"/>
        <v>4.7300000000000004</v>
      </c>
      <c r="AQ97" s="47">
        <f t="shared" ca="1" si="10"/>
        <v>4.8600000000000003</v>
      </c>
      <c r="AR97">
        <v>95</v>
      </c>
      <c r="AT97">
        <v>96</v>
      </c>
      <c r="AU97" t="s">
        <v>41</v>
      </c>
      <c r="AV97">
        <v>9.9975954518908399</v>
      </c>
      <c r="AW97">
        <v>3.98997630023407</v>
      </c>
      <c r="AX97">
        <v>3.4899218797008298</v>
      </c>
      <c r="AY97">
        <v>3.2252135429450099</v>
      </c>
      <c r="AZ97">
        <v>2.79543552754147</v>
      </c>
      <c r="BA97">
        <v>1.78683978680238</v>
      </c>
      <c r="BE97">
        <f ca="1"/>
        <v>9.83</v>
      </c>
      <c r="BF97">
        <f ca="1"/>
        <v>1.38</v>
      </c>
      <c r="BG97">
        <f ca="1"/>
        <v>1.6</v>
      </c>
      <c r="BH97">
        <f ca="1"/>
        <v>1.79</v>
      </c>
      <c r="BI97">
        <f ca="1"/>
        <v>2.0499999999999998</v>
      </c>
      <c r="BJ97">
        <f ca="1"/>
        <v>2.11</v>
      </c>
      <c r="BK97">
        <f ca="1"/>
        <v>2.31</v>
      </c>
      <c r="BL97">
        <f ca="1"/>
        <v>2.38</v>
      </c>
      <c r="BM97">
        <f ca="1"/>
        <v>2.72</v>
      </c>
      <c r="BN97">
        <f ca="1"/>
        <v>2.89</v>
      </c>
      <c r="BO97">
        <f ca="1"/>
        <v>2.99</v>
      </c>
      <c r="BP97">
        <f ca="1"/>
        <v>3.03</v>
      </c>
      <c r="BQ97">
        <f ca="1"/>
        <v>3.06</v>
      </c>
      <c r="BR97">
        <f ca="1"/>
        <v>3.2</v>
      </c>
      <c r="BS97">
        <f ca="1"/>
        <v>3.38</v>
      </c>
      <c r="BT97">
        <f ca="1"/>
        <v>3.55</v>
      </c>
      <c r="BU97">
        <f ca="1"/>
        <v>3.75</v>
      </c>
      <c r="BV97">
        <f ca="1"/>
        <v>3.75</v>
      </c>
      <c r="BW97">
        <f ca="1"/>
        <v>4.1100000000000003</v>
      </c>
      <c r="BX97">
        <f ca="1"/>
        <v>4.37</v>
      </c>
      <c r="BY97">
        <f ca="1"/>
        <v>4.75</v>
      </c>
      <c r="BZ97">
        <f ca="1"/>
        <v>4.88</v>
      </c>
    </row>
    <row r="98" spans="34:78">
      <c r="AH98">
        <v>9.83</v>
      </c>
      <c r="AI98" s="47">
        <f t="shared" ca="1" si="10"/>
        <v>1.38</v>
      </c>
      <c r="AJ98" s="47">
        <f t="shared" ca="1" si="10"/>
        <v>1.6</v>
      </c>
      <c r="AK98" s="47">
        <f t="shared" ca="1" si="10"/>
        <v>1.79</v>
      </c>
      <c r="AL98" s="47">
        <f t="shared" ca="1" si="10"/>
        <v>2.31</v>
      </c>
      <c r="AM98" s="47">
        <f t="shared" ca="1" si="10"/>
        <v>3.03</v>
      </c>
      <c r="AN98" s="47">
        <f t="shared" ca="1" si="10"/>
        <v>3.75</v>
      </c>
      <c r="AO98" s="47">
        <f t="shared" ca="1" si="10"/>
        <v>4.37</v>
      </c>
      <c r="AP98" s="47">
        <f t="shared" ca="1" si="10"/>
        <v>4.75</v>
      </c>
      <c r="AQ98" s="47">
        <f t="shared" ca="1" si="10"/>
        <v>4.88</v>
      </c>
      <c r="AR98">
        <v>96</v>
      </c>
      <c r="AT98">
        <v>97</v>
      </c>
      <c r="AU98" t="s">
        <v>41</v>
      </c>
      <c r="AV98">
        <v>10.0809287852242</v>
      </c>
      <c r="AW98">
        <v>3.98997630587857</v>
      </c>
      <c r="AX98">
        <v>3.4899219080682999</v>
      </c>
      <c r="AY98">
        <v>3.22521355255815</v>
      </c>
      <c r="AZ98">
        <v>2.7954393747608899</v>
      </c>
      <c r="BA98">
        <v>1.7868398555910501</v>
      </c>
      <c r="BE98">
        <f ca="1"/>
        <v>9.92</v>
      </c>
      <c r="BF98">
        <f ca="1"/>
        <v>1.38</v>
      </c>
      <c r="BG98">
        <f ca="1"/>
        <v>1.59</v>
      </c>
      <c r="BH98">
        <f ca="1"/>
        <v>1.78</v>
      </c>
      <c r="BI98">
        <f ca="1"/>
        <v>2.04</v>
      </c>
      <c r="BJ98">
        <f ca="1"/>
        <v>2.09</v>
      </c>
      <c r="BK98">
        <f ca="1"/>
        <v>2.2999999999999998</v>
      </c>
      <c r="BL98">
        <f ca="1"/>
        <v>2.37</v>
      </c>
      <c r="BM98">
        <f ca="1"/>
        <v>2.72</v>
      </c>
      <c r="BN98">
        <f ca="1"/>
        <v>2.89</v>
      </c>
      <c r="BO98">
        <f ca="1"/>
        <v>2.98</v>
      </c>
      <c r="BP98">
        <f ca="1"/>
        <v>3.02</v>
      </c>
      <c r="BQ98">
        <f ca="1"/>
        <v>3.05</v>
      </c>
      <c r="BR98">
        <f ca="1"/>
        <v>3.19</v>
      </c>
      <c r="BS98">
        <f ca="1"/>
        <v>3.37</v>
      </c>
      <c r="BT98">
        <f ca="1"/>
        <v>3.54</v>
      </c>
      <c r="BU98">
        <f ca="1"/>
        <v>3.75</v>
      </c>
      <c r="BV98">
        <f ca="1"/>
        <v>3.75</v>
      </c>
      <c r="BW98">
        <f ca="1"/>
        <v>4.12</v>
      </c>
      <c r="BX98">
        <f ca="1"/>
        <v>4.3899999999999997</v>
      </c>
      <c r="BY98">
        <f ca="1"/>
        <v>4.7699999999999996</v>
      </c>
      <c r="BZ98">
        <f ca="1"/>
        <v>4.9000000000000004</v>
      </c>
    </row>
    <row r="99" spans="34:78">
      <c r="AH99">
        <v>9.92</v>
      </c>
      <c r="AI99" s="47">
        <f t="shared" ca="1" si="10"/>
        <v>1.38</v>
      </c>
      <c r="AJ99" s="47">
        <f t="shared" ca="1" si="10"/>
        <v>1.59</v>
      </c>
      <c r="AK99" s="47">
        <f t="shared" ca="1" si="10"/>
        <v>1.78</v>
      </c>
      <c r="AL99" s="47">
        <f t="shared" ca="1" si="10"/>
        <v>2.2999999999999998</v>
      </c>
      <c r="AM99" s="47">
        <f t="shared" ca="1" si="10"/>
        <v>3.02</v>
      </c>
      <c r="AN99" s="47">
        <f t="shared" ca="1" si="10"/>
        <v>3.75</v>
      </c>
      <c r="AO99" s="47">
        <f t="shared" ca="1" si="10"/>
        <v>4.3899999999999997</v>
      </c>
      <c r="AP99" s="47">
        <f t="shared" ca="1" si="10"/>
        <v>4.7699999999999996</v>
      </c>
      <c r="AQ99" s="47">
        <f t="shared" ca="1" si="10"/>
        <v>4.9000000000000004</v>
      </c>
      <c r="AR99">
        <v>97</v>
      </c>
      <c r="AT99">
        <v>98</v>
      </c>
      <c r="AU99" t="s">
        <v>41</v>
      </c>
      <c r="AV99">
        <v>10.164262118557501</v>
      </c>
      <c r="AW99">
        <v>3.9899763107194</v>
      </c>
      <c r="AX99">
        <v>3.4899219327741</v>
      </c>
      <c r="AY99">
        <v>3.2252135608567198</v>
      </c>
      <c r="AZ99">
        <v>2.7954428829587199</v>
      </c>
      <c r="BA99">
        <v>1.7868399163319499</v>
      </c>
      <c r="BE99">
        <f ca="1"/>
        <v>10</v>
      </c>
      <c r="BF99">
        <f ca="1"/>
        <v>1.37</v>
      </c>
      <c r="BG99">
        <f ca="1"/>
        <v>1.58</v>
      </c>
      <c r="BH99">
        <f ca="1"/>
        <v>1.77</v>
      </c>
      <c r="BI99">
        <f ca="1"/>
        <v>2.0299999999999998</v>
      </c>
      <c r="BJ99">
        <f ca="1"/>
        <v>2.08</v>
      </c>
      <c r="BK99">
        <f ca="1"/>
        <v>2.29</v>
      </c>
      <c r="BL99">
        <f ca="1"/>
        <v>2.35</v>
      </c>
      <c r="BM99">
        <f ca="1"/>
        <v>2.71</v>
      </c>
      <c r="BN99">
        <f ca="1"/>
        <v>2.88</v>
      </c>
      <c r="BO99">
        <f ca="1"/>
        <v>2.98</v>
      </c>
      <c r="BP99">
        <f ca="1"/>
        <v>3.02</v>
      </c>
      <c r="BQ99">
        <f ca="1"/>
        <v>3.05</v>
      </c>
      <c r="BR99">
        <f ca="1"/>
        <v>3.19</v>
      </c>
      <c r="BS99">
        <f ca="1"/>
        <v>3.37</v>
      </c>
      <c r="BT99">
        <f ca="1"/>
        <v>3.54</v>
      </c>
      <c r="BU99">
        <f ca="1"/>
        <v>3.75</v>
      </c>
      <c r="BV99">
        <f ca="1"/>
        <v>3.75</v>
      </c>
      <c r="BW99">
        <f ca="1"/>
        <v>4.12</v>
      </c>
      <c r="BX99">
        <f ca="1"/>
        <v>4.4000000000000004</v>
      </c>
      <c r="BY99">
        <f ca="1"/>
        <v>4.79</v>
      </c>
      <c r="BZ99">
        <f ca="1"/>
        <v>4.92</v>
      </c>
    </row>
    <row r="100" spans="34:78">
      <c r="AH100">
        <v>10</v>
      </c>
      <c r="AI100" s="47">
        <f t="shared" ca="1" si="10"/>
        <v>1.37</v>
      </c>
      <c r="AJ100" s="47">
        <f t="shared" ca="1" si="10"/>
        <v>1.58</v>
      </c>
      <c r="AK100" s="47">
        <f t="shared" ca="1" si="10"/>
        <v>1.77</v>
      </c>
      <c r="AL100" s="47">
        <f t="shared" ca="1" si="10"/>
        <v>2.29</v>
      </c>
      <c r="AM100" s="47">
        <f t="shared" ca="1" si="10"/>
        <v>3.02</v>
      </c>
      <c r="AN100" s="47">
        <f t="shared" ca="1" si="10"/>
        <v>3.75</v>
      </c>
      <c r="AO100" s="47">
        <f t="shared" ca="1" si="10"/>
        <v>4.4000000000000004</v>
      </c>
      <c r="AP100" s="47">
        <f t="shared" ca="1" si="10"/>
        <v>4.79</v>
      </c>
      <c r="AQ100" s="47">
        <f t="shared" ca="1" si="10"/>
        <v>4.92</v>
      </c>
      <c r="AR100">
        <v>98</v>
      </c>
      <c r="AT100">
        <v>99</v>
      </c>
      <c r="AU100" t="s">
        <v>41</v>
      </c>
      <c r="AV100">
        <v>10.247595451890801</v>
      </c>
      <c r="AW100">
        <v>3.9899763148709901</v>
      </c>
      <c r="AX100">
        <v>3.4899219542908901</v>
      </c>
      <c r="AY100">
        <v>3.2252135680204699</v>
      </c>
      <c r="AZ100">
        <v>2.79544608200995</v>
      </c>
      <c r="BA100">
        <v>1.78683996996661</v>
      </c>
      <c r="BE100">
        <f ca="1"/>
        <v>10.08</v>
      </c>
      <c r="BF100">
        <f ca="1"/>
        <v>1.36</v>
      </c>
      <c r="BG100">
        <f ca="1"/>
        <v>1.56</v>
      </c>
      <c r="BH100">
        <f ca="1"/>
        <v>1.76</v>
      </c>
      <c r="BI100">
        <f ca="1"/>
        <v>2.0099999999999998</v>
      </c>
      <c r="BJ100">
        <f ca="1"/>
        <v>2.0699999999999998</v>
      </c>
      <c r="BK100">
        <f ca="1"/>
        <v>2.2799999999999998</v>
      </c>
      <c r="BL100">
        <f ca="1"/>
        <v>2.34</v>
      </c>
      <c r="BM100">
        <f ca="1"/>
        <v>2.7</v>
      </c>
      <c r="BN100">
        <f ca="1"/>
        <v>2.88</v>
      </c>
      <c r="BO100">
        <f ca="1"/>
        <v>2.97</v>
      </c>
      <c r="BP100">
        <f ca="1"/>
        <v>3.01</v>
      </c>
      <c r="BQ100">
        <f ca="1"/>
        <v>3.04</v>
      </c>
      <c r="BR100">
        <f ca="1"/>
        <v>3.18</v>
      </c>
      <c r="BS100">
        <f ca="1"/>
        <v>3.36</v>
      </c>
      <c r="BT100">
        <f ca="1"/>
        <v>3.53</v>
      </c>
      <c r="BU100">
        <f ca="1"/>
        <v>3.75</v>
      </c>
      <c r="BV100">
        <f ca="1"/>
        <v>3.76</v>
      </c>
      <c r="BW100">
        <f ca="1"/>
        <v>4.13</v>
      </c>
      <c r="BX100">
        <f ca="1"/>
        <v>4.42</v>
      </c>
      <c r="BY100">
        <f ca="1"/>
        <v>4.82</v>
      </c>
      <c r="BZ100">
        <f ca="1"/>
        <v>4.9400000000000004</v>
      </c>
    </row>
    <row r="101" spans="34:78">
      <c r="AH101">
        <v>10.08</v>
      </c>
      <c r="AI101" s="47">
        <f t="shared" ca="1" si="10"/>
        <v>1.36</v>
      </c>
      <c r="AJ101" s="47">
        <f t="shared" ca="1" si="10"/>
        <v>1.56</v>
      </c>
      <c r="AK101" s="47">
        <f t="shared" ca="1" si="10"/>
        <v>1.76</v>
      </c>
      <c r="AL101" s="47">
        <f t="shared" ca="1" si="10"/>
        <v>2.2799999999999998</v>
      </c>
      <c r="AM101" s="47">
        <f t="shared" ca="1" si="10"/>
        <v>3.01</v>
      </c>
      <c r="AN101" s="47">
        <f t="shared" ca="1" si="10"/>
        <v>3.75</v>
      </c>
      <c r="AO101" s="47">
        <f t="shared" ca="1" si="10"/>
        <v>4.42</v>
      </c>
      <c r="AP101" s="47">
        <f t="shared" ca="1" si="10"/>
        <v>4.82</v>
      </c>
      <c r="AQ101" s="47">
        <f t="shared" ca="1" si="10"/>
        <v>4.9400000000000004</v>
      </c>
      <c r="AR101">
        <v>99</v>
      </c>
      <c r="AT101">
        <v>100</v>
      </c>
      <c r="AU101" t="s">
        <v>41</v>
      </c>
      <c r="AV101">
        <v>10.3309287852242</v>
      </c>
      <c r="AW101">
        <v>3.9899763184314598</v>
      </c>
      <c r="AX101">
        <v>3.4899219730303002</v>
      </c>
      <c r="AY101">
        <v>3.2252135742046102</v>
      </c>
      <c r="AZ101">
        <v>2.79544899915695</v>
      </c>
      <c r="BA101">
        <v>1.7868400173263901</v>
      </c>
      <c r="BE101">
        <f ca="1"/>
        <v>10.17</v>
      </c>
      <c r="BF101">
        <f ca="1"/>
        <v>1.36</v>
      </c>
      <c r="BG101">
        <f ca="1"/>
        <v>1.55</v>
      </c>
      <c r="BH101">
        <f ca="1"/>
        <v>1.74</v>
      </c>
      <c r="BI101">
        <f ca="1"/>
        <v>2</v>
      </c>
      <c r="BJ101">
        <f ca="1"/>
        <v>2.0499999999999998</v>
      </c>
      <c r="BK101">
        <f ca="1"/>
        <v>2.27</v>
      </c>
      <c r="BL101">
        <f ca="1"/>
        <v>2.33</v>
      </c>
      <c r="BM101">
        <f ca="1"/>
        <v>2.69</v>
      </c>
      <c r="BN101">
        <f ca="1"/>
        <v>2.88</v>
      </c>
      <c r="BO101">
        <f ca="1"/>
        <v>2.97</v>
      </c>
      <c r="BP101">
        <f ca="1"/>
        <v>3.01</v>
      </c>
      <c r="BQ101">
        <f ca="1"/>
        <v>3.04</v>
      </c>
      <c r="BR101">
        <f ca="1"/>
        <v>3.18</v>
      </c>
      <c r="BS101">
        <f ca="1"/>
        <v>3.36</v>
      </c>
      <c r="BT101">
        <f ca="1"/>
        <v>3.53</v>
      </c>
      <c r="BU101">
        <f ca="1"/>
        <v>3.75</v>
      </c>
      <c r="BV101">
        <f ca="1"/>
        <v>3.76</v>
      </c>
      <c r="BW101">
        <f ca="1"/>
        <v>4.1399999999999997</v>
      </c>
      <c r="BX101">
        <f ca="1"/>
        <v>4.4400000000000004</v>
      </c>
      <c r="BY101">
        <f ca="1"/>
        <v>4.84</v>
      </c>
      <c r="BZ101">
        <f ca="1"/>
        <v>4.97</v>
      </c>
    </row>
    <row r="102" spans="34:78">
      <c r="AH102">
        <v>10.17</v>
      </c>
      <c r="AI102" s="47">
        <f t="shared" ca="1" si="10"/>
        <v>1.36</v>
      </c>
      <c r="AJ102" s="47">
        <f t="shared" ca="1" si="10"/>
        <v>1.55</v>
      </c>
      <c r="AK102" s="47">
        <f t="shared" ca="1" si="10"/>
        <v>1.74</v>
      </c>
      <c r="AL102" s="47">
        <f t="shared" ca="1" si="10"/>
        <v>2.27</v>
      </c>
      <c r="AM102" s="47">
        <f t="shared" ca="1" si="10"/>
        <v>3.01</v>
      </c>
      <c r="AN102" s="47">
        <f t="shared" ca="1" si="10"/>
        <v>3.75</v>
      </c>
      <c r="AO102" s="47">
        <f t="shared" ca="1" si="10"/>
        <v>4.4400000000000004</v>
      </c>
      <c r="AP102" s="47">
        <f t="shared" ca="1" si="10"/>
        <v>4.84</v>
      </c>
      <c r="AQ102" s="47">
        <f t="shared" ca="1" si="10"/>
        <v>4.97</v>
      </c>
      <c r="AR102">
        <v>100</v>
      </c>
      <c r="AT102">
        <v>101</v>
      </c>
      <c r="AU102" t="s">
        <v>41</v>
      </c>
      <c r="AV102">
        <v>10.414262118557501</v>
      </c>
      <c r="AW102">
        <v>3.9899763214849902</v>
      </c>
      <c r="AX102">
        <v>3.4899219893508402</v>
      </c>
      <c r="AY102">
        <v>3.2252135795430701</v>
      </c>
      <c r="AZ102">
        <v>2.7954516592414498</v>
      </c>
      <c r="BA102">
        <v>1.7868400591454301</v>
      </c>
      <c r="BE102">
        <f ca="1"/>
        <v>10.25</v>
      </c>
      <c r="BF102">
        <f ca="1"/>
        <v>1.35</v>
      </c>
      <c r="BG102">
        <f ca="1"/>
        <v>1.54</v>
      </c>
      <c r="BH102">
        <f ca="1"/>
        <v>1.73</v>
      </c>
      <c r="BI102">
        <f ca="1"/>
        <v>1.99</v>
      </c>
      <c r="BJ102">
        <f ca="1"/>
        <v>2.04</v>
      </c>
      <c r="BK102">
        <f ca="1"/>
        <v>2.2599999999999998</v>
      </c>
      <c r="BL102">
        <f ca="1"/>
        <v>2.3199999999999998</v>
      </c>
      <c r="BM102">
        <f ca="1"/>
        <v>2.69</v>
      </c>
      <c r="BN102">
        <f ca="1"/>
        <v>2.87</v>
      </c>
      <c r="BO102">
        <f ca="1"/>
        <v>2.96</v>
      </c>
      <c r="BP102">
        <f ca="1"/>
        <v>3</v>
      </c>
      <c r="BQ102">
        <f ca="1"/>
        <v>3.03</v>
      </c>
      <c r="BR102">
        <f ca="1"/>
        <v>3.17</v>
      </c>
      <c r="BS102">
        <f ca="1"/>
        <v>3.35</v>
      </c>
      <c r="BT102">
        <f ca="1"/>
        <v>3.52</v>
      </c>
      <c r="BU102">
        <f ca="1"/>
        <v>3.75</v>
      </c>
      <c r="BV102">
        <f ca="1"/>
        <v>3.76</v>
      </c>
      <c r="BW102">
        <f ca="1"/>
        <v>4.1399999999999997</v>
      </c>
      <c r="BX102">
        <f ca="1"/>
        <v>4.46</v>
      </c>
      <c r="BY102">
        <f ca="1"/>
        <v>4.8600000000000003</v>
      </c>
      <c r="BZ102">
        <f ca="1"/>
        <v>4.99</v>
      </c>
    </row>
    <row r="103" spans="34:78">
      <c r="AH103">
        <v>10.25</v>
      </c>
      <c r="AI103" s="47">
        <f t="shared" ca="1" si="10"/>
        <v>1.35</v>
      </c>
      <c r="AJ103" s="47">
        <f t="shared" ca="1" si="10"/>
        <v>1.54</v>
      </c>
      <c r="AK103" s="47">
        <f t="shared" ca="1" si="10"/>
        <v>1.73</v>
      </c>
      <c r="AL103" s="47">
        <f t="shared" ca="1" si="10"/>
        <v>2.2599999999999998</v>
      </c>
      <c r="AM103" s="47">
        <f t="shared" ca="1" si="10"/>
        <v>3</v>
      </c>
      <c r="AN103" s="47">
        <f t="shared" ca="1" si="10"/>
        <v>3.75</v>
      </c>
      <c r="AO103" s="47">
        <f t="shared" ca="1" si="10"/>
        <v>4.46</v>
      </c>
      <c r="AP103" s="47">
        <f t="shared" ca="1" si="10"/>
        <v>4.8600000000000003</v>
      </c>
      <c r="AQ103" s="47">
        <f t="shared" ca="1" si="10"/>
        <v>4.99</v>
      </c>
      <c r="AR103">
        <v>101</v>
      </c>
      <c r="AT103">
        <v>102</v>
      </c>
      <c r="AU103" t="s">
        <v>41</v>
      </c>
      <c r="AV103">
        <v>10.497595451890801</v>
      </c>
      <c r="AW103">
        <v>3.98997632410375</v>
      </c>
      <c r="AX103">
        <v>3.48992200356472</v>
      </c>
      <c r="AY103">
        <v>3.2252135841515202</v>
      </c>
      <c r="AZ103">
        <v>2.7954540849161198</v>
      </c>
      <c r="BA103">
        <v>1.7868400960719499</v>
      </c>
      <c r="BE103">
        <f ca="1"/>
        <v>10.33</v>
      </c>
      <c r="BF103">
        <f ca="1"/>
        <v>1.34</v>
      </c>
      <c r="BG103">
        <f ca="1"/>
        <v>1.52</v>
      </c>
      <c r="BH103">
        <f ca="1"/>
        <v>1.72</v>
      </c>
      <c r="BI103">
        <f ca="1"/>
        <v>1.97</v>
      </c>
      <c r="BJ103">
        <f ca="1"/>
        <v>2.02</v>
      </c>
      <c r="BK103">
        <f ca="1"/>
        <v>2.25</v>
      </c>
      <c r="BL103">
        <f ca="1"/>
        <v>2.2999999999999998</v>
      </c>
      <c r="BM103">
        <f ca="1"/>
        <v>2.68</v>
      </c>
      <c r="BN103">
        <f ca="1"/>
        <v>2.87</v>
      </c>
      <c r="BO103">
        <f ca="1"/>
        <v>2.95</v>
      </c>
      <c r="BP103">
        <f ca="1"/>
        <v>2.99</v>
      </c>
      <c r="BQ103">
        <f ca="1"/>
        <v>3.03</v>
      </c>
      <c r="BR103">
        <f ca="1"/>
        <v>3.17</v>
      </c>
      <c r="BS103">
        <f ca="1"/>
        <v>3.34</v>
      </c>
      <c r="BT103">
        <f ca="1"/>
        <v>3.52</v>
      </c>
      <c r="BU103">
        <f ca="1"/>
        <v>3.76</v>
      </c>
      <c r="BV103">
        <f ca="1"/>
        <v>3.76</v>
      </c>
      <c r="BW103">
        <f ca="1"/>
        <v>4.1500000000000004</v>
      </c>
      <c r="BX103">
        <f ca="1"/>
        <v>4.4800000000000004</v>
      </c>
      <c r="BY103">
        <f ca="1"/>
        <v>4.8899999999999997</v>
      </c>
      <c r="BZ103">
        <f ca="1"/>
        <v>5</v>
      </c>
    </row>
    <row r="104" spans="34:78">
      <c r="AH104">
        <v>10.33</v>
      </c>
      <c r="AI104" s="47">
        <f t="shared" ref="AI104:AQ119" ca="1" si="11">IF(AND(AI$3&gt;=MIN($J$5:$AD$5),AI$3&lt;=MAX($J$5:$AD$5)),INDEX(allCentiles,$AR104,MATCH(AI$3,topRow)),NA())</f>
        <v>1.34</v>
      </c>
      <c r="AJ104" s="47">
        <f t="shared" ca="1" si="11"/>
        <v>1.52</v>
      </c>
      <c r="AK104" s="47">
        <f t="shared" ca="1" si="11"/>
        <v>1.72</v>
      </c>
      <c r="AL104" s="47">
        <f t="shared" ca="1" si="11"/>
        <v>2.25</v>
      </c>
      <c r="AM104" s="47">
        <f t="shared" ca="1" si="11"/>
        <v>2.99</v>
      </c>
      <c r="AN104" s="47">
        <f t="shared" ca="1" si="11"/>
        <v>3.76</v>
      </c>
      <c r="AO104" s="47">
        <f t="shared" ca="1" si="10"/>
        <v>4.4800000000000004</v>
      </c>
      <c r="AP104" s="47">
        <f t="shared" ca="1" si="10"/>
        <v>4.8899999999999997</v>
      </c>
      <c r="AQ104" s="47">
        <f t="shared" ca="1" si="10"/>
        <v>5</v>
      </c>
      <c r="AR104">
        <v>102</v>
      </c>
      <c r="AT104">
        <v>103</v>
      </c>
      <c r="AU104" t="s">
        <v>41</v>
      </c>
      <c r="AV104">
        <v>10.5809287852242</v>
      </c>
      <c r="AW104">
        <v>3.9899763263496499</v>
      </c>
      <c r="AX104">
        <v>3.4899220159438902</v>
      </c>
      <c r="AY104">
        <v>3.2252135881297699</v>
      </c>
      <c r="AZ104">
        <v>2.7954562968374201</v>
      </c>
      <c r="BA104">
        <v>1.78684012867833</v>
      </c>
      <c r="BE104">
        <f ca="1"/>
        <v>10.42</v>
      </c>
      <c r="BF104">
        <f ca="1"/>
        <v>1.33</v>
      </c>
      <c r="BG104">
        <f ca="1"/>
        <v>1.51</v>
      </c>
      <c r="BH104">
        <f ca="1"/>
        <v>1.71</v>
      </c>
      <c r="BI104">
        <f ca="1"/>
        <v>1.96</v>
      </c>
      <c r="BJ104">
        <f ca="1"/>
        <v>2.0099999999999998</v>
      </c>
      <c r="BK104">
        <f ca="1"/>
        <v>2.23</v>
      </c>
      <c r="BL104">
        <f ca="1"/>
        <v>2.29</v>
      </c>
      <c r="BM104">
        <f ca="1"/>
        <v>2.67</v>
      </c>
      <c r="BN104">
        <f ca="1"/>
        <v>2.86</v>
      </c>
      <c r="BO104">
        <f ca="1"/>
        <v>2.95</v>
      </c>
      <c r="BP104">
        <f ca="1"/>
        <v>2.99</v>
      </c>
      <c r="BQ104">
        <f ca="1"/>
        <v>3.02</v>
      </c>
      <c r="BR104">
        <f ca="1"/>
        <v>3.16</v>
      </c>
      <c r="BS104">
        <f ca="1"/>
        <v>3.34</v>
      </c>
      <c r="BT104">
        <f ca="1"/>
        <v>3.51</v>
      </c>
      <c r="BU104">
        <f ca="1"/>
        <v>3.76</v>
      </c>
      <c r="BV104">
        <f ca="1"/>
        <v>3.76</v>
      </c>
      <c r="BW104">
        <f ca="1"/>
        <v>4.16</v>
      </c>
      <c r="BX104">
        <f ca="1"/>
        <v>4.5</v>
      </c>
      <c r="BY104">
        <f ca="1"/>
        <v>4.91</v>
      </c>
      <c r="BZ104">
        <f ca="1"/>
        <v>5</v>
      </c>
    </row>
    <row r="105" spans="34:78">
      <c r="AH105">
        <v>10.42</v>
      </c>
      <c r="AI105" s="47">
        <f t="shared" ca="1" si="11"/>
        <v>1.33</v>
      </c>
      <c r="AJ105" s="47">
        <f t="shared" ca="1" si="11"/>
        <v>1.51</v>
      </c>
      <c r="AK105" s="47">
        <f t="shared" ca="1" si="11"/>
        <v>1.71</v>
      </c>
      <c r="AL105" s="47">
        <f t="shared" ca="1" si="11"/>
        <v>2.23</v>
      </c>
      <c r="AM105" s="47">
        <f t="shared" ca="1" si="11"/>
        <v>2.99</v>
      </c>
      <c r="AN105" s="47">
        <f t="shared" ca="1" si="11"/>
        <v>3.76</v>
      </c>
      <c r="AO105" s="47">
        <f t="shared" ca="1" si="10"/>
        <v>4.5</v>
      </c>
      <c r="AP105" s="47">
        <f t="shared" ca="1" si="10"/>
        <v>4.91</v>
      </c>
      <c r="AQ105" s="47">
        <f t="shared" ca="1" si="10"/>
        <v>5</v>
      </c>
      <c r="AR105">
        <v>103</v>
      </c>
      <c r="AT105">
        <v>104</v>
      </c>
      <c r="AU105" t="s">
        <v>41</v>
      </c>
      <c r="AV105">
        <v>10.664262118557501</v>
      </c>
      <c r="AW105">
        <v>3.9899763282757701</v>
      </c>
      <c r="AX105">
        <v>3.4899220267251501</v>
      </c>
      <c r="AY105">
        <v>3.2252135915640099</v>
      </c>
      <c r="AZ105">
        <v>2.7954583138415598</v>
      </c>
      <c r="BA105">
        <v>1.7868401574699999</v>
      </c>
      <c r="BE105">
        <f ca="1"/>
        <v>10.5</v>
      </c>
      <c r="BF105">
        <f ca="1"/>
        <v>1.32</v>
      </c>
      <c r="BG105">
        <f ca="1"/>
        <v>1.5</v>
      </c>
      <c r="BH105">
        <f ca="1"/>
        <v>1.69</v>
      </c>
      <c r="BI105">
        <f ca="1"/>
        <v>1.94</v>
      </c>
      <c r="BJ105">
        <f ca="1"/>
        <v>1.99</v>
      </c>
      <c r="BK105">
        <f ca="1"/>
        <v>2.2200000000000002</v>
      </c>
      <c r="BL105">
        <f ca="1"/>
        <v>2.2799999999999998</v>
      </c>
      <c r="BM105">
        <f ca="1"/>
        <v>2.66</v>
      </c>
      <c r="BN105">
        <f ca="1"/>
        <v>2.86</v>
      </c>
      <c r="BO105">
        <f ca="1"/>
        <v>2.94</v>
      </c>
      <c r="BP105">
        <f ca="1"/>
        <v>2.98</v>
      </c>
      <c r="BQ105">
        <f ca="1"/>
        <v>3.02</v>
      </c>
      <c r="BR105">
        <f ca="1"/>
        <v>3.16</v>
      </c>
      <c r="BS105">
        <f ca="1"/>
        <v>3.33</v>
      </c>
      <c r="BT105">
        <f ca="1"/>
        <v>3.51</v>
      </c>
      <c r="BU105">
        <f ca="1"/>
        <v>3.76</v>
      </c>
      <c r="BV105">
        <f ca="1"/>
        <v>3.76</v>
      </c>
      <c r="BW105">
        <f ca="1"/>
        <v>4.17</v>
      </c>
      <c r="BX105">
        <f ca="1"/>
        <v>4.5199999999999996</v>
      </c>
      <c r="BY105">
        <f ca="1"/>
        <v>4.9400000000000004</v>
      </c>
      <c r="BZ105">
        <f ca="1"/>
        <v>5</v>
      </c>
    </row>
    <row r="106" spans="34:78">
      <c r="AH106">
        <v>10.5</v>
      </c>
      <c r="AI106" s="47">
        <f t="shared" ca="1" si="11"/>
        <v>1.32</v>
      </c>
      <c r="AJ106" s="47">
        <f t="shared" ca="1" si="11"/>
        <v>1.5</v>
      </c>
      <c r="AK106" s="47">
        <f t="shared" ca="1" si="11"/>
        <v>1.69</v>
      </c>
      <c r="AL106" s="47">
        <f t="shared" ca="1" si="11"/>
        <v>2.2200000000000002</v>
      </c>
      <c r="AM106" s="47">
        <f t="shared" ca="1" si="11"/>
        <v>2.98</v>
      </c>
      <c r="AN106" s="47">
        <f t="shared" ca="1" si="11"/>
        <v>3.76</v>
      </c>
      <c r="AO106" s="47">
        <f t="shared" ca="1" si="10"/>
        <v>4.5199999999999996</v>
      </c>
      <c r="AP106" s="47">
        <f t="shared" ca="1" si="10"/>
        <v>4.9400000000000004</v>
      </c>
      <c r="AQ106" s="47">
        <f t="shared" ca="1" si="10"/>
        <v>5</v>
      </c>
      <c r="AR106">
        <v>104</v>
      </c>
      <c r="AT106">
        <v>105</v>
      </c>
      <c r="AU106" t="s">
        <v>41</v>
      </c>
      <c r="AV106">
        <v>10.747595451890801</v>
      </c>
      <c r="AW106">
        <v>3.9899763299276501</v>
      </c>
      <c r="AX106">
        <v>3.48992203611478</v>
      </c>
      <c r="AY106">
        <v>3.22521359452863</v>
      </c>
      <c r="AZ106">
        <v>2.7954601531048802</v>
      </c>
      <c r="BA106">
        <v>1.7868401828932501</v>
      </c>
      <c r="BE106">
        <f ca="1"/>
        <v>10.58</v>
      </c>
      <c r="BF106">
        <f ca="1"/>
        <v>1.32</v>
      </c>
      <c r="BG106">
        <f ca="1"/>
        <v>1.48</v>
      </c>
      <c r="BH106">
        <f ca="1"/>
        <v>1.68</v>
      </c>
      <c r="BI106">
        <f ca="1"/>
        <v>1.93</v>
      </c>
      <c r="BJ106">
        <f ca="1"/>
        <v>1.97</v>
      </c>
      <c r="BK106">
        <f ca="1"/>
        <v>2.21</v>
      </c>
      <c r="BL106">
        <f ca="1"/>
        <v>2.2599999999999998</v>
      </c>
      <c r="BM106">
        <f ca="1"/>
        <v>2.65</v>
      </c>
      <c r="BN106">
        <f ca="1"/>
        <v>2.85</v>
      </c>
      <c r="BO106">
        <f ca="1"/>
        <v>2.94</v>
      </c>
      <c r="BP106">
        <f ca="1"/>
        <v>2.97</v>
      </c>
      <c r="BQ106">
        <f ca="1"/>
        <v>3.01</v>
      </c>
      <c r="BR106">
        <f ca="1"/>
        <v>3.16</v>
      </c>
      <c r="BS106">
        <f ca="1"/>
        <v>3.32</v>
      </c>
      <c r="BT106">
        <f ca="1"/>
        <v>3.5</v>
      </c>
      <c r="BU106">
        <f ca="1"/>
        <v>3.76</v>
      </c>
      <c r="BV106">
        <f ca="1"/>
        <v>3.76</v>
      </c>
      <c r="BW106">
        <f ca="1"/>
        <v>4.17</v>
      </c>
      <c r="BX106">
        <f ca="1"/>
        <v>4.54</v>
      </c>
      <c r="BY106">
        <f ca="1"/>
        <v>4.97</v>
      </c>
      <c r="BZ106">
        <f ca="1"/>
        <v>5</v>
      </c>
    </row>
    <row r="107" spans="34:78">
      <c r="AH107">
        <v>10.58</v>
      </c>
      <c r="AI107" s="47">
        <f t="shared" ca="1" si="11"/>
        <v>1.32</v>
      </c>
      <c r="AJ107" s="47">
        <f t="shared" ca="1" si="11"/>
        <v>1.48</v>
      </c>
      <c r="AK107" s="47">
        <f t="shared" ca="1" si="11"/>
        <v>1.68</v>
      </c>
      <c r="AL107" s="47">
        <f t="shared" ca="1" si="11"/>
        <v>2.21</v>
      </c>
      <c r="AM107" s="47">
        <f t="shared" ca="1" si="11"/>
        <v>2.97</v>
      </c>
      <c r="AN107" s="47">
        <f t="shared" ca="1" si="11"/>
        <v>3.76</v>
      </c>
      <c r="AO107" s="47">
        <f t="shared" ca="1" si="10"/>
        <v>4.54</v>
      </c>
      <c r="AP107" s="47">
        <f t="shared" ca="1" si="10"/>
        <v>4.97</v>
      </c>
      <c r="AQ107" s="47">
        <f t="shared" ca="1" si="10"/>
        <v>5</v>
      </c>
      <c r="AR107">
        <v>105</v>
      </c>
      <c r="AT107">
        <v>106</v>
      </c>
      <c r="AU107" t="s">
        <v>41</v>
      </c>
      <c r="AV107">
        <v>10.8309287852242</v>
      </c>
      <c r="AW107">
        <v>3.9899763313443302</v>
      </c>
      <c r="AX107">
        <v>3.4899220442923902</v>
      </c>
      <c r="AY107">
        <v>3.2252135970878402</v>
      </c>
      <c r="AZ107">
        <v>2.79546183029011</v>
      </c>
      <c r="BA107">
        <v>1.7868402053421699</v>
      </c>
      <c r="BE107">
        <f ca="1"/>
        <v>10.67</v>
      </c>
      <c r="BF107">
        <f ca="1"/>
        <v>1.31</v>
      </c>
      <c r="BG107">
        <f ca="1"/>
        <v>1.47</v>
      </c>
      <c r="BH107">
        <f ca="1"/>
        <v>1.67</v>
      </c>
      <c r="BI107">
        <f ca="1"/>
        <v>1.91</v>
      </c>
      <c r="BJ107">
        <f ca="1"/>
        <v>1.96</v>
      </c>
      <c r="BK107">
        <f ca="1"/>
        <v>2.2000000000000002</v>
      </c>
      <c r="BL107">
        <f ca="1"/>
        <v>2.25</v>
      </c>
      <c r="BM107">
        <f ca="1"/>
        <v>2.65</v>
      </c>
      <c r="BN107">
        <f ca="1"/>
        <v>2.85</v>
      </c>
      <c r="BO107">
        <f ca="1"/>
        <v>2.93</v>
      </c>
      <c r="BP107">
        <f ca="1"/>
        <v>2.96</v>
      </c>
      <c r="BQ107">
        <f ca="1"/>
        <v>3</v>
      </c>
      <c r="BR107">
        <f ca="1"/>
        <v>3.15</v>
      </c>
      <c r="BS107">
        <f ca="1"/>
        <v>3.32</v>
      </c>
      <c r="BT107">
        <f ca="1"/>
        <v>3.5</v>
      </c>
      <c r="BU107">
        <f ca="1"/>
        <v>3.76</v>
      </c>
      <c r="BV107">
        <f ca="1"/>
        <v>3.76</v>
      </c>
      <c r="BW107">
        <f ca="1"/>
        <v>4.18</v>
      </c>
      <c r="BX107">
        <f ca="1"/>
        <v>4.5599999999999996</v>
      </c>
      <c r="BY107">
        <f ca="1"/>
        <v>4.99</v>
      </c>
      <c r="BZ107">
        <f ca="1"/>
        <v>5</v>
      </c>
    </row>
    <row r="108" spans="34:78">
      <c r="AH108">
        <v>10.67</v>
      </c>
      <c r="AI108" s="47">
        <f t="shared" ca="1" si="11"/>
        <v>1.31</v>
      </c>
      <c r="AJ108" s="47">
        <f t="shared" ca="1" si="11"/>
        <v>1.47</v>
      </c>
      <c r="AK108" s="47">
        <f t="shared" ca="1" si="11"/>
        <v>1.67</v>
      </c>
      <c r="AL108" s="47">
        <f t="shared" ca="1" si="11"/>
        <v>2.2000000000000002</v>
      </c>
      <c r="AM108" s="47">
        <f t="shared" ca="1" si="11"/>
        <v>2.96</v>
      </c>
      <c r="AN108" s="47">
        <f t="shared" ca="1" si="11"/>
        <v>3.76</v>
      </c>
      <c r="AO108" s="47">
        <f t="shared" ca="1" si="10"/>
        <v>4.5599999999999996</v>
      </c>
      <c r="AP108" s="47">
        <f t="shared" ca="1" si="10"/>
        <v>4.99</v>
      </c>
      <c r="AQ108" s="47">
        <f t="shared" ca="1" si="10"/>
        <v>5</v>
      </c>
      <c r="AR108">
        <v>106</v>
      </c>
      <c r="AT108">
        <v>107</v>
      </c>
      <c r="AU108" t="s">
        <v>41</v>
      </c>
      <c r="AV108">
        <v>10.914262118557501</v>
      </c>
      <c r="AW108">
        <v>3.9899763325593001</v>
      </c>
      <c r="AX108">
        <v>3.48992205141445</v>
      </c>
      <c r="AY108">
        <v>3.2252135992970801</v>
      </c>
      <c r="AZ108">
        <v>2.79546335967976</v>
      </c>
      <c r="BA108">
        <v>1.78684022516473</v>
      </c>
      <c r="BE108">
        <f ca="1"/>
        <v>10.75</v>
      </c>
      <c r="BF108">
        <f ca="1"/>
        <v>1.3</v>
      </c>
      <c r="BG108">
        <f ca="1"/>
        <v>1.45</v>
      </c>
      <c r="BH108">
        <f ca="1"/>
        <v>1.65</v>
      </c>
      <c r="BI108">
        <f ca="1"/>
        <v>1.9</v>
      </c>
      <c r="BJ108">
        <f ca="1"/>
        <v>1.94</v>
      </c>
      <c r="BK108">
        <f ca="1"/>
        <v>2.19</v>
      </c>
      <c r="BL108">
        <f ca="1"/>
        <v>2.2400000000000002</v>
      </c>
      <c r="BM108">
        <f ca="1"/>
        <v>2.64</v>
      </c>
      <c r="BN108">
        <f ca="1"/>
        <v>2.84</v>
      </c>
      <c r="BO108">
        <f ca="1"/>
        <v>2.92</v>
      </c>
      <c r="BP108">
        <f ca="1"/>
        <v>2.96</v>
      </c>
      <c r="BQ108">
        <f ca="1"/>
        <v>3</v>
      </c>
      <c r="BR108">
        <f ca="1"/>
        <v>3.15</v>
      </c>
      <c r="BS108">
        <f ca="1"/>
        <v>3.31</v>
      </c>
      <c r="BT108">
        <f ca="1"/>
        <v>3.49</v>
      </c>
      <c r="BU108">
        <f ca="1"/>
        <v>3.76</v>
      </c>
      <c r="BV108">
        <f ca="1"/>
        <v>3.77</v>
      </c>
      <c r="BW108">
        <f ca="1"/>
        <v>4.1900000000000004</v>
      </c>
      <c r="BX108">
        <f ca="1"/>
        <v>4.58</v>
      </c>
      <c r="BY108">
        <f ca="1"/>
        <v>5</v>
      </c>
      <c r="BZ108">
        <f ca="1"/>
        <v>5</v>
      </c>
    </row>
    <row r="109" spans="34:78">
      <c r="AH109">
        <v>10.75</v>
      </c>
      <c r="AI109" s="47">
        <f t="shared" ca="1" si="11"/>
        <v>1.3</v>
      </c>
      <c r="AJ109" s="47">
        <f t="shared" ca="1" si="11"/>
        <v>1.45</v>
      </c>
      <c r="AK109" s="47">
        <f t="shared" ca="1" si="11"/>
        <v>1.65</v>
      </c>
      <c r="AL109" s="47">
        <f t="shared" ca="1" si="11"/>
        <v>2.19</v>
      </c>
      <c r="AM109" s="47">
        <f t="shared" ca="1" si="11"/>
        <v>2.96</v>
      </c>
      <c r="AN109" s="47">
        <f t="shared" ca="1" si="11"/>
        <v>3.76</v>
      </c>
      <c r="AO109" s="47">
        <f t="shared" ca="1" si="10"/>
        <v>4.58</v>
      </c>
      <c r="AP109" s="47">
        <f t="shared" ca="1" si="10"/>
        <v>5</v>
      </c>
      <c r="AQ109" s="47">
        <f t="shared" ca="1" si="10"/>
        <v>5</v>
      </c>
      <c r="AR109">
        <v>107</v>
      </c>
      <c r="AT109">
        <v>108</v>
      </c>
      <c r="AU109" t="s">
        <v>41</v>
      </c>
      <c r="AV109">
        <v>10.997595451890801</v>
      </c>
      <c r="AW109">
        <v>3.9899763336012799</v>
      </c>
      <c r="AX109">
        <v>3.4899220576171901</v>
      </c>
      <c r="AY109">
        <v>3.2252136012042198</v>
      </c>
      <c r="AZ109">
        <v>2.79546475429777</v>
      </c>
      <c r="BA109">
        <v>1.78684024266819</v>
      </c>
      <c r="BE109">
        <f ca="1"/>
        <v>10.83</v>
      </c>
      <c r="BF109">
        <f ca="1"/>
        <v>1.29</v>
      </c>
      <c r="BG109">
        <f ca="1"/>
        <v>1.44</v>
      </c>
      <c r="BH109">
        <f ca="1"/>
        <v>1.64</v>
      </c>
      <c r="BI109">
        <f ca="1"/>
        <v>1.89</v>
      </c>
      <c r="BJ109">
        <f ca="1"/>
        <v>1.93</v>
      </c>
      <c r="BK109">
        <f ca="1"/>
        <v>2.17</v>
      </c>
      <c r="BL109">
        <f ca="1"/>
        <v>2.2200000000000002</v>
      </c>
      <c r="BM109">
        <f ca="1"/>
        <v>2.63</v>
      </c>
      <c r="BN109">
        <f ca="1"/>
        <v>2.84</v>
      </c>
      <c r="BO109">
        <f ca="1"/>
        <v>2.92</v>
      </c>
      <c r="BP109">
        <f ca="1"/>
        <v>2.95</v>
      </c>
      <c r="BQ109">
        <f ca="1"/>
        <v>2.99</v>
      </c>
      <c r="BR109">
        <f ca="1"/>
        <v>3.14</v>
      </c>
      <c r="BS109">
        <f ca="1"/>
        <v>3.3</v>
      </c>
      <c r="BT109">
        <f ca="1"/>
        <v>3.49</v>
      </c>
      <c r="BU109">
        <f ca="1"/>
        <v>3.77</v>
      </c>
      <c r="BV109">
        <f ca="1"/>
        <v>3.77</v>
      </c>
      <c r="BW109">
        <f ca="1"/>
        <v>4.2</v>
      </c>
      <c r="BX109">
        <f ca="1"/>
        <v>4.5999999999999996</v>
      </c>
      <c r="BY109">
        <f ca="1"/>
        <v>5</v>
      </c>
      <c r="BZ109">
        <f ca="1"/>
        <v>5</v>
      </c>
    </row>
    <row r="110" spans="34:78">
      <c r="AH110">
        <v>10.83</v>
      </c>
      <c r="AI110" s="47">
        <f t="shared" ca="1" si="11"/>
        <v>1.29</v>
      </c>
      <c r="AJ110" s="47">
        <f t="shared" ca="1" si="11"/>
        <v>1.44</v>
      </c>
      <c r="AK110" s="47">
        <f t="shared" ca="1" si="11"/>
        <v>1.64</v>
      </c>
      <c r="AL110" s="47">
        <f t="shared" ca="1" si="11"/>
        <v>2.17</v>
      </c>
      <c r="AM110" s="47">
        <f t="shared" ca="1" si="11"/>
        <v>2.95</v>
      </c>
      <c r="AN110" s="47">
        <f t="shared" ca="1" si="11"/>
        <v>3.77</v>
      </c>
      <c r="AO110" s="47">
        <f t="shared" ca="1" si="11"/>
        <v>4.5999999999999996</v>
      </c>
      <c r="AP110" s="47">
        <f t="shared" ca="1" si="11"/>
        <v>5</v>
      </c>
      <c r="AQ110" s="47">
        <f t="shared" ca="1" si="11"/>
        <v>5</v>
      </c>
      <c r="AR110">
        <v>108</v>
      </c>
      <c r="AT110">
        <v>109</v>
      </c>
      <c r="AU110" t="s">
        <v>41</v>
      </c>
      <c r="AV110">
        <v>11.0809287852242</v>
      </c>
      <c r="AW110">
        <v>3.9899763344949002</v>
      </c>
      <c r="AX110">
        <v>3.48992206301928</v>
      </c>
      <c r="AY110">
        <v>3.2252136028505598</v>
      </c>
      <c r="AZ110">
        <v>2.7954660260203599</v>
      </c>
      <c r="BA110">
        <v>1.78684025812388</v>
      </c>
      <c r="BE110">
        <f ca="1"/>
        <v>10.92</v>
      </c>
      <c r="BF110">
        <f ca="1"/>
        <v>1.28</v>
      </c>
      <c r="BG110">
        <f ca="1"/>
        <v>1.43</v>
      </c>
      <c r="BH110">
        <f ca="1"/>
        <v>1.63</v>
      </c>
      <c r="BI110">
        <f ca="1"/>
        <v>1.87</v>
      </c>
      <c r="BJ110">
        <f ca="1"/>
        <v>1.91</v>
      </c>
      <c r="BK110">
        <f ca="1"/>
        <v>2.16</v>
      </c>
      <c r="BL110">
        <f ca="1"/>
        <v>2.21</v>
      </c>
      <c r="BM110">
        <f ca="1"/>
        <v>2.62</v>
      </c>
      <c r="BN110">
        <f ca="1"/>
        <v>2.83</v>
      </c>
      <c r="BO110">
        <f ca="1"/>
        <v>2.91</v>
      </c>
      <c r="BP110">
        <f ca="1"/>
        <v>2.94</v>
      </c>
      <c r="BQ110">
        <f ca="1"/>
        <v>2.99</v>
      </c>
      <c r="BR110">
        <f ca="1"/>
        <v>3.14</v>
      </c>
      <c r="BS110">
        <f ca="1"/>
        <v>3.3</v>
      </c>
      <c r="BT110">
        <f ca="1"/>
        <v>3.48</v>
      </c>
      <c r="BU110">
        <f ca="1"/>
        <v>3.77</v>
      </c>
      <c r="BV110">
        <f ca="1"/>
        <v>3.77</v>
      </c>
      <c r="BW110">
        <f ca="1"/>
        <v>4.21</v>
      </c>
      <c r="BX110">
        <f ca="1"/>
        <v>4.63</v>
      </c>
      <c r="BY110">
        <f ca="1"/>
        <v>5</v>
      </c>
      <c r="BZ110">
        <f ca="1"/>
        <v>5</v>
      </c>
    </row>
    <row r="111" spans="34:78">
      <c r="AH111">
        <v>10.92</v>
      </c>
      <c r="AI111" s="47">
        <f t="shared" ca="1" si="11"/>
        <v>1.28</v>
      </c>
      <c r="AJ111" s="47">
        <f t="shared" ca="1" si="11"/>
        <v>1.43</v>
      </c>
      <c r="AK111" s="47">
        <f t="shared" ca="1" si="11"/>
        <v>1.63</v>
      </c>
      <c r="AL111" s="47">
        <f t="shared" ca="1" si="11"/>
        <v>2.16</v>
      </c>
      <c r="AM111" s="47">
        <f t="shared" ca="1" si="11"/>
        <v>2.94</v>
      </c>
      <c r="AN111" s="47">
        <f t="shared" ca="1" si="11"/>
        <v>3.77</v>
      </c>
      <c r="AO111" s="47">
        <f t="shared" ca="1" si="11"/>
        <v>4.63</v>
      </c>
      <c r="AP111" s="47">
        <f t="shared" ca="1" si="11"/>
        <v>5</v>
      </c>
      <c r="AQ111" s="47">
        <f t="shared" ca="1" si="11"/>
        <v>5</v>
      </c>
      <c r="AR111">
        <v>109</v>
      </c>
      <c r="AT111">
        <v>110</v>
      </c>
      <c r="AU111" t="s">
        <v>41</v>
      </c>
      <c r="AV111">
        <v>11.164262118557501</v>
      </c>
      <c r="AW111">
        <v>3.98997633526128</v>
      </c>
      <c r="AX111">
        <v>3.4899220677240699</v>
      </c>
      <c r="AY111">
        <v>3.2252136042717701</v>
      </c>
      <c r="AZ111">
        <v>2.79546718567723</v>
      </c>
      <c r="BA111">
        <v>1.7868402717713601</v>
      </c>
      <c r="BE111">
        <f ca="1"/>
        <v>11</v>
      </c>
      <c r="BF111">
        <f ca="1"/>
        <v>1.27</v>
      </c>
      <c r="BG111">
        <f ca="1"/>
        <v>1.41</v>
      </c>
      <c r="BH111">
        <f ca="1"/>
        <v>1.61</v>
      </c>
      <c r="BI111">
        <f ca="1"/>
        <v>1.85</v>
      </c>
      <c r="BJ111">
        <f ca="1"/>
        <v>1.89</v>
      </c>
      <c r="BK111">
        <f ca="1"/>
        <v>2.15</v>
      </c>
      <c r="BL111">
        <f ca="1"/>
        <v>2.19</v>
      </c>
      <c r="BM111">
        <f ca="1"/>
        <v>2.61</v>
      </c>
      <c r="BN111">
        <f ca="1"/>
        <v>2.83</v>
      </c>
      <c r="BO111">
        <f ca="1"/>
        <v>2.9</v>
      </c>
      <c r="BP111">
        <f ca="1"/>
        <v>2.94</v>
      </c>
      <c r="BQ111">
        <f ca="1"/>
        <v>2.98</v>
      </c>
      <c r="BR111">
        <f ca="1"/>
        <v>3.13</v>
      </c>
      <c r="BS111">
        <f ca="1"/>
        <v>3.29</v>
      </c>
      <c r="BT111">
        <f ca="1"/>
        <v>3.48</v>
      </c>
      <c r="BU111">
        <f ca="1"/>
        <v>3.77</v>
      </c>
      <c r="BV111">
        <f ca="1"/>
        <v>3.77</v>
      </c>
      <c r="BW111">
        <f ca="1"/>
        <v>4.22</v>
      </c>
      <c r="BX111">
        <f ca="1"/>
        <v>4.6500000000000004</v>
      </c>
      <c r="BY111">
        <f ca="1"/>
        <v>5</v>
      </c>
      <c r="BZ111">
        <f ca="1"/>
        <v>5</v>
      </c>
    </row>
    <row r="112" spans="34:78">
      <c r="AH112">
        <v>11</v>
      </c>
      <c r="AI112" s="47">
        <f t="shared" ca="1" si="11"/>
        <v>1.27</v>
      </c>
      <c r="AJ112" s="47">
        <f t="shared" ca="1" si="11"/>
        <v>1.41</v>
      </c>
      <c r="AK112" s="47">
        <f t="shared" ca="1" si="11"/>
        <v>1.61</v>
      </c>
      <c r="AL112" s="47">
        <f t="shared" ca="1" si="11"/>
        <v>2.15</v>
      </c>
      <c r="AM112" s="47">
        <f t="shared" ca="1" si="11"/>
        <v>2.94</v>
      </c>
      <c r="AN112" s="47">
        <f t="shared" ca="1" si="11"/>
        <v>3.77</v>
      </c>
      <c r="AO112" s="47">
        <f t="shared" ca="1" si="11"/>
        <v>4.6500000000000004</v>
      </c>
      <c r="AP112" s="47">
        <f t="shared" ca="1" si="11"/>
        <v>5</v>
      </c>
      <c r="AQ112" s="47">
        <f t="shared" ca="1" si="11"/>
        <v>5</v>
      </c>
      <c r="AR112">
        <v>110</v>
      </c>
      <c r="AT112">
        <v>111</v>
      </c>
      <c r="AU112" t="s">
        <v>41</v>
      </c>
      <c r="AV112">
        <v>11.247595451890801</v>
      </c>
      <c r="AW112">
        <v>3.9899763359185498</v>
      </c>
      <c r="AX112">
        <v>3.48992207182157</v>
      </c>
      <c r="AY112">
        <v>3.22521360549863</v>
      </c>
      <c r="AZ112">
        <v>2.7954682431437399</v>
      </c>
      <c r="BA112">
        <v>1.78684028382218</v>
      </c>
      <c r="BE112">
        <f ca="1"/>
        <v>11.08</v>
      </c>
      <c r="BF112">
        <f ca="1"/>
        <v>1.26</v>
      </c>
      <c r="BG112">
        <f ca="1"/>
        <v>1.4</v>
      </c>
      <c r="BH112">
        <f ca="1"/>
        <v>1.6</v>
      </c>
      <c r="BI112">
        <f ca="1"/>
        <v>1.84</v>
      </c>
      <c r="BJ112">
        <f ca="1"/>
        <v>1.88</v>
      </c>
      <c r="BK112">
        <f ca="1"/>
        <v>2.14</v>
      </c>
      <c r="BL112">
        <f ca="1"/>
        <v>2.1800000000000002</v>
      </c>
      <c r="BM112">
        <f ca="1"/>
        <v>2.6</v>
      </c>
      <c r="BN112">
        <f ca="1"/>
        <v>2.82</v>
      </c>
      <c r="BO112">
        <f ca="1"/>
        <v>2.9</v>
      </c>
      <c r="BP112">
        <f ca="1"/>
        <v>2.93</v>
      </c>
      <c r="BQ112">
        <f ca="1"/>
        <v>2.98</v>
      </c>
      <c r="BR112">
        <f ca="1"/>
        <v>3.13</v>
      </c>
      <c r="BS112">
        <f ca="1"/>
        <v>3.28</v>
      </c>
      <c r="BT112">
        <f ca="1"/>
        <v>3.47</v>
      </c>
      <c r="BU112">
        <f ca="1"/>
        <v>3.77</v>
      </c>
      <c r="BV112">
        <f ca="1"/>
        <v>3.77</v>
      </c>
      <c r="BW112">
        <f ca="1"/>
        <v>4.22</v>
      </c>
      <c r="BX112">
        <f ca="1"/>
        <v>4.67</v>
      </c>
      <c r="BY112">
        <f ca="1"/>
        <v>5</v>
      </c>
      <c r="BZ112">
        <f ca="1"/>
        <v>5</v>
      </c>
    </row>
    <row r="113" spans="34:78">
      <c r="AH113">
        <v>11.08</v>
      </c>
      <c r="AI113" s="47">
        <f t="shared" ca="1" si="11"/>
        <v>1.26</v>
      </c>
      <c r="AJ113" s="47">
        <f t="shared" ca="1" si="11"/>
        <v>1.4</v>
      </c>
      <c r="AK113" s="47">
        <f t="shared" ca="1" si="11"/>
        <v>1.6</v>
      </c>
      <c r="AL113" s="47">
        <f t="shared" ca="1" si="11"/>
        <v>2.14</v>
      </c>
      <c r="AM113" s="47">
        <f t="shared" ca="1" si="11"/>
        <v>2.93</v>
      </c>
      <c r="AN113" s="47">
        <f t="shared" ca="1" si="11"/>
        <v>3.77</v>
      </c>
      <c r="AO113" s="47">
        <f t="shared" ca="1" si="11"/>
        <v>4.67</v>
      </c>
      <c r="AP113" s="47">
        <f t="shared" ca="1" si="11"/>
        <v>5</v>
      </c>
      <c r="AQ113" s="47">
        <f t="shared" ca="1" si="11"/>
        <v>5</v>
      </c>
      <c r="AR113">
        <v>111</v>
      </c>
      <c r="AT113">
        <v>112</v>
      </c>
      <c r="AU113" t="s">
        <v>41</v>
      </c>
      <c r="AV113">
        <v>11.3309287852242</v>
      </c>
      <c r="AW113">
        <v>3.98997633648223</v>
      </c>
      <c r="AX113">
        <v>3.4899220753901701</v>
      </c>
      <c r="AY113">
        <v>3.2252136065577202</v>
      </c>
      <c r="AZ113">
        <v>2.79546920742504</v>
      </c>
      <c r="BA113">
        <v>1.7868402944631501</v>
      </c>
      <c r="BE113">
        <f ca="1"/>
        <v>11.17</v>
      </c>
      <c r="BF113">
        <f ca="1"/>
        <v>1.25</v>
      </c>
      <c r="BG113">
        <f ca="1"/>
        <v>1.38</v>
      </c>
      <c r="BH113">
        <f ca="1"/>
        <v>1.59</v>
      </c>
      <c r="BI113">
        <f ca="1"/>
        <v>1.82</v>
      </c>
      <c r="BJ113">
        <f ca="1"/>
        <v>1.86</v>
      </c>
      <c r="BK113">
        <f ca="1"/>
        <v>2.12</v>
      </c>
      <c r="BL113">
        <f ca="1"/>
        <v>2.17</v>
      </c>
      <c r="BM113">
        <f ca="1"/>
        <v>2.59</v>
      </c>
      <c r="BN113">
        <f ca="1"/>
        <v>2.82</v>
      </c>
      <c r="BO113">
        <f ca="1"/>
        <v>2.89</v>
      </c>
      <c r="BP113">
        <f ca="1"/>
        <v>2.92</v>
      </c>
      <c r="BQ113">
        <f ca="1"/>
        <v>2.97</v>
      </c>
      <c r="BR113">
        <f ca="1"/>
        <v>3.12</v>
      </c>
      <c r="BS113">
        <f ca="1"/>
        <v>3.27</v>
      </c>
      <c r="BT113">
        <f ca="1"/>
        <v>3.47</v>
      </c>
      <c r="BU113">
        <f ca="1"/>
        <v>3.77</v>
      </c>
      <c r="BV113">
        <f ca="1"/>
        <v>3.78</v>
      </c>
      <c r="BW113">
        <f ca="1"/>
        <v>4.2300000000000004</v>
      </c>
      <c r="BX113">
        <f ca="1"/>
        <v>4.6900000000000004</v>
      </c>
      <c r="BY113">
        <f ca="1"/>
        <v>5</v>
      </c>
      <c r="BZ113">
        <f ca="1"/>
        <v>5</v>
      </c>
    </row>
    <row r="114" spans="34:78">
      <c r="AH114">
        <v>11.17</v>
      </c>
      <c r="AI114" s="47">
        <f t="shared" ref="AI114:AQ124" ca="1" si="12">IF(AND(AI$3&gt;=MIN($J$5:$AD$5),AI$3&lt;=MAX($J$5:$AD$5)),INDEX(allCentiles,$AR114,MATCH(AI$3,topRow)),NA())</f>
        <v>1.25</v>
      </c>
      <c r="AJ114" s="47">
        <f t="shared" ca="1" si="12"/>
        <v>1.38</v>
      </c>
      <c r="AK114" s="47">
        <f t="shared" ca="1" si="12"/>
        <v>1.59</v>
      </c>
      <c r="AL114" s="47">
        <f t="shared" ca="1" si="12"/>
        <v>2.12</v>
      </c>
      <c r="AM114" s="47">
        <f t="shared" ca="1" si="12"/>
        <v>2.92</v>
      </c>
      <c r="AN114" s="47">
        <f t="shared" ca="1" si="12"/>
        <v>3.77</v>
      </c>
      <c r="AO114" s="47">
        <f t="shared" ca="1" si="11"/>
        <v>4.6900000000000004</v>
      </c>
      <c r="AP114" s="47">
        <f t="shared" ca="1" si="11"/>
        <v>5</v>
      </c>
      <c r="AQ114" s="47">
        <f t="shared" ca="1" si="11"/>
        <v>5</v>
      </c>
      <c r="AR114">
        <v>112</v>
      </c>
      <c r="AT114">
        <v>113</v>
      </c>
      <c r="AU114" t="s">
        <v>41</v>
      </c>
      <c r="AV114">
        <v>11.414262118557501</v>
      </c>
      <c r="AW114">
        <v>3.9899763369656598</v>
      </c>
      <c r="AX114">
        <v>3.4899220784981302</v>
      </c>
      <c r="AY114">
        <v>3.2252136074719799</v>
      </c>
      <c r="AZ114">
        <v>2.7954700867327098</v>
      </c>
      <c r="BA114">
        <v>1.7868403038592</v>
      </c>
      <c r="BE114">
        <f ca="1"/>
        <v>11.25</v>
      </c>
      <c r="BF114">
        <f ca="1"/>
        <v>1.24</v>
      </c>
      <c r="BG114">
        <f ca="1"/>
        <v>1.37</v>
      </c>
      <c r="BH114">
        <f ca="1"/>
        <v>1.57</v>
      </c>
      <c r="BI114">
        <f ca="1"/>
        <v>1.81</v>
      </c>
      <c r="BJ114">
        <f ca="1"/>
        <v>1.84</v>
      </c>
      <c r="BK114">
        <f ca="1"/>
        <v>2.11</v>
      </c>
      <c r="BL114">
        <f ca="1"/>
        <v>2.15</v>
      </c>
      <c r="BM114">
        <f ca="1"/>
        <v>2.58</v>
      </c>
      <c r="BN114">
        <f ca="1"/>
        <v>2.81</v>
      </c>
      <c r="BO114">
        <f ca="1"/>
        <v>2.88</v>
      </c>
      <c r="BP114">
        <f ca="1"/>
        <v>2.91</v>
      </c>
      <c r="BQ114">
        <f ca="1"/>
        <v>2.96</v>
      </c>
      <c r="BR114">
        <f ca="1"/>
        <v>3.12</v>
      </c>
      <c r="BS114">
        <f ca="1"/>
        <v>3.27</v>
      </c>
      <c r="BT114">
        <f ca="1"/>
        <v>3.46</v>
      </c>
      <c r="BU114">
        <f ca="1"/>
        <v>3.77</v>
      </c>
      <c r="BV114">
        <f ca="1"/>
        <v>3.78</v>
      </c>
      <c r="BW114">
        <f ca="1"/>
        <v>4.24</v>
      </c>
      <c r="BX114">
        <f ca="1"/>
        <v>4.72</v>
      </c>
      <c r="BY114">
        <f ca="1"/>
        <v>5</v>
      </c>
      <c r="BZ114">
        <f ca="1"/>
        <v>5</v>
      </c>
    </row>
    <row r="115" spans="34:78">
      <c r="AH115">
        <v>11.25</v>
      </c>
      <c r="AI115" s="47">
        <f t="shared" ca="1" si="12"/>
        <v>1.24</v>
      </c>
      <c r="AJ115" s="47">
        <f t="shared" ca="1" si="12"/>
        <v>1.37</v>
      </c>
      <c r="AK115" s="47">
        <f t="shared" ca="1" si="12"/>
        <v>1.57</v>
      </c>
      <c r="AL115" s="47">
        <f t="shared" ca="1" si="12"/>
        <v>2.11</v>
      </c>
      <c r="AM115" s="47">
        <f t="shared" ca="1" si="12"/>
        <v>2.91</v>
      </c>
      <c r="AN115" s="47">
        <f t="shared" ca="1" si="12"/>
        <v>3.77</v>
      </c>
      <c r="AO115" s="47">
        <f t="shared" ca="1" si="11"/>
        <v>4.72</v>
      </c>
      <c r="AP115" s="47">
        <f t="shared" ca="1" si="11"/>
        <v>5</v>
      </c>
      <c r="AQ115" s="47">
        <f t="shared" ca="1" si="11"/>
        <v>5</v>
      </c>
      <c r="AR115">
        <v>113</v>
      </c>
      <c r="AT115">
        <v>114</v>
      </c>
      <c r="AU115" t="s">
        <v>41</v>
      </c>
      <c r="AV115">
        <v>11.497595451890801</v>
      </c>
      <c r="AW115">
        <v>3.9899763373802499</v>
      </c>
      <c r="AX115">
        <v>3.4899220812049201</v>
      </c>
      <c r="AY115">
        <v>3.2252136082612202</v>
      </c>
      <c r="AZ115">
        <v>2.7954708885547399</v>
      </c>
      <c r="BA115">
        <v>1.7868403121559799</v>
      </c>
      <c r="BE115">
        <f ca="1"/>
        <v>11.33</v>
      </c>
      <c r="BF115">
        <f ca="1"/>
        <v>1.23</v>
      </c>
      <c r="BG115">
        <f ca="1"/>
        <v>1.35</v>
      </c>
      <c r="BH115">
        <f ca="1"/>
        <v>1.56</v>
      </c>
      <c r="BI115">
        <f ca="1"/>
        <v>1.79</v>
      </c>
      <c r="BJ115">
        <f ca="1"/>
        <v>1.83</v>
      </c>
      <c r="BK115">
        <f ca="1"/>
        <v>2.1</v>
      </c>
      <c r="BL115">
        <f ca="1"/>
        <v>2.14</v>
      </c>
      <c r="BM115">
        <f ca="1"/>
        <v>2.57</v>
      </c>
      <c r="BN115">
        <f ca="1"/>
        <v>2.81</v>
      </c>
      <c r="BO115">
        <f ca="1"/>
        <v>2.88</v>
      </c>
      <c r="BP115">
        <f ca="1"/>
        <v>2.91</v>
      </c>
      <c r="BQ115">
        <f ca="1"/>
        <v>2.96</v>
      </c>
      <c r="BR115">
        <f ca="1"/>
        <v>3.11</v>
      </c>
      <c r="BS115">
        <f ca="1"/>
        <v>3.26</v>
      </c>
      <c r="BT115">
        <f ca="1"/>
        <v>3.46</v>
      </c>
      <c r="BU115">
        <f ca="1"/>
        <v>3.78</v>
      </c>
      <c r="BV115">
        <f ca="1"/>
        <v>3.78</v>
      </c>
      <c r="BW115">
        <f ca="1"/>
        <v>4.25</v>
      </c>
      <c r="BX115">
        <f ca="1"/>
        <v>4.74</v>
      </c>
      <c r="BY115">
        <f ca="1"/>
        <v>5</v>
      </c>
      <c r="BZ115">
        <f ca="1"/>
        <v>5</v>
      </c>
    </row>
    <row r="116" spans="34:78">
      <c r="AH116">
        <v>11.33</v>
      </c>
      <c r="AI116" s="47">
        <f t="shared" ca="1" si="12"/>
        <v>1.23</v>
      </c>
      <c r="AJ116" s="47">
        <f t="shared" ca="1" si="12"/>
        <v>1.35</v>
      </c>
      <c r="AK116" s="47">
        <f t="shared" ca="1" si="12"/>
        <v>1.56</v>
      </c>
      <c r="AL116" s="47">
        <f t="shared" ca="1" si="12"/>
        <v>2.1</v>
      </c>
      <c r="AM116" s="47">
        <f t="shared" ca="1" si="12"/>
        <v>2.91</v>
      </c>
      <c r="AN116" s="47">
        <f t="shared" ca="1" si="12"/>
        <v>3.78</v>
      </c>
      <c r="AO116" s="47">
        <f t="shared" ca="1" si="11"/>
        <v>4.74</v>
      </c>
      <c r="AP116" s="47">
        <f t="shared" ca="1" si="11"/>
        <v>5</v>
      </c>
      <c r="AQ116" s="47">
        <f t="shared" ca="1" si="11"/>
        <v>5</v>
      </c>
      <c r="AR116">
        <v>114</v>
      </c>
      <c r="AT116">
        <v>115</v>
      </c>
      <c r="AU116" t="s">
        <v>41</v>
      </c>
      <c r="AV116">
        <v>11.5809287852242</v>
      </c>
      <c r="AW116">
        <v>3.9899763377358202</v>
      </c>
      <c r="AX116">
        <v>3.4899220835623201</v>
      </c>
      <c r="AY116">
        <v>3.2252136089425298</v>
      </c>
      <c r="AZ116">
        <v>2.79547161971924</v>
      </c>
      <c r="BA116">
        <v>1.7868403194821001</v>
      </c>
      <c r="BE116">
        <f ca="1"/>
        <v>11.42</v>
      </c>
      <c r="BF116">
        <f ca="1"/>
        <v>1.22</v>
      </c>
      <c r="BG116">
        <f ca="1"/>
        <v>1.34</v>
      </c>
      <c r="BH116">
        <f ca="1"/>
        <v>1.54</v>
      </c>
      <c r="BI116">
        <f ca="1"/>
        <v>1.78</v>
      </c>
      <c r="BJ116">
        <f ca="1"/>
        <v>1.81</v>
      </c>
      <c r="BK116">
        <f ca="1"/>
        <v>2.08</v>
      </c>
      <c r="BL116">
        <f ca="1"/>
        <v>2.12</v>
      </c>
      <c r="BM116">
        <f ca="1"/>
        <v>2.57</v>
      </c>
      <c r="BN116">
        <f ca="1"/>
        <v>2.8</v>
      </c>
      <c r="BO116">
        <f ca="1"/>
        <v>2.87</v>
      </c>
      <c r="BP116">
        <f ca="1"/>
        <v>2.9</v>
      </c>
      <c r="BQ116">
        <f ca="1"/>
        <v>2.95</v>
      </c>
      <c r="BR116">
        <f ca="1"/>
        <v>3.11</v>
      </c>
      <c r="BS116">
        <f ca="1"/>
        <v>3.25</v>
      </c>
      <c r="BT116">
        <f ca="1"/>
        <v>3.45</v>
      </c>
      <c r="BU116">
        <f ca="1"/>
        <v>3.78</v>
      </c>
      <c r="BV116">
        <f ca="1"/>
        <v>3.78</v>
      </c>
      <c r="BW116">
        <f ca="1"/>
        <v>4.26</v>
      </c>
      <c r="BX116">
        <f ca="1"/>
        <v>4.7699999999999996</v>
      </c>
      <c r="BY116">
        <f ca="1"/>
        <v>5</v>
      </c>
      <c r="BZ116">
        <f ca="1"/>
        <v>5</v>
      </c>
    </row>
    <row r="117" spans="34:78">
      <c r="AH117">
        <v>11.42</v>
      </c>
      <c r="AI117" s="47">
        <f t="shared" ca="1" si="12"/>
        <v>1.22</v>
      </c>
      <c r="AJ117" s="47">
        <f t="shared" ca="1" si="12"/>
        <v>1.34</v>
      </c>
      <c r="AK117" s="47">
        <f t="shared" ca="1" si="12"/>
        <v>1.54</v>
      </c>
      <c r="AL117" s="47">
        <f t="shared" ca="1" si="12"/>
        <v>2.08</v>
      </c>
      <c r="AM117" s="47">
        <f t="shared" ca="1" si="12"/>
        <v>2.9</v>
      </c>
      <c r="AN117" s="47">
        <f t="shared" ca="1" si="12"/>
        <v>3.78</v>
      </c>
      <c r="AO117" s="47">
        <f t="shared" ca="1" si="11"/>
        <v>4.7699999999999996</v>
      </c>
      <c r="AP117" s="47">
        <f t="shared" ca="1" si="11"/>
        <v>5</v>
      </c>
      <c r="AQ117" s="47">
        <f t="shared" ca="1" si="11"/>
        <v>5</v>
      </c>
      <c r="AR117">
        <v>115</v>
      </c>
      <c r="AT117">
        <v>116</v>
      </c>
      <c r="AU117" t="s">
        <v>41</v>
      </c>
      <c r="AV117">
        <v>11.664262118557501</v>
      </c>
      <c r="AW117">
        <v>3.9899763380407598</v>
      </c>
      <c r="AX117">
        <v>3.4899220856154201</v>
      </c>
      <c r="AY117">
        <v>3.2252136095306798</v>
      </c>
      <c r="AZ117">
        <v>2.79547228645266</v>
      </c>
      <c r="BA117">
        <v>1.7868403259511201</v>
      </c>
      <c r="BE117">
        <f ca="1"/>
        <v>11.5</v>
      </c>
      <c r="BF117">
        <f ca="1"/>
        <v>1.21</v>
      </c>
      <c r="BG117">
        <f ca="1"/>
        <v>1.32</v>
      </c>
      <c r="BH117">
        <f ca="1"/>
        <v>1.53</v>
      </c>
      <c r="BI117">
        <f ca="1"/>
        <v>1.76</v>
      </c>
      <c r="BJ117">
        <f ca="1"/>
        <v>1.79</v>
      </c>
      <c r="BK117">
        <f ca="1"/>
        <v>2.0699999999999998</v>
      </c>
      <c r="BL117">
        <f ca="1"/>
        <v>2.11</v>
      </c>
      <c r="BM117">
        <f ca="1"/>
        <v>2.56</v>
      </c>
      <c r="BN117">
        <f ca="1"/>
        <v>2.8</v>
      </c>
      <c r="BO117">
        <f ca="1"/>
        <v>2.86</v>
      </c>
      <c r="BP117">
        <f ca="1"/>
        <v>2.89</v>
      </c>
      <c r="BQ117">
        <f ca="1"/>
        <v>2.95</v>
      </c>
      <c r="BR117">
        <f ca="1"/>
        <v>3.1</v>
      </c>
      <c r="BS117">
        <f ca="1"/>
        <v>3.25</v>
      </c>
      <c r="BT117">
        <f ca="1"/>
        <v>3.45</v>
      </c>
      <c r="BU117">
        <f ca="1"/>
        <v>3.78</v>
      </c>
      <c r="BV117">
        <f ca="1"/>
        <v>3.78</v>
      </c>
      <c r="BW117">
        <f ca="1"/>
        <v>4.2699999999999996</v>
      </c>
      <c r="BX117">
        <f ca="1"/>
        <v>4.79</v>
      </c>
      <c r="BY117">
        <f ca="1"/>
        <v>5</v>
      </c>
      <c r="BZ117">
        <f ca="1"/>
        <v>5</v>
      </c>
    </row>
    <row r="118" spans="34:78">
      <c r="AH118">
        <v>11.5</v>
      </c>
      <c r="AI118" s="47">
        <f t="shared" ca="1" si="12"/>
        <v>1.21</v>
      </c>
      <c r="AJ118" s="47">
        <f t="shared" ca="1" si="12"/>
        <v>1.32</v>
      </c>
      <c r="AK118" s="47">
        <f t="shared" ca="1" si="12"/>
        <v>1.53</v>
      </c>
      <c r="AL118" s="47">
        <f t="shared" ca="1" si="12"/>
        <v>2.0699999999999998</v>
      </c>
      <c r="AM118" s="47">
        <f t="shared" ca="1" si="12"/>
        <v>2.89</v>
      </c>
      <c r="AN118" s="47">
        <f t="shared" ca="1" si="12"/>
        <v>3.78</v>
      </c>
      <c r="AO118" s="47">
        <f t="shared" ca="1" si="11"/>
        <v>4.79</v>
      </c>
      <c r="AP118" s="47">
        <f t="shared" ca="1" si="11"/>
        <v>5</v>
      </c>
      <c r="AQ118" s="47">
        <f t="shared" ca="1" si="11"/>
        <v>5</v>
      </c>
      <c r="AR118">
        <v>116</v>
      </c>
      <c r="AT118">
        <v>117</v>
      </c>
      <c r="AU118" t="s">
        <v>41</v>
      </c>
      <c r="AV118">
        <v>11.747595451890801</v>
      </c>
      <c r="AW118">
        <v>3.9899763383022799</v>
      </c>
      <c r="AX118">
        <v>3.4899220874035199</v>
      </c>
      <c r="AY118">
        <v>3.2252136100383999</v>
      </c>
      <c r="AZ118">
        <v>2.7954728944327201</v>
      </c>
      <c r="BA118">
        <v>1.7868403316632999</v>
      </c>
      <c r="BE118">
        <f ca="1"/>
        <v>11.58</v>
      </c>
      <c r="BF118">
        <f ca="1"/>
        <v>1.2</v>
      </c>
      <c r="BG118">
        <f ca="1"/>
        <v>1.31</v>
      </c>
      <c r="BH118">
        <f ca="1"/>
        <v>1.51</v>
      </c>
      <c r="BI118">
        <f ca="1"/>
        <v>1.74</v>
      </c>
      <c r="BJ118">
        <f ca="1"/>
        <v>1.77</v>
      </c>
      <c r="BK118">
        <f ca="1"/>
        <v>2.06</v>
      </c>
      <c r="BL118">
        <f ca="1"/>
        <v>2.09</v>
      </c>
      <c r="BM118">
        <f ca="1"/>
        <v>2.5499999999999998</v>
      </c>
      <c r="BN118">
        <f ca="1"/>
        <v>2.79</v>
      </c>
      <c r="BO118">
        <f ca="1"/>
        <v>2.86</v>
      </c>
      <c r="BP118">
        <f ca="1"/>
        <v>2.88</v>
      </c>
      <c r="BQ118">
        <f ca="1"/>
        <v>2.94</v>
      </c>
      <c r="BR118">
        <f ca="1"/>
        <v>3.1</v>
      </c>
      <c r="BS118">
        <f ca="1"/>
        <v>3.24</v>
      </c>
      <c r="BT118">
        <f ca="1"/>
        <v>3.44</v>
      </c>
      <c r="BU118">
        <f ca="1"/>
        <v>3.78</v>
      </c>
      <c r="BV118">
        <f ca="1"/>
        <v>3.79</v>
      </c>
      <c r="BW118">
        <f ca="1"/>
        <v>4.28</v>
      </c>
      <c r="BX118">
        <f ca="1"/>
        <v>4.82</v>
      </c>
      <c r="BY118">
        <f ca="1"/>
        <v>5</v>
      </c>
      <c r="BZ118">
        <f ca="1"/>
        <v>5</v>
      </c>
    </row>
    <row r="119" spans="34:78">
      <c r="AH119">
        <v>11.58</v>
      </c>
      <c r="AI119" s="47">
        <f t="shared" ca="1" si="12"/>
        <v>1.2</v>
      </c>
      <c r="AJ119" s="47">
        <f t="shared" ca="1" si="12"/>
        <v>1.31</v>
      </c>
      <c r="AK119" s="47">
        <f t="shared" ca="1" si="12"/>
        <v>1.51</v>
      </c>
      <c r="AL119" s="47">
        <f t="shared" ca="1" si="12"/>
        <v>2.06</v>
      </c>
      <c r="AM119" s="47">
        <f t="shared" ca="1" si="12"/>
        <v>2.88</v>
      </c>
      <c r="AN119" s="47">
        <f t="shared" ca="1" si="12"/>
        <v>3.78</v>
      </c>
      <c r="AO119" s="47">
        <f t="shared" ca="1" si="11"/>
        <v>4.82</v>
      </c>
      <c r="AP119" s="47">
        <f t="shared" ca="1" si="11"/>
        <v>5</v>
      </c>
      <c r="AQ119" s="47">
        <f t="shared" ca="1" si="11"/>
        <v>5</v>
      </c>
      <c r="AR119">
        <v>117</v>
      </c>
      <c r="AT119">
        <v>118</v>
      </c>
      <c r="AU119" t="s">
        <v>41</v>
      </c>
      <c r="AV119">
        <v>11.8309287852242</v>
      </c>
      <c r="AW119">
        <v>3.9899763385265601</v>
      </c>
      <c r="AX119">
        <v>3.4899220889608</v>
      </c>
      <c r="AY119">
        <v>3.2252136104766902</v>
      </c>
      <c r="AZ119">
        <v>2.7954734488368498</v>
      </c>
      <c r="BA119">
        <v>1.7868403367072101</v>
      </c>
      <c r="BE119">
        <f ca="1"/>
        <v>11.67</v>
      </c>
      <c r="BF119">
        <f ca="1"/>
        <v>1.19</v>
      </c>
      <c r="BG119">
        <f ca="1"/>
        <v>1.29</v>
      </c>
      <c r="BH119">
        <f ca="1"/>
        <v>1.5</v>
      </c>
      <c r="BI119">
        <f ca="1"/>
        <v>1.73</v>
      </c>
      <c r="BJ119">
        <f ca="1"/>
        <v>1.76</v>
      </c>
      <c r="BK119">
        <f ca="1"/>
        <v>2.04</v>
      </c>
      <c r="BL119">
        <f ca="1"/>
        <v>2.08</v>
      </c>
      <c r="BM119">
        <f ca="1"/>
        <v>2.54</v>
      </c>
      <c r="BN119">
        <f ca="1"/>
        <v>2.79</v>
      </c>
      <c r="BO119">
        <f ca="1"/>
        <v>2.85</v>
      </c>
      <c r="BP119">
        <f ca="1"/>
        <v>2.88</v>
      </c>
      <c r="BQ119">
        <f ca="1"/>
        <v>2.94</v>
      </c>
      <c r="BR119">
        <f ca="1"/>
        <v>3.09</v>
      </c>
      <c r="BS119">
        <f ca="1"/>
        <v>3.23</v>
      </c>
      <c r="BT119">
        <f ca="1"/>
        <v>3.44</v>
      </c>
      <c r="BU119">
        <f ca="1"/>
        <v>3.79</v>
      </c>
      <c r="BV119">
        <f ca="1"/>
        <v>3.79</v>
      </c>
      <c r="BW119">
        <f ca="1"/>
        <v>4.29</v>
      </c>
      <c r="BX119">
        <f ca="1"/>
        <v>4.84</v>
      </c>
      <c r="BY119">
        <f ca="1"/>
        <v>5</v>
      </c>
      <c r="BZ119">
        <f ca="1"/>
        <v>5</v>
      </c>
    </row>
    <row r="120" spans="34:78">
      <c r="AH120">
        <v>11.67</v>
      </c>
      <c r="AI120" s="47">
        <f t="shared" ca="1" si="12"/>
        <v>1.19</v>
      </c>
      <c r="AJ120" s="47">
        <f t="shared" ca="1" si="12"/>
        <v>1.29</v>
      </c>
      <c r="AK120" s="47">
        <f t="shared" ca="1" si="12"/>
        <v>1.5</v>
      </c>
      <c r="AL120" s="47">
        <f t="shared" ca="1" si="12"/>
        <v>2.04</v>
      </c>
      <c r="AM120" s="47">
        <f t="shared" ca="1" si="12"/>
        <v>2.88</v>
      </c>
      <c r="AN120" s="47">
        <f t="shared" ca="1" si="12"/>
        <v>3.79</v>
      </c>
      <c r="AO120" s="47">
        <f t="shared" ca="1" si="12"/>
        <v>4.84</v>
      </c>
      <c r="AP120" s="47">
        <f t="shared" ca="1" si="12"/>
        <v>5</v>
      </c>
      <c r="AQ120" s="47">
        <f t="shared" ca="1" si="12"/>
        <v>5</v>
      </c>
      <c r="AR120">
        <v>118</v>
      </c>
      <c r="AT120">
        <v>119</v>
      </c>
      <c r="AU120" t="s">
        <v>41</v>
      </c>
      <c r="AV120">
        <v>11.914262118557501</v>
      </c>
      <c r="AW120">
        <v>3.9899763387189102</v>
      </c>
      <c r="AX120">
        <v>3.4899220903170698</v>
      </c>
      <c r="AY120">
        <v>3.22521361085504</v>
      </c>
      <c r="AZ120">
        <v>2.7954739543862299</v>
      </c>
      <c r="BA120">
        <v>1.7868403411610101</v>
      </c>
      <c r="BE120">
        <f ca="1"/>
        <v>11.75</v>
      </c>
      <c r="BF120">
        <f ca="1"/>
        <v>1.18</v>
      </c>
      <c r="BG120">
        <f ca="1"/>
        <v>1.27</v>
      </c>
      <c r="BH120">
        <f ca="1"/>
        <v>1.49</v>
      </c>
      <c r="BI120">
        <f ca="1"/>
        <v>1.71</v>
      </c>
      <c r="BJ120">
        <f ca="1"/>
        <v>1.74</v>
      </c>
      <c r="BK120">
        <f ca="1"/>
        <v>2.0299999999999998</v>
      </c>
      <c r="BL120">
        <f ca="1"/>
        <v>2.06</v>
      </c>
      <c r="BM120">
        <f ca="1"/>
        <v>2.5299999999999998</v>
      </c>
      <c r="BN120">
        <f ca="1"/>
        <v>2.78</v>
      </c>
      <c r="BO120">
        <f ca="1"/>
        <v>2.84</v>
      </c>
      <c r="BP120">
        <f ca="1"/>
        <v>2.87</v>
      </c>
      <c r="BQ120">
        <f ca="1"/>
        <v>2.93</v>
      </c>
      <c r="BR120">
        <f ca="1"/>
        <v>3.09</v>
      </c>
      <c r="BS120">
        <f ca="1"/>
        <v>3.22</v>
      </c>
      <c r="BT120">
        <f ca="1"/>
        <v>3.43</v>
      </c>
      <c r="BU120">
        <f ca="1"/>
        <v>3.79</v>
      </c>
      <c r="BV120">
        <f ca="1"/>
        <v>3.79</v>
      </c>
      <c r="BW120">
        <f ca="1"/>
        <v>4.3</v>
      </c>
      <c r="BX120">
        <f ca="1"/>
        <v>4.87</v>
      </c>
      <c r="BY120">
        <f ca="1"/>
        <v>5</v>
      </c>
      <c r="BZ120">
        <f ca="1"/>
        <v>5</v>
      </c>
    </row>
    <row r="121" spans="34:78">
      <c r="AH121">
        <v>11.75</v>
      </c>
      <c r="AI121" s="47">
        <f t="shared" ca="1" si="12"/>
        <v>1.18</v>
      </c>
      <c r="AJ121" s="47">
        <f t="shared" ca="1" si="12"/>
        <v>1.27</v>
      </c>
      <c r="AK121" s="47">
        <f t="shared" ca="1" si="12"/>
        <v>1.49</v>
      </c>
      <c r="AL121" s="47">
        <f t="shared" ca="1" si="12"/>
        <v>2.0299999999999998</v>
      </c>
      <c r="AM121" s="47">
        <f t="shared" ca="1" si="12"/>
        <v>2.87</v>
      </c>
      <c r="AN121" s="47">
        <f t="shared" ca="1" si="12"/>
        <v>3.79</v>
      </c>
      <c r="AO121" s="47">
        <f t="shared" ca="1" si="12"/>
        <v>4.87</v>
      </c>
      <c r="AP121" s="47">
        <f t="shared" ca="1" si="12"/>
        <v>5</v>
      </c>
      <c r="AQ121" s="47">
        <f t="shared" ca="1" si="12"/>
        <v>5</v>
      </c>
      <c r="AR121">
        <v>119</v>
      </c>
      <c r="AT121">
        <v>120</v>
      </c>
      <c r="AU121" t="s">
        <v>41</v>
      </c>
      <c r="AV121">
        <v>11.997595451890801</v>
      </c>
      <c r="AW121">
        <v>3.9899763388838698</v>
      </c>
      <c r="AX121">
        <v>3.48992209149828</v>
      </c>
      <c r="AY121">
        <v>3.2252136111816498</v>
      </c>
      <c r="AZ121">
        <v>2.7954744153859901</v>
      </c>
      <c r="BA121">
        <v>1.78684034509375</v>
      </c>
      <c r="BE121">
        <f ca="1"/>
        <v>11.83</v>
      </c>
      <c r="BF121">
        <f ca="1"/>
        <v>1.17</v>
      </c>
      <c r="BG121">
        <f ca="1"/>
        <v>1.26</v>
      </c>
      <c r="BH121">
        <f ca="1"/>
        <v>1.47</v>
      </c>
      <c r="BI121">
        <f ca="1"/>
        <v>1.69</v>
      </c>
      <c r="BJ121">
        <f ca="1"/>
        <v>1.72</v>
      </c>
      <c r="BK121">
        <f ca="1"/>
        <v>2.0099999999999998</v>
      </c>
      <c r="BL121">
        <f ca="1"/>
        <v>2.0499999999999998</v>
      </c>
      <c r="BM121">
        <f ca="1"/>
        <v>2.52</v>
      </c>
      <c r="BN121">
        <f ca="1"/>
        <v>2.78</v>
      </c>
      <c r="BO121">
        <f ca="1"/>
        <v>2.84</v>
      </c>
      <c r="BP121">
        <f ca="1"/>
        <v>2.86</v>
      </c>
      <c r="BQ121">
        <f ca="1"/>
        <v>2.92</v>
      </c>
      <c r="BR121">
        <f ca="1"/>
        <v>3.09</v>
      </c>
      <c r="BS121">
        <f ca="1"/>
        <v>3.22</v>
      </c>
      <c r="BT121">
        <f ca="1"/>
        <v>3.43</v>
      </c>
      <c r="BU121">
        <f ca="1"/>
        <v>3.79</v>
      </c>
      <c r="BV121">
        <f ca="1"/>
        <v>3.8</v>
      </c>
      <c r="BW121">
        <f ca="1"/>
        <v>4.3099999999999996</v>
      </c>
      <c r="BX121">
        <f ca="1"/>
        <v>4.9000000000000004</v>
      </c>
      <c r="BY121">
        <f ca="1"/>
        <v>5</v>
      </c>
      <c r="BZ121">
        <f ca="1"/>
        <v>5</v>
      </c>
    </row>
    <row r="122" spans="34:78" s="71" customFormat="1" ht="16" customHeight="1">
      <c r="AH122">
        <v>11.83</v>
      </c>
      <c r="AI122" s="47">
        <f t="shared" ca="1" si="12"/>
        <v>1.17</v>
      </c>
      <c r="AJ122" s="47">
        <f t="shared" ca="1" si="12"/>
        <v>1.26</v>
      </c>
      <c r="AK122" s="47">
        <f t="shared" ca="1" si="12"/>
        <v>1.47</v>
      </c>
      <c r="AL122" s="47">
        <f t="shared" ca="1" si="12"/>
        <v>2.0099999999999998</v>
      </c>
      <c r="AM122" s="47">
        <f t="shared" ca="1" si="12"/>
        <v>2.86</v>
      </c>
      <c r="AN122" s="47">
        <f t="shared" ca="1" si="12"/>
        <v>3.79</v>
      </c>
      <c r="AO122" s="47">
        <f t="shared" ca="1" si="12"/>
        <v>4.9000000000000004</v>
      </c>
      <c r="AP122" s="47">
        <f t="shared" ca="1" si="12"/>
        <v>5</v>
      </c>
      <c r="AQ122" s="47">
        <f t="shared" ca="1" si="12"/>
        <v>5</v>
      </c>
      <c r="AR122">
        <v>120</v>
      </c>
      <c r="BE122" s="71">
        <f ca="1"/>
        <v>11.92</v>
      </c>
      <c r="BF122" s="71">
        <f ca="1"/>
        <v>1.1599999999999999</v>
      </c>
      <c r="BG122" s="71">
        <f ca="1"/>
        <v>1.24</v>
      </c>
      <c r="BH122" s="71">
        <f ca="1"/>
        <v>1.45</v>
      </c>
      <c r="BI122" s="71">
        <f ca="1"/>
        <v>1.68</v>
      </c>
      <c r="BJ122" s="71">
        <f ca="1"/>
        <v>1.7</v>
      </c>
      <c r="BK122" s="71">
        <f ca="1"/>
        <v>2</v>
      </c>
      <c r="BL122" s="71">
        <f ca="1"/>
        <v>2.0299999999999998</v>
      </c>
      <c r="BM122" s="71">
        <f ca="1"/>
        <v>2.5099999999999998</v>
      </c>
      <c r="BN122" s="71">
        <f ca="1"/>
        <v>2.77</v>
      </c>
      <c r="BO122" s="71">
        <f ca="1"/>
        <v>2.83</v>
      </c>
      <c r="BP122" s="71">
        <f ca="1"/>
        <v>2.85</v>
      </c>
      <c r="BQ122" s="71">
        <f ca="1"/>
        <v>2.92</v>
      </c>
      <c r="BR122" s="71">
        <f ca="1"/>
        <v>3.08</v>
      </c>
      <c r="BS122" s="71">
        <f ca="1"/>
        <v>3.21</v>
      </c>
      <c r="BT122" s="71">
        <f ca="1"/>
        <v>3.42</v>
      </c>
      <c r="BU122" s="71">
        <f ca="1"/>
        <v>3.79</v>
      </c>
      <c r="BV122" s="71">
        <f ca="1"/>
        <v>3.8</v>
      </c>
      <c r="BW122" s="71">
        <f ca="1"/>
        <v>4.32</v>
      </c>
      <c r="BX122" s="71">
        <f ca="1"/>
        <v>4.92</v>
      </c>
      <c r="BY122" s="71">
        <f ca="1"/>
        <v>5</v>
      </c>
      <c r="BZ122" s="71">
        <f ca="1"/>
        <v>5</v>
      </c>
    </row>
    <row r="123" spans="34:78" ht="16" customHeight="1">
      <c r="AH123">
        <v>11.92</v>
      </c>
      <c r="AI123" s="47">
        <f t="shared" ca="1" si="12"/>
        <v>1.1599999999999999</v>
      </c>
      <c r="AJ123" s="47">
        <f t="shared" ca="1" si="12"/>
        <v>1.24</v>
      </c>
      <c r="AK123" s="47">
        <f t="shared" ca="1" si="12"/>
        <v>1.45</v>
      </c>
      <c r="AL123" s="47">
        <f t="shared" ca="1" si="12"/>
        <v>2</v>
      </c>
      <c r="AM123" s="47">
        <f t="shared" ca="1" si="12"/>
        <v>2.85</v>
      </c>
      <c r="AN123" s="47">
        <f t="shared" ca="1" si="12"/>
        <v>3.79</v>
      </c>
      <c r="AO123" s="47">
        <f t="shared" ca="1" si="12"/>
        <v>4.92</v>
      </c>
      <c r="AP123" s="47">
        <f t="shared" ca="1" si="12"/>
        <v>5</v>
      </c>
      <c r="AQ123" s="47">
        <f t="shared" ca="1" si="12"/>
        <v>5</v>
      </c>
      <c r="AR123">
        <v>121</v>
      </c>
      <c r="BE123">
        <f ca="1"/>
        <v>12</v>
      </c>
      <c r="BF123">
        <f ca="1"/>
        <v>1.1499999999999999</v>
      </c>
      <c r="BG123">
        <f ca="1"/>
        <v>1.23</v>
      </c>
      <c r="BH123">
        <f ca="1"/>
        <v>1.44</v>
      </c>
      <c r="BI123">
        <f ca="1"/>
        <v>1.66</v>
      </c>
      <c r="BJ123">
        <f ca="1"/>
        <v>1.68</v>
      </c>
      <c r="BK123">
        <f ca="1"/>
        <v>1.99</v>
      </c>
      <c r="BL123">
        <f ca="1"/>
        <v>2.02</v>
      </c>
      <c r="BM123">
        <f ca="1"/>
        <v>2.5</v>
      </c>
      <c r="BN123">
        <f ca="1"/>
        <v>2.77</v>
      </c>
      <c r="BO123">
        <f ca="1"/>
        <v>2.82</v>
      </c>
      <c r="BP123">
        <f ca="1"/>
        <v>2.84</v>
      </c>
      <c r="BQ123">
        <f ca="1"/>
        <v>2.91</v>
      </c>
      <c r="BR123">
        <f ca="1"/>
        <v>3.08</v>
      </c>
      <c r="BS123">
        <f ca="1"/>
        <v>3.2</v>
      </c>
      <c r="BT123">
        <f ca="1"/>
        <v>3.42</v>
      </c>
      <c r="BU123">
        <f ca="1"/>
        <v>3.8</v>
      </c>
      <c r="BV123">
        <f ca="1"/>
        <v>3.8</v>
      </c>
      <c r="BW123">
        <f ca="1"/>
        <v>4.33</v>
      </c>
      <c r="BX123">
        <f ca="1"/>
        <v>4.95</v>
      </c>
      <c r="BY123">
        <f ca="1"/>
        <v>5</v>
      </c>
      <c r="BZ123">
        <f ca="1"/>
        <v>5</v>
      </c>
    </row>
    <row r="124" spans="34:78" ht="16" customHeight="1">
      <c r="AH124">
        <v>12</v>
      </c>
      <c r="AI124" s="47">
        <f t="shared" ca="1" si="12"/>
        <v>1.1499999999999999</v>
      </c>
      <c r="AJ124" s="47">
        <f t="shared" ca="1" si="12"/>
        <v>1.23</v>
      </c>
      <c r="AK124" s="47">
        <f t="shared" ca="1" si="12"/>
        <v>1.44</v>
      </c>
      <c r="AL124" s="47">
        <f t="shared" ca="1" si="12"/>
        <v>1.99</v>
      </c>
      <c r="AM124" s="47">
        <f t="shared" ca="1" si="12"/>
        <v>2.84</v>
      </c>
      <c r="AN124" s="47">
        <f t="shared" ca="1" si="12"/>
        <v>3.8</v>
      </c>
      <c r="AO124" s="47">
        <f t="shared" ca="1" si="12"/>
        <v>4.95</v>
      </c>
      <c r="AP124" s="47">
        <f t="shared" ca="1" si="12"/>
        <v>5</v>
      </c>
      <c r="AQ124" s="47">
        <f t="shared" ca="1" si="12"/>
        <v>5</v>
      </c>
      <c r="AR124">
        <v>122</v>
      </c>
      <c r="BC124" s="71" t="str">
        <f>CONCATENATE(B2," for GMFCS ",B1)</f>
        <v>Early Activity Scale for Endurance for GMFCS Level III</v>
      </c>
    </row>
    <row r="125" spans="34:78">
      <c r="BC125" t="s">
        <v>228</v>
      </c>
    </row>
    <row r="127" spans="34:78" ht="17" thickBot="1"/>
    <row r="128" spans="34:78" ht="354" customHeight="1" thickBot="1">
      <c r="BC128" s="75"/>
    </row>
    <row r="129" spans="55:55" ht="17" thickBot="1"/>
    <row r="130" spans="55:55" ht="354" customHeight="1" thickBot="1">
      <c r="BC130" s="75"/>
    </row>
  </sheetData>
  <mergeCells count="2">
    <mergeCell ref="B2:G2"/>
    <mergeCell ref="C18:G19"/>
  </mergeCells>
  <conditionalFormatting sqref="U5:AD46">
    <cfRule type="cellIs" dxfId="4" priority="1" operator="equal">
      <formula>"x"</formula>
    </cfRule>
  </conditionalFormatting>
  <dataValidations count="2">
    <dataValidation type="list" allowBlank="1" showInputMessage="1" showErrorMessage="1" sqref="B1" xr:uid="{00000000-0002-0000-0F00-000000000000}">
      <formula1>GMFCS</formula1>
    </dataValidation>
    <dataValidation type="list" allowBlank="1" showInputMessage="1" showErrorMessage="1" sqref="B2:G2" xr:uid="{00000000-0002-0000-0F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B1:BZ130"/>
  <sheetViews>
    <sheetView showGridLines="0" topLeftCell="AS122" zoomScaleNormal="120" zoomScalePageLayoutView="120" workbookViewId="0">
      <selection activeCell="B2" sqref="B2:G2"/>
    </sheetView>
  </sheetViews>
  <sheetFormatPr baseColWidth="10" defaultColWidth="11" defaultRowHeight="16"/>
  <cols>
    <col min="2" max="2" width="13.83203125" customWidth="1"/>
    <col min="4" max="4" width="9.33203125" customWidth="1"/>
    <col min="5" max="5" width="3.33203125" customWidth="1"/>
    <col min="6" max="6" width="5.5" customWidth="1"/>
    <col min="7" max="7" width="3.5" customWidth="1"/>
    <col min="9" max="9" width="11.83203125" customWidth="1"/>
    <col min="10" max="30" width="4.33203125" customWidth="1"/>
    <col min="31" max="31" width="5.1640625" customWidth="1"/>
    <col min="32" max="32" width="8.83203125" customWidth="1"/>
    <col min="33" max="34" width="16.83203125" customWidth="1"/>
    <col min="55" max="55" width="85" customWidth="1"/>
  </cols>
  <sheetData>
    <row r="1" spans="2:78">
      <c r="B1" s="49" t="str">
        <f>IF('Assessment Data Entry'!E6="","Level I",'Assessment Data Entry'!E6)</f>
        <v>Level III</v>
      </c>
      <c r="I1" s="51" t="s">
        <v>1</v>
      </c>
      <c r="J1" s="51" t="s">
        <v>2</v>
      </c>
      <c r="AI1" t="str">
        <f>CONCATENATE("Reference Centiles ",J3)</f>
        <v>Reference Centiles Child Health Conditions Questionnaire: Level III</v>
      </c>
      <c r="AU1" t="s">
        <v>125</v>
      </c>
      <c r="AV1" t="s">
        <v>126</v>
      </c>
      <c r="AW1" t="s">
        <v>35</v>
      </c>
      <c r="AX1" t="s">
        <v>36</v>
      </c>
      <c r="AY1" t="s">
        <v>0</v>
      </c>
      <c r="AZ1" t="s">
        <v>37</v>
      </c>
      <c r="BA1" t="s">
        <v>38</v>
      </c>
      <c r="BE1" t="str">
        <f>SUBSTITUTE(CONCATENATE(INDEX(OutcomeInfo,MATCH(B2,Outcomes,0),2),"_",B1,"_All")," ","_")</f>
        <v>HEALTH_Level_III_All</v>
      </c>
    </row>
    <row r="2" spans="2:78">
      <c r="B2" s="325" t="s">
        <v>58</v>
      </c>
      <c r="C2" s="326"/>
      <c r="D2" s="326"/>
      <c r="E2" s="326"/>
      <c r="F2" s="326"/>
      <c r="G2" s="327"/>
      <c r="AH2" s="47" t="s">
        <v>123</v>
      </c>
      <c r="AI2" s="47" t="str">
        <f t="shared" ref="AI2:AQ2" ca="1" si="0">IF(AND(AI$3&gt;=MIN($J$5:$AD$5),AI$3&lt;=MAX($J$5:$AD$5)),AI3,"")</f>
        <v/>
      </c>
      <c r="AJ2" s="47" t="str">
        <f t="shared" ca="1" si="0"/>
        <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43</v>
      </c>
      <c r="AV2">
        <v>2.0809287852241698</v>
      </c>
      <c r="AW2">
        <v>0.56126963796346896</v>
      </c>
      <c r="AX2">
        <v>0.84436979337401297</v>
      </c>
      <c r="AY2">
        <v>1.0156710723384501</v>
      </c>
      <c r="AZ2">
        <v>1.4169462906958801</v>
      </c>
      <c r="BA2">
        <v>2.16298856849239</v>
      </c>
      <c r="BC2" s="73" t="s">
        <v>155</v>
      </c>
      <c r="BE2" t="str">
        <f t="array" aca="1" ref="BE2:BZ123" ca="1">INDIRECT(BE1)</f>
        <v>Age</v>
      </c>
      <c r="BF2">
        <f ca="1"/>
        <v>7</v>
      </c>
      <c r="BG2">
        <f ca="1"/>
        <v>10</v>
      </c>
      <c r="BH2">
        <f ca="1"/>
        <v>15</v>
      </c>
      <c r="BI2">
        <f ca="1"/>
        <v>20</v>
      </c>
      <c r="BJ2">
        <f ca="1"/>
        <v>25</v>
      </c>
      <c r="BK2">
        <f ca="1"/>
        <v>30</v>
      </c>
      <c r="BL2">
        <f ca="1"/>
        <v>35</v>
      </c>
      <c r="BM2">
        <f ca="1"/>
        <v>40</v>
      </c>
      <c r="BN2">
        <f ca="1"/>
        <v>45</v>
      </c>
      <c r="BO2">
        <f ca="1"/>
        <v>50</v>
      </c>
      <c r="BP2">
        <f ca="1"/>
        <v>55</v>
      </c>
      <c r="BQ2">
        <f ca="1"/>
        <v>60</v>
      </c>
      <c r="BR2">
        <f ca="1"/>
        <v>65</v>
      </c>
      <c r="BS2">
        <f ca="1"/>
        <v>70</v>
      </c>
      <c r="BT2">
        <f ca="1"/>
        <v>75</v>
      </c>
      <c r="BU2">
        <f ca="1"/>
        <v>80</v>
      </c>
      <c r="BV2">
        <f ca="1"/>
        <v>85</v>
      </c>
      <c r="BW2">
        <f ca="1"/>
        <v>90</v>
      </c>
      <c r="BX2">
        <f ca="1"/>
        <v>95</v>
      </c>
      <c r="BY2">
        <f ca="1"/>
        <v>97</v>
      </c>
      <c r="BZ2">
        <f ca="1"/>
        <v>0</v>
      </c>
    </row>
    <row r="3" spans="2:78" ht="19">
      <c r="B3" t="s">
        <v>116</v>
      </c>
      <c r="C3" s="69">
        <f>'Assessment Data Entry'!C4</f>
        <v>0</v>
      </c>
      <c r="J3" s="24" t="str">
        <f t="array" ref="J3">CONCATENATE(B2,": ",B1)</f>
        <v>Child Health Conditions Questionnaire: Level III</v>
      </c>
      <c r="AI3" s="47">
        <v>3</v>
      </c>
      <c r="AJ3" s="47">
        <v>5</v>
      </c>
      <c r="AK3" s="47">
        <v>10</v>
      </c>
      <c r="AL3" s="47">
        <v>25</v>
      </c>
      <c r="AM3" s="47">
        <v>50</v>
      </c>
      <c r="AN3" s="47">
        <v>75</v>
      </c>
      <c r="AO3" s="47">
        <v>90</v>
      </c>
      <c r="AP3" s="47">
        <v>95</v>
      </c>
      <c r="AQ3" s="47">
        <v>97</v>
      </c>
      <c r="AR3" t="s">
        <v>161</v>
      </c>
      <c r="AT3">
        <v>2</v>
      </c>
      <c r="AU3" t="s">
        <v>43</v>
      </c>
      <c r="AV3">
        <v>2.1642621185575099</v>
      </c>
      <c r="AW3">
        <v>0.56151720625470503</v>
      </c>
      <c r="AX3">
        <v>0.84650624006773001</v>
      </c>
      <c r="AY3">
        <v>1.0128481588420499</v>
      </c>
      <c r="AZ3">
        <v>1.4165909190780399</v>
      </c>
      <c r="BA3">
        <v>2.1644059251588001</v>
      </c>
      <c r="BE3">
        <f ca="1"/>
        <v>2</v>
      </c>
      <c r="BF3">
        <f ca="1"/>
        <v>0.08</v>
      </c>
      <c r="BG3">
        <f ca="1"/>
        <v>0.11</v>
      </c>
      <c r="BH3">
        <f ca="1"/>
        <v>0.31</v>
      </c>
      <c r="BI3">
        <f ca="1"/>
        <v>0.36</v>
      </c>
      <c r="BJ3">
        <f ca="1"/>
        <v>0.41</v>
      </c>
      <c r="BK3">
        <f ca="1"/>
        <v>0.45</v>
      </c>
      <c r="BL3">
        <f ca="1"/>
        <v>0.51</v>
      </c>
      <c r="BM3">
        <f ca="1"/>
        <v>0.56000000000000005</v>
      </c>
      <c r="BN3">
        <f ca="1"/>
        <v>0.63</v>
      </c>
      <c r="BO3">
        <f ca="1"/>
        <v>0.73</v>
      </c>
      <c r="BP3">
        <f ca="1"/>
        <v>0.78</v>
      </c>
      <c r="BQ3">
        <f ca="1"/>
        <v>0.89</v>
      </c>
      <c r="BR3">
        <f ca="1"/>
        <v>0.96</v>
      </c>
      <c r="BS3">
        <f ca="1"/>
        <v>1.04</v>
      </c>
      <c r="BT3">
        <f ca="1"/>
        <v>1.19</v>
      </c>
      <c r="BU3">
        <f ca="1"/>
        <v>1.37</v>
      </c>
      <c r="BV3">
        <f ca="1"/>
        <v>1.52</v>
      </c>
      <c r="BW3">
        <f ca="1"/>
        <v>1.74</v>
      </c>
      <c r="BX3">
        <f ca="1"/>
        <v>2.23</v>
      </c>
      <c r="BY3">
        <f ca="1"/>
        <v>2.4900000000000002</v>
      </c>
      <c r="BZ3">
        <f ca="1"/>
        <v>0</v>
      </c>
    </row>
    <row r="4" spans="2:78" ht="20" thickBot="1">
      <c r="I4" s="24"/>
      <c r="AH4">
        <v>2</v>
      </c>
      <c r="AI4" s="47" t="e">
        <f t="shared" ref="AI4:AQ13" ca="1" si="1">IF(AND(AI$3&gt;=MIN($J$5:$AD$5),AI$3&lt;=MAX($J$5:$AD$5)),INDEX(allCentiles,$AR4,MATCH(AI$3,topRow)),NA())</f>
        <v>#N/A</v>
      </c>
      <c r="AJ4" s="47" t="e">
        <f t="shared" ca="1" si="1"/>
        <v>#N/A</v>
      </c>
      <c r="AK4" s="47">
        <f t="shared" ca="1" si="1"/>
        <v>0.11</v>
      </c>
      <c r="AL4" s="47">
        <f t="shared" ca="1" si="1"/>
        <v>0.41</v>
      </c>
      <c r="AM4" s="47">
        <f t="shared" ca="1" si="1"/>
        <v>0.73</v>
      </c>
      <c r="AN4" s="47">
        <f t="shared" ca="1" si="1"/>
        <v>1.19</v>
      </c>
      <c r="AO4" s="47">
        <f t="shared" ca="1" si="1"/>
        <v>1.74</v>
      </c>
      <c r="AP4" s="47">
        <f t="shared" ca="1" si="1"/>
        <v>2.23</v>
      </c>
      <c r="AQ4" s="47">
        <f t="shared" ca="1" si="1"/>
        <v>2.4900000000000002</v>
      </c>
      <c r="AR4">
        <v>2</v>
      </c>
      <c r="AT4">
        <v>3</v>
      </c>
      <c r="AU4" t="s">
        <v>43</v>
      </c>
      <c r="AV4">
        <v>2.2475954518908399</v>
      </c>
      <c r="AW4">
        <v>0.56176477454593998</v>
      </c>
      <c r="AX4">
        <v>0.84864268676144805</v>
      </c>
      <c r="AY4">
        <v>1.01002524534566</v>
      </c>
      <c r="AZ4">
        <v>1.4162355474602</v>
      </c>
      <c r="BA4">
        <v>2.1658232818252201</v>
      </c>
      <c r="BE4">
        <f ca="1"/>
        <v>2.08</v>
      </c>
      <c r="BF4">
        <f ca="1"/>
        <v>0.09</v>
      </c>
      <c r="BG4">
        <f ca="1"/>
        <v>0.11</v>
      </c>
      <c r="BH4">
        <f ca="1"/>
        <v>0.32</v>
      </c>
      <c r="BI4">
        <f ca="1"/>
        <v>0.37</v>
      </c>
      <c r="BJ4">
        <f ca="1"/>
        <v>0.41</v>
      </c>
      <c r="BK4">
        <f ca="1"/>
        <v>0.46</v>
      </c>
      <c r="BL4">
        <f ca="1"/>
        <v>0.52</v>
      </c>
      <c r="BM4">
        <f ca="1"/>
        <v>0.56999999999999995</v>
      </c>
      <c r="BN4">
        <f ca="1"/>
        <v>0.64</v>
      </c>
      <c r="BO4">
        <f ca="1"/>
        <v>0.73</v>
      </c>
      <c r="BP4">
        <f ca="1"/>
        <v>0.79</v>
      </c>
      <c r="BQ4">
        <f ca="1"/>
        <v>0.89</v>
      </c>
      <c r="BR4">
        <f ca="1"/>
        <v>0.97</v>
      </c>
      <c r="BS4">
        <f ca="1"/>
        <v>1.04</v>
      </c>
      <c r="BT4">
        <f ca="1"/>
        <v>1.19</v>
      </c>
      <c r="BU4">
        <f ca="1"/>
        <v>1.37</v>
      </c>
      <c r="BV4">
        <f ca="1"/>
        <v>1.53</v>
      </c>
      <c r="BW4">
        <f ca="1"/>
        <v>1.75</v>
      </c>
      <c r="BX4">
        <f ca="1"/>
        <v>2.2400000000000002</v>
      </c>
      <c r="BY4">
        <f ca="1"/>
        <v>2.4900000000000002</v>
      </c>
      <c r="BZ4">
        <f ca="1"/>
        <v>0</v>
      </c>
    </row>
    <row r="5" spans="2:78" ht="17" customHeight="1" thickBot="1">
      <c r="B5" t="s">
        <v>4</v>
      </c>
      <c r="I5" s="25" t="str">
        <f t="array" aca="1" ref="I5:AD46" ca="1">INDIRECT(SUBSTITUTE(CONCATENATE(INDEX(OutcomeInfo,MATCH(B2,Outcomes,0),2),"_",B1)," ","_"))</f>
        <v>Age</v>
      </c>
      <c r="J5" s="4">
        <f ca="1"/>
        <v>7</v>
      </c>
      <c r="K5" s="198">
        <f ca="1"/>
        <v>10</v>
      </c>
      <c r="L5" s="4">
        <f ca="1"/>
        <v>15</v>
      </c>
      <c r="M5" s="198">
        <f ca="1"/>
        <v>20</v>
      </c>
      <c r="N5" s="4">
        <f ca="1"/>
        <v>25</v>
      </c>
      <c r="O5" s="198">
        <f ca="1"/>
        <v>30</v>
      </c>
      <c r="P5" s="4">
        <f ca="1"/>
        <v>35</v>
      </c>
      <c r="Q5" s="198">
        <f ca="1"/>
        <v>40</v>
      </c>
      <c r="R5" s="4">
        <f ca="1"/>
        <v>45</v>
      </c>
      <c r="S5" s="198">
        <f ca="1"/>
        <v>50</v>
      </c>
      <c r="T5" s="4">
        <f ca="1"/>
        <v>55</v>
      </c>
      <c r="U5" s="198">
        <f ca="1"/>
        <v>60</v>
      </c>
      <c r="V5" s="4">
        <f ca="1"/>
        <v>65</v>
      </c>
      <c r="W5" s="198">
        <f ca="1"/>
        <v>70</v>
      </c>
      <c r="X5" s="4">
        <f ca="1"/>
        <v>75</v>
      </c>
      <c r="Y5" s="198">
        <f ca="1"/>
        <v>80</v>
      </c>
      <c r="Z5" s="4">
        <f ca="1"/>
        <v>85</v>
      </c>
      <c r="AA5" s="198">
        <f ca="1"/>
        <v>90</v>
      </c>
      <c r="AB5" s="4">
        <f ca="1"/>
        <v>95</v>
      </c>
      <c r="AC5" s="198">
        <f ca="1"/>
        <v>97</v>
      </c>
      <c r="AD5" s="5" t="str">
        <f ca="1"/>
        <v>x</v>
      </c>
      <c r="AF5" s="59">
        <f ca="1">COUNTIF(J5:AD5,"&lt;&gt;x")</f>
        <v>20</v>
      </c>
      <c r="AH5">
        <v>2.08</v>
      </c>
      <c r="AI5" s="47" t="e">
        <f t="shared" ca="1" si="1"/>
        <v>#N/A</v>
      </c>
      <c r="AJ5" s="47" t="e">
        <f t="shared" ca="1" si="1"/>
        <v>#N/A</v>
      </c>
      <c r="AK5" s="47">
        <f t="shared" ca="1" si="1"/>
        <v>0.11</v>
      </c>
      <c r="AL5" s="47">
        <f t="shared" ca="1" si="1"/>
        <v>0.41</v>
      </c>
      <c r="AM5" s="47">
        <f t="shared" ca="1" si="1"/>
        <v>0.73</v>
      </c>
      <c r="AN5" s="47">
        <f t="shared" ca="1" si="1"/>
        <v>1.19</v>
      </c>
      <c r="AO5" s="47">
        <f t="shared" ca="1" si="1"/>
        <v>1.75</v>
      </c>
      <c r="AP5" s="47">
        <f t="shared" ca="1" si="1"/>
        <v>2.2400000000000002</v>
      </c>
      <c r="AQ5" s="47">
        <f t="shared" ca="1" si="1"/>
        <v>2.4900000000000002</v>
      </c>
      <c r="AR5">
        <v>3</v>
      </c>
      <c r="AT5">
        <v>4</v>
      </c>
      <c r="AU5" t="s">
        <v>43</v>
      </c>
      <c r="AV5">
        <v>2.3309287852241698</v>
      </c>
      <c r="AW5">
        <v>0.56201234283717505</v>
      </c>
      <c r="AX5">
        <v>0.85077913345516498</v>
      </c>
      <c r="AY5">
        <v>1.00720233184926</v>
      </c>
      <c r="AZ5">
        <v>1.41588017584237</v>
      </c>
      <c r="BA5">
        <v>2.1672406384916298</v>
      </c>
      <c r="BE5">
        <f ca="1"/>
        <v>2.17</v>
      </c>
      <c r="BF5">
        <f ca="1"/>
        <v>0.09</v>
      </c>
      <c r="BG5">
        <f ca="1"/>
        <v>0.12</v>
      </c>
      <c r="BH5">
        <f ca="1"/>
        <v>0.32</v>
      </c>
      <c r="BI5">
        <f ca="1"/>
        <v>0.37</v>
      </c>
      <c r="BJ5">
        <f ca="1"/>
        <v>0.42</v>
      </c>
      <c r="BK5">
        <f ca="1"/>
        <v>0.47</v>
      </c>
      <c r="BL5">
        <f ca="1"/>
        <v>0.52</v>
      </c>
      <c r="BM5">
        <f ca="1"/>
        <v>0.57999999999999996</v>
      </c>
      <c r="BN5">
        <f ca="1"/>
        <v>0.65</v>
      </c>
      <c r="BO5">
        <f ca="1"/>
        <v>0.74</v>
      </c>
      <c r="BP5">
        <f ca="1"/>
        <v>0.79</v>
      </c>
      <c r="BQ5">
        <f ca="1"/>
        <v>0.89</v>
      </c>
      <c r="BR5">
        <f ca="1"/>
        <v>0.97</v>
      </c>
      <c r="BS5">
        <f ca="1"/>
        <v>1.04</v>
      </c>
      <c r="BT5">
        <f ca="1"/>
        <v>1.2</v>
      </c>
      <c r="BU5">
        <f ca="1"/>
        <v>1.38</v>
      </c>
      <c r="BV5">
        <f ca="1"/>
        <v>1.53</v>
      </c>
      <c r="BW5">
        <f ca="1"/>
        <v>1.77</v>
      </c>
      <c r="BX5">
        <f ca="1"/>
        <v>2.25</v>
      </c>
      <c r="BY5">
        <f ca="1"/>
        <v>2.4900000000000002</v>
      </c>
      <c r="BZ5">
        <f ca="1"/>
        <v>0</v>
      </c>
    </row>
    <row r="6" spans="2:78">
      <c r="B6" t="s">
        <v>5</v>
      </c>
      <c r="C6" s="49">
        <f>IF('Assessment Data Entry'!E8="","",'Assessment Data Entry'!E8)</f>
        <v>3</v>
      </c>
      <c r="D6" t="s">
        <v>6</v>
      </c>
      <c r="E6" s="49">
        <f>IF('Assessment Data Entry'!G8="",0,'Assessment Data Entry'!G8)</f>
        <v>4</v>
      </c>
      <c r="F6" t="s">
        <v>7</v>
      </c>
      <c r="H6" s="59">
        <f>IF(C6="","",(C6-2)*4+FLOOR(E6/3,1)+1)</f>
        <v>6</v>
      </c>
      <c r="I6" s="6" t="str">
        <f ca="1"/>
        <v>2 years  0 mo</v>
      </c>
      <c r="J6" s="40">
        <f ca="1"/>
        <v>0</v>
      </c>
      <c r="K6" s="41">
        <f ca="1"/>
        <v>0</v>
      </c>
      <c r="L6" s="40">
        <f ca="1"/>
        <v>0.2</v>
      </c>
      <c r="M6" s="41">
        <f ca="1"/>
        <v>0.2</v>
      </c>
      <c r="N6" s="40">
        <f ca="1"/>
        <v>0.3</v>
      </c>
      <c r="O6" s="41">
        <f ca="1"/>
        <v>0.3</v>
      </c>
      <c r="P6" s="40">
        <f ca="1"/>
        <v>0.4</v>
      </c>
      <c r="Q6" s="41">
        <f ca="1"/>
        <v>0.4</v>
      </c>
      <c r="R6" s="40">
        <f ca="1"/>
        <v>0.5</v>
      </c>
      <c r="S6" s="41">
        <f ca="1"/>
        <v>0.6</v>
      </c>
      <c r="T6" s="40">
        <f ca="1"/>
        <v>0.7</v>
      </c>
      <c r="U6" s="41">
        <f ca="1"/>
        <v>0.8</v>
      </c>
      <c r="V6" s="40">
        <f ca="1"/>
        <v>0.9</v>
      </c>
      <c r="W6" s="41">
        <f ca="1"/>
        <v>0.9</v>
      </c>
      <c r="X6" s="40">
        <f ca="1"/>
        <v>1.1000000000000001</v>
      </c>
      <c r="Y6" s="41">
        <f ca="1"/>
        <v>1.3</v>
      </c>
      <c r="Z6" s="40">
        <f ca="1"/>
        <v>1.3</v>
      </c>
      <c r="AA6" s="41">
        <f ca="1"/>
        <v>1.4</v>
      </c>
      <c r="AB6" s="40">
        <f ca="1"/>
        <v>2.1</v>
      </c>
      <c r="AC6" s="41">
        <f ca="1"/>
        <v>2.5</v>
      </c>
      <c r="AD6" s="42" t="str">
        <f ca="1"/>
        <v>x</v>
      </c>
      <c r="AF6" s="47"/>
      <c r="AH6">
        <v>2.17</v>
      </c>
      <c r="AI6" s="47" t="e">
        <f t="shared" ca="1" si="1"/>
        <v>#N/A</v>
      </c>
      <c r="AJ6" s="47" t="e">
        <f t="shared" ca="1" si="1"/>
        <v>#N/A</v>
      </c>
      <c r="AK6" s="47">
        <f t="shared" ca="1" si="1"/>
        <v>0.12</v>
      </c>
      <c r="AL6" s="47">
        <f t="shared" ca="1" si="1"/>
        <v>0.42</v>
      </c>
      <c r="AM6" s="47">
        <f t="shared" ca="1" si="1"/>
        <v>0.74</v>
      </c>
      <c r="AN6" s="47">
        <f t="shared" ca="1" si="1"/>
        <v>1.2</v>
      </c>
      <c r="AO6" s="47">
        <f t="shared" ca="1" si="1"/>
        <v>1.77</v>
      </c>
      <c r="AP6" s="47">
        <f t="shared" ca="1" si="1"/>
        <v>2.25</v>
      </c>
      <c r="AQ6" s="47">
        <f t="shared" ca="1" si="1"/>
        <v>2.4900000000000002</v>
      </c>
      <c r="AR6">
        <v>4</v>
      </c>
      <c r="AT6">
        <v>5</v>
      </c>
      <c r="AU6" t="s">
        <v>43</v>
      </c>
      <c r="AV6">
        <v>2.4142621185575099</v>
      </c>
      <c r="AW6">
        <v>0.56225991112841001</v>
      </c>
      <c r="AX6">
        <v>0.85291558014888302</v>
      </c>
      <c r="AY6">
        <v>1.00437941835287</v>
      </c>
      <c r="AZ6">
        <v>1.4155248042245301</v>
      </c>
      <c r="BA6">
        <v>2.1686579951580498</v>
      </c>
      <c r="BE6">
        <f ca="1"/>
        <v>2.25</v>
      </c>
      <c r="BF6">
        <f ca="1"/>
        <v>0.09</v>
      </c>
      <c r="BG6">
        <f ca="1"/>
        <v>0.12</v>
      </c>
      <c r="BH6">
        <f ca="1"/>
        <v>0.32</v>
      </c>
      <c r="BI6">
        <f ca="1"/>
        <v>0.38</v>
      </c>
      <c r="BJ6">
        <f ca="1"/>
        <v>0.42</v>
      </c>
      <c r="BK6">
        <f ca="1"/>
        <v>0.47</v>
      </c>
      <c r="BL6">
        <f ca="1"/>
        <v>0.53</v>
      </c>
      <c r="BM6">
        <f ca="1"/>
        <v>0.59</v>
      </c>
      <c r="BN6">
        <f ca="1"/>
        <v>0.65</v>
      </c>
      <c r="BO6">
        <f ca="1"/>
        <v>0.74</v>
      </c>
      <c r="BP6">
        <f ca="1"/>
        <v>0.8</v>
      </c>
      <c r="BQ6">
        <f ca="1"/>
        <v>0.9</v>
      </c>
      <c r="BR6">
        <f ca="1"/>
        <v>0.97</v>
      </c>
      <c r="BS6">
        <f ca="1"/>
        <v>1.05</v>
      </c>
      <c r="BT6">
        <f ca="1"/>
        <v>1.2</v>
      </c>
      <c r="BU6">
        <f ca="1"/>
        <v>1.38</v>
      </c>
      <c r="BV6">
        <f ca="1"/>
        <v>1.54</v>
      </c>
      <c r="BW6">
        <f ca="1"/>
        <v>1.78</v>
      </c>
      <c r="BX6">
        <f ca="1"/>
        <v>2.25</v>
      </c>
      <c r="BY6">
        <f ca="1"/>
        <v>2.48</v>
      </c>
      <c r="BZ6">
        <f ca="1"/>
        <v>0</v>
      </c>
    </row>
    <row r="7" spans="2:78">
      <c r="B7" t="s">
        <v>8</v>
      </c>
      <c r="C7" s="49" t="str">
        <f t="array" aca="1" ref="C7" ca="1">IF(OR(B1=0,INDIRECT(INDEX(scoreLocation,MATCH(VLOOKUP(B2,OutcomeInfo,2,FALSE),INDEX(scoreLocation,,1),0),6))=""),"",INDIRECT(INDEX(scoreLocation,MATCH(VLOOKUP(B2,OutcomeInfo,2,FALSE),INDEX(scoreLocation,,1),0),6)))</f>
        <v/>
      </c>
      <c r="H7" s="60">
        <f t="array" aca="1" ref="H7" ca="1">MAX(COLUMN(topRow)*IF(INDEX(fullTable,H6,0)=C7,1,0))-9</f>
        <v>-9</v>
      </c>
      <c r="I7" s="6" t="str">
        <f ca="1"/>
        <v>3 mo</v>
      </c>
      <c r="J7" s="40">
        <f ca="1"/>
        <v>0</v>
      </c>
      <c r="K7" s="41">
        <f ca="1"/>
        <v>0</v>
      </c>
      <c r="L7" s="40">
        <f ca="1"/>
        <v>0.2</v>
      </c>
      <c r="M7" s="41">
        <f ca="1"/>
        <v>0.3</v>
      </c>
      <c r="N7" s="40">
        <f ca="1"/>
        <v>0.3</v>
      </c>
      <c r="O7" s="41">
        <f ca="1"/>
        <v>0.3</v>
      </c>
      <c r="P7" s="40">
        <f ca="1"/>
        <v>0.4</v>
      </c>
      <c r="Q7" s="41">
        <f ca="1"/>
        <v>0.4</v>
      </c>
      <c r="R7" s="40">
        <f ca="1"/>
        <v>0.5</v>
      </c>
      <c r="S7" s="41">
        <f ca="1"/>
        <v>0.6</v>
      </c>
      <c r="T7" s="40">
        <f ca="1"/>
        <v>0.7</v>
      </c>
      <c r="U7" s="41">
        <f ca="1"/>
        <v>0.8</v>
      </c>
      <c r="V7" s="40">
        <f ca="1"/>
        <v>0.9</v>
      </c>
      <c r="W7" s="41">
        <f ca="1"/>
        <v>1</v>
      </c>
      <c r="X7" s="40">
        <f ca="1"/>
        <v>1.1000000000000001</v>
      </c>
      <c r="Y7" s="41">
        <f ca="1"/>
        <v>1.3</v>
      </c>
      <c r="Z7" s="40">
        <f ca="1"/>
        <v>1.4</v>
      </c>
      <c r="AA7" s="41">
        <f ca="1"/>
        <v>1.5</v>
      </c>
      <c r="AB7" s="40">
        <f ca="1"/>
        <v>2.1</v>
      </c>
      <c r="AC7" s="41">
        <f ca="1"/>
        <v>2.5</v>
      </c>
      <c r="AD7" s="42" t="str">
        <f ca="1"/>
        <v>x</v>
      </c>
      <c r="AF7" s="47" t="s">
        <v>20</v>
      </c>
      <c r="AG7" s="47" t="s">
        <v>124</v>
      </c>
      <c r="AH7">
        <v>2.25</v>
      </c>
      <c r="AI7" s="47" t="e">
        <f t="shared" ca="1" si="1"/>
        <v>#N/A</v>
      </c>
      <c r="AJ7" s="47" t="e">
        <f t="shared" ca="1" si="1"/>
        <v>#N/A</v>
      </c>
      <c r="AK7" s="47">
        <f t="shared" ca="1" si="1"/>
        <v>0.12</v>
      </c>
      <c r="AL7" s="47">
        <f t="shared" ca="1" si="1"/>
        <v>0.42</v>
      </c>
      <c r="AM7" s="47">
        <f t="shared" ca="1" si="1"/>
        <v>0.74</v>
      </c>
      <c r="AN7" s="47">
        <f t="shared" ca="1" si="1"/>
        <v>1.2</v>
      </c>
      <c r="AO7" s="47">
        <f t="shared" ca="1" si="1"/>
        <v>1.78</v>
      </c>
      <c r="AP7" s="47">
        <f t="shared" ca="1" si="1"/>
        <v>2.25</v>
      </c>
      <c r="AQ7" s="47">
        <f t="shared" ca="1" si="1"/>
        <v>2.48</v>
      </c>
      <c r="AR7">
        <v>5</v>
      </c>
      <c r="AT7">
        <v>6</v>
      </c>
      <c r="AU7" t="s">
        <v>43</v>
      </c>
      <c r="AV7">
        <v>2.4975954518908399</v>
      </c>
      <c r="AW7">
        <v>0.56250747941964496</v>
      </c>
      <c r="AX7">
        <v>0.85505202684260095</v>
      </c>
      <c r="AY7">
        <v>1.0015565048564801</v>
      </c>
      <c r="AZ7">
        <v>1.4151694326066999</v>
      </c>
      <c r="BA7">
        <v>2.17007535182446</v>
      </c>
      <c r="BE7">
        <f ca="1"/>
        <v>2.33</v>
      </c>
      <c r="BF7">
        <f ca="1"/>
        <v>0.1</v>
      </c>
      <c r="BG7">
        <f ca="1"/>
        <v>0.13</v>
      </c>
      <c r="BH7">
        <f ca="1"/>
        <v>0.33</v>
      </c>
      <c r="BI7">
        <f ca="1"/>
        <v>0.38</v>
      </c>
      <c r="BJ7">
        <f ca="1"/>
        <v>0.43</v>
      </c>
      <c r="BK7">
        <f ca="1"/>
        <v>0.48</v>
      </c>
      <c r="BL7">
        <f ca="1"/>
        <v>0.54</v>
      </c>
      <c r="BM7">
        <f ca="1"/>
        <v>0.59</v>
      </c>
      <c r="BN7">
        <f ca="1"/>
        <v>0.66</v>
      </c>
      <c r="BO7">
        <f ca="1"/>
        <v>0.74</v>
      </c>
      <c r="BP7">
        <f ca="1"/>
        <v>0.8</v>
      </c>
      <c r="BQ7">
        <f ca="1"/>
        <v>0.9</v>
      </c>
      <c r="BR7">
        <f ca="1"/>
        <v>0.97</v>
      </c>
      <c r="BS7">
        <f ca="1"/>
        <v>1.05</v>
      </c>
      <c r="BT7">
        <f ca="1"/>
        <v>1.21</v>
      </c>
      <c r="BU7">
        <f ca="1"/>
        <v>1.39</v>
      </c>
      <c r="BV7">
        <f ca="1"/>
        <v>1.55</v>
      </c>
      <c r="BW7">
        <f ca="1"/>
        <v>1.8</v>
      </c>
      <c r="BX7">
        <f ca="1"/>
        <v>2.2599999999999998</v>
      </c>
      <c r="BY7">
        <f ca="1"/>
        <v>2.48</v>
      </c>
      <c r="BZ7">
        <f ca="1"/>
        <v>0</v>
      </c>
    </row>
    <row r="8" spans="2:78">
      <c r="B8" s="62" t="s">
        <v>9</v>
      </c>
      <c r="C8" s="63" t="str">
        <f t="array" aca="1" ref="C8" ca="1">IF(C7="","",IF(C7&lt;INDEX(fullTable,H6,1),"min",IF(C7&gt;INDEX(fullTable,H6,width),"max",INDEX(topRow,1,SUM(1*(INDEX(OFFSET($J$6,0,0,41,width),H6,0)&lt;=C7))-IF(H8&gt;1,H8-1,0)))))</f>
        <v/>
      </c>
      <c r="D8" s="63" t="str">
        <f t="array" aca="1" ref="D8" ca="1">IF(MAX(COLUMN(topRow)*IF(INDEX(fullTable,H6,0)=C7,1,0))&lt;=0,C8,IF(H7=width,"max",INDEX(topRow,0,H7)))</f>
        <v/>
      </c>
      <c r="E8" s="62"/>
      <c r="F8" s="64" t="str">
        <f ca="1">IF(OR(C6="",C7=""),"",IF(OR(AND(C8="min",D8&lt;&gt;"min"),IFERROR(FIND("&lt;",C8),0)&gt;0),_xlfn.CONCAT("&lt;=",D8),IF(C8="max",_xlfn.CONCAT("&gt;",INDEX(topRow,1,COUNTIF(topRow,"&lt;&gt;x"))),IF(C8="min",CONCATENATE("&lt;",$J$5),IF(D8="max",CONCATENATE("&gt;=",C8),IF(C8=D8,C8,CONCATENATE(C8," to ",D8)))))))</f>
        <v/>
      </c>
      <c r="G8" s="61"/>
      <c r="H8" s="60">
        <f t="array" aca="1" ref="H8" ca="1">SUM(1*(INDEX(OFFSET($J$6,0,0,41,width),H6,0)=C7))</f>
        <v>0</v>
      </c>
      <c r="I8" s="6" t="str">
        <f ca="1"/>
        <v>6 mo</v>
      </c>
      <c r="J8" s="40">
        <f ca="1"/>
        <v>0</v>
      </c>
      <c r="K8" s="41">
        <f ca="1"/>
        <v>0.1</v>
      </c>
      <c r="L8" s="40">
        <f ca="1"/>
        <v>0.3</v>
      </c>
      <c r="M8" s="41">
        <f ca="1"/>
        <v>0.3</v>
      </c>
      <c r="N8" s="40">
        <f ca="1"/>
        <v>0.3</v>
      </c>
      <c r="O8" s="41">
        <f ca="1"/>
        <v>0.4</v>
      </c>
      <c r="P8" s="40">
        <f ca="1"/>
        <v>0.4</v>
      </c>
      <c r="Q8" s="41">
        <f ca="1"/>
        <v>0.5</v>
      </c>
      <c r="R8" s="40">
        <f ca="1"/>
        <v>0.5</v>
      </c>
      <c r="S8" s="41">
        <f ca="1"/>
        <v>0.7</v>
      </c>
      <c r="T8" s="40">
        <f ca="1"/>
        <v>0.7</v>
      </c>
      <c r="U8" s="41">
        <f ca="1"/>
        <v>0.8</v>
      </c>
      <c r="V8" s="40">
        <f ca="1"/>
        <v>0.9</v>
      </c>
      <c r="W8" s="41">
        <f ca="1"/>
        <v>1</v>
      </c>
      <c r="X8" s="40">
        <f ca="1"/>
        <v>1.1000000000000001</v>
      </c>
      <c r="Y8" s="41">
        <f ca="1"/>
        <v>1.3</v>
      </c>
      <c r="Z8" s="40">
        <f ca="1"/>
        <v>1.4</v>
      </c>
      <c r="AA8" s="41">
        <f ca="1"/>
        <v>1.6</v>
      </c>
      <c r="AB8" s="40">
        <f ca="1"/>
        <v>2.2000000000000002</v>
      </c>
      <c r="AC8" s="41">
        <f ca="1"/>
        <v>2.5</v>
      </c>
      <c r="AD8" s="42" t="str">
        <f ca="1"/>
        <v>x</v>
      </c>
      <c r="AF8" s="47" t="e">
        <f ca="1">IF(OR(C6="",C7=""),NA(),C6+E6/12)</f>
        <v>#N/A</v>
      </c>
      <c r="AG8" s="47" t="e">
        <f ca="1">IF(C7="",NA(),C7)</f>
        <v>#N/A</v>
      </c>
      <c r="AH8">
        <v>2.33</v>
      </c>
      <c r="AI8" s="47" t="e">
        <f t="shared" ca="1" si="1"/>
        <v>#N/A</v>
      </c>
      <c r="AJ8" s="47" t="e">
        <f t="shared" ca="1" si="1"/>
        <v>#N/A</v>
      </c>
      <c r="AK8" s="47">
        <f t="shared" ca="1" si="1"/>
        <v>0.13</v>
      </c>
      <c r="AL8" s="47">
        <f t="shared" ca="1" si="1"/>
        <v>0.43</v>
      </c>
      <c r="AM8" s="47">
        <f t="shared" ca="1" si="1"/>
        <v>0.74</v>
      </c>
      <c r="AN8" s="47">
        <f t="shared" ca="1" si="1"/>
        <v>1.21</v>
      </c>
      <c r="AO8" s="47">
        <f t="shared" ca="1" si="1"/>
        <v>1.8</v>
      </c>
      <c r="AP8" s="47">
        <f t="shared" ca="1" si="1"/>
        <v>2.2599999999999998</v>
      </c>
      <c r="AQ8" s="47">
        <f t="shared" ca="1" si="1"/>
        <v>2.48</v>
      </c>
      <c r="AR8">
        <v>6</v>
      </c>
      <c r="AT8">
        <v>7</v>
      </c>
      <c r="AU8" t="s">
        <v>43</v>
      </c>
      <c r="AV8">
        <v>2.5809287852241698</v>
      </c>
      <c r="AW8">
        <v>0.56275504771088003</v>
      </c>
      <c r="AX8">
        <v>0.857188473536318</v>
      </c>
      <c r="AY8">
        <v>0.998733591360082</v>
      </c>
      <c r="AZ8">
        <v>1.41481406098886</v>
      </c>
      <c r="BA8">
        <v>2.1714927084908799</v>
      </c>
      <c r="BE8">
        <f ca="1"/>
        <v>2.42</v>
      </c>
      <c r="BF8">
        <f ca="1"/>
        <v>0.1</v>
      </c>
      <c r="BG8">
        <f ca="1"/>
        <v>0.13</v>
      </c>
      <c r="BH8">
        <f ca="1"/>
        <v>0.33</v>
      </c>
      <c r="BI8">
        <f ca="1"/>
        <v>0.39</v>
      </c>
      <c r="BJ8">
        <f ca="1"/>
        <v>0.44</v>
      </c>
      <c r="BK8">
        <f ca="1"/>
        <v>0.49</v>
      </c>
      <c r="BL8">
        <f ca="1"/>
        <v>0.54</v>
      </c>
      <c r="BM8">
        <f ca="1"/>
        <v>0.6</v>
      </c>
      <c r="BN8">
        <f ca="1"/>
        <v>0.67</v>
      </c>
      <c r="BO8">
        <f ca="1"/>
        <v>0.75</v>
      </c>
      <c r="BP8">
        <f ca="1"/>
        <v>0.81</v>
      </c>
      <c r="BQ8">
        <f ca="1"/>
        <v>0.9</v>
      </c>
      <c r="BR8">
        <f ca="1"/>
        <v>0.98</v>
      </c>
      <c r="BS8">
        <f ca="1"/>
        <v>1.05</v>
      </c>
      <c r="BT8">
        <f ca="1"/>
        <v>1.21</v>
      </c>
      <c r="BU8">
        <f ca="1"/>
        <v>1.39</v>
      </c>
      <c r="BV8">
        <f ca="1"/>
        <v>1.56</v>
      </c>
      <c r="BW8">
        <f ca="1"/>
        <v>1.81</v>
      </c>
      <c r="BX8">
        <f ca="1"/>
        <v>2.27</v>
      </c>
      <c r="BY8">
        <f ca="1"/>
        <v>2.48</v>
      </c>
      <c r="BZ8">
        <f ca="1"/>
        <v>0</v>
      </c>
    </row>
    <row r="9" spans="2:78" ht="17" thickBot="1">
      <c r="B9" s="50" t="s">
        <v>9</v>
      </c>
      <c r="C9" s="58" t="str">
        <f ca="1">IF(OR(LEFT(F8,2)="&gt;&gt;",LEFT(F8,2)="&lt;&lt;"),RIGHT(F8,LEN(F8)-1),F8)</f>
        <v/>
      </c>
      <c r="D9" s="60" t="str">
        <f t="array" aca="1" ref="D9" ca="1">RIGHT(C9,LEN(C9)+1-MIN(FIND({0,1,2,3,4,5,6,7,8,9},C9&amp;"0123456789")))</f>
        <v/>
      </c>
      <c r="E9" s="52"/>
      <c r="H9" s="61"/>
      <c r="I9" s="10" t="str">
        <f ca="1"/>
        <v>9 mo</v>
      </c>
      <c r="J9" s="43">
        <f ca="1"/>
        <v>0.1</v>
      </c>
      <c r="K9" s="44">
        <f ca="1"/>
        <v>0.1</v>
      </c>
      <c r="L9" s="43">
        <f ca="1"/>
        <v>0.3</v>
      </c>
      <c r="M9" s="44">
        <f ca="1"/>
        <v>0.3</v>
      </c>
      <c r="N9" s="43">
        <f ca="1"/>
        <v>0.4</v>
      </c>
      <c r="O9" s="44">
        <f ca="1"/>
        <v>0.4</v>
      </c>
      <c r="P9" s="43">
        <f ca="1"/>
        <v>0.4</v>
      </c>
      <c r="Q9" s="44">
        <f ca="1"/>
        <v>0.5</v>
      </c>
      <c r="R9" s="43">
        <f ca="1"/>
        <v>0.6</v>
      </c>
      <c r="S9" s="44">
        <f ca="1"/>
        <v>0.7</v>
      </c>
      <c r="T9" s="43">
        <f ca="1"/>
        <v>0.7</v>
      </c>
      <c r="U9" s="44">
        <f ca="1"/>
        <v>0.9</v>
      </c>
      <c r="V9" s="43">
        <f ca="1"/>
        <v>0.9</v>
      </c>
      <c r="W9" s="44">
        <f ca="1"/>
        <v>1</v>
      </c>
      <c r="X9" s="43">
        <f ca="1"/>
        <v>1.1000000000000001</v>
      </c>
      <c r="Y9" s="44">
        <f ca="1"/>
        <v>1.3</v>
      </c>
      <c r="Z9" s="43">
        <f ca="1"/>
        <v>1.4</v>
      </c>
      <c r="AA9" s="44">
        <f ca="1"/>
        <v>1.6</v>
      </c>
      <c r="AB9" s="43">
        <f ca="1"/>
        <v>2.2000000000000002</v>
      </c>
      <c r="AC9" s="44">
        <f ca="1"/>
        <v>2.5</v>
      </c>
      <c r="AD9" s="45" t="str">
        <f ca="1"/>
        <v>x</v>
      </c>
      <c r="AF9" s="47" t="e">
        <f ca="1">IF(OR(C13="",C12=""),NA(),C12+E12/12)</f>
        <v>#N/A</v>
      </c>
      <c r="AG9" s="47" t="e">
        <f ca="1">IF(C13="",NA(),C13)</f>
        <v>#N/A</v>
      </c>
      <c r="AH9">
        <v>2.42</v>
      </c>
      <c r="AI9" s="47" t="e">
        <f t="shared" ca="1" si="1"/>
        <v>#N/A</v>
      </c>
      <c r="AJ9" s="47" t="e">
        <f t="shared" ca="1" si="1"/>
        <v>#N/A</v>
      </c>
      <c r="AK9" s="47">
        <f t="shared" ca="1" si="1"/>
        <v>0.13</v>
      </c>
      <c r="AL9" s="47">
        <f t="shared" ca="1" si="1"/>
        <v>0.44</v>
      </c>
      <c r="AM9" s="47">
        <f t="shared" ca="1" si="1"/>
        <v>0.75</v>
      </c>
      <c r="AN9" s="47">
        <f t="shared" ca="1" si="1"/>
        <v>1.21</v>
      </c>
      <c r="AO9" s="47">
        <f t="shared" ca="1" si="1"/>
        <v>1.81</v>
      </c>
      <c r="AP9" s="47">
        <f t="shared" ca="1" si="1"/>
        <v>2.27</v>
      </c>
      <c r="AQ9" s="47">
        <f t="shared" ca="1" si="1"/>
        <v>2.48</v>
      </c>
      <c r="AR9">
        <v>7</v>
      </c>
      <c r="AT9">
        <v>8</v>
      </c>
      <c r="AU9" t="s">
        <v>43</v>
      </c>
      <c r="AV9">
        <v>2.6642621185575099</v>
      </c>
      <c r="AW9">
        <v>0.56300261600211499</v>
      </c>
      <c r="AX9">
        <v>0.85932492023003604</v>
      </c>
      <c r="AY9">
        <v>0.99591067786368803</v>
      </c>
      <c r="AZ9">
        <v>1.41445868937102</v>
      </c>
      <c r="BA9">
        <v>2.1729100651572901</v>
      </c>
      <c r="BE9">
        <f ca="1"/>
        <v>2.5</v>
      </c>
      <c r="BF9">
        <f ca="1"/>
        <v>0.1</v>
      </c>
      <c r="BG9">
        <f ca="1"/>
        <v>0.13</v>
      </c>
      <c r="BH9">
        <f ca="1"/>
        <v>0.33</v>
      </c>
      <c r="BI9">
        <f ca="1"/>
        <v>0.39</v>
      </c>
      <c r="BJ9">
        <f ca="1"/>
        <v>0.44</v>
      </c>
      <c r="BK9">
        <f ca="1"/>
        <v>0.49</v>
      </c>
      <c r="BL9">
        <f ca="1"/>
        <v>0.55000000000000004</v>
      </c>
      <c r="BM9">
        <f ca="1"/>
        <v>0.61</v>
      </c>
      <c r="BN9">
        <f ca="1"/>
        <v>0.67</v>
      </c>
      <c r="BO9">
        <f ca="1"/>
        <v>0.75</v>
      </c>
      <c r="BP9">
        <f ca="1"/>
        <v>0.81</v>
      </c>
      <c r="BQ9">
        <f ca="1"/>
        <v>0.9</v>
      </c>
      <c r="BR9">
        <f ca="1"/>
        <v>0.98</v>
      </c>
      <c r="BS9">
        <f ca="1"/>
        <v>1.06</v>
      </c>
      <c r="BT9">
        <f ca="1"/>
        <v>1.22</v>
      </c>
      <c r="BU9">
        <f ca="1"/>
        <v>1.4</v>
      </c>
      <c r="BV9">
        <f ca="1"/>
        <v>1.57</v>
      </c>
      <c r="BW9">
        <f ca="1"/>
        <v>1.82</v>
      </c>
      <c r="BX9">
        <f ca="1"/>
        <v>2.27</v>
      </c>
      <c r="BY9">
        <f ca="1"/>
        <v>2.48</v>
      </c>
      <c r="BZ9">
        <f ca="1"/>
        <v>0</v>
      </c>
    </row>
    <row r="10" spans="2:78">
      <c r="H10" s="61"/>
      <c r="I10" s="6" t="str">
        <f ca="1"/>
        <v>3 years  0 mo</v>
      </c>
      <c r="J10" s="40">
        <f ca="1"/>
        <v>0.1</v>
      </c>
      <c r="K10" s="41">
        <f ca="1"/>
        <v>0.1</v>
      </c>
      <c r="L10" s="40">
        <f ca="1"/>
        <v>0.3</v>
      </c>
      <c r="M10" s="41">
        <f ca="1"/>
        <v>0.3</v>
      </c>
      <c r="N10" s="40">
        <f ca="1"/>
        <v>0.4</v>
      </c>
      <c r="O10" s="41">
        <f ca="1"/>
        <v>0.4</v>
      </c>
      <c r="P10" s="40">
        <f ca="1"/>
        <v>0.5</v>
      </c>
      <c r="Q10" s="41">
        <f ca="1"/>
        <v>0.5</v>
      </c>
      <c r="R10" s="40">
        <f ca="1"/>
        <v>0.6</v>
      </c>
      <c r="S10" s="41">
        <f ca="1"/>
        <v>0.7</v>
      </c>
      <c r="T10" s="40">
        <f ca="1"/>
        <v>0.8</v>
      </c>
      <c r="U10" s="41">
        <f ca="1"/>
        <v>0.9</v>
      </c>
      <c r="V10" s="40">
        <f ca="1"/>
        <v>0.9</v>
      </c>
      <c r="W10" s="41">
        <f ca="1"/>
        <v>1</v>
      </c>
      <c r="X10" s="40">
        <f ca="1"/>
        <v>1.2</v>
      </c>
      <c r="Y10" s="41">
        <f ca="1"/>
        <v>1.3</v>
      </c>
      <c r="Z10" s="40">
        <f ca="1"/>
        <v>1.5</v>
      </c>
      <c r="AA10" s="41">
        <f ca="1"/>
        <v>1.7</v>
      </c>
      <c r="AB10" s="40">
        <f ca="1"/>
        <v>2.2000000000000002</v>
      </c>
      <c r="AC10" s="41">
        <f ca="1"/>
        <v>2.5</v>
      </c>
      <c r="AD10" s="42" t="str">
        <f ca="1"/>
        <v>x</v>
      </c>
      <c r="AH10">
        <v>2.5</v>
      </c>
      <c r="AI10" s="47" t="e">
        <f t="shared" ca="1" si="1"/>
        <v>#N/A</v>
      </c>
      <c r="AJ10" s="47" t="e">
        <f t="shared" ca="1" si="1"/>
        <v>#N/A</v>
      </c>
      <c r="AK10" s="47">
        <f t="shared" ca="1" si="1"/>
        <v>0.13</v>
      </c>
      <c r="AL10" s="47">
        <f t="shared" ca="1" si="1"/>
        <v>0.44</v>
      </c>
      <c r="AM10" s="47">
        <f t="shared" ca="1" si="1"/>
        <v>0.75</v>
      </c>
      <c r="AN10" s="47">
        <f t="shared" ca="1" si="1"/>
        <v>1.22</v>
      </c>
      <c r="AO10" s="47">
        <f t="shared" ca="1" si="1"/>
        <v>1.82</v>
      </c>
      <c r="AP10" s="47">
        <f t="shared" ca="1" si="1"/>
        <v>2.27</v>
      </c>
      <c r="AQ10" s="47">
        <f t="shared" ca="1" si="1"/>
        <v>2.48</v>
      </c>
      <c r="AR10">
        <v>8</v>
      </c>
      <c r="AT10">
        <v>9</v>
      </c>
      <c r="AU10" t="s">
        <v>43</v>
      </c>
      <c r="AV10">
        <v>2.7475954518908399</v>
      </c>
      <c r="AW10">
        <v>0.56325018429335005</v>
      </c>
      <c r="AX10">
        <v>0.86146136692375297</v>
      </c>
      <c r="AY10">
        <v>0.99308776436729396</v>
      </c>
      <c r="AZ10">
        <v>1.4141033177531901</v>
      </c>
      <c r="BA10">
        <v>2.1743274218237101</v>
      </c>
      <c r="BE10">
        <f ca="1"/>
        <v>2.58</v>
      </c>
      <c r="BF10">
        <f ca="1"/>
        <v>0.11</v>
      </c>
      <c r="BG10">
        <f ca="1"/>
        <v>0.14000000000000001</v>
      </c>
      <c r="BH10">
        <f ca="1"/>
        <v>0.34</v>
      </c>
      <c r="BI10">
        <f ca="1"/>
        <v>0.4</v>
      </c>
      <c r="BJ10">
        <f ca="1"/>
        <v>0.45</v>
      </c>
      <c r="BK10">
        <f ca="1"/>
        <v>0.5</v>
      </c>
      <c r="BL10">
        <f ca="1"/>
        <v>0.55000000000000004</v>
      </c>
      <c r="BM10">
        <f ca="1"/>
        <v>0.61</v>
      </c>
      <c r="BN10">
        <f ca="1"/>
        <v>0.68</v>
      </c>
      <c r="BO10">
        <f ca="1"/>
        <v>0.76</v>
      </c>
      <c r="BP10">
        <f ca="1"/>
        <v>0.81</v>
      </c>
      <c r="BQ10">
        <f ca="1"/>
        <v>0.91</v>
      </c>
      <c r="BR10">
        <f ca="1"/>
        <v>0.98</v>
      </c>
      <c r="BS10">
        <f ca="1"/>
        <v>1.06</v>
      </c>
      <c r="BT10">
        <f ca="1"/>
        <v>1.22</v>
      </c>
      <c r="BU10">
        <f ca="1"/>
        <v>1.4</v>
      </c>
      <c r="BV10">
        <f ca="1"/>
        <v>1.57</v>
      </c>
      <c r="BW10">
        <f ca="1"/>
        <v>1.84</v>
      </c>
      <c r="BX10">
        <f ca="1"/>
        <v>2.2799999999999998</v>
      </c>
      <c r="BY10">
        <f ca="1"/>
        <v>2.48</v>
      </c>
      <c r="BZ10">
        <f ca="1"/>
        <v>0</v>
      </c>
    </row>
    <row r="11" spans="2:78">
      <c r="B11" t="s">
        <v>10</v>
      </c>
      <c r="H11" s="61"/>
      <c r="I11" s="6" t="str">
        <f ca="1"/>
        <v>3 mo</v>
      </c>
      <c r="J11" s="40">
        <f ca="1"/>
        <v>0.1</v>
      </c>
      <c r="K11" s="41">
        <f ca="1"/>
        <v>0.1</v>
      </c>
      <c r="L11" s="40">
        <f ca="1"/>
        <v>0.3</v>
      </c>
      <c r="M11" s="41">
        <f ca="1"/>
        <v>0.4</v>
      </c>
      <c r="N11" s="40">
        <f ca="1"/>
        <v>0.4</v>
      </c>
      <c r="O11" s="41">
        <f ca="1"/>
        <v>0.4</v>
      </c>
      <c r="P11" s="40">
        <f ca="1"/>
        <v>0.5</v>
      </c>
      <c r="Q11" s="41">
        <f ca="1"/>
        <v>0.6</v>
      </c>
      <c r="R11" s="40">
        <f ca="1"/>
        <v>0.6</v>
      </c>
      <c r="S11" s="41">
        <f ca="1"/>
        <v>0.7</v>
      </c>
      <c r="T11" s="40">
        <f ca="1"/>
        <v>0.8</v>
      </c>
      <c r="U11" s="41">
        <f ca="1"/>
        <v>0.9</v>
      </c>
      <c r="V11" s="40">
        <f ca="1"/>
        <v>1</v>
      </c>
      <c r="W11" s="41">
        <f ca="1"/>
        <v>1</v>
      </c>
      <c r="X11" s="40">
        <f ca="1"/>
        <v>1.2</v>
      </c>
      <c r="Y11" s="41">
        <f ca="1"/>
        <v>1.4</v>
      </c>
      <c r="Z11" s="40">
        <f ca="1"/>
        <v>1.5</v>
      </c>
      <c r="AA11" s="41">
        <f ca="1"/>
        <v>1.7</v>
      </c>
      <c r="AB11" s="40">
        <f ca="1"/>
        <v>2.2000000000000002</v>
      </c>
      <c r="AC11" s="41">
        <f ca="1"/>
        <v>2.5</v>
      </c>
      <c r="AD11" s="42" t="str">
        <f ca="1"/>
        <v>x</v>
      </c>
      <c r="AH11">
        <v>2.58</v>
      </c>
      <c r="AI11" s="47" t="e">
        <f t="shared" ca="1" si="1"/>
        <v>#N/A</v>
      </c>
      <c r="AJ11" s="47" t="e">
        <f t="shared" ca="1" si="1"/>
        <v>#N/A</v>
      </c>
      <c r="AK11" s="47">
        <f t="shared" ca="1" si="1"/>
        <v>0.14000000000000001</v>
      </c>
      <c r="AL11" s="47">
        <f t="shared" ca="1" si="1"/>
        <v>0.45</v>
      </c>
      <c r="AM11" s="47">
        <f t="shared" ca="1" si="1"/>
        <v>0.76</v>
      </c>
      <c r="AN11" s="47">
        <f t="shared" ca="1" si="1"/>
        <v>1.22</v>
      </c>
      <c r="AO11" s="47">
        <f t="shared" ca="1" si="1"/>
        <v>1.84</v>
      </c>
      <c r="AP11" s="47">
        <f t="shared" ca="1" si="1"/>
        <v>2.2799999999999998</v>
      </c>
      <c r="AQ11" s="47">
        <f t="shared" ca="1" si="1"/>
        <v>2.48</v>
      </c>
      <c r="AR11">
        <v>9</v>
      </c>
      <c r="AS11" s="46"/>
      <c r="AT11">
        <v>10</v>
      </c>
      <c r="AU11" t="s">
        <v>43</v>
      </c>
      <c r="AV11">
        <v>2.8309287852241698</v>
      </c>
      <c r="AW11">
        <v>0.56349775258458501</v>
      </c>
      <c r="AX11">
        <v>0.86359781361747101</v>
      </c>
      <c r="AY11">
        <v>0.99026485087089999</v>
      </c>
      <c r="AZ11">
        <v>1.4137479461353499</v>
      </c>
      <c r="BA11">
        <v>2.1757447784901198</v>
      </c>
      <c r="BE11">
        <f ca="1"/>
        <v>2.67</v>
      </c>
      <c r="BF11">
        <f ca="1"/>
        <v>0.11</v>
      </c>
      <c r="BG11">
        <f ca="1"/>
        <v>0.14000000000000001</v>
      </c>
      <c r="BH11">
        <f ca="1"/>
        <v>0.34</v>
      </c>
      <c r="BI11">
        <f ca="1"/>
        <v>0.4</v>
      </c>
      <c r="BJ11">
        <f ca="1"/>
        <v>0.45</v>
      </c>
      <c r="BK11">
        <f ca="1"/>
        <v>0.51</v>
      </c>
      <c r="BL11">
        <f ca="1"/>
        <v>0.56000000000000005</v>
      </c>
      <c r="BM11">
        <f ca="1"/>
        <v>0.62</v>
      </c>
      <c r="BN11">
        <f ca="1"/>
        <v>0.69</v>
      </c>
      <c r="BO11">
        <f ca="1"/>
        <v>0.76</v>
      </c>
      <c r="BP11">
        <f ca="1"/>
        <v>0.82</v>
      </c>
      <c r="BQ11">
        <f ca="1"/>
        <v>0.91</v>
      </c>
      <c r="BR11">
        <f ca="1"/>
        <v>0.98</v>
      </c>
      <c r="BS11">
        <f ca="1"/>
        <v>1.06</v>
      </c>
      <c r="BT11">
        <f ca="1"/>
        <v>1.22</v>
      </c>
      <c r="BU11">
        <f ca="1"/>
        <v>1.4</v>
      </c>
      <c r="BV11">
        <f ca="1"/>
        <v>1.58</v>
      </c>
      <c r="BW11">
        <f ca="1"/>
        <v>1.85</v>
      </c>
      <c r="BX11">
        <f ca="1"/>
        <v>2.2799999999999998</v>
      </c>
      <c r="BY11">
        <f ca="1"/>
        <v>2.4700000000000002</v>
      </c>
      <c r="BZ11">
        <f ca="1"/>
        <v>0</v>
      </c>
    </row>
    <row r="12" spans="2:78">
      <c r="B12" t="s">
        <v>5</v>
      </c>
      <c r="C12" s="49">
        <f>IF('Assessment Data Entry'!E4="","",'Assessment Data Entry'!E4)</f>
        <v>4</v>
      </c>
      <c r="D12" t="s">
        <v>6</v>
      </c>
      <c r="E12" s="49">
        <f>IF('Assessment Data Entry'!G4="",0,'Assessment Data Entry'!G4)</f>
        <v>2</v>
      </c>
      <c r="F12" t="s">
        <v>7</v>
      </c>
      <c r="H12" s="59">
        <f>IF(C12="","",(C12-2)*4+FLOOR(E12/3,1)+1)</f>
        <v>9</v>
      </c>
      <c r="I12" s="6" t="str">
        <f ca="1"/>
        <v>6 mo</v>
      </c>
      <c r="J12" s="40">
        <f ca="1"/>
        <v>0.1</v>
      </c>
      <c r="K12" s="41">
        <f ca="1"/>
        <v>0.1</v>
      </c>
      <c r="L12" s="40">
        <f ca="1"/>
        <v>0.3</v>
      </c>
      <c r="M12" s="41">
        <f ca="1"/>
        <v>0.4</v>
      </c>
      <c r="N12" s="40">
        <f ca="1"/>
        <v>0.4</v>
      </c>
      <c r="O12" s="41">
        <f ca="1"/>
        <v>0.5</v>
      </c>
      <c r="P12" s="40">
        <f ca="1"/>
        <v>0.5</v>
      </c>
      <c r="Q12" s="41">
        <f ca="1"/>
        <v>0.6</v>
      </c>
      <c r="R12" s="40">
        <f ca="1"/>
        <v>0.7</v>
      </c>
      <c r="S12" s="41">
        <f ca="1"/>
        <v>0.7</v>
      </c>
      <c r="T12" s="40">
        <f ca="1"/>
        <v>0.8</v>
      </c>
      <c r="U12" s="41">
        <f ca="1"/>
        <v>0.9</v>
      </c>
      <c r="V12" s="40">
        <f ca="1"/>
        <v>1</v>
      </c>
      <c r="W12" s="41">
        <f ca="1"/>
        <v>1</v>
      </c>
      <c r="X12" s="40">
        <f ca="1"/>
        <v>1.2</v>
      </c>
      <c r="Y12" s="41">
        <f ca="1"/>
        <v>1.4</v>
      </c>
      <c r="Z12" s="40">
        <f ca="1"/>
        <v>1.5</v>
      </c>
      <c r="AA12" s="41">
        <f ca="1"/>
        <v>1.8</v>
      </c>
      <c r="AB12" s="40">
        <f ca="1"/>
        <v>2.2999999999999998</v>
      </c>
      <c r="AC12" s="41">
        <f ca="1"/>
        <v>2.5</v>
      </c>
      <c r="AD12" s="42" t="str">
        <f ca="1"/>
        <v>x</v>
      </c>
      <c r="AH12">
        <v>2.67</v>
      </c>
      <c r="AI12" s="47" t="e">
        <f t="shared" ca="1" si="1"/>
        <v>#N/A</v>
      </c>
      <c r="AJ12" s="47" t="e">
        <f t="shared" ca="1" si="1"/>
        <v>#N/A</v>
      </c>
      <c r="AK12" s="47">
        <f t="shared" ca="1" si="1"/>
        <v>0.14000000000000001</v>
      </c>
      <c r="AL12" s="47">
        <f t="shared" ca="1" si="1"/>
        <v>0.45</v>
      </c>
      <c r="AM12" s="47">
        <f t="shared" ca="1" si="1"/>
        <v>0.76</v>
      </c>
      <c r="AN12" s="47">
        <f t="shared" ca="1" si="1"/>
        <v>1.22</v>
      </c>
      <c r="AO12" s="47">
        <f t="shared" ca="1" si="1"/>
        <v>1.85</v>
      </c>
      <c r="AP12" s="47">
        <f t="shared" ca="1" si="1"/>
        <v>2.2799999999999998</v>
      </c>
      <c r="AQ12" s="47">
        <f t="shared" ca="1" si="1"/>
        <v>2.4700000000000002</v>
      </c>
      <c r="AR12">
        <v>10</v>
      </c>
      <c r="AT12">
        <v>11</v>
      </c>
      <c r="AU12" t="s">
        <v>43</v>
      </c>
      <c r="AV12">
        <v>2.9142621185575099</v>
      </c>
      <c r="AW12">
        <v>0.56374532087581997</v>
      </c>
      <c r="AX12">
        <v>0.86573426031118805</v>
      </c>
      <c r="AY12">
        <v>0.98744193737450603</v>
      </c>
      <c r="AZ12">
        <v>1.41339257451752</v>
      </c>
      <c r="BA12">
        <v>2.1771621351565398</v>
      </c>
      <c r="BE12">
        <f ca="1"/>
        <v>2.75</v>
      </c>
      <c r="BF12">
        <f ca="1"/>
        <v>0.11</v>
      </c>
      <c r="BG12">
        <f ca="1"/>
        <v>0.14000000000000001</v>
      </c>
      <c r="BH12">
        <f ca="1"/>
        <v>0.34</v>
      </c>
      <c r="BI12">
        <f ca="1"/>
        <v>0.4</v>
      </c>
      <c r="BJ12">
        <f ca="1"/>
        <v>0.46</v>
      </c>
      <c r="BK12">
        <f ca="1"/>
        <v>0.51</v>
      </c>
      <c r="BL12">
        <f ca="1"/>
        <v>0.56999999999999995</v>
      </c>
      <c r="BM12">
        <f ca="1"/>
        <v>0.63</v>
      </c>
      <c r="BN12">
        <f ca="1"/>
        <v>0.69</v>
      </c>
      <c r="BO12">
        <f ca="1"/>
        <v>0.77</v>
      </c>
      <c r="BP12">
        <f ca="1"/>
        <v>0.82</v>
      </c>
      <c r="BQ12">
        <f ca="1"/>
        <v>0.91</v>
      </c>
      <c r="BR12">
        <f ca="1"/>
        <v>0.99</v>
      </c>
      <c r="BS12">
        <f ca="1"/>
        <v>1.07</v>
      </c>
      <c r="BT12">
        <f ca="1"/>
        <v>1.23</v>
      </c>
      <c r="BU12">
        <f ca="1"/>
        <v>1.41</v>
      </c>
      <c r="BV12">
        <f ca="1"/>
        <v>1.59</v>
      </c>
      <c r="BW12">
        <f ca="1"/>
        <v>1.86</v>
      </c>
      <c r="BX12">
        <f ca="1"/>
        <v>2.29</v>
      </c>
      <c r="BY12">
        <f ca="1"/>
        <v>2.4700000000000002</v>
      </c>
      <c r="BZ12">
        <f ca="1"/>
        <v>0</v>
      </c>
    </row>
    <row r="13" spans="2:78" ht="17" thickBot="1">
      <c r="B13" t="s">
        <v>8</v>
      </c>
      <c r="C13" s="49" t="str">
        <f ca="1">IF(OR(B1=0,INDIRECT(INDEX(scoreLocation,MATCH(VLOOKUP(B2,OutcomeInfo,2,FALSE),INDEX(scoreLocation,,1),0),5))=""),"",INDIRECT(INDEX(scoreLocation,MATCH(VLOOKUP(B2,OutcomeInfo,2,FALSE),INDEX(scoreLocation,,1),0),5)))</f>
        <v/>
      </c>
      <c r="D13">
        <f t="array" aca="1" ref="D13" ca="1">INDIRECT(INDEX(scoreLocation,MATCH(VLOOKUP(B2,OutcomeInfo,2,FALSE),INDEX(scoreLocation,,1),0),5))</f>
        <v>0</v>
      </c>
      <c r="H13" s="60">
        <f t="array" aca="1" ref="H13" ca="1">MAX(COLUMN(topRow)*IF(INDEX(fullTable,H12,0)=C13,1,0))-9</f>
        <v>-9</v>
      </c>
      <c r="I13" s="10" t="str">
        <f ca="1"/>
        <v>9 mo</v>
      </c>
      <c r="J13" s="43">
        <f ca="1"/>
        <v>0.1</v>
      </c>
      <c r="K13" s="44">
        <f ca="1"/>
        <v>0.1</v>
      </c>
      <c r="L13" s="43">
        <f ca="1"/>
        <v>0.3</v>
      </c>
      <c r="M13" s="44">
        <f ca="1"/>
        <v>0.4</v>
      </c>
      <c r="N13" s="43">
        <f ca="1"/>
        <v>0.4</v>
      </c>
      <c r="O13" s="44">
        <f ca="1"/>
        <v>0.5</v>
      </c>
      <c r="P13" s="43">
        <f ca="1"/>
        <v>0.5</v>
      </c>
      <c r="Q13" s="44">
        <f ca="1"/>
        <v>0.6</v>
      </c>
      <c r="R13" s="43">
        <f ca="1"/>
        <v>0.7</v>
      </c>
      <c r="S13" s="44">
        <f ca="1"/>
        <v>0.8</v>
      </c>
      <c r="T13" s="43">
        <f ca="1"/>
        <v>0.8</v>
      </c>
      <c r="U13" s="44">
        <f ca="1"/>
        <v>0.9</v>
      </c>
      <c r="V13" s="43">
        <f ca="1"/>
        <v>1</v>
      </c>
      <c r="W13" s="44">
        <f ca="1"/>
        <v>1.1000000000000001</v>
      </c>
      <c r="X13" s="43">
        <f ca="1"/>
        <v>1.2</v>
      </c>
      <c r="Y13" s="44">
        <f ca="1"/>
        <v>1.4</v>
      </c>
      <c r="Z13" s="43">
        <f ca="1"/>
        <v>1.6</v>
      </c>
      <c r="AA13" s="44">
        <f ca="1"/>
        <v>1.8</v>
      </c>
      <c r="AB13" s="43">
        <f ca="1"/>
        <v>2.2999999999999998</v>
      </c>
      <c r="AC13" s="44">
        <f ca="1"/>
        <v>2.5</v>
      </c>
      <c r="AD13" s="45" t="str">
        <f ca="1"/>
        <v>x</v>
      </c>
      <c r="AF13" s="46"/>
      <c r="AH13">
        <v>2.75</v>
      </c>
      <c r="AI13" s="47" t="e">
        <f t="shared" ca="1" si="1"/>
        <v>#N/A</v>
      </c>
      <c r="AJ13" s="47" t="e">
        <f t="shared" ca="1" si="1"/>
        <v>#N/A</v>
      </c>
      <c r="AK13" s="47">
        <f t="shared" ca="1" si="1"/>
        <v>0.14000000000000001</v>
      </c>
      <c r="AL13" s="47">
        <f t="shared" ca="1" si="1"/>
        <v>0.46</v>
      </c>
      <c r="AM13" s="47">
        <f t="shared" ca="1" si="1"/>
        <v>0.77</v>
      </c>
      <c r="AN13" s="47">
        <f t="shared" ca="1" si="1"/>
        <v>1.23</v>
      </c>
      <c r="AO13" s="47">
        <f t="shared" ca="1" si="1"/>
        <v>1.86</v>
      </c>
      <c r="AP13" s="47">
        <f t="shared" ca="1" si="1"/>
        <v>2.29</v>
      </c>
      <c r="AQ13" s="47">
        <f t="shared" ca="1" si="1"/>
        <v>2.4700000000000002</v>
      </c>
      <c r="AR13">
        <v>11</v>
      </c>
      <c r="AT13">
        <v>12</v>
      </c>
      <c r="AU13" t="s">
        <v>43</v>
      </c>
      <c r="AV13">
        <v>2.9975954518908399</v>
      </c>
      <c r="AW13">
        <v>0.56399288916705503</v>
      </c>
      <c r="AX13">
        <v>0.86787070700490598</v>
      </c>
      <c r="AY13">
        <v>0.98461902387811295</v>
      </c>
      <c r="AZ13">
        <v>1.41303720289968</v>
      </c>
      <c r="BA13">
        <v>2.1785794918229602</v>
      </c>
      <c r="BE13">
        <f ca="1"/>
        <v>2.83</v>
      </c>
      <c r="BF13">
        <f ca="1"/>
        <v>0.11</v>
      </c>
      <c r="BG13">
        <f ca="1"/>
        <v>0.15</v>
      </c>
      <c r="BH13">
        <f ca="1"/>
        <v>0.35</v>
      </c>
      <c r="BI13">
        <f ca="1"/>
        <v>0.41</v>
      </c>
      <c r="BJ13">
        <f ca="1"/>
        <v>0.46</v>
      </c>
      <c r="BK13">
        <f ca="1"/>
        <v>0.52</v>
      </c>
      <c r="BL13">
        <f ca="1"/>
        <v>0.56999999999999995</v>
      </c>
      <c r="BM13">
        <f ca="1"/>
        <v>0.63</v>
      </c>
      <c r="BN13">
        <f ca="1"/>
        <v>0.7</v>
      </c>
      <c r="BO13">
        <f ca="1"/>
        <v>0.77</v>
      </c>
      <c r="BP13">
        <f ca="1"/>
        <v>0.82</v>
      </c>
      <c r="BQ13">
        <f ca="1"/>
        <v>0.91</v>
      </c>
      <c r="BR13">
        <f ca="1"/>
        <v>0.99</v>
      </c>
      <c r="BS13">
        <f ca="1"/>
        <v>1.07</v>
      </c>
      <c r="BT13">
        <f ca="1"/>
        <v>1.23</v>
      </c>
      <c r="BU13">
        <f ca="1"/>
        <v>1.41</v>
      </c>
      <c r="BV13">
        <f ca="1"/>
        <v>1.59</v>
      </c>
      <c r="BW13">
        <f ca="1"/>
        <v>1.87</v>
      </c>
      <c r="BX13">
        <f ca="1"/>
        <v>2.29</v>
      </c>
      <c r="BY13">
        <f ca="1"/>
        <v>2.4700000000000002</v>
      </c>
      <c r="BZ13">
        <f ca="1"/>
        <v>0</v>
      </c>
    </row>
    <row r="14" spans="2:78">
      <c r="B14" s="62" t="s">
        <v>9</v>
      </c>
      <c r="C14" s="63" t="str">
        <f t="array" aca="1" ref="C14" ca="1">IF(C13="","",IF(C13&lt;INDEX(fullTable,H12,1),"min",IF(C13&gt;INDEX(fullTable,H12,width),"max",INDEX(topRow,1,SUM(1*(INDEX(OFFSET($J$6,0,0,41,width),H12,0)&lt;=C13))-IF(H14&gt;1,H14-1,0)))))</f>
        <v/>
      </c>
      <c r="D14" s="63" t="str">
        <f t="array" aca="1" ref="D14" ca="1">IF(MAX(COLUMN(topRow)*IF(INDEX(fullTable,H12,0)=C13,1,0))&lt;=0,C14,IF(H13=width,"max",INDEX(topRow,0,H13)))</f>
        <v/>
      </c>
      <c r="E14" s="62"/>
      <c r="F14" s="64" t="str">
        <f ca="1">IF(OR(C12="",C13=""),"",IF(OR(AND(C14="min",D14&lt;&gt;"min"),IFERROR(FIND("&lt;",C14),0)&gt;0),_xlfn.CONCAT("&lt;=",D14),IF(C14="max",_xlfn.CONCAT("&gt;",INDEX(topRow,1,COUNTIF(topRow,"&lt;&gt;x"))),IF(C14="min",CONCATENATE("&lt;",$J$5),IF(D14="max",CONCATENATE("&gt;=",C14),IF(C14=D14,C14,CONCATENATE(C14," to ",D14)))))))</f>
        <v/>
      </c>
      <c r="H14" s="60">
        <f t="array" aca="1" ref="H14" ca="1">SUM(1*(INDEX(OFFSET($J$6,0,0,41,width),H12,0)=C13))</f>
        <v>0</v>
      </c>
      <c r="I14" s="6" t="str">
        <f ca="1"/>
        <v>4 years  0 mo</v>
      </c>
      <c r="J14" s="40">
        <f ca="1"/>
        <v>0.1</v>
      </c>
      <c r="K14" s="41">
        <f ca="1"/>
        <v>0.1</v>
      </c>
      <c r="L14" s="40">
        <f ca="1"/>
        <v>0.3</v>
      </c>
      <c r="M14" s="41">
        <f ca="1"/>
        <v>0.4</v>
      </c>
      <c r="N14" s="40">
        <f ca="1"/>
        <v>0.5</v>
      </c>
      <c r="O14" s="41">
        <f ca="1"/>
        <v>0.5</v>
      </c>
      <c r="P14" s="40">
        <f ca="1"/>
        <v>0.6</v>
      </c>
      <c r="Q14" s="41">
        <f ca="1"/>
        <v>0.6</v>
      </c>
      <c r="R14" s="40">
        <f ca="1"/>
        <v>0.7</v>
      </c>
      <c r="S14" s="41">
        <f ca="1"/>
        <v>0.8</v>
      </c>
      <c r="T14" s="40">
        <f ca="1"/>
        <v>0.8</v>
      </c>
      <c r="U14" s="41">
        <f ca="1"/>
        <v>0.9</v>
      </c>
      <c r="V14" s="40">
        <f ca="1"/>
        <v>1</v>
      </c>
      <c r="W14" s="41">
        <f ca="1"/>
        <v>1.1000000000000001</v>
      </c>
      <c r="X14" s="40">
        <f ca="1"/>
        <v>1.2</v>
      </c>
      <c r="Y14" s="41">
        <f ca="1"/>
        <v>1.4</v>
      </c>
      <c r="Z14" s="40">
        <f ca="1"/>
        <v>1.6</v>
      </c>
      <c r="AA14" s="41">
        <f ca="1"/>
        <v>1.9</v>
      </c>
      <c r="AB14" s="40">
        <f ca="1"/>
        <v>2.2999999999999998</v>
      </c>
      <c r="AC14" s="41">
        <f ca="1"/>
        <v>2.5</v>
      </c>
      <c r="AD14" s="42" t="str">
        <f ca="1"/>
        <v>x</v>
      </c>
      <c r="AH14">
        <v>2.83</v>
      </c>
      <c r="AI14" s="47" t="e">
        <f t="shared" ref="AI14:AQ23" ca="1" si="2">IF(AND(AI$3&gt;=MIN($J$5:$AD$5),AI$3&lt;=MAX($J$5:$AD$5)),INDEX(allCentiles,$AR14,MATCH(AI$3,topRow)),NA())</f>
        <v>#N/A</v>
      </c>
      <c r="AJ14" s="47" t="e">
        <f t="shared" ca="1" si="2"/>
        <v>#N/A</v>
      </c>
      <c r="AK14" s="47">
        <f t="shared" ca="1" si="2"/>
        <v>0.15</v>
      </c>
      <c r="AL14" s="47">
        <f t="shared" ca="1" si="2"/>
        <v>0.46</v>
      </c>
      <c r="AM14" s="47">
        <f t="shared" ca="1" si="2"/>
        <v>0.77</v>
      </c>
      <c r="AN14" s="47">
        <f t="shared" ca="1" si="2"/>
        <v>1.23</v>
      </c>
      <c r="AO14" s="47">
        <f t="shared" ca="1" si="2"/>
        <v>1.87</v>
      </c>
      <c r="AP14" s="47">
        <f t="shared" ca="1" si="2"/>
        <v>2.29</v>
      </c>
      <c r="AQ14" s="47">
        <f t="shared" ca="1" si="2"/>
        <v>2.4700000000000002</v>
      </c>
      <c r="AR14">
        <v>12</v>
      </c>
      <c r="AT14">
        <v>13</v>
      </c>
      <c r="AU14" t="s">
        <v>43</v>
      </c>
      <c r="AV14">
        <v>3.0809287852241698</v>
      </c>
      <c r="AW14">
        <v>0.56424045745829099</v>
      </c>
      <c r="AX14">
        <v>0.87000715369862403</v>
      </c>
      <c r="AY14">
        <v>0.98179611038171899</v>
      </c>
      <c r="AZ14">
        <v>1.4126818312818401</v>
      </c>
      <c r="BA14">
        <v>2.1799968484893699</v>
      </c>
      <c r="BE14">
        <f ca="1"/>
        <v>2.92</v>
      </c>
      <c r="BF14">
        <f ca="1"/>
        <v>0.12</v>
      </c>
      <c r="BG14">
        <f ca="1"/>
        <v>0.15</v>
      </c>
      <c r="BH14">
        <f ca="1"/>
        <v>0.35</v>
      </c>
      <c r="BI14">
        <f ca="1"/>
        <v>0.41</v>
      </c>
      <c r="BJ14">
        <f ca="1"/>
        <v>0.47</v>
      </c>
      <c r="BK14">
        <f ca="1"/>
        <v>0.52</v>
      </c>
      <c r="BL14">
        <f ca="1"/>
        <v>0.57999999999999996</v>
      </c>
      <c r="BM14">
        <f ca="1"/>
        <v>0.64</v>
      </c>
      <c r="BN14">
        <f ca="1"/>
        <v>0.7</v>
      </c>
      <c r="BO14">
        <f ca="1"/>
        <v>0.77</v>
      </c>
      <c r="BP14">
        <f ca="1"/>
        <v>0.83</v>
      </c>
      <c r="BQ14">
        <f ca="1"/>
        <v>0.92</v>
      </c>
      <c r="BR14">
        <f ca="1"/>
        <v>0.99</v>
      </c>
      <c r="BS14">
        <f ca="1"/>
        <v>1.07</v>
      </c>
      <c r="BT14">
        <f ca="1"/>
        <v>1.24</v>
      </c>
      <c r="BU14">
        <f ca="1"/>
        <v>1.41</v>
      </c>
      <c r="BV14">
        <f ca="1"/>
        <v>1.6</v>
      </c>
      <c r="BW14">
        <f ca="1"/>
        <v>1.88</v>
      </c>
      <c r="BX14">
        <f ca="1"/>
        <v>2.2999999999999998</v>
      </c>
      <c r="BY14">
        <f ca="1"/>
        <v>2.4700000000000002</v>
      </c>
      <c r="BZ14">
        <f ca="1"/>
        <v>0</v>
      </c>
    </row>
    <row r="15" spans="2:78">
      <c r="B15" s="50" t="s">
        <v>9</v>
      </c>
      <c r="C15" s="58" t="str">
        <f ca="1">IF(OR(LEFT(F14,2)="&gt;&gt;",LEFT(F14,2)="&lt;&lt;"),RIGHT(F14,LEN(F14)-1),F14)</f>
        <v/>
      </c>
      <c r="D15" s="60" t="str">
        <f t="array" aca="1" ref="D15" ca="1">RIGHT(C15,LEN(C15)+1-MIN(FIND({0,1,2,3,4,5,6,7,8,9},C15&amp;"0123456789")))</f>
        <v/>
      </c>
      <c r="E15" s="52"/>
      <c r="I15" s="6" t="str">
        <f ca="1"/>
        <v>3 mo</v>
      </c>
      <c r="J15" s="40">
        <f ca="1"/>
        <v>0.1</v>
      </c>
      <c r="K15" s="41">
        <f ca="1"/>
        <v>0.2</v>
      </c>
      <c r="L15" s="40">
        <f ca="1"/>
        <v>0.4</v>
      </c>
      <c r="M15" s="41">
        <f ca="1"/>
        <v>0.4</v>
      </c>
      <c r="N15" s="40">
        <f ca="1"/>
        <v>0.5</v>
      </c>
      <c r="O15" s="41">
        <f ca="1"/>
        <v>0.5</v>
      </c>
      <c r="P15" s="40">
        <f ca="1"/>
        <v>0.6</v>
      </c>
      <c r="Q15" s="41">
        <f ca="1"/>
        <v>0.6</v>
      </c>
      <c r="R15" s="40">
        <f ca="1"/>
        <v>0.7</v>
      </c>
      <c r="S15" s="41">
        <f ca="1"/>
        <v>0.8</v>
      </c>
      <c r="T15" s="40">
        <f ca="1"/>
        <v>0.8</v>
      </c>
      <c r="U15" s="41">
        <f ca="1"/>
        <v>0.9</v>
      </c>
      <c r="V15" s="40">
        <f ca="1"/>
        <v>1</v>
      </c>
      <c r="W15" s="41">
        <f ca="1"/>
        <v>1.1000000000000001</v>
      </c>
      <c r="X15" s="40">
        <f ca="1"/>
        <v>1.2</v>
      </c>
      <c r="Y15" s="41">
        <f ca="1"/>
        <v>1.4</v>
      </c>
      <c r="Z15" s="40">
        <f ca="1"/>
        <v>1.6</v>
      </c>
      <c r="AA15" s="41">
        <f ca="1"/>
        <v>1.9</v>
      </c>
      <c r="AB15" s="40">
        <f ca="1"/>
        <v>2.2999999999999998</v>
      </c>
      <c r="AC15" s="41">
        <f ca="1"/>
        <v>2.5</v>
      </c>
      <c r="AD15" s="42" t="str">
        <f ca="1"/>
        <v>x</v>
      </c>
      <c r="AF15" s="46"/>
      <c r="AH15">
        <v>2.92</v>
      </c>
      <c r="AI15" s="47" t="e">
        <f t="shared" ca="1" si="2"/>
        <v>#N/A</v>
      </c>
      <c r="AJ15" s="47" t="e">
        <f t="shared" ca="1" si="2"/>
        <v>#N/A</v>
      </c>
      <c r="AK15" s="47">
        <f t="shared" ca="1" si="2"/>
        <v>0.15</v>
      </c>
      <c r="AL15" s="47">
        <f t="shared" ca="1" si="2"/>
        <v>0.47</v>
      </c>
      <c r="AM15" s="47">
        <f t="shared" ca="1" si="2"/>
        <v>0.77</v>
      </c>
      <c r="AN15" s="47">
        <f t="shared" ca="1" si="2"/>
        <v>1.24</v>
      </c>
      <c r="AO15" s="47">
        <f t="shared" ca="1" si="2"/>
        <v>1.88</v>
      </c>
      <c r="AP15" s="47">
        <f t="shared" ca="1" si="2"/>
        <v>2.2999999999999998</v>
      </c>
      <c r="AQ15" s="47">
        <f t="shared" ca="1" si="2"/>
        <v>2.4700000000000002</v>
      </c>
      <c r="AR15">
        <v>13</v>
      </c>
      <c r="AT15">
        <v>14</v>
      </c>
      <c r="AU15" t="s">
        <v>43</v>
      </c>
      <c r="AV15">
        <v>3.1642621185575099</v>
      </c>
      <c r="AW15">
        <v>0.56448802574952595</v>
      </c>
      <c r="AX15">
        <v>0.87214360039234096</v>
      </c>
      <c r="AY15">
        <v>0.97897319688532503</v>
      </c>
      <c r="AZ15">
        <v>1.4123264596640099</v>
      </c>
      <c r="BA15">
        <v>2.1814142051557899</v>
      </c>
      <c r="BE15">
        <f ca="1"/>
        <v>3</v>
      </c>
      <c r="BF15">
        <f ca="1"/>
        <v>0.12</v>
      </c>
      <c r="BG15">
        <f ca="1"/>
        <v>0.15</v>
      </c>
      <c r="BH15">
        <f ca="1"/>
        <v>0.35</v>
      </c>
      <c r="BI15">
        <f ca="1"/>
        <v>0.42</v>
      </c>
      <c r="BJ15">
        <f ca="1"/>
        <v>0.47</v>
      </c>
      <c r="BK15">
        <f ca="1"/>
        <v>0.53</v>
      </c>
      <c r="BL15">
        <f ca="1"/>
        <v>0.57999999999999996</v>
      </c>
      <c r="BM15">
        <f ca="1"/>
        <v>0.64</v>
      </c>
      <c r="BN15">
        <f ca="1"/>
        <v>0.71</v>
      </c>
      <c r="BO15">
        <f ca="1"/>
        <v>0.78</v>
      </c>
      <c r="BP15">
        <f ca="1"/>
        <v>0.83</v>
      </c>
      <c r="BQ15">
        <f ca="1"/>
        <v>0.92</v>
      </c>
      <c r="BR15">
        <f ca="1"/>
        <v>0.99</v>
      </c>
      <c r="BS15">
        <f ca="1"/>
        <v>1.08</v>
      </c>
      <c r="BT15">
        <f ca="1"/>
        <v>1.24</v>
      </c>
      <c r="BU15">
        <f ca="1"/>
        <v>1.42</v>
      </c>
      <c r="BV15">
        <f ca="1"/>
        <v>1.61</v>
      </c>
      <c r="BW15">
        <f ca="1"/>
        <v>1.89</v>
      </c>
      <c r="BX15">
        <f ca="1"/>
        <v>2.2999999999999998</v>
      </c>
      <c r="BY15">
        <f ca="1"/>
        <v>2.4700000000000002</v>
      </c>
      <c r="BZ15">
        <f ca="1"/>
        <v>0</v>
      </c>
    </row>
    <row r="16" spans="2:78">
      <c r="F16" s="56" t="s">
        <v>151</v>
      </c>
      <c r="G16" s="57" t="str">
        <f>CONCATENATE(C22, " to +",C23)</f>
        <v>-15 to +5</v>
      </c>
      <c r="I16" s="6" t="str">
        <f ca="1"/>
        <v>6 mo</v>
      </c>
      <c r="J16" s="40">
        <f ca="1"/>
        <v>0.1</v>
      </c>
      <c r="K16" s="41">
        <f ca="1"/>
        <v>0.2</v>
      </c>
      <c r="L16" s="40">
        <f ca="1"/>
        <v>0.4</v>
      </c>
      <c r="M16" s="41">
        <f ca="1"/>
        <v>0.4</v>
      </c>
      <c r="N16" s="40">
        <f ca="1"/>
        <v>0.5</v>
      </c>
      <c r="O16" s="41">
        <f ca="1"/>
        <v>0.5</v>
      </c>
      <c r="P16" s="40">
        <f ca="1"/>
        <v>0.6</v>
      </c>
      <c r="Q16" s="41">
        <f ca="1"/>
        <v>0.7</v>
      </c>
      <c r="R16" s="40">
        <f ca="1"/>
        <v>0.7</v>
      </c>
      <c r="S16" s="41">
        <f ca="1"/>
        <v>0.8</v>
      </c>
      <c r="T16" s="40">
        <f ca="1"/>
        <v>0.8</v>
      </c>
      <c r="U16" s="41">
        <f ca="1"/>
        <v>0.9</v>
      </c>
      <c r="V16" s="40">
        <f ca="1"/>
        <v>1</v>
      </c>
      <c r="W16" s="41">
        <f ca="1"/>
        <v>1.1000000000000001</v>
      </c>
      <c r="X16" s="40">
        <f ca="1"/>
        <v>1.3</v>
      </c>
      <c r="Y16" s="41">
        <f ca="1"/>
        <v>1.4</v>
      </c>
      <c r="Z16" s="40">
        <f ca="1"/>
        <v>1.6</v>
      </c>
      <c r="AA16" s="41">
        <f ca="1"/>
        <v>1.9</v>
      </c>
      <c r="AB16" s="40">
        <f ca="1"/>
        <v>2.2999999999999998</v>
      </c>
      <c r="AC16" s="41">
        <f ca="1"/>
        <v>2.5</v>
      </c>
      <c r="AD16" s="42" t="str">
        <f ca="1"/>
        <v>x</v>
      </c>
      <c r="AH16">
        <v>3</v>
      </c>
      <c r="AI16" s="47" t="e">
        <f t="shared" ca="1" si="2"/>
        <v>#N/A</v>
      </c>
      <c r="AJ16" s="47" t="e">
        <f t="shared" ca="1" si="2"/>
        <v>#N/A</v>
      </c>
      <c r="AK16" s="47">
        <f t="shared" ca="1" si="2"/>
        <v>0.15</v>
      </c>
      <c r="AL16" s="47">
        <f t="shared" ca="1" si="2"/>
        <v>0.47</v>
      </c>
      <c r="AM16" s="47">
        <f t="shared" ca="1" si="2"/>
        <v>0.78</v>
      </c>
      <c r="AN16" s="47">
        <f t="shared" ca="1" si="2"/>
        <v>1.24</v>
      </c>
      <c r="AO16" s="47">
        <f t="shared" ca="1" si="2"/>
        <v>1.89</v>
      </c>
      <c r="AP16" s="47">
        <f t="shared" ca="1" si="2"/>
        <v>2.2999999999999998</v>
      </c>
      <c r="AQ16" s="47">
        <f t="shared" ca="1" si="2"/>
        <v>2.4700000000000002</v>
      </c>
      <c r="AR16">
        <v>14</v>
      </c>
      <c r="AT16">
        <v>15</v>
      </c>
      <c r="AU16" t="s">
        <v>43</v>
      </c>
      <c r="AV16">
        <v>3.2475954518908399</v>
      </c>
      <c r="AW16">
        <v>0.56473559404076101</v>
      </c>
      <c r="AX16">
        <v>0.874280047086059</v>
      </c>
      <c r="AY16">
        <v>0.97615028338893095</v>
      </c>
      <c r="AZ16">
        <v>1.41197108804617</v>
      </c>
      <c r="BA16">
        <v>2.1828315618222001</v>
      </c>
      <c r="BE16">
        <f ca="1"/>
        <v>3.08</v>
      </c>
      <c r="BF16">
        <f ca="1"/>
        <v>0.12</v>
      </c>
      <c r="BG16">
        <f ca="1"/>
        <v>0.16</v>
      </c>
      <c r="BH16">
        <f ca="1"/>
        <v>0.35</v>
      </c>
      <c r="BI16">
        <f ca="1"/>
        <v>0.42</v>
      </c>
      <c r="BJ16">
        <f ca="1"/>
        <v>0.48</v>
      </c>
      <c r="BK16">
        <f ca="1"/>
        <v>0.53</v>
      </c>
      <c r="BL16">
        <f ca="1"/>
        <v>0.59</v>
      </c>
      <c r="BM16">
        <f ca="1"/>
        <v>0.65</v>
      </c>
      <c r="BN16">
        <f ca="1"/>
        <v>0.71</v>
      </c>
      <c r="BO16">
        <f ca="1"/>
        <v>0.78</v>
      </c>
      <c r="BP16">
        <f ca="1"/>
        <v>0.83</v>
      </c>
      <c r="BQ16">
        <f ca="1"/>
        <v>0.92</v>
      </c>
      <c r="BR16">
        <f ca="1"/>
        <v>0.99</v>
      </c>
      <c r="BS16">
        <f ca="1"/>
        <v>1.08</v>
      </c>
      <c r="BT16">
        <f ca="1"/>
        <v>1.24</v>
      </c>
      <c r="BU16">
        <f ca="1"/>
        <v>1.42</v>
      </c>
      <c r="BV16">
        <f ca="1"/>
        <v>1.61</v>
      </c>
      <c r="BW16">
        <f ca="1"/>
        <v>1.91</v>
      </c>
      <c r="BX16">
        <f ca="1"/>
        <v>2.31</v>
      </c>
      <c r="BY16">
        <f ca="1"/>
        <v>2.46</v>
      </c>
      <c r="BZ16">
        <f ca="1"/>
        <v>0</v>
      </c>
    </row>
    <row r="17" spans="2:78" ht="17" thickBot="1">
      <c r="B17" s="50" t="s">
        <v>11</v>
      </c>
      <c r="C17" s="57" t="str">
        <f ca="1">IF(C24=C25,C24,CONCATENATE(C24," to ",C25))</f>
        <v/>
      </c>
      <c r="F17" s="56" t="s">
        <v>103</v>
      </c>
      <c r="G17" s="57" t="str">
        <f>CONCATENATE(C20, " to +",C21)</f>
        <v>-27.8 to +16.8</v>
      </c>
      <c r="I17" s="10" t="str">
        <f ca="1"/>
        <v>9 mo</v>
      </c>
      <c r="J17" s="43">
        <f ca="1"/>
        <v>0.1</v>
      </c>
      <c r="K17" s="44">
        <f ca="1"/>
        <v>0.2</v>
      </c>
      <c r="L17" s="43">
        <f ca="1"/>
        <v>0.4</v>
      </c>
      <c r="M17" s="44">
        <f ca="1"/>
        <v>0.4</v>
      </c>
      <c r="N17" s="43">
        <f ca="1"/>
        <v>0.5</v>
      </c>
      <c r="O17" s="44">
        <f ca="1"/>
        <v>0.6</v>
      </c>
      <c r="P17" s="43">
        <f ca="1"/>
        <v>0.6</v>
      </c>
      <c r="Q17" s="44">
        <f ca="1"/>
        <v>0.7</v>
      </c>
      <c r="R17" s="43">
        <f ca="1"/>
        <v>0.7</v>
      </c>
      <c r="S17" s="44">
        <f ca="1"/>
        <v>0.8</v>
      </c>
      <c r="T17" s="43">
        <f ca="1"/>
        <v>0.9</v>
      </c>
      <c r="U17" s="44">
        <f ca="1"/>
        <v>0.9</v>
      </c>
      <c r="V17" s="43">
        <f ca="1"/>
        <v>1</v>
      </c>
      <c r="W17" s="44">
        <f ca="1"/>
        <v>1.1000000000000001</v>
      </c>
      <c r="X17" s="43">
        <f ca="1"/>
        <v>1.3</v>
      </c>
      <c r="Y17" s="44">
        <f ca="1"/>
        <v>1.4</v>
      </c>
      <c r="Z17" s="43">
        <f ca="1"/>
        <v>1.6</v>
      </c>
      <c r="AA17" s="44">
        <f ca="1"/>
        <v>2</v>
      </c>
      <c r="AB17" s="43">
        <f ca="1"/>
        <v>2.2999999999999998</v>
      </c>
      <c r="AC17" s="44">
        <f ca="1"/>
        <v>2.4</v>
      </c>
      <c r="AD17" s="45" t="str">
        <f ca="1"/>
        <v>x</v>
      </c>
      <c r="AH17">
        <v>3.08</v>
      </c>
      <c r="AI17" s="47" t="e">
        <f t="shared" ca="1" si="2"/>
        <v>#N/A</v>
      </c>
      <c r="AJ17" s="47" t="e">
        <f t="shared" ca="1" si="2"/>
        <v>#N/A</v>
      </c>
      <c r="AK17" s="47">
        <f t="shared" ca="1" si="2"/>
        <v>0.16</v>
      </c>
      <c r="AL17" s="47">
        <f t="shared" ca="1" si="2"/>
        <v>0.48</v>
      </c>
      <c r="AM17" s="47">
        <f t="shared" ca="1" si="2"/>
        <v>0.78</v>
      </c>
      <c r="AN17" s="47">
        <f t="shared" ca="1" si="2"/>
        <v>1.24</v>
      </c>
      <c r="AO17" s="47">
        <f t="shared" ca="1" si="2"/>
        <v>1.91</v>
      </c>
      <c r="AP17" s="47">
        <f t="shared" ca="1" si="2"/>
        <v>2.31</v>
      </c>
      <c r="AQ17" s="47">
        <f t="shared" ca="1" si="2"/>
        <v>2.46</v>
      </c>
      <c r="AR17">
        <v>15</v>
      </c>
      <c r="AT17">
        <v>16</v>
      </c>
      <c r="AU17" t="s">
        <v>43</v>
      </c>
      <c r="AV17">
        <v>3.3309287852241698</v>
      </c>
      <c r="AW17">
        <v>0.56498316233199597</v>
      </c>
      <c r="AX17">
        <v>0.87641649377977604</v>
      </c>
      <c r="AY17">
        <v>0.97332736989253699</v>
      </c>
      <c r="AZ17">
        <v>1.4116157164283301</v>
      </c>
      <c r="BA17">
        <v>2.18424891848862</v>
      </c>
      <c r="BE17">
        <f ca="1"/>
        <v>3.17</v>
      </c>
      <c r="BF17">
        <f ca="1"/>
        <v>0.12</v>
      </c>
      <c r="BG17">
        <f ca="1"/>
        <v>0.16</v>
      </c>
      <c r="BH17">
        <f ca="1"/>
        <v>0.35</v>
      </c>
      <c r="BI17">
        <f ca="1"/>
        <v>0.42</v>
      </c>
      <c r="BJ17">
        <f ca="1"/>
        <v>0.48</v>
      </c>
      <c r="BK17">
        <f ca="1"/>
        <v>0.54</v>
      </c>
      <c r="BL17">
        <f ca="1"/>
        <v>0.59</v>
      </c>
      <c r="BM17">
        <f ca="1"/>
        <v>0.65</v>
      </c>
      <c r="BN17">
        <f ca="1"/>
        <v>0.72</v>
      </c>
      <c r="BO17">
        <f ca="1"/>
        <v>0.78</v>
      </c>
      <c r="BP17">
        <f ca="1"/>
        <v>0.84</v>
      </c>
      <c r="BQ17">
        <f ca="1"/>
        <v>0.92</v>
      </c>
      <c r="BR17">
        <f ca="1"/>
        <v>1</v>
      </c>
      <c r="BS17">
        <f ca="1"/>
        <v>1.08</v>
      </c>
      <c r="BT17">
        <f ca="1"/>
        <v>1.25</v>
      </c>
      <c r="BU17">
        <f ca="1"/>
        <v>1.42</v>
      </c>
      <c r="BV17">
        <f ca="1"/>
        <v>1.62</v>
      </c>
      <c r="BW17">
        <f ca="1"/>
        <v>1.92</v>
      </c>
      <c r="BX17">
        <f ca="1"/>
        <v>2.31</v>
      </c>
      <c r="BY17">
        <f ca="1"/>
        <v>2.46</v>
      </c>
      <c r="BZ17">
        <f ca="1"/>
        <v>0</v>
      </c>
    </row>
    <row r="18" spans="2:78">
      <c r="B18" s="50" t="s">
        <v>12</v>
      </c>
      <c r="C18" s="328" t="str">
        <f ca="1">IF(INDEX(OutcomeInfo,MATCH(B2,Outcomes,0),4)="yes",InterpretIncreaseWorse,InterpretIncreaseBetter)</f>
        <v/>
      </c>
      <c r="D18" s="329"/>
      <c r="E18" s="329"/>
      <c r="F18" s="329"/>
      <c r="G18" s="329"/>
      <c r="I18" s="6" t="str">
        <f ca="1"/>
        <v>5 years  0 mo</v>
      </c>
      <c r="J18" s="40">
        <f ca="1"/>
        <v>0.1</v>
      </c>
      <c r="K18" s="41">
        <f ca="1"/>
        <v>0.2</v>
      </c>
      <c r="L18" s="40">
        <f ca="1"/>
        <v>0.4</v>
      </c>
      <c r="M18" s="41">
        <f ca="1"/>
        <v>0.4</v>
      </c>
      <c r="N18" s="40">
        <f ca="1"/>
        <v>0.5</v>
      </c>
      <c r="O18" s="41">
        <f ca="1"/>
        <v>0.6</v>
      </c>
      <c r="P18" s="40">
        <f ca="1"/>
        <v>0.6</v>
      </c>
      <c r="Q18" s="41">
        <f ca="1"/>
        <v>0.7</v>
      </c>
      <c r="R18" s="40">
        <f ca="1"/>
        <v>0.8</v>
      </c>
      <c r="S18" s="41">
        <f ca="1"/>
        <v>0.8</v>
      </c>
      <c r="T18" s="40">
        <f ca="1"/>
        <v>0.9</v>
      </c>
      <c r="U18" s="41">
        <f ca="1"/>
        <v>0.9</v>
      </c>
      <c r="V18" s="40">
        <f ca="1"/>
        <v>1</v>
      </c>
      <c r="W18" s="41">
        <f ca="1"/>
        <v>1.1000000000000001</v>
      </c>
      <c r="X18" s="40">
        <f ca="1"/>
        <v>1.3</v>
      </c>
      <c r="Y18" s="41">
        <f ca="1"/>
        <v>1.4</v>
      </c>
      <c r="Z18" s="40">
        <f ca="1"/>
        <v>1.7</v>
      </c>
      <c r="AA18" s="41">
        <f ca="1"/>
        <v>2</v>
      </c>
      <c r="AB18" s="40">
        <f ca="1"/>
        <v>2.2999999999999998</v>
      </c>
      <c r="AC18" s="41">
        <f ca="1"/>
        <v>2.4</v>
      </c>
      <c r="AD18" s="42" t="str">
        <f ca="1"/>
        <v>x</v>
      </c>
      <c r="AH18">
        <v>3.17</v>
      </c>
      <c r="AI18" s="47" t="e">
        <f t="shared" ca="1" si="2"/>
        <v>#N/A</v>
      </c>
      <c r="AJ18" s="47" t="e">
        <f t="shared" ca="1" si="2"/>
        <v>#N/A</v>
      </c>
      <c r="AK18" s="47">
        <f t="shared" ca="1" si="2"/>
        <v>0.16</v>
      </c>
      <c r="AL18" s="47">
        <f t="shared" ca="1" si="2"/>
        <v>0.48</v>
      </c>
      <c r="AM18" s="47">
        <f t="shared" ca="1" si="2"/>
        <v>0.78</v>
      </c>
      <c r="AN18" s="47">
        <f t="shared" ca="1" si="2"/>
        <v>1.25</v>
      </c>
      <c r="AO18" s="47">
        <f t="shared" ca="1" si="2"/>
        <v>1.92</v>
      </c>
      <c r="AP18" s="47">
        <f t="shared" ca="1" si="2"/>
        <v>2.31</v>
      </c>
      <c r="AQ18" s="47">
        <f t="shared" ca="1" si="2"/>
        <v>2.46</v>
      </c>
      <c r="AR18">
        <v>16</v>
      </c>
      <c r="AT18">
        <v>17</v>
      </c>
      <c r="AU18" t="s">
        <v>43</v>
      </c>
      <c r="AV18">
        <v>3.4142621185575099</v>
      </c>
      <c r="AW18">
        <v>0.56523073062323104</v>
      </c>
      <c r="AX18">
        <v>0.87855294047349397</v>
      </c>
      <c r="AY18">
        <v>0.97050445639614302</v>
      </c>
      <c r="AZ18">
        <v>1.4112603448104999</v>
      </c>
      <c r="BA18">
        <v>2.1856662751550302</v>
      </c>
      <c r="BE18">
        <f ca="1"/>
        <v>3.25</v>
      </c>
      <c r="BF18">
        <f ca="1"/>
        <v>0.13</v>
      </c>
      <c r="BG18">
        <f ca="1"/>
        <v>0.16</v>
      </c>
      <c r="BH18">
        <f ca="1"/>
        <v>0.36</v>
      </c>
      <c r="BI18">
        <f ca="1"/>
        <v>0.43</v>
      </c>
      <c r="BJ18">
        <f ca="1"/>
        <v>0.49</v>
      </c>
      <c r="BK18">
        <f ca="1"/>
        <v>0.54</v>
      </c>
      <c r="BL18">
        <f ca="1"/>
        <v>0.6</v>
      </c>
      <c r="BM18">
        <f ca="1"/>
        <v>0.66</v>
      </c>
      <c r="BN18">
        <f ca="1"/>
        <v>0.72</v>
      </c>
      <c r="BO18">
        <f ca="1"/>
        <v>0.79</v>
      </c>
      <c r="BP18">
        <f ca="1"/>
        <v>0.84</v>
      </c>
      <c r="BQ18">
        <f ca="1"/>
        <v>0.92</v>
      </c>
      <c r="BR18">
        <f ca="1"/>
        <v>1</v>
      </c>
      <c r="BS18">
        <f ca="1"/>
        <v>1.08</v>
      </c>
      <c r="BT18">
        <f ca="1"/>
        <v>1.25</v>
      </c>
      <c r="BU18">
        <f ca="1"/>
        <v>1.43</v>
      </c>
      <c r="BV18">
        <f ca="1"/>
        <v>1.63</v>
      </c>
      <c r="BW18">
        <f ca="1"/>
        <v>1.93</v>
      </c>
      <c r="BX18">
        <f ca="1"/>
        <v>2.3199999999999998</v>
      </c>
      <c r="BY18">
        <f ca="1"/>
        <v>2.46</v>
      </c>
      <c r="BZ18">
        <f ca="1"/>
        <v>0</v>
      </c>
    </row>
    <row r="19" spans="2:78">
      <c r="B19" s="50"/>
      <c r="C19" s="329"/>
      <c r="D19" s="329"/>
      <c r="E19" s="329"/>
      <c r="F19" s="329"/>
      <c r="G19" s="329"/>
      <c r="I19" s="6" t="str">
        <f ca="1"/>
        <v>3 mo</v>
      </c>
      <c r="J19" s="40">
        <f ca="1"/>
        <v>0.1</v>
      </c>
      <c r="K19" s="41">
        <f ca="1"/>
        <v>0.2</v>
      </c>
      <c r="L19" s="40">
        <f ca="1"/>
        <v>0.4</v>
      </c>
      <c r="M19" s="41">
        <f ca="1"/>
        <v>0.4</v>
      </c>
      <c r="N19" s="40">
        <f ca="1"/>
        <v>0.5</v>
      </c>
      <c r="O19" s="41">
        <f ca="1"/>
        <v>0.6</v>
      </c>
      <c r="P19" s="40">
        <f ca="1"/>
        <v>0.6</v>
      </c>
      <c r="Q19" s="41">
        <f ca="1"/>
        <v>0.7</v>
      </c>
      <c r="R19" s="40">
        <f ca="1"/>
        <v>0.8</v>
      </c>
      <c r="S19" s="41">
        <f ca="1"/>
        <v>0.8</v>
      </c>
      <c r="T19" s="40">
        <f ca="1"/>
        <v>0.9</v>
      </c>
      <c r="U19" s="41">
        <f ca="1"/>
        <v>0.9</v>
      </c>
      <c r="V19" s="40">
        <f ca="1"/>
        <v>1</v>
      </c>
      <c r="W19" s="41">
        <f ca="1"/>
        <v>1.1000000000000001</v>
      </c>
      <c r="X19" s="40">
        <f ca="1"/>
        <v>1.3</v>
      </c>
      <c r="Y19" s="41">
        <f ca="1"/>
        <v>1.4</v>
      </c>
      <c r="Z19" s="40">
        <f ca="1"/>
        <v>1.7</v>
      </c>
      <c r="AA19" s="41">
        <f ca="1"/>
        <v>2</v>
      </c>
      <c r="AB19" s="40">
        <f ca="1"/>
        <v>2.4</v>
      </c>
      <c r="AC19" s="41">
        <f ca="1"/>
        <v>2.4</v>
      </c>
      <c r="AD19" s="42" t="str">
        <f ca="1"/>
        <v>x</v>
      </c>
      <c r="AH19">
        <v>3.25</v>
      </c>
      <c r="AI19" s="47" t="e">
        <f t="shared" ca="1" si="2"/>
        <v>#N/A</v>
      </c>
      <c r="AJ19" s="47" t="e">
        <f t="shared" ca="1" si="2"/>
        <v>#N/A</v>
      </c>
      <c r="AK19" s="47">
        <f t="shared" ca="1" si="2"/>
        <v>0.16</v>
      </c>
      <c r="AL19" s="47">
        <f t="shared" ca="1" si="2"/>
        <v>0.49</v>
      </c>
      <c r="AM19" s="47">
        <f t="shared" ca="1" si="2"/>
        <v>0.79</v>
      </c>
      <c r="AN19" s="47">
        <f t="shared" ca="1" si="2"/>
        <v>1.25</v>
      </c>
      <c r="AO19" s="47">
        <f t="shared" ca="1" si="2"/>
        <v>1.93</v>
      </c>
      <c r="AP19" s="47">
        <f t="shared" ca="1" si="2"/>
        <v>2.3199999999999998</v>
      </c>
      <c r="AQ19" s="47">
        <f t="shared" ca="1" si="2"/>
        <v>2.46</v>
      </c>
      <c r="AR19">
        <v>17</v>
      </c>
      <c r="AT19">
        <v>18</v>
      </c>
      <c r="AU19" t="s">
        <v>43</v>
      </c>
      <c r="AV19">
        <v>3.4975954518908399</v>
      </c>
      <c r="AW19">
        <v>0.56547829891446599</v>
      </c>
      <c r="AX19">
        <v>0.88068938716721201</v>
      </c>
      <c r="AY19">
        <v>0.96768154289974895</v>
      </c>
      <c r="AZ19">
        <v>1.41090497319266</v>
      </c>
      <c r="BA19">
        <v>2.1870836318214502</v>
      </c>
      <c r="BE19">
        <f ca="1"/>
        <v>3.33</v>
      </c>
      <c r="BF19">
        <f ca="1"/>
        <v>0.13</v>
      </c>
      <c r="BG19">
        <f ca="1"/>
        <v>0.16</v>
      </c>
      <c r="BH19">
        <f ca="1"/>
        <v>0.36</v>
      </c>
      <c r="BI19">
        <f ca="1"/>
        <v>0.43</v>
      </c>
      <c r="BJ19">
        <f ca="1"/>
        <v>0.49</v>
      </c>
      <c r="BK19">
        <f ca="1"/>
        <v>0.55000000000000004</v>
      </c>
      <c r="BL19">
        <f ca="1"/>
        <v>0.6</v>
      </c>
      <c r="BM19">
        <f ca="1"/>
        <v>0.66</v>
      </c>
      <c r="BN19">
        <f ca="1"/>
        <v>0.73</v>
      </c>
      <c r="BO19">
        <f ca="1"/>
        <v>0.79</v>
      </c>
      <c r="BP19">
        <f ca="1"/>
        <v>0.84</v>
      </c>
      <c r="BQ19">
        <f ca="1"/>
        <v>0.93</v>
      </c>
      <c r="BR19">
        <f ca="1"/>
        <v>1</v>
      </c>
      <c r="BS19">
        <f ca="1"/>
        <v>1.0900000000000001</v>
      </c>
      <c r="BT19">
        <f ca="1"/>
        <v>1.25</v>
      </c>
      <c r="BU19">
        <f ca="1"/>
        <v>1.43</v>
      </c>
      <c r="BV19">
        <f ca="1"/>
        <v>1.63</v>
      </c>
      <c r="BW19">
        <f ca="1"/>
        <v>1.94</v>
      </c>
      <c r="BX19">
        <f ca="1"/>
        <v>2.3199999999999998</v>
      </c>
      <c r="BY19">
        <f ca="1"/>
        <v>2.46</v>
      </c>
      <c r="BZ19">
        <f ca="1"/>
        <v>0</v>
      </c>
    </row>
    <row r="20" spans="2:78">
      <c r="C20" s="62">
        <f>VLOOKUP(INDEX(OutcomeInfo,MATCH(B2,Outcomes,0),3),tenPercent,MATCH(B1,GMFCS)+1,FALSE)</f>
        <v>-27.8</v>
      </c>
      <c r="D20" s="62" t="s">
        <v>13</v>
      </c>
      <c r="I20" s="6" t="str">
        <f ca="1"/>
        <v>6 mo</v>
      </c>
      <c r="J20" s="40">
        <f ca="1"/>
        <v>0.1</v>
      </c>
      <c r="K20" s="41">
        <f ca="1"/>
        <v>0.2</v>
      </c>
      <c r="L20" s="40">
        <f ca="1"/>
        <v>0.4</v>
      </c>
      <c r="M20" s="41">
        <f ca="1"/>
        <v>0.5</v>
      </c>
      <c r="N20" s="40">
        <f ca="1"/>
        <v>0.5</v>
      </c>
      <c r="O20" s="41">
        <f ca="1"/>
        <v>0.6</v>
      </c>
      <c r="P20" s="40">
        <f ca="1"/>
        <v>0.6</v>
      </c>
      <c r="Q20" s="41">
        <f ca="1"/>
        <v>0.7</v>
      </c>
      <c r="R20" s="40">
        <f ca="1"/>
        <v>0.8</v>
      </c>
      <c r="S20" s="41">
        <f ca="1"/>
        <v>0.8</v>
      </c>
      <c r="T20" s="40">
        <f ca="1"/>
        <v>0.9</v>
      </c>
      <c r="U20" s="41">
        <f ca="1"/>
        <v>0.9</v>
      </c>
      <c r="V20" s="40">
        <f ca="1"/>
        <v>1</v>
      </c>
      <c r="W20" s="41">
        <f ca="1"/>
        <v>1.1000000000000001</v>
      </c>
      <c r="X20" s="40">
        <f ca="1"/>
        <v>1.3</v>
      </c>
      <c r="Y20" s="41">
        <f ca="1"/>
        <v>1.4</v>
      </c>
      <c r="Z20" s="40">
        <f ca="1"/>
        <v>1.7</v>
      </c>
      <c r="AA20" s="41">
        <f ca="1"/>
        <v>2</v>
      </c>
      <c r="AB20" s="40">
        <f ca="1"/>
        <v>2.4</v>
      </c>
      <c r="AC20" s="41">
        <f ca="1"/>
        <v>2.4</v>
      </c>
      <c r="AD20" s="42" t="str">
        <f ca="1"/>
        <v>x</v>
      </c>
      <c r="AH20">
        <v>3.33</v>
      </c>
      <c r="AI20" s="47" t="e">
        <f t="shared" ca="1" si="2"/>
        <v>#N/A</v>
      </c>
      <c r="AJ20" s="47" t="e">
        <f t="shared" ca="1" si="2"/>
        <v>#N/A</v>
      </c>
      <c r="AK20" s="47">
        <f t="shared" ca="1" si="2"/>
        <v>0.16</v>
      </c>
      <c r="AL20" s="47">
        <f t="shared" ca="1" si="2"/>
        <v>0.49</v>
      </c>
      <c r="AM20" s="47">
        <f t="shared" ca="1" si="2"/>
        <v>0.79</v>
      </c>
      <c r="AN20" s="47">
        <f t="shared" ca="1" si="2"/>
        <v>1.25</v>
      </c>
      <c r="AO20" s="47">
        <f t="shared" ca="1" si="2"/>
        <v>1.94</v>
      </c>
      <c r="AP20" s="47">
        <f t="shared" ca="1" si="2"/>
        <v>2.3199999999999998</v>
      </c>
      <c r="AQ20" s="47">
        <f t="shared" ca="1" si="2"/>
        <v>2.46</v>
      </c>
      <c r="AR20">
        <v>18</v>
      </c>
      <c r="AT20">
        <v>19</v>
      </c>
      <c r="AU20" t="s">
        <v>43</v>
      </c>
      <c r="AV20">
        <v>3.5809287852241698</v>
      </c>
      <c r="AW20">
        <v>0.56572586720570095</v>
      </c>
      <c r="AX20">
        <v>0.88282583386092905</v>
      </c>
      <c r="AY20">
        <v>0.96485862940335498</v>
      </c>
      <c r="AZ20">
        <v>1.41054960157483</v>
      </c>
      <c r="BA20">
        <v>2.1885009884878599</v>
      </c>
      <c r="BE20">
        <f ca="1"/>
        <v>3.42</v>
      </c>
      <c r="BF20">
        <f ca="1"/>
        <v>0.13</v>
      </c>
      <c r="BG20">
        <f ca="1"/>
        <v>0.17</v>
      </c>
      <c r="BH20">
        <f ca="1"/>
        <v>0.36</v>
      </c>
      <c r="BI20">
        <f ca="1"/>
        <v>0.43</v>
      </c>
      <c r="BJ20">
        <f ca="1"/>
        <v>0.49</v>
      </c>
      <c r="BK20">
        <f ca="1"/>
        <v>0.55000000000000004</v>
      </c>
      <c r="BL20">
        <f ca="1"/>
        <v>0.61</v>
      </c>
      <c r="BM20">
        <f ca="1"/>
        <v>0.67</v>
      </c>
      <c r="BN20">
        <f ca="1"/>
        <v>0.73</v>
      </c>
      <c r="BO20">
        <f ca="1"/>
        <v>0.79</v>
      </c>
      <c r="BP20">
        <f ca="1"/>
        <v>0.85</v>
      </c>
      <c r="BQ20">
        <f ca="1"/>
        <v>0.93</v>
      </c>
      <c r="BR20">
        <f ca="1"/>
        <v>1</v>
      </c>
      <c r="BS20">
        <f ca="1"/>
        <v>1.0900000000000001</v>
      </c>
      <c r="BT20">
        <f ca="1"/>
        <v>1.25</v>
      </c>
      <c r="BU20">
        <f ca="1"/>
        <v>1.43</v>
      </c>
      <c r="BV20">
        <f ca="1"/>
        <v>1.64</v>
      </c>
      <c r="BW20">
        <f ca="1"/>
        <v>1.94</v>
      </c>
      <c r="BX20">
        <f ca="1"/>
        <v>2.33</v>
      </c>
      <c r="BY20">
        <f ca="1"/>
        <v>2.46</v>
      </c>
      <c r="BZ20">
        <f ca="1"/>
        <v>0</v>
      </c>
    </row>
    <row r="21" spans="2:78" ht="17" thickBot="1">
      <c r="C21" s="62">
        <f>VLOOKUP(INDEX(OutcomeInfo,MATCH(B2,Outcomes,0),3),ninetyPercent,MATCH(B1,GMFCS)+1,FALSE)</f>
        <v>16.8</v>
      </c>
      <c r="D21" s="62" t="s">
        <v>14</v>
      </c>
      <c r="I21" s="10" t="str">
        <f ca="1"/>
        <v>9 mo</v>
      </c>
      <c r="J21" s="43">
        <f ca="1"/>
        <v>0.1</v>
      </c>
      <c r="K21" s="44">
        <f ca="1"/>
        <v>0.2</v>
      </c>
      <c r="L21" s="43">
        <f ca="1"/>
        <v>0.4</v>
      </c>
      <c r="M21" s="44">
        <f ca="1"/>
        <v>0.5</v>
      </c>
      <c r="N21" s="43">
        <f ca="1"/>
        <v>0.5</v>
      </c>
      <c r="O21" s="44">
        <f ca="1"/>
        <v>0.6</v>
      </c>
      <c r="P21" s="43">
        <f ca="1"/>
        <v>0.7</v>
      </c>
      <c r="Q21" s="44">
        <f ca="1"/>
        <v>0.7</v>
      </c>
      <c r="R21" s="43">
        <f ca="1"/>
        <v>0.8</v>
      </c>
      <c r="S21" s="44">
        <f ca="1"/>
        <v>0.8</v>
      </c>
      <c r="T21" s="43">
        <f ca="1"/>
        <v>0.9</v>
      </c>
      <c r="U21" s="44">
        <f ca="1"/>
        <v>0.9</v>
      </c>
      <c r="V21" s="43">
        <f ca="1"/>
        <v>1</v>
      </c>
      <c r="W21" s="44">
        <f ca="1"/>
        <v>1.1000000000000001</v>
      </c>
      <c r="X21" s="43">
        <f ca="1"/>
        <v>1.3</v>
      </c>
      <c r="Y21" s="44">
        <f ca="1"/>
        <v>1.4</v>
      </c>
      <c r="Z21" s="43">
        <f ca="1"/>
        <v>1.7</v>
      </c>
      <c r="AA21" s="44">
        <f ca="1"/>
        <v>2</v>
      </c>
      <c r="AB21" s="43">
        <f ca="1"/>
        <v>2.4</v>
      </c>
      <c r="AC21" s="44">
        <f ca="1"/>
        <v>2.4</v>
      </c>
      <c r="AD21" s="45" t="str">
        <f ca="1"/>
        <v>x</v>
      </c>
      <c r="AH21">
        <v>3.42</v>
      </c>
      <c r="AI21" s="47" t="e">
        <f t="shared" ca="1" si="2"/>
        <v>#N/A</v>
      </c>
      <c r="AJ21" s="47" t="e">
        <f t="shared" ca="1" si="2"/>
        <v>#N/A</v>
      </c>
      <c r="AK21" s="47">
        <f t="shared" ca="1" si="2"/>
        <v>0.17</v>
      </c>
      <c r="AL21" s="47">
        <f t="shared" ca="1" si="2"/>
        <v>0.49</v>
      </c>
      <c r="AM21" s="47">
        <f t="shared" ca="1" si="2"/>
        <v>0.79</v>
      </c>
      <c r="AN21" s="47">
        <f t="shared" ca="1" si="2"/>
        <v>1.25</v>
      </c>
      <c r="AO21" s="47">
        <f t="shared" ca="1" si="2"/>
        <v>1.94</v>
      </c>
      <c r="AP21" s="47">
        <f t="shared" ca="1" si="2"/>
        <v>2.33</v>
      </c>
      <c r="AQ21" s="47">
        <f t="shared" ca="1" si="2"/>
        <v>2.46</v>
      </c>
      <c r="AR21">
        <v>19</v>
      </c>
      <c r="AT21">
        <v>20</v>
      </c>
      <c r="AU21" t="s">
        <v>43</v>
      </c>
      <c r="AV21">
        <v>3.6642621185575099</v>
      </c>
      <c r="AW21">
        <v>0.56597343549693602</v>
      </c>
      <c r="AX21">
        <v>0.88496228055464699</v>
      </c>
      <c r="AY21">
        <v>0.96203571590696202</v>
      </c>
      <c r="AZ21">
        <v>1.4101942299569901</v>
      </c>
      <c r="BA21">
        <v>2.1899183451542799</v>
      </c>
      <c r="BE21">
        <f ca="1"/>
        <v>3.5</v>
      </c>
      <c r="BF21">
        <f ca="1"/>
        <v>0.13</v>
      </c>
      <c r="BG21">
        <f ca="1"/>
        <v>0.17</v>
      </c>
      <c r="BH21">
        <f ca="1"/>
        <v>0.36</v>
      </c>
      <c r="BI21">
        <f ca="1"/>
        <v>0.43</v>
      </c>
      <c r="BJ21">
        <f ca="1"/>
        <v>0.5</v>
      </c>
      <c r="BK21">
        <f ca="1"/>
        <v>0.56000000000000005</v>
      </c>
      <c r="BL21">
        <f ca="1"/>
        <v>0.61</v>
      </c>
      <c r="BM21">
        <f ca="1"/>
        <v>0.67</v>
      </c>
      <c r="BN21">
        <f ca="1"/>
        <v>0.74</v>
      </c>
      <c r="BO21">
        <f ca="1"/>
        <v>0.79</v>
      </c>
      <c r="BP21">
        <f ca="1"/>
        <v>0.85</v>
      </c>
      <c r="BQ21">
        <f ca="1"/>
        <v>0.93</v>
      </c>
      <c r="BR21">
        <f ca="1"/>
        <v>1</v>
      </c>
      <c r="BS21">
        <f ca="1"/>
        <v>1.0900000000000001</v>
      </c>
      <c r="BT21">
        <f ca="1"/>
        <v>1.26</v>
      </c>
      <c r="BU21">
        <f ca="1"/>
        <v>1.43</v>
      </c>
      <c r="BV21">
        <f ca="1"/>
        <v>1.64</v>
      </c>
      <c r="BW21">
        <f ca="1"/>
        <v>1.95</v>
      </c>
      <c r="BX21">
        <f ca="1"/>
        <v>2.33</v>
      </c>
      <c r="BY21">
        <f ca="1"/>
        <v>2.4500000000000002</v>
      </c>
      <c r="BZ21">
        <f ca="1"/>
        <v>0</v>
      </c>
    </row>
    <row r="22" spans="2:78">
      <c r="C22" s="62">
        <f>VLOOKUP(INDEX(OutcomeInfo,MATCH(B2,Outcomes,0),3),twentyfivePercent,MATCH(B1,GMFCS)+1,FALSE)</f>
        <v>-15</v>
      </c>
      <c r="D22" s="62" t="s">
        <v>114</v>
      </c>
      <c r="I22" s="6" t="str">
        <f ca="1"/>
        <v>6 years  0 mo</v>
      </c>
      <c r="J22" s="40">
        <f ca="1"/>
        <v>0.1</v>
      </c>
      <c r="K22" s="41">
        <f ca="1"/>
        <v>0.2</v>
      </c>
      <c r="L22" s="40">
        <f ca="1"/>
        <v>0.4</v>
      </c>
      <c r="M22" s="41">
        <f ca="1"/>
        <v>0.5</v>
      </c>
      <c r="N22" s="40">
        <f ca="1"/>
        <v>0.5</v>
      </c>
      <c r="O22" s="41">
        <f ca="1"/>
        <v>0.6</v>
      </c>
      <c r="P22" s="40">
        <f ca="1"/>
        <v>0.7</v>
      </c>
      <c r="Q22" s="41">
        <f ca="1"/>
        <v>0.7</v>
      </c>
      <c r="R22" s="40">
        <f ca="1"/>
        <v>0.8</v>
      </c>
      <c r="S22" s="41">
        <f ca="1"/>
        <v>0.8</v>
      </c>
      <c r="T22" s="40">
        <f ca="1"/>
        <v>0.9</v>
      </c>
      <c r="U22" s="41">
        <f ca="1"/>
        <v>0.9</v>
      </c>
      <c r="V22" s="40">
        <f ca="1"/>
        <v>1</v>
      </c>
      <c r="W22" s="41">
        <f ca="1"/>
        <v>1.1000000000000001</v>
      </c>
      <c r="X22" s="40">
        <f ca="1"/>
        <v>1.3</v>
      </c>
      <c r="Y22" s="41">
        <f ca="1"/>
        <v>1.4</v>
      </c>
      <c r="Z22" s="40">
        <f ca="1"/>
        <v>1.7</v>
      </c>
      <c r="AA22" s="41">
        <f ca="1"/>
        <v>2.1</v>
      </c>
      <c r="AB22" s="40">
        <f ca="1"/>
        <v>2.4</v>
      </c>
      <c r="AC22" s="41">
        <f ca="1"/>
        <v>2.4</v>
      </c>
      <c r="AD22" s="42" t="str">
        <f ca="1"/>
        <v>x</v>
      </c>
      <c r="AH22">
        <v>3.5</v>
      </c>
      <c r="AI22" s="47" t="e">
        <f t="shared" ca="1" si="2"/>
        <v>#N/A</v>
      </c>
      <c r="AJ22" s="47" t="e">
        <f t="shared" ca="1" si="2"/>
        <v>#N/A</v>
      </c>
      <c r="AK22" s="47">
        <f t="shared" ca="1" si="2"/>
        <v>0.17</v>
      </c>
      <c r="AL22" s="47">
        <f t="shared" ca="1" si="2"/>
        <v>0.5</v>
      </c>
      <c r="AM22" s="47">
        <f t="shared" ca="1" si="2"/>
        <v>0.79</v>
      </c>
      <c r="AN22" s="47">
        <f t="shared" ca="1" si="2"/>
        <v>1.26</v>
      </c>
      <c r="AO22" s="47">
        <f t="shared" ca="1" si="2"/>
        <v>1.95</v>
      </c>
      <c r="AP22" s="47">
        <f t="shared" ca="1" si="2"/>
        <v>2.33</v>
      </c>
      <c r="AQ22" s="47">
        <f t="shared" ca="1" si="2"/>
        <v>2.4500000000000002</v>
      </c>
      <c r="AR22">
        <v>20</v>
      </c>
      <c r="AT22">
        <v>21</v>
      </c>
      <c r="AU22" t="s">
        <v>43</v>
      </c>
      <c r="AV22">
        <v>3.7475954518908399</v>
      </c>
      <c r="AW22">
        <v>0.56622100378817097</v>
      </c>
      <c r="AX22">
        <v>0.88709872724836403</v>
      </c>
      <c r="AY22">
        <v>0.95921280241056806</v>
      </c>
      <c r="AZ22">
        <v>1.4098388583391499</v>
      </c>
      <c r="BA22">
        <v>2.19133570182069</v>
      </c>
      <c r="BE22">
        <f ca="1"/>
        <v>3.58</v>
      </c>
      <c r="BF22">
        <f ca="1"/>
        <v>0.13</v>
      </c>
      <c r="BG22">
        <f ca="1"/>
        <v>0.17</v>
      </c>
      <c r="BH22">
        <f ca="1"/>
        <v>0.36</v>
      </c>
      <c r="BI22">
        <f ca="1"/>
        <v>0.44</v>
      </c>
      <c r="BJ22">
        <f ca="1"/>
        <v>0.5</v>
      </c>
      <c r="BK22">
        <f ca="1"/>
        <v>0.56000000000000005</v>
      </c>
      <c r="BL22">
        <f ca="1"/>
        <v>0.62</v>
      </c>
      <c r="BM22">
        <f ca="1"/>
        <v>0.68</v>
      </c>
      <c r="BN22">
        <f ca="1"/>
        <v>0.74</v>
      </c>
      <c r="BO22">
        <f ca="1"/>
        <v>0.8</v>
      </c>
      <c r="BP22">
        <f ca="1"/>
        <v>0.85</v>
      </c>
      <c r="BQ22">
        <f ca="1"/>
        <v>0.93</v>
      </c>
      <c r="BR22">
        <f ca="1"/>
        <v>1</v>
      </c>
      <c r="BS22">
        <f ca="1"/>
        <v>1.0900000000000001</v>
      </c>
      <c r="BT22">
        <f ca="1"/>
        <v>1.26</v>
      </c>
      <c r="BU22">
        <f ca="1"/>
        <v>1.43</v>
      </c>
      <c r="BV22">
        <f ca="1"/>
        <v>1.64</v>
      </c>
      <c r="BW22">
        <f ca="1"/>
        <v>1.96</v>
      </c>
      <c r="BX22">
        <f ca="1"/>
        <v>2.33</v>
      </c>
      <c r="BY22">
        <f ca="1"/>
        <v>2.4500000000000002</v>
      </c>
      <c r="BZ22">
        <f ca="1"/>
        <v>0</v>
      </c>
    </row>
    <row r="23" spans="2:78">
      <c r="B23" s="48"/>
      <c r="C23" s="47">
        <f>VLOOKUP(INDEX(OutcomeInfo,MATCH(B2,Outcomes,0),3),seventyfivePercent,MATCH(B1,GMFCS)+1,FALSE)</f>
        <v>5</v>
      </c>
      <c r="D23" s="47" t="s">
        <v>115</v>
      </c>
      <c r="I23" s="6" t="str">
        <f ca="1"/>
        <v>3 mo</v>
      </c>
      <c r="J23" s="40">
        <f ca="1"/>
        <v>0.1</v>
      </c>
      <c r="K23" s="41">
        <f ca="1"/>
        <v>0.2</v>
      </c>
      <c r="L23" s="40">
        <f ca="1"/>
        <v>0.4</v>
      </c>
      <c r="M23" s="41">
        <f ca="1"/>
        <v>0.5</v>
      </c>
      <c r="N23" s="40">
        <f ca="1"/>
        <v>0.5</v>
      </c>
      <c r="O23" s="41">
        <f ca="1"/>
        <v>0.6</v>
      </c>
      <c r="P23" s="40">
        <f ca="1"/>
        <v>0.7</v>
      </c>
      <c r="Q23" s="41">
        <f ca="1"/>
        <v>0.7</v>
      </c>
      <c r="R23" s="40">
        <f ca="1"/>
        <v>0.8</v>
      </c>
      <c r="S23" s="41">
        <f ca="1"/>
        <v>0.8</v>
      </c>
      <c r="T23" s="40">
        <f ca="1"/>
        <v>0.9</v>
      </c>
      <c r="U23" s="41">
        <f ca="1"/>
        <v>0.9</v>
      </c>
      <c r="V23" s="40">
        <f ca="1"/>
        <v>1</v>
      </c>
      <c r="W23" s="41">
        <f ca="1"/>
        <v>1.1000000000000001</v>
      </c>
      <c r="X23" s="40">
        <f ca="1"/>
        <v>1.3</v>
      </c>
      <c r="Y23" s="41">
        <f ca="1"/>
        <v>1.4</v>
      </c>
      <c r="Z23" s="40">
        <f ca="1"/>
        <v>1.7</v>
      </c>
      <c r="AA23" s="41">
        <f ca="1"/>
        <v>2.1</v>
      </c>
      <c r="AB23" s="40">
        <f ca="1"/>
        <v>2.4</v>
      </c>
      <c r="AC23" s="41">
        <f ca="1"/>
        <v>2.4</v>
      </c>
      <c r="AD23" s="42" t="str">
        <f ca="1"/>
        <v>x</v>
      </c>
      <c r="AH23">
        <v>3.58</v>
      </c>
      <c r="AI23" s="47" t="e">
        <f t="shared" ca="1" si="2"/>
        <v>#N/A</v>
      </c>
      <c r="AJ23" s="47" t="e">
        <f t="shared" ca="1" si="2"/>
        <v>#N/A</v>
      </c>
      <c r="AK23" s="47">
        <f t="shared" ca="1" si="2"/>
        <v>0.17</v>
      </c>
      <c r="AL23" s="47">
        <f t="shared" ca="1" si="2"/>
        <v>0.5</v>
      </c>
      <c r="AM23" s="47">
        <f t="shared" ca="1" si="2"/>
        <v>0.8</v>
      </c>
      <c r="AN23" s="47">
        <f t="shared" ca="1" si="2"/>
        <v>1.26</v>
      </c>
      <c r="AO23" s="47">
        <f t="shared" ca="1" si="2"/>
        <v>1.96</v>
      </c>
      <c r="AP23" s="47">
        <f t="shared" ca="1" si="2"/>
        <v>2.33</v>
      </c>
      <c r="AQ23" s="47">
        <f t="shared" ca="1" si="2"/>
        <v>2.4500000000000002</v>
      </c>
      <c r="AR23">
        <v>21</v>
      </c>
      <c r="AT23">
        <v>22</v>
      </c>
      <c r="AU23" t="s">
        <v>43</v>
      </c>
      <c r="AV23">
        <v>3.8309287852241698</v>
      </c>
      <c r="AW23">
        <v>0.56646857207940604</v>
      </c>
      <c r="AX23">
        <v>0.88923517394208196</v>
      </c>
      <c r="AY23">
        <v>0.95638988891417398</v>
      </c>
      <c r="AZ23">
        <v>1.40948348672132</v>
      </c>
      <c r="BA23">
        <v>2.19275305848711</v>
      </c>
      <c r="BE23">
        <f ca="1"/>
        <v>3.67</v>
      </c>
      <c r="BF23">
        <f ca="1"/>
        <v>0.13</v>
      </c>
      <c r="BG23">
        <f ca="1"/>
        <v>0.17</v>
      </c>
      <c r="BH23">
        <f ca="1"/>
        <v>0.37</v>
      </c>
      <c r="BI23">
        <f ca="1"/>
        <v>0.44</v>
      </c>
      <c r="BJ23">
        <f ca="1"/>
        <v>0.5</v>
      </c>
      <c r="BK23">
        <f ca="1"/>
        <v>0.56000000000000005</v>
      </c>
      <c r="BL23">
        <f ca="1"/>
        <v>0.62</v>
      </c>
      <c r="BM23">
        <f ca="1"/>
        <v>0.68</v>
      </c>
      <c r="BN23">
        <f ca="1"/>
        <v>0.74</v>
      </c>
      <c r="BO23">
        <f ca="1"/>
        <v>0.8</v>
      </c>
      <c r="BP23">
        <f ca="1"/>
        <v>0.85</v>
      </c>
      <c r="BQ23">
        <f ca="1"/>
        <v>0.93</v>
      </c>
      <c r="BR23">
        <f ca="1"/>
        <v>1.01</v>
      </c>
      <c r="BS23">
        <f ca="1"/>
        <v>1.0900000000000001</v>
      </c>
      <c r="BT23">
        <f ca="1"/>
        <v>1.26</v>
      </c>
      <c r="BU23">
        <f ca="1"/>
        <v>1.44</v>
      </c>
      <c r="BV23">
        <f ca="1"/>
        <v>1.65</v>
      </c>
      <c r="BW23">
        <f ca="1"/>
        <v>1.97</v>
      </c>
      <c r="BX23">
        <f ca="1"/>
        <v>2.34</v>
      </c>
      <c r="BY23">
        <f ca="1"/>
        <v>2.4500000000000002</v>
      </c>
      <c r="BZ23">
        <f ca="1"/>
        <v>0</v>
      </c>
    </row>
    <row r="24" spans="2:78">
      <c r="B24" s="48"/>
      <c r="C24" s="62" t="str">
        <f ca="1">IF(OR(C7="",C13="",C6="",C12=""),"",IF(OR(AND(D8="max",D14="max"),AND(D8="min",D14="min")),"undetermined",IF(C14="min",0,IF(C14="max",D15+1,C14))-IF(D8="min",D9-1,IF(D8="max",100,D8))))</f>
        <v/>
      </c>
      <c r="D24" s="62" t="s">
        <v>15</v>
      </c>
      <c r="I24" s="6" t="str">
        <f ca="1"/>
        <v>6 mo</v>
      </c>
      <c r="J24" s="40">
        <f ca="1"/>
        <v>0.1</v>
      </c>
      <c r="K24" s="41">
        <f ca="1"/>
        <v>0.2</v>
      </c>
      <c r="L24" s="40">
        <f ca="1"/>
        <v>0.4</v>
      </c>
      <c r="M24" s="41">
        <f ca="1"/>
        <v>0.4</v>
      </c>
      <c r="N24" s="40">
        <f ca="1"/>
        <v>0.5</v>
      </c>
      <c r="O24" s="41">
        <f ca="1"/>
        <v>0.6</v>
      </c>
      <c r="P24" s="40">
        <f ca="1"/>
        <v>0.7</v>
      </c>
      <c r="Q24" s="41">
        <f ca="1"/>
        <v>0.7</v>
      </c>
      <c r="R24" s="40">
        <f ca="1"/>
        <v>0.8</v>
      </c>
      <c r="S24" s="41">
        <f ca="1"/>
        <v>0.8</v>
      </c>
      <c r="T24" s="40">
        <f ca="1"/>
        <v>0.9</v>
      </c>
      <c r="U24" s="41">
        <f ca="1"/>
        <v>0.9</v>
      </c>
      <c r="V24" s="40">
        <f ca="1"/>
        <v>1</v>
      </c>
      <c r="W24" s="41">
        <f ca="1"/>
        <v>1.1000000000000001</v>
      </c>
      <c r="X24" s="40">
        <f ca="1"/>
        <v>1.3</v>
      </c>
      <c r="Y24" s="41">
        <f ca="1"/>
        <v>1.4</v>
      </c>
      <c r="Z24" s="40">
        <f ca="1"/>
        <v>1.7</v>
      </c>
      <c r="AA24" s="41">
        <f ca="1"/>
        <v>2.1</v>
      </c>
      <c r="AB24" s="40">
        <f ca="1"/>
        <v>2.4</v>
      </c>
      <c r="AC24" s="41">
        <f ca="1"/>
        <v>2.4</v>
      </c>
      <c r="AD24" s="42" t="str">
        <f ca="1"/>
        <v>x</v>
      </c>
      <c r="AH24">
        <v>3.67</v>
      </c>
      <c r="AI24" s="47" t="e">
        <f t="shared" ref="AI24:AQ33" ca="1" si="3">IF(AND(AI$3&gt;=MIN($J$5:$AD$5),AI$3&lt;=MAX($J$5:$AD$5)),INDEX(allCentiles,$AR24,MATCH(AI$3,topRow)),NA())</f>
        <v>#N/A</v>
      </c>
      <c r="AJ24" s="47" t="e">
        <f t="shared" ca="1" si="3"/>
        <v>#N/A</v>
      </c>
      <c r="AK24" s="47">
        <f t="shared" ca="1" si="3"/>
        <v>0.17</v>
      </c>
      <c r="AL24" s="47">
        <f t="shared" ca="1" si="3"/>
        <v>0.5</v>
      </c>
      <c r="AM24" s="47">
        <f t="shared" ca="1" si="3"/>
        <v>0.8</v>
      </c>
      <c r="AN24" s="47">
        <f t="shared" ca="1" si="3"/>
        <v>1.26</v>
      </c>
      <c r="AO24" s="47">
        <f t="shared" ca="1" si="3"/>
        <v>1.97</v>
      </c>
      <c r="AP24" s="47">
        <f t="shared" ca="1" si="3"/>
        <v>2.34</v>
      </c>
      <c r="AQ24" s="47">
        <f t="shared" ca="1" si="3"/>
        <v>2.4500000000000002</v>
      </c>
      <c r="AR24">
        <v>22</v>
      </c>
      <c r="AT24">
        <v>23</v>
      </c>
      <c r="AU24" t="s">
        <v>43</v>
      </c>
      <c r="AV24">
        <v>3.9142621185575099</v>
      </c>
      <c r="AW24">
        <v>0.566716140370641</v>
      </c>
      <c r="AX24">
        <v>0.8913716206358</v>
      </c>
      <c r="AY24">
        <v>0.95356697541778002</v>
      </c>
      <c r="AZ24">
        <v>1.40912811510348</v>
      </c>
      <c r="BA24">
        <v>2.19417041515353</v>
      </c>
      <c r="BE24">
        <f ca="1"/>
        <v>3.75</v>
      </c>
      <c r="BF24">
        <f ca="1"/>
        <v>0.14000000000000001</v>
      </c>
      <c r="BG24">
        <f ca="1"/>
        <v>0.17</v>
      </c>
      <c r="BH24">
        <f ca="1"/>
        <v>0.37</v>
      </c>
      <c r="BI24">
        <f ca="1"/>
        <v>0.44</v>
      </c>
      <c r="BJ24">
        <f ca="1"/>
        <v>0.51</v>
      </c>
      <c r="BK24">
        <f ca="1"/>
        <v>0.56999999999999995</v>
      </c>
      <c r="BL24">
        <f ca="1"/>
        <v>0.62</v>
      </c>
      <c r="BM24">
        <f ca="1"/>
        <v>0.69</v>
      </c>
      <c r="BN24">
        <f ca="1"/>
        <v>0.75</v>
      </c>
      <c r="BO24">
        <f ca="1"/>
        <v>0.8</v>
      </c>
      <c r="BP24">
        <f ca="1"/>
        <v>0.86</v>
      </c>
      <c r="BQ24">
        <f ca="1"/>
        <v>0.93</v>
      </c>
      <c r="BR24">
        <f ca="1"/>
        <v>1.01</v>
      </c>
      <c r="BS24">
        <f ca="1"/>
        <v>1.1000000000000001</v>
      </c>
      <c r="BT24">
        <f ca="1"/>
        <v>1.26</v>
      </c>
      <c r="BU24">
        <f ca="1"/>
        <v>1.44</v>
      </c>
      <c r="BV24">
        <f ca="1"/>
        <v>1.65</v>
      </c>
      <c r="BW24">
        <f ca="1"/>
        <v>1.98</v>
      </c>
      <c r="BX24">
        <f ca="1"/>
        <v>2.34</v>
      </c>
      <c r="BY24">
        <f ca="1"/>
        <v>2.4500000000000002</v>
      </c>
      <c r="BZ24">
        <f ca="1"/>
        <v>0</v>
      </c>
    </row>
    <row r="25" spans="2:78" ht="17" thickBot="1">
      <c r="B25" s="48"/>
      <c r="C25" s="62" t="str">
        <f ca="1">IF(OR(C7="",C13="",C6="",C12=""),"",IF(OR(AND(D8="max",D14="max"),AND(D8="min",D14="min")),"undetermined",IF(D14="min",D15,IF(D14="max",100,D14))-IF(C8="min",0,IF(C8="max",100,C8))))</f>
        <v/>
      </c>
      <c r="D25" s="62" t="s">
        <v>16</v>
      </c>
      <c r="I25" s="10" t="str">
        <f ca="1"/>
        <v>9 mo</v>
      </c>
      <c r="J25" s="43">
        <f ca="1"/>
        <v>0.1</v>
      </c>
      <c r="K25" s="44">
        <f ca="1"/>
        <v>0.2</v>
      </c>
      <c r="L25" s="43">
        <f ca="1"/>
        <v>0.4</v>
      </c>
      <c r="M25" s="44">
        <f ca="1"/>
        <v>0.4</v>
      </c>
      <c r="N25" s="43">
        <f ca="1"/>
        <v>0.5</v>
      </c>
      <c r="O25" s="44">
        <f ca="1"/>
        <v>0.6</v>
      </c>
      <c r="P25" s="43">
        <f ca="1"/>
        <v>0.7</v>
      </c>
      <c r="Q25" s="44">
        <f ca="1"/>
        <v>0.7</v>
      </c>
      <c r="R25" s="43">
        <f ca="1"/>
        <v>0.8</v>
      </c>
      <c r="S25" s="44">
        <f ca="1"/>
        <v>0.8</v>
      </c>
      <c r="T25" s="43">
        <f ca="1"/>
        <v>0.9</v>
      </c>
      <c r="U25" s="44">
        <f ca="1"/>
        <v>0.9</v>
      </c>
      <c r="V25" s="43">
        <f ca="1"/>
        <v>1</v>
      </c>
      <c r="W25" s="44">
        <f ca="1"/>
        <v>1.1000000000000001</v>
      </c>
      <c r="X25" s="43">
        <f ca="1"/>
        <v>1.3</v>
      </c>
      <c r="Y25" s="44">
        <f ca="1"/>
        <v>1.4</v>
      </c>
      <c r="Z25" s="43">
        <f ca="1"/>
        <v>1.7</v>
      </c>
      <c r="AA25" s="44">
        <f ca="1"/>
        <v>2.1</v>
      </c>
      <c r="AB25" s="43">
        <f ca="1"/>
        <v>2.4</v>
      </c>
      <c r="AC25" s="44">
        <f ca="1"/>
        <v>2.4</v>
      </c>
      <c r="AD25" s="45" t="str">
        <f ca="1"/>
        <v>x</v>
      </c>
      <c r="AH25">
        <v>3.75</v>
      </c>
      <c r="AI25" s="47" t="e">
        <f t="shared" ca="1" si="3"/>
        <v>#N/A</v>
      </c>
      <c r="AJ25" s="47" t="e">
        <f t="shared" ca="1" si="3"/>
        <v>#N/A</v>
      </c>
      <c r="AK25" s="47">
        <f t="shared" ca="1" si="3"/>
        <v>0.17</v>
      </c>
      <c r="AL25" s="47">
        <f t="shared" ca="1" si="3"/>
        <v>0.51</v>
      </c>
      <c r="AM25" s="47">
        <f t="shared" ca="1" si="3"/>
        <v>0.8</v>
      </c>
      <c r="AN25" s="47">
        <f t="shared" ca="1" si="3"/>
        <v>1.26</v>
      </c>
      <c r="AO25" s="47">
        <f t="shared" ca="1" si="3"/>
        <v>1.98</v>
      </c>
      <c r="AP25" s="47">
        <f t="shared" ca="1" si="3"/>
        <v>2.34</v>
      </c>
      <c r="AQ25" s="47">
        <f t="shared" ca="1" si="3"/>
        <v>2.4500000000000002</v>
      </c>
      <c r="AR25">
        <v>23</v>
      </c>
      <c r="AT25">
        <v>24</v>
      </c>
      <c r="AU25" t="s">
        <v>43</v>
      </c>
      <c r="AV25">
        <v>3.9975954518908399</v>
      </c>
      <c r="AW25">
        <v>0.56696370866187695</v>
      </c>
      <c r="AX25">
        <v>0.89350806732951704</v>
      </c>
      <c r="AY25">
        <v>0.95074406192138605</v>
      </c>
      <c r="AZ25">
        <v>1.4087727434856401</v>
      </c>
      <c r="BA25">
        <v>2.1955877718199401</v>
      </c>
      <c r="BE25">
        <f ca="1"/>
        <v>3.83</v>
      </c>
      <c r="BF25">
        <f ca="1"/>
        <v>0.14000000000000001</v>
      </c>
      <c r="BG25">
        <f ca="1"/>
        <v>0.18</v>
      </c>
      <c r="BH25">
        <f ca="1"/>
        <v>0.37</v>
      </c>
      <c r="BI25">
        <f ca="1"/>
        <v>0.44</v>
      </c>
      <c r="BJ25">
        <f ca="1"/>
        <v>0.51</v>
      </c>
      <c r="BK25">
        <f ca="1"/>
        <v>0.56999999999999995</v>
      </c>
      <c r="BL25">
        <f ca="1"/>
        <v>0.63</v>
      </c>
      <c r="BM25">
        <f ca="1"/>
        <v>0.69</v>
      </c>
      <c r="BN25">
        <f ca="1"/>
        <v>0.75</v>
      </c>
      <c r="BO25">
        <f ca="1"/>
        <v>0.8</v>
      </c>
      <c r="BP25">
        <f ca="1"/>
        <v>0.86</v>
      </c>
      <c r="BQ25">
        <f ca="1"/>
        <v>0.93</v>
      </c>
      <c r="BR25">
        <f ca="1"/>
        <v>1.01</v>
      </c>
      <c r="BS25">
        <f ca="1"/>
        <v>1.1000000000000001</v>
      </c>
      <c r="BT25">
        <f ca="1"/>
        <v>1.27</v>
      </c>
      <c r="BU25">
        <f ca="1"/>
        <v>1.44</v>
      </c>
      <c r="BV25">
        <f ca="1"/>
        <v>1.66</v>
      </c>
      <c r="BW25">
        <f ca="1"/>
        <v>1.99</v>
      </c>
      <c r="BX25">
        <f ca="1"/>
        <v>2.35</v>
      </c>
      <c r="BY25">
        <f ca="1"/>
        <v>2.4500000000000002</v>
      </c>
      <c r="BZ25">
        <f ca="1"/>
        <v>0</v>
      </c>
    </row>
    <row r="26" spans="2:78">
      <c r="B26" s="48"/>
      <c r="C26" s="62">
        <f>IF(OR(H6="",H12=""),"",H12-H6)</f>
        <v>3</v>
      </c>
      <c r="D26" s="62" t="s">
        <v>17</v>
      </c>
      <c r="I26" s="6" t="str">
        <f ca="1"/>
        <v>7 years  0 mo</v>
      </c>
      <c r="J26" s="40">
        <f ca="1"/>
        <v>0.1</v>
      </c>
      <c r="K26" s="41">
        <f ca="1"/>
        <v>0.2</v>
      </c>
      <c r="L26" s="40">
        <f ca="1"/>
        <v>0.3</v>
      </c>
      <c r="M26" s="41">
        <f ca="1"/>
        <v>0.4</v>
      </c>
      <c r="N26" s="40">
        <f ca="1"/>
        <v>0.5</v>
      </c>
      <c r="O26" s="41">
        <f ca="1"/>
        <v>0.6</v>
      </c>
      <c r="P26" s="40">
        <f ca="1"/>
        <v>0.7</v>
      </c>
      <c r="Q26" s="41">
        <f ca="1"/>
        <v>0.7</v>
      </c>
      <c r="R26" s="40">
        <f ca="1"/>
        <v>0.8</v>
      </c>
      <c r="S26" s="41">
        <f ca="1"/>
        <v>0.8</v>
      </c>
      <c r="T26" s="40">
        <f ca="1"/>
        <v>0.9</v>
      </c>
      <c r="U26" s="41">
        <f ca="1"/>
        <v>0.9</v>
      </c>
      <c r="V26" s="40">
        <f ca="1"/>
        <v>1</v>
      </c>
      <c r="W26" s="41">
        <f ca="1"/>
        <v>1.1000000000000001</v>
      </c>
      <c r="X26" s="40">
        <f ca="1"/>
        <v>1.3</v>
      </c>
      <c r="Y26" s="41">
        <f ca="1"/>
        <v>1.4</v>
      </c>
      <c r="Z26" s="40">
        <f ca="1"/>
        <v>1.7</v>
      </c>
      <c r="AA26" s="41">
        <f ca="1"/>
        <v>2.1</v>
      </c>
      <c r="AB26" s="40">
        <f ca="1"/>
        <v>2.4</v>
      </c>
      <c r="AC26" s="41">
        <f ca="1"/>
        <v>2.4</v>
      </c>
      <c r="AD26" s="42" t="str">
        <f ca="1"/>
        <v>x</v>
      </c>
      <c r="AH26">
        <v>3.83</v>
      </c>
      <c r="AI26" s="47" t="e">
        <f t="shared" ca="1" si="3"/>
        <v>#N/A</v>
      </c>
      <c r="AJ26" s="47" t="e">
        <f t="shared" ca="1" si="3"/>
        <v>#N/A</v>
      </c>
      <c r="AK26" s="47">
        <f t="shared" ca="1" si="3"/>
        <v>0.18</v>
      </c>
      <c r="AL26" s="47">
        <f t="shared" ca="1" si="3"/>
        <v>0.51</v>
      </c>
      <c r="AM26" s="47">
        <f t="shared" ca="1" si="3"/>
        <v>0.8</v>
      </c>
      <c r="AN26" s="47">
        <f t="shared" ca="1" si="3"/>
        <v>1.27</v>
      </c>
      <c r="AO26" s="47">
        <f t="shared" ca="1" si="3"/>
        <v>1.99</v>
      </c>
      <c r="AP26" s="47">
        <f t="shared" ca="1" si="3"/>
        <v>2.35</v>
      </c>
      <c r="AQ26" s="47">
        <f t="shared" ca="1" si="3"/>
        <v>2.4500000000000002</v>
      </c>
      <c r="AR26">
        <v>24</v>
      </c>
      <c r="AT26">
        <v>25</v>
      </c>
      <c r="AU26" t="s">
        <v>43</v>
      </c>
      <c r="AV26">
        <v>4.0809287852241702</v>
      </c>
      <c r="AW26">
        <v>0.56721127695311202</v>
      </c>
      <c r="AX26">
        <v>0.89564451402323497</v>
      </c>
      <c r="AY26">
        <v>0.94792114842499198</v>
      </c>
      <c r="AZ26">
        <v>1.4084173718678099</v>
      </c>
      <c r="BA26">
        <v>2.1970051284863601</v>
      </c>
      <c r="BE26">
        <f ca="1"/>
        <v>3.92</v>
      </c>
      <c r="BF26">
        <f ca="1"/>
        <v>0.14000000000000001</v>
      </c>
      <c r="BG26">
        <f ca="1"/>
        <v>0.18</v>
      </c>
      <c r="BH26">
        <f ca="1"/>
        <v>0.37</v>
      </c>
      <c r="BI26">
        <f ca="1"/>
        <v>0.44</v>
      </c>
      <c r="BJ26">
        <f ca="1"/>
        <v>0.51</v>
      </c>
      <c r="BK26">
        <f ca="1"/>
        <v>0.57999999999999996</v>
      </c>
      <c r="BL26">
        <f ca="1"/>
        <v>0.63</v>
      </c>
      <c r="BM26">
        <f ca="1"/>
        <v>0.69</v>
      </c>
      <c r="BN26">
        <f ca="1"/>
        <v>0.76</v>
      </c>
      <c r="BO26">
        <f ca="1"/>
        <v>0.81</v>
      </c>
      <c r="BP26">
        <f ca="1"/>
        <v>0.86</v>
      </c>
      <c r="BQ26">
        <f ca="1"/>
        <v>0.93</v>
      </c>
      <c r="BR26">
        <f ca="1"/>
        <v>1.01</v>
      </c>
      <c r="BS26">
        <f ca="1"/>
        <v>1.1000000000000001</v>
      </c>
      <c r="BT26">
        <f ca="1"/>
        <v>1.27</v>
      </c>
      <c r="BU26">
        <f ca="1"/>
        <v>1.44</v>
      </c>
      <c r="BV26">
        <f ca="1"/>
        <v>1.66</v>
      </c>
      <c r="BW26">
        <f ca="1"/>
        <v>1.99</v>
      </c>
      <c r="BX26">
        <f ca="1"/>
        <v>2.35</v>
      </c>
      <c r="BY26">
        <f ca="1"/>
        <v>2.44</v>
      </c>
      <c r="BZ26">
        <f ca="1"/>
        <v>0</v>
      </c>
    </row>
    <row r="27" spans="2:78">
      <c r="B27" s="48"/>
      <c r="C27" s="62" t="str">
        <f ca="1">IF(OR(C9="",C15="",C6="",C12=""),"",IF(OR(C26=3,C26=4,C26=5),"OK","too far apart"))</f>
        <v/>
      </c>
      <c r="D27" s="65"/>
      <c r="I27" s="6" t="str">
        <f ca="1"/>
        <v>3 mo</v>
      </c>
      <c r="J27" s="40">
        <f ca="1"/>
        <v>0.1</v>
      </c>
      <c r="K27" s="41">
        <f ca="1"/>
        <v>0.2</v>
      </c>
      <c r="L27" s="40">
        <f ca="1"/>
        <v>0.3</v>
      </c>
      <c r="M27" s="41">
        <f ca="1"/>
        <v>0.4</v>
      </c>
      <c r="N27" s="40">
        <f ca="1"/>
        <v>0.5</v>
      </c>
      <c r="O27" s="41">
        <f ca="1"/>
        <v>0.6</v>
      </c>
      <c r="P27" s="40">
        <f ca="1"/>
        <v>0.7</v>
      </c>
      <c r="Q27" s="41">
        <f ca="1"/>
        <v>0.7</v>
      </c>
      <c r="R27" s="40">
        <f ca="1"/>
        <v>0.8</v>
      </c>
      <c r="S27" s="41">
        <f ca="1"/>
        <v>0.8</v>
      </c>
      <c r="T27" s="40">
        <f ca="1"/>
        <v>0.9</v>
      </c>
      <c r="U27" s="41">
        <f ca="1"/>
        <v>0.9</v>
      </c>
      <c r="V27" s="40">
        <f ca="1"/>
        <v>1</v>
      </c>
      <c r="W27" s="41">
        <f ca="1"/>
        <v>1.1000000000000001</v>
      </c>
      <c r="X27" s="40">
        <f ca="1"/>
        <v>1.3</v>
      </c>
      <c r="Y27" s="41">
        <f ca="1"/>
        <v>1.4</v>
      </c>
      <c r="Z27" s="40">
        <f ca="1"/>
        <v>1.7</v>
      </c>
      <c r="AA27" s="41">
        <f ca="1"/>
        <v>2</v>
      </c>
      <c r="AB27" s="40">
        <f ca="1"/>
        <v>2.4</v>
      </c>
      <c r="AC27" s="41">
        <f ca="1"/>
        <v>2.4</v>
      </c>
      <c r="AD27" s="42" t="str">
        <f ca="1"/>
        <v>x</v>
      </c>
      <c r="AH27">
        <v>3.92</v>
      </c>
      <c r="AI27" s="47" t="e">
        <f t="shared" ca="1" si="3"/>
        <v>#N/A</v>
      </c>
      <c r="AJ27" s="47" t="e">
        <f t="shared" ca="1" si="3"/>
        <v>#N/A</v>
      </c>
      <c r="AK27" s="47">
        <f t="shared" ca="1" si="3"/>
        <v>0.18</v>
      </c>
      <c r="AL27" s="47">
        <f t="shared" ca="1" si="3"/>
        <v>0.51</v>
      </c>
      <c r="AM27" s="47">
        <f t="shared" ca="1" si="3"/>
        <v>0.81</v>
      </c>
      <c r="AN27" s="47">
        <f t="shared" ca="1" si="3"/>
        <v>1.27</v>
      </c>
      <c r="AO27" s="47">
        <f t="shared" ca="1" si="3"/>
        <v>1.99</v>
      </c>
      <c r="AP27" s="47">
        <f t="shared" ca="1" si="3"/>
        <v>2.35</v>
      </c>
      <c r="AQ27" s="47">
        <f t="shared" ca="1" si="3"/>
        <v>2.44</v>
      </c>
      <c r="AR27">
        <v>25</v>
      </c>
      <c r="AT27">
        <v>26</v>
      </c>
      <c r="AU27" t="s">
        <v>43</v>
      </c>
      <c r="AV27">
        <v>4.1642621185575104</v>
      </c>
      <c r="AW27">
        <v>0.56745884524434698</v>
      </c>
      <c r="AX27">
        <v>0.89778096071695201</v>
      </c>
      <c r="AY27">
        <v>0.94509823492859801</v>
      </c>
      <c r="AZ27">
        <v>1.40806200024997</v>
      </c>
      <c r="BA27">
        <v>2.1984224851527698</v>
      </c>
      <c r="BE27">
        <f ca="1"/>
        <v>4</v>
      </c>
      <c r="BF27">
        <f ca="1"/>
        <v>0.14000000000000001</v>
      </c>
      <c r="BG27">
        <f ca="1"/>
        <v>0.18</v>
      </c>
      <c r="BH27">
        <f ca="1"/>
        <v>0.37</v>
      </c>
      <c r="BI27">
        <f ca="1"/>
        <v>0.45</v>
      </c>
      <c r="BJ27">
        <f ca="1"/>
        <v>0.51</v>
      </c>
      <c r="BK27">
        <f ca="1"/>
        <v>0.57999999999999996</v>
      </c>
      <c r="BL27">
        <f ca="1"/>
        <v>0.63</v>
      </c>
      <c r="BM27">
        <f ca="1"/>
        <v>0.7</v>
      </c>
      <c r="BN27">
        <f ca="1"/>
        <v>0.76</v>
      </c>
      <c r="BO27">
        <f ca="1"/>
        <v>0.81</v>
      </c>
      <c r="BP27">
        <f ca="1"/>
        <v>0.86</v>
      </c>
      <c r="BQ27">
        <f ca="1"/>
        <v>0.94</v>
      </c>
      <c r="BR27">
        <f ca="1"/>
        <v>1.01</v>
      </c>
      <c r="BS27">
        <f ca="1"/>
        <v>1.1000000000000001</v>
      </c>
      <c r="BT27">
        <f ca="1"/>
        <v>1.27</v>
      </c>
      <c r="BU27">
        <f ca="1"/>
        <v>1.44</v>
      </c>
      <c r="BV27">
        <f ca="1"/>
        <v>1.66</v>
      </c>
      <c r="BW27">
        <f ca="1"/>
        <v>2</v>
      </c>
      <c r="BX27">
        <f ca="1"/>
        <v>2.35</v>
      </c>
      <c r="BY27">
        <f ca="1"/>
        <v>2.44</v>
      </c>
      <c r="BZ27">
        <f ca="1"/>
        <v>0</v>
      </c>
    </row>
    <row r="28" spans="2:78">
      <c r="I28" s="6" t="str">
        <f ca="1"/>
        <v>6 mo</v>
      </c>
      <c r="J28" s="40">
        <f ca="1"/>
        <v>0.1</v>
      </c>
      <c r="K28" s="41">
        <f ca="1"/>
        <v>0.2</v>
      </c>
      <c r="L28" s="40">
        <f ca="1"/>
        <v>0.3</v>
      </c>
      <c r="M28" s="41">
        <f ca="1"/>
        <v>0.4</v>
      </c>
      <c r="N28" s="40">
        <f ca="1"/>
        <v>0.5</v>
      </c>
      <c r="O28" s="41">
        <f ca="1"/>
        <v>0.6</v>
      </c>
      <c r="P28" s="40">
        <f ca="1"/>
        <v>0.6</v>
      </c>
      <c r="Q28" s="41">
        <f ca="1"/>
        <v>0.7</v>
      </c>
      <c r="R28" s="40">
        <f ca="1"/>
        <v>0.8</v>
      </c>
      <c r="S28" s="41">
        <f ca="1"/>
        <v>0.8</v>
      </c>
      <c r="T28" s="40">
        <f ca="1"/>
        <v>0.9</v>
      </c>
      <c r="U28" s="41">
        <f ca="1"/>
        <v>0.9</v>
      </c>
      <c r="V28" s="40">
        <f ca="1"/>
        <v>1</v>
      </c>
      <c r="W28" s="41">
        <f ca="1"/>
        <v>1.1000000000000001</v>
      </c>
      <c r="X28" s="40">
        <f ca="1"/>
        <v>1.2</v>
      </c>
      <c r="Y28" s="41">
        <f ca="1"/>
        <v>1.4</v>
      </c>
      <c r="Z28" s="40">
        <f ca="1"/>
        <v>1.6</v>
      </c>
      <c r="AA28" s="41">
        <f ca="1"/>
        <v>2</v>
      </c>
      <c r="AB28" s="40">
        <f ca="1"/>
        <v>2.4</v>
      </c>
      <c r="AC28" s="41">
        <f ca="1"/>
        <v>2.4</v>
      </c>
      <c r="AD28" s="42" t="str">
        <f ca="1"/>
        <v>x</v>
      </c>
      <c r="AH28">
        <v>4</v>
      </c>
      <c r="AI28" s="47" t="e">
        <f t="shared" ca="1" si="3"/>
        <v>#N/A</v>
      </c>
      <c r="AJ28" s="47" t="e">
        <f t="shared" ca="1" si="3"/>
        <v>#N/A</v>
      </c>
      <c r="AK28" s="47">
        <f t="shared" ca="1" si="3"/>
        <v>0.18</v>
      </c>
      <c r="AL28" s="47">
        <f t="shared" ca="1" si="3"/>
        <v>0.51</v>
      </c>
      <c r="AM28" s="47">
        <f t="shared" ca="1" si="3"/>
        <v>0.81</v>
      </c>
      <c r="AN28" s="47">
        <f t="shared" ca="1" si="3"/>
        <v>1.27</v>
      </c>
      <c r="AO28" s="47">
        <f t="shared" ca="1" si="3"/>
        <v>2</v>
      </c>
      <c r="AP28" s="47">
        <f t="shared" ca="1" si="3"/>
        <v>2.35</v>
      </c>
      <c r="AQ28" s="47">
        <f t="shared" ca="1" si="3"/>
        <v>2.44</v>
      </c>
      <c r="AR28">
        <v>26</v>
      </c>
      <c r="AT28">
        <v>27</v>
      </c>
      <c r="AU28" t="s">
        <v>43</v>
      </c>
      <c r="AV28">
        <v>4.2475954518908399</v>
      </c>
      <c r="AW28">
        <v>0.56770641353558204</v>
      </c>
      <c r="AX28">
        <v>0.89991740741066995</v>
      </c>
      <c r="AY28">
        <v>0.94227532143220505</v>
      </c>
      <c r="AZ28">
        <v>1.40770662863214</v>
      </c>
      <c r="BA28">
        <v>2.1998398418191898</v>
      </c>
      <c r="BE28">
        <f ca="1"/>
        <v>4.08</v>
      </c>
      <c r="BF28">
        <f ca="1"/>
        <v>0.14000000000000001</v>
      </c>
      <c r="BG28">
        <f ca="1"/>
        <v>0.18</v>
      </c>
      <c r="BH28">
        <f ca="1"/>
        <v>0.37</v>
      </c>
      <c r="BI28">
        <f ca="1"/>
        <v>0.45</v>
      </c>
      <c r="BJ28">
        <f ca="1"/>
        <v>0.52</v>
      </c>
      <c r="BK28">
        <f ca="1"/>
        <v>0.57999999999999996</v>
      </c>
      <c r="BL28">
        <f ca="1"/>
        <v>0.64</v>
      </c>
      <c r="BM28">
        <f ca="1"/>
        <v>0.7</v>
      </c>
      <c r="BN28">
        <f ca="1"/>
        <v>0.76</v>
      </c>
      <c r="BO28">
        <f ca="1"/>
        <v>0.81</v>
      </c>
      <c r="BP28">
        <f ca="1"/>
        <v>0.86</v>
      </c>
      <c r="BQ28">
        <f ca="1"/>
        <v>0.94</v>
      </c>
      <c r="BR28">
        <f ca="1"/>
        <v>1.01</v>
      </c>
      <c r="BS28">
        <f ca="1"/>
        <v>1.1000000000000001</v>
      </c>
      <c r="BT28">
        <f ca="1"/>
        <v>1.27</v>
      </c>
      <c r="BU28">
        <f ca="1"/>
        <v>1.44</v>
      </c>
      <c r="BV28">
        <f ca="1"/>
        <v>1.67</v>
      </c>
      <c r="BW28">
        <f ca="1"/>
        <v>2.0099999999999998</v>
      </c>
      <c r="BX28">
        <f ca="1"/>
        <v>2.36</v>
      </c>
      <c r="BY28">
        <f ca="1"/>
        <v>2.44</v>
      </c>
      <c r="BZ28">
        <f ca="1"/>
        <v>0</v>
      </c>
    </row>
    <row r="29" spans="2:78" ht="17" thickBot="1">
      <c r="I29" s="10" t="str">
        <f ca="1"/>
        <v>9 mo</v>
      </c>
      <c r="J29" s="43">
        <f ca="1"/>
        <v>0.1</v>
      </c>
      <c r="K29" s="44">
        <f ca="1"/>
        <v>0.2</v>
      </c>
      <c r="L29" s="43">
        <f ca="1"/>
        <v>0.3</v>
      </c>
      <c r="M29" s="44">
        <f ca="1"/>
        <v>0.4</v>
      </c>
      <c r="N29" s="43">
        <f ca="1"/>
        <v>0.5</v>
      </c>
      <c r="O29" s="44">
        <f ca="1"/>
        <v>0.6</v>
      </c>
      <c r="P29" s="43">
        <f ca="1"/>
        <v>0.6</v>
      </c>
      <c r="Q29" s="44">
        <f ca="1"/>
        <v>0.7</v>
      </c>
      <c r="R29" s="43">
        <f ca="1"/>
        <v>0.8</v>
      </c>
      <c r="S29" s="44">
        <f ca="1"/>
        <v>0.8</v>
      </c>
      <c r="T29" s="43">
        <f ca="1"/>
        <v>0.9</v>
      </c>
      <c r="U29" s="44">
        <f ca="1"/>
        <v>0.9</v>
      </c>
      <c r="V29" s="43">
        <f ca="1"/>
        <v>1</v>
      </c>
      <c r="W29" s="44">
        <f ca="1"/>
        <v>1.1000000000000001</v>
      </c>
      <c r="X29" s="43">
        <f ca="1"/>
        <v>1.2</v>
      </c>
      <c r="Y29" s="44">
        <f ca="1"/>
        <v>1.4</v>
      </c>
      <c r="Z29" s="43">
        <f ca="1"/>
        <v>1.6</v>
      </c>
      <c r="AA29" s="44">
        <f ca="1"/>
        <v>2</v>
      </c>
      <c r="AB29" s="43">
        <f ca="1"/>
        <v>2.4</v>
      </c>
      <c r="AC29" s="44">
        <f ca="1"/>
        <v>2.4</v>
      </c>
      <c r="AD29" s="45" t="str">
        <f ca="1"/>
        <v>x</v>
      </c>
      <c r="AH29">
        <v>4.08</v>
      </c>
      <c r="AI29" s="47" t="e">
        <f t="shared" ca="1" si="3"/>
        <v>#N/A</v>
      </c>
      <c r="AJ29" s="47" t="e">
        <f t="shared" ca="1" si="3"/>
        <v>#N/A</v>
      </c>
      <c r="AK29" s="47">
        <f t="shared" ca="1" si="3"/>
        <v>0.18</v>
      </c>
      <c r="AL29" s="47">
        <f t="shared" ca="1" si="3"/>
        <v>0.52</v>
      </c>
      <c r="AM29" s="47">
        <f t="shared" ca="1" si="3"/>
        <v>0.81</v>
      </c>
      <c r="AN29" s="47">
        <f t="shared" ca="1" si="3"/>
        <v>1.27</v>
      </c>
      <c r="AO29" s="47">
        <f t="shared" ca="1" si="3"/>
        <v>2.0099999999999998</v>
      </c>
      <c r="AP29" s="47">
        <f t="shared" ca="1" si="3"/>
        <v>2.36</v>
      </c>
      <c r="AQ29" s="47">
        <f t="shared" ca="1" si="3"/>
        <v>2.44</v>
      </c>
      <c r="AR29">
        <v>27</v>
      </c>
      <c r="AT29">
        <v>28</v>
      </c>
      <c r="AU29" t="s">
        <v>43</v>
      </c>
      <c r="AV29">
        <v>4.3309287852241702</v>
      </c>
      <c r="AW29">
        <v>0.567953981826817</v>
      </c>
      <c r="AX29">
        <v>0.90205385410438699</v>
      </c>
      <c r="AY29">
        <v>0.93945240793581097</v>
      </c>
      <c r="AZ29">
        <v>1.4073512570143001</v>
      </c>
      <c r="BA29">
        <v>2.2012571984856</v>
      </c>
      <c r="BE29">
        <f ca="1"/>
        <v>4.17</v>
      </c>
      <c r="BF29">
        <f ca="1"/>
        <v>0.14000000000000001</v>
      </c>
      <c r="BG29">
        <f ca="1"/>
        <v>0.18</v>
      </c>
      <c r="BH29">
        <f ca="1"/>
        <v>0.37</v>
      </c>
      <c r="BI29">
        <f ca="1"/>
        <v>0.45</v>
      </c>
      <c r="BJ29">
        <f ca="1"/>
        <v>0.52</v>
      </c>
      <c r="BK29">
        <f ca="1"/>
        <v>0.57999999999999996</v>
      </c>
      <c r="BL29">
        <f ca="1"/>
        <v>0.64</v>
      </c>
      <c r="BM29">
        <f ca="1"/>
        <v>0.71</v>
      </c>
      <c r="BN29">
        <f ca="1"/>
        <v>0.76</v>
      </c>
      <c r="BO29">
        <f ca="1"/>
        <v>0.81</v>
      </c>
      <c r="BP29">
        <f ca="1"/>
        <v>0.86</v>
      </c>
      <c r="BQ29">
        <f ca="1"/>
        <v>0.94</v>
      </c>
      <c r="BR29">
        <f ca="1"/>
        <v>1.01</v>
      </c>
      <c r="BS29">
        <f ca="1"/>
        <v>1.1000000000000001</v>
      </c>
      <c r="BT29">
        <f ca="1"/>
        <v>1.27</v>
      </c>
      <c r="BU29">
        <f ca="1"/>
        <v>1.44</v>
      </c>
      <c r="BV29">
        <f ca="1"/>
        <v>1.67</v>
      </c>
      <c r="BW29">
        <f ca="1"/>
        <v>2.0099999999999998</v>
      </c>
      <c r="BX29">
        <f ca="1"/>
        <v>2.36</v>
      </c>
      <c r="BY29">
        <f ca="1"/>
        <v>2.44</v>
      </c>
      <c r="BZ29">
        <f ca="1"/>
        <v>0</v>
      </c>
    </row>
    <row r="30" spans="2:78">
      <c r="B30" s="52" t="s">
        <v>107</v>
      </c>
      <c r="D30" s="47"/>
      <c r="I30" s="6" t="str">
        <f ca="1"/>
        <v>8 years  0 mo</v>
      </c>
      <c r="J30" s="40">
        <f ca="1"/>
        <v>0.1</v>
      </c>
      <c r="K30" s="41">
        <f ca="1"/>
        <v>0.1</v>
      </c>
      <c r="L30" s="40">
        <f ca="1"/>
        <v>0.3</v>
      </c>
      <c r="M30" s="41">
        <f ca="1"/>
        <v>0.4</v>
      </c>
      <c r="N30" s="40">
        <f ca="1"/>
        <v>0.5</v>
      </c>
      <c r="O30" s="41">
        <f ca="1"/>
        <v>0.6</v>
      </c>
      <c r="P30" s="40">
        <f ca="1"/>
        <v>0.6</v>
      </c>
      <c r="Q30" s="41">
        <f ca="1"/>
        <v>0.7</v>
      </c>
      <c r="R30" s="40">
        <f ca="1"/>
        <v>0.7</v>
      </c>
      <c r="S30" s="41">
        <f ca="1"/>
        <v>0.8</v>
      </c>
      <c r="T30" s="40">
        <f ca="1"/>
        <v>0.8</v>
      </c>
      <c r="U30" s="41">
        <f ca="1"/>
        <v>0.9</v>
      </c>
      <c r="V30" s="40">
        <f ca="1"/>
        <v>1</v>
      </c>
      <c r="W30" s="41">
        <f ca="1"/>
        <v>1.1000000000000001</v>
      </c>
      <c r="X30" s="40">
        <f ca="1"/>
        <v>1.2</v>
      </c>
      <c r="Y30" s="41">
        <f ca="1"/>
        <v>1.4</v>
      </c>
      <c r="Z30" s="40">
        <f ca="1"/>
        <v>1.6</v>
      </c>
      <c r="AA30" s="41">
        <f ca="1"/>
        <v>2</v>
      </c>
      <c r="AB30" s="40">
        <f ca="1"/>
        <v>2.4</v>
      </c>
      <c r="AC30" s="41">
        <f ca="1"/>
        <v>2.4</v>
      </c>
      <c r="AD30" s="42" t="str">
        <f ca="1"/>
        <v>x</v>
      </c>
      <c r="AH30">
        <v>4.17</v>
      </c>
      <c r="AI30" s="47" t="e">
        <f t="shared" ca="1" si="3"/>
        <v>#N/A</v>
      </c>
      <c r="AJ30" s="47" t="e">
        <f t="shared" ca="1" si="3"/>
        <v>#N/A</v>
      </c>
      <c r="AK30" s="47">
        <f t="shared" ca="1" si="3"/>
        <v>0.18</v>
      </c>
      <c r="AL30" s="47">
        <f t="shared" ca="1" si="3"/>
        <v>0.52</v>
      </c>
      <c r="AM30" s="47">
        <f t="shared" ca="1" si="3"/>
        <v>0.81</v>
      </c>
      <c r="AN30" s="47">
        <f t="shared" ca="1" si="3"/>
        <v>1.27</v>
      </c>
      <c r="AO30" s="47">
        <f t="shared" ca="1" si="3"/>
        <v>2.0099999999999998</v>
      </c>
      <c r="AP30" s="47">
        <f t="shared" ca="1" si="3"/>
        <v>2.36</v>
      </c>
      <c r="AQ30" s="47">
        <f t="shared" ca="1" si="3"/>
        <v>2.44</v>
      </c>
      <c r="AR30">
        <v>28</v>
      </c>
      <c r="AT30">
        <v>29</v>
      </c>
      <c r="AU30" t="s">
        <v>43</v>
      </c>
      <c r="AV30">
        <v>4.4142621185575104</v>
      </c>
      <c r="AW30">
        <v>0.56820155011805196</v>
      </c>
      <c r="AX30">
        <v>0.90419030079810503</v>
      </c>
      <c r="AY30">
        <v>0.93662949443941701</v>
      </c>
      <c r="AZ30">
        <v>1.4069958853964599</v>
      </c>
      <c r="BA30">
        <v>2.2026745551520199</v>
      </c>
      <c r="BE30">
        <f ca="1"/>
        <v>4.25</v>
      </c>
      <c r="BF30">
        <f ca="1"/>
        <v>0.14000000000000001</v>
      </c>
      <c r="BG30">
        <f ca="1"/>
        <v>0.18</v>
      </c>
      <c r="BH30">
        <f ca="1"/>
        <v>0.37</v>
      </c>
      <c r="BI30">
        <f ca="1"/>
        <v>0.45</v>
      </c>
      <c r="BJ30">
        <f ca="1"/>
        <v>0.52</v>
      </c>
      <c r="BK30">
        <f ca="1"/>
        <v>0.59</v>
      </c>
      <c r="BL30">
        <f ca="1"/>
        <v>0.64</v>
      </c>
      <c r="BM30">
        <f ca="1"/>
        <v>0.71</v>
      </c>
      <c r="BN30">
        <f ca="1"/>
        <v>0.77</v>
      </c>
      <c r="BO30">
        <f ca="1"/>
        <v>0.81</v>
      </c>
      <c r="BP30">
        <f ca="1"/>
        <v>0.87</v>
      </c>
      <c r="BQ30">
        <f ca="1"/>
        <v>0.94</v>
      </c>
      <c r="BR30">
        <f ca="1"/>
        <v>1.01</v>
      </c>
      <c r="BS30">
        <f ca="1"/>
        <v>1.1000000000000001</v>
      </c>
      <c r="BT30">
        <f ca="1"/>
        <v>1.27</v>
      </c>
      <c r="BU30">
        <f ca="1"/>
        <v>1.44</v>
      </c>
      <c r="BV30">
        <f ca="1"/>
        <v>1.67</v>
      </c>
      <c r="BW30">
        <f ca="1"/>
        <v>2.02</v>
      </c>
      <c r="BX30">
        <f ca="1"/>
        <v>2.36</v>
      </c>
      <c r="BY30">
        <f ca="1"/>
        <v>2.44</v>
      </c>
      <c r="BZ30">
        <f ca="1"/>
        <v>0</v>
      </c>
    </row>
    <row r="31" spans="2:78">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
      </c>
      <c r="D31" s="47"/>
      <c r="I31" s="6" t="str">
        <f ca="1"/>
        <v>3 mo</v>
      </c>
      <c r="J31" s="40">
        <f ca="1"/>
        <v>0.1</v>
      </c>
      <c r="K31" s="41">
        <f ca="1"/>
        <v>0.1</v>
      </c>
      <c r="L31" s="40">
        <f ca="1"/>
        <v>0.3</v>
      </c>
      <c r="M31" s="41">
        <f ca="1"/>
        <v>0.4</v>
      </c>
      <c r="N31" s="40">
        <f ca="1"/>
        <v>0.5</v>
      </c>
      <c r="O31" s="41">
        <f ca="1"/>
        <v>0.5</v>
      </c>
      <c r="P31" s="40">
        <f ca="1"/>
        <v>0.6</v>
      </c>
      <c r="Q31" s="41">
        <f ca="1"/>
        <v>0.7</v>
      </c>
      <c r="R31" s="40">
        <f ca="1"/>
        <v>0.7</v>
      </c>
      <c r="S31" s="41">
        <f ca="1"/>
        <v>0.8</v>
      </c>
      <c r="T31" s="40">
        <f ca="1"/>
        <v>0.8</v>
      </c>
      <c r="U31" s="41">
        <f ca="1"/>
        <v>0.9</v>
      </c>
      <c r="V31" s="40">
        <f ca="1"/>
        <v>1</v>
      </c>
      <c r="W31" s="41">
        <f ca="1"/>
        <v>1</v>
      </c>
      <c r="X31" s="40">
        <f ca="1"/>
        <v>1.2</v>
      </c>
      <c r="Y31" s="41">
        <f ca="1"/>
        <v>1.3</v>
      </c>
      <c r="Z31" s="40">
        <f ca="1"/>
        <v>1.6</v>
      </c>
      <c r="AA31" s="41">
        <f ca="1"/>
        <v>2</v>
      </c>
      <c r="AB31" s="40">
        <f ca="1"/>
        <v>2.4</v>
      </c>
      <c r="AC31" s="41">
        <f ca="1"/>
        <v>2.4</v>
      </c>
      <c r="AD31" s="42" t="str">
        <f ca="1"/>
        <v>x</v>
      </c>
      <c r="AH31">
        <v>4.25</v>
      </c>
      <c r="AI31" s="47" t="e">
        <f t="shared" ca="1" si="3"/>
        <v>#N/A</v>
      </c>
      <c r="AJ31" s="47" t="e">
        <f t="shared" ca="1" si="3"/>
        <v>#N/A</v>
      </c>
      <c r="AK31" s="47">
        <f t="shared" ca="1" si="3"/>
        <v>0.18</v>
      </c>
      <c r="AL31" s="47">
        <f t="shared" ca="1" si="3"/>
        <v>0.52</v>
      </c>
      <c r="AM31" s="47">
        <f t="shared" ca="1" si="3"/>
        <v>0.81</v>
      </c>
      <c r="AN31" s="47">
        <f t="shared" ca="1" si="3"/>
        <v>1.27</v>
      </c>
      <c r="AO31" s="47">
        <f t="shared" ca="1" si="3"/>
        <v>2.02</v>
      </c>
      <c r="AP31" s="47">
        <f t="shared" ca="1" si="3"/>
        <v>2.36</v>
      </c>
      <c r="AQ31" s="47">
        <f t="shared" ca="1" si="3"/>
        <v>2.44</v>
      </c>
      <c r="AR31">
        <v>29</v>
      </c>
      <c r="AT31">
        <v>30</v>
      </c>
      <c r="AU31" t="s">
        <v>43</v>
      </c>
      <c r="AV31">
        <v>4.4975954518908399</v>
      </c>
      <c r="AW31">
        <v>0.56844911840928702</v>
      </c>
      <c r="AX31">
        <v>0.90632674749182296</v>
      </c>
      <c r="AY31">
        <v>0.93380658094302305</v>
      </c>
      <c r="AZ31">
        <v>1.40664051377863</v>
      </c>
      <c r="BA31">
        <v>2.2040919118184301</v>
      </c>
      <c r="BE31">
        <f ca="1"/>
        <v>4.33</v>
      </c>
      <c r="BF31">
        <f ca="1"/>
        <v>0.14000000000000001</v>
      </c>
      <c r="BG31">
        <f ca="1"/>
        <v>0.18</v>
      </c>
      <c r="BH31">
        <f ca="1"/>
        <v>0.37</v>
      </c>
      <c r="BI31">
        <f ca="1"/>
        <v>0.45</v>
      </c>
      <c r="BJ31">
        <f ca="1"/>
        <v>0.52</v>
      </c>
      <c r="BK31">
        <f ca="1"/>
        <v>0.59</v>
      </c>
      <c r="BL31">
        <f ca="1"/>
        <v>0.65</v>
      </c>
      <c r="BM31">
        <f ca="1"/>
        <v>0.71</v>
      </c>
      <c r="BN31">
        <f ca="1"/>
        <v>0.77</v>
      </c>
      <c r="BO31">
        <f ca="1"/>
        <v>0.82</v>
      </c>
      <c r="BP31">
        <f ca="1"/>
        <v>0.87</v>
      </c>
      <c r="BQ31">
        <f ca="1"/>
        <v>0.94</v>
      </c>
      <c r="BR31">
        <f ca="1"/>
        <v>1.01</v>
      </c>
      <c r="BS31">
        <f ca="1"/>
        <v>1.1100000000000001</v>
      </c>
      <c r="BT31">
        <f ca="1"/>
        <v>1.27</v>
      </c>
      <c r="BU31">
        <f ca="1"/>
        <v>1.44</v>
      </c>
      <c r="BV31">
        <f ca="1"/>
        <v>1.68</v>
      </c>
      <c r="BW31">
        <f ca="1"/>
        <v>2.02</v>
      </c>
      <c r="BX31">
        <f ca="1"/>
        <v>2.36</v>
      </c>
      <c r="BY31">
        <f ca="1"/>
        <v>2.4300000000000002</v>
      </c>
      <c r="BZ31">
        <f ca="1"/>
        <v>0</v>
      </c>
    </row>
    <row r="32" spans="2:78">
      <c r="B32" s="52" t="s">
        <v>108</v>
      </c>
      <c r="I32" s="6" t="str">
        <f ca="1"/>
        <v>6 mo</v>
      </c>
      <c r="J32" s="40">
        <f ca="1"/>
        <v>0.1</v>
      </c>
      <c r="K32" s="41">
        <f ca="1"/>
        <v>0.1</v>
      </c>
      <c r="L32" s="40">
        <f ca="1"/>
        <v>0.3</v>
      </c>
      <c r="M32" s="41">
        <f ca="1"/>
        <v>0.3</v>
      </c>
      <c r="N32" s="40">
        <f ca="1"/>
        <v>0.4</v>
      </c>
      <c r="O32" s="41">
        <f ca="1"/>
        <v>0.5</v>
      </c>
      <c r="P32" s="40">
        <f ca="1"/>
        <v>0.6</v>
      </c>
      <c r="Q32" s="41">
        <f ca="1"/>
        <v>0.7</v>
      </c>
      <c r="R32" s="40">
        <f ca="1"/>
        <v>0.7</v>
      </c>
      <c r="S32" s="41">
        <f ca="1"/>
        <v>0.8</v>
      </c>
      <c r="T32" s="40">
        <f ca="1"/>
        <v>0.8</v>
      </c>
      <c r="U32" s="41">
        <f ca="1"/>
        <v>0.9</v>
      </c>
      <c r="V32" s="40">
        <f ca="1"/>
        <v>0.9</v>
      </c>
      <c r="W32" s="41">
        <f ca="1"/>
        <v>1</v>
      </c>
      <c r="X32" s="40">
        <f ca="1"/>
        <v>1.2</v>
      </c>
      <c r="Y32" s="41">
        <f ca="1"/>
        <v>1.3</v>
      </c>
      <c r="Z32" s="40">
        <f ca="1"/>
        <v>1.6</v>
      </c>
      <c r="AA32" s="41">
        <f ca="1"/>
        <v>1.9</v>
      </c>
      <c r="AB32" s="40">
        <f ca="1"/>
        <v>2.2999999999999998</v>
      </c>
      <c r="AC32" s="41">
        <f ca="1"/>
        <v>2.4</v>
      </c>
      <c r="AD32" s="42" t="str">
        <f ca="1"/>
        <v>x</v>
      </c>
      <c r="AH32">
        <v>4.33</v>
      </c>
      <c r="AI32" s="47" t="e">
        <f t="shared" ca="1" si="3"/>
        <v>#N/A</v>
      </c>
      <c r="AJ32" s="47" t="e">
        <f t="shared" ca="1" si="3"/>
        <v>#N/A</v>
      </c>
      <c r="AK32" s="47">
        <f t="shared" ca="1" si="3"/>
        <v>0.18</v>
      </c>
      <c r="AL32" s="47">
        <f t="shared" ca="1" si="3"/>
        <v>0.52</v>
      </c>
      <c r="AM32" s="47">
        <f t="shared" ca="1" si="3"/>
        <v>0.82</v>
      </c>
      <c r="AN32" s="47">
        <f t="shared" ca="1" si="3"/>
        <v>1.27</v>
      </c>
      <c r="AO32" s="47">
        <f t="shared" ca="1" si="3"/>
        <v>2.02</v>
      </c>
      <c r="AP32" s="47">
        <f t="shared" ca="1" si="3"/>
        <v>2.36</v>
      </c>
      <c r="AQ32" s="47">
        <f t="shared" ca="1" si="3"/>
        <v>2.4300000000000002</v>
      </c>
      <c r="AR32">
        <v>30</v>
      </c>
      <c r="AT32">
        <v>31</v>
      </c>
      <c r="AU32" t="s">
        <v>43</v>
      </c>
      <c r="AV32">
        <v>4.5809287852241702</v>
      </c>
      <c r="AW32">
        <v>0.56869668670052198</v>
      </c>
      <c r="AX32">
        <v>0.90846319418554</v>
      </c>
      <c r="AY32">
        <v>0.93098366744662897</v>
      </c>
      <c r="AZ32">
        <v>1.40628514216079</v>
      </c>
      <c r="BA32">
        <v>2.2055092684848501</v>
      </c>
      <c r="BE32">
        <f ca="1"/>
        <v>4.42</v>
      </c>
      <c r="BF32">
        <f ca="1"/>
        <v>0.14000000000000001</v>
      </c>
      <c r="BG32">
        <f ca="1"/>
        <v>0.19</v>
      </c>
      <c r="BH32">
        <f ca="1"/>
        <v>0.37</v>
      </c>
      <c r="BI32">
        <f ca="1"/>
        <v>0.45</v>
      </c>
      <c r="BJ32">
        <f ca="1"/>
        <v>0.52</v>
      </c>
      <c r="BK32">
        <f ca="1"/>
        <v>0.59</v>
      </c>
      <c r="BL32">
        <f ca="1"/>
        <v>0.65</v>
      </c>
      <c r="BM32">
        <f ca="1"/>
        <v>0.71</v>
      </c>
      <c r="BN32">
        <f ca="1"/>
        <v>0.77</v>
      </c>
      <c r="BO32">
        <f ca="1"/>
        <v>0.82</v>
      </c>
      <c r="BP32">
        <f ca="1"/>
        <v>0.87</v>
      </c>
      <c r="BQ32">
        <f ca="1"/>
        <v>0.94</v>
      </c>
      <c r="BR32">
        <f ca="1"/>
        <v>1.01</v>
      </c>
      <c r="BS32">
        <f ca="1"/>
        <v>1.1100000000000001</v>
      </c>
      <c r="BT32">
        <f ca="1"/>
        <v>1.27</v>
      </c>
      <c r="BU32">
        <f ca="1"/>
        <v>1.45</v>
      </c>
      <c r="BV32">
        <f ca="1"/>
        <v>1.68</v>
      </c>
      <c r="BW32">
        <f ca="1"/>
        <v>2.0299999999999998</v>
      </c>
      <c r="BX32">
        <f ca="1"/>
        <v>2.37</v>
      </c>
      <c r="BY32">
        <f ca="1"/>
        <v>2.4300000000000002</v>
      </c>
      <c r="BZ32">
        <f ca="1"/>
        <v>0</v>
      </c>
    </row>
    <row r="33" spans="2:78" ht="17" thickBot="1">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
      </c>
      <c r="I33" s="10" t="str">
        <f ca="1"/>
        <v>9 mo</v>
      </c>
      <c r="J33" s="43">
        <f ca="1"/>
        <v>0.1</v>
      </c>
      <c r="K33" s="44">
        <f ca="1"/>
        <v>0.1</v>
      </c>
      <c r="L33" s="43">
        <f ca="1"/>
        <v>0.2</v>
      </c>
      <c r="M33" s="44">
        <f ca="1"/>
        <v>0.3</v>
      </c>
      <c r="N33" s="43">
        <f ca="1"/>
        <v>0.4</v>
      </c>
      <c r="O33" s="44">
        <f ca="1"/>
        <v>0.5</v>
      </c>
      <c r="P33" s="43">
        <f ca="1"/>
        <v>0.6</v>
      </c>
      <c r="Q33" s="44">
        <f ca="1"/>
        <v>0.7</v>
      </c>
      <c r="R33" s="43">
        <f ca="1"/>
        <v>0.7</v>
      </c>
      <c r="S33" s="44">
        <f ca="1"/>
        <v>0.8</v>
      </c>
      <c r="T33" s="43">
        <f ca="1"/>
        <v>0.8</v>
      </c>
      <c r="U33" s="44">
        <f ca="1"/>
        <v>0.9</v>
      </c>
      <c r="V33" s="43">
        <f ca="1"/>
        <v>0.9</v>
      </c>
      <c r="W33" s="44">
        <f ca="1"/>
        <v>1</v>
      </c>
      <c r="X33" s="43">
        <f ca="1"/>
        <v>1.2</v>
      </c>
      <c r="Y33" s="44">
        <f ca="1"/>
        <v>1.3</v>
      </c>
      <c r="Z33" s="43">
        <f ca="1"/>
        <v>1.5</v>
      </c>
      <c r="AA33" s="44">
        <f ca="1"/>
        <v>1.9</v>
      </c>
      <c r="AB33" s="43">
        <f ca="1"/>
        <v>2.2999999999999998</v>
      </c>
      <c r="AC33" s="44">
        <f ca="1"/>
        <v>2.2999999999999998</v>
      </c>
      <c r="AD33" s="45" t="str">
        <f ca="1"/>
        <v>x</v>
      </c>
      <c r="AH33">
        <v>4.42</v>
      </c>
      <c r="AI33" s="47" t="e">
        <f t="shared" ca="1" si="3"/>
        <v>#N/A</v>
      </c>
      <c r="AJ33" s="47" t="e">
        <f t="shared" ca="1" si="3"/>
        <v>#N/A</v>
      </c>
      <c r="AK33" s="47">
        <f t="shared" ca="1" si="3"/>
        <v>0.19</v>
      </c>
      <c r="AL33" s="47">
        <f t="shared" ca="1" si="3"/>
        <v>0.52</v>
      </c>
      <c r="AM33" s="47">
        <f t="shared" ca="1" si="3"/>
        <v>0.82</v>
      </c>
      <c r="AN33" s="47">
        <f t="shared" ca="1" si="3"/>
        <v>1.27</v>
      </c>
      <c r="AO33" s="47">
        <f t="shared" ca="1" si="3"/>
        <v>2.0299999999999998</v>
      </c>
      <c r="AP33" s="47">
        <f t="shared" ca="1" si="3"/>
        <v>2.37</v>
      </c>
      <c r="AQ33" s="47">
        <f t="shared" ca="1" si="3"/>
        <v>2.4300000000000002</v>
      </c>
      <c r="AR33">
        <v>31</v>
      </c>
      <c r="AT33">
        <v>32</v>
      </c>
      <c r="AU33" t="s">
        <v>43</v>
      </c>
      <c r="AV33">
        <v>4.6642621185575104</v>
      </c>
      <c r="AW33">
        <v>0.56894425499175705</v>
      </c>
      <c r="AX33">
        <v>0.91059964087925804</v>
      </c>
      <c r="AY33">
        <v>0.92816075395023501</v>
      </c>
      <c r="AZ33">
        <v>1.4059297705429601</v>
      </c>
      <c r="BA33">
        <v>2.20692662515127</v>
      </c>
      <c r="BE33">
        <f ca="1"/>
        <v>4.5</v>
      </c>
      <c r="BF33">
        <f ca="1"/>
        <v>0.14000000000000001</v>
      </c>
      <c r="BG33">
        <f ca="1"/>
        <v>0.19</v>
      </c>
      <c r="BH33">
        <f ca="1"/>
        <v>0.37</v>
      </c>
      <c r="BI33">
        <f ca="1"/>
        <v>0.45</v>
      </c>
      <c r="BJ33">
        <f ca="1"/>
        <v>0.53</v>
      </c>
      <c r="BK33">
        <f ca="1"/>
        <v>0.59</v>
      </c>
      <c r="BL33">
        <f ca="1"/>
        <v>0.65</v>
      </c>
      <c r="BM33">
        <f ca="1"/>
        <v>0.72</v>
      </c>
      <c r="BN33">
        <f ca="1"/>
        <v>0.77</v>
      </c>
      <c r="BO33">
        <f ca="1"/>
        <v>0.82</v>
      </c>
      <c r="BP33">
        <f ca="1"/>
        <v>0.87</v>
      </c>
      <c r="BQ33">
        <f ca="1"/>
        <v>0.94</v>
      </c>
      <c r="BR33">
        <f ca="1"/>
        <v>1.01</v>
      </c>
      <c r="BS33">
        <f ca="1"/>
        <v>1.1100000000000001</v>
      </c>
      <c r="BT33">
        <f ca="1"/>
        <v>1.28</v>
      </c>
      <c r="BU33">
        <f ca="1"/>
        <v>1.45</v>
      </c>
      <c r="BV33">
        <f ca="1"/>
        <v>1.68</v>
      </c>
      <c r="BW33">
        <f ca="1"/>
        <v>2.0299999999999998</v>
      </c>
      <c r="BX33">
        <f ca="1"/>
        <v>2.37</v>
      </c>
      <c r="BY33">
        <f ca="1"/>
        <v>2.4300000000000002</v>
      </c>
      <c r="BZ33">
        <f ca="1"/>
        <v>0</v>
      </c>
    </row>
    <row r="34" spans="2:78">
      <c r="I34" s="6" t="str">
        <f ca="1"/>
        <v>9 years  0 mo</v>
      </c>
      <c r="J34" s="40">
        <f ca="1"/>
        <v>0</v>
      </c>
      <c r="K34" s="41">
        <f ca="1"/>
        <v>0.1</v>
      </c>
      <c r="L34" s="40">
        <f ca="1"/>
        <v>0.2</v>
      </c>
      <c r="M34" s="41">
        <f ca="1"/>
        <v>0.3</v>
      </c>
      <c r="N34" s="40">
        <f ca="1"/>
        <v>0.4</v>
      </c>
      <c r="O34" s="41">
        <f ca="1"/>
        <v>0.5</v>
      </c>
      <c r="P34" s="40">
        <f ca="1"/>
        <v>0.6</v>
      </c>
      <c r="Q34" s="41">
        <f ca="1"/>
        <v>0.6</v>
      </c>
      <c r="R34" s="40">
        <f ca="1"/>
        <v>0.7</v>
      </c>
      <c r="S34" s="41">
        <f ca="1"/>
        <v>0.8</v>
      </c>
      <c r="T34" s="40">
        <f ca="1"/>
        <v>0.8</v>
      </c>
      <c r="U34" s="41">
        <f ca="1"/>
        <v>0.8</v>
      </c>
      <c r="V34" s="40">
        <f ca="1"/>
        <v>0.9</v>
      </c>
      <c r="W34" s="41">
        <f ca="1"/>
        <v>1</v>
      </c>
      <c r="X34" s="40">
        <f ca="1"/>
        <v>1.1000000000000001</v>
      </c>
      <c r="Y34" s="41">
        <f ca="1"/>
        <v>1.3</v>
      </c>
      <c r="Z34" s="40">
        <f ca="1"/>
        <v>1.5</v>
      </c>
      <c r="AA34" s="41">
        <f ca="1"/>
        <v>1.9</v>
      </c>
      <c r="AB34" s="40">
        <f ca="1"/>
        <v>2.2999999999999998</v>
      </c>
      <c r="AC34" s="41">
        <f ca="1"/>
        <v>2.2999999999999998</v>
      </c>
      <c r="AD34" s="42" t="str">
        <f ca="1"/>
        <v>x</v>
      </c>
      <c r="AH34">
        <v>4.5</v>
      </c>
      <c r="AI34" s="47" t="e">
        <f t="shared" ref="AI34:AQ43" ca="1" si="4">IF(AND(AI$3&gt;=MIN($J$5:$AD$5),AI$3&lt;=MAX($J$5:$AD$5)),INDEX(allCentiles,$AR34,MATCH(AI$3,topRow)),NA())</f>
        <v>#N/A</v>
      </c>
      <c r="AJ34" s="47" t="e">
        <f t="shared" ca="1" si="4"/>
        <v>#N/A</v>
      </c>
      <c r="AK34" s="47">
        <f t="shared" ca="1" si="4"/>
        <v>0.19</v>
      </c>
      <c r="AL34" s="47">
        <f t="shared" ca="1" si="4"/>
        <v>0.53</v>
      </c>
      <c r="AM34" s="47">
        <f t="shared" ca="1" si="4"/>
        <v>0.82</v>
      </c>
      <c r="AN34" s="47">
        <f t="shared" ca="1" si="4"/>
        <v>1.28</v>
      </c>
      <c r="AO34" s="47">
        <f t="shared" ca="1" si="4"/>
        <v>2.0299999999999998</v>
      </c>
      <c r="AP34" s="47">
        <f t="shared" ca="1" si="4"/>
        <v>2.37</v>
      </c>
      <c r="AQ34" s="47">
        <f t="shared" ca="1" si="4"/>
        <v>2.4300000000000002</v>
      </c>
      <c r="AR34">
        <v>32</v>
      </c>
      <c r="AT34">
        <v>33</v>
      </c>
      <c r="AU34" t="s">
        <v>43</v>
      </c>
      <c r="AV34">
        <v>4.7475954518908399</v>
      </c>
      <c r="AW34">
        <v>0.569191823282992</v>
      </c>
      <c r="AX34">
        <v>0.91273608757297497</v>
      </c>
      <c r="AY34">
        <v>0.92533784045384104</v>
      </c>
      <c r="AZ34">
        <v>1.4055743989251199</v>
      </c>
      <c r="BA34">
        <v>2.2083439818176802</v>
      </c>
      <c r="BE34">
        <f ca="1"/>
        <v>4.58</v>
      </c>
      <c r="BF34">
        <f ca="1"/>
        <v>0.14000000000000001</v>
      </c>
      <c r="BG34">
        <f ca="1"/>
        <v>0.19</v>
      </c>
      <c r="BH34">
        <f ca="1"/>
        <v>0.37</v>
      </c>
      <c r="BI34">
        <f ca="1"/>
        <v>0.45</v>
      </c>
      <c r="BJ34">
        <f ca="1"/>
        <v>0.53</v>
      </c>
      <c r="BK34">
        <f ca="1"/>
        <v>0.6</v>
      </c>
      <c r="BL34">
        <f ca="1"/>
        <v>0.65</v>
      </c>
      <c r="BM34">
        <f ca="1"/>
        <v>0.72</v>
      </c>
      <c r="BN34">
        <f ca="1"/>
        <v>0.78</v>
      </c>
      <c r="BO34">
        <f ca="1"/>
        <v>0.82</v>
      </c>
      <c r="BP34">
        <f ca="1"/>
        <v>0.87</v>
      </c>
      <c r="BQ34">
        <f ca="1"/>
        <v>0.94</v>
      </c>
      <c r="BR34">
        <f ca="1"/>
        <v>1.01</v>
      </c>
      <c r="BS34">
        <f ca="1"/>
        <v>1.1100000000000001</v>
      </c>
      <c r="BT34">
        <f ca="1"/>
        <v>1.28</v>
      </c>
      <c r="BU34">
        <f ca="1"/>
        <v>1.45</v>
      </c>
      <c r="BV34">
        <f ca="1"/>
        <v>1.68</v>
      </c>
      <c r="BW34">
        <f ca="1"/>
        <v>2.04</v>
      </c>
      <c r="BX34">
        <f ca="1"/>
        <v>2.37</v>
      </c>
      <c r="BY34">
        <f ca="1"/>
        <v>2.4300000000000002</v>
      </c>
      <c r="BZ34">
        <f ca="1"/>
        <v>0</v>
      </c>
    </row>
    <row r="35" spans="2:78">
      <c r="I35" s="6" t="str">
        <f ca="1"/>
        <v>3 mo</v>
      </c>
      <c r="J35" s="40">
        <f ca="1"/>
        <v>0</v>
      </c>
      <c r="K35" s="41">
        <f ca="1"/>
        <v>0.1</v>
      </c>
      <c r="L35" s="40">
        <f ca="1"/>
        <v>0.2</v>
      </c>
      <c r="M35" s="41">
        <f ca="1"/>
        <v>0.3</v>
      </c>
      <c r="N35" s="40">
        <f ca="1"/>
        <v>0.4</v>
      </c>
      <c r="O35" s="41">
        <f ca="1"/>
        <v>0.5</v>
      </c>
      <c r="P35" s="40">
        <f ca="1"/>
        <v>0.5</v>
      </c>
      <c r="Q35" s="41">
        <f ca="1"/>
        <v>0.6</v>
      </c>
      <c r="R35" s="40">
        <f ca="1"/>
        <v>0.7</v>
      </c>
      <c r="S35" s="41">
        <f ca="1"/>
        <v>0.7</v>
      </c>
      <c r="T35" s="40">
        <f ca="1"/>
        <v>0.8</v>
      </c>
      <c r="U35" s="41">
        <f ca="1"/>
        <v>0.8</v>
      </c>
      <c r="V35" s="40">
        <f ca="1"/>
        <v>0.9</v>
      </c>
      <c r="W35" s="41">
        <f ca="1"/>
        <v>1</v>
      </c>
      <c r="X35" s="40">
        <f ca="1"/>
        <v>1.1000000000000001</v>
      </c>
      <c r="Y35" s="41">
        <f ca="1"/>
        <v>1.2</v>
      </c>
      <c r="Z35" s="40">
        <f ca="1"/>
        <v>1.5</v>
      </c>
      <c r="AA35" s="41">
        <f ca="1"/>
        <v>1.8</v>
      </c>
      <c r="AB35" s="40">
        <f ca="1"/>
        <v>2.2999999999999998</v>
      </c>
      <c r="AC35" s="41">
        <f ca="1"/>
        <v>2.2999999999999998</v>
      </c>
      <c r="AD35" s="42" t="str">
        <f ca="1"/>
        <v>x</v>
      </c>
      <c r="AH35">
        <v>4.58</v>
      </c>
      <c r="AI35" s="47" t="e">
        <f t="shared" ca="1" si="4"/>
        <v>#N/A</v>
      </c>
      <c r="AJ35" s="47" t="e">
        <f t="shared" ca="1" si="4"/>
        <v>#N/A</v>
      </c>
      <c r="AK35" s="47">
        <f t="shared" ca="1" si="4"/>
        <v>0.19</v>
      </c>
      <c r="AL35" s="47">
        <f t="shared" ca="1" si="4"/>
        <v>0.53</v>
      </c>
      <c r="AM35" s="47">
        <f t="shared" ca="1" si="4"/>
        <v>0.82</v>
      </c>
      <c r="AN35" s="47">
        <f t="shared" ca="1" si="4"/>
        <v>1.28</v>
      </c>
      <c r="AO35" s="47">
        <f t="shared" ca="1" si="4"/>
        <v>2.04</v>
      </c>
      <c r="AP35" s="47">
        <f t="shared" ca="1" si="4"/>
        <v>2.37</v>
      </c>
      <c r="AQ35" s="47">
        <f t="shared" ca="1" si="4"/>
        <v>2.4300000000000002</v>
      </c>
      <c r="AR35">
        <v>33</v>
      </c>
      <c r="AT35">
        <v>34</v>
      </c>
      <c r="AU35" t="s">
        <v>43</v>
      </c>
      <c r="AV35">
        <v>4.8309287852241702</v>
      </c>
      <c r="AW35">
        <v>0.56943939157422696</v>
      </c>
      <c r="AX35">
        <v>0.91487253426669302</v>
      </c>
      <c r="AY35">
        <v>0.92251492695744797</v>
      </c>
      <c r="AZ35">
        <v>1.40521902730728</v>
      </c>
      <c r="BA35">
        <v>2.2097613384841002</v>
      </c>
      <c r="BE35">
        <f ca="1"/>
        <v>4.67</v>
      </c>
      <c r="BF35">
        <f ca="1"/>
        <v>0.15</v>
      </c>
      <c r="BG35">
        <f ca="1"/>
        <v>0.19</v>
      </c>
      <c r="BH35">
        <f ca="1"/>
        <v>0.37</v>
      </c>
      <c r="BI35">
        <f ca="1"/>
        <v>0.45</v>
      </c>
      <c r="BJ35">
        <f ca="1"/>
        <v>0.53</v>
      </c>
      <c r="BK35">
        <f ca="1"/>
        <v>0.6</v>
      </c>
      <c r="BL35">
        <f ca="1"/>
        <v>0.65</v>
      </c>
      <c r="BM35">
        <f ca="1"/>
        <v>0.72</v>
      </c>
      <c r="BN35">
        <f ca="1"/>
        <v>0.78</v>
      </c>
      <c r="BO35">
        <f ca="1"/>
        <v>0.82</v>
      </c>
      <c r="BP35">
        <f ca="1"/>
        <v>0.87</v>
      </c>
      <c r="BQ35">
        <f ca="1"/>
        <v>0.94</v>
      </c>
      <c r="BR35">
        <f ca="1"/>
        <v>1.01</v>
      </c>
      <c r="BS35">
        <f ca="1"/>
        <v>1.1100000000000001</v>
      </c>
      <c r="BT35">
        <f ca="1"/>
        <v>1.28</v>
      </c>
      <c r="BU35">
        <f ca="1"/>
        <v>1.45</v>
      </c>
      <c r="BV35">
        <f ca="1"/>
        <v>1.68</v>
      </c>
      <c r="BW35">
        <f ca="1"/>
        <v>2.04</v>
      </c>
      <c r="BX35">
        <f ca="1"/>
        <v>2.37</v>
      </c>
      <c r="BY35">
        <f ca="1"/>
        <v>2.4300000000000002</v>
      </c>
      <c r="BZ35">
        <f ca="1"/>
        <v>0</v>
      </c>
    </row>
    <row r="36" spans="2:78">
      <c r="I36" s="6" t="str">
        <f ca="1"/>
        <v>6 mo</v>
      </c>
      <c r="J36" s="40">
        <f ca="1"/>
        <v>0</v>
      </c>
      <c r="K36" s="41">
        <f ca="1"/>
        <v>0.1</v>
      </c>
      <c r="L36" s="40">
        <f ca="1"/>
        <v>0.2</v>
      </c>
      <c r="M36" s="41">
        <f ca="1"/>
        <v>0.3</v>
      </c>
      <c r="N36" s="40">
        <f ca="1"/>
        <v>0.4</v>
      </c>
      <c r="O36" s="41">
        <f ca="1"/>
        <v>0.4</v>
      </c>
      <c r="P36" s="40">
        <f ca="1"/>
        <v>0.5</v>
      </c>
      <c r="Q36" s="41">
        <f ca="1"/>
        <v>0.6</v>
      </c>
      <c r="R36" s="40">
        <f ca="1"/>
        <v>0.6</v>
      </c>
      <c r="S36" s="41">
        <f ca="1"/>
        <v>0.7</v>
      </c>
      <c r="T36" s="40">
        <f ca="1"/>
        <v>0.8</v>
      </c>
      <c r="U36" s="41">
        <f ca="1"/>
        <v>0.8</v>
      </c>
      <c r="V36" s="40">
        <f ca="1"/>
        <v>0.9</v>
      </c>
      <c r="W36" s="41">
        <f ca="1"/>
        <v>1</v>
      </c>
      <c r="X36" s="40">
        <f ca="1"/>
        <v>1.1000000000000001</v>
      </c>
      <c r="Y36" s="41">
        <f ca="1"/>
        <v>1.2</v>
      </c>
      <c r="Z36" s="40">
        <f ca="1"/>
        <v>1.4</v>
      </c>
      <c r="AA36" s="41">
        <f ca="1"/>
        <v>1.8</v>
      </c>
      <c r="AB36" s="40">
        <f ca="1"/>
        <v>2.2999999999999998</v>
      </c>
      <c r="AC36" s="41">
        <f ca="1"/>
        <v>2.2999999999999998</v>
      </c>
      <c r="AD36" s="42" t="str">
        <f ca="1"/>
        <v>x</v>
      </c>
      <c r="AH36">
        <v>4.67</v>
      </c>
      <c r="AI36" s="47" t="e">
        <f t="shared" ca="1" si="4"/>
        <v>#N/A</v>
      </c>
      <c r="AJ36" s="47" t="e">
        <f t="shared" ca="1" si="4"/>
        <v>#N/A</v>
      </c>
      <c r="AK36" s="47">
        <f t="shared" ca="1" si="4"/>
        <v>0.19</v>
      </c>
      <c r="AL36" s="47">
        <f t="shared" ca="1" si="4"/>
        <v>0.53</v>
      </c>
      <c r="AM36" s="47">
        <f t="shared" ca="1" si="4"/>
        <v>0.82</v>
      </c>
      <c r="AN36" s="47">
        <f t="shared" ca="1" si="4"/>
        <v>1.28</v>
      </c>
      <c r="AO36" s="47">
        <f t="shared" ca="1" si="4"/>
        <v>2.04</v>
      </c>
      <c r="AP36" s="47">
        <f t="shared" ca="1" si="4"/>
        <v>2.37</v>
      </c>
      <c r="AQ36" s="47">
        <f t="shared" ca="1" si="4"/>
        <v>2.4300000000000002</v>
      </c>
      <c r="AR36">
        <v>34</v>
      </c>
      <c r="AT36">
        <v>35</v>
      </c>
      <c r="AU36" t="s">
        <v>43</v>
      </c>
      <c r="AV36">
        <v>4.9142621185575104</v>
      </c>
      <c r="AW36">
        <v>0.56968695986546203</v>
      </c>
      <c r="AX36">
        <v>0.91700898096041095</v>
      </c>
      <c r="AY36">
        <v>0.919692013461054</v>
      </c>
      <c r="AZ36">
        <v>1.40486365568945</v>
      </c>
      <c r="BA36">
        <v>2.2111786951505099</v>
      </c>
      <c r="BE36">
        <f ca="1"/>
        <v>4.75</v>
      </c>
      <c r="BF36">
        <f ca="1"/>
        <v>0.15</v>
      </c>
      <c r="BG36">
        <f ca="1"/>
        <v>0.19</v>
      </c>
      <c r="BH36">
        <f ca="1"/>
        <v>0.37</v>
      </c>
      <c r="BI36">
        <f ca="1"/>
        <v>0.45</v>
      </c>
      <c r="BJ36">
        <f ca="1"/>
        <v>0.53</v>
      </c>
      <c r="BK36">
        <f ca="1"/>
        <v>0.6</v>
      </c>
      <c r="BL36">
        <f ca="1"/>
        <v>0.66</v>
      </c>
      <c r="BM36">
        <f ca="1"/>
        <v>0.72</v>
      </c>
      <c r="BN36">
        <f ca="1"/>
        <v>0.78</v>
      </c>
      <c r="BO36">
        <f ca="1"/>
        <v>0.82</v>
      </c>
      <c r="BP36">
        <f ca="1"/>
        <v>0.87</v>
      </c>
      <c r="BQ36">
        <f ca="1"/>
        <v>0.94</v>
      </c>
      <c r="BR36">
        <f ca="1"/>
        <v>1.01</v>
      </c>
      <c r="BS36">
        <f ca="1"/>
        <v>1.1100000000000001</v>
      </c>
      <c r="BT36">
        <f ca="1"/>
        <v>1.28</v>
      </c>
      <c r="BU36">
        <f ca="1"/>
        <v>1.44</v>
      </c>
      <c r="BV36">
        <f ca="1"/>
        <v>1.69</v>
      </c>
      <c r="BW36">
        <f ca="1"/>
        <v>2.0499999999999998</v>
      </c>
      <c r="BX36">
        <f ca="1"/>
        <v>2.37</v>
      </c>
      <c r="BY36">
        <f ca="1"/>
        <v>2.42</v>
      </c>
      <c r="BZ36">
        <f ca="1"/>
        <v>0</v>
      </c>
    </row>
    <row r="37" spans="2:78" ht="17" thickBot="1">
      <c r="I37" s="10" t="str">
        <f ca="1"/>
        <v>9 mo</v>
      </c>
      <c r="J37" s="43">
        <f ca="1"/>
        <v>0</v>
      </c>
      <c r="K37" s="44">
        <f ca="1"/>
        <v>0</v>
      </c>
      <c r="L37" s="43">
        <f ca="1"/>
        <v>0.1</v>
      </c>
      <c r="M37" s="44">
        <f ca="1"/>
        <v>0.2</v>
      </c>
      <c r="N37" s="43">
        <f ca="1"/>
        <v>0.3</v>
      </c>
      <c r="O37" s="44">
        <f ca="1"/>
        <v>0.4</v>
      </c>
      <c r="P37" s="43">
        <f ca="1"/>
        <v>0.5</v>
      </c>
      <c r="Q37" s="44">
        <f ca="1"/>
        <v>0.6</v>
      </c>
      <c r="R37" s="43">
        <f ca="1"/>
        <v>0.6</v>
      </c>
      <c r="S37" s="44">
        <f ca="1"/>
        <v>0.7</v>
      </c>
      <c r="T37" s="43">
        <f ca="1"/>
        <v>0.7</v>
      </c>
      <c r="U37" s="44">
        <f ca="1"/>
        <v>0.8</v>
      </c>
      <c r="V37" s="43">
        <f ca="1"/>
        <v>0.9</v>
      </c>
      <c r="W37" s="44">
        <f ca="1"/>
        <v>0.9</v>
      </c>
      <c r="X37" s="43">
        <f ca="1"/>
        <v>1.1000000000000001</v>
      </c>
      <c r="Y37" s="44">
        <f ca="1"/>
        <v>1.2</v>
      </c>
      <c r="Z37" s="43">
        <f ca="1"/>
        <v>1.4</v>
      </c>
      <c r="AA37" s="44">
        <f ca="1"/>
        <v>1.7</v>
      </c>
      <c r="AB37" s="43">
        <f ca="1"/>
        <v>2.2999999999999998</v>
      </c>
      <c r="AC37" s="44">
        <f ca="1"/>
        <v>2.2999999999999998</v>
      </c>
      <c r="AD37" s="45" t="str">
        <f ca="1"/>
        <v>x</v>
      </c>
      <c r="AH37">
        <v>4.75</v>
      </c>
      <c r="AI37" s="47" t="e">
        <f t="shared" ca="1" si="4"/>
        <v>#N/A</v>
      </c>
      <c r="AJ37" s="47" t="e">
        <f t="shared" ca="1" si="4"/>
        <v>#N/A</v>
      </c>
      <c r="AK37" s="47">
        <f t="shared" ca="1" si="4"/>
        <v>0.19</v>
      </c>
      <c r="AL37" s="47">
        <f t="shared" ca="1" si="4"/>
        <v>0.53</v>
      </c>
      <c r="AM37" s="47">
        <f t="shared" ca="1" si="4"/>
        <v>0.82</v>
      </c>
      <c r="AN37" s="47">
        <f t="shared" ca="1" si="4"/>
        <v>1.28</v>
      </c>
      <c r="AO37" s="47">
        <f t="shared" ca="1" si="4"/>
        <v>2.0499999999999998</v>
      </c>
      <c r="AP37" s="47">
        <f t="shared" ca="1" si="4"/>
        <v>2.37</v>
      </c>
      <c r="AQ37" s="47">
        <f t="shared" ca="1" si="4"/>
        <v>2.42</v>
      </c>
      <c r="AR37">
        <v>35</v>
      </c>
      <c r="AT37">
        <v>36</v>
      </c>
      <c r="AU37" t="s">
        <v>43</v>
      </c>
      <c r="AV37">
        <v>4.9975954518908399</v>
      </c>
      <c r="AW37">
        <v>0.56993452815669798</v>
      </c>
      <c r="AX37">
        <v>0.91914542765412799</v>
      </c>
      <c r="AY37">
        <v>0.91686909996466004</v>
      </c>
      <c r="AZ37">
        <v>1.4045082840716101</v>
      </c>
      <c r="BA37">
        <v>2.2125960518169299</v>
      </c>
      <c r="BE37">
        <f ca="1"/>
        <v>4.83</v>
      </c>
      <c r="BF37">
        <f ca="1"/>
        <v>0.15</v>
      </c>
      <c r="BG37">
        <f ca="1"/>
        <v>0.19</v>
      </c>
      <c r="BH37">
        <f ca="1"/>
        <v>0.37</v>
      </c>
      <c r="BI37">
        <f ca="1"/>
        <v>0.45</v>
      </c>
      <c r="BJ37">
        <f ca="1"/>
        <v>0.53</v>
      </c>
      <c r="BK37">
        <f ca="1"/>
        <v>0.6</v>
      </c>
      <c r="BL37">
        <f ca="1"/>
        <v>0.66</v>
      </c>
      <c r="BM37">
        <f ca="1"/>
        <v>0.72</v>
      </c>
      <c r="BN37">
        <f ca="1"/>
        <v>0.78</v>
      </c>
      <c r="BO37">
        <f ca="1"/>
        <v>0.82</v>
      </c>
      <c r="BP37">
        <f ca="1"/>
        <v>0.87</v>
      </c>
      <c r="BQ37">
        <f ca="1"/>
        <v>0.94</v>
      </c>
      <c r="BR37">
        <f ca="1"/>
        <v>1.01</v>
      </c>
      <c r="BS37">
        <f ca="1"/>
        <v>1.1100000000000001</v>
      </c>
      <c r="BT37">
        <f ca="1"/>
        <v>1.28</v>
      </c>
      <c r="BU37">
        <f ca="1"/>
        <v>1.44</v>
      </c>
      <c r="BV37">
        <f ca="1"/>
        <v>1.69</v>
      </c>
      <c r="BW37">
        <f ca="1"/>
        <v>2.0499999999999998</v>
      </c>
      <c r="BX37">
        <f ca="1"/>
        <v>2.38</v>
      </c>
      <c r="BY37">
        <f ca="1"/>
        <v>2.42</v>
      </c>
      <c r="BZ37">
        <f ca="1"/>
        <v>0</v>
      </c>
    </row>
    <row r="38" spans="2:78">
      <c r="I38" s="6" t="str">
        <f ca="1"/>
        <v>10 years  0 mo</v>
      </c>
      <c r="J38" s="40">
        <f ca="1"/>
        <v>0</v>
      </c>
      <c r="K38" s="41">
        <f ca="1"/>
        <v>0</v>
      </c>
      <c r="L38" s="40">
        <f ca="1"/>
        <v>0.1</v>
      </c>
      <c r="M38" s="41">
        <f ca="1"/>
        <v>0.2</v>
      </c>
      <c r="N38" s="40">
        <f ca="1"/>
        <v>0.3</v>
      </c>
      <c r="O38" s="41">
        <f ca="1"/>
        <v>0.4</v>
      </c>
      <c r="P38" s="40">
        <f ca="1"/>
        <v>0.5</v>
      </c>
      <c r="Q38" s="41">
        <f ca="1"/>
        <v>0.5</v>
      </c>
      <c r="R38" s="40">
        <f ca="1"/>
        <v>0.6</v>
      </c>
      <c r="S38" s="41">
        <f ca="1"/>
        <v>0.7</v>
      </c>
      <c r="T38" s="40">
        <f ca="1"/>
        <v>0.7</v>
      </c>
      <c r="U38" s="41">
        <f ca="1"/>
        <v>0.8</v>
      </c>
      <c r="V38" s="40">
        <f ca="1"/>
        <v>0.8</v>
      </c>
      <c r="W38" s="41">
        <f ca="1"/>
        <v>0.9</v>
      </c>
      <c r="X38" s="40">
        <f ca="1"/>
        <v>1</v>
      </c>
      <c r="Y38" s="41">
        <f ca="1"/>
        <v>1.1000000000000001</v>
      </c>
      <c r="Z38" s="40">
        <f ca="1"/>
        <v>1.4</v>
      </c>
      <c r="AA38" s="41">
        <f ca="1"/>
        <v>1.7</v>
      </c>
      <c r="AB38" s="40">
        <f ca="1"/>
        <v>2.2000000000000002</v>
      </c>
      <c r="AC38" s="41">
        <f ca="1"/>
        <v>2.2999999999999998</v>
      </c>
      <c r="AD38" s="42" t="str">
        <f ca="1"/>
        <v>x</v>
      </c>
      <c r="AH38">
        <v>4.83</v>
      </c>
      <c r="AI38" s="47" t="e">
        <f t="shared" ca="1" si="4"/>
        <v>#N/A</v>
      </c>
      <c r="AJ38" s="47" t="e">
        <f t="shared" ca="1" si="4"/>
        <v>#N/A</v>
      </c>
      <c r="AK38" s="47">
        <f t="shared" ca="1" si="4"/>
        <v>0.19</v>
      </c>
      <c r="AL38" s="47">
        <f t="shared" ca="1" si="4"/>
        <v>0.53</v>
      </c>
      <c r="AM38" s="47">
        <f t="shared" ca="1" si="4"/>
        <v>0.82</v>
      </c>
      <c r="AN38" s="47">
        <f t="shared" ca="1" si="4"/>
        <v>1.28</v>
      </c>
      <c r="AO38" s="47">
        <f t="shared" ca="1" si="4"/>
        <v>2.0499999999999998</v>
      </c>
      <c r="AP38" s="47">
        <f t="shared" ca="1" si="4"/>
        <v>2.38</v>
      </c>
      <c r="AQ38" s="47">
        <f t="shared" ca="1" si="4"/>
        <v>2.42</v>
      </c>
      <c r="AR38">
        <v>36</v>
      </c>
      <c r="AT38">
        <v>37</v>
      </c>
      <c r="AU38" t="s">
        <v>43</v>
      </c>
      <c r="AV38">
        <v>5.0809287852241702</v>
      </c>
      <c r="AW38">
        <v>0.57018209644793305</v>
      </c>
      <c r="AX38">
        <v>0.92128187434784603</v>
      </c>
      <c r="AY38">
        <v>0.91404618646826596</v>
      </c>
      <c r="AZ38">
        <v>1.4041529124537699</v>
      </c>
      <c r="BA38">
        <v>2.2140134084833401</v>
      </c>
      <c r="BE38">
        <f ca="1"/>
        <v>4.92</v>
      </c>
      <c r="BF38">
        <f ca="1"/>
        <v>0.15</v>
      </c>
      <c r="BG38">
        <f ca="1"/>
        <v>0.19</v>
      </c>
      <c r="BH38">
        <f ca="1"/>
        <v>0.37</v>
      </c>
      <c r="BI38">
        <f ca="1"/>
        <v>0.45</v>
      </c>
      <c r="BJ38">
        <f ca="1"/>
        <v>0.53</v>
      </c>
      <c r="BK38">
        <f ca="1"/>
        <v>0.6</v>
      </c>
      <c r="BL38">
        <f ca="1"/>
        <v>0.66</v>
      </c>
      <c r="BM38">
        <f ca="1"/>
        <v>0.73</v>
      </c>
      <c r="BN38">
        <f ca="1"/>
        <v>0.78</v>
      </c>
      <c r="BO38">
        <f ca="1"/>
        <v>0.82</v>
      </c>
      <c r="BP38">
        <f ca="1"/>
        <v>0.87</v>
      </c>
      <c r="BQ38">
        <f ca="1"/>
        <v>0.94</v>
      </c>
      <c r="BR38">
        <f ca="1"/>
        <v>1.01</v>
      </c>
      <c r="BS38">
        <f ca="1"/>
        <v>1.1100000000000001</v>
      </c>
      <c r="BT38">
        <f ca="1"/>
        <v>1.28</v>
      </c>
      <c r="BU38">
        <f ca="1"/>
        <v>1.44</v>
      </c>
      <c r="BV38">
        <f ca="1"/>
        <v>1.69</v>
      </c>
      <c r="BW38">
        <f ca="1"/>
        <v>2.0499999999999998</v>
      </c>
      <c r="BX38">
        <f ca="1"/>
        <v>2.38</v>
      </c>
      <c r="BY38">
        <f ca="1"/>
        <v>2.42</v>
      </c>
      <c r="BZ38">
        <f ca="1"/>
        <v>0</v>
      </c>
    </row>
    <row r="39" spans="2:78">
      <c r="I39" s="6" t="str">
        <f ca="1"/>
        <v>3 mo</v>
      </c>
      <c r="J39" s="40">
        <f ca="1"/>
        <v>0</v>
      </c>
      <c r="K39" s="41">
        <f ca="1"/>
        <v>0</v>
      </c>
      <c r="L39" s="40">
        <f ca="1"/>
        <v>0.1</v>
      </c>
      <c r="M39" s="41">
        <f ca="1"/>
        <v>0.2</v>
      </c>
      <c r="N39" s="40">
        <f ca="1"/>
        <v>0.3</v>
      </c>
      <c r="O39" s="41">
        <f ca="1"/>
        <v>0.3</v>
      </c>
      <c r="P39" s="40">
        <f ca="1"/>
        <v>0.4</v>
      </c>
      <c r="Q39" s="41">
        <f ca="1"/>
        <v>0.5</v>
      </c>
      <c r="R39" s="40">
        <f ca="1"/>
        <v>0.5</v>
      </c>
      <c r="S39" s="41">
        <f ca="1"/>
        <v>0.7</v>
      </c>
      <c r="T39" s="40">
        <f ca="1"/>
        <v>0.7</v>
      </c>
      <c r="U39" s="41">
        <f ca="1"/>
        <v>0.8</v>
      </c>
      <c r="V39" s="40">
        <f ca="1"/>
        <v>0.8</v>
      </c>
      <c r="W39" s="41">
        <f ca="1"/>
        <v>0.9</v>
      </c>
      <c r="X39" s="40">
        <f ca="1"/>
        <v>1</v>
      </c>
      <c r="Y39" s="41">
        <f ca="1"/>
        <v>1.1000000000000001</v>
      </c>
      <c r="Z39" s="40">
        <f ca="1"/>
        <v>1.3</v>
      </c>
      <c r="AA39" s="41">
        <f ca="1"/>
        <v>1.6</v>
      </c>
      <c r="AB39" s="40">
        <f ca="1"/>
        <v>2.2000000000000002</v>
      </c>
      <c r="AC39" s="41">
        <f ca="1"/>
        <v>2.2999999999999998</v>
      </c>
      <c r="AD39" s="42" t="str">
        <f ca="1"/>
        <v>x</v>
      </c>
      <c r="AH39">
        <v>4.92</v>
      </c>
      <c r="AI39" s="47" t="e">
        <f t="shared" ca="1" si="4"/>
        <v>#N/A</v>
      </c>
      <c r="AJ39" s="47" t="e">
        <f t="shared" ca="1" si="4"/>
        <v>#N/A</v>
      </c>
      <c r="AK39" s="47">
        <f t="shared" ca="1" si="4"/>
        <v>0.19</v>
      </c>
      <c r="AL39" s="47">
        <f t="shared" ca="1" si="4"/>
        <v>0.53</v>
      </c>
      <c r="AM39" s="47">
        <f t="shared" ca="1" si="4"/>
        <v>0.82</v>
      </c>
      <c r="AN39" s="47">
        <f t="shared" ca="1" si="4"/>
        <v>1.28</v>
      </c>
      <c r="AO39" s="47">
        <f t="shared" ca="1" si="4"/>
        <v>2.0499999999999998</v>
      </c>
      <c r="AP39" s="47">
        <f t="shared" ca="1" si="4"/>
        <v>2.38</v>
      </c>
      <c r="AQ39" s="47">
        <f t="shared" ca="1" si="4"/>
        <v>2.42</v>
      </c>
      <c r="AR39">
        <v>37</v>
      </c>
      <c r="AT39">
        <v>38</v>
      </c>
      <c r="AU39" t="s">
        <v>43</v>
      </c>
      <c r="AV39">
        <v>5.1642621185575104</v>
      </c>
      <c r="AW39">
        <v>0.57042966473916801</v>
      </c>
      <c r="AX39">
        <v>0.92341832104156296</v>
      </c>
      <c r="AY39">
        <v>0.911223272971872</v>
      </c>
      <c r="AZ39">
        <v>1.40379754083594</v>
      </c>
      <c r="BA39">
        <v>2.21543076514976</v>
      </c>
      <c r="BE39">
        <f ca="1"/>
        <v>5</v>
      </c>
      <c r="BF39">
        <f ca="1"/>
        <v>0.15</v>
      </c>
      <c r="BG39">
        <f ca="1"/>
        <v>0.19</v>
      </c>
      <c r="BH39">
        <f ca="1"/>
        <v>0.37</v>
      </c>
      <c r="BI39">
        <f ca="1"/>
        <v>0.45</v>
      </c>
      <c r="BJ39">
        <f ca="1"/>
        <v>0.53</v>
      </c>
      <c r="BK39">
        <f ca="1"/>
        <v>0.6</v>
      </c>
      <c r="BL39">
        <f ca="1"/>
        <v>0.66</v>
      </c>
      <c r="BM39">
        <f ca="1"/>
        <v>0.73</v>
      </c>
      <c r="BN39">
        <f ca="1"/>
        <v>0.78</v>
      </c>
      <c r="BO39">
        <f ca="1"/>
        <v>0.83</v>
      </c>
      <c r="BP39">
        <f ca="1"/>
        <v>0.87</v>
      </c>
      <c r="BQ39">
        <f ca="1"/>
        <v>0.94</v>
      </c>
      <c r="BR39">
        <f ca="1"/>
        <v>1.01</v>
      </c>
      <c r="BS39">
        <f ca="1"/>
        <v>1.1100000000000001</v>
      </c>
      <c r="BT39">
        <f ca="1"/>
        <v>1.28</v>
      </c>
      <c r="BU39">
        <f ca="1"/>
        <v>1.44</v>
      </c>
      <c r="BV39">
        <f ca="1"/>
        <v>1.69</v>
      </c>
      <c r="BW39">
        <f ca="1"/>
        <v>2.06</v>
      </c>
      <c r="BX39">
        <f ca="1"/>
        <v>2.38</v>
      </c>
      <c r="BY39">
        <f ca="1"/>
        <v>2.42</v>
      </c>
      <c r="BZ39">
        <f ca="1"/>
        <v>0</v>
      </c>
    </row>
    <row r="40" spans="2:78">
      <c r="I40" s="6" t="str">
        <f ca="1"/>
        <v>6 mo</v>
      </c>
      <c r="J40" s="40">
        <f ca="1"/>
        <v>0</v>
      </c>
      <c r="K40" s="41">
        <f ca="1"/>
        <v>0</v>
      </c>
      <c r="L40" s="40">
        <f ca="1"/>
        <v>0.1</v>
      </c>
      <c r="M40" s="41">
        <f ca="1"/>
        <v>0.1</v>
      </c>
      <c r="N40" s="40">
        <f ca="1"/>
        <v>0.2</v>
      </c>
      <c r="O40" s="41">
        <f ca="1"/>
        <v>0.3</v>
      </c>
      <c r="P40" s="40">
        <f ca="1"/>
        <v>0.4</v>
      </c>
      <c r="Q40" s="41">
        <f ca="1"/>
        <v>0.5</v>
      </c>
      <c r="R40" s="40">
        <f ca="1"/>
        <v>0.5</v>
      </c>
      <c r="S40" s="41">
        <f ca="1"/>
        <v>0.7</v>
      </c>
      <c r="T40" s="40">
        <f ca="1"/>
        <v>0.7</v>
      </c>
      <c r="U40" s="41">
        <f ca="1"/>
        <v>0.7</v>
      </c>
      <c r="V40" s="40">
        <f ca="1"/>
        <v>0.8</v>
      </c>
      <c r="W40" s="41">
        <f ca="1"/>
        <v>0.9</v>
      </c>
      <c r="X40" s="40">
        <f ca="1"/>
        <v>1</v>
      </c>
      <c r="Y40" s="41">
        <f ca="1"/>
        <v>1.1000000000000001</v>
      </c>
      <c r="Z40" s="40">
        <f ca="1"/>
        <v>1.3</v>
      </c>
      <c r="AA40" s="41">
        <f ca="1"/>
        <v>1.6</v>
      </c>
      <c r="AB40" s="40">
        <f ca="1"/>
        <v>2.2000000000000002</v>
      </c>
      <c r="AC40" s="41">
        <f ca="1"/>
        <v>2.2999999999999998</v>
      </c>
      <c r="AD40" s="42" t="str">
        <f ca="1"/>
        <v>x</v>
      </c>
      <c r="AH40">
        <v>5</v>
      </c>
      <c r="AI40" s="47" t="e">
        <f t="shared" ca="1" si="4"/>
        <v>#N/A</v>
      </c>
      <c r="AJ40" s="47" t="e">
        <f t="shared" ca="1" si="4"/>
        <v>#N/A</v>
      </c>
      <c r="AK40" s="47">
        <f t="shared" ca="1" si="4"/>
        <v>0.19</v>
      </c>
      <c r="AL40" s="47">
        <f t="shared" ca="1" si="4"/>
        <v>0.53</v>
      </c>
      <c r="AM40" s="47">
        <f t="shared" ca="1" si="4"/>
        <v>0.83</v>
      </c>
      <c r="AN40" s="47">
        <f t="shared" ca="1" si="4"/>
        <v>1.28</v>
      </c>
      <c r="AO40" s="47">
        <f t="shared" ca="1" si="4"/>
        <v>2.06</v>
      </c>
      <c r="AP40" s="47">
        <f t="shared" ca="1" si="4"/>
        <v>2.38</v>
      </c>
      <c r="AQ40" s="47">
        <f t="shared" ca="1" si="4"/>
        <v>2.42</v>
      </c>
      <c r="AR40">
        <v>38</v>
      </c>
      <c r="AT40">
        <v>39</v>
      </c>
      <c r="AU40" t="s">
        <v>43</v>
      </c>
      <c r="AV40">
        <v>5.2475954518908399</v>
      </c>
      <c r="AW40">
        <v>0.57067723303040296</v>
      </c>
      <c r="AX40">
        <v>0.925554767735281</v>
      </c>
      <c r="AY40">
        <v>0.90840035947547804</v>
      </c>
      <c r="AZ40">
        <v>1.4034421692181001</v>
      </c>
      <c r="BA40">
        <v>2.2168481218161702</v>
      </c>
      <c r="BE40">
        <f ca="1"/>
        <v>5.08</v>
      </c>
      <c r="BF40">
        <f ca="1"/>
        <v>0.15</v>
      </c>
      <c r="BG40">
        <f ca="1"/>
        <v>0.19</v>
      </c>
      <c r="BH40">
        <f ca="1"/>
        <v>0.37</v>
      </c>
      <c r="BI40">
        <f ca="1"/>
        <v>0.45</v>
      </c>
      <c r="BJ40">
        <f ca="1"/>
        <v>0.53</v>
      </c>
      <c r="BK40">
        <f ca="1"/>
        <v>0.6</v>
      </c>
      <c r="BL40">
        <f ca="1"/>
        <v>0.66</v>
      </c>
      <c r="BM40">
        <f ca="1"/>
        <v>0.73</v>
      </c>
      <c r="BN40">
        <f ca="1"/>
        <v>0.78</v>
      </c>
      <c r="BO40">
        <f ca="1"/>
        <v>0.83</v>
      </c>
      <c r="BP40">
        <f ca="1"/>
        <v>0.87</v>
      </c>
      <c r="BQ40">
        <f ca="1"/>
        <v>0.94</v>
      </c>
      <c r="BR40">
        <f ca="1"/>
        <v>1.01</v>
      </c>
      <c r="BS40">
        <f ca="1"/>
        <v>1.1100000000000001</v>
      </c>
      <c r="BT40">
        <f ca="1"/>
        <v>1.28</v>
      </c>
      <c r="BU40">
        <f ca="1"/>
        <v>1.44</v>
      </c>
      <c r="BV40">
        <f ca="1"/>
        <v>1.69</v>
      </c>
      <c r="BW40">
        <f ca="1"/>
        <v>2.06</v>
      </c>
      <c r="BX40">
        <f ca="1"/>
        <v>2.38</v>
      </c>
      <c r="BY40">
        <f ca="1"/>
        <v>2.42</v>
      </c>
      <c r="BZ40">
        <f ca="1"/>
        <v>0</v>
      </c>
    </row>
    <row r="41" spans="2:78" ht="17" thickBot="1">
      <c r="I41" s="10" t="str">
        <f ca="1"/>
        <v>9 mo</v>
      </c>
      <c r="J41" s="43">
        <f ca="1"/>
        <v>0</v>
      </c>
      <c r="K41" s="44">
        <f ca="1"/>
        <v>0</v>
      </c>
      <c r="L41" s="43">
        <f ca="1"/>
        <v>0</v>
      </c>
      <c r="M41" s="44">
        <f ca="1"/>
        <v>0.1</v>
      </c>
      <c r="N41" s="43">
        <f ca="1"/>
        <v>0.2</v>
      </c>
      <c r="O41" s="44">
        <f ca="1"/>
        <v>0.3</v>
      </c>
      <c r="P41" s="43">
        <f ca="1"/>
        <v>0.4</v>
      </c>
      <c r="Q41" s="44">
        <f ca="1"/>
        <v>0.4</v>
      </c>
      <c r="R41" s="43">
        <f ca="1"/>
        <v>0.5</v>
      </c>
      <c r="S41" s="44">
        <f ca="1"/>
        <v>0.6</v>
      </c>
      <c r="T41" s="43">
        <f ca="1"/>
        <v>0.7</v>
      </c>
      <c r="U41" s="44">
        <f ca="1"/>
        <v>0.7</v>
      </c>
      <c r="V41" s="43">
        <f ca="1"/>
        <v>0.8</v>
      </c>
      <c r="W41" s="44">
        <f ca="1"/>
        <v>0.8</v>
      </c>
      <c r="X41" s="43">
        <f ca="1"/>
        <v>0.9</v>
      </c>
      <c r="Y41" s="44">
        <f ca="1"/>
        <v>1</v>
      </c>
      <c r="Z41" s="43">
        <f ca="1"/>
        <v>1.2</v>
      </c>
      <c r="AA41" s="44">
        <f ca="1"/>
        <v>1.5</v>
      </c>
      <c r="AB41" s="43">
        <f ca="1"/>
        <v>2.2000000000000002</v>
      </c>
      <c r="AC41" s="44">
        <f ca="1"/>
        <v>2.2999999999999998</v>
      </c>
      <c r="AD41" s="45" t="str">
        <f ca="1"/>
        <v>x</v>
      </c>
      <c r="AH41">
        <v>5.08</v>
      </c>
      <c r="AI41" s="47" t="e">
        <f t="shared" ca="1" si="4"/>
        <v>#N/A</v>
      </c>
      <c r="AJ41" s="47" t="e">
        <f t="shared" ca="1" si="4"/>
        <v>#N/A</v>
      </c>
      <c r="AK41" s="47">
        <f t="shared" ca="1" si="4"/>
        <v>0.19</v>
      </c>
      <c r="AL41" s="47">
        <f t="shared" ca="1" si="4"/>
        <v>0.53</v>
      </c>
      <c r="AM41" s="47">
        <f t="shared" ca="1" si="4"/>
        <v>0.83</v>
      </c>
      <c r="AN41" s="47">
        <f t="shared" ca="1" si="4"/>
        <v>1.28</v>
      </c>
      <c r="AO41" s="47">
        <f t="shared" ca="1" si="4"/>
        <v>2.06</v>
      </c>
      <c r="AP41" s="47">
        <f t="shared" ca="1" si="4"/>
        <v>2.38</v>
      </c>
      <c r="AQ41" s="47">
        <f t="shared" ca="1" si="4"/>
        <v>2.42</v>
      </c>
      <c r="AR41">
        <v>39</v>
      </c>
      <c r="AT41">
        <v>40</v>
      </c>
      <c r="AU41" t="s">
        <v>43</v>
      </c>
      <c r="AV41">
        <v>5.3309287852241702</v>
      </c>
      <c r="AW41">
        <v>0.57092480132163803</v>
      </c>
      <c r="AX41">
        <v>0.92769121442899805</v>
      </c>
      <c r="AY41">
        <v>0.90557744597908396</v>
      </c>
      <c r="AZ41">
        <v>1.4030867976002701</v>
      </c>
      <c r="BA41">
        <v>2.2182654784825901</v>
      </c>
      <c r="BE41">
        <f ca="1"/>
        <v>5.17</v>
      </c>
      <c r="BF41">
        <f ca="1"/>
        <v>0.14000000000000001</v>
      </c>
      <c r="BG41">
        <f ca="1"/>
        <v>0.19</v>
      </c>
      <c r="BH41">
        <f ca="1"/>
        <v>0.37</v>
      </c>
      <c r="BI41">
        <f ca="1"/>
        <v>0.45</v>
      </c>
      <c r="BJ41">
        <f ca="1"/>
        <v>0.53</v>
      </c>
      <c r="BK41">
        <f ca="1"/>
        <v>0.6</v>
      </c>
      <c r="BL41">
        <f ca="1"/>
        <v>0.66</v>
      </c>
      <c r="BM41">
        <f ca="1"/>
        <v>0.73</v>
      </c>
      <c r="BN41">
        <f ca="1"/>
        <v>0.79</v>
      </c>
      <c r="BO41">
        <f ca="1"/>
        <v>0.83</v>
      </c>
      <c r="BP41">
        <f ca="1"/>
        <v>0.88</v>
      </c>
      <c r="BQ41">
        <f ca="1"/>
        <v>0.94</v>
      </c>
      <c r="BR41">
        <f ca="1"/>
        <v>1.01</v>
      </c>
      <c r="BS41">
        <f ca="1"/>
        <v>1.1100000000000001</v>
      </c>
      <c r="BT41">
        <f ca="1"/>
        <v>1.28</v>
      </c>
      <c r="BU41">
        <f ca="1"/>
        <v>1.44</v>
      </c>
      <c r="BV41">
        <f ca="1"/>
        <v>1.69</v>
      </c>
      <c r="BW41">
        <f ca="1"/>
        <v>2.06</v>
      </c>
      <c r="BX41">
        <f ca="1"/>
        <v>2.38</v>
      </c>
      <c r="BY41">
        <f ca="1"/>
        <v>2.41</v>
      </c>
      <c r="BZ41">
        <f ca="1"/>
        <v>0</v>
      </c>
    </row>
    <row r="42" spans="2:78">
      <c r="I42" s="6" t="str">
        <f ca="1"/>
        <v>11 years  0 mo</v>
      </c>
      <c r="J42" s="40">
        <f ca="1"/>
        <v>0</v>
      </c>
      <c r="K42" s="41">
        <f ca="1"/>
        <v>0</v>
      </c>
      <c r="L42" s="40">
        <f ca="1"/>
        <v>0</v>
      </c>
      <c r="M42" s="41">
        <f ca="1"/>
        <v>0.1</v>
      </c>
      <c r="N42" s="40">
        <f ca="1"/>
        <v>0.2</v>
      </c>
      <c r="O42" s="41">
        <f ca="1"/>
        <v>0.2</v>
      </c>
      <c r="P42" s="40">
        <f ca="1"/>
        <v>0.3</v>
      </c>
      <c r="Q42" s="41">
        <f ca="1"/>
        <v>0.4</v>
      </c>
      <c r="R42" s="40">
        <f ca="1"/>
        <v>0.4</v>
      </c>
      <c r="S42" s="41">
        <f ca="1"/>
        <v>0.6</v>
      </c>
      <c r="T42" s="40">
        <f ca="1"/>
        <v>0.6</v>
      </c>
      <c r="U42" s="41">
        <f ca="1"/>
        <v>0.7</v>
      </c>
      <c r="V42" s="40">
        <f ca="1"/>
        <v>0.8</v>
      </c>
      <c r="W42" s="41">
        <f ca="1"/>
        <v>0.8</v>
      </c>
      <c r="X42" s="40">
        <f ca="1"/>
        <v>0.9</v>
      </c>
      <c r="Y42" s="41">
        <f ca="1"/>
        <v>1</v>
      </c>
      <c r="Z42" s="40">
        <f ca="1"/>
        <v>1.2</v>
      </c>
      <c r="AA42" s="41">
        <f ca="1"/>
        <v>1.4</v>
      </c>
      <c r="AB42" s="40">
        <f ca="1"/>
        <v>2.1</v>
      </c>
      <c r="AC42" s="41">
        <f ca="1"/>
        <v>2.2999999999999998</v>
      </c>
      <c r="AD42" s="42" t="str">
        <f ca="1"/>
        <v>x</v>
      </c>
      <c r="AH42">
        <v>5.17</v>
      </c>
      <c r="AI42" s="47" t="e">
        <f t="shared" ca="1" si="4"/>
        <v>#N/A</v>
      </c>
      <c r="AJ42" s="47" t="e">
        <f t="shared" ca="1" si="4"/>
        <v>#N/A</v>
      </c>
      <c r="AK42" s="47">
        <f t="shared" ca="1" si="4"/>
        <v>0.19</v>
      </c>
      <c r="AL42" s="47">
        <f t="shared" ca="1" si="4"/>
        <v>0.53</v>
      </c>
      <c r="AM42" s="47">
        <f t="shared" ca="1" si="4"/>
        <v>0.83</v>
      </c>
      <c r="AN42" s="47">
        <f t="shared" ca="1" si="4"/>
        <v>1.28</v>
      </c>
      <c r="AO42" s="47">
        <f t="shared" ca="1" si="4"/>
        <v>2.06</v>
      </c>
      <c r="AP42" s="47">
        <f t="shared" ca="1" si="4"/>
        <v>2.38</v>
      </c>
      <c r="AQ42" s="47">
        <f t="shared" ca="1" si="4"/>
        <v>2.41</v>
      </c>
      <c r="AR42">
        <v>40</v>
      </c>
      <c r="AT42">
        <v>41</v>
      </c>
      <c r="AU42" t="s">
        <v>43</v>
      </c>
      <c r="AV42">
        <v>5.4142621185575104</v>
      </c>
      <c r="AW42">
        <v>0.57117236961287299</v>
      </c>
      <c r="AX42">
        <v>0.92982766112271598</v>
      </c>
      <c r="AY42">
        <v>0.902754532482691</v>
      </c>
      <c r="AZ42">
        <v>1.4027314259824299</v>
      </c>
      <c r="BA42">
        <v>2.2196828351490101</v>
      </c>
      <c r="BE42">
        <f ca="1"/>
        <v>5.25</v>
      </c>
      <c r="BF42">
        <f ca="1"/>
        <v>0.14000000000000001</v>
      </c>
      <c r="BG42">
        <f ca="1"/>
        <v>0.19</v>
      </c>
      <c r="BH42">
        <f ca="1"/>
        <v>0.37</v>
      </c>
      <c r="BI42">
        <f ca="1"/>
        <v>0.45</v>
      </c>
      <c r="BJ42">
        <f ca="1"/>
        <v>0.53</v>
      </c>
      <c r="BK42">
        <f ca="1"/>
        <v>0.6</v>
      </c>
      <c r="BL42">
        <f ca="1"/>
        <v>0.66</v>
      </c>
      <c r="BM42">
        <f ca="1"/>
        <v>0.73</v>
      </c>
      <c r="BN42">
        <f ca="1"/>
        <v>0.79</v>
      </c>
      <c r="BO42">
        <f ca="1"/>
        <v>0.83</v>
      </c>
      <c r="BP42">
        <f ca="1"/>
        <v>0.88</v>
      </c>
      <c r="BQ42">
        <f ca="1"/>
        <v>0.94</v>
      </c>
      <c r="BR42">
        <f ca="1"/>
        <v>1.01</v>
      </c>
      <c r="BS42">
        <f ca="1"/>
        <v>1.1100000000000001</v>
      </c>
      <c r="BT42">
        <f ca="1"/>
        <v>1.28</v>
      </c>
      <c r="BU42">
        <f ca="1"/>
        <v>1.44</v>
      </c>
      <c r="BV42">
        <f ca="1"/>
        <v>1.69</v>
      </c>
      <c r="BW42">
        <f ca="1"/>
        <v>2.06</v>
      </c>
      <c r="BX42">
        <f ca="1"/>
        <v>2.38</v>
      </c>
      <c r="BY42">
        <f ca="1"/>
        <v>2.41</v>
      </c>
      <c r="BZ42">
        <f ca="1"/>
        <v>0</v>
      </c>
    </row>
    <row r="43" spans="2:78">
      <c r="I43" s="6" t="str">
        <f ca="1"/>
        <v>3 mo</v>
      </c>
      <c r="J43" s="40">
        <f ca="1"/>
        <v>0</v>
      </c>
      <c r="K43" s="41">
        <f ca="1"/>
        <v>0</v>
      </c>
      <c r="L43" s="40">
        <f ca="1"/>
        <v>0</v>
      </c>
      <c r="M43" s="41">
        <f ca="1"/>
        <v>0</v>
      </c>
      <c r="N43" s="40">
        <f ca="1"/>
        <v>0.1</v>
      </c>
      <c r="O43" s="41">
        <f ca="1"/>
        <v>0.2</v>
      </c>
      <c r="P43" s="40">
        <f ca="1"/>
        <v>0.3</v>
      </c>
      <c r="Q43" s="41">
        <f ca="1"/>
        <v>0.4</v>
      </c>
      <c r="R43" s="40">
        <f ca="1"/>
        <v>0.4</v>
      </c>
      <c r="S43" s="41">
        <f ca="1"/>
        <v>0.6</v>
      </c>
      <c r="T43" s="40">
        <f ca="1"/>
        <v>0.6</v>
      </c>
      <c r="U43" s="41">
        <f ca="1"/>
        <v>0.7</v>
      </c>
      <c r="V43" s="40">
        <f ca="1"/>
        <v>0.7</v>
      </c>
      <c r="W43" s="41">
        <f ca="1"/>
        <v>0.8</v>
      </c>
      <c r="X43" s="40">
        <f ca="1"/>
        <v>0.9</v>
      </c>
      <c r="Y43" s="41">
        <f ca="1"/>
        <v>1</v>
      </c>
      <c r="Z43" s="40">
        <f ca="1"/>
        <v>1.1000000000000001</v>
      </c>
      <c r="AA43" s="41">
        <f ca="1"/>
        <v>1.3</v>
      </c>
      <c r="AB43" s="40">
        <f ca="1"/>
        <v>2.1</v>
      </c>
      <c r="AC43" s="41">
        <f ca="1"/>
        <v>2.2999999999999998</v>
      </c>
      <c r="AD43" s="42" t="str">
        <f ca="1"/>
        <v>x</v>
      </c>
      <c r="AH43">
        <v>5.25</v>
      </c>
      <c r="AI43" s="47" t="e">
        <f t="shared" ca="1" si="4"/>
        <v>#N/A</v>
      </c>
      <c r="AJ43" s="47" t="e">
        <f t="shared" ca="1" si="4"/>
        <v>#N/A</v>
      </c>
      <c r="AK43" s="47">
        <f t="shared" ca="1" si="4"/>
        <v>0.19</v>
      </c>
      <c r="AL43" s="47">
        <f t="shared" ca="1" si="4"/>
        <v>0.53</v>
      </c>
      <c r="AM43" s="47">
        <f t="shared" ca="1" si="4"/>
        <v>0.83</v>
      </c>
      <c r="AN43" s="47">
        <f t="shared" ca="1" si="4"/>
        <v>1.28</v>
      </c>
      <c r="AO43" s="47">
        <f t="shared" ca="1" si="4"/>
        <v>2.06</v>
      </c>
      <c r="AP43" s="47">
        <f t="shared" ca="1" si="4"/>
        <v>2.38</v>
      </c>
      <c r="AQ43" s="47">
        <f t="shared" ca="1" si="4"/>
        <v>2.41</v>
      </c>
      <c r="AR43">
        <v>41</v>
      </c>
      <c r="AT43">
        <v>42</v>
      </c>
      <c r="AU43" t="s">
        <v>43</v>
      </c>
      <c r="AV43">
        <v>5.4975954518908399</v>
      </c>
      <c r="AW43">
        <v>0.57141993790410806</v>
      </c>
      <c r="AX43">
        <v>0.93196410781643402</v>
      </c>
      <c r="AY43">
        <v>0.89993161898629703</v>
      </c>
      <c r="AZ43">
        <v>1.40237605436459</v>
      </c>
      <c r="BA43">
        <v>2.2211001918154198</v>
      </c>
      <c r="BE43">
        <f ca="1"/>
        <v>5.33</v>
      </c>
      <c r="BF43">
        <f ca="1"/>
        <v>0.14000000000000001</v>
      </c>
      <c r="BG43">
        <f ca="1"/>
        <v>0.19</v>
      </c>
      <c r="BH43">
        <f ca="1"/>
        <v>0.36</v>
      </c>
      <c r="BI43">
        <f ca="1"/>
        <v>0.45</v>
      </c>
      <c r="BJ43">
        <f ca="1"/>
        <v>0.53</v>
      </c>
      <c r="BK43">
        <f ca="1"/>
        <v>0.6</v>
      </c>
      <c r="BL43">
        <f ca="1"/>
        <v>0.66</v>
      </c>
      <c r="BM43">
        <f ca="1"/>
        <v>0.73</v>
      </c>
      <c r="BN43">
        <f ca="1"/>
        <v>0.79</v>
      </c>
      <c r="BO43">
        <f ca="1"/>
        <v>0.83</v>
      </c>
      <c r="BP43">
        <f ca="1"/>
        <v>0.88</v>
      </c>
      <c r="BQ43">
        <f ca="1"/>
        <v>0.94</v>
      </c>
      <c r="BR43">
        <f ca="1"/>
        <v>1.01</v>
      </c>
      <c r="BS43">
        <f ca="1"/>
        <v>1.1100000000000001</v>
      </c>
      <c r="BT43">
        <f ca="1"/>
        <v>1.28</v>
      </c>
      <c r="BU43">
        <f ca="1"/>
        <v>1.44</v>
      </c>
      <c r="BV43">
        <f ca="1"/>
        <v>1.69</v>
      </c>
      <c r="BW43">
        <f ca="1"/>
        <v>2.06</v>
      </c>
      <c r="BX43">
        <f ca="1"/>
        <v>2.38</v>
      </c>
      <c r="BY43">
        <f ca="1"/>
        <v>2.41</v>
      </c>
      <c r="BZ43">
        <f ca="1"/>
        <v>0</v>
      </c>
    </row>
    <row r="44" spans="2:78">
      <c r="I44" s="6" t="str">
        <f ca="1"/>
        <v>6 mo</v>
      </c>
      <c r="J44" s="40">
        <f ca="1"/>
        <v>0</v>
      </c>
      <c r="K44" s="41">
        <f ca="1"/>
        <v>0</v>
      </c>
      <c r="L44" s="40">
        <f ca="1"/>
        <v>0</v>
      </c>
      <c r="M44" s="41">
        <f ca="1"/>
        <v>0</v>
      </c>
      <c r="N44" s="40">
        <f ca="1"/>
        <v>0.1</v>
      </c>
      <c r="O44" s="41">
        <f ca="1"/>
        <v>0.1</v>
      </c>
      <c r="P44" s="40">
        <f ca="1"/>
        <v>0.3</v>
      </c>
      <c r="Q44" s="41">
        <f ca="1"/>
        <v>0.3</v>
      </c>
      <c r="R44" s="40">
        <f ca="1"/>
        <v>0.4</v>
      </c>
      <c r="S44" s="41">
        <f ca="1"/>
        <v>0.6</v>
      </c>
      <c r="T44" s="40">
        <f ca="1"/>
        <v>0.6</v>
      </c>
      <c r="U44" s="41">
        <f ca="1"/>
        <v>0.6</v>
      </c>
      <c r="V44" s="40">
        <f ca="1"/>
        <v>0.7</v>
      </c>
      <c r="W44" s="41">
        <f ca="1"/>
        <v>0.8</v>
      </c>
      <c r="X44" s="40">
        <f ca="1"/>
        <v>0.8</v>
      </c>
      <c r="Y44" s="41">
        <f ca="1"/>
        <v>0.9</v>
      </c>
      <c r="Z44" s="40">
        <f ca="1"/>
        <v>1.1000000000000001</v>
      </c>
      <c r="AA44" s="41">
        <f ca="1"/>
        <v>1.3</v>
      </c>
      <c r="AB44" s="40">
        <f ca="1"/>
        <v>2.1</v>
      </c>
      <c r="AC44" s="41">
        <f ca="1"/>
        <v>2.2999999999999998</v>
      </c>
      <c r="AD44" s="42" t="str">
        <f ca="1"/>
        <v>x</v>
      </c>
      <c r="AH44">
        <v>5.33</v>
      </c>
      <c r="AI44" s="47" t="e">
        <f t="shared" ref="AI44:AQ53" ca="1" si="5">IF(AND(AI$3&gt;=MIN($J$5:$AD$5),AI$3&lt;=MAX($J$5:$AD$5)),INDEX(allCentiles,$AR44,MATCH(AI$3,topRow)),NA())</f>
        <v>#N/A</v>
      </c>
      <c r="AJ44" s="47" t="e">
        <f t="shared" ca="1" si="5"/>
        <v>#N/A</v>
      </c>
      <c r="AK44" s="47">
        <f t="shared" ca="1" si="5"/>
        <v>0.19</v>
      </c>
      <c r="AL44" s="47">
        <f t="shared" ca="1" si="5"/>
        <v>0.53</v>
      </c>
      <c r="AM44" s="47">
        <f t="shared" ca="1" si="5"/>
        <v>0.83</v>
      </c>
      <c r="AN44" s="47">
        <f t="shared" ca="1" si="5"/>
        <v>1.28</v>
      </c>
      <c r="AO44" s="47">
        <f t="shared" ca="1" si="5"/>
        <v>2.06</v>
      </c>
      <c r="AP44" s="47">
        <f t="shared" ca="1" si="5"/>
        <v>2.38</v>
      </c>
      <c r="AQ44" s="47">
        <f t="shared" ca="1" si="5"/>
        <v>2.41</v>
      </c>
      <c r="AR44">
        <v>42</v>
      </c>
      <c r="AT44">
        <v>43</v>
      </c>
      <c r="AU44" t="s">
        <v>43</v>
      </c>
      <c r="AV44">
        <v>5.5809287852241702</v>
      </c>
      <c r="AW44">
        <v>0.57166750619534301</v>
      </c>
      <c r="AX44">
        <v>0.93410055451015095</v>
      </c>
      <c r="AY44">
        <v>0.89710870548990296</v>
      </c>
      <c r="AZ44">
        <v>1.4020206827467601</v>
      </c>
      <c r="BA44">
        <v>2.2225175484818398</v>
      </c>
      <c r="BE44">
        <f ca="1"/>
        <v>5.42</v>
      </c>
      <c r="BF44">
        <f ca="1"/>
        <v>0.14000000000000001</v>
      </c>
      <c r="BG44">
        <f ca="1"/>
        <v>0.19</v>
      </c>
      <c r="BH44">
        <f ca="1"/>
        <v>0.36</v>
      </c>
      <c r="BI44">
        <f ca="1"/>
        <v>0.45</v>
      </c>
      <c r="BJ44">
        <f ca="1"/>
        <v>0.53</v>
      </c>
      <c r="BK44">
        <f ca="1"/>
        <v>0.6</v>
      </c>
      <c r="BL44">
        <f ca="1"/>
        <v>0.66</v>
      </c>
      <c r="BM44">
        <f ca="1"/>
        <v>0.73</v>
      </c>
      <c r="BN44">
        <f ca="1"/>
        <v>0.79</v>
      </c>
      <c r="BO44">
        <f ca="1"/>
        <v>0.83</v>
      </c>
      <c r="BP44">
        <f ca="1"/>
        <v>0.88</v>
      </c>
      <c r="BQ44">
        <f ca="1"/>
        <v>0.94</v>
      </c>
      <c r="BR44">
        <f ca="1"/>
        <v>1.01</v>
      </c>
      <c r="BS44">
        <f ca="1"/>
        <v>1.1100000000000001</v>
      </c>
      <c r="BT44">
        <f ca="1"/>
        <v>1.27</v>
      </c>
      <c r="BU44">
        <f ca="1"/>
        <v>1.44</v>
      </c>
      <c r="BV44">
        <f ca="1"/>
        <v>1.69</v>
      </c>
      <c r="BW44">
        <f ca="1"/>
        <v>2.06</v>
      </c>
      <c r="BX44">
        <f ca="1"/>
        <v>2.39</v>
      </c>
      <c r="BY44">
        <f ca="1"/>
        <v>2.41</v>
      </c>
      <c r="BZ44">
        <f ca="1"/>
        <v>0</v>
      </c>
    </row>
    <row r="45" spans="2:78" ht="17" thickBot="1">
      <c r="I45" s="10" t="str">
        <f ca="1"/>
        <v>9 mo</v>
      </c>
      <c r="J45" s="43">
        <f ca="1"/>
        <v>0</v>
      </c>
      <c r="K45" s="44">
        <f ca="1"/>
        <v>0</v>
      </c>
      <c r="L45" s="43">
        <f ca="1"/>
        <v>0</v>
      </c>
      <c r="M45" s="44">
        <f ca="1"/>
        <v>0</v>
      </c>
      <c r="N45" s="43">
        <f ca="1"/>
        <v>0</v>
      </c>
      <c r="O45" s="44">
        <f ca="1"/>
        <v>0.1</v>
      </c>
      <c r="P45" s="43">
        <f ca="1"/>
        <v>0.2</v>
      </c>
      <c r="Q45" s="44">
        <f ca="1"/>
        <v>0.3</v>
      </c>
      <c r="R45" s="43">
        <f ca="1"/>
        <v>0.3</v>
      </c>
      <c r="S45" s="44">
        <f ca="1"/>
        <v>0.5</v>
      </c>
      <c r="T45" s="43">
        <f ca="1"/>
        <v>0.6</v>
      </c>
      <c r="U45" s="44">
        <f ca="1"/>
        <v>0.6</v>
      </c>
      <c r="V45" s="43">
        <f ca="1"/>
        <v>0.7</v>
      </c>
      <c r="W45" s="44">
        <f ca="1"/>
        <v>0.7</v>
      </c>
      <c r="X45" s="43">
        <f ca="1"/>
        <v>0.8</v>
      </c>
      <c r="Y45" s="44">
        <f ca="1"/>
        <v>0.9</v>
      </c>
      <c r="Z45" s="43">
        <f ca="1"/>
        <v>1</v>
      </c>
      <c r="AA45" s="44">
        <f ca="1"/>
        <v>1.2</v>
      </c>
      <c r="AB45" s="43">
        <f ca="1"/>
        <v>2</v>
      </c>
      <c r="AC45" s="44">
        <f ca="1"/>
        <v>2.2999999999999998</v>
      </c>
      <c r="AD45" s="45" t="str">
        <f ca="1"/>
        <v>x</v>
      </c>
      <c r="AH45">
        <v>5.42</v>
      </c>
      <c r="AI45" s="47" t="e">
        <f t="shared" ca="1" si="5"/>
        <v>#N/A</v>
      </c>
      <c r="AJ45" s="47" t="e">
        <f t="shared" ca="1" si="5"/>
        <v>#N/A</v>
      </c>
      <c r="AK45" s="47">
        <f t="shared" ca="1" si="5"/>
        <v>0.19</v>
      </c>
      <c r="AL45" s="47">
        <f t="shared" ca="1" si="5"/>
        <v>0.53</v>
      </c>
      <c r="AM45" s="47">
        <f t="shared" ca="1" si="5"/>
        <v>0.83</v>
      </c>
      <c r="AN45" s="47">
        <f t="shared" ca="1" si="5"/>
        <v>1.27</v>
      </c>
      <c r="AO45" s="47">
        <f t="shared" ca="1" si="5"/>
        <v>2.06</v>
      </c>
      <c r="AP45" s="47">
        <f t="shared" ca="1" si="5"/>
        <v>2.39</v>
      </c>
      <c r="AQ45" s="47">
        <f t="shared" ca="1" si="5"/>
        <v>2.41</v>
      </c>
      <c r="AR45">
        <v>43</v>
      </c>
      <c r="AT45">
        <v>44</v>
      </c>
      <c r="AU45" t="s">
        <v>43</v>
      </c>
      <c r="AV45">
        <v>5.6642621185575104</v>
      </c>
      <c r="AW45">
        <v>0.57191507448657797</v>
      </c>
      <c r="AX45">
        <v>0.93623700120386899</v>
      </c>
      <c r="AY45">
        <v>0.89428579199350899</v>
      </c>
      <c r="AZ45">
        <v>1.4016653111289199</v>
      </c>
      <c r="BA45">
        <v>2.22393490514825</v>
      </c>
      <c r="BE45">
        <f ca="1"/>
        <v>5.5</v>
      </c>
      <c r="BF45">
        <f ca="1"/>
        <v>0.14000000000000001</v>
      </c>
      <c r="BG45">
        <f ca="1"/>
        <v>0.19</v>
      </c>
      <c r="BH45">
        <f ca="1"/>
        <v>0.36</v>
      </c>
      <c r="BI45">
        <f ca="1"/>
        <v>0.45</v>
      </c>
      <c r="BJ45">
        <f ca="1"/>
        <v>0.53</v>
      </c>
      <c r="BK45">
        <f ca="1"/>
        <v>0.6</v>
      </c>
      <c r="BL45">
        <f ca="1"/>
        <v>0.66</v>
      </c>
      <c r="BM45">
        <f ca="1"/>
        <v>0.73</v>
      </c>
      <c r="BN45">
        <f ca="1"/>
        <v>0.79</v>
      </c>
      <c r="BO45">
        <f ca="1"/>
        <v>0.83</v>
      </c>
      <c r="BP45">
        <f ca="1"/>
        <v>0.88</v>
      </c>
      <c r="BQ45">
        <f ca="1"/>
        <v>0.94</v>
      </c>
      <c r="BR45">
        <f ca="1"/>
        <v>1.01</v>
      </c>
      <c r="BS45">
        <f ca="1"/>
        <v>1.1100000000000001</v>
      </c>
      <c r="BT45">
        <f ca="1"/>
        <v>1.27</v>
      </c>
      <c r="BU45">
        <f ca="1"/>
        <v>1.43</v>
      </c>
      <c r="BV45">
        <f ca="1"/>
        <v>1.69</v>
      </c>
      <c r="BW45">
        <f ca="1"/>
        <v>2.06</v>
      </c>
      <c r="BX45">
        <f ca="1"/>
        <v>2.39</v>
      </c>
      <c r="BY45">
        <f ca="1"/>
        <v>2.41</v>
      </c>
      <c r="BZ45">
        <f ca="1"/>
        <v>0</v>
      </c>
    </row>
    <row r="46" spans="2:78" ht="17" thickBot="1">
      <c r="I46" s="10" t="str">
        <f ca="1"/>
        <v>12 years  0 mo</v>
      </c>
      <c r="J46" s="43">
        <f ca="1"/>
        <v>0</v>
      </c>
      <c r="K46" s="44">
        <f ca="1"/>
        <v>0</v>
      </c>
      <c r="L46" s="43">
        <f ca="1"/>
        <v>0</v>
      </c>
      <c r="M46" s="44">
        <f ca="1"/>
        <v>0</v>
      </c>
      <c r="N46" s="43">
        <f ca="1"/>
        <v>0</v>
      </c>
      <c r="O46" s="44">
        <f ca="1"/>
        <v>0.1</v>
      </c>
      <c r="P46" s="43">
        <f ca="1"/>
        <v>0.2</v>
      </c>
      <c r="Q46" s="44">
        <f ca="1"/>
        <v>0.2</v>
      </c>
      <c r="R46" s="43">
        <f ca="1"/>
        <v>0.3</v>
      </c>
      <c r="S46" s="44">
        <f ca="1"/>
        <v>0.5</v>
      </c>
      <c r="T46" s="43">
        <f ca="1"/>
        <v>0.5</v>
      </c>
      <c r="U46" s="44">
        <f ca="1"/>
        <v>0.6</v>
      </c>
      <c r="V46" s="43">
        <f ca="1"/>
        <v>0.7</v>
      </c>
      <c r="W46" s="44">
        <f ca="1"/>
        <v>0.7</v>
      </c>
      <c r="X46" s="43">
        <f ca="1"/>
        <v>0.8</v>
      </c>
      <c r="Y46" s="44">
        <f ca="1"/>
        <v>0.8</v>
      </c>
      <c r="Z46" s="43">
        <f ca="1"/>
        <v>0.9</v>
      </c>
      <c r="AA46" s="44">
        <f ca="1"/>
        <v>1.1000000000000001</v>
      </c>
      <c r="AB46" s="43">
        <f ca="1"/>
        <v>2</v>
      </c>
      <c r="AC46" s="44">
        <f ca="1"/>
        <v>2.2999999999999998</v>
      </c>
      <c r="AD46" s="45" t="str">
        <f ca="1"/>
        <v>x</v>
      </c>
      <c r="AH46">
        <v>5.5</v>
      </c>
      <c r="AI46" s="47" t="e">
        <f t="shared" ca="1" si="5"/>
        <v>#N/A</v>
      </c>
      <c r="AJ46" s="47" t="e">
        <f t="shared" ca="1" si="5"/>
        <v>#N/A</v>
      </c>
      <c r="AK46" s="47">
        <f t="shared" ca="1" si="5"/>
        <v>0.19</v>
      </c>
      <c r="AL46" s="47">
        <f t="shared" ca="1" si="5"/>
        <v>0.53</v>
      </c>
      <c r="AM46" s="47">
        <f t="shared" ca="1" si="5"/>
        <v>0.83</v>
      </c>
      <c r="AN46" s="47">
        <f t="shared" ca="1" si="5"/>
        <v>1.27</v>
      </c>
      <c r="AO46" s="47">
        <f t="shared" ca="1" si="5"/>
        <v>2.06</v>
      </c>
      <c r="AP46" s="47">
        <f t="shared" ca="1" si="5"/>
        <v>2.39</v>
      </c>
      <c r="AQ46" s="47">
        <f t="shared" ca="1" si="5"/>
        <v>2.41</v>
      </c>
      <c r="AR46">
        <v>44</v>
      </c>
      <c r="AT46">
        <v>45</v>
      </c>
      <c r="AU46" t="s">
        <v>43</v>
      </c>
      <c r="AV46">
        <v>5.7475954518908399</v>
      </c>
      <c r="AW46">
        <v>0.57216264277781304</v>
      </c>
      <c r="AX46">
        <v>0.93837344789758603</v>
      </c>
      <c r="AY46">
        <v>0.89146287849711503</v>
      </c>
      <c r="AZ46">
        <v>1.40130993951109</v>
      </c>
      <c r="BA46">
        <v>2.2253522618146699</v>
      </c>
      <c r="BE46">
        <f ca="1"/>
        <v>5.58</v>
      </c>
      <c r="BF46">
        <f ca="1"/>
        <v>0.14000000000000001</v>
      </c>
      <c r="BG46">
        <f ca="1"/>
        <v>0.19</v>
      </c>
      <c r="BH46">
        <f ca="1"/>
        <v>0.36</v>
      </c>
      <c r="BI46">
        <f ca="1"/>
        <v>0.45</v>
      </c>
      <c r="BJ46">
        <f ca="1"/>
        <v>0.53</v>
      </c>
      <c r="BK46">
        <f ca="1"/>
        <v>0.6</v>
      </c>
      <c r="BL46">
        <f ca="1"/>
        <v>0.67</v>
      </c>
      <c r="BM46">
        <f ca="1"/>
        <v>0.73</v>
      </c>
      <c r="BN46">
        <f ca="1"/>
        <v>0.79</v>
      </c>
      <c r="BO46">
        <f ca="1"/>
        <v>0.83</v>
      </c>
      <c r="BP46">
        <f ca="1"/>
        <v>0.87</v>
      </c>
      <c r="BQ46">
        <f ca="1"/>
        <v>0.93</v>
      </c>
      <c r="BR46">
        <f ca="1"/>
        <v>1.01</v>
      </c>
      <c r="BS46">
        <f ca="1"/>
        <v>1.1000000000000001</v>
      </c>
      <c r="BT46">
        <f ca="1"/>
        <v>1.27</v>
      </c>
      <c r="BU46">
        <f ca="1"/>
        <v>1.43</v>
      </c>
      <c r="BV46">
        <f ca="1"/>
        <v>1.69</v>
      </c>
      <c r="BW46">
        <f ca="1"/>
        <v>2.0699999999999998</v>
      </c>
      <c r="BX46">
        <f ca="1"/>
        <v>2.39</v>
      </c>
      <c r="BY46">
        <f ca="1"/>
        <v>2.4</v>
      </c>
      <c r="BZ46">
        <f ca="1"/>
        <v>0</v>
      </c>
    </row>
    <row r="47" spans="2:78">
      <c r="AH47">
        <v>5.58</v>
      </c>
      <c r="AI47" s="47" t="e">
        <f t="shared" ca="1" si="5"/>
        <v>#N/A</v>
      </c>
      <c r="AJ47" s="47" t="e">
        <f t="shared" ca="1" si="5"/>
        <v>#N/A</v>
      </c>
      <c r="AK47" s="47">
        <f t="shared" ca="1" si="5"/>
        <v>0.19</v>
      </c>
      <c r="AL47" s="47">
        <f t="shared" ca="1" si="5"/>
        <v>0.53</v>
      </c>
      <c r="AM47" s="47">
        <f t="shared" ca="1" si="5"/>
        <v>0.83</v>
      </c>
      <c r="AN47" s="47">
        <f t="shared" ca="1" si="5"/>
        <v>1.27</v>
      </c>
      <c r="AO47" s="47">
        <f t="shared" ca="1" si="5"/>
        <v>2.0699999999999998</v>
      </c>
      <c r="AP47" s="47">
        <f t="shared" ca="1" si="5"/>
        <v>2.39</v>
      </c>
      <c r="AQ47" s="47">
        <f t="shared" ca="1" si="5"/>
        <v>2.4</v>
      </c>
      <c r="AR47">
        <v>45</v>
      </c>
      <c r="AT47">
        <v>46</v>
      </c>
      <c r="AU47" t="s">
        <v>43</v>
      </c>
      <c r="AV47">
        <v>5.8309287852241702</v>
      </c>
      <c r="AW47">
        <v>0.57241021106904799</v>
      </c>
      <c r="AX47">
        <v>0.94050989459130396</v>
      </c>
      <c r="AY47">
        <v>0.88863996500072095</v>
      </c>
      <c r="AZ47">
        <v>1.40095456789325</v>
      </c>
      <c r="BA47">
        <v>2.2267696184810801</v>
      </c>
      <c r="BE47">
        <f ca="1"/>
        <v>5.67</v>
      </c>
      <c r="BF47">
        <f ca="1"/>
        <v>0.14000000000000001</v>
      </c>
      <c r="BG47">
        <f ca="1"/>
        <v>0.19</v>
      </c>
      <c r="BH47">
        <f ca="1"/>
        <v>0.36</v>
      </c>
      <c r="BI47">
        <f ca="1"/>
        <v>0.44</v>
      </c>
      <c r="BJ47">
        <f ca="1"/>
        <v>0.53</v>
      </c>
      <c r="BK47">
        <f ca="1"/>
        <v>0.6</v>
      </c>
      <c r="BL47">
        <f ca="1"/>
        <v>0.66</v>
      </c>
      <c r="BM47">
        <f ca="1"/>
        <v>0.73</v>
      </c>
      <c r="BN47">
        <f ca="1"/>
        <v>0.79</v>
      </c>
      <c r="BO47">
        <f ca="1"/>
        <v>0.83</v>
      </c>
      <c r="BP47">
        <f ca="1"/>
        <v>0.87</v>
      </c>
      <c r="BQ47">
        <f ca="1"/>
        <v>0.93</v>
      </c>
      <c r="BR47">
        <f ca="1"/>
        <v>1.01</v>
      </c>
      <c r="BS47">
        <f ca="1"/>
        <v>1.1000000000000001</v>
      </c>
      <c r="BT47">
        <f ca="1"/>
        <v>1.27</v>
      </c>
      <c r="BU47">
        <f ca="1"/>
        <v>1.43</v>
      </c>
      <c r="BV47">
        <f ca="1"/>
        <v>1.68</v>
      </c>
      <c r="BW47">
        <f ca="1"/>
        <v>2.0699999999999998</v>
      </c>
      <c r="BX47">
        <f ca="1"/>
        <v>2.39</v>
      </c>
      <c r="BY47">
        <f ca="1"/>
        <v>2.4</v>
      </c>
      <c r="BZ47">
        <f ca="1"/>
        <v>0</v>
      </c>
    </row>
    <row r="48" spans="2:78">
      <c r="AH48">
        <v>5.67</v>
      </c>
      <c r="AI48" s="47" t="e">
        <f t="shared" ca="1" si="5"/>
        <v>#N/A</v>
      </c>
      <c r="AJ48" s="47" t="e">
        <f t="shared" ca="1" si="5"/>
        <v>#N/A</v>
      </c>
      <c r="AK48" s="47">
        <f t="shared" ca="1" si="5"/>
        <v>0.19</v>
      </c>
      <c r="AL48" s="47">
        <f t="shared" ca="1" si="5"/>
        <v>0.53</v>
      </c>
      <c r="AM48" s="47">
        <f t="shared" ca="1" si="5"/>
        <v>0.83</v>
      </c>
      <c r="AN48" s="47">
        <f t="shared" ca="1" si="5"/>
        <v>1.27</v>
      </c>
      <c r="AO48" s="47">
        <f t="shared" ca="1" si="5"/>
        <v>2.0699999999999998</v>
      </c>
      <c r="AP48" s="47">
        <f t="shared" ca="1" si="5"/>
        <v>2.39</v>
      </c>
      <c r="AQ48" s="47">
        <f t="shared" ca="1" si="5"/>
        <v>2.4</v>
      </c>
      <c r="AR48">
        <v>46</v>
      </c>
      <c r="AT48">
        <v>47</v>
      </c>
      <c r="AU48" t="s">
        <v>43</v>
      </c>
      <c r="AV48">
        <v>5.9142621185575104</v>
      </c>
      <c r="AW48">
        <v>0.57265777936028395</v>
      </c>
      <c r="AX48">
        <v>0.942646341285022</v>
      </c>
      <c r="AY48">
        <v>0.88581705150432699</v>
      </c>
      <c r="AZ48">
        <v>1.4005991962754101</v>
      </c>
      <c r="BA48">
        <v>2.2281869751475001</v>
      </c>
      <c r="BE48">
        <f ca="1"/>
        <v>5.75</v>
      </c>
      <c r="BF48">
        <f ca="1"/>
        <v>0.14000000000000001</v>
      </c>
      <c r="BG48">
        <f ca="1"/>
        <v>0.18</v>
      </c>
      <c r="BH48">
        <f ca="1"/>
        <v>0.36</v>
      </c>
      <c r="BI48">
        <f ca="1"/>
        <v>0.44</v>
      </c>
      <c r="BJ48">
        <f ca="1"/>
        <v>0.53</v>
      </c>
      <c r="BK48">
        <f ca="1"/>
        <v>0.6</v>
      </c>
      <c r="BL48">
        <f ca="1"/>
        <v>0.66</v>
      </c>
      <c r="BM48">
        <f ca="1"/>
        <v>0.73</v>
      </c>
      <c r="BN48">
        <f ca="1"/>
        <v>0.79</v>
      </c>
      <c r="BO48">
        <f ca="1"/>
        <v>0.83</v>
      </c>
      <c r="BP48">
        <f ca="1"/>
        <v>0.87</v>
      </c>
      <c r="BQ48">
        <f ca="1"/>
        <v>0.93</v>
      </c>
      <c r="BR48">
        <f ca="1"/>
        <v>1.01</v>
      </c>
      <c r="BS48">
        <f ca="1"/>
        <v>1.1000000000000001</v>
      </c>
      <c r="BT48">
        <f ca="1"/>
        <v>1.27</v>
      </c>
      <c r="BU48">
        <f ca="1"/>
        <v>1.43</v>
      </c>
      <c r="BV48">
        <f ca="1"/>
        <v>1.68</v>
      </c>
      <c r="BW48">
        <f ca="1"/>
        <v>2.06</v>
      </c>
      <c r="BX48">
        <f ca="1"/>
        <v>2.39</v>
      </c>
      <c r="BY48">
        <f ca="1"/>
        <v>2.4</v>
      </c>
      <c r="BZ48">
        <f ca="1"/>
        <v>0</v>
      </c>
    </row>
    <row r="49" spans="34:78">
      <c r="AH49">
        <v>5.75</v>
      </c>
      <c r="AI49" s="47" t="e">
        <f t="shared" ca="1" si="5"/>
        <v>#N/A</v>
      </c>
      <c r="AJ49" s="47" t="e">
        <f t="shared" ca="1" si="5"/>
        <v>#N/A</v>
      </c>
      <c r="AK49" s="47">
        <f t="shared" ca="1" si="5"/>
        <v>0.18</v>
      </c>
      <c r="AL49" s="47">
        <f t="shared" ca="1" si="5"/>
        <v>0.53</v>
      </c>
      <c r="AM49" s="47">
        <f t="shared" ca="1" si="5"/>
        <v>0.83</v>
      </c>
      <c r="AN49" s="47">
        <f t="shared" ca="1" si="5"/>
        <v>1.27</v>
      </c>
      <c r="AO49" s="47">
        <f t="shared" ca="1" si="5"/>
        <v>2.06</v>
      </c>
      <c r="AP49" s="47">
        <f t="shared" ca="1" si="5"/>
        <v>2.39</v>
      </c>
      <c r="AQ49" s="47">
        <f t="shared" ca="1" si="5"/>
        <v>2.4</v>
      </c>
      <c r="AR49">
        <v>47</v>
      </c>
      <c r="AT49">
        <v>48</v>
      </c>
      <c r="AU49" t="s">
        <v>43</v>
      </c>
      <c r="AV49">
        <v>5.9975954518908399</v>
      </c>
      <c r="AW49">
        <v>0.57290534765151901</v>
      </c>
      <c r="AX49">
        <v>0.94478278797873905</v>
      </c>
      <c r="AY49">
        <v>0.88299413800793303</v>
      </c>
      <c r="AZ49">
        <v>1.4002438246575799</v>
      </c>
      <c r="BA49">
        <v>2.2296043318139098</v>
      </c>
      <c r="BE49">
        <f ca="1"/>
        <v>5.83</v>
      </c>
      <c r="BF49">
        <f ca="1"/>
        <v>0.14000000000000001</v>
      </c>
      <c r="BG49">
        <f ca="1"/>
        <v>0.18</v>
      </c>
      <c r="BH49">
        <f ca="1"/>
        <v>0.35</v>
      </c>
      <c r="BI49">
        <f ca="1"/>
        <v>0.44</v>
      </c>
      <c r="BJ49">
        <f ca="1"/>
        <v>0.53</v>
      </c>
      <c r="BK49">
        <f ca="1"/>
        <v>0.6</v>
      </c>
      <c r="BL49">
        <f ca="1"/>
        <v>0.66</v>
      </c>
      <c r="BM49">
        <f ca="1"/>
        <v>0.73</v>
      </c>
      <c r="BN49">
        <f ca="1"/>
        <v>0.79</v>
      </c>
      <c r="BO49">
        <f ca="1"/>
        <v>0.83</v>
      </c>
      <c r="BP49">
        <f ca="1"/>
        <v>0.87</v>
      </c>
      <c r="BQ49">
        <f ca="1"/>
        <v>0.93</v>
      </c>
      <c r="BR49">
        <f ca="1"/>
        <v>1</v>
      </c>
      <c r="BS49">
        <f ca="1"/>
        <v>1.1000000000000001</v>
      </c>
      <c r="BT49">
        <f ca="1"/>
        <v>1.27</v>
      </c>
      <c r="BU49">
        <f ca="1"/>
        <v>1.43</v>
      </c>
      <c r="BV49">
        <f ca="1"/>
        <v>1.68</v>
      </c>
      <c r="BW49">
        <f ca="1"/>
        <v>2.06</v>
      </c>
      <c r="BX49">
        <f ca="1"/>
        <v>2.39</v>
      </c>
      <c r="BY49">
        <f ca="1"/>
        <v>2.4</v>
      </c>
      <c r="BZ49">
        <f ca="1"/>
        <v>0</v>
      </c>
    </row>
    <row r="50" spans="34:78">
      <c r="AH50">
        <v>5.83</v>
      </c>
      <c r="AI50" s="47" t="e">
        <f t="shared" ca="1" si="5"/>
        <v>#N/A</v>
      </c>
      <c r="AJ50" s="47" t="e">
        <f t="shared" ca="1" si="5"/>
        <v>#N/A</v>
      </c>
      <c r="AK50" s="47">
        <f t="shared" ca="1" si="5"/>
        <v>0.18</v>
      </c>
      <c r="AL50" s="47">
        <f t="shared" ca="1" si="5"/>
        <v>0.53</v>
      </c>
      <c r="AM50" s="47">
        <f t="shared" ca="1" si="5"/>
        <v>0.83</v>
      </c>
      <c r="AN50" s="47">
        <f t="shared" ca="1" si="5"/>
        <v>1.27</v>
      </c>
      <c r="AO50" s="47">
        <f t="shared" ca="1" si="5"/>
        <v>2.06</v>
      </c>
      <c r="AP50" s="47">
        <f t="shared" ca="1" si="5"/>
        <v>2.39</v>
      </c>
      <c r="AQ50" s="47">
        <f t="shared" ca="1" si="5"/>
        <v>2.4</v>
      </c>
      <c r="AR50">
        <v>48</v>
      </c>
      <c r="AT50">
        <v>49</v>
      </c>
      <c r="AU50" t="s">
        <v>43</v>
      </c>
      <c r="AV50">
        <v>6.0809287852241702</v>
      </c>
      <c r="AW50">
        <v>0.57315291594275397</v>
      </c>
      <c r="AX50">
        <v>0.94691923467245698</v>
      </c>
      <c r="AY50">
        <v>0.88017122451153995</v>
      </c>
      <c r="AZ50">
        <v>1.39988845303974</v>
      </c>
      <c r="BA50">
        <v>2.2310216884803298</v>
      </c>
      <c r="BE50">
        <f ca="1"/>
        <v>5.92</v>
      </c>
      <c r="BF50">
        <f ca="1"/>
        <v>0.14000000000000001</v>
      </c>
      <c r="BG50">
        <f ca="1"/>
        <v>0.18</v>
      </c>
      <c r="BH50">
        <f ca="1"/>
        <v>0.35</v>
      </c>
      <c r="BI50">
        <f ca="1"/>
        <v>0.44</v>
      </c>
      <c r="BJ50">
        <f ca="1"/>
        <v>0.53</v>
      </c>
      <c r="BK50">
        <f ca="1"/>
        <v>0.6</v>
      </c>
      <c r="BL50">
        <f ca="1"/>
        <v>0.66</v>
      </c>
      <c r="BM50">
        <f ca="1"/>
        <v>0.73</v>
      </c>
      <c r="BN50">
        <f ca="1"/>
        <v>0.78</v>
      </c>
      <c r="BO50">
        <f ca="1"/>
        <v>0.83</v>
      </c>
      <c r="BP50">
        <f ca="1"/>
        <v>0.87</v>
      </c>
      <c r="BQ50">
        <f ca="1"/>
        <v>0.93</v>
      </c>
      <c r="BR50">
        <f ca="1"/>
        <v>1</v>
      </c>
      <c r="BS50">
        <f ca="1"/>
        <v>1.1000000000000001</v>
      </c>
      <c r="BT50">
        <f ca="1"/>
        <v>1.27</v>
      </c>
      <c r="BU50">
        <f ca="1"/>
        <v>1.42</v>
      </c>
      <c r="BV50">
        <f ca="1"/>
        <v>1.68</v>
      </c>
      <c r="BW50">
        <f ca="1"/>
        <v>2.06</v>
      </c>
      <c r="BX50">
        <f ca="1"/>
        <v>2.39</v>
      </c>
      <c r="BY50">
        <f ca="1"/>
        <v>2.4</v>
      </c>
      <c r="BZ50">
        <f ca="1"/>
        <v>0</v>
      </c>
    </row>
    <row r="51" spans="34:78">
      <c r="AH51">
        <v>5.92</v>
      </c>
      <c r="AI51" s="47" t="e">
        <f t="shared" ca="1" si="5"/>
        <v>#N/A</v>
      </c>
      <c r="AJ51" s="47" t="e">
        <f t="shared" ca="1" si="5"/>
        <v>#N/A</v>
      </c>
      <c r="AK51" s="47">
        <f t="shared" ca="1" si="5"/>
        <v>0.18</v>
      </c>
      <c r="AL51" s="47">
        <f t="shared" ca="1" si="5"/>
        <v>0.53</v>
      </c>
      <c r="AM51" s="47">
        <f t="shared" ca="1" si="5"/>
        <v>0.83</v>
      </c>
      <c r="AN51" s="47">
        <f t="shared" ca="1" si="5"/>
        <v>1.27</v>
      </c>
      <c r="AO51" s="47">
        <f t="shared" ca="1" si="5"/>
        <v>2.06</v>
      </c>
      <c r="AP51" s="47">
        <f t="shared" ca="1" si="5"/>
        <v>2.39</v>
      </c>
      <c r="AQ51" s="47">
        <f t="shared" ca="1" si="5"/>
        <v>2.4</v>
      </c>
      <c r="AR51">
        <v>49</v>
      </c>
      <c r="AT51">
        <v>50</v>
      </c>
      <c r="AU51" t="s">
        <v>43</v>
      </c>
      <c r="AV51">
        <v>6.1642621185575104</v>
      </c>
      <c r="AW51">
        <v>0.57340048423398904</v>
      </c>
      <c r="AX51">
        <v>0.94905568136617402</v>
      </c>
      <c r="AY51">
        <v>0.87734831101514599</v>
      </c>
      <c r="AZ51">
        <v>1.3995330814219</v>
      </c>
      <c r="BA51">
        <v>2.23243904514674</v>
      </c>
      <c r="BE51">
        <f ca="1"/>
        <v>6</v>
      </c>
      <c r="BF51">
        <f ca="1"/>
        <v>0.14000000000000001</v>
      </c>
      <c r="BG51">
        <f ca="1"/>
        <v>0.18</v>
      </c>
      <c r="BH51">
        <f ca="1"/>
        <v>0.35</v>
      </c>
      <c r="BI51">
        <f ca="1"/>
        <v>0.44</v>
      </c>
      <c r="BJ51">
        <f ca="1"/>
        <v>0.52</v>
      </c>
      <c r="BK51">
        <f ca="1"/>
        <v>0.6</v>
      </c>
      <c r="BL51">
        <f ca="1"/>
        <v>0.66</v>
      </c>
      <c r="BM51">
        <f ca="1"/>
        <v>0.73</v>
      </c>
      <c r="BN51">
        <f ca="1"/>
        <v>0.78</v>
      </c>
      <c r="BO51">
        <f ca="1"/>
        <v>0.83</v>
      </c>
      <c r="BP51">
        <f ca="1"/>
        <v>0.87</v>
      </c>
      <c r="BQ51">
        <f ca="1"/>
        <v>0.93</v>
      </c>
      <c r="BR51">
        <f ca="1"/>
        <v>1</v>
      </c>
      <c r="BS51">
        <f ca="1"/>
        <v>1.1000000000000001</v>
      </c>
      <c r="BT51">
        <f ca="1"/>
        <v>1.26</v>
      </c>
      <c r="BU51">
        <f ca="1"/>
        <v>1.42</v>
      </c>
      <c r="BV51">
        <f ca="1"/>
        <v>1.68</v>
      </c>
      <c r="BW51">
        <f ca="1"/>
        <v>2.06</v>
      </c>
      <c r="BX51">
        <f ca="1"/>
        <v>2.39</v>
      </c>
      <c r="BY51">
        <f ca="1"/>
        <v>2.4</v>
      </c>
      <c r="BZ51">
        <f ca="1"/>
        <v>0</v>
      </c>
    </row>
    <row r="52" spans="34:78">
      <c r="AH52">
        <v>6</v>
      </c>
      <c r="AI52" s="47" t="e">
        <f t="shared" ca="1" si="5"/>
        <v>#N/A</v>
      </c>
      <c r="AJ52" s="47" t="e">
        <f t="shared" ca="1" si="5"/>
        <v>#N/A</v>
      </c>
      <c r="AK52" s="47">
        <f t="shared" ca="1" si="5"/>
        <v>0.18</v>
      </c>
      <c r="AL52" s="47">
        <f t="shared" ca="1" si="5"/>
        <v>0.52</v>
      </c>
      <c r="AM52" s="47">
        <f t="shared" ca="1" si="5"/>
        <v>0.83</v>
      </c>
      <c r="AN52" s="47">
        <f t="shared" ca="1" si="5"/>
        <v>1.26</v>
      </c>
      <c r="AO52" s="47">
        <f t="shared" ca="1" si="5"/>
        <v>2.06</v>
      </c>
      <c r="AP52" s="47">
        <f t="shared" ca="1" si="5"/>
        <v>2.39</v>
      </c>
      <c r="AQ52" s="47">
        <f t="shared" ca="1" si="5"/>
        <v>2.4</v>
      </c>
      <c r="AR52">
        <v>50</v>
      </c>
      <c r="AT52">
        <v>51</v>
      </c>
      <c r="AU52" t="s">
        <v>43</v>
      </c>
      <c r="AV52">
        <v>6.2475954518908399</v>
      </c>
      <c r="AW52">
        <v>0.57364805252522399</v>
      </c>
      <c r="AX52">
        <v>0.95119212805989195</v>
      </c>
      <c r="AY52">
        <v>0.87452539751875202</v>
      </c>
      <c r="AZ52">
        <v>1.3991777098040701</v>
      </c>
      <c r="BA52">
        <v>2.2338564018131599</v>
      </c>
      <c r="BE52">
        <f ca="1"/>
        <v>6.08</v>
      </c>
      <c r="BF52">
        <f ca="1"/>
        <v>0.13</v>
      </c>
      <c r="BG52">
        <f ca="1"/>
        <v>0.18</v>
      </c>
      <c r="BH52">
        <f ca="1"/>
        <v>0.35</v>
      </c>
      <c r="BI52">
        <f ca="1"/>
        <v>0.43</v>
      </c>
      <c r="BJ52">
        <f ca="1"/>
        <v>0.52</v>
      </c>
      <c r="BK52">
        <f ca="1"/>
        <v>0.6</v>
      </c>
      <c r="BL52">
        <f ca="1"/>
        <v>0.66</v>
      </c>
      <c r="BM52">
        <f ca="1"/>
        <v>0.73</v>
      </c>
      <c r="BN52">
        <f ca="1"/>
        <v>0.78</v>
      </c>
      <c r="BO52">
        <f ca="1"/>
        <v>0.82</v>
      </c>
      <c r="BP52">
        <f ca="1"/>
        <v>0.87</v>
      </c>
      <c r="BQ52">
        <f ca="1"/>
        <v>0.93</v>
      </c>
      <c r="BR52">
        <f ca="1"/>
        <v>1</v>
      </c>
      <c r="BS52">
        <f ca="1"/>
        <v>1.1000000000000001</v>
      </c>
      <c r="BT52">
        <f ca="1"/>
        <v>1.26</v>
      </c>
      <c r="BU52">
        <f ca="1"/>
        <v>1.42</v>
      </c>
      <c r="BV52">
        <f ca="1"/>
        <v>1.67</v>
      </c>
      <c r="BW52">
        <f ca="1"/>
        <v>2.06</v>
      </c>
      <c r="BX52">
        <f ca="1"/>
        <v>2.39</v>
      </c>
      <c r="BY52">
        <f ca="1"/>
        <v>2.39</v>
      </c>
      <c r="BZ52">
        <f ca="1"/>
        <v>0</v>
      </c>
    </row>
    <row r="53" spans="34:78">
      <c r="AH53">
        <v>6.08</v>
      </c>
      <c r="AI53" s="47" t="e">
        <f t="shared" ca="1" si="5"/>
        <v>#N/A</v>
      </c>
      <c r="AJ53" s="47" t="e">
        <f t="shared" ca="1" si="5"/>
        <v>#N/A</v>
      </c>
      <c r="AK53" s="47">
        <f t="shared" ca="1" si="5"/>
        <v>0.18</v>
      </c>
      <c r="AL53" s="47">
        <f t="shared" ca="1" si="5"/>
        <v>0.52</v>
      </c>
      <c r="AM53" s="47">
        <f t="shared" ca="1" si="5"/>
        <v>0.82</v>
      </c>
      <c r="AN53" s="47">
        <f t="shared" ca="1" si="5"/>
        <v>1.26</v>
      </c>
      <c r="AO53" s="47">
        <f t="shared" ca="1" si="5"/>
        <v>2.06</v>
      </c>
      <c r="AP53" s="47">
        <f t="shared" ca="1" si="5"/>
        <v>2.39</v>
      </c>
      <c r="AQ53" s="47">
        <f t="shared" ca="1" si="5"/>
        <v>2.39</v>
      </c>
      <c r="AR53">
        <v>51</v>
      </c>
      <c r="AT53">
        <v>52</v>
      </c>
      <c r="AU53" t="s">
        <v>43</v>
      </c>
      <c r="AV53">
        <v>6.3309287852241702</v>
      </c>
      <c r="AW53">
        <v>0.57389562081645895</v>
      </c>
      <c r="AX53">
        <v>0.95332857475360999</v>
      </c>
      <c r="AY53">
        <v>0.87170248402235795</v>
      </c>
      <c r="AZ53">
        <v>1.3988223381862299</v>
      </c>
      <c r="BA53">
        <v>2.2352737584795799</v>
      </c>
      <c r="BE53">
        <f ca="1"/>
        <v>6.17</v>
      </c>
      <c r="BF53">
        <f ca="1"/>
        <v>0.13</v>
      </c>
      <c r="BG53">
        <f ca="1"/>
        <v>0.18</v>
      </c>
      <c r="BH53">
        <f ca="1"/>
        <v>0.34</v>
      </c>
      <c r="BI53">
        <f ca="1"/>
        <v>0.43</v>
      </c>
      <c r="BJ53">
        <f ca="1"/>
        <v>0.52</v>
      </c>
      <c r="BK53">
        <f ca="1"/>
        <v>0.6</v>
      </c>
      <c r="BL53">
        <f ca="1"/>
        <v>0.66</v>
      </c>
      <c r="BM53">
        <f ca="1"/>
        <v>0.73</v>
      </c>
      <c r="BN53">
        <f ca="1"/>
        <v>0.78</v>
      </c>
      <c r="BO53">
        <f ca="1"/>
        <v>0.82</v>
      </c>
      <c r="BP53">
        <f ca="1"/>
        <v>0.87</v>
      </c>
      <c r="BQ53">
        <f ca="1"/>
        <v>0.93</v>
      </c>
      <c r="BR53">
        <f ca="1"/>
        <v>1</v>
      </c>
      <c r="BS53">
        <f ca="1"/>
        <v>1.0900000000000001</v>
      </c>
      <c r="BT53">
        <f ca="1"/>
        <v>1.26</v>
      </c>
      <c r="BU53">
        <f ca="1"/>
        <v>1.41</v>
      </c>
      <c r="BV53">
        <f ca="1"/>
        <v>1.67</v>
      </c>
      <c r="BW53">
        <f ca="1"/>
        <v>2.06</v>
      </c>
      <c r="BX53">
        <f ca="1"/>
        <v>2.39</v>
      </c>
      <c r="BY53">
        <f ca="1"/>
        <v>2.39</v>
      </c>
      <c r="BZ53">
        <f ca="1"/>
        <v>0</v>
      </c>
    </row>
    <row r="54" spans="34:78">
      <c r="AH54">
        <v>6.17</v>
      </c>
      <c r="AI54" s="47" t="e">
        <f t="shared" ref="AI54:AQ63" ca="1" si="6">IF(AND(AI$3&gt;=MIN($J$5:$AD$5),AI$3&lt;=MAX($J$5:$AD$5)),INDEX(allCentiles,$AR54,MATCH(AI$3,topRow)),NA())</f>
        <v>#N/A</v>
      </c>
      <c r="AJ54" s="47" t="e">
        <f t="shared" ca="1" si="6"/>
        <v>#N/A</v>
      </c>
      <c r="AK54" s="47">
        <f t="shared" ca="1" si="6"/>
        <v>0.18</v>
      </c>
      <c r="AL54" s="47">
        <f t="shared" ca="1" si="6"/>
        <v>0.52</v>
      </c>
      <c r="AM54" s="47">
        <f t="shared" ca="1" si="6"/>
        <v>0.82</v>
      </c>
      <c r="AN54" s="47">
        <f t="shared" ca="1" si="6"/>
        <v>1.26</v>
      </c>
      <c r="AO54" s="47">
        <f t="shared" ca="1" si="6"/>
        <v>2.06</v>
      </c>
      <c r="AP54" s="47">
        <f t="shared" ca="1" si="6"/>
        <v>2.39</v>
      </c>
      <c r="AQ54" s="47">
        <f t="shared" ca="1" si="6"/>
        <v>2.39</v>
      </c>
      <c r="AR54">
        <v>52</v>
      </c>
      <c r="AT54">
        <v>53</v>
      </c>
      <c r="AU54" t="s">
        <v>43</v>
      </c>
      <c r="AV54">
        <v>6.4142621185575104</v>
      </c>
      <c r="AW54">
        <v>0.57414318910769402</v>
      </c>
      <c r="AX54">
        <v>0.95546502144732703</v>
      </c>
      <c r="AY54">
        <v>0.86887957052596398</v>
      </c>
      <c r="AZ54">
        <v>1.3984669665684</v>
      </c>
      <c r="BA54">
        <v>2.2366911151459901</v>
      </c>
      <c r="BE54">
        <f ca="1"/>
        <v>6.25</v>
      </c>
      <c r="BF54">
        <f ca="1"/>
        <v>0.13</v>
      </c>
      <c r="BG54">
        <f ca="1"/>
        <v>0.18</v>
      </c>
      <c r="BH54">
        <f ca="1"/>
        <v>0.34</v>
      </c>
      <c r="BI54">
        <f ca="1"/>
        <v>0.43</v>
      </c>
      <c r="BJ54">
        <f ca="1"/>
        <v>0.52</v>
      </c>
      <c r="BK54">
        <f ca="1"/>
        <v>0.59</v>
      </c>
      <c r="BL54">
        <f ca="1"/>
        <v>0.66</v>
      </c>
      <c r="BM54">
        <f ca="1"/>
        <v>0.73</v>
      </c>
      <c r="BN54">
        <f ca="1"/>
        <v>0.78</v>
      </c>
      <c r="BO54">
        <f ca="1"/>
        <v>0.82</v>
      </c>
      <c r="BP54">
        <f ca="1"/>
        <v>0.87</v>
      </c>
      <c r="BQ54">
        <f ca="1"/>
        <v>0.92</v>
      </c>
      <c r="BR54">
        <f ca="1"/>
        <v>1</v>
      </c>
      <c r="BS54">
        <f ca="1"/>
        <v>1.0900000000000001</v>
      </c>
      <c r="BT54">
        <f ca="1"/>
        <v>1.26</v>
      </c>
      <c r="BU54">
        <f ca="1"/>
        <v>1.41</v>
      </c>
      <c r="BV54">
        <f ca="1"/>
        <v>1.67</v>
      </c>
      <c r="BW54">
        <f ca="1"/>
        <v>2.06</v>
      </c>
      <c r="BX54">
        <f ca="1"/>
        <v>2.39</v>
      </c>
      <c r="BY54">
        <f ca="1"/>
        <v>2.39</v>
      </c>
      <c r="BZ54">
        <f ca="1"/>
        <v>0</v>
      </c>
    </row>
    <row r="55" spans="34:78">
      <c r="AH55">
        <v>6.25</v>
      </c>
      <c r="AI55" s="47" t="e">
        <f t="shared" ca="1" si="6"/>
        <v>#N/A</v>
      </c>
      <c r="AJ55" s="47" t="e">
        <f t="shared" ca="1" si="6"/>
        <v>#N/A</v>
      </c>
      <c r="AK55" s="47">
        <f t="shared" ca="1" si="6"/>
        <v>0.18</v>
      </c>
      <c r="AL55" s="47">
        <f t="shared" ca="1" si="6"/>
        <v>0.52</v>
      </c>
      <c r="AM55" s="47">
        <f t="shared" ca="1" si="6"/>
        <v>0.82</v>
      </c>
      <c r="AN55" s="47">
        <f t="shared" ca="1" si="6"/>
        <v>1.26</v>
      </c>
      <c r="AO55" s="47">
        <f t="shared" ca="1" si="6"/>
        <v>2.06</v>
      </c>
      <c r="AP55" s="47">
        <f t="shared" ca="1" si="6"/>
        <v>2.39</v>
      </c>
      <c r="AQ55" s="47">
        <f t="shared" ca="1" si="6"/>
        <v>2.39</v>
      </c>
      <c r="AR55">
        <v>53</v>
      </c>
      <c r="AT55">
        <v>54</v>
      </c>
      <c r="AU55" t="s">
        <v>43</v>
      </c>
      <c r="AV55">
        <v>6.4975954518908399</v>
      </c>
      <c r="AW55">
        <v>0.57439075739892897</v>
      </c>
      <c r="AX55">
        <v>0.95760146814104496</v>
      </c>
      <c r="AY55">
        <v>0.86605665702957002</v>
      </c>
      <c r="AZ55">
        <v>1.39811159495056</v>
      </c>
      <c r="BA55">
        <v>2.23810847181241</v>
      </c>
      <c r="BE55">
        <f ca="1"/>
        <v>6.33</v>
      </c>
      <c r="BF55">
        <f ca="1"/>
        <v>0.13</v>
      </c>
      <c r="BG55">
        <f ca="1"/>
        <v>0.17</v>
      </c>
      <c r="BH55">
        <f ca="1"/>
        <v>0.34</v>
      </c>
      <c r="BI55">
        <f ca="1"/>
        <v>0.43</v>
      </c>
      <c r="BJ55">
        <f ca="1"/>
        <v>0.52</v>
      </c>
      <c r="BK55">
        <f ca="1"/>
        <v>0.59</v>
      </c>
      <c r="BL55">
        <f ca="1"/>
        <v>0.66</v>
      </c>
      <c r="BM55">
        <f ca="1"/>
        <v>0.73</v>
      </c>
      <c r="BN55">
        <f ca="1"/>
        <v>0.78</v>
      </c>
      <c r="BO55">
        <f ca="1"/>
        <v>0.82</v>
      </c>
      <c r="BP55">
        <f ca="1"/>
        <v>0.87</v>
      </c>
      <c r="BQ55">
        <f ca="1"/>
        <v>0.92</v>
      </c>
      <c r="BR55">
        <f ca="1"/>
        <v>0.99</v>
      </c>
      <c r="BS55">
        <f ca="1"/>
        <v>1.0900000000000001</v>
      </c>
      <c r="BT55">
        <f ca="1"/>
        <v>1.25</v>
      </c>
      <c r="BU55">
        <f ca="1"/>
        <v>1.41</v>
      </c>
      <c r="BV55">
        <f ca="1"/>
        <v>1.67</v>
      </c>
      <c r="BW55">
        <f ca="1"/>
        <v>2.0499999999999998</v>
      </c>
      <c r="BX55">
        <f ca="1"/>
        <v>2.38</v>
      </c>
      <c r="BY55">
        <f ca="1"/>
        <v>2.39</v>
      </c>
      <c r="BZ55">
        <f ca="1"/>
        <v>0</v>
      </c>
    </row>
    <row r="56" spans="34:78">
      <c r="AH56">
        <v>6.33</v>
      </c>
      <c r="AI56" s="47" t="e">
        <f t="shared" ca="1" si="6"/>
        <v>#N/A</v>
      </c>
      <c r="AJ56" s="47" t="e">
        <f t="shared" ca="1" si="6"/>
        <v>#N/A</v>
      </c>
      <c r="AK56" s="47">
        <f t="shared" ca="1" si="6"/>
        <v>0.17</v>
      </c>
      <c r="AL56" s="47">
        <f t="shared" ca="1" si="6"/>
        <v>0.52</v>
      </c>
      <c r="AM56" s="47">
        <f t="shared" ca="1" si="6"/>
        <v>0.82</v>
      </c>
      <c r="AN56" s="47">
        <f t="shared" ca="1" si="6"/>
        <v>1.25</v>
      </c>
      <c r="AO56" s="47">
        <f t="shared" ca="1" si="6"/>
        <v>2.0499999999999998</v>
      </c>
      <c r="AP56" s="47">
        <f t="shared" ca="1" si="6"/>
        <v>2.38</v>
      </c>
      <c r="AQ56" s="47">
        <f t="shared" ca="1" si="6"/>
        <v>2.39</v>
      </c>
      <c r="AR56">
        <v>54</v>
      </c>
      <c r="AT56">
        <v>55</v>
      </c>
      <c r="AU56" t="s">
        <v>43</v>
      </c>
      <c r="AV56">
        <v>6.5809287852241702</v>
      </c>
      <c r="AW56">
        <v>0.57463832569016404</v>
      </c>
      <c r="AX56">
        <v>0.95973791483476201</v>
      </c>
      <c r="AY56">
        <v>0.86323374353317694</v>
      </c>
      <c r="AZ56">
        <v>1.3977562233327201</v>
      </c>
      <c r="BA56">
        <v>2.2395258284788202</v>
      </c>
      <c r="BE56">
        <f ca="1"/>
        <v>6.42</v>
      </c>
      <c r="BF56">
        <f ca="1"/>
        <v>0.13</v>
      </c>
      <c r="BG56">
        <f ca="1"/>
        <v>0.17</v>
      </c>
      <c r="BH56">
        <f ca="1"/>
        <v>0.34</v>
      </c>
      <c r="BI56">
        <f ca="1"/>
        <v>0.42</v>
      </c>
      <c r="BJ56">
        <f ca="1"/>
        <v>0.51</v>
      </c>
      <c r="BK56">
        <f ca="1"/>
        <v>0.59</v>
      </c>
      <c r="BL56">
        <f ca="1"/>
        <v>0.66</v>
      </c>
      <c r="BM56">
        <f ca="1"/>
        <v>0.73</v>
      </c>
      <c r="BN56">
        <f ca="1"/>
        <v>0.78</v>
      </c>
      <c r="BO56">
        <f ca="1"/>
        <v>0.82</v>
      </c>
      <c r="BP56">
        <f ca="1"/>
        <v>0.87</v>
      </c>
      <c r="BQ56">
        <f ca="1"/>
        <v>0.92</v>
      </c>
      <c r="BR56">
        <f ca="1"/>
        <v>0.99</v>
      </c>
      <c r="BS56">
        <f ca="1"/>
        <v>1.0900000000000001</v>
      </c>
      <c r="BT56">
        <f ca="1"/>
        <v>1.25</v>
      </c>
      <c r="BU56">
        <f ca="1"/>
        <v>1.4</v>
      </c>
      <c r="BV56">
        <f ca="1"/>
        <v>1.66</v>
      </c>
      <c r="BW56">
        <f ca="1"/>
        <v>2.0499999999999998</v>
      </c>
      <c r="BX56">
        <f ca="1"/>
        <v>2.38</v>
      </c>
      <c r="BY56">
        <f ca="1"/>
        <v>2.39</v>
      </c>
      <c r="BZ56">
        <f ca="1"/>
        <v>0</v>
      </c>
    </row>
    <row r="57" spans="34:78">
      <c r="AH57">
        <v>6.42</v>
      </c>
      <c r="AI57" s="47" t="e">
        <f t="shared" ca="1" si="6"/>
        <v>#N/A</v>
      </c>
      <c r="AJ57" s="47" t="e">
        <f t="shared" ca="1" si="6"/>
        <v>#N/A</v>
      </c>
      <c r="AK57" s="47">
        <f t="shared" ca="1" si="6"/>
        <v>0.17</v>
      </c>
      <c r="AL57" s="47">
        <f t="shared" ca="1" si="6"/>
        <v>0.51</v>
      </c>
      <c r="AM57" s="47">
        <f t="shared" ca="1" si="6"/>
        <v>0.82</v>
      </c>
      <c r="AN57" s="47">
        <f t="shared" ca="1" si="6"/>
        <v>1.25</v>
      </c>
      <c r="AO57" s="47">
        <f t="shared" ca="1" si="6"/>
        <v>2.0499999999999998</v>
      </c>
      <c r="AP57" s="47">
        <f t="shared" ca="1" si="6"/>
        <v>2.38</v>
      </c>
      <c r="AQ57" s="47">
        <f t="shared" ca="1" si="6"/>
        <v>2.39</v>
      </c>
      <c r="AR57">
        <v>55</v>
      </c>
      <c r="AT57">
        <v>56</v>
      </c>
      <c r="AU57" t="s">
        <v>43</v>
      </c>
      <c r="AV57">
        <v>6.6642621185575104</v>
      </c>
      <c r="AW57">
        <v>0.574885893981399</v>
      </c>
      <c r="AX57">
        <v>0.96187436152848005</v>
      </c>
      <c r="AY57">
        <v>0.86041083003678298</v>
      </c>
      <c r="AZ57">
        <v>1.3974008517148899</v>
      </c>
      <c r="BA57">
        <v>2.2409431851452402</v>
      </c>
      <c r="BE57">
        <f ca="1"/>
        <v>6.5</v>
      </c>
      <c r="BF57">
        <f ca="1"/>
        <v>0.12</v>
      </c>
      <c r="BG57">
        <f ca="1"/>
        <v>0.17</v>
      </c>
      <c r="BH57">
        <f ca="1"/>
        <v>0.33</v>
      </c>
      <c r="BI57">
        <f ca="1"/>
        <v>0.42</v>
      </c>
      <c r="BJ57">
        <f ca="1"/>
        <v>0.51</v>
      </c>
      <c r="BK57">
        <f ca="1"/>
        <v>0.59</v>
      </c>
      <c r="BL57">
        <f ca="1"/>
        <v>0.66</v>
      </c>
      <c r="BM57">
        <f ca="1"/>
        <v>0.72</v>
      </c>
      <c r="BN57">
        <f ca="1"/>
        <v>0.77</v>
      </c>
      <c r="BO57">
        <f ca="1"/>
        <v>0.82</v>
      </c>
      <c r="BP57">
        <f ca="1"/>
        <v>0.86</v>
      </c>
      <c r="BQ57">
        <f ca="1"/>
        <v>0.92</v>
      </c>
      <c r="BR57">
        <f ca="1"/>
        <v>0.99</v>
      </c>
      <c r="BS57">
        <f ca="1"/>
        <v>1.0900000000000001</v>
      </c>
      <c r="BT57">
        <f ca="1"/>
        <v>1.25</v>
      </c>
      <c r="BU57">
        <f ca="1"/>
        <v>1.4</v>
      </c>
      <c r="BV57">
        <f ca="1"/>
        <v>1.66</v>
      </c>
      <c r="BW57">
        <f ca="1"/>
        <v>2.0499999999999998</v>
      </c>
      <c r="BX57">
        <f ca="1"/>
        <v>2.38</v>
      </c>
      <c r="BY57">
        <f ca="1"/>
        <v>2.38</v>
      </c>
      <c r="BZ57">
        <f ca="1"/>
        <v>0</v>
      </c>
    </row>
    <row r="58" spans="34:78">
      <c r="AH58">
        <v>6.5</v>
      </c>
      <c r="AI58" s="47" t="e">
        <f t="shared" ca="1" si="6"/>
        <v>#N/A</v>
      </c>
      <c r="AJ58" s="47" t="e">
        <f t="shared" ca="1" si="6"/>
        <v>#N/A</v>
      </c>
      <c r="AK58" s="47">
        <f t="shared" ca="1" si="6"/>
        <v>0.17</v>
      </c>
      <c r="AL58" s="47">
        <f t="shared" ca="1" si="6"/>
        <v>0.51</v>
      </c>
      <c r="AM58" s="47">
        <f t="shared" ca="1" si="6"/>
        <v>0.82</v>
      </c>
      <c r="AN58" s="47">
        <f t="shared" ca="1" si="6"/>
        <v>1.25</v>
      </c>
      <c r="AO58" s="47">
        <f t="shared" ca="1" si="6"/>
        <v>2.0499999999999998</v>
      </c>
      <c r="AP58" s="47">
        <f t="shared" ca="1" si="6"/>
        <v>2.38</v>
      </c>
      <c r="AQ58" s="47">
        <f t="shared" ca="1" si="6"/>
        <v>2.38</v>
      </c>
      <c r="AR58">
        <v>56</v>
      </c>
      <c r="AT58">
        <v>57</v>
      </c>
      <c r="AU58" t="s">
        <v>43</v>
      </c>
      <c r="AV58">
        <v>6.7475954518908399</v>
      </c>
      <c r="AW58">
        <v>0.57513346227263396</v>
      </c>
      <c r="AX58">
        <v>0.96401080822219798</v>
      </c>
      <c r="AY58">
        <v>0.85758791654038902</v>
      </c>
      <c r="AZ58">
        <v>1.39704548009705</v>
      </c>
      <c r="BA58">
        <v>2.2423605418116499</v>
      </c>
      <c r="BE58">
        <f ca="1"/>
        <v>6.58</v>
      </c>
      <c r="BF58">
        <f ca="1"/>
        <v>0.12</v>
      </c>
      <c r="BG58">
        <f ca="1"/>
        <v>0.17</v>
      </c>
      <c r="BH58">
        <f ca="1"/>
        <v>0.33</v>
      </c>
      <c r="BI58">
        <f ca="1"/>
        <v>0.42</v>
      </c>
      <c r="BJ58">
        <f ca="1"/>
        <v>0.51</v>
      </c>
      <c r="BK58">
        <f ca="1"/>
        <v>0.59</v>
      </c>
      <c r="BL58">
        <f ca="1"/>
        <v>0.65</v>
      </c>
      <c r="BM58">
        <f ca="1"/>
        <v>0.72</v>
      </c>
      <c r="BN58">
        <f ca="1"/>
        <v>0.77</v>
      </c>
      <c r="BO58">
        <f ca="1"/>
        <v>0.82</v>
      </c>
      <c r="BP58">
        <f ca="1"/>
        <v>0.86</v>
      </c>
      <c r="BQ58">
        <f ca="1"/>
        <v>0.92</v>
      </c>
      <c r="BR58">
        <f ca="1"/>
        <v>0.99</v>
      </c>
      <c r="BS58">
        <f ca="1"/>
        <v>1.08</v>
      </c>
      <c r="BT58">
        <f ca="1"/>
        <v>1.25</v>
      </c>
      <c r="BU58">
        <f ca="1"/>
        <v>1.4</v>
      </c>
      <c r="BV58">
        <f ca="1"/>
        <v>1.65</v>
      </c>
      <c r="BW58">
        <f ca="1"/>
        <v>2.04</v>
      </c>
      <c r="BX58">
        <f ca="1"/>
        <v>2.38</v>
      </c>
      <c r="BY58">
        <f ca="1"/>
        <v>2.38</v>
      </c>
      <c r="BZ58">
        <f ca="1"/>
        <v>0</v>
      </c>
    </row>
    <row r="59" spans="34:78">
      <c r="AH59">
        <v>6.58</v>
      </c>
      <c r="AI59" s="47" t="e">
        <f t="shared" ca="1" si="6"/>
        <v>#N/A</v>
      </c>
      <c r="AJ59" s="47" t="e">
        <f t="shared" ca="1" si="6"/>
        <v>#N/A</v>
      </c>
      <c r="AK59" s="47">
        <f t="shared" ca="1" si="6"/>
        <v>0.17</v>
      </c>
      <c r="AL59" s="47">
        <f t="shared" ca="1" si="6"/>
        <v>0.51</v>
      </c>
      <c r="AM59" s="47">
        <f t="shared" ca="1" si="6"/>
        <v>0.82</v>
      </c>
      <c r="AN59" s="47">
        <f t="shared" ca="1" si="6"/>
        <v>1.25</v>
      </c>
      <c r="AO59" s="47">
        <f t="shared" ca="1" si="6"/>
        <v>2.04</v>
      </c>
      <c r="AP59" s="47">
        <f t="shared" ca="1" si="6"/>
        <v>2.38</v>
      </c>
      <c r="AQ59" s="47">
        <f t="shared" ca="1" si="6"/>
        <v>2.38</v>
      </c>
      <c r="AR59">
        <v>57</v>
      </c>
      <c r="AT59">
        <v>58</v>
      </c>
      <c r="AU59" t="s">
        <v>43</v>
      </c>
      <c r="AV59">
        <v>6.8309287852241702</v>
      </c>
      <c r="AW59">
        <v>0.57538103056386902</v>
      </c>
      <c r="AX59">
        <v>0.96614725491591502</v>
      </c>
      <c r="AY59">
        <v>0.85476500304399505</v>
      </c>
      <c r="AZ59">
        <v>1.39669010847921</v>
      </c>
      <c r="BA59">
        <v>2.2437778984780699</v>
      </c>
      <c r="BE59">
        <f ca="1"/>
        <v>6.67</v>
      </c>
      <c r="BF59">
        <f ca="1"/>
        <v>0.12</v>
      </c>
      <c r="BG59">
        <f ca="1"/>
        <v>0.17</v>
      </c>
      <c r="BH59">
        <f ca="1"/>
        <v>0.33</v>
      </c>
      <c r="BI59">
        <f ca="1"/>
        <v>0.41</v>
      </c>
      <c r="BJ59">
        <f ca="1"/>
        <v>0.51</v>
      </c>
      <c r="BK59">
        <f ca="1"/>
        <v>0.57999999999999996</v>
      </c>
      <c r="BL59">
        <f ca="1"/>
        <v>0.65</v>
      </c>
      <c r="BM59">
        <f ca="1"/>
        <v>0.72</v>
      </c>
      <c r="BN59">
        <f ca="1"/>
        <v>0.77</v>
      </c>
      <c r="BO59">
        <f ca="1"/>
        <v>0.82</v>
      </c>
      <c r="BP59">
        <f ca="1"/>
        <v>0.86</v>
      </c>
      <c r="BQ59">
        <f ca="1"/>
        <v>0.91</v>
      </c>
      <c r="BR59">
        <f ca="1"/>
        <v>0.99</v>
      </c>
      <c r="BS59">
        <f ca="1"/>
        <v>1.08</v>
      </c>
      <c r="BT59">
        <f ca="1"/>
        <v>1.24</v>
      </c>
      <c r="BU59">
        <f ca="1"/>
        <v>1.39</v>
      </c>
      <c r="BV59">
        <f ca="1"/>
        <v>1.65</v>
      </c>
      <c r="BW59">
        <f ca="1"/>
        <v>2.04</v>
      </c>
      <c r="BX59">
        <f ca="1"/>
        <v>2.38</v>
      </c>
      <c r="BY59">
        <f ca="1"/>
        <v>2.38</v>
      </c>
      <c r="BZ59">
        <f ca="1"/>
        <v>0</v>
      </c>
    </row>
    <row r="60" spans="34:78">
      <c r="AH60">
        <v>6.67</v>
      </c>
      <c r="AI60" s="47" t="e">
        <f t="shared" ca="1" si="6"/>
        <v>#N/A</v>
      </c>
      <c r="AJ60" s="47" t="e">
        <f t="shared" ca="1" si="6"/>
        <v>#N/A</v>
      </c>
      <c r="AK60" s="47">
        <f t="shared" ca="1" si="6"/>
        <v>0.17</v>
      </c>
      <c r="AL60" s="47">
        <f t="shared" ca="1" si="6"/>
        <v>0.51</v>
      </c>
      <c r="AM60" s="47">
        <f t="shared" ca="1" si="6"/>
        <v>0.82</v>
      </c>
      <c r="AN60" s="47">
        <f t="shared" ca="1" si="6"/>
        <v>1.24</v>
      </c>
      <c r="AO60" s="47">
        <f t="shared" ca="1" si="6"/>
        <v>2.04</v>
      </c>
      <c r="AP60" s="47">
        <f t="shared" ca="1" si="6"/>
        <v>2.38</v>
      </c>
      <c r="AQ60" s="47">
        <f t="shared" ca="1" si="6"/>
        <v>2.38</v>
      </c>
      <c r="AR60">
        <v>58</v>
      </c>
      <c r="AT60">
        <v>59</v>
      </c>
      <c r="AU60" t="s">
        <v>43</v>
      </c>
      <c r="AV60">
        <v>6.9142621185575104</v>
      </c>
      <c r="AW60">
        <v>0.57562859885510498</v>
      </c>
      <c r="AX60">
        <v>0.96828370160963295</v>
      </c>
      <c r="AY60">
        <v>0.85194208954760098</v>
      </c>
      <c r="AZ60">
        <v>1.3963347368613801</v>
      </c>
      <c r="BA60">
        <v>2.24519525514448</v>
      </c>
      <c r="BE60">
        <f ca="1"/>
        <v>6.75</v>
      </c>
      <c r="BF60">
        <f ca="1"/>
        <v>0.12</v>
      </c>
      <c r="BG60">
        <f ca="1"/>
        <v>0.16</v>
      </c>
      <c r="BH60">
        <f ca="1"/>
        <v>0.32</v>
      </c>
      <c r="BI60">
        <f ca="1"/>
        <v>0.41</v>
      </c>
      <c r="BJ60">
        <f ca="1"/>
        <v>0.5</v>
      </c>
      <c r="BK60">
        <f ca="1"/>
        <v>0.57999999999999996</v>
      </c>
      <c r="BL60">
        <f ca="1"/>
        <v>0.65</v>
      </c>
      <c r="BM60">
        <f ca="1"/>
        <v>0.72</v>
      </c>
      <c r="BN60">
        <f ca="1"/>
        <v>0.77</v>
      </c>
      <c r="BO60">
        <f ca="1"/>
        <v>0.81</v>
      </c>
      <c r="BP60">
        <f ca="1"/>
        <v>0.86</v>
      </c>
      <c r="BQ60">
        <f ca="1"/>
        <v>0.91</v>
      </c>
      <c r="BR60">
        <f ca="1"/>
        <v>0.98</v>
      </c>
      <c r="BS60">
        <f ca="1"/>
        <v>1.08</v>
      </c>
      <c r="BT60">
        <f ca="1"/>
        <v>1.24</v>
      </c>
      <c r="BU60">
        <f ca="1"/>
        <v>1.39</v>
      </c>
      <c r="BV60">
        <f ca="1"/>
        <v>1.65</v>
      </c>
      <c r="BW60">
        <f ca="1"/>
        <v>2.0299999999999998</v>
      </c>
      <c r="BX60">
        <f ca="1"/>
        <v>2.38</v>
      </c>
      <c r="BY60">
        <f ca="1"/>
        <v>2.38</v>
      </c>
      <c r="BZ60">
        <f ca="1"/>
        <v>0</v>
      </c>
    </row>
    <row r="61" spans="34:78">
      <c r="AH61">
        <v>6.75</v>
      </c>
      <c r="AI61" s="47" t="e">
        <f t="shared" ca="1" si="6"/>
        <v>#N/A</v>
      </c>
      <c r="AJ61" s="47" t="e">
        <f t="shared" ca="1" si="6"/>
        <v>#N/A</v>
      </c>
      <c r="AK61" s="47">
        <f t="shared" ca="1" si="6"/>
        <v>0.16</v>
      </c>
      <c r="AL61" s="47">
        <f t="shared" ca="1" si="6"/>
        <v>0.5</v>
      </c>
      <c r="AM61" s="47">
        <f t="shared" ca="1" si="6"/>
        <v>0.81</v>
      </c>
      <c r="AN61" s="47">
        <f t="shared" ca="1" si="6"/>
        <v>1.24</v>
      </c>
      <c r="AO61" s="47">
        <f t="shared" ca="1" si="6"/>
        <v>2.0299999999999998</v>
      </c>
      <c r="AP61" s="47">
        <f t="shared" ca="1" si="6"/>
        <v>2.38</v>
      </c>
      <c r="AQ61" s="47">
        <f t="shared" ca="1" si="6"/>
        <v>2.38</v>
      </c>
      <c r="AR61">
        <v>59</v>
      </c>
      <c r="AT61">
        <v>60</v>
      </c>
      <c r="AU61" t="s">
        <v>43</v>
      </c>
      <c r="AV61">
        <v>6.9975954518908399</v>
      </c>
      <c r="AW61">
        <v>0.57587616714634005</v>
      </c>
      <c r="AX61">
        <v>0.97042014830334999</v>
      </c>
      <c r="AY61">
        <v>0.84911917605120701</v>
      </c>
      <c r="AZ61">
        <v>1.3959793652435399</v>
      </c>
      <c r="BA61">
        <v>2.2466126118109</v>
      </c>
      <c r="BE61">
        <f ca="1"/>
        <v>6.83</v>
      </c>
      <c r="BF61">
        <f ca="1"/>
        <v>0.12</v>
      </c>
      <c r="BG61">
        <f ca="1"/>
        <v>0.16</v>
      </c>
      <c r="BH61">
        <f ca="1"/>
        <v>0.32</v>
      </c>
      <c r="BI61">
        <f ca="1"/>
        <v>0.41</v>
      </c>
      <c r="BJ61">
        <f ca="1"/>
        <v>0.5</v>
      </c>
      <c r="BK61">
        <f ca="1"/>
        <v>0.57999999999999996</v>
      </c>
      <c r="BL61">
        <f ca="1"/>
        <v>0.65</v>
      </c>
      <c r="BM61">
        <f ca="1"/>
        <v>0.72</v>
      </c>
      <c r="BN61">
        <f ca="1"/>
        <v>0.76</v>
      </c>
      <c r="BO61">
        <f ca="1"/>
        <v>0.81</v>
      </c>
      <c r="BP61">
        <f ca="1"/>
        <v>0.86</v>
      </c>
      <c r="BQ61">
        <f ca="1"/>
        <v>0.91</v>
      </c>
      <c r="BR61">
        <f ca="1"/>
        <v>0.98</v>
      </c>
      <c r="BS61">
        <f ca="1"/>
        <v>1.08</v>
      </c>
      <c r="BT61">
        <f ca="1"/>
        <v>1.24</v>
      </c>
      <c r="BU61">
        <f ca="1"/>
        <v>1.38</v>
      </c>
      <c r="BV61">
        <f ca="1"/>
        <v>1.64</v>
      </c>
      <c r="BW61">
        <f ca="1"/>
        <v>2.0299999999999998</v>
      </c>
      <c r="BX61">
        <f ca="1"/>
        <v>2.38</v>
      </c>
      <c r="BY61">
        <f ca="1"/>
        <v>2.38</v>
      </c>
      <c r="BZ61">
        <f ca="1"/>
        <v>0</v>
      </c>
    </row>
    <row r="62" spans="34:78">
      <c r="AH62">
        <v>6.83</v>
      </c>
      <c r="AI62" s="47" t="e">
        <f t="shared" ca="1" si="6"/>
        <v>#N/A</v>
      </c>
      <c r="AJ62" s="47" t="e">
        <f t="shared" ca="1" si="6"/>
        <v>#N/A</v>
      </c>
      <c r="AK62" s="47">
        <f t="shared" ca="1" si="6"/>
        <v>0.16</v>
      </c>
      <c r="AL62" s="47">
        <f t="shared" ca="1" si="6"/>
        <v>0.5</v>
      </c>
      <c r="AM62" s="47">
        <f t="shared" ca="1" si="6"/>
        <v>0.81</v>
      </c>
      <c r="AN62" s="47">
        <f t="shared" ca="1" si="6"/>
        <v>1.24</v>
      </c>
      <c r="AO62" s="47">
        <f t="shared" ca="1" si="6"/>
        <v>2.0299999999999998</v>
      </c>
      <c r="AP62" s="47">
        <f t="shared" ca="1" si="6"/>
        <v>2.38</v>
      </c>
      <c r="AQ62" s="47">
        <f t="shared" ca="1" si="6"/>
        <v>2.38</v>
      </c>
      <c r="AR62">
        <v>60</v>
      </c>
      <c r="AT62">
        <v>61</v>
      </c>
      <c r="AU62" t="s">
        <v>43</v>
      </c>
      <c r="AV62">
        <v>7.0809287852241702</v>
      </c>
      <c r="AW62">
        <v>0.576123735437575</v>
      </c>
      <c r="AX62">
        <v>0.97255659499706804</v>
      </c>
      <c r="AY62">
        <v>0.84629626255481305</v>
      </c>
      <c r="AZ62">
        <v>1.39562399362571</v>
      </c>
      <c r="BA62">
        <v>2.24802996847732</v>
      </c>
      <c r="BE62">
        <f ca="1"/>
        <v>6.92</v>
      </c>
      <c r="BF62">
        <f ca="1"/>
        <v>0.11</v>
      </c>
      <c r="BG62">
        <f ca="1"/>
        <v>0.16</v>
      </c>
      <c r="BH62">
        <f ca="1"/>
        <v>0.31</v>
      </c>
      <c r="BI62">
        <f ca="1"/>
        <v>0.4</v>
      </c>
      <c r="BJ62">
        <f ca="1"/>
        <v>0.5</v>
      </c>
      <c r="BK62">
        <f ca="1"/>
        <v>0.56999999999999995</v>
      </c>
      <c r="BL62">
        <f ca="1"/>
        <v>0.64</v>
      </c>
      <c r="BM62">
        <f ca="1"/>
        <v>0.71</v>
      </c>
      <c r="BN62">
        <f ca="1"/>
        <v>0.76</v>
      </c>
      <c r="BO62">
        <f ca="1"/>
        <v>0.81</v>
      </c>
      <c r="BP62">
        <f ca="1"/>
        <v>0.85</v>
      </c>
      <c r="BQ62">
        <f ca="1"/>
        <v>0.91</v>
      </c>
      <c r="BR62">
        <f ca="1"/>
        <v>0.98</v>
      </c>
      <c r="BS62">
        <f ca="1"/>
        <v>1.07</v>
      </c>
      <c r="BT62">
        <f ca="1"/>
        <v>1.23</v>
      </c>
      <c r="BU62">
        <f ca="1"/>
        <v>1.38</v>
      </c>
      <c r="BV62">
        <f ca="1"/>
        <v>1.64</v>
      </c>
      <c r="BW62">
        <f ca="1"/>
        <v>2.02</v>
      </c>
      <c r="BX62">
        <f ca="1"/>
        <v>2.37</v>
      </c>
      <c r="BY62">
        <f ca="1"/>
        <v>2.38</v>
      </c>
      <c r="BZ62">
        <f ca="1"/>
        <v>0</v>
      </c>
    </row>
    <row r="63" spans="34:78">
      <c r="AH63">
        <v>6.92</v>
      </c>
      <c r="AI63" s="47" t="e">
        <f t="shared" ca="1" si="6"/>
        <v>#N/A</v>
      </c>
      <c r="AJ63" s="47" t="e">
        <f t="shared" ca="1" si="6"/>
        <v>#N/A</v>
      </c>
      <c r="AK63" s="47">
        <f t="shared" ca="1" si="6"/>
        <v>0.16</v>
      </c>
      <c r="AL63" s="47">
        <f t="shared" ca="1" si="6"/>
        <v>0.5</v>
      </c>
      <c r="AM63" s="47">
        <f t="shared" ca="1" si="6"/>
        <v>0.81</v>
      </c>
      <c r="AN63" s="47">
        <f t="shared" ca="1" si="6"/>
        <v>1.23</v>
      </c>
      <c r="AO63" s="47">
        <f t="shared" ca="1" si="6"/>
        <v>2.02</v>
      </c>
      <c r="AP63" s="47">
        <f t="shared" ca="1" si="6"/>
        <v>2.37</v>
      </c>
      <c r="AQ63" s="47">
        <f t="shared" ca="1" si="6"/>
        <v>2.38</v>
      </c>
      <c r="AR63">
        <v>61</v>
      </c>
      <c r="AT63">
        <v>62</v>
      </c>
      <c r="AU63" t="s">
        <v>43</v>
      </c>
      <c r="AV63">
        <v>7.1642621185575104</v>
      </c>
      <c r="AW63">
        <v>0.57637130372880996</v>
      </c>
      <c r="AX63">
        <v>0.97469304169078597</v>
      </c>
      <c r="AY63">
        <v>0.84347334905841898</v>
      </c>
      <c r="AZ63">
        <v>1.3952686220078701</v>
      </c>
      <c r="BA63">
        <v>2.2494473251437301</v>
      </c>
      <c r="BE63">
        <f ca="1"/>
        <v>7</v>
      </c>
      <c r="BF63">
        <f ca="1"/>
        <v>0.11</v>
      </c>
      <c r="BG63">
        <f ca="1"/>
        <v>0.16</v>
      </c>
      <c r="BH63">
        <f ca="1"/>
        <v>0.31</v>
      </c>
      <c r="BI63">
        <f ca="1"/>
        <v>0.4</v>
      </c>
      <c r="BJ63">
        <f ca="1"/>
        <v>0.49</v>
      </c>
      <c r="BK63">
        <f ca="1"/>
        <v>0.56999999999999995</v>
      </c>
      <c r="BL63">
        <f ca="1"/>
        <v>0.64</v>
      </c>
      <c r="BM63">
        <f ca="1"/>
        <v>0.71</v>
      </c>
      <c r="BN63">
        <f ca="1"/>
        <v>0.76</v>
      </c>
      <c r="BO63">
        <f ca="1"/>
        <v>0.81</v>
      </c>
      <c r="BP63">
        <f ca="1"/>
        <v>0.85</v>
      </c>
      <c r="BQ63">
        <f ca="1"/>
        <v>0.9</v>
      </c>
      <c r="BR63">
        <f ca="1"/>
        <v>0.98</v>
      </c>
      <c r="BS63">
        <f ca="1"/>
        <v>1.07</v>
      </c>
      <c r="BT63">
        <f ca="1"/>
        <v>1.23</v>
      </c>
      <c r="BU63">
        <f ca="1"/>
        <v>1.37</v>
      </c>
      <c r="BV63">
        <f ca="1"/>
        <v>1.63</v>
      </c>
      <c r="BW63">
        <f ca="1"/>
        <v>2.02</v>
      </c>
      <c r="BX63">
        <f ca="1"/>
        <v>2.37</v>
      </c>
      <c r="BY63">
        <f ca="1"/>
        <v>2.37</v>
      </c>
      <c r="BZ63">
        <f ca="1"/>
        <v>0</v>
      </c>
    </row>
    <row r="64" spans="34:78">
      <c r="AH64">
        <v>7</v>
      </c>
      <c r="AI64" s="47" t="e">
        <f t="shared" ref="AI64:AQ73" ca="1" si="7">IF(AND(AI$3&gt;=MIN($J$5:$AD$5),AI$3&lt;=MAX($J$5:$AD$5)),INDEX(allCentiles,$AR64,MATCH(AI$3,topRow)),NA())</f>
        <v>#N/A</v>
      </c>
      <c r="AJ64" s="47" t="e">
        <f t="shared" ca="1" si="7"/>
        <v>#N/A</v>
      </c>
      <c r="AK64" s="47">
        <f t="shared" ca="1" si="7"/>
        <v>0.16</v>
      </c>
      <c r="AL64" s="47">
        <f t="shared" ca="1" si="7"/>
        <v>0.49</v>
      </c>
      <c r="AM64" s="47">
        <f t="shared" ca="1" si="7"/>
        <v>0.81</v>
      </c>
      <c r="AN64" s="47">
        <f t="shared" ca="1" si="7"/>
        <v>1.23</v>
      </c>
      <c r="AO64" s="47">
        <f t="shared" ca="1" si="7"/>
        <v>2.02</v>
      </c>
      <c r="AP64" s="47">
        <f t="shared" ca="1" si="7"/>
        <v>2.37</v>
      </c>
      <c r="AQ64" s="47">
        <f t="shared" ca="1" si="7"/>
        <v>2.37</v>
      </c>
      <c r="AR64">
        <v>62</v>
      </c>
      <c r="AT64">
        <v>63</v>
      </c>
      <c r="AU64" t="s">
        <v>43</v>
      </c>
      <c r="AV64">
        <v>7.2475954518908399</v>
      </c>
      <c r="AW64">
        <v>0.57661887202004503</v>
      </c>
      <c r="AX64">
        <v>0.97682948838450301</v>
      </c>
      <c r="AY64">
        <v>0.84065043556202601</v>
      </c>
      <c r="AZ64">
        <v>1.3949132503900299</v>
      </c>
      <c r="BA64">
        <v>2.2508646818101501</v>
      </c>
      <c r="BE64">
        <f ca="1"/>
        <v>7.08</v>
      </c>
      <c r="BF64">
        <f ca="1"/>
        <v>0.11</v>
      </c>
      <c r="BG64">
        <f ca="1"/>
        <v>0.15</v>
      </c>
      <c r="BH64">
        <f ca="1"/>
        <v>0.31</v>
      </c>
      <c r="BI64">
        <f ca="1"/>
        <v>0.39</v>
      </c>
      <c r="BJ64">
        <f ca="1"/>
        <v>0.49</v>
      </c>
      <c r="BK64">
        <f ca="1"/>
        <v>0.56999999999999995</v>
      </c>
      <c r="BL64">
        <f ca="1"/>
        <v>0.64</v>
      </c>
      <c r="BM64">
        <f ca="1"/>
        <v>0.71</v>
      </c>
      <c r="BN64">
        <f ca="1"/>
        <v>0.76</v>
      </c>
      <c r="BO64">
        <f ca="1"/>
        <v>0.81</v>
      </c>
      <c r="BP64">
        <f ca="1"/>
        <v>0.85</v>
      </c>
      <c r="BQ64">
        <f ca="1"/>
        <v>0.9</v>
      </c>
      <c r="BR64">
        <f ca="1"/>
        <v>0.97</v>
      </c>
      <c r="BS64">
        <f ca="1"/>
        <v>1.07</v>
      </c>
      <c r="BT64">
        <f ca="1"/>
        <v>1.23</v>
      </c>
      <c r="BU64">
        <f ca="1"/>
        <v>1.37</v>
      </c>
      <c r="BV64">
        <f ca="1"/>
        <v>1.63</v>
      </c>
      <c r="BW64">
        <f ca="1"/>
        <v>2.0099999999999998</v>
      </c>
      <c r="BX64">
        <f ca="1"/>
        <v>2.37</v>
      </c>
      <c r="BY64">
        <f ca="1"/>
        <v>2.37</v>
      </c>
      <c r="BZ64">
        <f ca="1"/>
        <v>0</v>
      </c>
    </row>
    <row r="65" spans="34:78">
      <c r="AH65">
        <v>7.08</v>
      </c>
      <c r="AI65" s="47" t="e">
        <f t="shared" ca="1" si="7"/>
        <v>#N/A</v>
      </c>
      <c r="AJ65" s="47" t="e">
        <f t="shared" ca="1" si="7"/>
        <v>#N/A</v>
      </c>
      <c r="AK65" s="47">
        <f t="shared" ca="1" si="7"/>
        <v>0.15</v>
      </c>
      <c r="AL65" s="47">
        <f t="shared" ca="1" si="7"/>
        <v>0.49</v>
      </c>
      <c r="AM65" s="47">
        <f t="shared" ca="1" si="7"/>
        <v>0.81</v>
      </c>
      <c r="AN65" s="47">
        <f t="shared" ca="1" si="7"/>
        <v>1.23</v>
      </c>
      <c r="AO65" s="47">
        <f t="shared" ca="1" si="7"/>
        <v>2.0099999999999998</v>
      </c>
      <c r="AP65" s="47">
        <f t="shared" ca="1" si="7"/>
        <v>2.37</v>
      </c>
      <c r="AQ65" s="47">
        <f t="shared" ca="1" si="7"/>
        <v>2.37</v>
      </c>
      <c r="AR65">
        <v>63</v>
      </c>
      <c r="AT65">
        <v>64</v>
      </c>
      <c r="AU65" t="s">
        <v>43</v>
      </c>
      <c r="AV65">
        <v>7.3309287852241702</v>
      </c>
      <c r="AW65">
        <v>0.57686644031127998</v>
      </c>
      <c r="AX65">
        <v>0.97896593507822105</v>
      </c>
      <c r="AY65">
        <v>0.83782752206563205</v>
      </c>
      <c r="AZ65">
        <v>1.3945578787721999</v>
      </c>
      <c r="BA65">
        <v>2.2522820384765598</v>
      </c>
      <c r="BE65">
        <f ca="1"/>
        <v>7.17</v>
      </c>
      <c r="BF65">
        <f ca="1"/>
        <v>0.1</v>
      </c>
      <c r="BG65">
        <f ca="1"/>
        <v>0.15</v>
      </c>
      <c r="BH65">
        <f ca="1"/>
        <v>0.3</v>
      </c>
      <c r="BI65">
        <f ca="1"/>
        <v>0.39</v>
      </c>
      <c r="BJ65">
        <f ca="1"/>
        <v>0.48</v>
      </c>
      <c r="BK65">
        <f ca="1"/>
        <v>0.56000000000000005</v>
      </c>
      <c r="BL65">
        <f ca="1"/>
        <v>0.64</v>
      </c>
      <c r="BM65">
        <f ca="1"/>
        <v>0.7</v>
      </c>
      <c r="BN65">
        <f ca="1"/>
        <v>0.75</v>
      </c>
      <c r="BO65">
        <f ca="1"/>
        <v>0.8</v>
      </c>
      <c r="BP65">
        <f ca="1"/>
        <v>0.85</v>
      </c>
      <c r="BQ65">
        <f ca="1"/>
        <v>0.9</v>
      </c>
      <c r="BR65">
        <f ca="1"/>
        <v>0.97</v>
      </c>
      <c r="BS65">
        <f ca="1"/>
        <v>1.06</v>
      </c>
      <c r="BT65">
        <f ca="1"/>
        <v>1.22</v>
      </c>
      <c r="BU65">
        <f ca="1"/>
        <v>1.36</v>
      </c>
      <c r="BV65">
        <f ca="1"/>
        <v>1.62</v>
      </c>
      <c r="BW65">
        <f ca="1"/>
        <v>2.0099999999999998</v>
      </c>
      <c r="BX65">
        <f ca="1"/>
        <v>2.37</v>
      </c>
      <c r="BY65">
        <f ca="1"/>
        <v>2.37</v>
      </c>
      <c r="BZ65">
        <f ca="1"/>
        <v>0</v>
      </c>
    </row>
    <row r="66" spans="34:78">
      <c r="AH66">
        <v>7.17</v>
      </c>
      <c r="AI66" s="47" t="e">
        <f t="shared" ca="1" si="7"/>
        <v>#N/A</v>
      </c>
      <c r="AJ66" s="47" t="e">
        <f t="shared" ca="1" si="7"/>
        <v>#N/A</v>
      </c>
      <c r="AK66" s="47">
        <f t="shared" ca="1" si="7"/>
        <v>0.15</v>
      </c>
      <c r="AL66" s="47">
        <f t="shared" ca="1" si="7"/>
        <v>0.48</v>
      </c>
      <c r="AM66" s="47">
        <f t="shared" ca="1" si="7"/>
        <v>0.8</v>
      </c>
      <c r="AN66" s="47">
        <f t="shared" ca="1" si="7"/>
        <v>1.22</v>
      </c>
      <c r="AO66" s="47">
        <f t="shared" ca="1" si="7"/>
        <v>2.0099999999999998</v>
      </c>
      <c r="AP66" s="47">
        <f t="shared" ca="1" si="7"/>
        <v>2.37</v>
      </c>
      <c r="AQ66" s="47">
        <f t="shared" ca="1" si="7"/>
        <v>2.37</v>
      </c>
      <c r="AR66">
        <v>64</v>
      </c>
      <c r="AT66">
        <v>65</v>
      </c>
      <c r="AU66" t="s">
        <v>43</v>
      </c>
      <c r="AV66">
        <v>7.4142621185575104</v>
      </c>
      <c r="AW66">
        <v>0.57711400860251505</v>
      </c>
      <c r="AX66">
        <v>0.98110238177193798</v>
      </c>
      <c r="AY66">
        <v>0.83500460856923797</v>
      </c>
      <c r="AZ66">
        <v>1.39420250715436</v>
      </c>
      <c r="BA66">
        <v>2.2536993951429798</v>
      </c>
      <c r="BE66">
        <f ca="1"/>
        <v>7.25</v>
      </c>
      <c r="BF66">
        <f ca="1"/>
        <v>0.1</v>
      </c>
      <c r="BG66">
        <f ca="1"/>
        <v>0.15</v>
      </c>
      <c r="BH66">
        <f ca="1"/>
        <v>0.3</v>
      </c>
      <c r="BI66">
        <f ca="1"/>
        <v>0.39</v>
      </c>
      <c r="BJ66">
        <f ca="1"/>
        <v>0.48</v>
      </c>
      <c r="BK66">
        <f ca="1"/>
        <v>0.56000000000000005</v>
      </c>
      <c r="BL66">
        <f ca="1"/>
        <v>0.63</v>
      </c>
      <c r="BM66">
        <f ca="1"/>
        <v>0.7</v>
      </c>
      <c r="BN66">
        <f ca="1"/>
        <v>0.75</v>
      </c>
      <c r="BO66">
        <f ca="1"/>
        <v>0.8</v>
      </c>
      <c r="BP66">
        <f ca="1"/>
        <v>0.84</v>
      </c>
      <c r="BQ66">
        <f ca="1"/>
        <v>0.9</v>
      </c>
      <c r="BR66">
        <f ca="1"/>
        <v>0.97</v>
      </c>
      <c r="BS66">
        <f ca="1"/>
        <v>1.06</v>
      </c>
      <c r="BT66">
        <f ca="1"/>
        <v>1.22</v>
      </c>
      <c r="BU66">
        <f ca="1"/>
        <v>1.36</v>
      </c>
      <c r="BV66">
        <f ca="1"/>
        <v>1.61</v>
      </c>
      <c r="BW66">
        <f ca="1"/>
        <v>2</v>
      </c>
      <c r="BX66">
        <f ca="1"/>
        <v>2.37</v>
      </c>
      <c r="BY66">
        <f ca="1"/>
        <v>2.37</v>
      </c>
      <c r="BZ66">
        <f ca="1"/>
        <v>0</v>
      </c>
    </row>
    <row r="67" spans="34:78">
      <c r="AH67">
        <v>7.25</v>
      </c>
      <c r="AI67" s="47" t="e">
        <f t="shared" ca="1" si="7"/>
        <v>#N/A</v>
      </c>
      <c r="AJ67" s="47" t="e">
        <f t="shared" ca="1" si="7"/>
        <v>#N/A</v>
      </c>
      <c r="AK67" s="47">
        <f t="shared" ca="1" si="7"/>
        <v>0.15</v>
      </c>
      <c r="AL67" s="47">
        <f t="shared" ca="1" si="7"/>
        <v>0.48</v>
      </c>
      <c r="AM67" s="47">
        <f t="shared" ca="1" si="7"/>
        <v>0.8</v>
      </c>
      <c r="AN67" s="47">
        <f t="shared" ca="1" si="7"/>
        <v>1.22</v>
      </c>
      <c r="AO67" s="47">
        <f t="shared" ca="1" si="7"/>
        <v>2</v>
      </c>
      <c r="AP67" s="47">
        <f t="shared" ca="1" si="7"/>
        <v>2.37</v>
      </c>
      <c r="AQ67" s="47">
        <f t="shared" ca="1" si="7"/>
        <v>2.37</v>
      </c>
      <c r="AR67">
        <v>65</v>
      </c>
      <c r="AT67">
        <v>66</v>
      </c>
      <c r="AU67" t="s">
        <v>43</v>
      </c>
      <c r="AV67">
        <v>7.4975954518908399</v>
      </c>
      <c r="AW67">
        <v>0.57736157689375001</v>
      </c>
      <c r="AX67">
        <v>0.98323882846565602</v>
      </c>
      <c r="AY67">
        <v>0.83218169507284401</v>
      </c>
      <c r="AZ67">
        <v>1.3938471355365301</v>
      </c>
      <c r="BA67">
        <v>2.25511675180939</v>
      </c>
      <c r="BE67">
        <f ca="1"/>
        <v>7.33</v>
      </c>
      <c r="BF67">
        <f ca="1"/>
        <v>0.1</v>
      </c>
      <c r="BG67">
        <f ca="1"/>
        <v>0.14000000000000001</v>
      </c>
      <c r="BH67">
        <f ca="1"/>
        <v>0.28999999999999998</v>
      </c>
      <c r="BI67">
        <f ca="1"/>
        <v>0.38</v>
      </c>
      <c r="BJ67">
        <f ca="1"/>
        <v>0.48</v>
      </c>
      <c r="BK67">
        <f ca="1"/>
        <v>0.55000000000000004</v>
      </c>
      <c r="BL67">
        <f ca="1"/>
        <v>0.63</v>
      </c>
      <c r="BM67">
        <f ca="1"/>
        <v>0.7</v>
      </c>
      <c r="BN67">
        <f ca="1"/>
        <v>0.74</v>
      </c>
      <c r="BO67">
        <f ca="1"/>
        <v>0.8</v>
      </c>
      <c r="BP67">
        <f ca="1"/>
        <v>0.84</v>
      </c>
      <c r="BQ67">
        <f ca="1"/>
        <v>0.89</v>
      </c>
      <c r="BR67">
        <f ca="1"/>
        <v>0.97</v>
      </c>
      <c r="BS67">
        <f ca="1"/>
        <v>1.06</v>
      </c>
      <c r="BT67">
        <f ca="1"/>
        <v>1.21</v>
      </c>
      <c r="BU67">
        <f ca="1"/>
        <v>1.35</v>
      </c>
      <c r="BV67">
        <f ca="1"/>
        <v>1.61</v>
      </c>
      <c r="BW67">
        <f ca="1"/>
        <v>1.99</v>
      </c>
      <c r="BX67">
        <f ca="1"/>
        <v>2.36</v>
      </c>
      <c r="BY67">
        <f ca="1"/>
        <v>2.37</v>
      </c>
      <c r="BZ67">
        <f ca="1"/>
        <v>0</v>
      </c>
    </row>
    <row r="68" spans="34:78">
      <c r="AH68">
        <v>7.33</v>
      </c>
      <c r="AI68" s="47" t="e">
        <f t="shared" ca="1" si="7"/>
        <v>#N/A</v>
      </c>
      <c r="AJ68" s="47" t="e">
        <f t="shared" ca="1" si="7"/>
        <v>#N/A</v>
      </c>
      <c r="AK68" s="47">
        <f t="shared" ca="1" si="7"/>
        <v>0.14000000000000001</v>
      </c>
      <c r="AL68" s="47">
        <f t="shared" ca="1" si="7"/>
        <v>0.48</v>
      </c>
      <c r="AM68" s="47">
        <f t="shared" ca="1" si="7"/>
        <v>0.8</v>
      </c>
      <c r="AN68" s="47">
        <f t="shared" ca="1" si="7"/>
        <v>1.21</v>
      </c>
      <c r="AO68" s="47">
        <f t="shared" ca="1" si="7"/>
        <v>1.99</v>
      </c>
      <c r="AP68" s="47">
        <f t="shared" ca="1" si="7"/>
        <v>2.36</v>
      </c>
      <c r="AQ68" s="47">
        <f t="shared" ca="1" si="7"/>
        <v>2.37</v>
      </c>
      <c r="AR68">
        <v>66</v>
      </c>
      <c r="AT68">
        <v>67</v>
      </c>
      <c r="AU68" t="s">
        <v>43</v>
      </c>
      <c r="AV68">
        <v>7.5809287852241702</v>
      </c>
      <c r="AW68">
        <v>0.57760914518498496</v>
      </c>
      <c r="AX68">
        <v>0.98537527515937295</v>
      </c>
      <c r="AY68">
        <v>0.82935878157645004</v>
      </c>
      <c r="AZ68">
        <v>1.3934917639186899</v>
      </c>
      <c r="BA68">
        <v>2.2565341084758099</v>
      </c>
      <c r="BE68">
        <f ca="1"/>
        <v>7.42</v>
      </c>
      <c r="BF68">
        <f ca="1"/>
        <v>0.1</v>
      </c>
      <c r="BG68">
        <f ca="1"/>
        <v>0.14000000000000001</v>
      </c>
      <c r="BH68">
        <f ca="1"/>
        <v>0.28999999999999998</v>
      </c>
      <c r="BI68">
        <f ca="1"/>
        <v>0.38</v>
      </c>
      <c r="BJ68">
        <f ca="1"/>
        <v>0.47</v>
      </c>
      <c r="BK68">
        <f ca="1"/>
        <v>0.55000000000000004</v>
      </c>
      <c r="BL68">
        <f ca="1"/>
        <v>0.63</v>
      </c>
      <c r="BM68">
        <f ca="1"/>
        <v>0.69</v>
      </c>
      <c r="BN68">
        <f ca="1"/>
        <v>0.74</v>
      </c>
      <c r="BO68">
        <f ca="1"/>
        <v>0.8</v>
      </c>
      <c r="BP68">
        <f ca="1"/>
        <v>0.84</v>
      </c>
      <c r="BQ68">
        <f ca="1"/>
        <v>0.89</v>
      </c>
      <c r="BR68">
        <f ca="1"/>
        <v>0.96</v>
      </c>
      <c r="BS68">
        <f ca="1"/>
        <v>1.05</v>
      </c>
      <c r="BT68">
        <f ca="1"/>
        <v>1.21</v>
      </c>
      <c r="BU68">
        <f ca="1"/>
        <v>1.35</v>
      </c>
      <c r="BV68">
        <f ca="1"/>
        <v>1.6</v>
      </c>
      <c r="BW68">
        <f ca="1"/>
        <v>1.98</v>
      </c>
      <c r="BX68">
        <f ca="1"/>
        <v>2.36</v>
      </c>
      <c r="BY68">
        <f ca="1"/>
        <v>2.36</v>
      </c>
      <c r="BZ68">
        <f ca="1"/>
        <v>0</v>
      </c>
    </row>
    <row r="69" spans="34:78">
      <c r="AH69">
        <v>7.42</v>
      </c>
      <c r="AI69" s="47" t="e">
        <f t="shared" ca="1" si="7"/>
        <v>#N/A</v>
      </c>
      <c r="AJ69" s="47" t="e">
        <f t="shared" ca="1" si="7"/>
        <v>#N/A</v>
      </c>
      <c r="AK69" s="47">
        <f t="shared" ca="1" si="7"/>
        <v>0.14000000000000001</v>
      </c>
      <c r="AL69" s="47">
        <f t="shared" ca="1" si="7"/>
        <v>0.47</v>
      </c>
      <c r="AM69" s="47">
        <f t="shared" ca="1" si="7"/>
        <v>0.8</v>
      </c>
      <c r="AN69" s="47">
        <f t="shared" ca="1" si="7"/>
        <v>1.21</v>
      </c>
      <c r="AO69" s="47">
        <f t="shared" ca="1" si="7"/>
        <v>1.98</v>
      </c>
      <c r="AP69" s="47">
        <f t="shared" ca="1" si="7"/>
        <v>2.36</v>
      </c>
      <c r="AQ69" s="47">
        <f t="shared" ca="1" si="7"/>
        <v>2.36</v>
      </c>
      <c r="AR69">
        <v>67</v>
      </c>
      <c r="AT69">
        <v>68</v>
      </c>
      <c r="AU69" t="s">
        <v>43</v>
      </c>
      <c r="AV69">
        <v>7.6642621185575104</v>
      </c>
      <c r="AW69">
        <v>0.57785671347622003</v>
      </c>
      <c r="AX69">
        <v>0.987511721853091</v>
      </c>
      <c r="AY69">
        <v>0.82653586808005597</v>
      </c>
      <c r="AZ69">
        <v>1.39313639230085</v>
      </c>
      <c r="BA69">
        <v>2.2579514651422201</v>
      </c>
      <c r="BE69">
        <f ca="1"/>
        <v>7.5</v>
      </c>
      <c r="BF69">
        <f ca="1"/>
        <v>0.09</v>
      </c>
      <c r="BG69">
        <f ca="1"/>
        <v>0.14000000000000001</v>
      </c>
      <c r="BH69">
        <f ca="1"/>
        <v>0.28000000000000003</v>
      </c>
      <c r="BI69">
        <f ca="1"/>
        <v>0.37</v>
      </c>
      <c r="BJ69">
        <f ca="1"/>
        <v>0.47</v>
      </c>
      <c r="BK69">
        <f ca="1"/>
        <v>0.55000000000000004</v>
      </c>
      <c r="BL69">
        <f ca="1"/>
        <v>0.62</v>
      </c>
      <c r="BM69">
        <f ca="1"/>
        <v>0.69</v>
      </c>
      <c r="BN69">
        <f ca="1"/>
        <v>0.74</v>
      </c>
      <c r="BO69">
        <f ca="1"/>
        <v>0.79</v>
      </c>
      <c r="BP69">
        <f ca="1"/>
        <v>0.84</v>
      </c>
      <c r="BQ69">
        <f ca="1"/>
        <v>0.89</v>
      </c>
      <c r="BR69">
        <f ca="1"/>
        <v>0.96</v>
      </c>
      <c r="BS69">
        <f ca="1"/>
        <v>1.05</v>
      </c>
      <c r="BT69">
        <f ca="1"/>
        <v>1.2</v>
      </c>
      <c r="BU69">
        <f ca="1"/>
        <v>1.34</v>
      </c>
      <c r="BV69">
        <f ca="1"/>
        <v>1.6</v>
      </c>
      <c r="BW69">
        <f ca="1"/>
        <v>1.98</v>
      </c>
      <c r="BX69">
        <f ca="1"/>
        <v>2.36</v>
      </c>
      <c r="BY69">
        <f ca="1"/>
        <v>2.36</v>
      </c>
      <c r="BZ69">
        <f ca="1"/>
        <v>0</v>
      </c>
    </row>
    <row r="70" spans="34:78">
      <c r="AH70">
        <v>7.5</v>
      </c>
      <c r="AI70" s="47" t="e">
        <f t="shared" ca="1" si="7"/>
        <v>#N/A</v>
      </c>
      <c r="AJ70" s="47" t="e">
        <f t="shared" ca="1" si="7"/>
        <v>#N/A</v>
      </c>
      <c r="AK70" s="47">
        <f t="shared" ca="1" si="7"/>
        <v>0.14000000000000001</v>
      </c>
      <c r="AL70" s="47">
        <f t="shared" ca="1" si="7"/>
        <v>0.47</v>
      </c>
      <c r="AM70" s="47">
        <f t="shared" ca="1" si="7"/>
        <v>0.79</v>
      </c>
      <c r="AN70" s="47">
        <f t="shared" ca="1" si="7"/>
        <v>1.2</v>
      </c>
      <c r="AO70" s="47">
        <f t="shared" ca="1" si="7"/>
        <v>1.98</v>
      </c>
      <c r="AP70" s="47">
        <f t="shared" ca="1" si="7"/>
        <v>2.36</v>
      </c>
      <c r="AQ70" s="47">
        <f t="shared" ca="1" si="7"/>
        <v>2.36</v>
      </c>
      <c r="AR70">
        <v>68</v>
      </c>
      <c r="AT70">
        <v>69</v>
      </c>
      <c r="AU70" t="s">
        <v>43</v>
      </c>
      <c r="AV70">
        <v>7.7475954518908399</v>
      </c>
      <c r="AW70">
        <v>0.57810428176745499</v>
      </c>
      <c r="AX70">
        <v>0.98964816854680904</v>
      </c>
      <c r="AY70">
        <v>0.823712954583662</v>
      </c>
      <c r="AZ70">
        <v>1.39278102068302</v>
      </c>
      <c r="BA70">
        <v>2.2593688218086401</v>
      </c>
      <c r="BE70">
        <f ca="1"/>
        <v>7.58</v>
      </c>
      <c r="BF70">
        <f ca="1"/>
        <v>0.09</v>
      </c>
      <c r="BG70">
        <f ca="1"/>
        <v>0.13</v>
      </c>
      <c r="BH70">
        <f ca="1"/>
        <v>0.28000000000000003</v>
      </c>
      <c r="BI70">
        <f ca="1"/>
        <v>0.37</v>
      </c>
      <c r="BJ70">
        <f ca="1"/>
        <v>0.46</v>
      </c>
      <c r="BK70">
        <f ca="1"/>
        <v>0.54</v>
      </c>
      <c r="BL70">
        <f ca="1"/>
        <v>0.62</v>
      </c>
      <c r="BM70">
        <f ca="1"/>
        <v>0.69</v>
      </c>
      <c r="BN70">
        <f ca="1"/>
        <v>0.73</v>
      </c>
      <c r="BO70">
        <f ca="1"/>
        <v>0.79</v>
      </c>
      <c r="BP70">
        <f ca="1"/>
        <v>0.83</v>
      </c>
      <c r="BQ70">
        <f ca="1"/>
        <v>0.88</v>
      </c>
      <c r="BR70">
        <f ca="1"/>
        <v>0.96</v>
      </c>
      <c r="BS70">
        <f ca="1"/>
        <v>1.05</v>
      </c>
      <c r="BT70">
        <f ca="1"/>
        <v>1.2</v>
      </c>
      <c r="BU70">
        <f ca="1"/>
        <v>1.34</v>
      </c>
      <c r="BV70">
        <f ca="1"/>
        <v>1.59</v>
      </c>
      <c r="BW70">
        <f ca="1"/>
        <v>1.97</v>
      </c>
      <c r="BX70">
        <f ca="1"/>
        <v>2.36</v>
      </c>
      <c r="BY70">
        <f ca="1"/>
        <v>2.36</v>
      </c>
      <c r="BZ70">
        <f ca="1"/>
        <v>0</v>
      </c>
    </row>
    <row r="71" spans="34:78">
      <c r="AH71">
        <v>7.58</v>
      </c>
      <c r="AI71" s="47" t="e">
        <f t="shared" ca="1" si="7"/>
        <v>#N/A</v>
      </c>
      <c r="AJ71" s="47" t="e">
        <f t="shared" ca="1" si="7"/>
        <v>#N/A</v>
      </c>
      <c r="AK71" s="47">
        <f t="shared" ca="1" si="7"/>
        <v>0.13</v>
      </c>
      <c r="AL71" s="47">
        <f t="shared" ca="1" si="7"/>
        <v>0.46</v>
      </c>
      <c r="AM71" s="47">
        <f t="shared" ca="1" si="7"/>
        <v>0.79</v>
      </c>
      <c r="AN71" s="47">
        <f t="shared" ca="1" si="7"/>
        <v>1.2</v>
      </c>
      <c r="AO71" s="47">
        <f t="shared" ca="1" si="7"/>
        <v>1.97</v>
      </c>
      <c r="AP71" s="47">
        <f t="shared" ca="1" si="7"/>
        <v>2.36</v>
      </c>
      <c r="AQ71" s="47">
        <f t="shared" ca="1" si="7"/>
        <v>2.36</v>
      </c>
      <c r="AR71">
        <v>69</v>
      </c>
      <c r="AT71">
        <v>70</v>
      </c>
      <c r="AU71" t="s">
        <v>43</v>
      </c>
      <c r="AV71">
        <v>7.8309287852241702</v>
      </c>
      <c r="AW71">
        <v>0.57835185005869005</v>
      </c>
      <c r="AX71">
        <v>0.99178461524052597</v>
      </c>
      <c r="AY71">
        <v>0.82089004108726904</v>
      </c>
      <c r="AZ71">
        <v>1.3924256490651801</v>
      </c>
      <c r="BA71">
        <v>2.2607861784750498</v>
      </c>
      <c r="BE71">
        <f ca="1"/>
        <v>7.67</v>
      </c>
      <c r="BF71">
        <f ca="1"/>
        <v>0.09</v>
      </c>
      <c r="BG71">
        <f ca="1"/>
        <v>0.13</v>
      </c>
      <c r="BH71">
        <f ca="1"/>
        <v>0.27</v>
      </c>
      <c r="BI71">
        <f ca="1"/>
        <v>0.36</v>
      </c>
      <c r="BJ71">
        <f ca="1"/>
        <v>0.46</v>
      </c>
      <c r="BK71">
        <f ca="1"/>
        <v>0.54</v>
      </c>
      <c r="BL71">
        <f ca="1"/>
        <v>0.61</v>
      </c>
      <c r="BM71">
        <f ca="1"/>
        <v>0.68</v>
      </c>
      <c r="BN71">
        <f ca="1"/>
        <v>0.73</v>
      </c>
      <c r="BO71">
        <f ca="1"/>
        <v>0.79</v>
      </c>
      <c r="BP71">
        <f ca="1"/>
        <v>0.83</v>
      </c>
      <c r="BQ71">
        <f ca="1"/>
        <v>0.88</v>
      </c>
      <c r="BR71">
        <f ca="1"/>
        <v>0.95</v>
      </c>
      <c r="BS71">
        <f ca="1"/>
        <v>1.04</v>
      </c>
      <c r="BT71">
        <f ca="1"/>
        <v>1.19</v>
      </c>
      <c r="BU71">
        <f ca="1"/>
        <v>1.33</v>
      </c>
      <c r="BV71">
        <f ca="1"/>
        <v>1.58</v>
      </c>
      <c r="BW71">
        <f ca="1"/>
        <v>1.96</v>
      </c>
      <c r="BX71">
        <f ca="1"/>
        <v>2.35</v>
      </c>
      <c r="BY71">
        <f ca="1"/>
        <v>2.36</v>
      </c>
      <c r="BZ71">
        <f ca="1"/>
        <v>0</v>
      </c>
    </row>
    <row r="72" spans="34:78">
      <c r="AH72">
        <v>7.67</v>
      </c>
      <c r="AI72" s="47" t="e">
        <f t="shared" ca="1" si="7"/>
        <v>#N/A</v>
      </c>
      <c r="AJ72" s="47" t="e">
        <f t="shared" ca="1" si="7"/>
        <v>#N/A</v>
      </c>
      <c r="AK72" s="47">
        <f t="shared" ca="1" si="7"/>
        <v>0.13</v>
      </c>
      <c r="AL72" s="47">
        <f t="shared" ca="1" si="7"/>
        <v>0.46</v>
      </c>
      <c r="AM72" s="47">
        <f t="shared" ca="1" si="7"/>
        <v>0.79</v>
      </c>
      <c r="AN72" s="47">
        <f t="shared" ca="1" si="7"/>
        <v>1.19</v>
      </c>
      <c r="AO72" s="47">
        <f t="shared" ca="1" si="7"/>
        <v>1.96</v>
      </c>
      <c r="AP72" s="47">
        <f t="shared" ca="1" si="7"/>
        <v>2.35</v>
      </c>
      <c r="AQ72" s="47">
        <f t="shared" ca="1" si="7"/>
        <v>2.36</v>
      </c>
      <c r="AR72">
        <v>70</v>
      </c>
      <c r="AT72">
        <v>71</v>
      </c>
      <c r="AU72" t="s">
        <v>43</v>
      </c>
      <c r="AV72">
        <v>7.9142621185575104</v>
      </c>
      <c r="AW72">
        <v>0.57859941834992601</v>
      </c>
      <c r="AX72">
        <v>0.99392106193424401</v>
      </c>
      <c r="AY72">
        <v>0.81806712759087497</v>
      </c>
      <c r="AZ72">
        <v>1.3920702774473399</v>
      </c>
      <c r="BA72">
        <v>2.2622035351414702</v>
      </c>
      <c r="BE72">
        <f ca="1"/>
        <v>7.75</v>
      </c>
      <c r="BF72">
        <f ca="1"/>
        <v>0.08</v>
      </c>
      <c r="BG72">
        <f ca="1"/>
        <v>0.13</v>
      </c>
      <c r="BH72">
        <f ca="1"/>
        <v>0.27</v>
      </c>
      <c r="BI72">
        <f ca="1"/>
        <v>0.35</v>
      </c>
      <c r="BJ72">
        <f ca="1"/>
        <v>0.45</v>
      </c>
      <c r="BK72">
        <f ca="1"/>
        <v>0.53</v>
      </c>
      <c r="BL72">
        <f ca="1"/>
        <v>0.61</v>
      </c>
      <c r="BM72">
        <f ca="1"/>
        <v>0.68</v>
      </c>
      <c r="BN72">
        <f ca="1"/>
        <v>0.72</v>
      </c>
      <c r="BO72">
        <f ca="1"/>
        <v>0.79</v>
      </c>
      <c r="BP72">
        <f ca="1"/>
        <v>0.83</v>
      </c>
      <c r="BQ72">
        <f ca="1"/>
        <v>0.88</v>
      </c>
      <c r="BR72">
        <f ca="1"/>
        <v>0.95</v>
      </c>
      <c r="BS72">
        <f ca="1"/>
        <v>1.04</v>
      </c>
      <c r="BT72">
        <f ca="1"/>
        <v>1.19</v>
      </c>
      <c r="BU72">
        <f ca="1"/>
        <v>1.32</v>
      </c>
      <c r="BV72">
        <f ca="1"/>
        <v>1.57</v>
      </c>
      <c r="BW72">
        <f ca="1"/>
        <v>1.95</v>
      </c>
      <c r="BX72">
        <f ca="1"/>
        <v>2.35</v>
      </c>
      <c r="BY72">
        <f ca="1"/>
        <v>2.36</v>
      </c>
      <c r="BZ72">
        <f ca="1"/>
        <v>0</v>
      </c>
    </row>
    <row r="73" spans="34:78">
      <c r="AH73">
        <v>7.75</v>
      </c>
      <c r="AI73" s="47" t="e">
        <f t="shared" ca="1" si="7"/>
        <v>#N/A</v>
      </c>
      <c r="AJ73" s="47" t="e">
        <f t="shared" ca="1" si="7"/>
        <v>#N/A</v>
      </c>
      <c r="AK73" s="47">
        <f t="shared" ca="1" si="7"/>
        <v>0.13</v>
      </c>
      <c r="AL73" s="47">
        <f t="shared" ca="1" si="7"/>
        <v>0.45</v>
      </c>
      <c r="AM73" s="47">
        <f t="shared" ca="1" si="7"/>
        <v>0.79</v>
      </c>
      <c r="AN73" s="47">
        <f t="shared" ca="1" si="7"/>
        <v>1.19</v>
      </c>
      <c r="AO73" s="47">
        <f t="shared" ca="1" si="7"/>
        <v>1.95</v>
      </c>
      <c r="AP73" s="47">
        <f t="shared" ca="1" si="7"/>
        <v>2.35</v>
      </c>
      <c r="AQ73" s="47">
        <f t="shared" ca="1" si="7"/>
        <v>2.36</v>
      </c>
      <c r="AR73">
        <v>71</v>
      </c>
      <c r="AT73">
        <v>72</v>
      </c>
      <c r="AU73" t="s">
        <v>43</v>
      </c>
      <c r="AV73">
        <v>7.9975954518908399</v>
      </c>
      <c r="AW73">
        <v>0.57884698664116097</v>
      </c>
      <c r="AX73">
        <v>0.99605750862796105</v>
      </c>
      <c r="AY73">
        <v>0.815244214094481</v>
      </c>
      <c r="AZ73">
        <v>1.39171490582951</v>
      </c>
      <c r="BA73">
        <v>2.2636208918078902</v>
      </c>
      <c r="BE73">
        <f ca="1"/>
        <v>7.83</v>
      </c>
      <c r="BF73">
        <f ca="1"/>
        <v>0.08</v>
      </c>
      <c r="BG73">
        <f ca="1"/>
        <v>0.12</v>
      </c>
      <c r="BH73">
        <f ca="1"/>
        <v>0.26</v>
      </c>
      <c r="BI73">
        <f ca="1"/>
        <v>0.35</v>
      </c>
      <c r="BJ73">
        <f ca="1"/>
        <v>0.45</v>
      </c>
      <c r="BK73">
        <f ca="1"/>
        <v>0.53</v>
      </c>
      <c r="BL73">
        <f ca="1"/>
        <v>0.6</v>
      </c>
      <c r="BM73">
        <f ca="1"/>
        <v>0.67</v>
      </c>
      <c r="BN73">
        <f ca="1"/>
        <v>0.72</v>
      </c>
      <c r="BO73">
        <f ca="1"/>
        <v>0.78</v>
      </c>
      <c r="BP73">
        <f ca="1"/>
        <v>0.82</v>
      </c>
      <c r="BQ73">
        <f ca="1"/>
        <v>0.87</v>
      </c>
      <c r="BR73">
        <f ca="1"/>
        <v>0.95</v>
      </c>
      <c r="BS73">
        <f ca="1"/>
        <v>1.03</v>
      </c>
      <c r="BT73">
        <f ca="1"/>
        <v>1.18</v>
      </c>
      <c r="BU73">
        <f ca="1"/>
        <v>1.32</v>
      </c>
      <c r="BV73">
        <f ca="1"/>
        <v>1.57</v>
      </c>
      <c r="BW73">
        <f ca="1"/>
        <v>1.94</v>
      </c>
      <c r="BX73">
        <f ca="1"/>
        <v>2.35</v>
      </c>
      <c r="BY73">
        <f ca="1"/>
        <v>2.36</v>
      </c>
      <c r="BZ73">
        <f ca="1"/>
        <v>0</v>
      </c>
    </row>
    <row r="74" spans="34:78">
      <c r="AH74">
        <v>7.83</v>
      </c>
      <c r="AI74" s="47" t="e">
        <f t="shared" ref="AI74:AQ83" ca="1" si="8">IF(AND(AI$3&gt;=MIN($J$5:$AD$5),AI$3&lt;=MAX($J$5:$AD$5)),INDEX(allCentiles,$AR74,MATCH(AI$3,topRow)),NA())</f>
        <v>#N/A</v>
      </c>
      <c r="AJ74" s="47" t="e">
        <f t="shared" ca="1" si="8"/>
        <v>#N/A</v>
      </c>
      <c r="AK74" s="47">
        <f t="shared" ca="1" si="8"/>
        <v>0.12</v>
      </c>
      <c r="AL74" s="47">
        <f t="shared" ca="1" si="8"/>
        <v>0.45</v>
      </c>
      <c r="AM74" s="47">
        <f t="shared" ca="1" si="8"/>
        <v>0.78</v>
      </c>
      <c r="AN74" s="47">
        <f t="shared" ca="1" si="8"/>
        <v>1.18</v>
      </c>
      <c r="AO74" s="47">
        <f t="shared" ca="1" si="8"/>
        <v>1.94</v>
      </c>
      <c r="AP74" s="47">
        <f t="shared" ca="1" si="8"/>
        <v>2.35</v>
      </c>
      <c r="AQ74" s="47">
        <f t="shared" ca="1" si="8"/>
        <v>2.36</v>
      </c>
      <c r="AR74">
        <v>72</v>
      </c>
      <c r="AT74">
        <v>73</v>
      </c>
      <c r="AU74" t="s">
        <v>43</v>
      </c>
      <c r="AV74">
        <v>8.0809287852241702</v>
      </c>
      <c r="AW74">
        <v>0.57909455493239603</v>
      </c>
      <c r="AX74">
        <v>0.99819395532167898</v>
      </c>
      <c r="AY74">
        <v>0.81242130059808704</v>
      </c>
      <c r="AZ74">
        <v>1.39135953421167</v>
      </c>
      <c r="BA74">
        <v>2.2650382484742999</v>
      </c>
      <c r="BE74">
        <f ca="1"/>
        <v>7.92</v>
      </c>
      <c r="BF74">
        <f ca="1"/>
        <v>7.0000000000000007E-2</v>
      </c>
      <c r="BG74">
        <f ca="1"/>
        <v>0.12</v>
      </c>
      <c r="BH74">
        <f ca="1"/>
        <v>0.26</v>
      </c>
      <c r="BI74">
        <f ca="1"/>
        <v>0.34</v>
      </c>
      <c r="BJ74">
        <f ca="1"/>
        <v>0.44</v>
      </c>
      <c r="BK74">
        <f ca="1"/>
        <v>0.52</v>
      </c>
      <c r="BL74">
        <f ca="1"/>
        <v>0.6</v>
      </c>
      <c r="BM74">
        <f ca="1"/>
        <v>0.67</v>
      </c>
      <c r="BN74">
        <f ca="1"/>
        <v>0.71</v>
      </c>
      <c r="BO74">
        <f ca="1"/>
        <v>0.78</v>
      </c>
      <c r="BP74">
        <f ca="1"/>
        <v>0.82</v>
      </c>
      <c r="BQ74">
        <f ca="1"/>
        <v>0.87</v>
      </c>
      <c r="BR74">
        <f ca="1"/>
        <v>0.94</v>
      </c>
      <c r="BS74">
        <f ca="1"/>
        <v>1.03</v>
      </c>
      <c r="BT74">
        <f ca="1"/>
        <v>1.18</v>
      </c>
      <c r="BU74">
        <f ca="1"/>
        <v>1.31</v>
      </c>
      <c r="BV74">
        <f ca="1"/>
        <v>1.56</v>
      </c>
      <c r="BW74">
        <f ca="1"/>
        <v>1.93</v>
      </c>
      <c r="BX74">
        <f ca="1"/>
        <v>2.34</v>
      </c>
      <c r="BY74">
        <f ca="1"/>
        <v>2.35</v>
      </c>
      <c r="BZ74">
        <f ca="1"/>
        <v>0</v>
      </c>
    </row>
    <row r="75" spans="34:78">
      <c r="AH75">
        <v>7.92</v>
      </c>
      <c r="AI75" s="47" t="e">
        <f t="shared" ca="1" si="8"/>
        <v>#N/A</v>
      </c>
      <c r="AJ75" s="47" t="e">
        <f t="shared" ca="1" si="8"/>
        <v>#N/A</v>
      </c>
      <c r="AK75" s="47">
        <f t="shared" ca="1" si="8"/>
        <v>0.12</v>
      </c>
      <c r="AL75" s="47">
        <f t="shared" ca="1" si="8"/>
        <v>0.44</v>
      </c>
      <c r="AM75" s="47">
        <f t="shared" ca="1" si="8"/>
        <v>0.78</v>
      </c>
      <c r="AN75" s="47">
        <f t="shared" ca="1" si="8"/>
        <v>1.18</v>
      </c>
      <c r="AO75" s="47">
        <f t="shared" ca="1" si="8"/>
        <v>1.93</v>
      </c>
      <c r="AP75" s="47">
        <f t="shared" ca="1" si="8"/>
        <v>2.34</v>
      </c>
      <c r="AQ75" s="47">
        <f t="shared" ca="1" si="8"/>
        <v>2.35</v>
      </c>
      <c r="AR75">
        <v>73</v>
      </c>
      <c r="AT75">
        <v>74</v>
      </c>
      <c r="AU75" t="s">
        <v>43</v>
      </c>
      <c r="AV75">
        <v>8.1642621185575095</v>
      </c>
      <c r="AW75">
        <v>0.57934212322363099</v>
      </c>
      <c r="AX75">
        <v>1.0003304020154</v>
      </c>
      <c r="AY75">
        <v>0.80959838710169296</v>
      </c>
      <c r="AZ75">
        <v>1.3910041625938401</v>
      </c>
      <c r="BA75">
        <v>2.2664556051407199</v>
      </c>
      <c r="BE75">
        <f ca="1"/>
        <v>8</v>
      </c>
      <c r="BF75">
        <f ca="1"/>
        <v>7.0000000000000007E-2</v>
      </c>
      <c r="BG75">
        <f ca="1"/>
        <v>0.11</v>
      </c>
      <c r="BH75">
        <f ca="1"/>
        <v>0.25</v>
      </c>
      <c r="BI75">
        <f ca="1"/>
        <v>0.34</v>
      </c>
      <c r="BJ75">
        <f ca="1"/>
        <v>0.43</v>
      </c>
      <c r="BK75">
        <f ca="1"/>
        <v>0.51</v>
      </c>
      <c r="BL75">
        <f ca="1"/>
        <v>0.6</v>
      </c>
      <c r="BM75">
        <f ca="1"/>
        <v>0.66</v>
      </c>
      <c r="BN75">
        <f ca="1"/>
        <v>0.71</v>
      </c>
      <c r="BO75">
        <f ca="1"/>
        <v>0.78</v>
      </c>
      <c r="BP75">
        <f ca="1"/>
        <v>0.82</v>
      </c>
      <c r="BQ75">
        <f ca="1"/>
        <v>0.87</v>
      </c>
      <c r="BR75">
        <f ca="1"/>
        <v>0.94</v>
      </c>
      <c r="BS75">
        <f ca="1"/>
        <v>1.03</v>
      </c>
      <c r="BT75">
        <f ca="1"/>
        <v>1.17</v>
      </c>
      <c r="BU75">
        <f ca="1"/>
        <v>1.3</v>
      </c>
      <c r="BV75">
        <f ca="1"/>
        <v>1.55</v>
      </c>
      <c r="BW75">
        <f ca="1"/>
        <v>1.92</v>
      </c>
      <c r="BX75">
        <f ca="1"/>
        <v>2.34</v>
      </c>
      <c r="BY75">
        <f ca="1"/>
        <v>2.35</v>
      </c>
      <c r="BZ75">
        <f ca="1"/>
        <v>0</v>
      </c>
    </row>
    <row r="76" spans="34:78">
      <c r="AH76">
        <v>8</v>
      </c>
      <c r="AI76" s="47" t="e">
        <f t="shared" ca="1" si="8"/>
        <v>#N/A</v>
      </c>
      <c r="AJ76" s="47" t="e">
        <f t="shared" ca="1" si="8"/>
        <v>#N/A</v>
      </c>
      <c r="AK76" s="47">
        <f t="shared" ca="1" si="8"/>
        <v>0.11</v>
      </c>
      <c r="AL76" s="47">
        <f t="shared" ca="1" si="8"/>
        <v>0.43</v>
      </c>
      <c r="AM76" s="47">
        <f t="shared" ca="1" si="8"/>
        <v>0.78</v>
      </c>
      <c r="AN76" s="47">
        <f t="shared" ca="1" si="8"/>
        <v>1.17</v>
      </c>
      <c r="AO76" s="47">
        <f t="shared" ca="1" si="8"/>
        <v>1.92</v>
      </c>
      <c r="AP76" s="47">
        <f t="shared" ca="1" si="8"/>
        <v>2.34</v>
      </c>
      <c r="AQ76" s="47">
        <f t="shared" ca="1" si="8"/>
        <v>2.35</v>
      </c>
      <c r="AR76">
        <v>74</v>
      </c>
      <c r="AT76">
        <v>75</v>
      </c>
      <c r="AU76" t="s">
        <v>43</v>
      </c>
      <c r="AV76">
        <v>8.2475954518908399</v>
      </c>
      <c r="AW76">
        <v>0.57958969151486595</v>
      </c>
      <c r="AX76">
        <v>1.00246684870911</v>
      </c>
      <c r="AY76">
        <v>0.806775473605299</v>
      </c>
      <c r="AZ76">
        <v>1.3906487909759999</v>
      </c>
      <c r="BA76">
        <v>2.2678729618071301</v>
      </c>
      <c r="BE76">
        <f ca="1"/>
        <v>8.08</v>
      </c>
      <c r="BF76">
        <f ca="1"/>
        <v>7.0000000000000007E-2</v>
      </c>
      <c r="BG76">
        <f ca="1"/>
        <v>0.11</v>
      </c>
      <c r="BH76">
        <f ca="1"/>
        <v>0.25</v>
      </c>
      <c r="BI76">
        <f ca="1"/>
        <v>0.33</v>
      </c>
      <c r="BJ76">
        <f ca="1"/>
        <v>0.43</v>
      </c>
      <c r="BK76">
        <f ca="1"/>
        <v>0.51</v>
      </c>
      <c r="BL76">
        <f ca="1"/>
        <v>0.59</v>
      </c>
      <c r="BM76">
        <f ca="1"/>
        <v>0.66</v>
      </c>
      <c r="BN76">
        <f ca="1"/>
        <v>0.7</v>
      </c>
      <c r="BO76">
        <f ca="1"/>
        <v>0.77</v>
      </c>
      <c r="BP76">
        <f ca="1"/>
        <v>0.81</v>
      </c>
      <c r="BQ76">
        <f ca="1"/>
        <v>0.86</v>
      </c>
      <c r="BR76">
        <f ca="1"/>
        <v>0.93</v>
      </c>
      <c r="BS76">
        <f ca="1"/>
        <v>1.02</v>
      </c>
      <c r="BT76">
        <f ca="1"/>
        <v>1.17</v>
      </c>
      <c r="BU76">
        <f ca="1"/>
        <v>1.3</v>
      </c>
      <c r="BV76">
        <f ca="1"/>
        <v>1.54</v>
      </c>
      <c r="BW76">
        <f ca="1"/>
        <v>1.91</v>
      </c>
      <c r="BX76">
        <f ca="1"/>
        <v>2.33</v>
      </c>
      <c r="BY76">
        <f ca="1"/>
        <v>2.35</v>
      </c>
      <c r="BZ76">
        <f ca="1"/>
        <v>0</v>
      </c>
    </row>
    <row r="77" spans="34:78">
      <c r="AH77">
        <v>8.08</v>
      </c>
      <c r="AI77" s="47" t="e">
        <f t="shared" ca="1" si="8"/>
        <v>#N/A</v>
      </c>
      <c r="AJ77" s="47" t="e">
        <f t="shared" ca="1" si="8"/>
        <v>#N/A</v>
      </c>
      <c r="AK77" s="47">
        <f t="shared" ca="1" si="8"/>
        <v>0.11</v>
      </c>
      <c r="AL77" s="47">
        <f t="shared" ca="1" si="8"/>
        <v>0.43</v>
      </c>
      <c r="AM77" s="47">
        <f t="shared" ca="1" si="8"/>
        <v>0.77</v>
      </c>
      <c r="AN77" s="47">
        <f t="shared" ca="1" si="8"/>
        <v>1.17</v>
      </c>
      <c r="AO77" s="47">
        <f t="shared" ca="1" si="8"/>
        <v>1.91</v>
      </c>
      <c r="AP77" s="47">
        <f t="shared" ca="1" si="8"/>
        <v>2.33</v>
      </c>
      <c r="AQ77" s="47">
        <f t="shared" ca="1" si="8"/>
        <v>2.35</v>
      </c>
      <c r="AR77">
        <v>75</v>
      </c>
      <c r="AT77">
        <v>76</v>
      </c>
      <c r="AU77" t="s">
        <v>43</v>
      </c>
      <c r="AV77">
        <v>8.3309287852241702</v>
      </c>
      <c r="AW77">
        <v>0.57983725980610101</v>
      </c>
      <c r="AX77">
        <v>1.0046032954028301</v>
      </c>
      <c r="AY77">
        <v>0.80395256010890503</v>
      </c>
      <c r="AZ77">
        <v>1.39029341935816</v>
      </c>
      <c r="BA77">
        <v>2.26929031847355</v>
      </c>
      <c r="BE77">
        <f ca="1"/>
        <v>8.17</v>
      </c>
      <c r="BF77">
        <f ca="1"/>
        <v>0.06</v>
      </c>
      <c r="BG77">
        <f ca="1"/>
        <v>0.11</v>
      </c>
      <c r="BH77">
        <f ca="1"/>
        <v>0.24</v>
      </c>
      <c r="BI77">
        <f ca="1"/>
        <v>0.32</v>
      </c>
      <c r="BJ77">
        <f ca="1"/>
        <v>0.42</v>
      </c>
      <c r="BK77">
        <f ca="1"/>
        <v>0.5</v>
      </c>
      <c r="BL77">
        <f ca="1"/>
        <v>0.59</v>
      </c>
      <c r="BM77">
        <f ca="1"/>
        <v>0.65</v>
      </c>
      <c r="BN77">
        <f ca="1"/>
        <v>0.7</v>
      </c>
      <c r="BO77">
        <f ca="1"/>
        <v>0.77</v>
      </c>
      <c r="BP77">
        <f ca="1"/>
        <v>0.81</v>
      </c>
      <c r="BQ77">
        <f ca="1"/>
        <v>0.86</v>
      </c>
      <c r="BR77">
        <f ca="1"/>
        <v>0.93</v>
      </c>
      <c r="BS77">
        <f ca="1"/>
        <v>1.02</v>
      </c>
      <c r="BT77">
        <f ca="1"/>
        <v>1.1599999999999999</v>
      </c>
      <c r="BU77">
        <f ca="1"/>
        <v>1.29</v>
      </c>
      <c r="BV77">
        <f ca="1"/>
        <v>1.54</v>
      </c>
      <c r="BW77">
        <f ca="1"/>
        <v>1.9</v>
      </c>
      <c r="BX77">
        <f ca="1"/>
        <v>2.33</v>
      </c>
      <c r="BY77">
        <f ca="1"/>
        <v>2.35</v>
      </c>
      <c r="BZ77">
        <f ca="1"/>
        <v>0</v>
      </c>
    </row>
    <row r="78" spans="34:78">
      <c r="AH78">
        <v>8.17</v>
      </c>
      <c r="AI78" s="47" t="e">
        <f t="shared" ca="1" si="8"/>
        <v>#N/A</v>
      </c>
      <c r="AJ78" s="47" t="e">
        <f t="shared" ca="1" si="8"/>
        <v>#N/A</v>
      </c>
      <c r="AK78" s="47">
        <f t="shared" ca="1" si="8"/>
        <v>0.11</v>
      </c>
      <c r="AL78" s="47">
        <f t="shared" ca="1" si="8"/>
        <v>0.42</v>
      </c>
      <c r="AM78" s="47">
        <f t="shared" ca="1" si="8"/>
        <v>0.77</v>
      </c>
      <c r="AN78" s="47">
        <f t="shared" ca="1" si="8"/>
        <v>1.1599999999999999</v>
      </c>
      <c r="AO78" s="47">
        <f t="shared" ca="1" si="8"/>
        <v>1.9</v>
      </c>
      <c r="AP78" s="47">
        <f t="shared" ca="1" si="8"/>
        <v>2.33</v>
      </c>
      <c r="AQ78" s="47">
        <f t="shared" ca="1" si="8"/>
        <v>2.35</v>
      </c>
      <c r="AR78">
        <v>76</v>
      </c>
      <c r="AT78">
        <v>77</v>
      </c>
      <c r="AU78" t="s">
        <v>43</v>
      </c>
      <c r="AV78">
        <v>8.4142621185575095</v>
      </c>
      <c r="AW78">
        <v>0.58008482809733597</v>
      </c>
      <c r="AX78">
        <v>1.00673974209655</v>
      </c>
      <c r="AY78">
        <v>0.80112964661251196</v>
      </c>
      <c r="AZ78">
        <v>1.38993804774033</v>
      </c>
      <c r="BA78">
        <v>2.2707076751399602</v>
      </c>
      <c r="BE78">
        <f ca="1"/>
        <v>8.25</v>
      </c>
      <c r="BF78">
        <f ca="1"/>
        <v>0.06</v>
      </c>
      <c r="BG78">
        <f ca="1"/>
        <v>0.1</v>
      </c>
      <c r="BH78">
        <f ca="1"/>
        <v>0.23</v>
      </c>
      <c r="BI78">
        <f ca="1"/>
        <v>0.32</v>
      </c>
      <c r="BJ78">
        <f ca="1"/>
        <v>0.42</v>
      </c>
      <c r="BK78">
        <f ca="1"/>
        <v>0.5</v>
      </c>
      <c r="BL78">
        <f ca="1"/>
        <v>0.57999999999999996</v>
      </c>
      <c r="BM78">
        <f ca="1"/>
        <v>0.65</v>
      </c>
      <c r="BN78">
        <f ca="1"/>
        <v>0.69</v>
      </c>
      <c r="BO78">
        <f ca="1"/>
        <v>0.77</v>
      </c>
      <c r="BP78">
        <f ca="1"/>
        <v>0.8</v>
      </c>
      <c r="BQ78">
        <f ca="1"/>
        <v>0.85</v>
      </c>
      <c r="BR78">
        <f ca="1"/>
        <v>0.93</v>
      </c>
      <c r="BS78">
        <f ca="1"/>
        <v>1.01</v>
      </c>
      <c r="BT78">
        <f ca="1"/>
        <v>1.1599999999999999</v>
      </c>
      <c r="BU78">
        <f ca="1"/>
        <v>1.28</v>
      </c>
      <c r="BV78">
        <f ca="1"/>
        <v>1.53</v>
      </c>
      <c r="BW78">
        <f ca="1"/>
        <v>1.89</v>
      </c>
      <c r="BX78">
        <f ca="1"/>
        <v>2.33</v>
      </c>
      <c r="BY78">
        <f ca="1"/>
        <v>2.35</v>
      </c>
      <c r="BZ78">
        <f ca="1"/>
        <v>0</v>
      </c>
    </row>
    <row r="79" spans="34:78">
      <c r="AH79">
        <v>8.25</v>
      </c>
      <c r="AI79" s="47" t="e">
        <f t="shared" ca="1" si="8"/>
        <v>#N/A</v>
      </c>
      <c r="AJ79" s="47" t="e">
        <f t="shared" ca="1" si="8"/>
        <v>#N/A</v>
      </c>
      <c r="AK79" s="47">
        <f t="shared" ca="1" si="8"/>
        <v>0.1</v>
      </c>
      <c r="AL79" s="47">
        <f t="shared" ca="1" si="8"/>
        <v>0.42</v>
      </c>
      <c r="AM79" s="47">
        <f t="shared" ca="1" si="8"/>
        <v>0.77</v>
      </c>
      <c r="AN79" s="47">
        <f t="shared" ca="1" si="8"/>
        <v>1.1599999999999999</v>
      </c>
      <c r="AO79" s="47">
        <f t="shared" ca="1" si="8"/>
        <v>1.89</v>
      </c>
      <c r="AP79" s="47">
        <f t="shared" ca="1" si="8"/>
        <v>2.33</v>
      </c>
      <c r="AQ79" s="47">
        <f t="shared" ca="1" si="8"/>
        <v>2.35</v>
      </c>
      <c r="AR79">
        <v>77</v>
      </c>
      <c r="AT79">
        <v>78</v>
      </c>
      <c r="AU79" t="s">
        <v>43</v>
      </c>
      <c r="AV79">
        <v>8.4975954518908399</v>
      </c>
      <c r="AW79">
        <v>0.58033239638857104</v>
      </c>
      <c r="AX79">
        <v>1.00887618879027</v>
      </c>
      <c r="AY79">
        <v>0.79830673311611799</v>
      </c>
      <c r="AZ79">
        <v>1.3895826761224901</v>
      </c>
      <c r="BA79">
        <v>2.2721250318063801</v>
      </c>
      <c r="BE79">
        <f ca="1"/>
        <v>8.33</v>
      </c>
      <c r="BF79">
        <f ca="1"/>
        <v>0.05</v>
      </c>
      <c r="BG79">
        <f ca="1"/>
        <v>0.1</v>
      </c>
      <c r="BH79">
        <f ca="1"/>
        <v>0.23</v>
      </c>
      <c r="BI79">
        <f ca="1"/>
        <v>0.31</v>
      </c>
      <c r="BJ79">
        <f ca="1"/>
        <v>0.41</v>
      </c>
      <c r="BK79">
        <f ca="1"/>
        <v>0.49</v>
      </c>
      <c r="BL79">
        <f ca="1"/>
        <v>0.56999999999999995</v>
      </c>
      <c r="BM79">
        <f ca="1"/>
        <v>0.64</v>
      </c>
      <c r="BN79">
        <f ca="1"/>
        <v>0.69</v>
      </c>
      <c r="BO79">
        <f ca="1"/>
        <v>0.76</v>
      </c>
      <c r="BP79">
        <f ca="1"/>
        <v>0.8</v>
      </c>
      <c r="BQ79">
        <f ca="1"/>
        <v>0.85</v>
      </c>
      <c r="BR79">
        <f ca="1"/>
        <v>0.92</v>
      </c>
      <c r="BS79">
        <f ca="1"/>
        <v>1.01</v>
      </c>
      <c r="BT79">
        <f ca="1"/>
        <v>1.1499999999999999</v>
      </c>
      <c r="BU79">
        <f ca="1"/>
        <v>1.27</v>
      </c>
      <c r="BV79">
        <f ca="1"/>
        <v>1.52</v>
      </c>
      <c r="BW79">
        <f ca="1"/>
        <v>1.88</v>
      </c>
      <c r="BX79">
        <f ca="1"/>
        <v>2.3199999999999998</v>
      </c>
      <c r="BY79">
        <f ca="1"/>
        <v>2.35</v>
      </c>
      <c r="BZ79">
        <f ca="1"/>
        <v>0</v>
      </c>
    </row>
    <row r="80" spans="34:78">
      <c r="AH80">
        <v>8.33</v>
      </c>
      <c r="AI80" s="47" t="e">
        <f t="shared" ca="1" si="8"/>
        <v>#N/A</v>
      </c>
      <c r="AJ80" s="47" t="e">
        <f t="shared" ca="1" si="8"/>
        <v>#N/A</v>
      </c>
      <c r="AK80" s="47">
        <f t="shared" ca="1" si="8"/>
        <v>0.1</v>
      </c>
      <c r="AL80" s="47">
        <f t="shared" ca="1" si="8"/>
        <v>0.41</v>
      </c>
      <c r="AM80" s="47">
        <f t="shared" ca="1" si="8"/>
        <v>0.76</v>
      </c>
      <c r="AN80" s="47">
        <f t="shared" ca="1" si="8"/>
        <v>1.1499999999999999</v>
      </c>
      <c r="AO80" s="47">
        <f t="shared" ca="1" si="8"/>
        <v>1.88</v>
      </c>
      <c r="AP80" s="47">
        <f t="shared" ca="1" si="8"/>
        <v>2.3199999999999998</v>
      </c>
      <c r="AQ80" s="47">
        <f t="shared" ca="1" si="8"/>
        <v>2.35</v>
      </c>
      <c r="AR80">
        <v>78</v>
      </c>
      <c r="AT80">
        <v>79</v>
      </c>
      <c r="AU80" t="s">
        <v>43</v>
      </c>
      <c r="AV80">
        <v>8.5809287852241702</v>
      </c>
      <c r="AW80">
        <v>0.58057996467980599</v>
      </c>
      <c r="AX80">
        <v>1.0110126354839799</v>
      </c>
      <c r="AY80">
        <v>0.79548381961972403</v>
      </c>
      <c r="AZ80">
        <v>1.3892273045046599</v>
      </c>
      <c r="BA80">
        <v>2.2735423884727899</v>
      </c>
      <c r="BE80">
        <f ca="1"/>
        <v>8.42</v>
      </c>
      <c r="BF80">
        <f ca="1"/>
        <v>0.05</v>
      </c>
      <c r="BG80">
        <f ca="1"/>
        <v>0.09</v>
      </c>
      <c r="BH80">
        <f ca="1"/>
        <v>0.22</v>
      </c>
      <c r="BI80">
        <f ca="1"/>
        <v>0.3</v>
      </c>
      <c r="BJ80">
        <f ca="1"/>
        <v>0.4</v>
      </c>
      <c r="BK80">
        <f ca="1"/>
        <v>0.48</v>
      </c>
      <c r="BL80">
        <f ca="1"/>
        <v>0.56999999999999995</v>
      </c>
      <c r="BM80">
        <f ca="1"/>
        <v>0.64</v>
      </c>
      <c r="BN80">
        <f ca="1"/>
        <v>0.68</v>
      </c>
      <c r="BO80">
        <f ca="1"/>
        <v>0.76</v>
      </c>
      <c r="BP80">
        <f ca="1"/>
        <v>0.8</v>
      </c>
      <c r="BQ80">
        <f ca="1"/>
        <v>0.85</v>
      </c>
      <c r="BR80">
        <f ca="1"/>
        <v>0.92</v>
      </c>
      <c r="BS80">
        <f ca="1"/>
        <v>1</v>
      </c>
      <c r="BT80">
        <f ca="1"/>
        <v>1.1399999999999999</v>
      </c>
      <c r="BU80">
        <f ca="1"/>
        <v>1.27</v>
      </c>
      <c r="BV80">
        <f ca="1"/>
        <v>1.51</v>
      </c>
      <c r="BW80">
        <f ca="1"/>
        <v>1.87</v>
      </c>
      <c r="BX80">
        <f ca="1"/>
        <v>2.3199999999999998</v>
      </c>
      <c r="BY80">
        <f ca="1"/>
        <v>2.34</v>
      </c>
      <c r="BZ80">
        <f ca="1"/>
        <v>0</v>
      </c>
    </row>
    <row r="81" spans="34:78">
      <c r="AH81">
        <v>8.42</v>
      </c>
      <c r="AI81" s="47" t="e">
        <f t="shared" ca="1" si="8"/>
        <v>#N/A</v>
      </c>
      <c r="AJ81" s="47" t="e">
        <f t="shared" ca="1" si="8"/>
        <v>#N/A</v>
      </c>
      <c r="AK81" s="47">
        <f t="shared" ca="1" si="8"/>
        <v>0.09</v>
      </c>
      <c r="AL81" s="47">
        <f t="shared" ca="1" si="8"/>
        <v>0.4</v>
      </c>
      <c r="AM81" s="47">
        <f t="shared" ca="1" si="8"/>
        <v>0.76</v>
      </c>
      <c r="AN81" s="47">
        <f t="shared" ca="1" si="8"/>
        <v>1.1399999999999999</v>
      </c>
      <c r="AO81" s="47">
        <f t="shared" ca="1" si="8"/>
        <v>1.87</v>
      </c>
      <c r="AP81" s="47">
        <f t="shared" ca="1" si="8"/>
        <v>2.3199999999999998</v>
      </c>
      <c r="AQ81" s="47">
        <f t="shared" ca="1" si="8"/>
        <v>2.34</v>
      </c>
      <c r="AR81">
        <v>79</v>
      </c>
      <c r="AT81">
        <v>80</v>
      </c>
      <c r="AU81" t="s">
        <v>43</v>
      </c>
      <c r="AV81">
        <v>8.6642621185575095</v>
      </c>
      <c r="AW81">
        <v>0.58082753297104095</v>
      </c>
      <c r="AX81">
        <v>1.0131490821777001</v>
      </c>
      <c r="AY81">
        <v>0.79266090612332996</v>
      </c>
      <c r="AZ81">
        <v>1.38887193288682</v>
      </c>
      <c r="BA81">
        <v>2.2749597451392098</v>
      </c>
      <c r="BE81">
        <f ca="1"/>
        <v>8.5</v>
      </c>
      <c r="BF81">
        <f ca="1"/>
        <v>0.04</v>
      </c>
      <c r="BG81">
        <f ca="1"/>
        <v>0.09</v>
      </c>
      <c r="BH81">
        <f ca="1"/>
        <v>0.22</v>
      </c>
      <c r="BI81">
        <f ca="1"/>
        <v>0.3</v>
      </c>
      <c r="BJ81">
        <f ca="1"/>
        <v>0.4</v>
      </c>
      <c r="BK81">
        <f ca="1"/>
        <v>0.48</v>
      </c>
      <c r="BL81">
        <f ca="1"/>
        <v>0.56000000000000005</v>
      </c>
      <c r="BM81">
        <f ca="1"/>
        <v>0.63</v>
      </c>
      <c r="BN81">
        <f ca="1"/>
        <v>0.67</v>
      </c>
      <c r="BO81">
        <f ca="1"/>
        <v>0.75</v>
      </c>
      <c r="BP81">
        <f ca="1"/>
        <v>0.79</v>
      </c>
      <c r="BQ81">
        <f ca="1"/>
        <v>0.84</v>
      </c>
      <c r="BR81">
        <f ca="1"/>
        <v>0.91</v>
      </c>
      <c r="BS81">
        <f ca="1"/>
        <v>1</v>
      </c>
      <c r="BT81">
        <f ca="1"/>
        <v>1.1399999999999999</v>
      </c>
      <c r="BU81">
        <f ca="1"/>
        <v>1.26</v>
      </c>
      <c r="BV81">
        <f ca="1"/>
        <v>1.5</v>
      </c>
      <c r="BW81">
        <f ca="1"/>
        <v>1.86</v>
      </c>
      <c r="BX81">
        <f ca="1"/>
        <v>2.31</v>
      </c>
      <c r="BY81">
        <f ca="1"/>
        <v>2.34</v>
      </c>
      <c r="BZ81">
        <f ca="1"/>
        <v>0</v>
      </c>
    </row>
    <row r="82" spans="34:78">
      <c r="AH82">
        <v>8.5</v>
      </c>
      <c r="AI82" s="47" t="e">
        <f t="shared" ca="1" si="8"/>
        <v>#N/A</v>
      </c>
      <c r="AJ82" s="47" t="e">
        <f t="shared" ca="1" si="8"/>
        <v>#N/A</v>
      </c>
      <c r="AK82" s="47">
        <f t="shared" ca="1" si="8"/>
        <v>0.09</v>
      </c>
      <c r="AL82" s="47">
        <f t="shared" ca="1" si="8"/>
        <v>0.4</v>
      </c>
      <c r="AM82" s="47">
        <f t="shared" ca="1" si="8"/>
        <v>0.75</v>
      </c>
      <c r="AN82" s="47">
        <f t="shared" ca="1" si="8"/>
        <v>1.1399999999999999</v>
      </c>
      <c r="AO82" s="47">
        <f t="shared" ca="1" si="8"/>
        <v>1.86</v>
      </c>
      <c r="AP82" s="47">
        <f t="shared" ca="1" si="8"/>
        <v>2.31</v>
      </c>
      <c r="AQ82" s="47">
        <f t="shared" ca="1" si="8"/>
        <v>2.34</v>
      </c>
      <c r="AR82">
        <v>80</v>
      </c>
      <c r="AT82">
        <v>81</v>
      </c>
      <c r="AU82" t="s">
        <v>43</v>
      </c>
      <c r="AV82">
        <v>8.7475954518908399</v>
      </c>
      <c r="AW82">
        <v>0.58107510126227602</v>
      </c>
      <c r="AX82">
        <v>1.01528552887142</v>
      </c>
      <c r="AY82">
        <v>0.78983799262693599</v>
      </c>
      <c r="AZ82">
        <v>1.38851656126898</v>
      </c>
      <c r="BA82">
        <v>2.2763771018056298</v>
      </c>
      <c r="BE82">
        <f ca="1"/>
        <v>8.58</v>
      </c>
      <c r="BF82">
        <f ca="1"/>
        <v>0.04</v>
      </c>
      <c r="BG82">
        <f ca="1"/>
        <v>0.08</v>
      </c>
      <c r="BH82">
        <f ca="1"/>
        <v>0.21</v>
      </c>
      <c r="BI82">
        <f ca="1"/>
        <v>0.28999999999999998</v>
      </c>
      <c r="BJ82">
        <f ca="1"/>
        <v>0.39</v>
      </c>
      <c r="BK82">
        <f ca="1"/>
        <v>0.47</v>
      </c>
      <c r="BL82">
        <f ca="1"/>
        <v>0.56000000000000005</v>
      </c>
      <c r="BM82">
        <f ca="1"/>
        <v>0.62</v>
      </c>
      <c r="BN82">
        <f ca="1"/>
        <v>0.67</v>
      </c>
      <c r="BO82">
        <f ca="1"/>
        <v>0.75</v>
      </c>
      <c r="BP82">
        <f ca="1"/>
        <v>0.79</v>
      </c>
      <c r="BQ82">
        <f ca="1"/>
        <v>0.84</v>
      </c>
      <c r="BR82">
        <f ca="1"/>
        <v>0.91</v>
      </c>
      <c r="BS82">
        <f ca="1"/>
        <v>0.99</v>
      </c>
      <c r="BT82">
        <f ca="1"/>
        <v>1.1299999999999999</v>
      </c>
      <c r="BU82">
        <f ca="1"/>
        <v>1.25</v>
      </c>
      <c r="BV82">
        <f ca="1"/>
        <v>1.49</v>
      </c>
      <c r="BW82">
        <f ca="1"/>
        <v>1.85</v>
      </c>
      <c r="BX82">
        <f ca="1"/>
        <v>2.31</v>
      </c>
      <c r="BY82">
        <f ca="1"/>
        <v>2.34</v>
      </c>
      <c r="BZ82">
        <f ca="1"/>
        <v>0</v>
      </c>
    </row>
    <row r="83" spans="34:78">
      <c r="AH83">
        <v>8.58</v>
      </c>
      <c r="AI83" s="47" t="e">
        <f t="shared" ca="1" si="8"/>
        <v>#N/A</v>
      </c>
      <c r="AJ83" s="47" t="e">
        <f t="shared" ca="1" si="8"/>
        <v>#N/A</v>
      </c>
      <c r="AK83" s="47">
        <f t="shared" ca="1" si="8"/>
        <v>0.08</v>
      </c>
      <c r="AL83" s="47">
        <f t="shared" ca="1" si="8"/>
        <v>0.39</v>
      </c>
      <c r="AM83" s="47">
        <f t="shared" ca="1" si="8"/>
        <v>0.75</v>
      </c>
      <c r="AN83" s="47">
        <f t="shared" ca="1" si="8"/>
        <v>1.1299999999999999</v>
      </c>
      <c r="AO83" s="47">
        <f t="shared" ca="1" si="8"/>
        <v>1.85</v>
      </c>
      <c r="AP83" s="47">
        <f t="shared" ca="1" si="8"/>
        <v>2.31</v>
      </c>
      <c r="AQ83" s="47">
        <f t="shared" ca="1" si="8"/>
        <v>2.34</v>
      </c>
      <c r="AR83">
        <v>81</v>
      </c>
      <c r="AT83">
        <v>82</v>
      </c>
      <c r="AU83" t="s">
        <v>43</v>
      </c>
      <c r="AV83">
        <v>8.8309287852241702</v>
      </c>
      <c r="AW83">
        <v>0.58132266955351197</v>
      </c>
      <c r="AX83">
        <v>1.0174219755651399</v>
      </c>
      <c r="AY83">
        <v>0.78701507913054203</v>
      </c>
      <c r="AZ83">
        <v>1.3881611896511501</v>
      </c>
      <c r="BA83">
        <v>2.27779445847204</v>
      </c>
      <c r="BE83">
        <f ca="1"/>
        <v>8.67</v>
      </c>
      <c r="BF83">
        <f ca="1"/>
        <v>0.03</v>
      </c>
      <c r="BG83">
        <f ca="1"/>
        <v>0.08</v>
      </c>
      <c r="BH83">
        <f ca="1"/>
        <v>0.2</v>
      </c>
      <c r="BI83">
        <f ca="1"/>
        <v>0.28000000000000003</v>
      </c>
      <c r="BJ83">
        <f ca="1"/>
        <v>0.38</v>
      </c>
      <c r="BK83">
        <f ca="1"/>
        <v>0.46</v>
      </c>
      <c r="BL83">
        <f ca="1"/>
        <v>0.55000000000000004</v>
      </c>
      <c r="BM83">
        <f ca="1"/>
        <v>0.62</v>
      </c>
      <c r="BN83">
        <f ca="1"/>
        <v>0.66</v>
      </c>
      <c r="BO83">
        <f ca="1"/>
        <v>0.75</v>
      </c>
      <c r="BP83">
        <f ca="1"/>
        <v>0.78</v>
      </c>
      <c r="BQ83">
        <f ca="1"/>
        <v>0.83</v>
      </c>
      <c r="BR83">
        <f ca="1"/>
        <v>0.9</v>
      </c>
      <c r="BS83">
        <f ca="1"/>
        <v>0.99</v>
      </c>
      <c r="BT83">
        <f ca="1"/>
        <v>1.1200000000000001</v>
      </c>
      <c r="BU83">
        <f ca="1"/>
        <v>1.24</v>
      </c>
      <c r="BV83">
        <f ca="1"/>
        <v>1.48</v>
      </c>
      <c r="BW83">
        <f ca="1"/>
        <v>1.83</v>
      </c>
      <c r="BX83">
        <f ca="1"/>
        <v>2.2999999999999998</v>
      </c>
      <c r="BY83">
        <f ca="1"/>
        <v>2.34</v>
      </c>
      <c r="BZ83">
        <f ca="1"/>
        <v>0</v>
      </c>
    </row>
    <row r="84" spans="34:78">
      <c r="AH84">
        <v>8.67</v>
      </c>
      <c r="AI84" s="47" t="e">
        <f t="shared" ref="AI84:AQ93" ca="1" si="9">IF(AND(AI$3&gt;=MIN($J$5:$AD$5),AI$3&lt;=MAX($J$5:$AD$5)),INDEX(allCentiles,$AR84,MATCH(AI$3,topRow)),NA())</f>
        <v>#N/A</v>
      </c>
      <c r="AJ84" s="47" t="e">
        <f t="shared" ca="1" si="9"/>
        <v>#N/A</v>
      </c>
      <c r="AK84" s="47">
        <f t="shared" ca="1" si="9"/>
        <v>0.08</v>
      </c>
      <c r="AL84" s="47">
        <f t="shared" ca="1" si="9"/>
        <v>0.38</v>
      </c>
      <c r="AM84" s="47">
        <f t="shared" ca="1" si="9"/>
        <v>0.75</v>
      </c>
      <c r="AN84" s="47">
        <f t="shared" ca="1" si="9"/>
        <v>1.1200000000000001</v>
      </c>
      <c r="AO84" s="47">
        <f t="shared" ca="1" si="9"/>
        <v>1.83</v>
      </c>
      <c r="AP84" s="47">
        <f t="shared" ca="1" si="9"/>
        <v>2.2999999999999998</v>
      </c>
      <c r="AQ84" s="47">
        <f t="shared" ca="1" si="9"/>
        <v>2.34</v>
      </c>
      <c r="AR84">
        <v>82</v>
      </c>
      <c r="AT84">
        <v>83</v>
      </c>
      <c r="AU84" t="s">
        <v>43</v>
      </c>
      <c r="AV84">
        <v>8.9142621185575095</v>
      </c>
      <c r="AW84">
        <v>0.58157023784474704</v>
      </c>
      <c r="AX84">
        <v>1.0195584222588501</v>
      </c>
      <c r="AY84">
        <v>0.78419216563414795</v>
      </c>
      <c r="AZ84">
        <v>1.3878058180333099</v>
      </c>
      <c r="BA84">
        <v>2.2792118151384599</v>
      </c>
      <c r="BE84">
        <f ca="1"/>
        <v>8.75</v>
      </c>
      <c r="BF84">
        <f ca="1"/>
        <v>0.03</v>
      </c>
      <c r="BG84">
        <f ca="1"/>
        <v>7.0000000000000007E-2</v>
      </c>
      <c r="BH84">
        <f ca="1"/>
        <v>0.2</v>
      </c>
      <c r="BI84">
        <f ca="1"/>
        <v>0.28000000000000003</v>
      </c>
      <c r="BJ84">
        <f ca="1"/>
        <v>0.38</v>
      </c>
      <c r="BK84">
        <f ca="1"/>
        <v>0.46</v>
      </c>
      <c r="BL84">
        <f ca="1"/>
        <v>0.55000000000000004</v>
      </c>
      <c r="BM84">
        <f ca="1"/>
        <v>0.61</v>
      </c>
      <c r="BN84">
        <f ca="1"/>
        <v>0.65</v>
      </c>
      <c r="BO84">
        <f ca="1"/>
        <v>0.74</v>
      </c>
      <c r="BP84">
        <f ca="1"/>
        <v>0.78</v>
      </c>
      <c r="BQ84">
        <f ca="1"/>
        <v>0.83</v>
      </c>
      <c r="BR84">
        <f ca="1"/>
        <v>0.9</v>
      </c>
      <c r="BS84">
        <f ca="1"/>
        <v>0.98</v>
      </c>
      <c r="BT84">
        <f ca="1"/>
        <v>1.1200000000000001</v>
      </c>
      <c r="BU84">
        <f ca="1"/>
        <v>1.24</v>
      </c>
      <c r="BV84">
        <f ca="1"/>
        <v>1.47</v>
      </c>
      <c r="BW84">
        <f ca="1"/>
        <v>1.82</v>
      </c>
      <c r="BX84">
        <f ca="1"/>
        <v>2.2999999999999998</v>
      </c>
      <c r="BY84">
        <f ca="1"/>
        <v>2.34</v>
      </c>
      <c r="BZ84">
        <f ca="1"/>
        <v>0</v>
      </c>
    </row>
    <row r="85" spans="34:78">
      <c r="AH85">
        <v>8.75</v>
      </c>
      <c r="AI85" s="47" t="e">
        <f t="shared" ca="1" si="9"/>
        <v>#N/A</v>
      </c>
      <c r="AJ85" s="47" t="e">
        <f t="shared" ca="1" si="9"/>
        <v>#N/A</v>
      </c>
      <c r="AK85" s="47">
        <f t="shared" ca="1" si="9"/>
        <v>7.0000000000000007E-2</v>
      </c>
      <c r="AL85" s="47">
        <f t="shared" ca="1" si="9"/>
        <v>0.38</v>
      </c>
      <c r="AM85" s="47">
        <f t="shared" ca="1" si="9"/>
        <v>0.74</v>
      </c>
      <c r="AN85" s="47">
        <f t="shared" ca="1" si="9"/>
        <v>1.1200000000000001</v>
      </c>
      <c r="AO85" s="47">
        <f t="shared" ca="1" si="9"/>
        <v>1.82</v>
      </c>
      <c r="AP85" s="47">
        <f t="shared" ca="1" si="9"/>
        <v>2.2999999999999998</v>
      </c>
      <c r="AQ85" s="47">
        <f t="shared" ca="1" si="9"/>
        <v>2.34</v>
      </c>
      <c r="AR85">
        <v>83</v>
      </c>
      <c r="AT85">
        <v>84</v>
      </c>
      <c r="AU85" t="s">
        <v>43</v>
      </c>
      <c r="AV85">
        <v>8.9975954518908399</v>
      </c>
      <c r="AW85">
        <v>0.581817806135982</v>
      </c>
      <c r="AX85">
        <v>1.02169486895257</v>
      </c>
      <c r="AY85">
        <v>0.78136925213775399</v>
      </c>
      <c r="AZ85">
        <v>1.38745044641547</v>
      </c>
      <c r="BA85">
        <v>2.2806291718048701</v>
      </c>
      <c r="BE85">
        <f ca="1"/>
        <v>8.83</v>
      </c>
      <c r="BF85">
        <f ca="1"/>
        <v>0.02</v>
      </c>
      <c r="BG85">
        <f ca="1"/>
        <v>7.0000000000000007E-2</v>
      </c>
      <c r="BH85">
        <f ca="1"/>
        <v>0.19</v>
      </c>
      <c r="BI85">
        <f ca="1"/>
        <v>0.27</v>
      </c>
      <c r="BJ85">
        <f ca="1"/>
        <v>0.37</v>
      </c>
      <c r="BK85">
        <f ca="1"/>
        <v>0.45</v>
      </c>
      <c r="BL85">
        <f ca="1"/>
        <v>0.54</v>
      </c>
      <c r="BM85">
        <f ca="1"/>
        <v>0.61</v>
      </c>
      <c r="BN85">
        <f ca="1"/>
        <v>0.65</v>
      </c>
      <c r="BO85">
        <f ca="1"/>
        <v>0.74</v>
      </c>
      <c r="BP85">
        <f ca="1"/>
        <v>0.77</v>
      </c>
      <c r="BQ85">
        <f ca="1"/>
        <v>0.82</v>
      </c>
      <c r="BR85">
        <f ca="1"/>
        <v>0.89</v>
      </c>
      <c r="BS85">
        <f ca="1"/>
        <v>0.98</v>
      </c>
      <c r="BT85">
        <f ca="1"/>
        <v>1.1100000000000001</v>
      </c>
      <c r="BU85">
        <f ca="1"/>
        <v>1.23</v>
      </c>
      <c r="BV85">
        <f ca="1"/>
        <v>1.46</v>
      </c>
      <c r="BW85">
        <f ca="1"/>
        <v>1.81</v>
      </c>
      <c r="BX85">
        <f ca="1"/>
        <v>2.29</v>
      </c>
      <c r="BY85">
        <f ca="1"/>
        <v>2.34</v>
      </c>
      <c r="BZ85">
        <f ca="1"/>
        <v>0</v>
      </c>
    </row>
    <row r="86" spans="34:78">
      <c r="AH86">
        <v>8.83</v>
      </c>
      <c r="AI86" s="47" t="e">
        <f t="shared" ca="1" si="9"/>
        <v>#N/A</v>
      </c>
      <c r="AJ86" s="47" t="e">
        <f t="shared" ca="1" si="9"/>
        <v>#N/A</v>
      </c>
      <c r="AK86" s="47">
        <f t="shared" ca="1" si="9"/>
        <v>7.0000000000000007E-2</v>
      </c>
      <c r="AL86" s="47">
        <f t="shared" ca="1" si="9"/>
        <v>0.37</v>
      </c>
      <c r="AM86" s="47">
        <f t="shared" ca="1" si="9"/>
        <v>0.74</v>
      </c>
      <c r="AN86" s="47">
        <f t="shared" ca="1" si="9"/>
        <v>1.1100000000000001</v>
      </c>
      <c r="AO86" s="47">
        <f t="shared" ca="1" si="9"/>
        <v>1.81</v>
      </c>
      <c r="AP86" s="47">
        <f t="shared" ca="1" si="9"/>
        <v>2.29</v>
      </c>
      <c r="AQ86" s="47">
        <f t="shared" ca="1" si="9"/>
        <v>2.34</v>
      </c>
      <c r="AR86">
        <v>84</v>
      </c>
      <c r="AT86">
        <v>85</v>
      </c>
      <c r="AU86" t="s">
        <v>43</v>
      </c>
      <c r="AV86">
        <v>9.0809287852241702</v>
      </c>
      <c r="AW86">
        <v>0.58206537442721695</v>
      </c>
      <c r="AX86">
        <v>1.0238313156462899</v>
      </c>
      <c r="AY86">
        <v>0.77854633864136102</v>
      </c>
      <c r="AZ86">
        <v>1.38709507479764</v>
      </c>
      <c r="BA86">
        <v>2.2820465284712901</v>
      </c>
      <c r="BE86">
        <f ca="1"/>
        <v>8.92</v>
      </c>
      <c r="BF86">
        <f ca="1"/>
        <v>0.02</v>
      </c>
      <c r="BG86">
        <f ca="1"/>
        <v>0.06</v>
      </c>
      <c r="BH86">
        <f ca="1"/>
        <v>0.18</v>
      </c>
      <c r="BI86">
        <f ca="1"/>
        <v>0.26</v>
      </c>
      <c r="BJ86">
        <f ca="1"/>
        <v>0.36</v>
      </c>
      <c r="BK86">
        <f ca="1"/>
        <v>0.44</v>
      </c>
      <c r="BL86">
        <f ca="1"/>
        <v>0.53</v>
      </c>
      <c r="BM86">
        <f ca="1"/>
        <v>0.6</v>
      </c>
      <c r="BN86">
        <f ca="1"/>
        <v>0.64</v>
      </c>
      <c r="BO86">
        <f ca="1"/>
        <v>0.73</v>
      </c>
      <c r="BP86">
        <f ca="1"/>
        <v>0.77</v>
      </c>
      <c r="BQ86">
        <f ca="1"/>
        <v>0.82</v>
      </c>
      <c r="BR86">
        <f ca="1"/>
        <v>0.89</v>
      </c>
      <c r="BS86">
        <f ca="1"/>
        <v>0.97</v>
      </c>
      <c r="BT86">
        <f ca="1"/>
        <v>1.1000000000000001</v>
      </c>
      <c r="BU86">
        <f ca="1"/>
        <v>1.22</v>
      </c>
      <c r="BV86">
        <f ca="1"/>
        <v>1.45</v>
      </c>
      <c r="BW86">
        <f ca="1"/>
        <v>1.8</v>
      </c>
      <c r="BX86">
        <f ca="1"/>
        <v>2.29</v>
      </c>
      <c r="BY86">
        <f ca="1"/>
        <v>2.33</v>
      </c>
      <c r="BZ86">
        <f ca="1"/>
        <v>0</v>
      </c>
    </row>
    <row r="87" spans="34:78">
      <c r="AH87">
        <v>8.92</v>
      </c>
      <c r="AI87" s="47" t="e">
        <f t="shared" ca="1" si="9"/>
        <v>#N/A</v>
      </c>
      <c r="AJ87" s="47" t="e">
        <f t="shared" ca="1" si="9"/>
        <v>#N/A</v>
      </c>
      <c r="AK87" s="47">
        <f t="shared" ca="1" si="9"/>
        <v>0.06</v>
      </c>
      <c r="AL87" s="47">
        <f t="shared" ca="1" si="9"/>
        <v>0.36</v>
      </c>
      <c r="AM87" s="47">
        <f t="shared" ca="1" si="9"/>
        <v>0.73</v>
      </c>
      <c r="AN87" s="47">
        <f t="shared" ca="1" si="9"/>
        <v>1.1000000000000001</v>
      </c>
      <c r="AO87" s="47">
        <f t="shared" ca="1" si="9"/>
        <v>1.8</v>
      </c>
      <c r="AP87" s="47">
        <f t="shared" ca="1" si="9"/>
        <v>2.29</v>
      </c>
      <c r="AQ87" s="47">
        <f t="shared" ca="1" si="9"/>
        <v>2.33</v>
      </c>
      <c r="AR87">
        <v>85</v>
      </c>
      <c r="AT87">
        <v>86</v>
      </c>
      <c r="AU87" t="s">
        <v>43</v>
      </c>
      <c r="AV87">
        <v>9.1642621185575095</v>
      </c>
      <c r="AW87">
        <v>0.58231294271845202</v>
      </c>
      <c r="AX87">
        <v>1.0259677623400101</v>
      </c>
      <c r="AY87">
        <v>0.77572342514496695</v>
      </c>
      <c r="AZ87">
        <v>1.3867397031798001</v>
      </c>
      <c r="BA87">
        <v>2.2834638851376998</v>
      </c>
      <c r="BE87">
        <f ca="1"/>
        <v>9</v>
      </c>
      <c r="BF87">
        <f ca="1"/>
        <v>0.01</v>
      </c>
      <c r="BG87">
        <f ca="1"/>
        <v>0.06</v>
      </c>
      <c r="BH87">
        <f ca="1"/>
        <v>0.17</v>
      </c>
      <c r="BI87">
        <f ca="1"/>
        <v>0.25</v>
      </c>
      <c r="BJ87">
        <f ca="1"/>
        <v>0.35</v>
      </c>
      <c r="BK87">
        <f ca="1"/>
        <v>0.43</v>
      </c>
      <c r="BL87">
        <f ca="1"/>
        <v>0.53</v>
      </c>
      <c r="BM87">
        <f ca="1"/>
        <v>0.59</v>
      </c>
      <c r="BN87">
        <f ca="1"/>
        <v>0.63</v>
      </c>
      <c r="BO87">
        <f ca="1"/>
        <v>0.73</v>
      </c>
      <c r="BP87">
        <f ca="1"/>
        <v>0.76</v>
      </c>
      <c r="BQ87">
        <f ca="1"/>
        <v>0.81</v>
      </c>
      <c r="BR87">
        <f ca="1"/>
        <v>0.88</v>
      </c>
      <c r="BS87">
        <f ca="1"/>
        <v>0.96</v>
      </c>
      <c r="BT87">
        <f ca="1"/>
        <v>1.1000000000000001</v>
      </c>
      <c r="BU87">
        <f ca="1"/>
        <v>1.21</v>
      </c>
      <c r="BV87">
        <f ca="1"/>
        <v>1.44</v>
      </c>
      <c r="BW87">
        <f ca="1"/>
        <v>1.78</v>
      </c>
      <c r="BX87">
        <f ca="1"/>
        <v>2.2799999999999998</v>
      </c>
      <c r="BY87">
        <f ca="1"/>
        <v>2.33</v>
      </c>
      <c r="BZ87">
        <f ca="1"/>
        <v>0</v>
      </c>
    </row>
    <row r="88" spans="34:78">
      <c r="AH88">
        <v>9</v>
      </c>
      <c r="AI88" s="47" t="e">
        <f t="shared" ca="1" si="9"/>
        <v>#N/A</v>
      </c>
      <c r="AJ88" s="47" t="e">
        <f t="shared" ca="1" si="9"/>
        <v>#N/A</v>
      </c>
      <c r="AK88" s="47">
        <f t="shared" ca="1" si="9"/>
        <v>0.06</v>
      </c>
      <c r="AL88" s="47">
        <f t="shared" ca="1" si="9"/>
        <v>0.35</v>
      </c>
      <c r="AM88" s="47">
        <f t="shared" ca="1" si="9"/>
        <v>0.73</v>
      </c>
      <c r="AN88" s="47">
        <f t="shared" ca="1" si="9"/>
        <v>1.1000000000000001</v>
      </c>
      <c r="AO88" s="47">
        <f t="shared" ca="1" si="9"/>
        <v>1.78</v>
      </c>
      <c r="AP88" s="47">
        <f t="shared" ca="1" si="9"/>
        <v>2.2799999999999998</v>
      </c>
      <c r="AQ88" s="47">
        <f t="shared" ca="1" si="9"/>
        <v>2.33</v>
      </c>
      <c r="AR88">
        <v>86</v>
      </c>
      <c r="AT88">
        <v>87</v>
      </c>
      <c r="AU88" t="s">
        <v>43</v>
      </c>
      <c r="AV88">
        <v>9.2475954518908399</v>
      </c>
      <c r="AW88">
        <v>0.58256051100968698</v>
      </c>
      <c r="AX88">
        <v>1.02810420903373</v>
      </c>
      <c r="AY88">
        <v>0.77290051164857299</v>
      </c>
      <c r="AZ88">
        <v>1.3863843315619699</v>
      </c>
      <c r="BA88">
        <v>2.2848812418041198</v>
      </c>
      <c r="BE88">
        <f ca="1"/>
        <v>9.08</v>
      </c>
      <c r="BF88">
        <f ca="1"/>
        <v>0.01</v>
      </c>
      <c r="BG88">
        <f ca="1"/>
        <v>0.05</v>
      </c>
      <c r="BH88">
        <f ca="1"/>
        <v>0.17</v>
      </c>
      <c r="BI88">
        <f ca="1"/>
        <v>0.24</v>
      </c>
      <c r="BJ88">
        <f ca="1"/>
        <v>0.34</v>
      </c>
      <c r="BK88">
        <f ca="1"/>
        <v>0.42</v>
      </c>
      <c r="BL88">
        <f ca="1"/>
        <v>0.52</v>
      </c>
      <c r="BM88">
        <f ca="1"/>
        <v>0.57999999999999996</v>
      </c>
      <c r="BN88">
        <f ca="1"/>
        <v>0.62</v>
      </c>
      <c r="BO88">
        <f ca="1"/>
        <v>0.72</v>
      </c>
      <c r="BP88">
        <f ca="1"/>
        <v>0.76</v>
      </c>
      <c r="BQ88">
        <f ca="1"/>
        <v>0.81</v>
      </c>
      <c r="BR88">
        <f ca="1"/>
        <v>0.88</v>
      </c>
      <c r="BS88">
        <f ca="1"/>
        <v>0.96</v>
      </c>
      <c r="BT88">
        <f ca="1"/>
        <v>1.0900000000000001</v>
      </c>
      <c r="BU88">
        <f ca="1"/>
        <v>1.2</v>
      </c>
      <c r="BV88">
        <f ca="1"/>
        <v>1.43</v>
      </c>
      <c r="BW88">
        <f ca="1"/>
        <v>1.77</v>
      </c>
      <c r="BX88">
        <f ca="1"/>
        <v>2.2799999999999998</v>
      </c>
      <c r="BY88">
        <f ca="1"/>
        <v>2.33</v>
      </c>
      <c r="BZ88">
        <f ca="1"/>
        <v>0</v>
      </c>
    </row>
    <row r="89" spans="34:78">
      <c r="AH89">
        <v>9.08</v>
      </c>
      <c r="AI89" s="47" t="e">
        <f t="shared" ca="1" si="9"/>
        <v>#N/A</v>
      </c>
      <c r="AJ89" s="47" t="e">
        <f t="shared" ca="1" si="9"/>
        <v>#N/A</v>
      </c>
      <c r="AK89" s="47">
        <f t="shared" ca="1" si="9"/>
        <v>0.05</v>
      </c>
      <c r="AL89" s="47">
        <f t="shared" ca="1" si="9"/>
        <v>0.34</v>
      </c>
      <c r="AM89" s="47">
        <f t="shared" ca="1" si="9"/>
        <v>0.72</v>
      </c>
      <c r="AN89" s="47">
        <f t="shared" ca="1" si="9"/>
        <v>1.0900000000000001</v>
      </c>
      <c r="AO89" s="47">
        <f t="shared" ca="1" si="9"/>
        <v>1.77</v>
      </c>
      <c r="AP89" s="47">
        <f t="shared" ca="1" si="9"/>
        <v>2.2799999999999998</v>
      </c>
      <c r="AQ89" s="47">
        <f t="shared" ca="1" si="9"/>
        <v>2.33</v>
      </c>
      <c r="AR89">
        <v>87</v>
      </c>
      <c r="AT89">
        <v>88</v>
      </c>
      <c r="AU89" t="s">
        <v>43</v>
      </c>
      <c r="AV89">
        <v>9.3309287852241702</v>
      </c>
      <c r="AW89">
        <v>0.58280807930092204</v>
      </c>
      <c r="AX89">
        <v>1.0302406557274399</v>
      </c>
      <c r="AY89">
        <v>0.77007759815217902</v>
      </c>
      <c r="AZ89">
        <v>1.38602895994413</v>
      </c>
      <c r="BA89">
        <v>2.28629859847053</v>
      </c>
      <c r="BE89">
        <f ca="1"/>
        <v>9.17</v>
      </c>
      <c r="BF89">
        <f ca="1"/>
        <v>0</v>
      </c>
      <c r="BG89">
        <f ca="1"/>
        <v>0.04</v>
      </c>
      <c r="BH89">
        <f ca="1"/>
        <v>0.16</v>
      </c>
      <c r="BI89">
        <f ca="1"/>
        <v>0.24</v>
      </c>
      <c r="BJ89">
        <f ca="1"/>
        <v>0.34</v>
      </c>
      <c r="BK89">
        <f ca="1"/>
        <v>0.42</v>
      </c>
      <c r="BL89">
        <f ca="1"/>
        <v>0.51</v>
      </c>
      <c r="BM89">
        <f ca="1"/>
        <v>0.57999999999999996</v>
      </c>
      <c r="BN89">
        <f ca="1"/>
        <v>0.62</v>
      </c>
      <c r="BO89">
        <f ca="1"/>
        <v>0.72</v>
      </c>
      <c r="BP89">
        <f ca="1"/>
        <v>0.75</v>
      </c>
      <c r="BQ89">
        <f ca="1"/>
        <v>0.8</v>
      </c>
      <c r="BR89">
        <f ca="1"/>
        <v>0.87</v>
      </c>
      <c r="BS89">
        <f ca="1"/>
        <v>0.95</v>
      </c>
      <c r="BT89">
        <f ca="1"/>
        <v>1.08</v>
      </c>
      <c r="BU89">
        <f ca="1"/>
        <v>1.19</v>
      </c>
      <c r="BV89">
        <f ca="1"/>
        <v>1.42</v>
      </c>
      <c r="BW89">
        <f ca="1"/>
        <v>1.75</v>
      </c>
      <c r="BX89">
        <f ca="1"/>
        <v>2.27</v>
      </c>
      <c r="BY89">
        <f ca="1"/>
        <v>2.33</v>
      </c>
      <c r="BZ89">
        <f ca="1"/>
        <v>0</v>
      </c>
    </row>
    <row r="90" spans="34:78">
      <c r="AH90">
        <v>9.17</v>
      </c>
      <c r="AI90" s="47" t="e">
        <f t="shared" ca="1" si="9"/>
        <v>#N/A</v>
      </c>
      <c r="AJ90" s="47" t="e">
        <f t="shared" ca="1" si="9"/>
        <v>#N/A</v>
      </c>
      <c r="AK90" s="47">
        <f t="shared" ca="1" si="9"/>
        <v>0.04</v>
      </c>
      <c r="AL90" s="47">
        <f t="shared" ca="1" si="9"/>
        <v>0.34</v>
      </c>
      <c r="AM90" s="47">
        <f t="shared" ca="1" si="9"/>
        <v>0.72</v>
      </c>
      <c r="AN90" s="47">
        <f t="shared" ca="1" si="9"/>
        <v>1.08</v>
      </c>
      <c r="AO90" s="47">
        <f t="shared" ca="1" si="9"/>
        <v>1.75</v>
      </c>
      <c r="AP90" s="47">
        <f t="shared" ca="1" si="9"/>
        <v>2.27</v>
      </c>
      <c r="AQ90" s="47">
        <f t="shared" ca="1" si="9"/>
        <v>2.33</v>
      </c>
      <c r="AR90">
        <v>88</v>
      </c>
      <c r="AT90">
        <v>89</v>
      </c>
      <c r="AU90" t="s">
        <v>43</v>
      </c>
      <c r="AV90">
        <v>9.4142621185575095</v>
      </c>
      <c r="AW90">
        <v>0.583055647592157</v>
      </c>
      <c r="AX90">
        <v>1.0323771024211601</v>
      </c>
      <c r="AY90">
        <v>0.76725468465578495</v>
      </c>
      <c r="AZ90">
        <v>1.3856735883262901</v>
      </c>
      <c r="BA90">
        <v>2.2877159551369499</v>
      </c>
      <c r="BE90">
        <f ca="1"/>
        <v>9.25</v>
      </c>
      <c r="BF90">
        <f ca="1"/>
        <v>0</v>
      </c>
      <c r="BG90">
        <f ca="1"/>
        <v>0.04</v>
      </c>
      <c r="BH90">
        <f ca="1"/>
        <v>0.15</v>
      </c>
      <c r="BI90">
        <f ca="1"/>
        <v>0.23</v>
      </c>
      <c r="BJ90">
        <f ca="1"/>
        <v>0.33</v>
      </c>
      <c r="BK90">
        <f ca="1"/>
        <v>0.41</v>
      </c>
      <c r="BL90">
        <f ca="1"/>
        <v>0.5</v>
      </c>
      <c r="BM90">
        <f ca="1"/>
        <v>0.56999999999999995</v>
      </c>
      <c r="BN90">
        <f ca="1"/>
        <v>0.61</v>
      </c>
      <c r="BO90">
        <f ca="1"/>
        <v>0.71</v>
      </c>
      <c r="BP90">
        <f ca="1"/>
        <v>0.75</v>
      </c>
      <c r="BQ90">
        <f ca="1"/>
        <v>0.8</v>
      </c>
      <c r="BR90">
        <f ca="1"/>
        <v>0.87</v>
      </c>
      <c r="BS90">
        <f ca="1"/>
        <v>0.95</v>
      </c>
      <c r="BT90">
        <f ca="1"/>
        <v>1.07</v>
      </c>
      <c r="BU90">
        <f ca="1"/>
        <v>1.18</v>
      </c>
      <c r="BV90">
        <f ca="1"/>
        <v>1.4</v>
      </c>
      <c r="BW90">
        <f ca="1"/>
        <v>1.74</v>
      </c>
      <c r="BX90">
        <f ca="1"/>
        <v>2.27</v>
      </c>
      <c r="BY90">
        <f ca="1"/>
        <v>2.33</v>
      </c>
      <c r="BZ90">
        <f ca="1"/>
        <v>0</v>
      </c>
    </row>
    <row r="91" spans="34:78">
      <c r="AH91">
        <v>9.25</v>
      </c>
      <c r="AI91" s="47" t="e">
        <f t="shared" ca="1" si="9"/>
        <v>#N/A</v>
      </c>
      <c r="AJ91" s="47" t="e">
        <f t="shared" ca="1" si="9"/>
        <v>#N/A</v>
      </c>
      <c r="AK91" s="47">
        <f t="shared" ca="1" si="9"/>
        <v>0.04</v>
      </c>
      <c r="AL91" s="47">
        <f t="shared" ca="1" si="9"/>
        <v>0.33</v>
      </c>
      <c r="AM91" s="47">
        <f t="shared" ca="1" si="9"/>
        <v>0.71</v>
      </c>
      <c r="AN91" s="47">
        <f t="shared" ca="1" si="9"/>
        <v>1.07</v>
      </c>
      <c r="AO91" s="47">
        <f t="shared" ca="1" si="9"/>
        <v>1.74</v>
      </c>
      <c r="AP91" s="47">
        <f t="shared" ca="1" si="9"/>
        <v>2.27</v>
      </c>
      <c r="AQ91" s="47">
        <f t="shared" ca="1" si="9"/>
        <v>2.33</v>
      </c>
      <c r="AR91">
        <v>89</v>
      </c>
      <c r="AT91">
        <v>90</v>
      </c>
      <c r="AU91" t="s">
        <v>43</v>
      </c>
      <c r="AV91">
        <v>9.4975954518908399</v>
      </c>
      <c r="AW91">
        <v>0.58330321588339196</v>
      </c>
      <c r="AX91">
        <v>1.03451354911488</v>
      </c>
      <c r="AY91">
        <v>0.76443177115939098</v>
      </c>
      <c r="AZ91">
        <v>1.3853182167084599</v>
      </c>
      <c r="BA91">
        <v>2.2891333118033601</v>
      </c>
      <c r="BE91">
        <f ca="1"/>
        <v>9.33</v>
      </c>
      <c r="BF91">
        <f ca="1"/>
        <v>0</v>
      </c>
      <c r="BG91">
        <f ca="1"/>
        <v>0.03</v>
      </c>
      <c r="BH91">
        <f ca="1"/>
        <v>0.14000000000000001</v>
      </c>
      <c r="BI91">
        <f ca="1"/>
        <v>0.22</v>
      </c>
      <c r="BJ91">
        <f ca="1"/>
        <v>0.32</v>
      </c>
      <c r="BK91">
        <f ca="1"/>
        <v>0.4</v>
      </c>
      <c r="BL91">
        <f ca="1"/>
        <v>0.5</v>
      </c>
      <c r="BM91">
        <f ca="1"/>
        <v>0.56000000000000005</v>
      </c>
      <c r="BN91">
        <f ca="1"/>
        <v>0.6</v>
      </c>
      <c r="BO91">
        <f ca="1"/>
        <v>0.71</v>
      </c>
      <c r="BP91">
        <f ca="1"/>
        <v>0.74</v>
      </c>
      <c r="BQ91">
        <f ca="1"/>
        <v>0.79</v>
      </c>
      <c r="BR91">
        <f ca="1"/>
        <v>0.86</v>
      </c>
      <c r="BS91">
        <f ca="1"/>
        <v>0.94</v>
      </c>
      <c r="BT91">
        <f ca="1"/>
        <v>1.07</v>
      </c>
      <c r="BU91">
        <f ca="1"/>
        <v>1.17</v>
      </c>
      <c r="BV91">
        <f ca="1"/>
        <v>1.39</v>
      </c>
      <c r="BW91">
        <f ca="1"/>
        <v>1.72</v>
      </c>
      <c r="BX91">
        <f ca="1"/>
        <v>2.2599999999999998</v>
      </c>
      <c r="BY91">
        <f ca="1"/>
        <v>2.33</v>
      </c>
      <c r="BZ91">
        <f ca="1"/>
        <v>0</v>
      </c>
    </row>
    <row r="92" spans="34:78">
      <c r="AH92">
        <v>9.33</v>
      </c>
      <c r="AI92" s="47" t="e">
        <f t="shared" ca="1" si="9"/>
        <v>#N/A</v>
      </c>
      <c r="AJ92" s="47" t="e">
        <f t="shared" ca="1" si="9"/>
        <v>#N/A</v>
      </c>
      <c r="AK92" s="47">
        <f t="shared" ca="1" si="9"/>
        <v>0.03</v>
      </c>
      <c r="AL92" s="47">
        <f t="shared" ca="1" si="9"/>
        <v>0.32</v>
      </c>
      <c r="AM92" s="47">
        <f t="shared" ca="1" si="9"/>
        <v>0.71</v>
      </c>
      <c r="AN92" s="47">
        <f t="shared" ca="1" si="9"/>
        <v>1.07</v>
      </c>
      <c r="AO92" s="47">
        <f t="shared" ca="1" si="9"/>
        <v>1.72</v>
      </c>
      <c r="AP92" s="47">
        <f t="shared" ca="1" si="9"/>
        <v>2.2599999999999998</v>
      </c>
      <c r="AQ92" s="47">
        <f t="shared" ca="1" si="9"/>
        <v>2.33</v>
      </c>
      <c r="AR92">
        <v>90</v>
      </c>
      <c r="AT92">
        <v>91</v>
      </c>
      <c r="AU92" t="s">
        <v>43</v>
      </c>
      <c r="AV92">
        <v>9.5809287852241702</v>
      </c>
      <c r="AW92">
        <v>0.58355078417462702</v>
      </c>
      <c r="AX92">
        <v>1.0366499958086</v>
      </c>
      <c r="AY92">
        <v>0.76160885766299702</v>
      </c>
      <c r="AZ92">
        <v>1.38496284509062</v>
      </c>
      <c r="BA92">
        <v>2.2905506684697801</v>
      </c>
      <c r="BE92">
        <f ca="1"/>
        <v>9.42</v>
      </c>
      <c r="BF92">
        <f ca="1"/>
        <v>0</v>
      </c>
      <c r="BG92">
        <f ca="1"/>
        <v>0.03</v>
      </c>
      <c r="BH92">
        <f ca="1"/>
        <v>0.14000000000000001</v>
      </c>
      <c r="BI92">
        <f ca="1"/>
        <v>0.21</v>
      </c>
      <c r="BJ92">
        <f ca="1"/>
        <v>0.31</v>
      </c>
      <c r="BK92">
        <f ca="1"/>
        <v>0.39</v>
      </c>
      <c r="BL92">
        <f ca="1"/>
        <v>0.49</v>
      </c>
      <c r="BM92">
        <f ca="1"/>
        <v>0.55000000000000004</v>
      </c>
      <c r="BN92">
        <f ca="1"/>
        <v>0.59</v>
      </c>
      <c r="BO92">
        <f ca="1"/>
        <v>0.7</v>
      </c>
      <c r="BP92">
        <f ca="1"/>
        <v>0.74</v>
      </c>
      <c r="BQ92">
        <f ca="1"/>
        <v>0.79</v>
      </c>
      <c r="BR92">
        <f ca="1"/>
        <v>0.86</v>
      </c>
      <c r="BS92">
        <f ca="1"/>
        <v>0.93</v>
      </c>
      <c r="BT92">
        <f ca="1"/>
        <v>1.06</v>
      </c>
      <c r="BU92">
        <f ca="1"/>
        <v>1.1599999999999999</v>
      </c>
      <c r="BV92">
        <f ca="1"/>
        <v>1.38</v>
      </c>
      <c r="BW92">
        <f ca="1"/>
        <v>1.71</v>
      </c>
      <c r="BX92">
        <f ca="1"/>
        <v>2.25</v>
      </c>
      <c r="BY92">
        <f ca="1"/>
        <v>2.3199999999999998</v>
      </c>
      <c r="BZ92">
        <f ca="1"/>
        <v>0</v>
      </c>
    </row>
    <row r="93" spans="34:78">
      <c r="AH93">
        <v>9.42</v>
      </c>
      <c r="AI93" s="47" t="e">
        <f t="shared" ca="1" si="9"/>
        <v>#N/A</v>
      </c>
      <c r="AJ93" s="47" t="e">
        <f t="shared" ca="1" si="9"/>
        <v>#N/A</v>
      </c>
      <c r="AK93" s="47">
        <f t="shared" ca="1" si="9"/>
        <v>0.03</v>
      </c>
      <c r="AL93" s="47">
        <f t="shared" ca="1" si="9"/>
        <v>0.31</v>
      </c>
      <c r="AM93" s="47">
        <f t="shared" ca="1" si="9"/>
        <v>0.7</v>
      </c>
      <c r="AN93" s="47">
        <f t="shared" ca="1" si="9"/>
        <v>1.06</v>
      </c>
      <c r="AO93" s="47">
        <f t="shared" ca="1" si="9"/>
        <v>1.71</v>
      </c>
      <c r="AP93" s="47">
        <f t="shared" ca="1" si="9"/>
        <v>2.25</v>
      </c>
      <c r="AQ93" s="47">
        <f t="shared" ca="1" si="9"/>
        <v>2.3199999999999998</v>
      </c>
      <c r="AR93">
        <v>91</v>
      </c>
      <c r="AT93">
        <v>92</v>
      </c>
      <c r="AU93" t="s">
        <v>43</v>
      </c>
      <c r="AV93">
        <v>9.6642621185575095</v>
      </c>
      <c r="AW93">
        <v>0.58379835246586198</v>
      </c>
      <c r="AX93">
        <v>1.0387864425023099</v>
      </c>
      <c r="AY93">
        <v>0.75878594416660405</v>
      </c>
      <c r="AZ93">
        <v>1.38460747347278</v>
      </c>
      <c r="BA93">
        <v>2.2919680251362</v>
      </c>
      <c r="BE93">
        <f ca="1"/>
        <v>9.5</v>
      </c>
      <c r="BF93">
        <f ca="1"/>
        <v>0</v>
      </c>
      <c r="BG93">
        <f ca="1"/>
        <v>0.02</v>
      </c>
      <c r="BH93">
        <f ca="1"/>
        <v>0.13</v>
      </c>
      <c r="BI93">
        <f ca="1"/>
        <v>0.2</v>
      </c>
      <c r="BJ93">
        <f ca="1"/>
        <v>0.3</v>
      </c>
      <c r="BK93">
        <f ca="1"/>
        <v>0.38</v>
      </c>
      <c r="BL93">
        <f ca="1"/>
        <v>0.48</v>
      </c>
      <c r="BM93">
        <f ca="1"/>
        <v>0.55000000000000004</v>
      </c>
      <c r="BN93">
        <f ca="1"/>
        <v>0.57999999999999996</v>
      </c>
      <c r="BO93">
        <f ca="1"/>
        <v>0.7</v>
      </c>
      <c r="BP93">
        <f ca="1"/>
        <v>0.73</v>
      </c>
      <c r="BQ93">
        <f ca="1"/>
        <v>0.78</v>
      </c>
      <c r="BR93">
        <f ca="1"/>
        <v>0.85</v>
      </c>
      <c r="BS93">
        <f ca="1"/>
        <v>0.93</v>
      </c>
      <c r="BT93">
        <f ca="1"/>
        <v>1.05</v>
      </c>
      <c r="BU93">
        <f ca="1"/>
        <v>1.1499999999999999</v>
      </c>
      <c r="BV93">
        <f ca="1"/>
        <v>1.37</v>
      </c>
      <c r="BW93">
        <f ca="1"/>
        <v>1.69</v>
      </c>
      <c r="BX93">
        <f ca="1"/>
        <v>2.25</v>
      </c>
      <c r="BY93">
        <f ca="1"/>
        <v>2.3199999999999998</v>
      </c>
      <c r="BZ93">
        <f ca="1"/>
        <v>0</v>
      </c>
    </row>
    <row r="94" spans="34:78">
      <c r="AH94">
        <v>9.5</v>
      </c>
      <c r="AI94" s="47" t="e">
        <f t="shared" ref="AI94:AQ103" ca="1" si="10">IF(AND(AI$3&gt;=MIN($J$5:$AD$5),AI$3&lt;=MAX($J$5:$AD$5)),INDEX(allCentiles,$AR94,MATCH(AI$3,topRow)),NA())</f>
        <v>#N/A</v>
      </c>
      <c r="AJ94" s="47" t="e">
        <f t="shared" ca="1" si="10"/>
        <v>#N/A</v>
      </c>
      <c r="AK94" s="47">
        <f t="shared" ca="1" si="10"/>
        <v>0.02</v>
      </c>
      <c r="AL94" s="47">
        <f t="shared" ca="1" si="10"/>
        <v>0.3</v>
      </c>
      <c r="AM94" s="47">
        <f t="shared" ca="1" si="10"/>
        <v>0.7</v>
      </c>
      <c r="AN94" s="47">
        <f t="shared" ca="1" si="10"/>
        <v>1.05</v>
      </c>
      <c r="AO94" s="47">
        <f t="shared" ca="1" si="10"/>
        <v>1.69</v>
      </c>
      <c r="AP94" s="47">
        <f t="shared" ca="1" si="10"/>
        <v>2.25</v>
      </c>
      <c r="AQ94" s="47">
        <f t="shared" ca="1" si="10"/>
        <v>2.3199999999999998</v>
      </c>
      <c r="AR94">
        <v>92</v>
      </c>
      <c r="AT94">
        <v>93</v>
      </c>
      <c r="AU94" t="s">
        <v>43</v>
      </c>
      <c r="AV94">
        <v>9.7475954518908399</v>
      </c>
      <c r="AW94">
        <v>0.58404592075709805</v>
      </c>
      <c r="AX94">
        <v>1.04092288919603</v>
      </c>
      <c r="AY94">
        <v>0.75596303067020998</v>
      </c>
      <c r="AZ94">
        <v>1.3842521018549501</v>
      </c>
      <c r="BA94">
        <v>2.2933853818026102</v>
      </c>
      <c r="BE94">
        <f ca="1"/>
        <v>9.58</v>
      </c>
      <c r="BF94">
        <f ca="1"/>
        <v>0</v>
      </c>
      <c r="BG94">
        <f ca="1"/>
        <v>0.01</v>
      </c>
      <c r="BH94">
        <f ca="1"/>
        <v>0.12</v>
      </c>
      <c r="BI94">
        <f ca="1"/>
        <v>0.19</v>
      </c>
      <c r="BJ94">
        <f ca="1"/>
        <v>0.28999999999999998</v>
      </c>
      <c r="BK94">
        <f ca="1"/>
        <v>0.37</v>
      </c>
      <c r="BL94">
        <f ca="1"/>
        <v>0.47</v>
      </c>
      <c r="BM94">
        <f ca="1"/>
        <v>0.54</v>
      </c>
      <c r="BN94">
        <f ca="1"/>
        <v>0.57999999999999996</v>
      </c>
      <c r="BO94">
        <f ca="1"/>
        <v>0.69</v>
      </c>
      <c r="BP94">
        <f ca="1"/>
        <v>0.73</v>
      </c>
      <c r="BQ94">
        <f ca="1"/>
        <v>0.78</v>
      </c>
      <c r="BR94">
        <f ca="1"/>
        <v>0.85</v>
      </c>
      <c r="BS94">
        <f ca="1"/>
        <v>0.92</v>
      </c>
      <c r="BT94">
        <f ca="1"/>
        <v>1.04</v>
      </c>
      <c r="BU94">
        <f ca="1"/>
        <v>1.1399999999999999</v>
      </c>
      <c r="BV94">
        <f ca="1"/>
        <v>1.36</v>
      </c>
      <c r="BW94">
        <f ca="1"/>
        <v>1.68</v>
      </c>
      <c r="BX94">
        <f ca="1"/>
        <v>2.2400000000000002</v>
      </c>
      <c r="BY94">
        <f ca="1"/>
        <v>2.3199999999999998</v>
      </c>
      <c r="BZ94">
        <f ca="1"/>
        <v>0</v>
      </c>
    </row>
    <row r="95" spans="34:78">
      <c r="AH95">
        <v>9.58</v>
      </c>
      <c r="AI95" s="47" t="e">
        <f t="shared" ca="1" si="10"/>
        <v>#N/A</v>
      </c>
      <c r="AJ95" s="47" t="e">
        <f t="shared" ca="1" si="10"/>
        <v>#N/A</v>
      </c>
      <c r="AK95" s="47">
        <f t="shared" ca="1" si="10"/>
        <v>0.01</v>
      </c>
      <c r="AL95" s="47">
        <f t="shared" ca="1" si="10"/>
        <v>0.28999999999999998</v>
      </c>
      <c r="AM95" s="47">
        <f t="shared" ca="1" si="10"/>
        <v>0.69</v>
      </c>
      <c r="AN95" s="47">
        <f t="shared" ca="1" si="10"/>
        <v>1.04</v>
      </c>
      <c r="AO95" s="47">
        <f t="shared" ca="1" si="10"/>
        <v>1.68</v>
      </c>
      <c r="AP95" s="47">
        <f t="shared" ca="1" si="10"/>
        <v>2.2400000000000002</v>
      </c>
      <c r="AQ95" s="47">
        <f t="shared" ca="1" si="10"/>
        <v>2.3199999999999998</v>
      </c>
      <c r="AR95">
        <v>93</v>
      </c>
      <c r="AT95">
        <v>94</v>
      </c>
      <c r="AU95" t="s">
        <v>43</v>
      </c>
      <c r="AV95">
        <v>9.8309287852241702</v>
      </c>
      <c r="AW95">
        <v>0.584293489048333</v>
      </c>
      <c r="AX95">
        <v>1.04305933588975</v>
      </c>
      <c r="AY95">
        <v>0.75314011717381601</v>
      </c>
      <c r="AZ95">
        <v>1.3838967302371099</v>
      </c>
      <c r="BA95">
        <v>2.2948027384690302</v>
      </c>
      <c r="BE95">
        <f ca="1"/>
        <v>9.67</v>
      </c>
      <c r="BF95">
        <f ca="1"/>
        <v>0</v>
      </c>
      <c r="BG95">
        <f ca="1"/>
        <v>0.01</v>
      </c>
      <c r="BH95">
        <f ca="1"/>
        <v>0.11</v>
      </c>
      <c r="BI95">
        <f ca="1"/>
        <v>0.18</v>
      </c>
      <c r="BJ95">
        <f ca="1"/>
        <v>0.28000000000000003</v>
      </c>
      <c r="BK95">
        <f ca="1"/>
        <v>0.36</v>
      </c>
      <c r="BL95">
        <f ca="1"/>
        <v>0.46</v>
      </c>
      <c r="BM95">
        <f ca="1"/>
        <v>0.53</v>
      </c>
      <c r="BN95">
        <f ca="1"/>
        <v>0.56999999999999995</v>
      </c>
      <c r="BO95">
        <f ca="1"/>
        <v>0.69</v>
      </c>
      <c r="BP95">
        <f ca="1"/>
        <v>0.72</v>
      </c>
      <c r="BQ95">
        <f ca="1"/>
        <v>0.77</v>
      </c>
      <c r="BR95">
        <f ca="1"/>
        <v>0.84</v>
      </c>
      <c r="BS95">
        <f ca="1"/>
        <v>0.91</v>
      </c>
      <c r="BT95">
        <f ca="1"/>
        <v>1.03</v>
      </c>
      <c r="BU95">
        <f ca="1"/>
        <v>1.1299999999999999</v>
      </c>
      <c r="BV95">
        <f ca="1"/>
        <v>1.34</v>
      </c>
      <c r="BW95">
        <f ca="1"/>
        <v>1.66</v>
      </c>
      <c r="BX95">
        <f ca="1"/>
        <v>2.23</v>
      </c>
      <c r="BY95">
        <f ca="1"/>
        <v>2.3199999999999998</v>
      </c>
      <c r="BZ95">
        <f ca="1"/>
        <v>0</v>
      </c>
    </row>
    <row r="96" spans="34:78">
      <c r="AH96">
        <v>9.67</v>
      </c>
      <c r="AI96" s="47" t="e">
        <f t="shared" ca="1" si="10"/>
        <v>#N/A</v>
      </c>
      <c r="AJ96" s="47" t="e">
        <f t="shared" ca="1" si="10"/>
        <v>#N/A</v>
      </c>
      <c r="AK96" s="47">
        <f t="shared" ca="1" si="10"/>
        <v>0.01</v>
      </c>
      <c r="AL96" s="47">
        <f t="shared" ca="1" si="10"/>
        <v>0.28000000000000003</v>
      </c>
      <c r="AM96" s="47">
        <f t="shared" ca="1" si="10"/>
        <v>0.69</v>
      </c>
      <c r="AN96" s="47">
        <f t="shared" ca="1" si="10"/>
        <v>1.03</v>
      </c>
      <c r="AO96" s="47">
        <f t="shared" ca="1" si="10"/>
        <v>1.66</v>
      </c>
      <c r="AP96" s="47">
        <f t="shared" ca="1" si="10"/>
        <v>2.23</v>
      </c>
      <c r="AQ96" s="47">
        <f t="shared" ca="1" si="10"/>
        <v>2.3199999999999998</v>
      </c>
      <c r="AR96">
        <v>94</v>
      </c>
      <c r="AT96">
        <v>95</v>
      </c>
      <c r="AU96" t="s">
        <v>43</v>
      </c>
      <c r="AV96">
        <v>9.9142621185575095</v>
      </c>
      <c r="AW96">
        <v>0.58454105733956796</v>
      </c>
      <c r="AX96">
        <v>1.0451957825834699</v>
      </c>
      <c r="AY96">
        <v>0.75031720367742205</v>
      </c>
      <c r="AZ96">
        <v>1.38354135861928</v>
      </c>
      <c r="BA96">
        <v>2.2962200951354399</v>
      </c>
      <c r="BE96">
        <f ca="1"/>
        <v>9.75</v>
      </c>
      <c r="BF96">
        <f ca="1"/>
        <v>0</v>
      </c>
      <c r="BG96">
        <f ca="1"/>
        <v>0</v>
      </c>
      <c r="BH96">
        <f ca="1"/>
        <v>0.1</v>
      </c>
      <c r="BI96">
        <f ca="1"/>
        <v>0.17</v>
      </c>
      <c r="BJ96">
        <f ca="1"/>
        <v>0.27</v>
      </c>
      <c r="BK96">
        <f ca="1"/>
        <v>0.35</v>
      </c>
      <c r="BL96">
        <f ca="1"/>
        <v>0.46</v>
      </c>
      <c r="BM96">
        <f ca="1"/>
        <v>0.52</v>
      </c>
      <c r="BN96">
        <f ca="1"/>
        <v>0.56000000000000005</v>
      </c>
      <c r="BO96">
        <f ca="1"/>
        <v>0.68</v>
      </c>
      <c r="BP96">
        <f ca="1"/>
        <v>0.71</v>
      </c>
      <c r="BQ96">
        <f ca="1"/>
        <v>0.76</v>
      </c>
      <c r="BR96">
        <f ca="1"/>
        <v>0.84</v>
      </c>
      <c r="BS96">
        <f ca="1"/>
        <v>0.91</v>
      </c>
      <c r="BT96">
        <f ca="1"/>
        <v>1.02</v>
      </c>
      <c r="BU96">
        <f ca="1"/>
        <v>1.1200000000000001</v>
      </c>
      <c r="BV96">
        <f ca="1"/>
        <v>1.33</v>
      </c>
      <c r="BW96">
        <f ca="1"/>
        <v>1.64</v>
      </c>
      <c r="BX96">
        <f ca="1"/>
        <v>2.23</v>
      </c>
      <c r="BY96">
        <f ca="1"/>
        <v>2.3199999999999998</v>
      </c>
      <c r="BZ96">
        <f ca="1"/>
        <v>0</v>
      </c>
    </row>
    <row r="97" spans="34:78">
      <c r="AH97">
        <v>9.75</v>
      </c>
      <c r="AI97" s="47" t="e">
        <f t="shared" ca="1" si="10"/>
        <v>#N/A</v>
      </c>
      <c r="AJ97" s="47" t="e">
        <f t="shared" ca="1" si="10"/>
        <v>#N/A</v>
      </c>
      <c r="AK97" s="47">
        <f t="shared" ca="1" si="10"/>
        <v>0</v>
      </c>
      <c r="AL97" s="47">
        <f t="shared" ca="1" si="10"/>
        <v>0.27</v>
      </c>
      <c r="AM97" s="47">
        <f t="shared" ca="1" si="10"/>
        <v>0.68</v>
      </c>
      <c r="AN97" s="47">
        <f t="shared" ca="1" si="10"/>
        <v>1.02</v>
      </c>
      <c r="AO97" s="47">
        <f t="shared" ca="1" si="10"/>
        <v>1.64</v>
      </c>
      <c r="AP97" s="47">
        <f t="shared" ca="1" si="10"/>
        <v>2.23</v>
      </c>
      <c r="AQ97" s="47">
        <f t="shared" ca="1" si="10"/>
        <v>2.3199999999999998</v>
      </c>
      <c r="AR97">
        <v>95</v>
      </c>
      <c r="AT97">
        <v>96</v>
      </c>
      <c r="AU97" t="s">
        <v>43</v>
      </c>
      <c r="AV97">
        <v>9.9975954518908399</v>
      </c>
      <c r="AW97">
        <v>0.58478862563080303</v>
      </c>
      <c r="AX97">
        <v>1.0473322292771801</v>
      </c>
      <c r="AY97">
        <v>0.74749429018102798</v>
      </c>
      <c r="AZ97">
        <v>1.38318598700144</v>
      </c>
      <c r="BA97">
        <v>2.2976374518018599</v>
      </c>
      <c r="BE97">
        <f ca="1"/>
        <v>9.83</v>
      </c>
      <c r="BF97">
        <f ca="1"/>
        <v>0</v>
      </c>
      <c r="BG97">
        <f ca="1"/>
        <v>0</v>
      </c>
      <c r="BH97">
        <f ca="1"/>
        <v>0.09</v>
      </c>
      <c r="BI97">
        <f ca="1"/>
        <v>0.16</v>
      </c>
      <c r="BJ97">
        <f ca="1"/>
        <v>0.27</v>
      </c>
      <c r="BK97">
        <f ca="1"/>
        <v>0.34</v>
      </c>
      <c r="BL97">
        <f ca="1"/>
        <v>0.45</v>
      </c>
      <c r="BM97">
        <f ca="1"/>
        <v>0.51</v>
      </c>
      <c r="BN97">
        <f ca="1"/>
        <v>0.55000000000000004</v>
      </c>
      <c r="BO97">
        <f ca="1"/>
        <v>0.67</v>
      </c>
      <c r="BP97">
        <f ca="1"/>
        <v>0.71</v>
      </c>
      <c r="BQ97">
        <f ca="1"/>
        <v>0.76</v>
      </c>
      <c r="BR97">
        <f ca="1"/>
        <v>0.83</v>
      </c>
      <c r="BS97">
        <f ca="1"/>
        <v>0.9</v>
      </c>
      <c r="BT97">
        <f ca="1"/>
        <v>1.02</v>
      </c>
      <c r="BU97">
        <f ca="1"/>
        <v>1.1100000000000001</v>
      </c>
      <c r="BV97">
        <f ca="1"/>
        <v>1.32</v>
      </c>
      <c r="BW97">
        <f ca="1"/>
        <v>1.62</v>
      </c>
      <c r="BX97">
        <f ca="1"/>
        <v>2.2200000000000002</v>
      </c>
      <c r="BY97">
        <f ca="1"/>
        <v>2.3199999999999998</v>
      </c>
      <c r="BZ97">
        <f ca="1"/>
        <v>0</v>
      </c>
    </row>
    <row r="98" spans="34:78">
      <c r="AH98">
        <v>9.83</v>
      </c>
      <c r="AI98" s="47" t="e">
        <f t="shared" ca="1" si="10"/>
        <v>#N/A</v>
      </c>
      <c r="AJ98" s="47" t="e">
        <f t="shared" ca="1" si="10"/>
        <v>#N/A</v>
      </c>
      <c r="AK98" s="47">
        <f t="shared" ca="1" si="10"/>
        <v>0</v>
      </c>
      <c r="AL98" s="47">
        <f t="shared" ca="1" si="10"/>
        <v>0.27</v>
      </c>
      <c r="AM98" s="47">
        <f t="shared" ca="1" si="10"/>
        <v>0.67</v>
      </c>
      <c r="AN98" s="47">
        <f t="shared" ca="1" si="10"/>
        <v>1.02</v>
      </c>
      <c r="AO98" s="47">
        <f t="shared" ca="1" si="10"/>
        <v>1.62</v>
      </c>
      <c r="AP98" s="47">
        <f t="shared" ca="1" si="10"/>
        <v>2.2200000000000002</v>
      </c>
      <c r="AQ98" s="47">
        <f t="shared" ca="1" si="10"/>
        <v>2.3199999999999998</v>
      </c>
      <c r="AR98">
        <v>96</v>
      </c>
      <c r="AT98">
        <v>97</v>
      </c>
      <c r="AU98" t="s">
        <v>43</v>
      </c>
      <c r="AV98">
        <v>10.0809287852242</v>
      </c>
      <c r="AW98">
        <v>0.58503619392203798</v>
      </c>
      <c r="AX98">
        <v>1.0494686759709</v>
      </c>
      <c r="AY98">
        <v>0.74467137668463401</v>
      </c>
      <c r="AZ98">
        <v>1.3828306153836001</v>
      </c>
      <c r="BA98">
        <v>2.29905480846827</v>
      </c>
      <c r="BE98">
        <f ca="1"/>
        <v>9.92</v>
      </c>
      <c r="BF98">
        <f ca="1"/>
        <v>0</v>
      </c>
      <c r="BG98">
        <f ca="1"/>
        <v>0</v>
      </c>
      <c r="BH98">
        <f ca="1"/>
        <v>0.09</v>
      </c>
      <c r="BI98">
        <f ca="1"/>
        <v>0.15</v>
      </c>
      <c r="BJ98">
        <f ca="1"/>
        <v>0.26</v>
      </c>
      <c r="BK98">
        <f ca="1"/>
        <v>0.33</v>
      </c>
      <c r="BL98">
        <f ca="1"/>
        <v>0.44</v>
      </c>
      <c r="BM98">
        <f ca="1"/>
        <v>0.5</v>
      </c>
      <c r="BN98">
        <f ca="1"/>
        <v>0.54</v>
      </c>
      <c r="BO98">
        <f ca="1"/>
        <v>0.67</v>
      </c>
      <c r="BP98">
        <f ca="1"/>
        <v>0.7</v>
      </c>
      <c r="BQ98">
        <f ca="1"/>
        <v>0.75</v>
      </c>
      <c r="BR98">
        <f ca="1"/>
        <v>0.82</v>
      </c>
      <c r="BS98">
        <f ca="1"/>
        <v>0.89</v>
      </c>
      <c r="BT98">
        <f ca="1"/>
        <v>1.01</v>
      </c>
      <c r="BU98">
        <f ca="1"/>
        <v>1.1000000000000001</v>
      </c>
      <c r="BV98">
        <f ca="1"/>
        <v>1.3</v>
      </c>
      <c r="BW98">
        <f ca="1"/>
        <v>1.61</v>
      </c>
      <c r="BX98">
        <f ca="1"/>
        <v>2.21</v>
      </c>
      <c r="BY98">
        <f ca="1"/>
        <v>2.31</v>
      </c>
      <c r="BZ98">
        <f ca="1"/>
        <v>0</v>
      </c>
    </row>
    <row r="99" spans="34:78">
      <c r="AH99">
        <v>9.92</v>
      </c>
      <c r="AI99" s="47" t="e">
        <f t="shared" ca="1" si="10"/>
        <v>#N/A</v>
      </c>
      <c r="AJ99" s="47" t="e">
        <f t="shared" ca="1" si="10"/>
        <v>#N/A</v>
      </c>
      <c r="AK99" s="47">
        <f t="shared" ca="1" si="10"/>
        <v>0</v>
      </c>
      <c r="AL99" s="47">
        <f t="shared" ca="1" si="10"/>
        <v>0.26</v>
      </c>
      <c r="AM99" s="47">
        <f t="shared" ca="1" si="10"/>
        <v>0.67</v>
      </c>
      <c r="AN99" s="47">
        <f t="shared" ca="1" si="10"/>
        <v>1.01</v>
      </c>
      <c r="AO99" s="47">
        <f t="shared" ca="1" si="10"/>
        <v>1.61</v>
      </c>
      <c r="AP99" s="47">
        <f t="shared" ca="1" si="10"/>
        <v>2.21</v>
      </c>
      <c r="AQ99" s="47">
        <f t="shared" ca="1" si="10"/>
        <v>2.31</v>
      </c>
      <c r="AR99">
        <v>97</v>
      </c>
      <c r="AT99">
        <v>98</v>
      </c>
      <c r="AU99" t="s">
        <v>43</v>
      </c>
      <c r="AV99">
        <v>10.164262118557501</v>
      </c>
      <c r="AW99">
        <v>0.58528376221327305</v>
      </c>
      <c r="AX99">
        <v>1.0516051226646199</v>
      </c>
      <c r="AY99">
        <v>0.74184846318824005</v>
      </c>
      <c r="AZ99">
        <v>1.3824752437657699</v>
      </c>
      <c r="BA99">
        <v>2.30047216513469</v>
      </c>
      <c r="BE99">
        <f ca="1"/>
        <v>10</v>
      </c>
      <c r="BF99">
        <f ca="1"/>
        <v>0</v>
      </c>
      <c r="BG99">
        <f ca="1"/>
        <v>0</v>
      </c>
      <c r="BH99">
        <f ca="1"/>
        <v>0.08</v>
      </c>
      <c r="BI99">
        <f ca="1"/>
        <v>0.15</v>
      </c>
      <c r="BJ99">
        <f ca="1"/>
        <v>0.25</v>
      </c>
      <c r="BK99">
        <f ca="1"/>
        <v>0.32</v>
      </c>
      <c r="BL99">
        <f ca="1"/>
        <v>0.43</v>
      </c>
      <c r="BM99">
        <f ca="1"/>
        <v>0.49</v>
      </c>
      <c r="BN99">
        <f ca="1"/>
        <v>0.53</v>
      </c>
      <c r="BO99">
        <f ca="1"/>
        <v>0.66</v>
      </c>
      <c r="BP99">
        <f ca="1"/>
        <v>0.7</v>
      </c>
      <c r="BQ99">
        <f ca="1"/>
        <v>0.75</v>
      </c>
      <c r="BR99">
        <f ca="1"/>
        <v>0.82</v>
      </c>
      <c r="BS99">
        <f ca="1"/>
        <v>0.89</v>
      </c>
      <c r="BT99">
        <f ca="1"/>
        <v>1</v>
      </c>
      <c r="BU99">
        <f ca="1"/>
        <v>1.0900000000000001</v>
      </c>
      <c r="BV99">
        <f ca="1"/>
        <v>1.29</v>
      </c>
      <c r="BW99">
        <f ca="1"/>
        <v>1.59</v>
      </c>
      <c r="BX99">
        <f ca="1"/>
        <v>2.21</v>
      </c>
      <c r="BY99">
        <f ca="1"/>
        <v>2.31</v>
      </c>
      <c r="BZ99">
        <f ca="1"/>
        <v>0</v>
      </c>
    </row>
    <row r="100" spans="34:78">
      <c r="AH100">
        <v>10</v>
      </c>
      <c r="AI100" s="47" t="e">
        <f t="shared" ca="1" si="10"/>
        <v>#N/A</v>
      </c>
      <c r="AJ100" s="47" t="e">
        <f t="shared" ca="1" si="10"/>
        <v>#N/A</v>
      </c>
      <c r="AK100" s="47">
        <f t="shared" ca="1" si="10"/>
        <v>0</v>
      </c>
      <c r="AL100" s="47">
        <f t="shared" ca="1" si="10"/>
        <v>0.25</v>
      </c>
      <c r="AM100" s="47">
        <f t="shared" ca="1" si="10"/>
        <v>0.66</v>
      </c>
      <c r="AN100" s="47">
        <f t="shared" ca="1" si="10"/>
        <v>1</v>
      </c>
      <c r="AO100" s="47">
        <f t="shared" ca="1" si="10"/>
        <v>1.59</v>
      </c>
      <c r="AP100" s="47">
        <f t="shared" ca="1" si="10"/>
        <v>2.21</v>
      </c>
      <c r="AQ100" s="47">
        <f t="shared" ca="1" si="10"/>
        <v>2.31</v>
      </c>
      <c r="AR100">
        <v>98</v>
      </c>
      <c r="AT100">
        <v>99</v>
      </c>
      <c r="AU100" t="s">
        <v>43</v>
      </c>
      <c r="AV100">
        <v>10.247595451890801</v>
      </c>
      <c r="AW100">
        <v>0.58553133050450801</v>
      </c>
      <c r="AX100">
        <v>1.0537415693583401</v>
      </c>
      <c r="AY100">
        <v>0.73902554969184697</v>
      </c>
      <c r="AZ100">
        <v>1.38211987214793</v>
      </c>
      <c r="BA100">
        <v>2.3018895218011002</v>
      </c>
      <c r="BE100">
        <f ca="1"/>
        <v>10.08</v>
      </c>
      <c r="BF100">
        <f ca="1"/>
        <v>0</v>
      </c>
      <c r="BG100">
        <f ca="1"/>
        <v>0</v>
      </c>
      <c r="BH100">
        <f ca="1"/>
        <v>7.0000000000000007E-2</v>
      </c>
      <c r="BI100">
        <f ca="1"/>
        <v>0.14000000000000001</v>
      </c>
      <c r="BJ100">
        <f ca="1"/>
        <v>0.24</v>
      </c>
      <c r="BK100">
        <f ca="1"/>
        <v>0.31</v>
      </c>
      <c r="BL100">
        <f ca="1"/>
        <v>0.42</v>
      </c>
      <c r="BM100">
        <f ca="1"/>
        <v>0.48</v>
      </c>
      <c r="BN100">
        <f ca="1"/>
        <v>0.52</v>
      </c>
      <c r="BO100">
        <f ca="1"/>
        <v>0.66</v>
      </c>
      <c r="BP100">
        <f ca="1"/>
        <v>0.69</v>
      </c>
      <c r="BQ100">
        <f ca="1"/>
        <v>0.74</v>
      </c>
      <c r="BR100">
        <f ca="1"/>
        <v>0.81</v>
      </c>
      <c r="BS100">
        <f ca="1"/>
        <v>0.88</v>
      </c>
      <c r="BT100">
        <f ca="1"/>
        <v>0.99</v>
      </c>
      <c r="BU100">
        <f ca="1"/>
        <v>1.08</v>
      </c>
      <c r="BV100">
        <f ca="1"/>
        <v>1.28</v>
      </c>
      <c r="BW100">
        <f ca="1"/>
        <v>1.57</v>
      </c>
      <c r="BX100">
        <f ca="1"/>
        <v>2.2000000000000002</v>
      </c>
      <c r="BY100">
        <f ca="1"/>
        <v>2.31</v>
      </c>
      <c r="BZ100">
        <f ca="1"/>
        <v>0</v>
      </c>
    </row>
    <row r="101" spans="34:78">
      <c r="AH101">
        <v>10.08</v>
      </c>
      <c r="AI101" s="47" t="e">
        <f t="shared" ca="1" si="10"/>
        <v>#N/A</v>
      </c>
      <c r="AJ101" s="47" t="e">
        <f t="shared" ca="1" si="10"/>
        <v>#N/A</v>
      </c>
      <c r="AK101" s="47">
        <f t="shared" ca="1" si="10"/>
        <v>0</v>
      </c>
      <c r="AL101" s="47">
        <f t="shared" ca="1" si="10"/>
        <v>0.24</v>
      </c>
      <c r="AM101" s="47">
        <f t="shared" ca="1" si="10"/>
        <v>0.66</v>
      </c>
      <c r="AN101" s="47">
        <f t="shared" ca="1" si="10"/>
        <v>0.99</v>
      </c>
      <c r="AO101" s="47">
        <f t="shared" ca="1" si="10"/>
        <v>1.57</v>
      </c>
      <c r="AP101" s="47">
        <f t="shared" ca="1" si="10"/>
        <v>2.2000000000000002</v>
      </c>
      <c r="AQ101" s="47">
        <f t="shared" ca="1" si="10"/>
        <v>2.31</v>
      </c>
      <c r="AR101">
        <v>99</v>
      </c>
      <c r="AT101">
        <v>100</v>
      </c>
      <c r="AU101" t="s">
        <v>43</v>
      </c>
      <c r="AV101">
        <v>10.3309287852242</v>
      </c>
      <c r="AW101">
        <v>0.58577889879574296</v>
      </c>
      <c r="AX101">
        <v>1.05587801605205</v>
      </c>
      <c r="AY101">
        <v>0.73620263619545301</v>
      </c>
      <c r="AZ101">
        <v>1.3817645005301</v>
      </c>
      <c r="BA101">
        <v>2.3033068784675201</v>
      </c>
      <c r="BE101">
        <f ca="1"/>
        <v>10.17</v>
      </c>
      <c r="BF101">
        <f ca="1"/>
        <v>0</v>
      </c>
      <c r="BG101">
        <f ca="1"/>
        <v>0</v>
      </c>
      <c r="BH101">
        <f ca="1"/>
        <v>0.06</v>
      </c>
      <c r="BI101">
        <f ca="1"/>
        <v>0.12</v>
      </c>
      <c r="BJ101">
        <f ca="1"/>
        <v>0.23</v>
      </c>
      <c r="BK101">
        <f ca="1"/>
        <v>0.3</v>
      </c>
      <c r="BL101">
        <f ca="1"/>
        <v>0.41</v>
      </c>
      <c r="BM101">
        <f ca="1"/>
        <v>0.47</v>
      </c>
      <c r="BN101">
        <f ca="1"/>
        <v>0.51</v>
      </c>
      <c r="BO101">
        <f ca="1"/>
        <v>0.65</v>
      </c>
      <c r="BP101">
        <f ca="1"/>
        <v>0.68</v>
      </c>
      <c r="BQ101">
        <f ca="1"/>
        <v>0.73</v>
      </c>
      <c r="BR101">
        <f ca="1"/>
        <v>0.8</v>
      </c>
      <c r="BS101">
        <f ca="1"/>
        <v>0.87</v>
      </c>
      <c r="BT101">
        <f ca="1"/>
        <v>0.98</v>
      </c>
      <c r="BU101">
        <f ca="1"/>
        <v>1.07</v>
      </c>
      <c r="BV101">
        <f ca="1"/>
        <v>1.26</v>
      </c>
      <c r="BW101">
        <f ca="1"/>
        <v>1.55</v>
      </c>
      <c r="BX101">
        <f ca="1"/>
        <v>2.19</v>
      </c>
      <c r="BY101">
        <f ca="1"/>
        <v>2.31</v>
      </c>
      <c r="BZ101">
        <f ca="1"/>
        <v>0</v>
      </c>
    </row>
    <row r="102" spans="34:78">
      <c r="AH102">
        <v>10.17</v>
      </c>
      <c r="AI102" s="47" t="e">
        <f t="shared" ca="1" si="10"/>
        <v>#N/A</v>
      </c>
      <c r="AJ102" s="47" t="e">
        <f t="shared" ca="1" si="10"/>
        <v>#N/A</v>
      </c>
      <c r="AK102" s="47">
        <f t="shared" ca="1" si="10"/>
        <v>0</v>
      </c>
      <c r="AL102" s="47">
        <f t="shared" ca="1" si="10"/>
        <v>0.23</v>
      </c>
      <c r="AM102" s="47">
        <f t="shared" ca="1" si="10"/>
        <v>0.65</v>
      </c>
      <c r="AN102" s="47">
        <f t="shared" ca="1" si="10"/>
        <v>0.98</v>
      </c>
      <c r="AO102" s="47">
        <f t="shared" ca="1" si="10"/>
        <v>1.55</v>
      </c>
      <c r="AP102" s="47">
        <f t="shared" ca="1" si="10"/>
        <v>2.19</v>
      </c>
      <c r="AQ102" s="47">
        <f t="shared" ca="1" si="10"/>
        <v>2.31</v>
      </c>
      <c r="AR102">
        <v>100</v>
      </c>
      <c r="AT102">
        <v>101</v>
      </c>
      <c r="AU102" t="s">
        <v>43</v>
      </c>
      <c r="AV102">
        <v>10.414262118557501</v>
      </c>
      <c r="AW102">
        <v>0.58602646708697803</v>
      </c>
      <c r="AX102">
        <v>1.0580144627457699</v>
      </c>
      <c r="AY102">
        <v>0.73337972269905904</v>
      </c>
      <c r="AZ102">
        <v>1.3814091289122601</v>
      </c>
      <c r="BA102">
        <v>2.3047242351339401</v>
      </c>
      <c r="BE102">
        <f ca="1"/>
        <v>10.25</v>
      </c>
      <c r="BF102">
        <f ca="1"/>
        <v>0</v>
      </c>
      <c r="BG102">
        <f ca="1"/>
        <v>0</v>
      </c>
      <c r="BH102">
        <f ca="1"/>
        <v>0.05</v>
      </c>
      <c r="BI102">
        <f ca="1"/>
        <v>0.11</v>
      </c>
      <c r="BJ102">
        <f ca="1"/>
        <v>0.22</v>
      </c>
      <c r="BK102">
        <f ca="1"/>
        <v>0.28999999999999998</v>
      </c>
      <c r="BL102">
        <f ca="1"/>
        <v>0.4</v>
      </c>
      <c r="BM102">
        <f ca="1"/>
        <v>0.47</v>
      </c>
      <c r="BN102">
        <f ca="1"/>
        <v>0.5</v>
      </c>
      <c r="BO102">
        <f ca="1"/>
        <v>0.64</v>
      </c>
      <c r="BP102">
        <f ca="1"/>
        <v>0.68</v>
      </c>
      <c r="BQ102">
        <f ca="1"/>
        <v>0.73</v>
      </c>
      <c r="BR102">
        <f ca="1"/>
        <v>0.8</v>
      </c>
      <c r="BS102">
        <f ca="1"/>
        <v>0.86</v>
      </c>
      <c r="BT102">
        <f ca="1"/>
        <v>0.97</v>
      </c>
      <c r="BU102">
        <f ca="1"/>
        <v>1.06</v>
      </c>
      <c r="BV102">
        <f ca="1"/>
        <v>1.25</v>
      </c>
      <c r="BW102">
        <f ca="1"/>
        <v>1.53</v>
      </c>
      <c r="BX102">
        <f ca="1"/>
        <v>2.1800000000000002</v>
      </c>
      <c r="BY102">
        <f ca="1"/>
        <v>2.31</v>
      </c>
      <c r="BZ102">
        <f ca="1"/>
        <v>0</v>
      </c>
    </row>
    <row r="103" spans="34:78">
      <c r="AH103">
        <v>10.25</v>
      </c>
      <c r="AI103" s="47" t="e">
        <f t="shared" ca="1" si="10"/>
        <v>#N/A</v>
      </c>
      <c r="AJ103" s="47" t="e">
        <f t="shared" ca="1" si="10"/>
        <v>#N/A</v>
      </c>
      <c r="AK103" s="47">
        <f t="shared" ca="1" si="10"/>
        <v>0</v>
      </c>
      <c r="AL103" s="47">
        <f t="shared" ca="1" si="10"/>
        <v>0.22</v>
      </c>
      <c r="AM103" s="47">
        <f t="shared" ca="1" si="10"/>
        <v>0.64</v>
      </c>
      <c r="AN103" s="47">
        <f t="shared" ca="1" si="10"/>
        <v>0.97</v>
      </c>
      <c r="AO103" s="47">
        <f t="shared" ca="1" si="10"/>
        <v>1.53</v>
      </c>
      <c r="AP103" s="47">
        <f t="shared" ca="1" si="10"/>
        <v>2.1800000000000002</v>
      </c>
      <c r="AQ103" s="47">
        <f t="shared" ca="1" si="10"/>
        <v>2.31</v>
      </c>
      <c r="AR103">
        <v>101</v>
      </c>
      <c r="AT103">
        <v>102</v>
      </c>
      <c r="AU103" t="s">
        <v>43</v>
      </c>
      <c r="AV103">
        <v>10.497595451890801</v>
      </c>
      <c r="AW103">
        <v>0.58627403537821299</v>
      </c>
      <c r="AX103">
        <v>1.0601509094394901</v>
      </c>
      <c r="AY103">
        <v>0.73055680920266497</v>
      </c>
      <c r="AZ103">
        <v>1.3810537572944199</v>
      </c>
      <c r="BA103">
        <v>2.3061415918003498</v>
      </c>
      <c r="BE103">
        <f ca="1"/>
        <v>10.33</v>
      </c>
      <c r="BF103">
        <f ca="1"/>
        <v>0</v>
      </c>
      <c r="BG103">
        <f ca="1"/>
        <v>0</v>
      </c>
      <c r="BH103">
        <f ca="1"/>
        <v>0.04</v>
      </c>
      <c r="BI103">
        <f ca="1"/>
        <v>0.1</v>
      </c>
      <c r="BJ103">
        <f ca="1"/>
        <v>0.2</v>
      </c>
      <c r="BK103">
        <f ca="1"/>
        <v>0.28000000000000003</v>
      </c>
      <c r="BL103">
        <f ca="1"/>
        <v>0.39</v>
      </c>
      <c r="BM103">
        <f ca="1"/>
        <v>0.46</v>
      </c>
      <c r="BN103">
        <f ca="1"/>
        <v>0.49</v>
      </c>
      <c r="BO103">
        <f ca="1"/>
        <v>0.64</v>
      </c>
      <c r="BP103">
        <f ca="1"/>
        <v>0.67</v>
      </c>
      <c r="BQ103">
        <f ca="1"/>
        <v>0.72</v>
      </c>
      <c r="BR103">
        <f ca="1"/>
        <v>0.79</v>
      </c>
      <c r="BS103">
        <f ca="1"/>
        <v>0.86</v>
      </c>
      <c r="BT103">
        <f ca="1"/>
        <v>0.96</v>
      </c>
      <c r="BU103">
        <f ca="1"/>
        <v>1.05</v>
      </c>
      <c r="BV103">
        <f ca="1"/>
        <v>1.23</v>
      </c>
      <c r="BW103">
        <f ca="1"/>
        <v>1.51</v>
      </c>
      <c r="BX103">
        <f ca="1"/>
        <v>2.1800000000000002</v>
      </c>
      <c r="BY103">
        <f ca="1"/>
        <v>2.31</v>
      </c>
      <c r="BZ103">
        <f ca="1"/>
        <v>0</v>
      </c>
    </row>
    <row r="104" spans="34:78">
      <c r="AH104">
        <v>10.33</v>
      </c>
      <c r="AI104" s="47" t="e">
        <f t="shared" ref="AI104:AQ113" ca="1" si="11">IF(AND(AI$3&gt;=MIN($J$5:$AD$5),AI$3&lt;=MAX($J$5:$AD$5)),INDEX(allCentiles,$AR104,MATCH(AI$3,topRow)),NA())</f>
        <v>#N/A</v>
      </c>
      <c r="AJ104" s="47" t="e">
        <f t="shared" ca="1" si="11"/>
        <v>#N/A</v>
      </c>
      <c r="AK104" s="47">
        <f t="shared" ca="1" si="11"/>
        <v>0</v>
      </c>
      <c r="AL104" s="47">
        <f t="shared" ca="1" si="11"/>
        <v>0.2</v>
      </c>
      <c r="AM104" s="47">
        <f t="shared" ca="1" si="11"/>
        <v>0.64</v>
      </c>
      <c r="AN104" s="47">
        <f t="shared" ca="1" si="11"/>
        <v>0.96</v>
      </c>
      <c r="AO104" s="47">
        <f t="shared" ca="1" si="11"/>
        <v>1.51</v>
      </c>
      <c r="AP104" s="47">
        <f t="shared" ca="1" si="11"/>
        <v>2.1800000000000002</v>
      </c>
      <c r="AQ104" s="47">
        <f t="shared" ca="1" si="11"/>
        <v>2.31</v>
      </c>
      <c r="AR104">
        <v>102</v>
      </c>
      <c r="AT104">
        <v>103</v>
      </c>
      <c r="AU104" t="s">
        <v>43</v>
      </c>
      <c r="AV104">
        <v>10.5809287852242</v>
      </c>
      <c r="AW104">
        <v>0.58652160366944806</v>
      </c>
      <c r="AX104">
        <v>1.06228735613321</v>
      </c>
      <c r="AY104">
        <v>0.72773389570627101</v>
      </c>
      <c r="AZ104">
        <v>1.38069838567659</v>
      </c>
      <c r="BA104">
        <v>2.3075589484667698</v>
      </c>
      <c r="BE104">
        <f ca="1"/>
        <v>10.42</v>
      </c>
      <c r="BF104">
        <f ca="1"/>
        <v>0</v>
      </c>
      <c r="BG104">
        <f ca="1"/>
        <v>0</v>
      </c>
      <c r="BH104">
        <f ca="1"/>
        <v>0.03</v>
      </c>
      <c r="BI104">
        <f ca="1"/>
        <v>0.09</v>
      </c>
      <c r="BJ104">
        <f ca="1"/>
        <v>0.19</v>
      </c>
      <c r="BK104">
        <f ca="1"/>
        <v>0.27</v>
      </c>
      <c r="BL104">
        <f ca="1"/>
        <v>0.38</v>
      </c>
      <c r="BM104">
        <f ca="1"/>
        <v>0.45</v>
      </c>
      <c r="BN104">
        <f ca="1"/>
        <v>0.48</v>
      </c>
      <c r="BO104">
        <f ca="1"/>
        <v>0.63</v>
      </c>
      <c r="BP104">
        <f ca="1"/>
        <v>0.66</v>
      </c>
      <c r="BQ104">
        <f ca="1"/>
        <v>0.71</v>
      </c>
      <c r="BR104">
        <f ca="1"/>
        <v>0.79</v>
      </c>
      <c r="BS104">
        <f ca="1"/>
        <v>0.85</v>
      </c>
      <c r="BT104">
        <f ca="1"/>
        <v>0.95</v>
      </c>
      <c r="BU104">
        <f ca="1"/>
        <v>1.04</v>
      </c>
      <c r="BV104">
        <f ca="1"/>
        <v>1.22</v>
      </c>
      <c r="BW104">
        <f ca="1"/>
        <v>1.49</v>
      </c>
      <c r="BX104">
        <f ca="1"/>
        <v>2.17</v>
      </c>
      <c r="BY104">
        <f ca="1"/>
        <v>2.2999999999999998</v>
      </c>
      <c r="BZ104">
        <f ca="1"/>
        <v>0</v>
      </c>
    </row>
    <row r="105" spans="34:78">
      <c r="AH105">
        <v>10.42</v>
      </c>
      <c r="AI105" s="47" t="e">
        <f t="shared" ca="1" si="11"/>
        <v>#N/A</v>
      </c>
      <c r="AJ105" s="47" t="e">
        <f t="shared" ca="1" si="11"/>
        <v>#N/A</v>
      </c>
      <c r="AK105" s="47">
        <f t="shared" ca="1" si="11"/>
        <v>0</v>
      </c>
      <c r="AL105" s="47">
        <f t="shared" ca="1" si="11"/>
        <v>0.19</v>
      </c>
      <c r="AM105" s="47">
        <f t="shared" ca="1" si="11"/>
        <v>0.63</v>
      </c>
      <c r="AN105" s="47">
        <f t="shared" ca="1" si="11"/>
        <v>0.95</v>
      </c>
      <c r="AO105" s="47">
        <f t="shared" ca="1" si="11"/>
        <v>1.49</v>
      </c>
      <c r="AP105" s="47">
        <f t="shared" ca="1" si="11"/>
        <v>2.17</v>
      </c>
      <c r="AQ105" s="47">
        <f t="shared" ca="1" si="11"/>
        <v>2.2999999999999998</v>
      </c>
      <c r="AR105">
        <v>103</v>
      </c>
      <c r="AT105">
        <v>104</v>
      </c>
      <c r="AU105" t="s">
        <v>43</v>
      </c>
      <c r="AV105">
        <v>10.664262118557501</v>
      </c>
      <c r="AW105">
        <v>0.58676917196068401</v>
      </c>
      <c r="AX105">
        <v>1.06442380282692</v>
      </c>
      <c r="AY105">
        <v>0.72491098220987704</v>
      </c>
      <c r="AZ105">
        <v>1.38034301405875</v>
      </c>
      <c r="BA105">
        <v>2.30897630513318</v>
      </c>
      <c r="BE105">
        <f ca="1"/>
        <v>10.5</v>
      </c>
      <c r="BF105">
        <f ca="1"/>
        <v>0</v>
      </c>
      <c r="BG105">
        <f ca="1"/>
        <v>0</v>
      </c>
      <c r="BH105">
        <f ca="1"/>
        <v>0.02</v>
      </c>
      <c r="BI105">
        <f ca="1"/>
        <v>0.08</v>
      </c>
      <c r="BJ105">
        <f ca="1"/>
        <v>0.18</v>
      </c>
      <c r="BK105">
        <f ca="1"/>
        <v>0.26</v>
      </c>
      <c r="BL105">
        <f ca="1"/>
        <v>0.37</v>
      </c>
      <c r="BM105">
        <f ca="1"/>
        <v>0.44</v>
      </c>
      <c r="BN105">
        <f ca="1"/>
        <v>0.47</v>
      </c>
      <c r="BO105">
        <f ca="1"/>
        <v>0.62</v>
      </c>
      <c r="BP105">
        <f ca="1"/>
        <v>0.66</v>
      </c>
      <c r="BQ105">
        <f ca="1"/>
        <v>0.71</v>
      </c>
      <c r="BR105">
        <f ca="1"/>
        <v>0.78</v>
      </c>
      <c r="BS105">
        <f ca="1"/>
        <v>0.84</v>
      </c>
      <c r="BT105">
        <f ca="1"/>
        <v>0.94</v>
      </c>
      <c r="BU105">
        <f ca="1"/>
        <v>1.02</v>
      </c>
      <c r="BV105">
        <f ca="1"/>
        <v>1.2</v>
      </c>
      <c r="BW105">
        <f ca="1"/>
        <v>1.47</v>
      </c>
      <c r="BX105">
        <f ca="1"/>
        <v>2.16</v>
      </c>
      <c r="BY105">
        <f ca="1"/>
        <v>2.2999999999999998</v>
      </c>
      <c r="BZ105">
        <f ca="1"/>
        <v>0</v>
      </c>
    </row>
    <row r="106" spans="34:78">
      <c r="AH106">
        <v>10.5</v>
      </c>
      <c r="AI106" s="47" t="e">
        <f t="shared" ca="1" si="11"/>
        <v>#N/A</v>
      </c>
      <c r="AJ106" s="47" t="e">
        <f t="shared" ca="1" si="11"/>
        <v>#N/A</v>
      </c>
      <c r="AK106" s="47">
        <f t="shared" ca="1" si="11"/>
        <v>0</v>
      </c>
      <c r="AL106" s="47">
        <f t="shared" ca="1" si="11"/>
        <v>0.18</v>
      </c>
      <c r="AM106" s="47">
        <f t="shared" ca="1" si="11"/>
        <v>0.62</v>
      </c>
      <c r="AN106" s="47">
        <f t="shared" ca="1" si="11"/>
        <v>0.94</v>
      </c>
      <c r="AO106" s="47">
        <f t="shared" ca="1" si="11"/>
        <v>1.47</v>
      </c>
      <c r="AP106" s="47">
        <f t="shared" ca="1" si="11"/>
        <v>2.16</v>
      </c>
      <c r="AQ106" s="47">
        <f t="shared" ca="1" si="11"/>
        <v>2.2999999999999998</v>
      </c>
      <c r="AR106">
        <v>104</v>
      </c>
      <c r="AT106">
        <v>105</v>
      </c>
      <c r="AU106" t="s">
        <v>43</v>
      </c>
      <c r="AV106">
        <v>10.747595451890801</v>
      </c>
      <c r="AW106">
        <v>0.58701674025191897</v>
      </c>
      <c r="AX106">
        <v>1.0665602495206401</v>
      </c>
      <c r="AY106">
        <v>0.72208806871348297</v>
      </c>
      <c r="AZ106">
        <v>1.3799876424409101</v>
      </c>
      <c r="BA106">
        <v>2.3103936617995999</v>
      </c>
      <c r="BE106">
        <f ca="1"/>
        <v>10.58</v>
      </c>
      <c r="BF106">
        <f ca="1"/>
        <v>0</v>
      </c>
      <c r="BG106">
        <f ca="1"/>
        <v>0</v>
      </c>
      <c r="BH106">
        <f ca="1"/>
        <v>0.01</v>
      </c>
      <c r="BI106">
        <f ca="1"/>
        <v>7.0000000000000007E-2</v>
      </c>
      <c r="BJ106">
        <f ca="1"/>
        <v>0.17</v>
      </c>
      <c r="BK106">
        <f ca="1"/>
        <v>0.25</v>
      </c>
      <c r="BL106">
        <f ca="1"/>
        <v>0.36</v>
      </c>
      <c r="BM106">
        <f ca="1"/>
        <v>0.42</v>
      </c>
      <c r="BN106">
        <f ca="1"/>
        <v>0.46</v>
      </c>
      <c r="BO106">
        <f ca="1"/>
        <v>0.62</v>
      </c>
      <c r="BP106">
        <f ca="1"/>
        <v>0.65</v>
      </c>
      <c r="BQ106">
        <f ca="1"/>
        <v>0.7</v>
      </c>
      <c r="BR106">
        <f ca="1"/>
        <v>0.77</v>
      </c>
      <c r="BS106">
        <f ca="1"/>
        <v>0.83</v>
      </c>
      <c r="BT106">
        <f ca="1"/>
        <v>0.93</v>
      </c>
      <c r="BU106">
        <f ca="1"/>
        <v>1.01</v>
      </c>
      <c r="BV106">
        <f ca="1"/>
        <v>1.19</v>
      </c>
      <c r="BW106">
        <f ca="1"/>
        <v>1.45</v>
      </c>
      <c r="BX106">
        <f ca="1"/>
        <v>2.15</v>
      </c>
      <c r="BY106">
        <f ca="1"/>
        <v>2.2999999999999998</v>
      </c>
      <c r="BZ106">
        <f ca="1"/>
        <v>0</v>
      </c>
    </row>
    <row r="107" spans="34:78">
      <c r="AH107">
        <v>10.58</v>
      </c>
      <c r="AI107" s="47" t="e">
        <f t="shared" ca="1" si="11"/>
        <v>#N/A</v>
      </c>
      <c r="AJ107" s="47" t="e">
        <f t="shared" ca="1" si="11"/>
        <v>#N/A</v>
      </c>
      <c r="AK107" s="47">
        <f t="shared" ca="1" si="11"/>
        <v>0</v>
      </c>
      <c r="AL107" s="47">
        <f t="shared" ca="1" si="11"/>
        <v>0.17</v>
      </c>
      <c r="AM107" s="47">
        <f t="shared" ca="1" si="11"/>
        <v>0.62</v>
      </c>
      <c r="AN107" s="47">
        <f t="shared" ca="1" si="11"/>
        <v>0.93</v>
      </c>
      <c r="AO107" s="47">
        <f t="shared" ca="1" si="11"/>
        <v>1.45</v>
      </c>
      <c r="AP107" s="47">
        <f t="shared" ca="1" si="11"/>
        <v>2.15</v>
      </c>
      <c r="AQ107" s="47">
        <f t="shared" ca="1" si="11"/>
        <v>2.2999999999999998</v>
      </c>
      <c r="AR107">
        <v>105</v>
      </c>
      <c r="AT107">
        <v>106</v>
      </c>
      <c r="AU107" t="s">
        <v>43</v>
      </c>
      <c r="AV107">
        <v>10.8309287852242</v>
      </c>
      <c r="AW107">
        <v>0.58726430854315403</v>
      </c>
      <c r="AX107">
        <v>1.06869669621436</v>
      </c>
      <c r="AY107">
        <v>0.71926515521709</v>
      </c>
      <c r="AZ107">
        <v>1.3796322708230799</v>
      </c>
      <c r="BA107">
        <v>2.3118110184660101</v>
      </c>
      <c r="BE107">
        <f ca="1"/>
        <v>10.67</v>
      </c>
      <c r="BF107">
        <f ca="1"/>
        <v>0</v>
      </c>
      <c r="BG107">
        <f ca="1"/>
        <v>0</v>
      </c>
      <c r="BH107">
        <f ca="1"/>
        <v>0</v>
      </c>
      <c r="BI107">
        <f ca="1"/>
        <v>0.06</v>
      </c>
      <c r="BJ107">
        <f ca="1"/>
        <v>0.16</v>
      </c>
      <c r="BK107">
        <f ca="1"/>
        <v>0.24</v>
      </c>
      <c r="BL107">
        <f ca="1"/>
        <v>0.35</v>
      </c>
      <c r="BM107">
        <f ca="1"/>
        <v>0.41</v>
      </c>
      <c r="BN107">
        <f ca="1"/>
        <v>0.45</v>
      </c>
      <c r="BO107">
        <f ca="1"/>
        <v>0.61</v>
      </c>
      <c r="BP107">
        <f ca="1"/>
        <v>0.64</v>
      </c>
      <c r="BQ107">
        <f ca="1"/>
        <v>0.69</v>
      </c>
      <c r="BR107">
        <f ca="1"/>
        <v>0.76</v>
      </c>
      <c r="BS107">
        <f ca="1"/>
        <v>0.82</v>
      </c>
      <c r="BT107">
        <f ca="1"/>
        <v>0.92</v>
      </c>
      <c r="BU107">
        <f ca="1"/>
        <v>1</v>
      </c>
      <c r="BV107">
        <f ca="1"/>
        <v>1.17</v>
      </c>
      <c r="BW107">
        <f ca="1"/>
        <v>1.43</v>
      </c>
      <c r="BX107">
        <f ca="1"/>
        <v>2.14</v>
      </c>
      <c r="BY107">
        <f ca="1"/>
        <v>2.2999999999999998</v>
      </c>
      <c r="BZ107">
        <f ca="1"/>
        <v>0</v>
      </c>
    </row>
    <row r="108" spans="34:78">
      <c r="AH108">
        <v>10.67</v>
      </c>
      <c r="AI108" s="47" t="e">
        <f t="shared" ca="1" si="11"/>
        <v>#N/A</v>
      </c>
      <c r="AJ108" s="47" t="e">
        <f t="shared" ca="1" si="11"/>
        <v>#N/A</v>
      </c>
      <c r="AK108" s="47">
        <f t="shared" ca="1" si="11"/>
        <v>0</v>
      </c>
      <c r="AL108" s="47">
        <f t="shared" ca="1" si="11"/>
        <v>0.16</v>
      </c>
      <c r="AM108" s="47">
        <f t="shared" ca="1" si="11"/>
        <v>0.61</v>
      </c>
      <c r="AN108" s="47">
        <f t="shared" ca="1" si="11"/>
        <v>0.92</v>
      </c>
      <c r="AO108" s="47">
        <f t="shared" ca="1" si="11"/>
        <v>1.43</v>
      </c>
      <c r="AP108" s="47">
        <f t="shared" ca="1" si="11"/>
        <v>2.14</v>
      </c>
      <c r="AQ108" s="47">
        <f t="shared" ca="1" si="11"/>
        <v>2.2999999999999998</v>
      </c>
      <c r="AR108">
        <v>106</v>
      </c>
      <c r="AT108">
        <v>107</v>
      </c>
      <c r="AU108" t="s">
        <v>43</v>
      </c>
      <c r="AV108">
        <v>10.914262118557501</v>
      </c>
      <c r="AW108">
        <v>0.58751187683438899</v>
      </c>
      <c r="AX108">
        <v>1.07083314290808</v>
      </c>
      <c r="AY108">
        <v>0.71644224172069604</v>
      </c>
      <c r="AZ108">
        <v>1.37927689920524</v>
      </c>
      <c r="BA108">
        <v>2.3132283751324301</v>
      </c>
      <c r="BE108">
        <f ca="1"/>
        <v>10.75</v>
      </c>
      <c r="BF108">
        <f ca="1"/>
        <v>0</v>
      </c>
      <c r="BG108">
        <f ca="1"/>
        <v>0</v>
      </c>
      <c r="BH108">
        <f ca="1"/>
        <v>0</v>
      </c>
      <c r="BI108">
        <f ca="1"/>
        <v>0.05</v>
      </c>
      <c r="BJ108">
        <f ca="1"/>
        <v>0.15</v>
      </c>
      <c r="BK108">
        <f ca="1"/>
        <v>0.22</v>
      </c>
      <c r="BL108">
        <f ca="1"/>
        <v>0.34</v>
      </c>
      <c r="BM108">
        <f ca="1"/>
        <v>0.4</v>
      </c>
      <c r="BN108">
        <f ca="1"/>
        <v>0.44</v>
      </c>
      <c r="BO108">
        <f ca="1"/>
        <v>0.6</v>
      </c>
      <c r="BP108">
        <f ca="1"/>
        <v>0.63</v>
      </c>
      <c r="BQ108">
        <f ca="1"/>
        <v>0.69</v>
      </c>
      <c r="BR108">
        <f ca="1"/>
        <v>0.76</v>
      </c>
      <c r="BS108">
        <f ca="1"/>
        <v>0.82</v>
      </c>
      <c r="BT108">
        <f ca="1"/>
        <v>0.91</v>
      </c>
      <c r="BU108">
        <f ca="1"/>
        <v>0.99</v>
      </c>
      <c r="BV108">
        <f ca="1"/>
        <v>1.1599999999999999</v>
      </c>
      <c r="BW108">
        <f ca="1"/>
        <v>1.41</v>
      </c>
      <c r="BX108">
        <f ca="1"/>
        <v>2.14</v>
      </c>
      <c r="BY108">
        <f ca="1"/>
        <v>2.2999999999999998</v>
      </c>
      <c r="BZ108">
        <f ca="1"/>
        <v>0</v>
      </c>
    </row>
    <row r="109" spans="34:78">
      <c r="AH109">
        <v>10.75</v>
      </c>
      <c r="AI109" s="47" t="e">
        <f t="shared" ca="1" si="11"/>
        <v>#N/A</v>
      </c>
      <c r="AJ109" s="47" t="e">
        <f t="shared" ca="1" si="11"/>
        <v>#N/A</v>
      </c>
      <c r="AK109" s="47">
        <f t="shared" ca="1" si="11"/>
        <v>0</v>
      </c>
      <c r="AL109" s="47">
        <f t="shared" ca="1" si="11"/>
        <v>0.15</v>
      </c>
      <c r="AM109" s="47">
        <f t="shared" ca="1" si="11"/>
        <v>0.6</v>
      </c>
      <c r="AN109" s="47">
        <f t="shared" ca="1" si="11"/>
        <v>0.91</v>
      </c>
      <c r="AO109" s="47">
        <f t="shared" ca="1" si="11"/>
        <v>1.41</v>
      </c>
      <c r="AP109" s="47">
        <f t="shared" ca="1" si="11"/>
        <v>2.14</v>
      </c>
      <c r="AQ109" s="47">
        <f t="shared" ca="1" si="11"/>
        <v>2.2999999999999998</v>
      </c>
      <c r="AR109">
        <v>107</v>
      </c>
      <c r="AT109">
        <v>108</v>
      </c>
      <c r="AU109" t="s">
        <v>43</v>
      </c>
      <c r="AV109">
        <v>10.997595451890801</v>
      </c>
      <c r="AW109">
        <v>0.58775944512562395</v>
      </c>
      <c r="AX109">
        <v>1.0729695896017899</v>
      </c>
      <c r="AY109">
        <v>0.71361932822430196</v>
      </c>
      <c r="AZ109">
        <v>1.37892152758741</v>
      </c>
      <c r="BA109">
        <v>2.3146457317988398</v>
      </c>
      <c r="BE109">
        <f ca="1"/>
        <v>10.83</v>
      </c>
      <c r="BF109">
        <f ca="1"/>
        <v>0</v>
      </c>
      <c r="BG109">
        <f ca="1"/>
        <v>0</v>
      </c>
      <c r="BH109">
        <f ca="1"/>
        <v>0</v>
      </c>
      <c r="BI109">
        <f ca="1"/>
        <v>0.04</v>
      </c>
      <c r="BJ109">
        <f ca="1"/>
        <v>0.14000000000000001</v>
      </c>
      <c r="BK109">
        <f ca="1"/>
        <v>0.21</v>
      </c>
      <c r="BL109">
        <f ca="1"/>
        <v>0.33</v>
      </c>
      <c r="BM109">
        <f ca="1"/>
        <v>0.39</v>
      </c>
      <c r="BN109">
        <f ca="1"/>
        <v>0.43</v>
      </c>
      <c r="BO109">
        <f ca="1"/>
        <v>0.59</v>
      </c>
      <c r="BP109">
        <f ca="1"/>
        <v>0.63</v>
      </c>
      <c r="BQ109">
        <f ca="1"/>
        <v>0.68</v>
      </c>
      <c r="BR109">
        <f ca="1"/>
        <v>0.75</v>
      </c>
      <c r="BS109">
        <f ca="1"/>
        <v>0.81</v>
      </c>
      <c r="BT109">
        <f ca="1"/>
        <v>0.9</v>
      </c>
      <c r="BU109">
        <f ca="1"/>
        <v>0.98</v>
      </c>
      <c r="BV109">
        <f ca="1"/>
        <v>1.1399999999999999</v>
      </c>
      <c r="BW109">
        <f ca="1"/>
        <v>1.39</v>
      </c>
      <c r="BX109">
        <f ca="1"/>
        <v>2.13</v>
      </c>
      <c r="BY109">
        <f ca="1"/>
        <v>2.2999999999999998</v>
      </c>
      <c r="BZ109">
        <f ca="1"/>
        <v>0</v>
      </c>
    </row>
    <row r="110" spans="34:78">
      <c r="AH110">
        <v>10.83</v>
      </c>
      <c r="AI110" s="47" t="e">
        <f t="shared" ca="1" si="11"/>
        <v>#N/A</v>
      </c>
      <c r="AJ110" s="47" t="e">
        <f t="shared" ca="1" si="11"/>
        <v>#N/A</v>
      </c>
      <c r="AK110" s="47">
        <f t="shared" ca="1" si="11"/>
        <v>0</v>
      </c>
      <c r="AL110" s="47">
        <f t="shared" ca="1" si="11"/>
        <v>0.14000000000000001</v>
      </c>
      <c r="AM110" s="47">
        <f t="shared" ca="1" si="11"/>
        <v>0.59</v>
      </c>
      <c r="AN110" s="47">
        <f t="shared" ca="1" si="11"/>
        <v>0.9</v>
      </c>
      <c r="AO110" s="47">
        <f t="shared" ca="1" si="11"/>
        <v>1.39</v>
      </c>
      <c r="AP110" s="47">
        <f t="shared" ca="1" si="11"/>
        <v>2.13</v>
      </c>
      <c r="AQ110" s="47">
        <f t="shared" ca="1" si="11"/>
        <v>2.2999999999999998</v>
      </c>
      <c r="AR110">
        <v>108</v>
      </c>
      <c r="AT110">
        <v>109</v>
      </c>
      <c r="AU110" t="s">
        <v>43</v>
      </c>
      <c r="AV110">
        <v>11.0809287852242</v>
      </c>
      <c r="AW110">
        <v>0.58800701341685901</v>
      </c>
      <c r="AX110">
        <v>1.07510603629551</v>
      </c>
      <c r="AY110">
        <v>0.710796414727908</v>
      </c>
      <c r="AZ110">
        <v>1.3785661559695701</v>
      </c>
      <c r="BA110">
        <v>2.3160630884652602</v>
      </c>
      <c r="BE110">
        <f ca="1"/>
        <v>10.92</v>
      </c>
      <c r="BF110">
        <f ca="1"/>
        <v>0</v>
      </c>
      <c r="BG110">
        <f ca="1"/>
        <v>0</v>
      </c>
      <c r="BH110">
        <f ca="1"/>
        <v>0</v>
      </c>
      <c r="BI110">
        <f ca="1"/>
        <v>0.03</v>
      </c>
      <c r="BJ110">
        <f ca="1"/>
        <v>0.13</v>
      </c>
      <c r="BK110">
        <f ca="1"/>
        <v>0.2</v>
      </c>
      <c r="BL110">
        <f ca="1"/>
        <v>0.32</v>
      </c>
      <c r="BM110">
        <f ca="1"/>
        <v>0.38</v>
      </c>
      <c r="BN110">
        <f ca="1"/>
        <v>0.42</v>
      </c>
      <c r="BO110">
        <f ca="1"/>
        <v>0.59</v>
      </c>
      <c r="BP110">
        <f ca="1"/>
        <v>0.62</v>
      </c>
      <c r="BQ110">
        <f ca="1"/>
        <v>0.67</v>
      </c>
      <c r="BR110">
        <f ca="1"/>
        <v>0.74</v>
      </c>
      <c r="BS110">
        <f ca="1"/>
        <v>0.8</v>
      </c>
      <c r="BT110">
        <f ca="1"/>
        <v>0.89</v>
      </c>
      <c r="BU110">
        <f ca="1"/>
        <v>0.96</v>
      </c>
      <c r="BV110">
        <f ca="1"/>
        <v>1.1200000000000001</v>
      </c>
      <c r="BW110">
        <f ca="1"/>
        <v>1.37</v>
      </c>
      <c r="BX110">
        <f ca="1"/>
        <v>2.12</v>
      </c>
      <c r="BY110">
        <f ca="1"/>
        <v>2.29</v>
      </c>
      <c r="BZ110">
        <f ca="1"/>
        <v>0</v>
      </c>
    </row>
    <row r="111" spans="34:78">
      <c r="AH111">
        <v>10.92</v>
      </c>
      <c r="AI111" s="47" t="e">
        <f t="shared" ca="1" si="11"/>
        <v>#N/A</v>
      </c>
      <c r="AJ111" s="47" t="e">
        <f t="shared" ca="1" si="11"/>
        <v>#N/A</v>
      </c>
      <c r="AK111" s="47">
        <f t="shared" ca="1" si="11"/>
        <v>0</v>
      </c>
      <c r="AL111" s="47">
        <f t="shared" ca="1" si="11"/>
        <v>0.13</v>
      </c>
      <c r="AM111" s="47">
        <f t="shared" ca="1" si="11"/>
        <v>0.59</v>
      </c>
      <c r="AN111" s="47">
        <f t="shared" ca="1" si="11"/>
        <v>0.89</v>
      </c>
      <c r="AO111" s="47">
        <f t="shared" ca="1" si="11"/>
        <v>1.37</v>
      </c>
      <c r="AP111" s="47">
        <f t="shared" ca="1" si="11"/>
        <v>2.12</v>
      </c>
      <c r="AQ111" s="47">
        <f t="shared" ca="1" si="11"/>
        <v>2.29</v>
      </c>
      <c r="AR111">
        <v>109</v>
      </c>
      <c r="AT111">
        <v>110</v>
      </c>
      <c r="AU111" t="s">
        <v>43</v>
      </c>
      <c r="AV111">
        <v>11.164262118557501</v>
      </c>
      <c r="AW111">
        <v>0.58825458170809397</v>
      </c>
      <c r="AX111">
        <v>1.07724248298923</v>
      </c>
      <c r="AY111">
        <v>0.70797350123151404</v>
      </c>
      <c r="AZ111">
        <v>1.3782107843517299</v>
      </c>
      <c r="BA111">
        <v>2.31748044513167</v>
      </c>
      <c r="BE111">
        <f ca="1"/>
        <v>11</v>
      </c>
      <c r="BF111">
        <f ca="1"/>
        <v>0</v>
      </c>
      <c r="BG111">
        <f ca="1"/>
        <v>0</v>
      </c>
      <c r="BH111">
        <f ca="1"/>
        <v>0</v>
      </c>
      <c r="BI111">
        <f ca="1"/>
        <v>0.01</v>
      </c>
      <c r="BJ111">
        <f ca="1"/>
        <v>0.11</v>
      </c>
      <c r="BK111">
        <f ca="1"/>
        <v>0.19</v>
      </c>
      <c r="BL111">
        <f ca="1"/>
        <v>0.31</v>
      </c>
      <c r="BM111">
        <f ca="1"/>
        <v>0.37</v>
      </c>
      <c r="BN111">
        <f ca="1"/>
        <v>0.4</v>
      </c>
      <c r="BO111">
        <f ca="1"/>
        <v>0.57999999999999996</v>
      </c>
      <c r="BP111">
        <f ca="1"/>
        <v>0.61</v>
      </c>
      <c r="BQ111">
        <f ca="1"/>
        <v>0.66</v>
      </c>
      <c r="BR111">
        <f ca="1"/>
        <v>0.74</v>
      </c>
      <c r="BS111">
        <f ca="1"/>
        <v>0.79</v>
      </c>
      <c r="BT111">
        <f ca="1"/>
        <v>0.88</v>
      </c>
      <c r="BU111">
        <f ca="1"/>
        <v>0.95</v>
      </c>
      <c r="BV111">
        <f ca="1"/>
        <v>1.1100000000000001</v>
      </c>
      <c r="BW111">
        <f ca="1"/>
        <v>1.35</v>
      </c>
      <c r="BX111">
        <f ca="1"/>
        <v>2.11</v>
      </c>
      <c r="BY111">
        <f ca="1"/>
        <v>2.29</v>
      </c>
      <c r="BZ111">
        <f ca="1"/>
        <v>0</v>
      </c>
    </row>
    <row r="112" spans="34:78">
      <c r="AH112">
        <v>11</v>
      </c>
      <c r="AI112" s="47" t="e">
        <f t="shared" ca="1" si="11"/>
        <v>#N/A</v>
      </c>
      <c r="AJ112" s="47" t="e">
        <f t="shared" ca="1" si="11"/>
        <v>#N/A</v>
      </c>
      <c r="AK112" s="47">
        <f t="shared" ca="1" si="11"/>
        <v>0</v>
      </c>
      <c r="AL112" s="47">
        <f t="shared" ca="1" si="11"/>
        <v>0.11</v>
      </c>
      <c r="AM112" s="47">
        <f t="shared" ca="1" si="11"/>
        <v>0.57999999999999996</v>
      </c>
      <c r="AN112" s="47">
        <f t="shared" ca="1" si="11"/>
        <v>0.88</v>
      </c>
      <c r="AO112" s="47">
        <f t="shared" ca="1" si="11"/>
        <v>1.35</v>
      </c>
      <c r="AP112" s="47">
        <f t="shared" ca="1" si="11"/>
        <v>2.11</v>
      </c>
      <c r="AQ112" s="47">
        <f t="shared" ca="1" si="11"/>
        <v>2.29</v>
      </c>
      <c r="AR112">
        <v>110</v>
      </c>
      <c r="AT112">
        <v>111</v>
      </c>
      <c r="AU112" t="s">
        <v>43</v>
      </c>
      <c r="AV112">
        <v>11.247595451890801</v>
      </c>
      <c r="AW112">
        <v>0.58850214999932904</v>
      </c>
      <c r="AX112">
        <v>1.0793789296829499</v>
      </c>
      <c r="AY112">
        <v>0.70515058773511996</v>
      </c>
      <c r="AZ112">
        <v>1.3778554127339</v>
      </c>
      <c r="BA112">
        <v>2.3188978017980899</v>
      </c>
      <c r="BE112">
        <f ca="1"/>
        <v>11.08</v>
      </c>
      <c r="BF112">
        <f ca="1"/>
        <v>0</v>
      </c>
      <c r="BG112">
        <f ca="1"/>
        <v>0</v>
      </c>
      <c r="BH112">
        <f ca="1"/>
        <v>0</v>
      </c>
      <c r="BI112">
        <f ca="1"/>
        <v>0</v>
      </c>
      <c r="BJ112">
        <f ca="1"/>
        <v>0.1</v>
      </c>
      <c r="BK112">
        <f ca="1"/>
        <v>0.18</v>
      </c>
      <c r="BL112">
        <f ca="1"/>
        <v>0.3</v>
      </c>
      <c r="BM112">
        <f ca="1"/>
        <v>0.36</v>
      </c>
      <c r="BN112">
        <f ca="1"/>
        <v>0.39</v>
      </c>
      <c r="BO112">
        <f ca="1"/>
        <v>0.56999999999999995</v>
      </c>
      <c r="BP112">
        <f ca="1"/>
        <v>0.6</v>
      </c>
      <c r="BQ112">
        <f ca="1"/>
        <v>0.66</v>
      </c>
      <c r="BR112">
        <f ca="1"/>
        <v>0.73</v>
      </c>
      <c r="BS112">
        <f ca="1"/>
        <v>0.78</v>
      </c>
      <c r="BT112">
        <f ca="1"/>
        <v>0.87</v>
      </c>
      <c r="BU112">
        <f ca="1"/>
        <v>0.94</v>
      </c>
      <c r="BV112">
        <f ca="1"/>
        <v>1.0900000000000001</v>
      </c>
      <c r="BW112">
        <f ca="1"/>
        <v>1.32</v>
      </c>
      <c r="BX112">
        <f ca="1"/>
        <v>2.1</v>
      </c>
      <c r="BY112">
        <f ca="1"/>
        <v>2.29</v>
      </c>
      <c r="BZ112">
        <f ca="1"/>
        <v>0</v>
      </c>
    </row>
    <row r="113" spans="34:78">
      <c r="AH113">
        <v>11.08</v>
      </c>
      <c r="AI113" s="47" t="e">
        <f t="shared" ca="1" si="11"/>
        <v>#N/A</v>
      </c>
      <c r="AJ113" s="47" t="e">
        <f t="shared" ca="1" si="11"/>
        <v>#N/A</v>
      </c>
      <c r="AK113" s="47">
        <f t="shared" ca="1" si="11"/>
        <v>0</v>
      </c>
      <c r="AL113" s="47">
        <f t="shared" ca="1" si="11"/>
        <v>0.1</v>
      </c>
      <c r="AM113" s="47">
        <f t="shared" ca="1" si="11"/>
        <v>0.56999999999999995</v>
      </c>
      <c r="AN113" s="47">
        <f t="shared" ca="1" si="11"/>
        <v>0.87</v>
      </c>
      <c r="AO113" s="47">
        <f t="shared" ca="1" si="11"/>
        <v>1.32</v>
      </c>
      <c r="AP113" s="47">
        <f t="shared" ca="1" si="11"/>
        <v>2.1</v>
      </c>
      <c r="AQ113" s="47">
        <f t="shared" ca="1" si="11"/>
        <v>2.29</v>
      </c>
      <c r="AR113">
        <v>111</v>
      </c>
      <c r="AT113">
        <v>112</v>
      </c>
      <c r="AU113" t="s">
        <v>43</v>
      </c>
      <c r="AV113">
        <v>11.3309287852242</v>
      </c>
      <c r="AW113">
        <v>0.58874971829056399</v>
      </c>
      <c r="AX113">
        <v>1.0815153763766601</v>
      </c>
      <c r="AY113">
        <v>0.702327674238726</v>
      </c>
      <c r="AZ113">
        <v>1.3775000411160601</v>
      </c>
      <c r="BA113">
        <v>2.3203151584645099</v>
      </c>
      <c r="BE113">
        <f ca="1"/>
        <v>11.17</v>
      </c>
      <c r="BF113">
        <f ca="1"/>
        <v>0</v>
      </c>
      <c r="BG113">
        <f ca="1"/>
        <v>0</v>
      </c>
      <c r="BH113">
        <f ca="1"/>
        <v>0</v>
      </c>
      <c r="BI113">
        <f ca="1"/>
        <v>0</v>
      </c>
      <c r="BJ113">
        <f ca="1"/>
        <v>0.09</v>
      </c>
      <c r="BK113">
        <f ca="1"/>
        <v>0.16</v>
      </c>
      <c r="BL113">
        <f ca="1"/>
        <v>0.28999999999999998</v>
      </c>
      <c r="BM113">
        <f ca="1"/>
        <v>0.35</v>
      </c>
      <c r="BN113">
        <f ca="1"/>
        <v>0.38</v>
      </c>
      <c r="BO113">
        <f ca="1"/>
        <v>0.56000000000000005</v>
      </c>
      <c r="BP113">
        <f ca="1"/>
        <v>0.59</v>
      </c>
      <c r="BQ113">
        <f ca="1"/>
        <v>0.65</v>
      </c>
      <c r="BR113">
        <f ca="1"/>
        <v>0.72</v>
      </c>
      <c r="BS113">
        <f ca="1"/>
        <v>0.77</v>
      </c>
      <c r="BT113">
        <f ca="1"/>
        <v>0.86</v>
      </c>
      <c r="BU113">
        <f ca="1"/>
        <v>0.92</v>
      </c>
      <c r="BV113">
        <f ca="1"/>
        <v>1.07</v>
      </c>
      <c r="BW113">
        <f ca="1"/>
        <v>1.3</v>
      </c>
      <c r="BX113">
        <f ca="1"/>
        <v>2.09</v>
      </c>
      <c r="BY113">
        <f ca="1"/>
        <v>2.29</v>
      </c>
      <c r="BZ113">
        <f ca="1"/>
        <v>0</v>
      </c>
    </row>
    <row r="114" spans="34:78">
      <c r="AH114">
        <v>11.17</v>
      </c>
      <c r="AI114" s="47" t="e">
        <f t="shared" ref="AI114:AQ124" ca="1" si="12">IF(AND(AI$3&gt;=MIN($J$5:$AD$5),AI$3&lt;=MAX($J$5:$AD$5)),INDEX(allCentiles,$AR114,MATCH(AI$3,topRow)),NA())</f>
        <v>#N/A</v>
      </c>
      <c r="AJ114" s="47" t="e">
        <f t="shared" ca="1" si="12"/>
        <v>#N/A</v>
      </c>
      <c r="AK114" s="47">
        <f t="shared" ca="1" si="12"/>
        <v>0</v>
      </c>
      <c r="AL114" s="47">
        <f t="shared" ca="1" si="12"/>
        <v>0.09</v>
      </c>
      <c r="AM114" s="47">
        <f t="shared" ca="1" si="12"/>
        <v>0.56000000000000005</v>
      </c>
      <c r="AN114" s="47">
        <f t="shared" ca="1" si="12"/>
        <v>0.86</v>
      </c>
      <c r="AO114" s="47">
        <f t="shared" ca="1" si="12"/>
        <v>1.3</v>
      </c>
      <c r="AP114" s="47">
        <f t="shared" ca="1" si="12"/>
        <v>2.09</v>
      </c>
      <c r="AQ114" s="47">
        <f t="shared" ca="1" si="12"/>
        <v>2.29</v>
      </c>
      <c r="AR114">
        <v>112</v>
      </c>
      <c r="AT114">
        <v>113</v>
      </c>
      <c r="AU114" t="s">
        <v>43</v>
      </c>
      <c r="AV114">
        <v>11.414262118557501</v>
      </c>
      <c r="AW114">
        <v>0.58899728658179895</v>
      </c>
      <c r="AX114">
        <v>1.08365182307038</v>
      </c>
      <c r="AY114">
        <v>0.69950476074233303</v>
      </c>
      <c r="AZ114">
        <v>1.3771446694982299</v>
      </c>
      <c r="BA114">
        <v>2.32173251513092</v>
      </c>
      <c r="BE114">
        <f ca="1"/>
        <v>11.25</v>
      </c>
      <c r="BF114">
        <f ca="1"/>
        <v>0</v>
      </c>
      <c r="BG114">
        <f ca="1"/>
        <v>0</v>
      </c>
      <c r="BH114">
        <f ca="1"/>
        <v>0</v>
      </c>
      <c r="BI114">
        <f ca="1"/>
        <v>0</v>
      </c>
      <c r="BJ114">
        <f ca="1"/>
        <v>0.08</v>
      </c>
      <c r="BK114">
        <f ca="1"/>
        <v>0.15</v>
      </c>
      <c r="BL114">
        <f ca="1"/>
        <v>0.28000000000000003</v>
      </c>
      <c r="BM114">
        <f ca="1"/>
        <v>0.34</v>
      </c>
      <c r="BN114">
        <f ca="1"/>
        <v>0.37</v>
      </c>
      <c r="BO114">
        <f ca="1"/>
        <v>0.56000000000000005</v>
      </c>
      <c r="BP114">
        <f ca="1"/>
        <v>0.59</v>
      </c>
      <c r="BQ114">
        <f ca="1"/>
        <v>0.64</v>
      </c>
      <c r="BR114">
        <f ca="1"/>
        <v>0.71</v>
      </c>
      <c r="BS114">
        <f ca="1"/>
        <v>0.76</v>
      </c>
      <c r="BT114">
        <f ca="1"/>
        <v>0.84</v>
      </c>
      <c r="BU114">
        <f ca="1"/>
        <v>0.91</v>
      </c>
      <c r="BV114">
        <f ca="1"/>
        <v>1.06</v>
      </c>
      <c r="BW114">
        <f ca="1"/>
        <v>1.28</v>
      </c>
      <c r="BX114">
        <f ca="1"/>
        <v>2.08</v>
      </c>
      <c r="BY114">
        <f ca="1"/>
        <v>2.29</v>
      </c>
      <c r="BZ114">
        <f ca="1"/>
        <v>0</v>
      </c>
    </row>
    <row r="115" spans="34:78">
      <c r="AH115">
        <v>11.25</v>
      </c>
      <c r="AI115" s="47" t="e">
        <f t="shared" ca="1" si="12"/>
        <v>#N/A</v>
      </c>
      <c r="AJ115" s="47" t="e">
        <f t="shared" ca="1" si="12"/>
        <v>#N/A</v>
      </c>
      <c r="AK115" s="47">
        <f t="shared" ca="1" si="12"/>
        <v>0</v>
      </c>
      <c r="AL115" s="47">
        <f t="shared" ca="1" si="12"/>
        <v>0.08</v>
      </c>
      <c r="AM115" s="47">
        <f t="shared" ca="1" si="12"/>
        <v>0.56000000000000005</v>
      </c>
      <c r="AN115" s="47">
        <f t="shared" ca="1" si="12"/>
        <v>0.84</v>
      </c>
      <c r="AO115" s="47">
        <f t="shared" ca="1" si="12"/>
        <v>1.28</v>
      </c>
      <c r="AP115" s="47">
        <f t="shared" ca="1" si="12"/>
        <v>2.08</v>
      </c>
      <c r="AQ115" s="47">
        <f t="shared" ca="1" si="12"/>
        <v>2.29</v>
      </c>
      <c r="AR115">
        <v>113</v>
      </c>
      <c r="AT115">
        <v>114</v>
      </c>
      <c r="AU115" t="s">
        <v>43</v>
      </c>
      <c r="AV115">
        <v>11.497595451890801</v>
      </c>
      <c r="AW115">
        <v>0.58924485487303402</v>
      </c>
      <c r="AX115">
        <v>1.0857882697640999</v>
      </c>
      <c r="AY115">
        <v>0.69668184724593896</v>
      </c>
      <c r="AZ115">
        <v>1.37678929788039</v>
      </c>
      <c r="BA115">
        <v>2.32314987179734</v>
      </c>
      <c r="BE115">
        <f ca="1"/>
        <v>11.33</v>
      </c>
      <c r="BF115">
        <f ca="1"/>
        <v>0</v>
      </c>
      <c r="BG115">
        <f ca="1"/>
        <v>0</v>
      </c>
      <c r="BH115">
        <f ca="1"/>
        <v>0</v>
      </c>
      <c r="BI115">
        <f ca="1"/>
        <v>0</v>
      </c>
      <c r="BJ115">
        <f ca="1"/>
        <v>0.06</v>
      </c>
      <c r="BK115">
        <f ca="1"/>
        <v>0.14000000000000001</v>
      </c>
      <c r="BL115">
        <f ca="1"/>
        <v>0.27</v>
      </c>
      <c r="BM115">
        <f ca="1"/>
        <v>0.32</v>
      </c>
      <c r="BN115">
        <f ca="1"/>
        <v>0.36</v>
      </c>
      <c r="BO115">
        <f ca="1"/>
        <v>0.55000000000000004</v>
      </c>
      <c r="BP115">
        <f ca="1"/>
        <v>0.57999999999999996</v>
      </c>
      <c r="BQ115">
        <f ca="1"/>
        <v>0.63</v>
      </c>
      <c r="BR115">
        <f ca="1"/>
        <v>0.71</v>
      </c>
      <c r="BS115">
        <f ca="1"/>
        <v>0.76</v>
      </c>
      <c r="BT115">
        <f ca="1"/>
        <v>0.83</v>
      </c>
      <c r="BU115">
        <f ca="1"/>
        <v>0.9</v>
      </c>
      <c r="BV115">
        <f ca="1"/>
        <v>1.04</v>
      </c>
      <c r="BW115">
        <f ca="1"/>
        <v>1.26</v>
      </c>
      <c r="BX115">
        <f ca="1"/>
        <v>2.0699999999999998</v>
      </c>
      <c r="BY115">
        <f ca="1"/>
        <v>2.29</v>
      </c>
      <c r="BZ115">
        <f ca="1"/>
        <v>0</v>
      </c>
    </row>
    <row r="116" spans="34:78">
      <c r="AH116">
        <v>11.33</v>
      </c>
      <c r="AI116" s="47" t="e">
        <f t="shared" ca="1" si="12"/>
        <v>#N/A</v>
      </c>
      <c r="AJ116" s="47" t="e">
        <f t="shared" ca="1" si="12"/>
        <v>#N/A</v>
      </c>
      <c r="AK116" s="47">
        <f t="shared" ca="1" si="12"/>
        <v>0</v>
      </c>
      <c r="AL116" s="47">
        <f t="shared" ca="1" si="12"/>
        <v>0.06</v>
      </c>
      <c r="AM116" s="47">
        <f t="shared" ca="1" si="12"/>
        <v>0.55000000000000004</v>
      </c>
      <c r="AN116" s="47">
        <f t="shared" ca="1" si="12"/>
        <v>0.83</v>
      </c>
      <c r="AO116" s="47">
        <f t="shared" ca="1" si="12"/>
        <v>1.26</v>
      </c>
      <c r="AP116" s="47">
        <f t="shared" ca="1" si="12"/>
        <v>2.0699999999999998</v>
      </c>
      <c r="AQ116" s="47">
        <f t="shared" ca="1" si="12"/>
        <v>2.29</v>
      </c>
      <c r="AR116">
        <v>114</v>
      </c>
      <c r="AT116">
        <v>115</v>
      </c>
      <c r="AU116" t="s">
        <v>43</v>
      </c>
      <c r="AV116">
        <v>11.5809287852242</v>
      </c>
      <c r="AW116">
        <v>0.58949242316426997</v>
      </c>
      <c r="AX116">
        <v>1.0879247164578201</v>
      </c>
      <c r="AY116">
        <v>0.69385893374954499</v>
      </c>
      <c r="AZ116">
        <v>1.37643392626255</v>
      </c>
      <c r="BA116">
        <v>2.3245672284637502</v>
      </c>
      <c r="BE116">
        <f ca="1"/>
        <v>11.42</v>
      </c>
      <c r="BF116">
        <f ca="1"/>
        <v>0</v>
      </c>
      <c r="BG116">
        <f ca="1"/>
        <v>0</v>
      </c>
      <c r="BH116">
        <f ca="1"/>
        <v>0</v>
      </c>
      <c r="BI116">
        <f ca="1"/>
        <v>0</v>
      </c>
      <c r="BJ116">
        <f ca="1"/>
        <v>0.05</v>
      </c>
      <c r="BK116">
        <f ca="1"/>
        <v>0.12</v>
      </c>
      <c r="BL116">
        <f ca="1"/>
        <v>0.26</v>
      </c>
      <c r="BM116">
        <f ca="1"/>
        <v>0.31</v>
      </c>
      <c r="BN116">
        <f ca="1"/>
        <v>0.34</v>
      </c>
      <c r="BO116">
        <f ca="1"/>
        <v>0.54</v>
      </c>
      <c r="BP116">
        <f ca="1"/>
        <v>0.56999999999999995</v>
      </c>
      <c r="BQ116">
        <f ca="1"/>
        <v>0.63</v>
      </c>
      <c r="BR116">
        <f ca="1"/>
        <v>0.7</v>
      </c>
      <c r="BS116">
        <f ca="1"/>
        <v>0.75</v>
      </c>
      <c r="BT116">
        <f ca="1"/>
        <v>0.82</v>
      </c>
      <c r="BU116">
        <f ca="1"/>
        <v>0.88</v>
      </c>
      <c r="BV116">
        <f ca="1"/>
        <v>1.02</v>
      </c>
      <c r="BW116">
        <f ca="1"/>
        <v>1.23</v>
      </c>
      <c r="BX116">
        <f ca="1"/>
        <v>2.06</v>
      </c>
      <c r="BY116">
        <f ca="1"/>
        <v>2.29</v>
      </c>
      <c r="BZ116">
        <f ca="1"/>
        <v>0</v>
      </c>
    </row>
    <row r="117" spans="34:78">
      <c r="AH117">
        <v>11.42</v>
      </c>
      <c r="AI117" s="47" t="e">
        <f t="shared" ca="1" si="12"/>
        <v>#N/A</v>
      </c>
      <c r="AJ117" s="47" t="e">
        <f t="shared" ca="1" si="12"/>
        <v>#N/A</v>
      </c>
      <c r="AK117" s="47">
        <f t="shared" ca="1" si="12"/>
        <v>0</v>
      </c>
      <c r="AL117" s="47">
        <f t="shared" ca="1" si="12"/>
        <v>0.05</v>
      </c>
      <c r="AM117" s="47">
        <f t="shared" ca="1" si="12"/>
        <v>0.54</v>
      </c>
      <c r="AN117" s="47">
        <f t="shared" ca="1" si="12"/>
        <v>0.82</v>
      </c>
      <c r="AO117" s="47">
        <f t="shared" ca="1" si="12"/>
        <v>1.23</v>
      </c>
      <c r="AP117" s="47">
        <f t="shared" ca="1" si="12"/>
        <v>2.06</v>
      </c>
      <c r="AQ117" s="47">
        <f t="shared" ca="1" si="12"/>
        <v>2.29</v>
      </c>
      <c r="AR117">
        <v>115</v>
      </c>
      <c r="AT117">
        <v>116</v>
      </c>
      <c r="AU117" t="s">
        <v>43</v>
      </c>
      <c r="AV117">
        <v>11.664262118557501</v>
      </c>
      <c r="AW117">
        <v>0.58973999145550504</v>
      </c>
      <c r="AX117">
        <v>1.09006116315154</v>
      </c>
      <c r="AY117">
        <v>0.69103602025315103</v>
      </c>
      <c r="AZ117">
        <v>1.3760785546447201</v>
      </c>
      <c r="BA117">
        <v>2.3259845851301701</v>
      </c>
      <c r="BE117">
        <f ca="1"/>
        <v>11.5</v>
      </c>
      <c r="BF117">
        <f ca="1"/>
        <v>0</v>
      </c>
      <c r="BG117">
        <f ca="1"/>
        <v>0</v>
      </c>
      <c r="BH117">
        <f ca="1"/>
        <v>0</v>
      </c>
      <c r="BI117">
        <f ca="1"/>
        <v>0</v>
      </c>
      <c r="BJ117">
        <f ca="1"/>
        <v>0.04</v>
      </c>
      <c r="BK117">
        <f ca="1"/>
        <v>0.11</v>
      </c>
      <c r="BL117">
        <f ca="1"/>
        <v>0.24</v>
      </c>
      <c r="BM117">
        <f ca="1"/>
        <v>0.3</v>
      </c>
      <c r="BN117">
        <f ca="1"/>
        <v>0.33</v>
      </c>
      <c r="BO117">
        <f ca="1"/>
        <v>0.53</v>
      </c>
      <c r="BP117">
        <f ca="1"/>
        <v>0.56000000000000005</v>
      </c>
      <c r="BQ117">
        <f ca="1"/>
        <v>0.62</v>
      </c>
      <c r="BR117">
        <f ca="1"/>
        <v>0.69</v>
      </c>
      <c r="BS117">
        <f ca="1"/>
        <v>0.74</v>
      </c>
      <c r="BT117">
        <f ca="1"/>
        <v>0.81</v>
      </c>
      <c r="BU117">
        <f ca="1"/>
        <v>0.87</v>
      </c>
      <c r="BV117">
        <f ca="1"/>
        <v>1</v>
      </c>
      <c r="BW117">
        <f ca="1"/>
        <v>1.21</v>
      </c>
      <c r="BX117">
        <f ca="1"/>
        <v>2.0499999999999998</v>
      </c>
      <c r="BY117">
        <f ca="1"/>
        <v>2.2799999999999998</v>
      </c>
      <c r="BZ117">
        <f ca="1"/>
        <v>0</v>
      </c>
    </row>
    <row r="118" spans="34:78">
      <c r="AH118">
        <v>11.5</v>
      </c>
      <c r="AI118" s="47" t="e">
        <f t="shared" ca="1" si="12"/>
        <v>#N/A</v>
      </c>
      <c r="AJ118" s="47" t="e">
        <f t="shared" ca="1" si="12"/>
        <v>#N/A</v>
      </c>
      <c r="AK118" s="47">
        <f t="shared" ca="1" si="12"/>
        <v>0</v>
      </c>
      <c r="AL118" s="47">
        <f t="shared" ca="1" si="12"/>
        <v>0.04</v>
      </c>
      <c r="AM118" s="47">
        <f t="shared" ca="1" si="12"/>
        <v>0.53</v>
      </c>
      <c r="AN118" s="47">
        <f t="shared" ca="1" si="12"/>
        <v>0.81</v>
      </c>
      <c r="AO118" s="47">
        <f t="shared" ca="1" si="12"/>
        <v>1.21</v>
      </c>
      <c r="AP118" s="47">
        <f t="shared" ca="1" si="12"/>
        <v>2.0499999999999998</v>
      </c>
      <c r="AQ118" s="47">
        <f t="shared" ca="1" si="12"/>
        <v>2.2799999999999998</v>
      </c>
      <c r="AR118">
        <v>116</v>
      </c>
      <c r="AT118">
        <v>117</v>
      </c>
      <c r="AU118" t="s">
        <v>43</v>
      </c>
      <c r="AV118">
        <v>11.747595451890801</v>
      </c>
      <c r="AW118">
        <v>0.58998755974674</v>
      </c>
      <c r="AX118">
        <v>1.0921976098452499</v>
      </c>
      <c r="AY118">
        <v>0.68821310675675695</v>
      </c>
      <c r="AZ118">
        <v>1.3757231830268799</v>
      </c>
      <c r="BA118">
        <v>2.3274019417965799</v>
      </c>
      <c r="BE118">
        <f ca="1"/>
        <v>11.58</v>
      </c>
      <c r="BF118">
        <f ca="1"/>
        <v>0</v>
      </c>
      <c r="BG118">
        <f ca="1"/>
        <v>0</v>
      </c>
      <c r="BH118">
        <f ca="1"/>
        <v>0</v>
      </c>
      <c r="BI118">
        <f ca="1"/>
        <v>0</v>
      </c>
      <c r="BJ118">
        <f ca="1"/>
        <v>0.03</v>
      </c>
      <c r="BK118">
        <f ca="1"/>
        <v>0.1</v>
      </c>
      <c r="BL118">
        <f ca="1"/>
        <v>0.23</v>
      </c>
      <c r="BM118">
        <f ca="1"/>
        <v>0.28999999999999998</v>
      </c>
      <c r="BN118">
        <f ca="1"/>
        <v>0.32</v>
      </c>
      <c r="BO118">
        <f ca="1"/>
        <v>0.52</v>
      </c>
      <c r="BP118">
        <f ca="1"/>
        <v>0.55000000000000004</v>
      </c>
      <c r="BQ118">
        <f ca="1"/>
        <v>0.61</v>
      </c>
      <c r="BR118">
        <f ca="1"/>
        <v>0.68</v>
      </c>
      <c r="BS118">
        <f ca="1"/>
        <v>0.73</v>
      </c>
      <c r="BT118">
        <f ca="1"/>
        <v>0.8</v>
      </c>
      <c r="BU118">
        <f ca="1"/>
        <v>0.86</v>
      </c>
      <c r="BV118">
        <f ca="1"/>
        <v>0.99</v>
      </c>
      <c r="BW118">
        <f ca="1"/>
        <v>1.18</v>
      </c>
      <c r="BX118">
        <f ca="1"/>
        <v>2.04</v>
      </c>
      <c r="BY118">
        <f ca="1"/>
        <v>2.2799999999999998</v>
      </c>
      <c r="BZ118">
        <f ca="1"/>
        <v>0</v>
      </c>
    </row>
    <row r="119" spans="34:78">
      <c r="AH119">
        <v>11.58</v>
      </c>
      <c r="AI119" s="47" t="e">
        <f t="shared" ca="1" si="12"/>
        <v>#N/A</v>
      </c>
      <c r="AJ119" s="47" t="e">
        <f t="shared" ca="1" si="12"/>
        <v>#N/A</v>
      </c>
      <c r="AK119" s="47">
        <f t="shared" ca="1" si="12"/>
        <v>0</v>
      </c>
      <c r="AL119" s="47">
        <f t="shared" ca="1" si="12"/>
        <v>0.03</v>
      </c>
      <c r="AM119" s="47">
        <f t="shared" ca="1" si="12"/>
        <v>0.52</v>
      </c>
      <c r="AN119" s="47">
        <f t="shared" ca="1" si="12"/>
        <v>0.8</v>
      </c>
      <c r="AO119" s="47">
        <f t="shared" ca="1" si="12"/>
        <v>1.18</v>
      </c>
      <c r="AP119" s="47">
        <f t="shared" ca="1" si="12"/>
        <v>2.04</v>
      </c>
      <c r="AQ119" s="47">
        <f t="shared" ca="1" si="12"/>
        <v>2.2799999999999998</v>
      </c>
      <c r="AR119">
        <v>117</v>
      </c>
      <c r="AT119">
        <v>118</v>
      </c>
      <c r="AU119" t="s">
        <v>43</v>
      </c>
      <c r="AV119">
        <v>11.8309287852242</v>
      </c>
      <c r="AW119">
        <v>0.59023512803797495</v>
      </c>
      <c r="AX119">
        <v>1.0943340565389701</v>
      </c>
      <c r="AY119">
        <v>0.68539019326036299</v>
      </c>
      <c r="AZ119">
        <v>1.37536781140904</v>
      </c>
      <c r="BA119">
        <v>2.3288192984629998</v>
      </c>
      <c r="BE119">
        <f ca="1"/>
        <v>11.67</v>
      </c>
      <c r="BF119">
        <f ca="1"/>
        <v>0</v>
      </c>
      <c r="BG119">
        <f ca="1"/>
        <v>0</v>
      </c>
      <c r="BH119">
        <f ca="1"/>
        <v>0</v>
      </c>
      <c r="BI119">
        <f ca="1"/>
        <v>0</v>
      </c>
      <c r="BJ119">
        <f ca="1"/>
        <v>0.01</v>
      </c>
      <c r="BK119">
        <f ca="1"/>
        <v>0.08</v>
      </c>
      <c r="BL119">
        <f ca="1"/>
        <v>0.22</v>
      </c>
      <c r="BM119">
        <f ca="1"/>
        <v>0.27</v>
      </c>
      <c r="BN119">
        <f ca="1"/>
        <v>0.31</v>
      </c>
      <c r="BO119">
        <f ca="1"/>
        <v>0.52</v>
      </c>
      <c r="BP119">
        <f ca="1"/>
        <v>0.54</v>
      </c>
      <c r="BQ119">
        <f ca="1"/>
        <v>0.6</v>
      </c>
      <c r="BR119">
        <f ca="1"/>
        <v>0.67</v>
      </c>
      <c r="BS119">
        <f ca="1"/>
        <v>0.72</v>
      </c>
      <c r="BT119">
        <f ca="1"/>
        <v>0.79</v>
      </c>
      <c r="BU119">
        <f ca="1"/>
        <v>0.84</v>
      </c>
      <c r="BV119">
        <f ca="1"/>
        <v>0.97</v>
      </c>
      <c r="BW119">
        <f ca="1"/>
        <v>1.1599999999999999</v>
      </c>
      <c r="BX119">
        <f ca="1"/>
        <v>2.0299999999999998</v>
      </c>
      <c r="BY119">
        <f ca="1"/>
        <v>2.2799999999999998</v>
      </c>
      <c r="BZ119">
        <f ca="1"/>
        <v>0</v>
      </c>
    </row>
    <row r="120" spans="34:78">
      <c r="AH120">
        <v>11.67</v>
      </c>
      <c r="AI120" s="47" t="e">
        <f t="shared" ca="1" si="12"/>
        <v>#N/A</v>
      </c>
      <c r="AJ120" s="47" t="e">
        <f t="shared" ca="1" si="12"/>
        <v>#N/A</v>
      </c>
      <c r="AK120" s="47">
        <f t="shared" ca="1" si="12"/>
        <v>0</v>
      </c>
      <c r="AL120" s="47">
        <f t="shared" ca="1" si="12"/>
        <v>0.01</v>
      </c>
      <c r="AM120" s="47">
        <f t="shared" ca="1" si="12"/>
        <v>0.52</v>
      </c>
      <c r="AN120" s="47">
        <f t="shared" ca="1" si="12"/>
        <v>0.79</v>
      </c>
      <c r="AO120" s="47">
        <f t="shared" ca="1" si="12"/>
        <v>1.1599999999999999</v>
      </c>
      <c r="AP120" s="47">
        <f t="shared" ca="1" si="12"/>
        <v>2.0299999999999998</v>
      </c>
      <c r="AQ120" s="47">
        <f t="shared" ca="1" si="12"/>
        <v>2.2799999999999998</v>
      </c>
      <c r="AR120">
        <v>118</v>
      </c>
      <c r="AT120">
        <v>119</v>
      </c>
      <c r="AU120" t="s">
        <v>43</v>
      </c>
      <c r="AV120">
        <v>11.914262118557501</v>
      </c>
      <c r="AW120">
        <v>0.59048269632921002</v>
      </c>
      <c r="AX120">
        <v>1.09647050323269</v>
      </c>
      <c r="AY120">
        <v>0.68256727976396903</v>
      </c>
      <c r="AZ120">
        <v>1.37501243979121</v>
      </c>
      <c r="BA120">
        <v>2.33023665512941</v>
      </c>
      <c r="BE120">
        <f ca="1"/>
        <v>11.75</v>
      </c>
      <c r="BF120">
        <f ca="1"/>
        <v>0</v>
      </c>
      <c r="BG120">
        <f ca="1"/>
        <v>0</v>
      </c>
      <c r="BH120">
        <f ca="1"/>
        <v>0</v>
      </c>
      <c r="BI120">
        <f ca="1"/>
        <v>0</v>
      </c>
      <c r="BJ120">
        <f ca="1"/>
        <v>0</v>
      </c>
      <c r="BK120">
        <f ca="1"/>
        <v>7.0000000000000007E-2</v>
      </c>
      <c r="BL120">
        <f ca="1"/>
        <v>0.21</v>
      </c>
      <c r="BM120">
        <f ca="1"/>
        <v>0.26</v>
      </c>
      <c r="BN120">
        <f ca="1"/>
        <v>0.28999999999999998</v>
      </c>
      <c r="BO120">
        <f ca="1"/>
        <v>0.51</v>
      </c>
      <c r="BP120">
        <f ca="1"/>
        <v>0.54</v>
      </c>
      <c r="BQ120">
        <f ca="1"/>
        <v>0.59</v>
      </c>
      <c r="BR120">
        <f ca="1"/>
        <v>0.67</v>
      </c>
      <c r="BS120">
        <f ca="1"/>
        <v>0.71</v>
      </c>
      <c r="BT120">
        <f ca="1"/>
        <v>0.77</v>
      </c>
      <c r="BU120">
        <f ca="1"/>
        <v>0.83</v>
      </c>
      <c r="BV120">
        <f ca="1"/>
        <v>0.95</v>
      </c>
      <c r="BW120">
        <f ca="1"/>
        <v>1.1299999999999999</v>
      </c>
      <c r="BX120">
        <f ca="1"/>
        <v>2.02</v>
      </c>
      <c r="BY120">
        <f ca="1"/>
        <v>2.2799999999999998</v>
      </c>
      <c r="BZ120">
        <f ca="1"/>
        <v>0</v>
      </c>
    </row>
    <row r="121" spans="34:78">
      <c r="AH121">
        <v>11.75</v>
      </c>
      <c r="AI121" s="47" t="e">
        <f t="shared" ca="1" si="12"/>
        <v>#N/A</v>
      </c>
      <c r="AJ121" s="47" t="e">
        <f t="shared" ca="1" si="12"/>
        <v>#N/A</v>
      </c>
      <c r="AK121" s="47">
        <f t="shared" ca="1" si="12"/>
        <v>0</v>
      </c>
      <c r="AL121" s="47">
        <f t="shared" ca="1" si="12"/>
        <v>0</v>
      </c>
      <c r="AM121" s="47">
        <f t="shared" ca="1" si="12"/>
        <v>0.51</v>
      </c>
      <c r="AN121" s="47">
        <f t="shared" ca="1" si="12"/>
        <v>0.77</v>
      </c>
      <c r="AO121" s="47">
        <f t="shared" ca="1" si="12"/>
        <v>1.1299999999999999</v>
      </c>
      <c r="AP121" s="47">
        <f t="shared" ca="1" si="12"/>
        <v>2.02</v>
      </c>
      <c r="AQ121" s="47">
        <f t="shared" ca="1" si="12"/>
        <v>2.2799999999999998</v>
      </c>
      <c r="AR121">
        <v>119</v>
      </c>
      <c r="AT121">
        <v>120</v>
      </c>
      <c r="AU121" t="s">
        <v>43</v>
      </c>
      <c r="AV121">
        <v>11.997595451890801</v>
      </c>
      <c r="AW121">
        <v>0.59073026462044498</v>
      </c>
      <c r="AX121">
        <v>1.0986069499264099</v>
      </c>
      <c r="AY121">
        <v>0.67974436626757595</v>
      </c>
      <c r="AZ121">
        <v>1.3746570681733701</v>
      </c>
      <c r="BA121">
        <v>2.33165401179583</v>
      </c>
      <c r="BE121">
        <f ca="1"/>
        <v>11.83</v>
      </c>
      <c r="BF121">
        <f ca="1"/>
        <v>0</v>
      </c>
      <c r="BG121">
        <f ca="1"/>
        <v>0</v>
      </c>
      <c r="BH121">
        <f ca="1"/>
        <v>0</v>
      </c>
      <c r="BI121">
        <f ca="1"/>
        <v>0</v>
      </c>
      <c r="BJ121">
        <f ca="1"/>
        <v>0</v>
      </c>
      <c r="BK121">
        <f ca="1"/>
        <v>0.06</v>
      </c>
      <c r="BL121">
        <f ca="1"/>
        <v>0.2</v>
      </c>
      <c r="BM121">
        <f ca="1"/>
        <v>0.25</v>
      </c>
      <c r="BN121">
        <f ca="1"/>
        <v>0.28000000000000003</v>
      </c>
      <c r="BO121">
        <f ca="1"/>
        <v>0.5</v>
      </c>
      <c r="BP121">
        <f ca="1"/>
        <v>0.53</v>
      </c>
      <c r="BQ121">
        <f ca="1"/>
        <v>0.59</v>
      </c>
      <c r="BR121">
        <f ca="1"/>
        <v>0.66</v>
      </c>
      <c r="BS121">
        <f ca="1"/>
        <v>0.7</v>
      </c>
      <c r="BT121">
        <f ca="1"/>
        <v>0.76</v>
      </c>
      <c r="BU121">
        <f ca="1"/>
        <v>0.81</v>
      </c>
      <c r="BV121">
        <f ca="1"/>
        <v>0.93</v>
      </c>
      <c r="BW121">
        <f ca="1"/>
        <v>1.1100000000000001</v>
      </c>
      <c r="BX121">
        <f ca="1"/>
        <v>2.0099999999999998</v>
      </c>
      <c r="BY121">
        <f ca="1"/>
        <v>2.2799999999999998</v>
      </c>
      <c r="BZ121">
        <f ca="1"/>
        <v>0</v>
      </c>
    </row>
    <row r="122" spans="34:78" s="71" customFormat="1" ht="16" customHeight="1">
      <c r="AH122">
        <v>11.83</v>
      </c>
      <c r="AI122" s="47" t="e">
        <f t="shared" ca="1" si="12"/>
        <v>#N/A</v>
      </c>
      <c r="AJ122" s="47" t="e">
        <f t="shared" ca="1" si="12"/>
        <v>#N/A</v>
      </c>
      <c r="AK122" s="47">
        <f t="shared" ca="1" si="12"/>
        <v>0</v>
      </c>
      <c r="AL122" s="47">
        <f t="shared" ca="1" si="12"/>
        <v>0</v>
      </c>
      <c r="AM122" s="47">
        <f t="shared" ca="1" si="12"/>
        <v>0.5</v>
      </c>
      <c r="AN122" s="47">
        <f t="shared" ca="1" si="12"/>
        <v>0.76</v>
      </c>
      <c r="AO122" s="47">
        <f t="shared" ca="1" si="12"/>
        <v>1.1100000000000001</v>
      </c>
      <c r="AP122" s="47">
        <f t="shared" ca="1" si="12"/>
        <v>2.0099999999999998</v>
      </c>
      <c r="AQ122" s="47">
        <f t="shared" ca="1" si="12"/>
        <v>2.2799999999999998</v>
      </c>
      <c r="AR122">
        <v>120</v>
      </c>
      <c r="BE122" s="71">
        <f ca="1"/>
        <v>11.92</v>
      </c>
      <c r="BF122" s="71">
        <f ca="1"/>
        <v>0</v>
      </c>
      <c r="BG122" s="71">
        <f ca="1"/>
        <v>0</v>
      </c>
      <c r="BH122" s="71">
        <f ca="1"/>
        <v>0</v>
      </c>
      <c r="BI122" s="71">
        <f ca="1"/>
        <v>0</v>
      </c>
      <c r="BJ122" s="71">
        <f ca="1"/>
        <v>0</v>
      </c>
      <c r="BK122" s="71">
        <f ca="1"/>
        <v>0.04</v>
      </c>
      <c r="BL122" s="71">
        <f ca="1"/>
        <v>0.18</v>
      </c>
      <c r="BM122" s="71">
        <f ca="1"/>
        <v>0.23</v>
      </c>
      <c r="BN122" s="71">
        <f ca="1"/>
        <v>0.27</v>
      </c>
      <c r="BO122" s="71">
        <f ca="1"/>
        <v>0.49</v>
      </c>
      <c r="BP122" s="71">
        <f ca="1"/>
        <v>0.52</v>
      </c>
      <c r="BQ122" s="71">
        <f ca="1"/>
        <v>0.57999999999999996</v>
      </c>
      <c r="BR122" s="71">
        <f ca="1"/>
        <v>0.65</v>
      </c>
      <c r="BS122" s="71">
        <f ca="1"/>
        <v>0.69</v>
      </c>
      <c r="BT122" s="71">
        <f ca="1"/>
        <v>0.75</v>
      </c>
      <c r="BU122" s="71">
        <f ca="1"/>
        <v>0.8</v>
      </c>
      <c r="BV122" s="71">
        <f ca="1"/>
        <v>0.91</v>
      </c>
      <c r="BW122" s="71">
        <f ca="1"/>
        <v>1.08</v>
      </c>
      <c r="BX122" s="71">
        <f ca="1"/>
        <v>2</v>
      </c>
      <c r="BY122" s="71">
        <f ca="1"/>
        <v>2.2799999999999998</v>
      </c>
      <c r="BZ122" s="71">
        <f ca="1"/>
        <v>0</v>
      </c>
    </row>
    <row r="123" spans="34:78" ht="16" customHeight="1">
      <c r="AH123">
        <v>11.92</v>
      </c>
      <c r="AI123" s="47" t="e">
        <f t="shared" ca="1" si="12"/>
        <v>#N/A</v>
      </c>
      <c r="AJ123" s="47" t="e">
        <f t="shared" ca="1" si="12"/>
        <v>#N/A</v>
      </c>
      <c r="AK123" s="47">
        <f t="shared" ca="1" si="12"/>
        <v>0</v>
      </c>
      <c r="AL123" s="47">
        <f t="shared" ca="1" si="12"/>
        <v>0</v>
      </c>
      <c r="AM123" s="47">
        <f t="shared" ca="1" si="12"/>
        <v>0.49</v>
      </c>
      <c r="AN123" s="47">
        <f t="shared" ca="1" si="12"/>
        <v>0.75</v>
      </c>
      <c r="AO123" s="47">
        <f t="shared" ca="1" si="12"/>
        <v>1.08</v>
      </c>
      <c r="AP123" s="47">
        <f t="shared" ca="1" si="12"/>
        <v>2</v>
      </c>
      <c r="AQ123" s="47">
        <f t="shared" ca="1" si="12"/>
        <v>2.2799999999999998</v>
      </c>
      <c r="AR123">
        <v>121</v>
      </c>
      <c r="BE123">
        <f ca="1"/>
        <v>12</v>
      </c>
      <c r="BF123">
        <f ca="1"/>
        <v>0</v>
      </c>
      <c r="BG123">
        <f ca="1"/>
        <v>0</v>
      </c>
      <c r="BH123">
        <f ca="1"/>
        <v>0</v>
      </c>
      <c r="BI123">
        <f ca="1"/>
        <v>0</v>
      </c>
      <c r="BJ123">
        <f ca="1"/>
        <v>0</v>
      </c>
      <c r="BK123">
        <f ca="1"/>
        <v>0.03</v>
      </c>
      <c r="BL123">
        <f ca="1"/>
        <v>0.17</v>
      </c>
      <c r="BM123">
        <f ca="1"/>
        <v>0.22</v>
      </c>
      <c r="BN123">
        <f ca="1"/>
        <v>0.25</v>
      </c>
      <c r="BO123">
        <f ca="1"/>
        <v>0.48</v>
      </c>
      <c r="BP123">
        <f ca="1"/>
        <v>0.51</v>
      </c>
      <c r="BQ123">
        <f ca="1"/>
        <v>0.56999999999999995</v>
      </c>
      <c r="BR123">
        <f ca="1"/>
        <v>0.64</v>
      </c>
      <c r="BS123">
        <f ca="1"/>
        <v>0.68</v>
      </c>
      <c r="BT123">
        <f ca="1"/>
        <v>0.74</v>
      </c>
      <c r="BU123">
        <f ca="1"/>
        <v>0.78</v>
      </c>
      <c r="BV123">
        <f ca="1"/>
        <v>0.89</v>
      </c>
      <c r="BW123">
        <f ca="1"/>
        <v>1.06</v>
      </c>
      <c r="BX123">
        <f ca="1"/>
        <v>1.99</v>
      </c>
      <c r="BY123">
        <f ca="1"/>
        <v>2.27</v>
      </c>
      <c r="BZ123">
        <f ca="1"/>
        <v>0</v>
      </c>
    </row>
    <row r="124" spans="34:78" ht="16" customHeight="1">
      <c r="AH124">
        <v>12</v>
      </c>
      <c r="AI124" s="47" t="e">
        <f t="shared" ca="1" si="12"/>
        <v>#N/A</v>
      </c>
      <c r="AJ124" s="47" t="e">
        <f t="shared" ca="1" si="12"/>
        <v>#N/A</v>
      </c>
      <c r="AK124" s="47">
        <f t="shared" ca="1" si="12"/>
        <v>0</v>
      </c>
      <c r="AL124" s="47">
        <f t="shared" ca="1" si="12"/>
        <v>0</v>
      </c>
      <c r="AM124" s="47">
        <f t="shared" ca="1" si="12"/>
        <v>0.48</v>
      </c>
      <c r="AN124" s="47">
        <f t="shared" ca="1" si="12"/>
        <v>0.74</v>
      </c>
      <c r="AO124" s="47">
        <f t="shared" ca="1" si="12"/>
        <v>1.06</v>
      </c>
      <c r="AP124" s="47">
        <f t="shared" ca="1" si="12"/>
        <v>1.99</v>
      </c>
      <c r="AQ124" s="47">
        <f t="shared" ca="1" si="12"/>
        <v>2.27</v>
      </c>
      <c r="AR124">
        <v>122</v>
      </c>
      <c r="BC124" s="71" t="str">
        <f>CONCATENATE(B2," for GMFCS ",B1)</f>
        <v>Child Health Conditions Questionnaire for GMFCS Level III</v>
      </c>
    </row>
    <row r="125" spans="34:78">
      <c r="BC125" t="s">
        <v>228</v>
      </c>
    </row>
    <row r="127" spans="34:78" ht="17" thickBot="1"/>
    <row r="128" spans="34:78" ht="354" customHeight="1" thickBot="1">
      <c r="BC128" s="75"/>
    </row>
    <row r="129" spans="55:55" ht="17" thickBot="1"/>
    <row r="130" spans="55:55" ht="354" customHeight="1" thickBot="1">
      <c r="BC130" s="75"/>
    </row>
  </sheetData>
  <mergeCells count="2">
    <mergeCell ref="B2:G2"/>
    <mergeCell ref="C18:G19"/>
  </mergeCells>
  <conditionalFormatting sqref="U5:AD46">
    <cfRule type="cellIs" dxfId="3" priority="1" operator="equal">
      <formula>"x"</formula>
    </cfRule>
  </conditionalFormatting>
  <dataValidations count="2">
    <dataValidation type="list" allowBlank="1" showInputMessage="1" showErrorMessage="1" sqref="B1" xr:uid="{00000000-0002-0000-1000-000000000000}">
      <formula1>GMFCS</formula1>
    </dataValidation>
    <dataValidation type="list" allowBlank="1" showInputMessage="1" showErrorMessage="1" sqref="B2:G2" xr:uid="{00000000-0002-0000-10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BZ130"/>
  <sheetViews>
    <sheetView showGridLines="0" topLeftCell="AR128" zoomScaleNormal="120" zoomScalePageLayoutView="120" workbookViewId="0">
      <selection activeCell="B2" sqref="B2:G2"/>
    </sheetView>
  </sheetViews>
  <sheetFormatPr baseColWidth="10" defaultColWidth="11" defaultRowHeight="16"/>
  <cols>
    <col min="2" max="2" width="13.83203125" customWidth="1"/>
    <col min="4" max="4" width="9.33203125" customWidth="1"/>
    <col min="5" max="5" width="3.33203125" customWidth="1"/>
    <col min="6" max="6" width="5.5" customWidth="1"/>
    <col min="7" max="7" width="3.5" customWidth="1"/>
    <col min="9" max="9" width="11.83203125" customWidth="1"/>
    <col min="10" max="30" width="4.33203125" customWidth="1"/>
    <col min="31" max="31" width="5.1640625" customWidth="1"/>
    <col min="32" max="32" width="8.83203125" customWidth="1"/>
    <col min="33" max="34" width="16.83203125" customWidth="1"/>
    <col min="55" max="55" width="85" customWidth="1"/>
  </cols>
  <sheetData>
    <row r="1" spans="2:78">
      <c r="B1" s="49" t="str">
        <f>IF('Assessment Data Entry'!E6="","Level I",'Assessment Data Entry'!E6)</f>
        <v>Level III</v>
      </c>
      <c r="I1" s="51" t="s">
        <v>1</v>
      </c>
      <c r="J1" s="51" t="s">
        <v>2</v>
      </c>
      <c r="AI1" t="str">
        <f>CONCATENATE("Reference Centiles ",J3)</f>
        <v>Reference Centiles Child Engagement in Daily Life Self Care: Level III</v>
      </c>
      <c r="AU1" t="s">
        <v>125</v>
      </c>
      <c r="AV1" t="s">
        <v>126</v>
      </c>
      <c r="AW1" t="s">
        <v>35</v>
      </c>
      <c r="AX1" t="s">
        <v>36</v>
      </c>
      <c r="AY1" t="s">
        <v>0</v>
      </c>
      <c r="AZ1" t="s">
        <v>37</v>
      </c>
      <c r="BA1" t="s">
        <v>38</v>
      </c>
      <c r="BE1" t="str">
        <f>SUBSTITUTE(CONCATENATE(INDEX(OutcomeInfo,MATCH(B2,Outcomes,0),2),"_",B1,"_All")," ","_")</f>
        <v>CEDLsc_Level_III_All</v>
      </c>
    </row>
    <row r="2" spans="2:78">
      <c r="B2" s="325" t="s">
        <v>62</v>
      </c>
      <c r="C2" s="326"/>
      <c r="D2" s="326"/>
      <c r="E2" s="326"/>
      <c r="F2" s="326"/>
      <c r="G2" s="327"/>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40</v>
      </c>
      <c r="AV2">
        <v>2.0809287852241698</v>
      </c>
      <c r="AW2">
        <v>42.2301990468169</v>
      </c>
      <c r="AX2">
        <v>40.0467311570074</v>
      </c>
      <c r="AY2">
        <v>38.007277879252698</v>
      </c>
      <c r="AZ2">
        <v>28.864588253455999</v>
      </c>
      <c r="BA2">
        <v>13.681755798138401</v>
      </c>
      <c r="BC2" s="73"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9">
      <c r="B3" t="s">
        <v>116</v>
      </c>
      <c r="C3" s="69">
        <f>'Assessment Data Entry'!C4</f>
        <v>0</v>
      </c>
      <c r="J3" s="24" t="str">
        <f t="array" ref="J3">CONCATENATE(B2,": ",B1)</f>
        <v>Child Engagement in Daily Life Self Care: Level III</v>
      </c>
      <c r="AI3" s="47">
        <v>3</v>
      </c>
      <c r="AJ3" s="47">
        <v>5</v>
      </c>
      <c r="AK3" s="47">
        <v>10</v>
      </c>
      <c r="AL3" s="47">
        <v>25</v>
      </c>
      <c r="AM3" s="47">
        <v>50</v>
      </c>
      <c r="AN3" s="47">
        <v>75</v>
      </c>
      <c r="AO3" s="47">
        <v>90</v>
      </c>
      <c r="AP3" s="47">
        <v>95</v>
      </c>
      <c r="AQ3" s="47">
        <v>97</v>
      </c>
      <c r="AR3" t="s">
        <v>161</v>
      </c>
      <c r="AT3">
        <v>2</v>
      </c>
      <c r="AU3" t="s">
        <v>40</v>
      </c>
      <c r="AV3">
        <v>2.1642621185575099</v>
      </c>
      <c r="AW3">
        <v>43.286892979583399</v>
      </c>
      <c r="AX3">
        <v>40.743487063385402</v>
      </c>
      <c r="AY3">
        <v>38.536076939102799</v>
      </c>
      <c r="AZ3">
        <v>29.3695746378209</v>
      </c>
      <c r="BA3">
        <v>13.772340201161301</v>
      </c>
      <c r="BE3">
        <f ca="1"/>
        <v>2</v>
      </c>
      <c r="BF3">
        <f ca="1"/>
        <v>25.01</v>
      </c>
      <c r="BG3">
        <f ca="1"/>
        <v>28.43</v>
      </c>
      <c r="BH3">
        <f ca="1"/>
        <v>32.36</v>
      </c>
      <c r="BI3">
        <f ca="1"/>
        <v>33.68</v>
      </c>
      <c r="BJ3">
        <f ca="1"/>
        <v>38.020000000000003</v>
      </c>
      <c r="BK3">
        <f ca="1"/>
        <v>40.01</v>
      </c>
      <c r="BL3">
        <f ca="1"/>
        <v>41.71</v>
      </c>
      <c r="BM3">
        <f ca="1"/>
        <v>43.75</v>
      </c>
      <c r="BN3">
        <f ca="1"/>
        <v>44.54</v>
      </c>
      <c r="BO3">
        <f ca="1"/>
        <v>45.25</v>
      </c>
      <c r="BP3">
        <f ca="1"/>
        <v>45.7</v>
      </c>
      <c r="BQ3">
        <f ca="1"/>
        <v>45.94</v>
      </c>
      <c r="BR3">
        <f ca="1"/>
        <v>46.45</v>
      </c>
      <c r="BS3">
        <f ca="1"/>
        <v>46.85</v>
      </c>
      <c r="BT3">
        <f ca="1"/>
        <v>48.08</v>
      </c>
      <c r="BU3">
        <f ca="1"/>
        <v>49.44</v>
      </c>
      <c r="BV3">
        <f ca="1"/>
        <v>49.97</v>
      </c>
      <c r="BW3">
        <f ca="1"/>
        <v>53.39</v>
      </c>
      <c r="BX3">
        <f ca="1"/>
        <v>54.14</v>
      </c>
      <c r="BY3">
        <f ca="1"/>
        <v>57.89</v>
      </c>
      <c r="BZ3">
        <f ca="1"/>
        <v>58.34</v>
      </c>
    </row>
    <row r="4" spans="2:78" ht="20" thickBot="1">
      <c r="I4" s="24"/>
      <c r="AH4">
        <v>2</v>
      </c>
      <c r="AI4" s="47">
        <f ca="1">IF(AND(AI$3&gt;=MIN($J$5:$AD$5),AI$3&lt;=MAX($J$5:$AD$5)),INDEX(allCentiles,$AR4,MATCH(AI$3,topRow)),NA())</f>
        <v>25.01</v>
      </c>
      <c r="AJ4" s="47">
        <f t="shared" ref="AI4:AQ13" ca="1" si="1">IF(AND(AJ$3&gt;=MIN($J$5:$AD$5),AJ$3&lt;=MAX($J$5:$AD$5)),INDEX(allCentiles,$AR4,MATCH(AJ$3,topRow)),NA())</f>
        <v>28.43</v>
      </c>
      <c r="AK4" s="47">
        <f t="shared" ca="1" si="1"/>
        <v>32.36</v>
      </c>
      <c r="AL4" s="47">
        <f t="shared" ca="1" si="1"/>
        <v>40.01</v>
      </c>
      <c r="AM4" s="47">
        <f t="shared" ca="1" si="1"/>
        <v>45.7</v>
      </c>
      <c r="AN4" s="47">
        <f t="shared" ca="1" si="1"/>
        <v>49.44</v>
      </c>
      <c r="AO4" s="47">
        <f t="shared" ca="1" si="1"/>
        <v>54.14</v>
      </c>
      <c r="AP4" s="47">
        <f t="shared" ca="1" si="1"/>
        <v>57.89</v>
      </c>
      <c r="AQ4" s="47">
        <f t="shared" ca="1" si="1"/>
        <v>58.34</v>
      </c>
      <c r="AR4">
        <v>2</v>
      </c>
      <c r="AT4">
        <v>3</v>
      </c>
      <c r="AU4" t="s">
        <v>40</v>
      </c>
      <c r="AV4">
        <v>2.2475954518908399</v>
      </c>
      <c r="AW4">
        <v>44.313724401659101</v>
      </c>
      <c r="AX4">
        <v>41.422671282995601</v>
      </c>
      <c r="AY4">
        <v>39.053601817306003</v>
      </c>
      <c r="AZ4">
        <v>29.846430084880499</v>
      </c>
      <c r="BA4">
        <v>13.8531533400954</v>
      </c>
      <c r="BE4">
        <f ca="1"/>
        <v>2.08</v>
      </c>
      <c r="BF4">
        <f ca="1"/>
        <v>25.05</v>
      </c>
      <c r="BG4">
        <f ca="1"/>
        <v>28.52</v>
      </c>
      <c r="BH4">
        <f ca="1"/>
        <v>32.51</v>
      </c>
      <c r="BI4">
        <f ca="1"/>
        <v>33.86</v>
      </c>
      <c r="BJ4">
        <f ca="1"/>
        <v>38.15</v>
      </c>
      <c r="BK4">
        <f ca="1"/>
        <v>40.119999999999997</v>
      </c>
      <c r="BL4">
        <f ca="1"/>
        <v>41.83</v>
      </c>
      <c r="BM4">
        <f ca="1"/>
        <v>43.89</v>
      </c>
      <c r="BN4">
        <f ca="1"/>
        <v>44.69</v>
      </c>
      <c r="BO4">
        <f ca="1"/>
        <v>45.4</v>
      </c>
      <c r="BP4">
        <f ca="1"/>
        <v>45.86</v>
      </c>
      <c r="BQ4">
        <f ca="1"/>
        <v>46.11</v>
      </c>
      <c r="BR4">
        <f ca="1"/>
        <v>46.63</v>
      </c>
      <c r="BS4">
        <f ca="1"/>
        <v>47.04</v>
      </c>
      <c r="BT4">
        <f ca="1"/>
        <v>48.29</v>
      </c>
      <c r="BU4">
        <f ca="1"/>
        <v>49.64</v>
      </c>
      <c r="BV4">
        <f ca="1"/>
        <v>50.19</v>
      </c>
      <c r="BW4">
        <f ca="1"/>
        <v>53.67</v>
      </c>
      <c r="BX4">
        <f ca="1"/>
        <v>54.41</v>
      </c>
      <c r="BY4">
        <f ca="1"/>
        <v>58.24</v>
      </c>
      <c r="BZ4">
        <f ca="1"/>
        <v>58.71</v>
      </c>
    </row>
    <row r="5" spans="2:78" ht="17" customHeight="1" thickBot="1">
      <c r="B5" t="s">
        <v>4</v>
      </c>
      <c r="I5" s="25" t="str">
        <f t="array" aca="1" ref="I5:AD46" ca="1">INDIRECT(SUBSTITUTE(CONCATENATE(INDEX(OutcomeInfo,MATCH(B2,Outcomes,0),2),"_",B1)," ","_"))</f>
        <v>Age</v>
      </c>
      <c r="J5" s="4">
        <f ca="1"/>
        <v>3</v>
      </c>
      <c r="K5" s="198">
        <f ca="1"/>
        <v>5</v>
      </c>
      <c r="L5" s="4">
        <f ca="1"/>
        <v>10</v>
      </c>
      <c r="M5" s="198">
        <f ca="1"/>
        <v>15</v>
      </c>
      <c r="N5" s="4">
        <f ca="1"/>
        <v>20</v>
      </c>
      <c r="O5" s="198">
        <f ca="1"/>
        <v>25</v>
      </c>
      <c r="P5" s="4">
        <f ca="1"/>
        <v>30</v>
      </c>
      <c r="Q5" s="198">
        <f ca="1"/>
        <v>35</v>
      </c>
      <c r="R5" s="4">
        <f ca="1"/>
        <v>40</v>
      </c>
      <c r="S5" s="198">
        <f ca="1"/>
        <v>45</v>
      </c>
      <c r="T5" s="4">
        <f ca="1"/>
        <v>50</v>
      </c>
      <c r="U5" s="198">
        <f ca="1"/>
        <v>55</v>
      </c>
      <c r="V5" s="4">
        <f ca="1"/>
        <v>60</v>
      </c>
      <c r="W5" s="198">
        <f ca="1"/>
        <v>65</v>
      </c>
      <c r="X5" s="4">
        <f ca="1"/>
        <v>70</v>
      </c>
      <c r="Y5" s="198">
        <f ca="1"/>
        <v>75</v>
      </c>
      <c r="Z5" s="4">
        <f ca="1"/>
        <v>80</v>
      </c>
      <c r="AA5" s="198">
        <f ca="1"/>
        <v>85</v>
      </c>
      <c r="AB5" s="4">
        <f ca="1"/>
        <v>90</v>
      </c>
      <c r="AC5" s="198">
        <f ca="1"/>
        <v>95</v>
      </c>
      <c r="AD5" s="5">
        <f ca="1"/>
        <v>97</v>
      </c>
      <c r="AF5" s="59">
        <f ca="1">COUNTIF(J5:AD5,"&lt;&gt;x")</f>
        <v>21</v>
      </c>
      <c r="AH5">
        <v>2.08</v>
      </c>
      <c r="AI5" s="47">
        <f t="shared" ca="1" si="1"/>
        <v>25.05</v>
      </c>
      <c r="AJ5" s="47">
        <f t="shared" ca="1" si="1"/>
        <v>28.52</v>
      </c>
      <c r="AK5" s="47">
        <f t="shared" ca="1" si="1"/>
        <v>32.51</v>
      </c>
      <c r="AL5" s="47">
        <f t="shared" ca="1" si="1"/>
        <v>40.119999999999997</v>
      </c>
      <c r="AM5" s="47">
        <f t="shared" ca="1" si="1"/>
        <v>45.86</v>
      </c>
      <c r="AN5" s="47">
        <f t="shared" ca="1" si="1"/>
        <v>49.64</v>
      </c>
      <c r="AO5" s="47">
        <f t="shared" ca="1" si="1"/>
        <v>54.41</v>
      </c>
      <c r="AP5" s="47">
        <f t="shared" ca="1" si="1"/>
        <v>58.24</v>
      </c>
      <c r="AQ5" s="47">
        <f t="shared" ca="1" si="1"/>
        <v>58.71</v>
      </c>
      <c r="AR5">
        <v>3</v>
      </c>
      <c r="AT5">
        <v>4</v>
      </c>
      <c r="AU5" t="s">
        <v>40</v>
      </c>
      <c r="AV5">
        <v>2.3309287852241698</v>
      </c>
      <c r="AW5">
        <v>45.311537237209102</v>
      </c>
      <c r="AX5">
        <v>42.084726961239703</v>
      </c>
      <c r="AY5">
        <v>39.560092883374097</v>
      </c>
      <c r="AZ5">
        <v>30.296721665863199</v>
      </c>
      <c r="BA5">
        <v>13.9252492330577</v>
      </c>
      <c r="BE5">
        <f ca="1"/>
        <v>2.17</v>
      </c>
      <c r="BF5">
        <f ca="1"/>
        <v>25.09</v>
      </c>
      <c r="BG5">
        <f ca="1"/>
        <v>28.61</v>
      </c>
      <c r="BH5">
        <f ca="1"/>
        <v>32.659999999999997</v>
      </c>
      <c r="BI5">
        <f ca="1"/>
        <v>34.04</v>
      </c>
      <c r="BJ5">
        <f ca="1"/>
        <v>38.28</v>
      </c>
      <c r="BK5">
        <f ca="1"/>
        <v>40.24</v>
      </c>
      <c r="BL5">
        <f ca="1"/>
        <v>41.95</v>
      </c>
      <c r="BM5">
        <f ca="1"/>
        <v>44.02</v>
      </c>
      <c r="BN5">
        <f ca="1"/>
        <v>44.84</v>
      </c>
      <c r="BO5">
        <f ca="1"/>
        <v>45.56</v>
      </c>
      <c r="BP5">
        <f ca="1"/>
        <v>46.02</v>
      </c>
      <c r="BQ5">
        <f ca="1"/>
        <v>46.27</v>
      </c>
      <c r="BR5">
        <f ca="1"/>
        <v>46.81</v>
      </c>
      <c r="BS5">
        <f ca="1"/>
        <v>47.23</v>
      </c>
      <c r="BT5">
        <f ca="1"/>
        <v>48.5</v>
      </c>
      <c r="BU5">
        <f ca="1"/>
        <v>49.85</v>
      </c>
      <c r="BV5">
        <f ca="1"/>
        <v>50.41</v>
      </c>
      <c r="BW5">
        <f ca="1"/>
        <v>53.95</v>
      </c>
      <c r="BX5">
        <f ca="1"/>
        <v>54.69</v>
      </c>
      <c r="BY5">
        <f ca="1"/>
        <v>58.59</v>
      </c>
      <c r="BZ5">
        <f ca="1"/>
        <v>59.08</v>
      </c>
    </row>
    <row r="6" spans="2:78">
      <c r="B6" t="s">
        <v>5</v>
      </c>
      <c r="C6" s="49">
        <f>IF('Assessment Data Entry'!E8="","",'Assessment Data Entry'!E8)</f>
        <v>3</v>
      </c>
      <c r="D6" t="s">
        <v>6</v>
      </c>
      <c r="E6" s="49">
        <f>IF('Assessment Data Entry'!G8="",0,'Assessment Data Entry'!G8)</f>
        <v>4</v>
      </c>
      <c r="F6" t="s">
        <v>7</v>
      </c>
      <c r="H6" s="59">
        <f>IF(C6="","",(C6-2)*4+FLOOR(E6/3,1)+1)</f>
        <v>6</v>
      </c>
      <c r="I6" s="6" t="str">
        <f ca="1"/>
        <v>2 years  0 mo</v>
      </c>
      <c r="J6" s="40">
        <f ca="1"/>
        <v>25</v>
      </c>
      <c r="K6" s="41">
        <f ca="1"/>
        <v>27.3</v>
      </c>
      <c r="L6" s="40">
        <f ca="1"/>
        <v>29.9</v>
      </c>
      <c r="M6" s="41">
        <f ca="1"/>
        <v>30.7</v>
      </c>
      <c r="N6" s="40">
        <f ca="1"/>
        <v>35.9</v>
      </c>
      <c r="O6" s="41">
        <f ca="1"/>
        <v>38.200000000000003</v>
      </c>
      <c r="P6" s="40">
        <f ca="1"/>
        <v>39.700000000000003</v>
      </c>
      <c r="Q6" s="41">
        <f ca="1"/>
        <v>41.4</v>
      </c>
      <c r="R6" s="40">
        <f ca="1"/>
        <v>41.9</v>
      </c>
      <c r="S6" s="41">
        <f ca="1"/>
        <v>42.4</v>
      </c>
      <c r="T6" s="40">
        <f ca="1"/>
        <v>42.9</v>
      </c>
      <c r="U6" s="41">
        <f ca="1"/>
        <v>43</v>
      </c>
      <c r="V6" s="40">
        <f ca="1"/>
        <v>43.3</v>
      </c>
      <c r="W6" s="41">
        <f ca="1"/>
        <v>43.4</v>
      </c>
      <c r="X6" s="40">
        <f ca="1"/>
        <v>44.2</v>
      </c>
      <c r="Y6" s="41">
        <f ca="1"/>
        <v>45.6</v>
      </c>
      <c r="Z6" s="40">
        <f ca="1"/>
        <v>45.9</v>
      </c>
      <c r="AA6" s="41">
        <f ca="1"/>
        <v>47.6</v>
      </c>
      <c r="AB6" s="40">
        <f ca="1"/>
        <v>49</v>
      </c>
      <c r="AC6" s="41">
        <f ca="1"/>
        <v>51.1</v>
      </c>
      <c r="AD6" s="42">
        <f ca="1"/>
        <v>51.2</v>
      </c>
      <c r="AF6" s="47"/>
      <c r="AH6">
        <v>2.17</v>
      </c>
      <c r="AI6" s="47">
        <f t="shared" ca="1" si="1"/>
        <v>25.09</v>
      </c>
      <c r="AJ6" s="47">
        <f t="shared" ca="1" si="1"/>
        <v>28.61</v>
      </c>
      <c r="AK6" s="47">
        <f t="shared" ca="1" si="1"/>
        <v>32.659999999999997</v>
      </c>
      <c r="AL6" s="47">
        <f t="shared" ca="1" si="1"/>
        <v>40.24</v>
      </c>
      <c r="AM6" s="47">
        <f t="shared" ca="1" si="1"/>
        <v>46.02</v>
      </c>
      <c r="AN6" s="47">
        <f t="shared" ca="1" si="1"/>
        <v>49.85</v>
      </c>
      <c r="AO6" s="47">
        <f t="shared" ca="1" si="1"/>
        <v>54.69</v>
      </c>
      <c r="AP6" s="47">
        <f t="shared" ca="1" si="1"/>
        <v>58.59</v>
      </c>
      <c r="AQ6" s="47">
        <f t="shared" ca="1" si="1"/>
        <v>59.08</v>
      </c>
      <c r="AR6">
        <v>4</v>
      </c>
      <c r="AT6">
        <v>5</v>
      </c>
      <c r="AU6" t="s">
        <v>40</v>
      </c>
      <c r="AV6">
        <v>2.4142621185575099</v>
      </c>
      <c r="AW6">
        <v>46.281151560829599</v>
      </c>
      <c r="AX6">
        <v>42.730086067708299</v>
      </c>
      <c r="AY6">
        <v>40.055785382056499</v>
      </c>
      <c r="AZ6">
        <v>30.7219291562131</v>
      </c>
      <c r="BA6">
        <v>13.989568202108799</v>
      </c>
      <c r="BE6">
        <f ca="1"/>
        <v>2.25</v>
      </c>
      <c r="BF6">
        <f ca="1"/>
        <v>25.13</v>
      </c>
      <c r="BG6">
        <f ca="1"/>
        <v>28.7</v>
      </c>
      <c r="BH6">
        <f ca="1"/>
        <v>32.82</v>
      </c>
      <c r="BI6">
        <f ca="1"/>
        <v>34.22</v>
      </c>
      <c r="BJ6">
        <f ca="1"/>
        <v>38.409999999999997</v>
      </c>
      <c r="BK6">
        <f ca="1"/>
        <v>40.35</v>
      </c>
      <c r="BL6">
        <f ca="1"/>
        <v>42.07</v>
      </c>
      <c r="BM6">
        <f ca="1"/>
        <v>44.16</v>
      </c>
      <c r="BN6">
        <f ca="1"/>
        <v>44.99</v>
      </c>
      <c r="BO6">
        <f ca="1"/>
        <v>45.72</v>
      </c>
      <c r="BP6">
        <f ca="1"/>
        <v>46.18</v>
      </c>
      <c r="BQ6">
        <f ca="1"/>
        <v>46.44</v>
      </c>
      <c r="BR6">
        <f ca="1"/>
        <v>46.99</v>
      </c>
      <c r="BS6">
        <f ca="1"/>
        <v>47.42</v>
      </c>
      <c r="BT6">
        <f ca="1"/>
        <v>48.71</v>
      </c>
      <c r="BU6">
        <f ca="1"/>
        <v>50.05</v>
      </c>
      <c r="BV6">
        <f ca="1"/>
        <v>50.63</v>
      </c>
      <c r="BW6">
        <f ca="1"/>
        <v>54.23</v>
      </c>
      <c r="BX6">
        <f ca="1"/>
        <v>54.96</v>
      </c>
      <c r="BY6">
        <f ca="1"/>
        <v>58.94</v>
      </c>
      <c r="BZ6">
        <f ca="1"/>
        <v>59.44</v>
      </c>
    </row>
    <row r="7" spans="2:78">
      <c r="B7" t="s">
        <v>8</v>
      </c>
      <c r="C7" s="49" t="str">
        <f t="array" aca="1" ref="C7" ca="1">IF(OR(B1=0,INDIRECT(INDEX(scoreLocation,MATCH(VLOOKUP(B2,OutcomeInfo,2,FALSE),INDEX(scoreLocation,,1),0),6))=""),"",INDIRECT(INDEX(scoreLocation,MATCH(VLOOKUP(B2,OutcomeInfo,2,FALSE),INDEX(scoreLocation,,1),0),6)))</f>
        <v/>
      </c>
      <c r="H7" s="60">
        <f t="array" aca="1" ref="H7" ca="1">MAX(COLUMN(topRow)*IF(INDEX(fullTable,H6,0)=C7,1,0))-9</f>
        <v>-9</v>
      </c>
      <c r="I7" s="6" t="str">
        <f ca="1"/>
        <v>3 mo</v>
      </c>
      <c r="J7" s="40">
        <f ca="1"/>
        <v>24.9</v>
      </c>
      <c r="K7" s="41">
        <f ca="1"/>
        <v>27.5</v>
      </c>
      <c r="L7" s="40">
        <f ca="1"/>
        <v>30.4</v>
      </c>
      <c r="M7" s="41">
        <f ca="1"/>
        <v>31.2</v>
      </c>
      <c r="N7" s="40">
        <f ca="1"/>
        <v>36.299999999999997</v>
      </c>
      <c r="O7" s="41">
        <f ca="1"/>
        <v>38.5</v>
      </c>
      <c r="P7" s="40">
        <f ca="1"/>
        <v>40.1</v>
      </c>
      <c r="Q7" s="41">
        <f ca="1"/>
        <v>41.9</v>
      </c>
      <c r="R7" s="40">
        <f ca="1"/>
        <v>42.4</v>
      </c>
      <c r="S7" s="41">
        <f ca="1"/>
        <v>43</v>
      </c>
      <c r="T7" s="40">
        <f ca="1"/>
        <v>43.4</v>
      </c>
      <c r="U7" s="41">
        <f ca="1"/>
        <v>43.5</v>
      </c>
      <c r="V7" s="40">
        <f ca="1"/>
        <v>43.9</v>
      </c>
      <c r="W7" s="41">
        <f ca="1"/>
        <v>44.1</v>
      </c>
      <c r="X7" s="40">
        <f ca="1"/>
        <v>45</v>
      </c>
      <c r="Y7" s="41">
        <f ca="1"/>
        <v>46.4</v>
      </c>
      <c r="Z7" s="40">
        <f ca="1"/>
        <v>46.7</v>
      </c>
      <c r="AA7" s="41">
        <f ca="1"/>
        <v>48.8</v>
      </c>
      <c r="AB7" s="40">
        <f ca="1"/>
        <v>50</v>
      </c>
      <c r="AC7" s="41">
        <f ca="1"/>
        <v>52.5</v>
      </c>
      <c r="AD7" s="42">
        <f ca="1"/>
        <v>52.7</v>
      </c>
      <c r="AF7" s="47" t="s">
        <v>20</v>
      </c>
      <c r="AG7" s="47" t="s">
        <v>124</v>
      </c>
      <c r="AH7">
        <v>2.25</v>
      </c>
      <c r="AI7" s="47">
        <f t="shared" ca="1" si="1"/>
        <v>25.13</v>
      </c>
      <c r="AJ7" s="47">
        <f t="shared" ca="1" si="1"/>
        <v>28.7</v>
      </c>
      <c r="AK7" s="47">
        <f t="shared" ca="1" si="1"/>
        <v>32.82</v>
      </c>
      <c r="AL7" s="47">
        <f t="shared" ca="1" si="1"/>
        <v>40.35</v>
      </c>
      <c r="AM7" s="47">
        <f t="shared" ca="1" si="1"/>
        <v>46.18</v>
      </c>
      <c r="AN7" s="47">
        <f t="shared" ca="1" si="1"/>
        <v>50.05</v>
      </c>
      <c r="AO7" s="47">
        <f t="shared" ca="1" si="1"/>
        <v>54.96</v>
      </c>
      <c r="AP7" s="47">
        <f t="shared" ca="1" si="1"/>
        <v>58.94</v>
      </c>
      <c r="AQ7" s="47">
        <f t="shared" ca="1" si="1"/>
        <v>59.44</v>
      </c>
      <c r="AR7">
        <v>5</v>
      </c>
      <c r="AT7">
        <v>6</v>
      </c>
      <c r="AU7" t="s">
        <v>40</v>
      </c>
      <c r="AV7">
        <v>2.4975954518908399</v>
      </c>
      <c r="AW7">
        <v>47.223364271545002</v>
      </c>
      <c r="AX7">
        <v>43.3591696780272</v>
      </c>
      <c r="AY7">
        <v>40.540909542601597</v>
      </c>
      <c r="AZ7">
        <v>31.123449898517599</v>
      </c>
      <c r="BA7">
        <v>14.046949137552099</v>
      </c>
      <c r="BE7">
        <f ca="1"/>
        <v>2.33</v>
      </c>
      <c r="BF7">
        <f ca="1"/>
        <v>25.18</v>
      </c>
      <c r="BG7">
        <f ca="1"/>
        <v>28.79</v>
      </c>
      <c r="BH7">
        <f ca="1"/>
        <v>32.97</v>
      </c>
      <c r="BI7">
        <f ca="1"/>
        <v>34.4</v>
      </c>
      <c r="BJ7">
        <f ca="1"/>
        <v>38.549999999999997</v>
      </c>
      <c r="BK7">
        <f ca="1"/>
        <v>40.46</v>
      </c>
      <c r="BL7">
        <f ca="1"/>
        <v>42.2</v>
      </c>
      <c r="BM7">
        <f ca="1"/>
        <v>44.3</v>
      </c>
      <c r="BN7">
        <f ca="1"/>
        <v>45.14</v>
      </c>
      <c r="BO7">
        <f ca="1"/>
        <v>45.87</v>
      </c>
      <c r="BP7">
        <f ca="1"/>
        <v>46.34</v>
      </c>
      <c r="BQ7">
        <f ca="1"/>
        <v>46.61</v>
      </c>
      <c r="BR7">
        <f ca="1"/>
        <v>47.17</v>
      </c>
      <c r="BS7">
        <f ca="1"/>
        <v>47.61</v>
      </c>
      <c r="BT7">
        <f ca="1"/>
        <v>48.92</v>
      </c>
      <c r="BU7">
        <f ca="1"/>
        <v>50.25</v>
      </c>
      <c r="BV7">
        <f ca="1"/>
        <v>50.85</v>
      </c>
      <c r="BW7">
        <f ca="1"/>
        <v>54.5</v>
      </c>
      <c r="BX7">
        <f ca="1"/>
        <v>55.23</v>
      </c>
      <c r="BY7">
        <f ca="1"/>
        <v>59.28</v>
      </c>
      <c r="BZ7">
        <f ca="1"/>
        <v>59.81</v>
      </c>
    </row>
    <row r="8" spans="2:78">
      <c r="B8" s="62" t="s">
        <v>9</v>
      </c>
      <c r="C8" s="63" t="str">
        <f t="array" aca="1" ref="C8" ca="1">IF(C7="","",IF(C7&lt;INDEX(fullTable,H6,1),"min",IF(C7&gt;INDEX(fullTable,H6,width),"max",INDEX(topRow,1,SUM(1*(INDEX(OFFSET($J$6,0,0,41,width),H6,0)&lt;=C7))-IF(H8&gt;1,H8-1,0)))))</f>
        <v/>
      </c>
      <c r="D8" s="63" t="str">
        <f t="array" aca="1" ref="D8" ca="1">IF(MAX(COLUMN(topRow)*IF(INDEX(fullTable,H6,0)=C7,1,0))&lt;=0,C8,IF(H7=width,"max",INDEX(topRow,0,H7)))</f>
        <v/>
      </c>
      <c r="E8" s="62"/>
      <c r="F8" s="64" t="str">
        <f ca="1">IF(OR(C6="",C7=""),"",IF(OR(AND(C8="min",D8&lt;&gt;"min"),IFERROR(FIND("&lt;",C8),0)&gt;0),_xlfn.CONCAT("&lt;=",D8),IF(C8="max",_xlfn.CONCAT("&gt;",INDEX(topRow,1,COUNTIF(topRow,"&lt;&gt;x"))),IF(C8="min",CONCATENATE("&lt;",$J$5),IF(D8="max",CONCATENATE("&gt;=",C8),IF(C8=D8,C8,CONCATENATE(C8," to ",D8)))))))</f>
        <v/>
      </c>
      <c r="G8" s="61"/>
      <c r="H8" s="60">
        <f t="array" aca="1" ref="H8" ca="1">SUM(1*(INDEX(OFFSET($J$6,0,0,41,width),H6,0)=C7))</f>
        <v>0</v>
      </c>
      <c r="I8" s="6" t="str">
        <f ca="1"/>
        <v>6 mo</v>
      </c>
      <c r="J8" s="40">
        <f ca="1"/>
        <v>24.9</v>
      </c>
      <c r="K8" s="41">
        <f ca="1"/>
        <v>27.6</v>
      </c>
      <c r="L8" s="40">
        <f ca="1"/>
        <v>30.8</v>
      </c>
      <c r="M8" s="41">
        <f ca="1"/>
        <v>31.8</v>
      </c>
      <c r="N8" s="40">
        <f ca="1"/>
        <v>36.700000000000003</v>
      </c>
      <c r="O8" s="41">
        <f ca="1"/>
        <v>38.9</v>
      </c>
      <c r="P8" s="40">
        <f ca="1"/>
        <v>40.5</v>
      </c>
      <c r="Q8" s="41">
        <f ca="1"/>
        <v>42.3</v>
      </c>
      <c r="R8" s="40">
        <f ca="1"/>
        <v>42.9</v>
      </c>
      <c r="S8" s="41">
        <f ca="1"/>
        <v>43.5</v>
      </c>
      <c r="T8" s="40">
        <f ca="1"/>
        <v>44</v>
      </c>
      <c r="U8" s="41">
        <f ca="1"/>
        <v>44.1</v>
      </c>
      <c r="V8" s="40">
        <f ca="1"/>
        <v>44.5</v>
      </c>
      <c r="W8" s="41">
        <f ca="1"/>
        <v>44.8</v>
      </c>
      <c r="X8" s="40">
        <f ca="1"/>
        <v>45.7</v>
      </c>
      <c r="Y8" s="41">
        <f ca="1"/>
        <v>47.1</v>
      </c>
      <c r="Z8" s="40">
        <f ca="1"/>
        <v>47.5</v>
      </c>
      <c r="AA8" s="41">
        <f ca="1"/>
        <v>50</v>
      </c>
      <c r="AB8" s="40">
        <f ca="1"/>
        <v>51</v>
      </c>
      <c r="AC8" s="41">
        <f ca="1"/>
        <v>53.8</v>
      </c>
      <c r="AD8" s="42">
        <f ca="1"/>
        <v>54.1</v>
      </c>
      <c r="AF8" s="47" t="e">
        <f ca="1">IF(OR(C6="",C7=""),NA(),C6+E6/12)</f>
        <v>#N/A</v>
      </c>
      <c r="AG8" s="47" t="e">
        <f ca="1">IF(C7="",NA(),C7)</f>
        <v>#N/A</v>
      </c>
      <c r="AH8">
        <v>2.33</v>
      </c>
      <c r="AI8" s="47">
        <f t="shared" ca="1" si="1"/>
        <v>25.18</v>
      </c>
      <c r="AJ8" s="47">
        <f t="shared" ca="1" si="1"/>
        <v>28.79</v>
      </c>
      <c r="AK8" s="47">
        <f t="shared" ca="1" si="1"/>
        <v>32.97</v>
      </c>
      <c r="AL8" s="47">
        <f t="shared" ca="1" si="1"/>
        <v>40.46</v>
      </c>
      <c r="AM8" s="47">
        <f t="shared" ca="1" si="1"/>
        <v>46.34</v>
      </c>
      <c r="AN8" s="47">
        <f t="shared" ca="1" si="1"/>
        <v>50.25</v>
      </c>
      <c r="AO8" s="47">
        <f t="shared" ca="1" si="1"/>
        <v>55.23</v>
      </c>
      <c r="AP8" s="47">
        <f t="shared" ca="1" si="1"/>
        <v>59.28</v>
      </c>
      <c r="AQ8" s="47">
        <f t="shared" ca="1" si="1"/>
        <v>59.81</v>
      </c>
      <c r="AR8">
        <v>6</v>
      </c>
      <c r="AT8">
        <v>7</v>
      </c>
      <c r="AU8" t="s">
        <v>40</v>
      </c>
      <c r="AV8">
        <v>2.5809287852241698</v>
      </c>
      <c r="AW8">
        <v>48.138949747756399</v>
      </c>
      <c r="AX8">
        <v>43.9723882485955</v>
      </c>
      <c r="AY8">
        <v>41.015690685689798</v>
      </c>
      <c r="AZ8">
        <v>31.5026033945392</v>
      </c>
      <c r="BA8">
        <v>14.0981404392929</v>
      </c>
      <c r="BE8">
        <f ca="1"/>
        <v>2.42</v>
      </c>
      <c r="BF8">
        <f ca="1"/>
        <v>25.23</v>
      </c>
      <c r="BG8">
        <f ca="1"/>
        <v>28.89</v>
      </c>
      <c r="BH8">
        <f ca="1"/>
        <v>33.130000000000003</v>
      </c>
      <c r="BI8">
        <f ca="1"/>
        <v>34.58</v>
      </c>
      <c r="BJ8">
        <f ca="1"/>
        <v>38.68</v>
      </c>
      <c r="BK8">
        <f ca="1"/>
        <v>40.58</v>
      </c>
      <c r="BL8">
        <f ca="1"/>
        <v>42.32</v>
      </c>
      <c r="BM8">
        <f ca="1"/>
        <v>44.43</v>
      </c>
      <c r="BN8">
        <f ca="1"/>
        <v>45.29</v>
      </c>
      <c r="BO8">
        <f ca="1"/>
        <v>46.03</v>
      </c>
      <c r="BP8">
        <f ca="1"/>
        <v>46.5</v>
      </c>
      <c r="BQ8">
        <f ca="1"/>
        <v>46.78</v>
      </c>
      <c r="BR8">
        <f ca="1"/>
        <v>47.35</v>
      </c>
      <c r="BS8">
        <f ca="1"/>
        <v>47.8</v>
      </c>
      <c r="BT8">
        <f ca="1"/>
        <v>49.13</v>
      </c>
      <c r="BU8">
        <f ca="1"/>
        <v>50.45</v>
      </c>
      <c r="BV8">
        <f ca="1"/>
        <v>51.07</v>
      </c>
      <c r="BW8">
        <f ca="1"/>
        <v>54.77</v>
      </c>
      <c r="BX8">
        <f ca="1"/>
        <v>55.5</v>
      </c>
      <c r="BY8">
        <f ca="1"/>
        <v>59.62</v>
      </c>
      <c r="BZ8">
        <f ca="1"/>
        <v>60.17</v>
      </c>
    </row>
    <row r="9" spans="2:78" ht="17" thickBot="1">
      <c r="B9" s="50" t="s">
        <v>9</v>
      </c>
      <c r="C9" s="58" t="str">
        <f ca="1">IF(OR(LEFT(F8,2)="&gt;&gt;",LEFT(F8,2)="&lt;&lt;"),RIGHT(F8,LEN(F8)-1),F8)</f>
        <v/>
      </c>
      <c r="D9" s="60" t="str">
        <f t="array" aca="1" ref="D9" ca="1">RIGHT(C9,LEN(C9)+1-MIN(FIND({0,1,2,3,4,5,6,7,8,9},C9&amp;"0123456789")))</f>
        <v/>
      </c>
      <c r="E9" s="52"/>
      <c r="H9" s="61"/>
      <c r="I9" s="10" t="str">
        <f ca="1"/>
        <v>9 mo</v>
      </c>
      <c r="J9" s="43">
        <f ca="1"/>
        <v>24.9</v>
      </c>
      <c r="K9" s="44">
        <f ca="1"/>
        <v>27.9</v>
      </c>
      <c r="L9" s="43">
        <f ca="1"/>
        <v>31.3</v>
      </c>
      <c r="M9" s="44">
        <f ca="1"/>
        <v>32.4</v>
      </c>
      <c r="N9" s="43">
        <f ca="1"/>
        <v>37.1</v>
      </c>
      <c r="O9" s="44">
        <f ca="1"/>
        <v>39.200000000000003</v>
      </c>
      <c r="P9" s="43">
        <f ca="1"/>
        <v>40.799999999999997</v>
      </c>
      <c r="Q9" s="44">
        <f ca="1"/>
        <v>42.7</v>
      </c>
      <c r="R9" s="43">
        <f ca="1"/>
        <v>43.4</v>
      </c>
      <c r="S9" s="44">
        <f ca="1"/>
        <v>44.1</v>
      </c>
      <c r="T9" s="43">
        <f ca="1"/>
        <v>44.5</v>
      </c>
      <c r="U9" s="44">
        <f ca="1"/>
        <v>44.7</v>
      </c>
      <c r="V9" s="43">
        <f ca="1"/>
        <v>45.1</v>
      </c>
      <c r="W9" s="44">
        <f ca="1"/>
        <v>45.4</v>
      </c>
      <c r="X9" s="43">
        <f ca="1"/>
        <v>46.5</v>
      </c>
      <c r="Y9" s="44">
        <f ca="1"/>
        <v>47.9</v>
      </c>
      <c r="Z9" s="43">
        <f ca="1"/>
        <v>48.3</v>
      </c>
      <c r="AA9" s="44">
        <f ca="1"/>
        <v>51.1</v>
      </c>
      <c r="AB9" s="43">
        <f ca="1"/>
        <v>52</v>
      </c>
      <c r="AC9" s="44">
        <f ca="1"/>
        <v>55.1</v>
      </c>
      <c r="AD9" s="45">
        <f ca="1"/>
        <v>55.4</v>
      </c>
      <c r="AF9" s="47" t="e">
        <f ca="1">IF(OR(C13="",C12=""),NA(),C12+E12/12)</f>
        <v>#N/A</v>
      </c>
      <c r="AG9" s="47" t="e">
        <f ca="1">IF(C13="",NA(),C13)</f>
        <v>#N/A</v>
      </c>
      <c r="AH9">
        <v>2.42</v>
      </c>
      <c r="AI9" s="47">
        <f t="shared" ca="1" si="1"/>
        <v>25.23</v>
      </c>
      <c r="AJ9" s="47">
        <f t="shared" ca="1" si="1"/>
        <v>28.89</v>
      </c>
      <c r="AK9" s="47">
        <f t="shared" ca="1" si="1"/>
        <v>33.130000000000003</v>
      </c>
      <c r="AL9" s="47">
        <f t="shared" ca="1" si="1"/>
        <v>40.58</v>
      </c>
      <c r="AM9" s="47">
        <f t="shared" ca="1" si="1"/>
        <v>46.5</v>
      </c>
      <c r="AN9" s="47">
        <f t="shared" ca="1" si="1"/>
        <v>50.45</v>
      </c>
      <c r="AO9" s="47">
        <f t="shared" ca="1" si="1"/>
        <v>55.5</v>
      </c>
      <c r="AP9" s="47">
        <f t="shared" ca="1" si="1"/>
        <v>59.62</v>
      </c>
      <c r="AQ9" s="47">
        <f t="shared" ca="1" si="1"/>
        <v>60.17</v>
      </c>
      <c r="AR9">
        <v>7</v>
      </c>
      <c r="AT9">
        <v>8</v>
      </c>
      <c r="AU9" t="s">
        <v>40</v>
      </c>
      <c r="AV9">
        <v>2.6642621185575099</v>
      </c>
      <c r="AW9">
        <v>49.028660483682401</v>
      </c>
      <c r="AX9">
        <v>44.570141884394602</v>
      </c>
      <c r="AY9">
        <v>41.480349328085303</v>
      </c>
      <c r="AZ9">
        <v>31.8606356414423</v>
      </c>
      <c r="BA9">
        <v>14.143809777962099</v>
      </c>
      <c r="BE9">
        <f ca="1"/>
        <v>2.5</v>
      </c>
      <c r="BF9">
        <f ca="1"/>
        <v>25.28</v>
      </c>
      <c r="BG9">
        <f ca="1"/>
        <v>28.99</v>
      </c>
      <c r="BH9">
        <f ca="1"/>
        <v>33.28</v>
      </c>
      <c r="BI9">
        <f ca="1"/>
        <v>34.76</v>
      </c>
      <c r="BJ9">
        <f ca="1"/>
        <v>38.82</v>
      </c>
      <c r="BK9">
        <f ca="1"/>
        <v>40.69</v>
      </c>
      <c r="BL9">
        <f ca="1"/>
        <v>42.44</v>
      </c>
      <c r="BM9">
        <f ca="1"/>
        <v>44.57</v>
      </c>
      <c r="BN9">
        <f ca="1"/>
        <v>45.44</v>
      </c>
      <c r="BO9">
        <f ca="1"/>
        <v>46.19</v>
      </c>
      <c r="BP9">
        <f ca="1"/>
        <v>46.65</v>
      </c>
      <c r="BQ9">
        <f ca="1"/>
        <v>46.95</v>
      </c>
      <c r="BR9">
        <f ca="1"/>
        <v>47.52</v>
      </c>
      <c r="BS9">
        <f ca="1"/>
        <v>48</v>
      </c>
      <c r="BT9">
        <f ca="1"/>
        <v>49.33</v>
      </c>
      <c r="BU9">
        <f ca="1"/>
        <v>50.65</v>
      </c>
      <c r="BV9">
        <f ca="1"/>
        <v>51.28</v>
      </c>
      <c r="BW9">
        <f ca="1"/>
        <v>55.03</v>
      </c>
      <c r="BX9">
        <f ca="1"/>
        <v>55.77</v>
      </c>
      <c r="BY9">
        <f ca="1"/>
        <v>59.95</v>
      </c>
      <c r="BZ9">
        <f ca="1"/>
        <v>60.52</v>
      </c>
    </row>
    <row r="10" spans="2:78">
      <c r="H10" s="61"/>
      <c r="I10" s="6" t="str">
        <f ca="1"/>
        <v>3 years  0 mo</v>
      </c>
      <c r="J10" s="40">
        <f ca="1"/>
        <v>24.9</v>
      </c>
      <c r="K10" s="41">
        <f ca="1"/>
        <v>28.1</v>
      </c>
      <c r="L10" s="40">
        <f ca="1"/>
        <v>31.8</v>
      </c>
      <c r="M10" s="41">
        <f ca="1"/>
        <v>33</v>
      </c>
      <c r="N10" s="40">
        <f ca="1"/>
        <v>37.5</v>
      </c>
      <c r="O10" s="41">
        <f ca="1"/>
        <v>39.6</v>
      </c>
      <c r="P10" s="40">
        <f ca="1"/>
        <v>41.2</v>
      </c>
      <c r="Q10" s="41">
        <f ca="1"/>
        <v>43.2</v>
      </c>
      <c r="R10" s="40">
        <f ca="1"/>
        <v>43.9</v>
      </c>
      <c r="S10" s="41">
        <f ca="1"/>
        <v>44.6</v>
      </c>
      <c r="T10" s="40">
        <f ca="1"/>
        <v>45</v>
      </c>
      <c r="U10" s="41">
        <f ca="1"/>
        <v>45.2</v>
      </c>
      <c r="V10" s="40">
        <f ca="1"/>
        <v>45.7</v>
      </c>
      <c r="W10" s="41">
        <f ca="1"/>
        <v>46.1</v>
      </c>
      <c r="X10" s="40">
        <f ca="1"/>
        <v>47.2</v>
      </c>
      <c r="Y10" s="41">
        <f ca="1"/>
        <v>48.6</v>
      </c>
      <c r="Z10" s="40">
        <f ca="1"/>
        <v>49.1</v>
      </c>
      <c r="AA10" s="41">
        <f ca="1"/>
        <v>52.2</v>
      </c>
      <c r="AB10" s="40">
        <f ca="1"/>
        <v>53</v>
      </c>
      <c r="AC10" s="41">
        <f ca="1"/>
        <v>56.4</v>
      </c>
      <c r="AD10" s="42">
        <f ca="1"/>
        <v>56.8</v>
      </c>
      <c r="AH10">
        <v>2.5</v>
      </c>
      <c r="AI10" s="47">
        <f t="shared" ca="1" si="1"/>
        <v>25.28</v>
      </c>
      <c r="AJ10" s="47">
        <f t="shared" ca="1" si="1"/>
        <v>28.99</v>
      </c>
      <c r="AK10" s="47">
        <f t="shared" ca="1" si="1"/>
        <v>33.28</v>
      </c>
      <c r="AL10" s="47">
        <f t="shared" ca="1" si="1"/>
        <v>40.69</v>
      </c>
      <c r="AM10" s="47">
        <f t="shared" ca="1" si="1"/>
        <v>46.65</v>
      </c>
      <c r="AN10" s="47">
        <f t="shared" ca="1" si="1"/>
        <v>50.65</v>
      </c>
      <c r="AO10" s="47">
        <f t="shared" ca="1" si="1"/>
        <v>55.77</v>
      </c>
      <c r="AP10" s="47">
        <f t="shared" ca="1" si="1"/>
        <v>59.95</v>
      </c>
      <c r="AQ10" s="47">
        <f t="shared" ca="1" si="1"/>
        <v>60.52</v>
      </c>
      <c r="AR10">
        <v>8</v>
      </c>
      <c r="AT10">
        <v>9</v>
      </c>
      <c r="AU10" t="s">
        <v>40</v>
      </c>
      <c r="AV10">
        <v>2.7475954518908399</v>
      </c>
      <c r="AW10">
        <v>49.8932277078124</v>
      </c>
      <c r="AX10">
        <v>45.152820600044002</v>
      </c>
      <c r="AY10">
        <v>41.935101285057399</v>
      </c>
      <c r="AZ10">
        <v>32.198723226463898</v>
      </c>
      <c r="BA10">
        <v>14.184552803115899</v>
      </c>
      <c r="BE10">
        <f ca="1"/>
        <v>2.58</v>
      </c>
      <c r="BF10">
        <f ca="1"/>
        <v>25.34</v>
      </c>
      <c r="BG10">
        <f ca="1"/>
        <v>29.09</v>
      </c>
      <c r="BH10">
        <f ca="1"/>
        <v>33.44</v>
      </c>
      <c r="BI10">
        <f ca="1"/>
        <v>34.94</v>
      </c>
      <c r="BJ10">
        <f ca="1"/>
        <v>38.950000000000003</v>
      </c>
      <c r="BK10">
        <f ca="1"/>
        <v>40.81</v>
      </c>
      <c r="BL10">
        <f ca="1"/>
        <v>42.56</v>
      </c>
      <c r="BM10">
        <f ca="1"/>
        <v>44.71</v>
      </c>
      <c r="BN10">
        <f ca="1"/>
        <v>45.59</v>
      </c>
      <c r="BO10">
        <f ca="1"/>
        <v>46.35</v>
      </c>
      <c r="BP10">
        <f ca="1"/>
        <v>46.81</v>
      </c>
      <c r="BQ10">
        <f ca="1"/>
        <v>47.11</v>
      </c>
      <c r="BR10">
        <f ca="1"/>
        <v>47.7</v>
      </c>
      <c r="BS10">
        <f ca="1"/>
        <v>48.19</v>
      </c>
      <c r="BT10">
        <f ca="1"/>
        <v>49.54</v>
      </c>
      <c r="BU10">
        <f ca="1"/>
        <v>50.85</v>
      </c>
      <c r="BV10">
        <f ca="1"/>
        <v>51.49</v>
      </c>
      <c r="BW10">
        <f ca="1"/>
        <v>55.29</v>
      </c>
      <c r="BX10">
        <f ca="1"/>
        <v>56.04</v>
      </c>
      <c r="BY10">
        <f ca="1"/>
        <v>60.28</v>
      </c>
      <c r="BZ10">
        <f ca="1"/>
        <v>60.87</v>
      </c>
    </row>
    <row r="11" spans="2:78">
      <c r="B11" t="s">
        <v>10</v>
      </c>
      <c r="H11" s="61"/>
      <c r="I11" s="6" t="str">
        <f ca="1"/>
        <v>3 mo</v>
      </c>
      <c r="J11" s="40">
        <f ca="1"/>
        <v>25</v>
      </c>
      <c r="K11" s="41">
        <f ca="1"/>
        <v>28.4</v>
      </c>
      <c r="L11" s="40">
        <f ca="1"/>
        <v>32.299999999999997</v>
      </c>
      <c r="M11" s="41">
        <f ca="1"/>
        <v>33.6</v>
      </c>
      <c r="N11" s="40">
        <f ca="1"/>
        <v>37.9</v>
      </c>
      <c r="O11" s="41">
        <f ca="1"/>
        <v>39.9</v>
      </c>
      <c r="P11" s="40">
        <f ca="1"/>
        <v>41.6</v>
      </c>
      <c r="Q11" s="41">
        <f ca="1"/>
        <v>43.7</v>
      </c>
      <c r="R11" s="40">
        <f ca="1"/>
        <v>44.4</v>
      </c>
      <c r="S11" s="41">
        <f ca="1"/>
        <v>45.1</v>
      </c>
      <c r="T11" s="40">
        <f ca="1"/>
        <v>45.6</v>
      </c>
      <c r="U11" s="41">
        <f ca="1"/>
        <v>45.8</v>
      </c>
      <c r="V11" s="40">
        <f ca="1"/>
        <v>46.3</v>
      </c>
      <c r="W11" s="41">
        <f ca="1"/>
        <v>46.7</v>
      </c>
      <c r="X11" s="40">
        <f ca="1"/>
        <v>47.9</v>
      </c>
      <c r="Y11" s="41">
        <f ca="1"/>
        <v>49.3</v>
      </c>
      <c r="Z11" s="40">
        <f ca="1"/>
        <v>49.8</v>
      </c>
      <c r="AA11" s="41">
        <f ca="1"/>
        <v>53.2</v>
      </c>
      <c r="AB11" s="40">
        <f ca="1"/>
        <v>53.9</v>
      </c>
      <c r="AC11" s="41">
        <f ca="1"/>
        <v>57.6</v>
      </c>
      <c r="AD11" s="42">
        <f ca="1"/>
        <v>58.1</v>
      </c>
      <c r="AH11">
        <v>2.58</v>
      </c>
      <c r="AI11" s="47">
        <f t="shared" ca="1" si="1"/>
        <v>25.34</v>
      </c>
      <c r="AJ11" s="47">
        <f t="shared" ca="1" si="1"/>
        <v>29.09</v>
      </c>
      <c r="AK11" s="47">
        <f t="shared" ca="1" si="1"/>
        <v>33.44</v>
      </c>
      <c r="AL11" s="47">
        <f t="shared" ca="1" si="1"/>
        <v>40.81</v>
      </c>
      <c r="AM11" s="47">
        <f t="shared" ca="1" si="1"/>
        <v>46.81</v>
      </c>
      <c r="AN11" s="47">
        <f t="shared" ca="1" si="1"/>
        <v>50.85</v>
      </c>
      <c r="AO11" s="47">
        <f t="shared" ca="1" si="1"/>
        <v>56.04</v>
      </c>
      <c r="AP11" s="47">
        <f t="shared" ca="1" si="1"/>
        <v>60.28</v>
      </c>
      <c r="AQ11" s="47">
        <f t="shared" ca="1" si="1"/>
        <v>60.87</v>
      </c>
      <c r="AR11">
        <v>9</v>
      </c>
      <c r="AS11" s="46"/>
      <c r="AT11">
        <v>10</v>
      </c>
      <c r="AU11" t="s">
        <v>40</v>
      </c>
      <c r="AV11">
        <v>2.8309287852241698</v>
      </c>
      <c r="AW11">
        <v>50.733361983883597</v>
      </c>
      <c r="AX11">
        <v>45.720804574272698</v>
      </c>
      <c r="AY11">
        <v>42.380157770617998</v>
      </c>
      <c r="AZ11">
        <v>32.517977193486203</v>
      </c>
      <c r="BA11">
        <v>14.2209009120891</v>
      </c>
      <c r="BE11">
        <f ca="1"/>
        <v>2.67</v>
      </c>
      <c r="BF11">
        <f ca="1"/>
        <v>25.4</v>
      </c>
      <c r="BG11">
        <f ca="1"/>
        <v>29.2</v>
      </c>
      <c r="BH11">
        <f ca="1"/>
        <v>33.6</v>
      </c>
      <c r="BI11">
        <f ca="1"/>
        <v>35.119999999999997</v>
      </c>
      <c r="BJ11">
        <f ca="1"/>
        <v>39.090000000000003</v>
      </c>
      <c r="BK11">
        <f ca="1"/>
        <v>40.93</v>
      </c>
      <c r="BL11">
        <f ca="1"/>
        <v>42.69</v>
      </c>
      <c r="BM11">
        <f ca="1"/>
        <v>44.84</v>
      </c>
      <c r="BN11">
        <f ca="1"/>
        <v>45.74</v>
      </c>
      <c r="BO11">
        <f ca="1"/>
        <v>46.5</v>
      </c>
      <c r="BP11">
        <f ca="1"/>
        <v>46.97</v>
      </c>
      <c r="BQ11">
        <f ca="1"/>
        <v>47.28</v>
      </c>
      <c r="BR11">
        <f ca="1"/>
        <v>47.88</v>
      </c>
      <c r="BS11">
        <f ca="1"/>
        <v>48.38</v>
      </c>
      <c r="BT11">
        <f ca="1"/>
        <v>49.74</v>
      </c>
      <c r="BU11">
        <f ca="1"/>
        <v>51.04</v>
      </c>
      <c r="BV11">
        <f ca="1"/>
        <v>51.71</v>
      </c>
      <c r="BW11">
        <f ca="1"/>
        <v>55.55</v>
      </c>
      <c r="BX11">
        <f ca="1"/>
        <v>56.31</v>
      </c>
      <c r="BY11">
        <f ca="1"/>
        <v>60.61</v>
      </c>
      <c r="BZ11">
        <f ca="1"/>
        <v>61.23</v>
      </c>
    </row>
    <row r="12" spans="2:78">
      <c r="B12" t="s">
        <v>5</v>
      </c>
      <c r="C12" s="49">
        <f>IF('Assessment Data Entry'!E4="","",'Assessment Data Entry'!E4)</f>
        <v>4</v>
      </c>
      <c r="D12" t="s">
        <v>6</v>
      </c>
      <c r="E12" s="49">
        <f>IF('Assessment Data Entry'!G4="",0,'Assessment Data Entry'!G4)</f>
        <v>2</v>
      </c>
      <c r="F12" t="s">
        <v>7</v>
      </c>
      <c r="H12" s="59">
        <f>IF(C12="","",(C12-2)*4+FLOOR(E12/3,1)+1)</f>
        <v>9</v>
      </c>
      <c r="I12" s="6" t="str">
        <f ca="1"/>
        <v>6 mo</v>
      </c>
      <c r="J12" s="40">
        <f ca="1"/>
        <v>25.1</v>
      </c>
      <c r="K12" s="41">
        <f ca="1"/>
        <v>28.7</v>
      </c>
      <c r="L12" s="40">
        <f ca="1"/>
        <v>32.799999999999997</v>
      </c>
      <c r="M12" s="41">
        <f ca="1"/>
        <v>34.200000000000003</v>
      </c>
      <c r="N12" s="40">
        <f ca="1"/>
        <v>38.4</v>
      </c>
      <c r="O12" s="41">
        <f ca="1"/>
        <v>40.299999999999997</v>
      </c>
      <c r="P12" s="40">
        <f ca="1"/>
        <v>42</v>
      </c>
      <c r="Q12" s="41">
        <f ca="1"/>
        <v>44.1</v>
      </c>
      <c r="R12" s="40">
        <f ca="1"/>
        <v>44.9</v>
      </c>
      <c r="S12" s="41">
        <f ca="1"/>
        <v>45.7</v>
      </c>
      <c r="T12" s="40">
        <f ca="1"/>
        <v>46.1</v>
      </c>
      <c r="U12" s="41">
        <f ca="1"/>
        <v>46.4</v>
      </c>
      <c r="V12" s="40">
        <f ca="1"/>
        <v>46.9</v>
      </c>
      <c r="W12" s="41">
        <f ca="1"/>
        <v>47.4</v>
      </c>
      <c r="X12" s="40">
        <f ca="1"/>
        <v>48.6</v>
      </c>
      <c r="Y12" s="41">
        <f ca="1"/>
        <v>50</v>
      </c>
      <c r="Z12" s="40">
        <f ca="1"/>
        <v>50.6</v>
      </c>
      <c r="AA12" s="41">
        <f ca="1"/>
        <v>54.1</v>
      </c>
      <c r="AB12" s="40">
        <f ca="1"/>
        <v>54.9</v>
      </c>
      <c r="AC12" s="41">
        <f ca="1"/>
        <v>58.8</v>
      </c>
      <c r="AD12" s="42">
        <f ca="1"/>
        <v>59.3</v>
      </c>
      <c r="AH12">
        <v>2.67</v>
      </c>
      <c r="AI12" s="47">
        <f t="shared" ca="1" si="1"/>
        <v>25.4</v>
      </c>
      <c r="AJ12" s="47">
        <f t="shared" ca="1" si="1"/>
        <v>29.2</v>
      </c>
      <c r="AK12" s="47">
        <f t="shared" ca="1" si="1"/>
        <v>33.6</v>
      </c>
      <c r="AL12" s="47">
        <f t="shared" ca="1" si="1"/>
        <v>40.93</v>
      </c>
      <c r="AM12" s="47">
        <f t="shared" ca="1" si="1"/>
        <v>46.97</v>
      </c>
      <c r="AN12" s="47">
        <f t="shared" ca="1" si="1"/>
        <v>51.04</v>
      </c>
      <c r="AO12" s="47">
        <f t="shared" ca="1" si="1"/>
        <v>56.31</v>
      </c>
      <c r="AP12" s="47">
        <f t="shared" ca="1" si="1"/>
        <v>60.61</v>
      </c>
      <c r="AQ12" s="47">
        <f t="shared" ca="1" si="1"/>
        <v>61.23</v>
      </c>
      <c r="AR12">
        <v>10</v>
      </c>
      <c r="AT12">
        <v>11</v>
      </c>
      <c r="AU12" t="s">
        <v>40</v>
      </c>
      <c r="AV12">
        <v>2.9142621185575099</v>
      </c>
      <c r="AW12">
        <v>51.549753794872998</v>
      </c>
      <c r="AX12">
        <v>46.274464397973397</v>
      </c>
      <c r="AY12">
        <v>42.815725495622402</v>
      </c>
      <c r="AZ12">
        <v>32.819446694216197</v>
      </c>
      <c r="BA12">
        <v>14.253328180828801</v>
      </c>
      <c r="BE12">
        <f ca="1"/>
        <v>2.75</v>
      </c>
      <c r="BF12">
        <f ca="1"/>
        <v>25.47</v>
      </c>
      <c r="BG12">
        <f ca="1"/>
        <v>29.31</v>
      </c>
      <c r="BH12">
        <f ca="1"/>
        <v>33.76</v>
      </c>
      <c r="BI12">
        <f ca="1"/>
        <v>35.31</v>
      </c>
      <c r="BJ12">
        <f ca="1"/>
        <v>39.229999999999997</v>
      </c>
      <c r="BK12">
        <f ca="1"/>
        <v>41.05</v>
      </c>
      <c r="BL12">
        <f ca="1"/>
        <v>42.81</v>
      </c>
      <c r="BM12">
        <f ca="1"/>
        <v>44.98</v>
      </c>
      <c r="BN12">
        <f ca="1"/>
        <v>45.9</v>
      </c>
      <c r="BO12">
        <f ca="1"/>
        <v>46.66</v>
      </c>
      <c r="BP12">
        <f ca="1"/>
        <v>47.13</v>
      </c>
      <c r="BQ12">
        <f ca="1"/>
        <v>47.45</v>
      </c>
      <c r="BR12">
        <f ca="1"/>
        <v>48.06</v>
      </c>
      <c r="BS12">
        <f ca="1"/>
        <v>48.56</v>
      </c>
      <c r="BT12">
        <f ca="1"/>
        <v>49.95</v>
      </c>
      <c r="BU12">
        <f ca="1"/>
        <v>51.24</v>
      </c>
      <c r="BV12">
        <f ca="1"/>
        <v>51.92</v>
      </c>
      <c r="BW12">
        <f ca="1"/>
        <v>55.8</v>
      </c>
      <c r="BX12">
        <f ca="1"/>
        <v>56.58</v>
      </c>
      <c r="BY12">
        <f ca="1"/>
        <v>60.93</v>
      </c>
      <c r="BZ12">
        <f ca="1"/>
        <v>61.57</v>
      </c>
    </row>
    <row r="13" spans="2:78" ht="17" thickBot="1">
      <c r="B13" t="s">
        <v>8</v>
      </c>
      <c r="C13" s="49" t="str">
        <f ca="1">IF(OR(B1=0,INDIRECT(INDEX(scoreLocation,MATCH(VLOOKUP(B2,OutcomeInfo,2,FALSE),INDEX(scoreLocation,,1),0),5))=""),"",INDIRECT(INDEX(scoreLocation,MATCH(VLOOKUP(B2,OutcomeInfo,2,FALSE),INDEX(scoreLocation,,1),0),5)))</f>
        <v/>
      </c>
      <c r="D13">
        <f t="array" aca="1" ref="D13" ca="1">INDIRECT(INDEX(scoreLocation,MATCH(VLOOKUP(B2,OutcomeInfo,2,FALSE),INDEX(scoreLocation,,1),0),5))</f>
        <v>0</v>
      </c>
      <c r="H13" s="60">
        <f t="array" aca="1" ref="H13" ca="1">MAX(COLUMN(topRow)*IF(INDEX(fullTable,H12,0)=C13,1,0))-9</f>
        <v>-9</v>
      </c>
      <c r="I13" s="10" t="str">
        <f ca="1"/>
        <v>9 mo</v>
      </c>
      <c r="J13" s="43">
        <f ca="1"/>
        <v>25.3</v>
      </c>
      <c r="K13" s="44">
        <f ca="1"/>
        <v>29</v>
      </c>
      <c r="L13" s="43">
        <f ca="1"/>
        <v>33.299999999999997</v>
      </c>
      <c r="M13" s="44">
        <f ca="1"/>
        <v>34.799999999999997</v>
      </c>
      <c r="N13" s="43">
        <f ca="1"/>
        <v>38.799999999999997</v>
      </c>
      <c r="O13" s="44">
        <f ca="1"/>
        <v>40.700000000000003</v>
      </c>
      <c r="P13" s="43">
        <f ca="1"/>
        <v>42.4</v>
      </c>
      <c r="Q13" s="44">
        <f ca="1"/>
        <v>44.6</v>
      </c>
      <c r="R13" s="43">
        <f ca="1"/>
        <v>45.5</v>
      </c>
      <c r="S13" s="44">
        <f ca="1"/>
        <v>46.2</v>
      </c>
      <c r="T13" s="43">
        <f ca="1"/>
        <v>46.7</v>
      </c>
      <c r="U13" s="44">
        <f ca="1"/>
        <v>47</v>
      </c>
      <c r="V13" s="43">
        <f ca="1"/>
        <v>47.5</v>
      </c>
      <c r="W13" s="44">
        <f ca="1"/>
        <v>48</v>
      </c>
      <c r="X13" s="43">
        <f ca="1"/>
        <v>49.3</v>
      </c>
      <c r="Y13" s="44">
        <f ca="1"/>
        <v>50.7</v>
      </c>
      <c r="Z13" s="43">
        <f ca="1"/>
        <v>51.3</v>
      </c>
      <c r="AA13" s="44">
        <f ca="1"/>
        <v>55.1</v>
      </c>
      <c r="AB13" s="43">
        <f ca="1"/>
        <v>55.8</v>
      </c>
      <c r="AC13" s="44">
        <f ca="1"/>
        <v>60</v>
      </c>
      <c r="AD13" s="45">
        <f ca="1"/>
        <v>60.5</v>
      </c>
      <c r="AF13" s="46"/>
      <c r="AH13">
        <v>2.75</v>
      </c>
      <c r="AI13" s="47">
        <f t="shared" ca="1" si="1"/>
        <v>25.47</v>
      </c>
      <c r="AJ13" s="47">
        <f t="shared" ca="1" si="1"/>
        <v>29.31</v>
      </c>
      <c r="AK13" s="47">
        <f t="shared" ca="1" si="1"/>
        <v>33.76</v>
      </c>
      <c r="AL13" s="47">
        <f t="shared" ca="1" si="1"/>
        <v>41.05</v>
      </c>
      <c r="AM13" s="47">
        <f t="shared" ca="1" si="1"/>
        <v>47.13</v>
      </c>
      <c r="AN13" s="47">
        <f t="shared" ca="1" si="1"/>
        <v>51.24</v>
      </c>
      <c r="AO13" s="47">
        <f t="shared" ca="1" si="1"/>
        <v>56.58</v>
      </c>
      <c r="AP13" s="47">
        <f t="shared" ca="1" si="1"/>
        <v>60.93</v>
      </c>
      <c r="AQ13" s="47">
        <f t="shared" ca="1" si="1"/>
        <v>61.57</v>
      </c>
      <c r="AR13">
        <v>11</v>
      </c>
      <c r="AT13">
        <v>12</v>
      </c>
      <c r="AU13" t="s">
        <v>40</v>
      </c>
      <c r="AV13">
        <v>2.9975954518908399</v>
      </c>
      <c r="AW13">
        <v>52.343074110486697</v>
      </c>
      <c r="AX13">
        <v>46.814161316001098</v>
      </c>
      <c r="AY13">
        <v>43.242006763777603</v>
      </c>
      <c r="AZ13">
        <v>33.104122435971597</v>
      </c>
      <c r="BA13">
        <v>14.2822575471045</v>
      </c>
      <c r="BE13">
        <f ca="1"/>
        <v>2.83</v>
      </c>
      <c r="BF13">
        <f ca="1"/>
        <v>25.54</v>
      </c>
      <c r="BG13">
        <f ca="1"/>
        <v>29.42</v>
      </c>
      <c r="BH13">
        <f ca="1"/>
        <v>33.92</v>
      </c>
      <c r="BI13">
        <f ca="1"/>
        <v>35.49</v>
      </c>
      <c r="BJ13">
        <f ca="1"/>
        <v>39.369999999999997</v>
      </c>
      <c r="BK13">
        <f ca="1"/>
        <v>41.17</v>
      </c>
      <c r="BL13">
        <f ca="1"/>
        <v>42.94</v>
      </c>
      <c r="BM13">
        <f ca="1"/>
        <v>45.12</v>
      </c>
      <c r="BN13">
        <f ca="1"/>
        <v>46.05</v>
      </c>
      <c r="BO13">
        <f ca="1"/>
        <v>46.81</v>
      </c>
      <c r="BP13">
        <f ca="1"/>
        <v>47.29</v>
      </c>
      <c r="BQ13">
        <f ca="1"/>
        <v>47.62</v>
      </c>
      <c r="BR13">
        <f ca="1"/>
        <v>48.24</v>
      </c>
      <c r="BS13">
        <f ca="1"/>
        <v>48.75</v>
      </c>
      <c r="BT13">
        <f ca="1"/>
        <v>50.15</v>
      </c>
      <c r="BU13">
        <f ca="1"/>
        <v>51.43</v>
      </c>
      <c r="BV13">
        <f ca="1"/>
        <v>52.13</v>
      </c>
      <c r="BW13">
        <f ca="1"/>
        <v>56.04</v>
      </c>
      <c r="BX13">
        <f ca="1"/>
        <v>56.84</v>
      </c>
      <c r="BY13">
        <f ca="1"/>
        <v>61.25</v>
      </c>
      <c r="BZ13">
        <f ca="1"/>
        <v>61.92</v>
      </c>
    </row>
    <row r="14" spans="2:78">
      <c r="B14" s="62" t="s">
        <v>9</v>
      </c>
      <c r="C14" s="63" t="str">
        <f t="array" aca="1" ref="C14" ca="1">IF(C13="","",IF(C13&lt;INDEX(fullTable,H12,1),"min",IF(C13&gt;INDEX(fullTable,H12,width),"max",INDEX(topRow,1,SUM(1*(INDEX(OFFSET($J$6,0,0,41,width),H12,0)&lt;=C13))-IF(H14&gt;1,H14-1,0)))))</f>
        <v/>
      </c>
      <c r="D14" s="63" t="str">
        <f t="array" aca="1" ref="D14" ca="1">IF(MAX(COLUMN(topRow)*IF(INDEX(fullTable,H12,0)=C13,1,0))&lt;=0,C14,IF(H13=width,"max",INDEX(topRow,0,H13)))</f>
        <v/>
      </c>
      <c r="E14" s="62"/>
      <c r="F14" s="64" t="str">
        <f ca="1">IF(OR(C12="",C13=""),"",IF(OR(AND(C14="min",D14&lt;&gt;"min"),IFERROR(FIND("&lt;",C14),0)&gt;0),_xlfn.CONCAT("&lt;=",D14),IF(C14="max",_xlfn.CONCAT("&gt;",INDEX(topRow,1,COUNTIF(topRow,"&lt;&gt;x"))),IF(C14="min",CONCATENATE("&lt;",$J$5),IF(D14="max",CONCATENATE("&gt;=",C14),IF(C14=D14,C14,CONCATENATE(C14," to ",D14)))))))</f>
        <v/>
      </c>
      <c r="H14" s="60">
        <f t="array" aca="1" ref="H14" ca="1">SUM(1*(INDEX(OFFSET($J$6,0,0,41,width),H12,0)=C13))</f>
        <v>0</v>
      </c>
      <c r="I14" s="6" t="str">
        <f ca="1"/>
        <v>4 years  0 mo</v>
      </c>
      <c r="J14" s="40">
        <f ca="1"/>
        <v>25.5</v>
      </c>
      <c r="K14" s="41">
        <f ca="1"/>
        <v>29.4</v>
      </c>
      <c r="L14" s="40">
        <f ca="1"/>
        <v>33.799999999999997</v>
      </c>
      <c r="M14" s="41">
        <f ca="1"/>
        <v>35.4</v>
      </c>
      <c r="N14" s="40">
        <f ca="1"/>
        <v>39.299999999999997</v>
      </c>
      <c r="O14" s="41">
        <f ca="1"/>
        <v>41.1</v>
      </c>
      <c r="P14" s="40">
        <f ca="1"/>
        <v>42.9</v>
      </c>
      <c r="Q14" s="41">
        <f ca="1"/>
        <v>45</v>
      </c>
      <c r="R14" s="40">
        <f ca="1"/>
        <v>46</v>
      </c>
      <c r="S14" s="41">
        <f ca="1"/>
        <v>46.7</v>
      </c>
      <c r="T14" s="40">
        <f ca="1"/>
        <v>47.2</v>
      </c>
      <c r="U14" s="41">
        <f ca="1"/>
        <v>47.5</v>
      </c>
      <c r="V14" s="40">
        <f ca="1"/>
        <v>48.1</v>
      </c>
      <c r="W14" s="41">
        <f ca="1"/>
        <v>48.7</v>
      </c>
      <c r="X14" s="40">
        <f ca="1"/>
        <v>50</v>
      </c>
      <c r="Y14" s="41">
        <f ca="1"/>
        <v>51.3</v>
      </c>
      <c r="Z14" s="40">
        <f ca="1"/>
        <v>52</v>
      </c>
      <c r="AA14" s="41">
        <f ca="1"/>
        <v>55.9</v>
      </c>
      <c r="AB14" s="40">
        <f ca="1"/>
        <v>56.7</v>
      </c>
      <c r="AC14" s="41">
        <f ca="1"/>
        <v>61.1</v>
      </c>
      <c r="AD14" s="42">
        <f ca="1"/>
        <v>61.7</v>
      </c>
      <c r="AH14">
        <v>2.83</v>
      </c>
      <c r="AI14" s="47">
        <f t="shared" ref="AI14:AQ23" ca="1" si="2">IF(AND(AI$3&gt;=MIN($J$5:$AD$5),AI$3&lt;=MAX($J$5:$AD$5)),INDEX(allCentiles,$AR14,MATCH(AI$3,topRow)),NA())</f>
        <v>25.54</v>
      </c>
      <c r="AJ14" s="47">
        <f t="shared" ca="1" si="2"/>
        <v>29.42</v>
      </c>
      <c r="AK14" s="47">
        <f t="shared" ca="1" si="2"/>
        <v>33.92</v>
      </c>
      <c r="AL14" s="47">
        <f t="shared" ca="1" si="2"/>
        <v>41.17</v>
      </c>
      <c r="AM14" s="47">
        <f t="shared" ca="1" si="2"/>
        <v>47.29</v>
      </c>
      <c r="AN14" s="47">
        <f t="shared" ca="1" si="2"/>
        <v>51.43</v>
      </c>
      <c r="AO14" s="47">
        <f t="shared" ca="1" si="2"/>
        <v>56.84</v>
      </c>
      <c r="AP14" s="47">
        <f t="shared" ca="1" si="2"/>
        <v>61.25</v>
      </c>
      <c r="AQ14" s="47">
        <f t="shared" ca="1" si="2"/>
        <v>61.92</v>
      </c>
      <c r="AR14">
        <v>12</v>
      </c>
      <c r="AT14">
        <v>13</v>
      </c>
      <c r="AU14" t="s">
        <v>40</v>
      </c>
      <c r="AV14">
        <v>3.0809287852241698</v>
      </c>
      <c r="AW14">
        <v>53.113974938610603</v>
      </c>
      <c r="AX14">
        <v>47.340247462873201</v>
      </c>
      <c r="AY14">
        <v>43.659199565604602</v>
      </c>
      <c r="AZ14">
        <v>33.372939937402897</v>
      </c>
      <c r="BA14">
        <v>14.308066326740899</v>
      </c>
      <c r="BE14">
        <f ca="1"/>
        <v>2.92</v>
      </c>
      <c r="BF14">
        <f ca="1"/>
        <v>25.61</v>
      </c>
      <c r="BG14">
        <f ca="1"/>
        <v>29.53</v>
      </c>
      <c r="BH14">
        <f ca="1"/>
        <v>34.08</v>
      </c>
      <c r="BI14">
        <f ca="1"/>
        <v>35.68</v>
      </c>
      <c r="BJ14">
        <f ca="1"/>
        <v>39.51</v>
      </c>
      <c r="BK14">
        <f ca="1"/>
        <v>41.29</v>
      </c>
      <c r="BL14">
        <f ca="1"/>
        <v>43.07</v>
      </c>
      <c r="BM14">
        <f ca="1"/>
        <v>45.26</v>
      </c>
      <c r="BN14">
        <f ca="1"/>
        <v>46.2</v>
      </c>
      <c r="BO14">
        <f ca="1"/>
        <v>46.97</v>
      </c>
      <c r="BP14">
        <f ca="1"/>
        <v>47.45</v>
      </c>
      <c r="BQ14">
        <f ca="1"/>
        <v>47.78</v>
      </c>
      <c r="BR14">
        <f ca="1"/>
        <v>48.41</v>
      </c>
      <c r="BS14">
        <f ca="1"/>
        <v>48.94</v>
      </c>
      <c r="BT14">
        <f ca="1"/>
        <v>50.35</v>
      </c>
      <c r="BU14">
        <f ca="1"/>
        <v>51.62</v>
      </c>
      <c r="BV14">
        <f ca="1"/>
        <v>52.33</v>
      </c>
      <c r="BW14">
        <f ca="1"/>
        <v>56.28</v>
      </c>
      <c r="BX14">
        <f ca="1"/>
        <v>57.1</v>
      </c>
      <c r="BY14">
        <f ca="1"/>
        <v>61.57</v>
      </c>
      <c r="BZ14">
        <f ca="1"/>
        <v>62.26</v>
      </c>
    </row>
    <row r="15" spans="2:78">
      <c r="B15" s="50" t="s">
        <v>9</v>
      </c>
      <c r="C15" s="58" t="str">
        <f ca="1">IF(OR(LEFT(F14,2)="&gt;&gt;",LEFT(F14,2)="&lt;&lt;"),RIGHT(F14,LEN(F14)-1),F14)</f>
        <v/>
      </c>
      <c r="D15" s="60" t="str">
        <f t="array" aca="1" ref="D15" ca="1">RIGHT(C15,LEN(C15)+1-MIN(FIND({0,1,2,3,4,5,6,7,8,9},C15&amp;"0123456789")))</f>
        <v/>
      </c>
      <c r="E15" s="52"/>
      <c r="I15" s="6" t="str">
        <f ca="1"/>
        <v>3 mo</v>
      </c>
      <c r="J15" s="40">
        <f ca="1"/>
        <v>25.8</v>
      </c>
      <c r="K15" s="41">
        <f ca="1"/>
        <v>29.7</v>
      </c>
      <c r="L15" s="40">
        <f ca="1"/>
        <v>34.4</v>
      </c>
      <c r="M15" s="41">
        <f ca="1"/>
        <v>36</v>
      </c>
      <c r="N15" s="40">
        <f ca="1"/>
        <v>39.799999999999997</v>
      </c>
      <c r="O15" s="41">
        <f ca="1"/>
        <v>41.5</v>
      </c>
      <c r="P15" s="40">
        <f ca="1"/>
        <v>43.3</v>
      </c>
      <c r="Q15" s="41">
        <f ca="1"/>
        <v>45.5</v>
      </c>
      <c r="R15" s="40">
        <f ca="1"/>
        <v>46.5</v>
      </c>
      <c r="S15" s="41">
        <f ca="1"/>
        <v>47.3</v>
      </c>
      <c r="T15" s="40">
        <f ca="1"/>
        <v>47.7</v>
      </c>
      <c r="U15" s="41">
        <f ca="1"/>
        <v>48.1</v>
      </c>
      <c r="V15" s="40">
        <f ca="1"/>
        <v>48.7</v>
      </c>
      <c r="W15" s="41">
        <f ca="1"/>
        <v>49.3</v>
      </c>
      <c r="X15" s="40">
        <f ca="1"/>
        <v>50.7</v>
      </c>
      <c r="Y15" s="41">
        <f ca="1"/>
        <v>52</v>
      </c>
      <c r="Z15" s="40">
        <f ca="1"/>
        <v>52.7</v>
      </c>
      <c r="AA15" s="41">
        <f ca="1"/>
        <v>56.7</v>
      </c>
      <c r="AB15" s="40">
        <f ca="1"/>
        <v>57.6</v>
      </c>
      <c r="AC15" s="41">
        <f ca="1"/>
        <v>62.1</v>
      </c>
      <c r="AD15" s="42">
        <f ca="1"/>
        <v>62.9</v>
      </c>
      <c r="AF15" s="46"/>
      <c r="AH15">
        <v>2.92</v>
      </c>
      <c r="AI15" s="47">
        <f t="shared" ca="1" si="2"/>
        <v>25.61</v>
      </c>
      <c r="AJ15" s="47">
        <f t="shared" ca="1" si="2"/>
        <v>29.53</v>
      </c>
      <c r="AK15" s="47">
        <f t="shared" ca="1" si="2"/>
        <v>34.08</v>
      </c>
      <c r="AL15" s="47">
        <f t="shared" ca="1" si="2"/>
        <v>41.29</v>
      </c>
      <c r="AM15" s="47">
        <f t="shared" ca="1" si="2"/>
        <v>47.45</v>
      </c>
      <c r="AN15" s="47">
        <f t="shared" ca="1" si="2"/>
        <v>51.62</v>
      </c>
      <c r="AO15" s="47">
        <f t="shared" ca="1" si="2"/>
        <v>57.1</v>
      </c>
      <c r="AP15" s="47">
        <f t="shared" ca="1" si="2"/>
        <v>61.57</v>
      </c>
      <c r="AQ15" s="47">
        <f t="shared" ca="1" si="2"/>
        <v>62.26</v>
      </c>
      <c r="AR15">
        <v>13</v>
      </c>
      <c r="AT15">
        <v>14</v>
      </c>
      <c r="AU15" t="s">
        <v>40</v>
      </c>
      <c r="AV15">
        <v>3.1642621185575099</v>
      </c>
      <c r="AW15">
        <v>53.863089861178203</v>
      </c>
      <c r="AX15">
        <v>47.853066092525701</v>
      </c>
      <c r="AY15">
        <v>44.067497670397003</v>
      </c>
      <c r="AZ15">
        <v>33.626782602851499</v>
      </c>
      <c r="BA15">
        <v>14.331091134819101</v>
      </c>
      <c r="BE15">
        <f ca="1"/>
        <v>3</v>
      </c>
      <c r="BF15">
        <f ca="1"/>
        <v>25.69</v>
      </c>
      <c r="BG15">
        <f ca="1"/>
        <v>29.65</v>
      </c>
      <c r="BH15">
        <f ca="1"/>
        <v>34.25</v>
      </c>
      <c r="BI15">
        <f ca="1"/>
        <v>35.86</v>
      </c>
      <c r="BJ15">
        <f ca="1"/>
        <v>39.65</v>
      </c>
      <c r="BK15">
        <f ca="1"/>
        <v>41.41</v>
      </c>
      <c r="BL15">
        <f ca="1"/>
        <v>43.19</v>
      </c>
      <c r="BM15">
        <f ca="1"/>
        <v>45.4</v>
      </c>
      <c r="BN15">
        <f ca="1"/>
        <v>46.35</v>
      </c>
      <c r="BO15">
        <f ca="1"/>
        <v>47.13</v>
      </c>
      <c r="BP15">
        <f ca="1"/>
        <v>47.61</v>
      </c>
      <c r="BQ15">
        <f ca="1"/>
        <v>47.95</v>
      </c>
      <c r="BR15">
        <f ca="1"/>
        <v>48.59</v>
      </c>
      <c r="BS15">
        <f ca="1"/>
        <v>49.13</v>
      </c>
      <c r="BT15">
        <f ca="1"/>
        <v>50.55</v>
      </c>
      <c r="BU15">
        <f ca="1"/>
        <v>51.81</v>
      </c>
      <c r="BV15">
        <f ca="1"/>
        <v>52.54</v>
      </c>
      <c r="BW15">
        <f ca="1"/>
        <v>56.52</v>
      </c>
      <c r="BX15">
        <f ca="1"/>
        <v>57.37</v>
      </c>
      <c r="BY15">
        <f ca="1"/>
        <v>61.88</v>
      </c>
      <c r="BZ15">
        <f ca="1"/>
        <v>62.59</v>
      </c>
    </row>
    <row r="16" spans="2:78">
      <c r="F16" s="56" t="s">
        <v>151</v>
      </c>
      <c r="G16" s="57" t="str">
        <f>CONCATENATE(C22, " to +",C23)</f>
        <v>-7 to +15</v>
      </c>
      <c r="I16" s="6" t="str">
        <f ca="1"/>
        <v>6 mo</v>
      </c>
      <c r="J16" s="40">
        <f ca="1"/>
        <v>26.1</v>
      </c>
      <c r="K16" s="41">
        <f ca="1"/>
        <v>30.2</v>
      </c>
      <c r="L16" s="40">
        <f ca="1"/>
        <v>35</v>
      </c>
      <c r="M16" s="41">
        <f ca="1"/>
        <v>36.700000000000003</v>
      </c>
      <c r="N16" s="40">
        <f ca="1"/>
        <v>40.299999999999997</v>
      </c>
      <c r="O16" s="41">
        <f ca="1"/>
        <v>41.9</v>
      </c>
      <c r="P16" s="40">
        <f ca="1"/>
        <v>43.7</v>
      </c>
      <c r="Q16" s="41">
        <f ca="1"/>
        <v>46</v>
      </c>
      <c r="R16" s="40">
        <f ca="1"/>
        <v>47</v>
      </c>
      <c r="S16" s="41">
        <f ca="1"/>
        <v>47.8</v>
      </c>
      <c r="T16" s="40">
        <f ca="1"/>
        <v>48.3</v>
      </c>
      <c r="U16" s="41">
        <f ca="1"/>
        <v>48.7</v>
      </c>
      <c r="V16" s="40">
        <f ca="1"/>
        <v>49.3</v>
      </c>
      <c r="W16" s="41">
        <f ca="1"/>
        <v>49.9</v>
      </c>
      <c r="X16" s="40">
        <f ca="1"/>
        <v>51.4</v>
      </c>
      <c r="Y16" s="41">
        <f ca="1"/>
        <v>52.6</v>
      </c>
      <c r="Z16" s="40">
        <f ca="1"/>
        <v>53.4</v>
      </c>
      <c r="AA16" s="41">
        <f ca="1"/>
        <v>57.5</v>
      </c>
      <c r="AB16" s="40">
        <f ca="1"/>
        <v>58.5</v>
      </c>
      <c r="AC16" s="41">
        <f ca="1"/>
        <v>63.2</v>
      </c>
      <c r="AD16" s="42">
        <f ca="1"/>
        <v>64</v>
      </c>
      <c r="AH16">
        <v>3</v>
      </c>
      <c r="AI16" s="47">
        <f t="shared" ca="1" si="2"/>
        <v>25.69</v>
      </c>
      <c r="AJ16" s="47">
        <f t="shared" ca="1" si="2"/>
        <v>29.65</v>
      </c>
      <c r="AK16" s="47">
        <f t="shared" ca="1" si="2"/>
        <v>34.25</v>
      </c>
      <c r="AL16" s="47">
        <f t="shared" ca="1" si="2"/>
        <v>41.41</v>
      </c>
      <c r="AM16" s="47">
        <f t="shared" ca="1" si="2"/>
        <v>47.61</v>
      </c>
      <c r="AN16" s="47">
        <f t="shared" ca="1" si="2"/>
        <v>51.81</v>
      </c>
      <c r="AO16" s="47">
        <f t="shared" ca="1" si="2"/>
        <v>57.37</v>
      </c>
      <c r="AP16" s="47">
        <f t="shared" ca="1" si="2"/>
        <v>61.88</v>
      </c>
      <c r="AQ16" s="47">
        <f t="shared" ca="1" si="2"/>
        <v>62.59</v>
      </c>
      <c r="AR16">
        <v>14</v>
      </c>
      <c r="AT16">
        <v>15</v>
      </c>
      <c r="AU16" t="s">
        <v>40</v>
      </c>
      <c r="AV16">
        <v>3.2475954518908399</v>
      </c>
      <c r="AW16">
        <v>54.591034554893199</v>
      </c>
      <c r="AX16">
        <v>48.352951802275697</v>
      </c>
      <c r="AY16">
        <v>44.467090716218998</v>
      </c>
      <c r="AZ16">
        <v>33.866484625446702</v>
      </c>
      <c r="BA16">
        <v>14.351632276031699</v>
      </c>
      <c r="BE16">
        <f ca="1"/>
        <v>3.08</v>
      </c>
      <c r="BF16">
        <f ca="1"/>
        <v>25.77</v>
      </c>
      <c r="BG16">
        <f ca="1"/>
        <v>29.76</v>
      </c>
      <c r="BH16">
        <f ca="1"/>
        <v>34.409999999999997</v>
      </c>
      <c r="BI16">
        <f ca="1"/>
        <v>36.049999999999997</v>
      </c>
      <c r="BJ16">
        <f ca="1"/>
        <v>39.79</v>
      </c>
      <c r="BK16">
        <f ca="1"/>
        <v>41.54</v>
      </c>
      <c r="BL16">
        <f ca="1"/>
        <v>43.32</v>
      </c>
      <c r="BM16">
        <f ca="1"/>
        <v>45.54</v>
      </c>
      <c r="BN16">
        <f ca="1"/>
        <v>46.5</v>
      </c>
      <c r="BO16">
        <f ca="1"/>
        <v>47.28</v>
      </c>
      <c r="BP16">
        <f ca="1"/>
        <v>47.77</v>
      </c>
      <c r="BQ16">
        <f ca="1"/>
        <v>48.12</v>
      </c>
      <c r="BR16">
        <f ca="1"/>
        <v>48.77</v>
      </c>
      <c r="BS16">
        <f ca="1"/>
        <v>49.32</v>
      </c>
      <c r="BT16">
        <f ca="1"/>
        <v>50.75</v>
      </c>
      <c r="BU16">
        <f ca="1"/>
        <v>52</v>
      </c>
      <c r="BV16">
        <f ca="1"/>
        <v>52.75</v>
      </c>
      <c r="BW16">
        <f ca="1"/>
        <v>56.75</v>
      </c>
      <c r="BX16">
        <f ca="1"/>
        <v>57.63</v>
      </c>
      <c r="BY16">
        <f ca="1"/>
        <v>62.19</v>
      </c>
      <c r="BZ16">
        <f ca="1"/>
        <v>62.93</v>
      </c>
    </row>
    <row r="17" spans="2:78" ht="17" thickBot="1">
      <c r="B17" s="50" t="s">
        <v>11</v>
      </c>
      <c r="C17" s="57" t="str">
        <f ca="1">IF(C24=C25,C24,CONCATENATE(C24," to ",C25))</f>
        <v/>
      </c>
      <c r="F17" s="56" t="s">
        <v>103</v>
      </c>
      <c r="G17" s="57" t="str">
        <f>CONCATENATE(C20, " to +",C21)</f>
        <v>-14.6 to +25.8</v>
      </c>
      <c r="I17" s="10" t="str">
        <f ca="1"/>
        <v>9 mo</v>
      </c>
      <c r="J17" s="43">
        <f ca="1"/>
        <v>26.4</v>
      </c>
      <c r="K17" s="44">
        <f ca="1"/>
        <v>30.6</v>
      </c>
      <c r="L17" s="43">
        <f ca="1"/>
        <v>35.5</v>
      </c>
      <c r="M17" s="44">
        <f ca="1"/>
        <v>37.299999999999997</v>
      </c>
      <c r="N17" s="43">
        <f ca="1"/>
        <v>40.799999999999997</v>
      </c>
      <c r="O17" s="44">
        <f ca="1"/>
        <v>42.4</v>
      </c>
      <c r="P17" s="43">
        <f ca="1"/>
        <v>44.2</v>
      </c>
      <c r="Q17" s="44">
        <f ca="1"/>
        <v>46.5</v>
      </c>
      <c r="R17" s="43">
        <f ca="1"/>
        <v>47.5</v>
      </c>
      <c r="S17" s="44">
        <f ca="1"/>
        <v>48.3</v>
      </c>
      <c r="T17" s="43">
        <f ca="1"/>
        <v>48.8</v>
      </c>
      <c r="U17" s="44">
        <f ca="1"/>
        <v>49.2</v>
      </c>
      <c r="V17" s="43">
        <f ca="1"/>
        <v>49.9</v>
      </c>
      <c r="W17" s="44">
        <f ca="1"/>
        <v>50.6</v>
      </c>
      <c r="X17" s="43">
        <f ca="1"/>
        <v>52.1</v>
      </c>
      <c r="Y17" s="44">
        <f ca="1"/>
        <v>53.2</v>
      </c>
      <c r="Z17" s="43">
        <f ca="1"/>
        <v>54.1</v>
      </c>
      <c r="AA17" s="44">
        <f ca="1"/>
        <v>58.2</v>
      </c>
      <c r="AB17" s="43">
        <f ca="1"/>
        <v>59.3</v>
      </c>
      <c r="AC17" s="44">
        <f ca="1"/>
        <v>64.2</v>
      </c>
      <c r="AD17" s="45">
        <f ca="1"/>
        <v>65.099999999999994</v>
      </c>
      <c r="AH17">
        <v>3.08</v>
      </c>
      <c r="AI17" s="47">
        <f t="shared" ca="1" si="2"/>
        <v>25.77</v>
      </c>
      <c r="AJ17" s="47">
        <f t="shared" ca="1" si="2"/>
        <v>29.76</v>
      </c>
      <c r="AK17" s="47">
        <f t="shared" ca="1" si="2"/>
        <v>34.409999999999997</v>
      </c>
      <c r="AL17" s="47">
        <f t="shared" ca="1" si="2"/>
        <v>41.54</v>
      </c>
      <c r="AM17" s="47">
        <f t="shared" ca="1" si="2"/>
        <v>47.77</v>
      </c>
      <c r="AN17" s="47">
        <f t="shared" ca="1" si="2"/>
        <v>52</v>
      </c>
      <c r="AO17" s="47">
        <f t="shared" ca="1" si="2"/>
        <v>57.63</v>
      </c>
      <c r="AP17" s="47">
        <f t="shared" ca="1" si="2"/>
        <v>62.19</v>
      </c>
      <c r="AQ17" s="47">
        <f t="shared" ca="1" si="2"/>
        <v>62.93</v>
      </c>
      <c r="AR17">
        <v>15</v>
      </c>
      <c r="AT17">
        <v>16</v>
      </c>
      <c r="AU17" t="s">
        <v>40</v>
      </c>
      <c r="AV17">
        <v>3.3309287852241698</v>
      </c>
      <c r="AW17">
        <v>55.298407297237802</v>
      </c>
      <c r="AX17">
        <v>48.8402307511342</v>
      </c>
      <c r="AY17">
        <v>44.8581642979848</v>
      </c>
      <c r="AZ17">
        <v>34.092833728481303</v>
      </c>
      <c r="BA17">
        <v>14.3699576614544</v>
      </c>
      <c r="BE17">
        <f ca="1"/>
        <v>3.17</v>
      </c>
      <c r="BF17">
        <f ca="1"/>
        <v>25.86</v>
      </c>
      <c r="BG17">
        <f ca="1"/>
        <v>29.88</v>
      </c>
      <c r="BH17">
        <f ca="1"/>
        <v>34.58</v>
      </c>
      <c r="BI17">
        <f ca="1"/>
        <v>36.229999999999997</v>
      </c>
      <c r="BJ17">
        <f ca="1"/>
        <v>39.93</v>
      </c>
      <c r="BK17">
        <f ca="1"/>
        <v>41.66</v>
      </c>
      <c r="BL17">
        <f ca="1"/>
        <v>43.45</v>
      </c>
      <c r="BM17">
        <f ca="1"/>
        <v>45.68</v>
      </c>
      <c r="BN17">
        <f ca="1"/>
        <v>46.65</v>
      </c>
      <c r="BO17">
        <f ca="1"/>
        <v>47.44</v>
      </c>
      <c r="BP17">
        <f ca="1"/>
        <v>47.93</v>
      </c>
      <c r="BQ17">
        <f ca="1"/>
        <v>48.29</v>
      </c>
      <c r="BR17">
        <f ca="1"/>
        <v>48.95</v>
      </c>
      <c r="BS17">
        <f ca="1"/>
        <v>49.51</v>
      </c>
      <c r="BT17">
        <f ca="1"/>
        <v>50.95</v>
      </c>
      <c r="BU17">
        <f ca="1"/>
        <v>52.19</v>
      </c>
      <c r="BV17">
        <f ca="1"/>
        <v>52.95</v>
      </c>
      <c r="BW17">
        <f ca="1"/>
        <v>56.98</v>
      </c>
      <c r="BX17">
        <f ca="1"/>
        <v>57.89</v>
      </c>
      <c r="BY17">
        <f ca="1"/>
        <v>62.5</v>
      </c>
      <c r="BZ17">
        <f ca="1"/>
        <v>63.26</v>
      </c>
    </row>
    <row r="18" spans="2:78">
      <c r="B18" s="50" t="s">
        <v>12</v>
      </c>
      <c r="C18" s="328" t="str">
        <f ca="1">IF(INDEX(OutcomeInfo,MATCH(B2,Outcomes,0),4)="yes",InterpretIncreaseWorse,InterpretIncreaseBetter)</f>
        <v/>
      </c>
      <c r="D18" s="329"/>
      <c r="E18" s="329"/>
      <c r="F18" s="329"/>
      <c r="G18" s="329"/>
      <c r="I18" s="6" t="str">
        <f ca="1"/>
        <v>5 years  0 mo</v>
      </c>
      <c r="J18" s="40">
        <f ca="1"/>
        <v>26.8</v>
      </c>
      <c r="K18" s="41">
        <f ca="1"/>
        <v>31.1</v>
      </c>
      <c r="L18" s="40">
        <f ca="1"/>
        <v>36.1</v>
      </c>
      <c r="M18" s="41">
        <f ca="1"/>
        <v>38</v>
      </c>
      <c r="N18" s="40">
        <f ca="1"/>
        <v>41.3</v>
      </c>
      <c r="O18" s="41">
        <f ca="1"/>
        <v>42.8</v>
      </c>
      <c r="P18" s="40">
        <f ca="1"/>
        <v>44.7</v>
      </c>
      <c r="Q18" s="41">
        <f ca="1"/>
        <v>47</v>
      </c>
      <c r="R18" s="40">
        <f ca="1"/>
        <v>48</v>
      </c>
      <c r="S18" s="41">
        <f ca="1"/>
        <v>48.8</v>
      </c>
      <c r="T18" s="40">
        <f ca="1"/>
        <v>49.4</v>
      </c>
      <c r="U18" s="41">
        <f ca="1"/>
        <v>49.8</v>
      </c>
      <c r="V18" s="40">
        <f ca="1"/>
        <v>50.5</v>
      </c>
      <c r="W18" s="41">
        <f ca="1"/>
        <v>51.2</v>
      </c>
      <c r="X18" s="40">
        <f ca="1"/>
        <v>52.7</v>
      </c>
      <c r="Y18" s="41">
        <f ca="1"/>
        <v>53.8</v>
      </c>
      <c r="Z18" s="40">
        <f ca="1"/>
        <v>54.8</v>
      </c>
      <c r="AA18" s="41">
        <f ca="1"/>
        <v>58.8</v>
      </c>
      <c r="AB18" s="40">
        <f ca="1"/>
        <v>60.2</v>
      </c>
      <c r="AC18" s="41">
        <f ca="1"/>
        <v>65.099999999999994</v>
      </c>
      <c r="AD18" s="42">
        <f ca="1"/>
        <v>66.099999999999994</v>
      </c>
      <c r="AH18">
        <v>3.17</v>
      </c>
      <c r="AI18" s="47">
        <f t="shared" ca="1" si="2"/>
        <v>25.86</v>
      </c>
      <c r="AJ18" s="47">
        <f t="shared" ca="1" si="2"/>
        <v>29.88</v>
      </c>
      <c r="AK18" s="47">
        <f t="shared" ca="1" si="2"/>
        <v>34.58</v>
      </c>
      <c r="AL18" s="47">
        <f t="shared" ca="1" si="2"/>
        <v>41.66</v>
      </c>
      <c r="AM18" s="47">
        <f t="shared" ca="1" si="2"/>
        <v>47.93</v>
      </c>
      <c r="AN18" s="47">
        <f t="shared" ca="1" si="2"/>
        <v>52.19</v>
      </c>
      <c r="AO18" s="47">
        <f t="shared" ca="1" si="2"/>
        <v>57.89</v>
      </c>
      <c r="AP18" s="47">
        <f t="shared" ca="1" si="2"/>
        <v>62.5</v>
      </c>
      <c r="AQ18" s="47">
        <f t="shared" ca="1" si="2"/>
        <v>63.26</v>
      </c>
      <c r="AR18">
        <v>16</v>
      </c>
      <c r="AT18">
        <v>17</v>
      </c>
      <c r="AU18" t="s">
        <v>40</v>
      </c>
      <c r="AV18">
        <v>3.4142621185575099</v>
      </c>
      <c r="AW18">
        <v>55.985789458179902</v>
      </c>
      <c r="AX18">
        <v>49.3152208726152</v>
      </c>
      <c r="AY18">
        <v>45.240900053659502</v>
      </c>
      <c r="AZ18">
        <v>34.306573754075998</v>
      </c>
      <c r="BA18">
        <v>14.386306302818401</v>
      </c>
      <c r="BE18">
        <f ca="1"/>
        <v>3.25</v>
      </c>
      <c r="BF18">
        <f ca="1"/>
        <v>25.95</v>
      </c>
      <c r="BG18">
        <f ca="1"/>
        <v>30.01</v>
      </c>
      <c r="BH18">
        <f ca="1"/>
        <v>34.74</v>
      </c>
      <c r="BI18">
        <f ca="1"/>
        <v>36.42</v>
      </c>
      <c r="BJ18">
        <f ca="1"/>
        <v>40.08</v>
      </c>
      <c r="BK18">
        <f ca="1"/>
        <v>41.79</v>
      </c>
      <c r="BL18">
        <f ca="1"/>
        <v>43.58</v>
      </c>
      <c r="BM18">
        <f ca="1"/>
        <v>45.82</v>
      </c>
      <c r="BN18">
        <f ca="1"/>
        <v>46.8</v>
      </c>
      <c r="BO18">
        <f ca="1"/>
        <v>47.59</v>
      </c>
      <c r="BP18">
        <f ca="1"/>
        <v>48.08</v>
      </c>
      <c r="BQ18">
        <f ca="1"/>
        <v>48.45</v>
      </c>
      <c r="BR18">
        <f ca="1"/>
        <v>49.12</v>
      </c>
      <c r="BS18">
        <f ca="1"/>
        <v>49.7</v>
      </c>
      <c r="BT18">
        <f ca="1"/>
        <v>51.15</v>
      </c>
      <c r="BU18">
        <f ca="1"/>
        <v>52.38</v>
      </c>
      <c r="BV18">
        <f ca="1"/>
        <v>53.16</v>
      </c>
      <c r="BW18">
        <f ca="1"/>
        <v>57.2</v>
      </c>
      <c r="BX18">
        <f ca="1"/>
        <v>58.14</v>
      </c>
      <c r="BY18">
        <f ca="1"/>
        <v>62.8</v>
      </c>
      <c r="BZ18">
        <f ca="1"/>
        <v>63.59</v>
      </c>
    </row>
    <row r="19" spans="2:78">
      <c r="B19" s="50"/>
      <c r="C19" s="329"/>
      <c r="D19" s="329"/>
      <c r="E19" s="329"/>
      <c r="F19" s="329"/>
      <c r="G19" s="329"/>
      <c r="I19" s="6" t="str">
        <f ca="1"/>
        <v>3 mo</v>
      </c>
      <c r="J19" s="40">
        <f ca="1"/>
        <v>27.2</v>
      </c>
      <c r="K19" s="41">
        <f ca="1"/>
        <v>31.6</v>
      </c>
      <c r="L19" s="40">
        <f ca="1"/>
        <v>36.700000000000003</v>
      </c>
      <c r="M19" s="41">
        <f ca="1"/>
        <v>38.6</v>
      </c>
      <c r="N19" s="40">
        <f ca="1"/>
        <v>41.8</v>
      </c>
      <c r="O19" s="41">
        <f ca="1"/>
        <v>43.3</v>
      </c>
      <c r="P19" s="40">
        <f ca="1"/>
        <v>45.1</v>
      </c>
      <c r="Q19" s="41">
        <f ca="1"/>
        <v>47.4</v>
      </c>
      <c r="R19" s="40">
        <f ca="1"/>
        <v>48.5</v>
      </c>
      <c r="S19" s="41">
        <f ca="1"/>
        <v>49.4</v>
      </c>
      <c r="T19" s="40">
        <f ca="1"/>
        <v>49.9</v>
      </c>
      <c r="U19" s="41">
        <f ca="1"/>
        <v>50.4</v>
      </c>
      <c r="V19" s="40">
        <f ca="1"/>
        <v>51.1</v>
      </c>
      <c r="W19" s="41">
        <f ca="1"/>
        <v>51.8</v>
      </c>
      <c r="X19" s="40">
        <f ca="1"/>
        <v>53.3</v>
      </c>
      <c r="Y19" s="41">
        <f ca="1"/>
        <v>54.4</v>
      </c>
      <c r="Z19" s="40">
        <f ca="1"/>
        <v>55.4</v>
      </c>
      <c r="AA19" s="41">
        <f ca="1"/>
        <v>59.4</v>
      </c>
      <c r="AB19" s="40">
        <f ca="1"/>
        <v>61</v>
      </c>
      <c r="AC19" s="41">
        <f ca="1"/>
        <v>66</v>
      </c>
      <c r="AD19" s="42">
        <f ca="1"/>
        <v>67.099999999999994</v>
      </c>
      <c r="AH19">
        <v>3.25</v>
      </c>
      <c r="AI19" s="47">
        <f t="shared" ca="1" si="2"/>
        <v>25.95</v>
      </c>
      <c r="AJ19" s="47">
        <f t="shared" ca="1" si="2"/>
        <v>30.01</v>
      </c>
      <c r="AK19" s="47">
        <f t="shared" ca="1" si="2"/>
        <v>34.74</v>
      </c>
      <c r="AL19" s="47">
        <f t="shared" ca="1" si="2"/>
        <v>41.79</v>
      </c>
      <c r="AM19" s="47">
        <f t="shared" ca="1" si="2"/>
        <v>48.08</v>
      </c>
      <c r="AN19" s="47">
        <f t="shared" ca="1" si="2"/>
        <v>52.38</v>
      </c>
      <c r="AO19" s="47">
        <f t="shared" ca="1" si="2"/>
        <v>58.14</v>
      </c>
      <c r="AP19" s="47">
        <f t="shared" ca="1" si="2"/>
        <v>62.8</v>
      </c>
      <c r="AQ19" s="47">
        <f t="shared" ca="1" si="2"/>
        <v>63.59</v>
      </c>
      <c r="AR19">
        <v>17</v>
      </c>
      <c r="AT19">
        <v>18</v>
      </c>
      <c r="AU19" t="s">
        <v>40</v>
      </c>
      <c r="AV19">
        <v>3.4975954518908399</v>
      </c>
      <c r="AW19">
        <v>56.653745977984798</v>
      </c>
      <c r="AX19">
        <v>49.778232082175897</v>
      </c>
      <c r="AY19">
        <v>45.615475748623403</v>
      </c>
      <c r="AZ19">
        <v>34.5084071076379</v>
      </c>
      <c r="BA19">
        <v>14.4008914298583</v>
      </c>
      <c r="BE19">
        <f ca="1"/>
        <v>3.33</v>
      </c>
      <c r="BF19">
        <f ca="1"/>
        <v>26.04</v>
      </c>
      <c r="BG19">
        <f ca="1"/>
        <v>30.13</v>
      </c>
      <c r="BH19">
        <f ca="1"/>
        <v>34.909999999999997</v>
      </c>
      <c r="BI19">
        <f ca="1"/>
        <v>36.61</v>
      </c>
      <c r="BJ19">
        <f ca="1"/>
        <v>40.22</v>
      </c>
      <c r="BK19">
        <f ca="1"/>
        <v>41.91</v>
      </c>
      <c r="BL19">
        <f ca="1"/>
        <v>43.71</v>
      </c>
      <c r="BM19">
        <f ca="1"/>
        <v>45.96</v>
      </c>
      <c r="BN19">
        <f ca="1"/>
        <v>46.95</v>
      </c>
      <c r="BO19">
        <f ca="1"/>
        <v>47.75</v>
      </c>
      <c r="BP19">
        <f ca="1"/>
        <v>48.24</v>
      </c>
      <c r="BQ19">
        <f ca="1"/>
        <v>48.62</v>
      </c>
      <c r="BR19">
        <f ca="1"/>
        <v>49.3</v>
      </c>
      <c r="BS19">
        <f ca="1"/>
        <v>49.89</v>
      </c>
      <c r="BT19">
        <f ca="1"/>
        <v>51.34</v>
      </c>
      <c r="BU19">
        <f ca="1"/>
        <v>52.56</v>
      </c>
      <c r="BV19">
        <f ca="1"/>
        <v>53.36</v>
      </c>
      <c r="BW19">
        <f ca="1"/>
        <v>57.42</v>
      </c>
      <c r="BX19">
        <f ca="1"/>
        <v>58.4</v>
      </c>
      <c r="BY19">
        <f ca="1"/>
        <v>63.1</v>
      </c>
      <c r="BZ19">
        <f ca="1"/>
        <v>63.91</v>
      </c>
    </row>
    <row r="20" spans="2:78">
      <c r="C20" s="62">
        <f>VLOOKUP(INDEX(OutcomeInfo,MATCH(B2,Outcomes,0),3),tenPercent,MATCH(B1,GMFCS)+1,FALSE)</f>
        <v>-14.6</v>
      </c>
      <c r="D20" s="62" t="s">
        <v>13</v>
      </c>
      <c r="I20" s="6" t="str">
        <f ca="1"/>
        <v>6 mo</v>
      </c>
      <c r="J20" s="40">
        <f ca="1"/>
        <v>27.7</v>
      </c>
      <c r="K20" s="41">
        <f ca="1"/>
        <v>32.1</v>
      </c>
      <c r="L20" s="40">
        <f ca="1"/>
        <v>37.4</v>
      </c>
      <c r="M20" s="41">
        <f ca="1"/>
        <v>39.299999999999997</v>
      </c>
      <c r="N20" s="40">
        <f ca="1"/>
        <v>42.3</v>
      </c>
      <c r="O20" s="41">
        <f ca="1"/>
        <v>43.8</v>
      </c>
      <c r="P20" s="40">
        <f ca="1"/>
        <v>45.6</v>
      </c>
      <c r="Q20" s="41">
        <f ca="1"/>
        <v>47.9</v>
      </c>
      <c r="R20" s="40">
        <f ca="1"/>
        <v>49.1</v>
      </c>
      <c r="S20" s="41">
        <f ca="1"/>
        <v>49.9</v>
      </c>
      <c r="T20" s="40">
        <f ca="1"/>
        <v>50.4</v>
      </c>
      <c r="U20" s="41">
        <f ca="1"/>
        <v>50.9</v>
      </c>
      <c r="V20" s="40">
        <f ca="1"/>
        <v>51.7</v>
      </c>
      <c r="W20" s="41">
        <f ca="1"/>
        <v>52.5</v>
      </c>
      <c r="X20" s="40">
        <f ca="1"/>
        <v>54</v>
      </c>
      <c r="Y20" s="41">
        <f ca="1"/>
        <v>55</v>
      </c>
      <c r="Z20" s="40">
        <f ca="1"/>
        <v>56</v>
      </c>
      <c r="AA20" s="41">
        <f ca="1"/>
        <v>60</v>
      </c>
      <c r="AB20" s="40">
        <f ca="1"/>
        <v>61.8</v>
      </c>
      <c r="AC20" s="41">
        <f ca="1"/>
        <v>66.900000000000006</v>
      </c>
      <c r="AD20" s="42">
        <f ca="1"/>
        <v>68.099999999999994</v>
      </c>
      <c r="AH20">
        <v>3.33</v>
      </c>
      <c r="AI20" s="47">
        <f t="shared" ca="1" si="2"/>
        <v>26.04</v>
      </c>
      <c r="AJ20" s="47">
        <f t="shared" ca="1" si="2"/>
        <v>30.13</v>
      </c>
      <c r="AK20" s="47">
        <f t="shared" ca="1" si="2"/>
        <v>34.909999999999997</v>
      </c>
      <c r="AL20" s="47">
        <f t="shared" ca="1" si="2"/>
        <v>41.91</v>
      </c>
      <c r="AM20" s="47">
        <f t="shared" ca="1" si="2"/>
        <v>48.24</v>
      </c>
      <c r="AN20" s="47">
        <f t="shared" ca="1" si="2"/>
        <v>52.56</v>
      </c>
      <c r="AO20" s="47">
        <f t="shared" ca="1" si="2"/>
        <v>58.4</v>
      </c>
      <c r="AP20" s="47">
        <f t="shared" ca="1" si="2"/>
        <v>63.1</v>
      </c>
      <c r="AQ20" s="47">
        <f t="shared" ca="1" si="2"/>
        <v>63.91</v>
      </c>
      <c r="AR20">
        <v>18</v>
      </c>
      <c r="AT20">
        <v>19</v>
      </c>
      <c r="AU20" t="s">
        <v>40</v>
      </c>
      <c r="AV20">
        <v>3.5809287852241698</v>
      </c>
      <c r="AW20">
        <v>57.302825831524203</v>
      </c>
      <c r="AX20">
        <v>50.229566479427199</v>
      </c>
      <c r="AY20">
        <v>45.982065358236298</v>
      </c>
      <c r="AZ20">
        <v>34.698997066148102</v>
      </c>
      <c r="BA20">
        <v>14.4139032713953</v>
      </c>
      <c r="BE20">
        <f ca="1"/>
        <v>3.42</v>
      </c>
      <c r="BF20">
        <f ca="1"/>
        <v>26.14</v>
      </c>
      <c r="BG20">
        <f ca="1"/>
        <v>30.26</v>
      </c>
      <c r="BH20">
        <f ca="1"/>
        <v>35.08</v>
      </c>
      <c r="BI20">
        <f ca="1"/>
        <v>36.799999999999997</v>
      </c>
      <c r="BJ20">
        <f ca="1"/>
        <v>40.369999999999997</v>
      </c>
      <c r="BK20">
        <f ca="1"/>
        <v>42.04</v>
      </c>
      <c r="BL20">
        <f ca="1"/>
        <v>43.84</v>
      </c>
      <c r="BM20">
        <f ca="1"/>
        <v>46.1</v>
      </c>
      <c r="BN20">
        <f ca="1"/>
        <v>47.11</v>
      </c>
      <c r="BO20">
        <f ca="1"/>
        <v>47.91</v>
      </c>
      <c r="BP20">
        <f ca="1"/>
        <v>48.4</v>
      </c>
      <c r="BQ20">
        <f ca="1"/>
        <v>48.79</v>
      </c>
      <c r="BR20">
        <f ca="1"/>
        <v>49.48</v>
      </c>
      <c r="BS20">
        <f ca="1"/>
        <v>50.08</v>
      </c>
      <c r="BT20">
        <f ca="1"/>
        <v>51.54</v>
      </c>
      <c r="BU20">
        <f ca="1"/>
        <v>52.75</v>
      </c>
      <c r="BV20">
        <f ca="1"/>
        <v>53.56</v>
      </c>
      <c r="BW20">
        <f ca="1"/>
        <v>57.64</v>
      </c>
      <c r="BX20">
        <f ca="1"/>
        <v>58.66</v>
      </c>
      <c r="BY20">
        <f ca="1"/>
        <v>63.4</v>
      </c>
      <c r="BZ20">
        <f ca="1"/>
        <v>64.23</v>
      </c>
    </row>
    <row r="21" spans="2:78" ht="17" thickBot="1">
      <c r="C21" s="62">
        <f>VLOOKUP(INDEX(OutcomeInfo,MATCH(B2,Outcomes,0),3),ninetyPercent,MATCH(B1,GMFCS)+1,FALSE)</f>
        <v>25.8</v>
      </c>
      <c r="D21" s="62" t="s">
        <v>14</v>
      </c>
      <c r="I21" s="10" t="str">
        <f ca="1"/>
        <v>9 mo</v>
      </c>
      <c r="J21" s="43">
        <f ca="1"/>
        <v>28.3</v>
      </c>
      <c r="K21" s="44">
        <f ca="1"/>
        <v>32.700000000000003</v>
      </c>
      <c r="L21" s="43">
        <f ca="1"/>
        <v>38</v>
      </c>
      <c r="M21" s="44">
        <f ca="1"/>
        <v>40</v>
      </c>
      <c r="N21" s="43">
        <f ca="1"/>
        <v>42.9</v>
      </c>
      <c r="O21" s="44">
        <f ca="1"/>
        <v>44.3</v>
      </c>
      <c r="P21" s="43">
        <f ca="1"/>
        <v>46.1</v>
      </c>
      <c r="Q21" s="44">
        <f ca="1"/>
        <v>48.4</v>
      </c>
      <c r="R21" s="43">
        <f ca="1"/>
        <v>49.6</v>
      </c>
      <c r="S21" s="44">
        <f ca="1"/>
        <v>50.4</v>
      </c>
      <c r="T21" s="43">
        <f ca="1"/>
        <v>51</v>
      </c>
      <c r="U21" s="44">
        <f ca="1"/>
        <v>51.5</v>
      </c>
      <c r="V21" s="43">
        <f ca="1"/>
        <v>52.3</v>
      </c>
      <c r="W21" s="44">
        <f ca="1"/>
        <v>53.1</v>
      </c>
      <c r="X21" s="43">
        <f ca="1"/>
        <v>54.6</v>
      </c>
      <c r="Y21" s="44">
        <f ca="1"/>
        <v>55.6</v>
      </c>
      <c r="Z21" s="43">
        <f ca="1"/>
        <v>56.7</v>
      </c>
      <c r="AA21" s="44">
        <f ca="1"/>
        <v>60.5</v>
      </c>
      <c r="AB21" s="43">
        <f ca="1"/>
        <v>62.6</v>
      </c>
      <c r="AC21" s="44">
        <f ca="1"/>
        <v>67.7</v>
      </c>
      <c r="AD21" s="45">
        <f ca="1"/>
        <v>69</v>
      </c>
      <c r="AH21">
        <v>3.42</v>
      </c>
      <c r="AI21" s="47">
        <f t="shared" ca="1" si="2"/>
        <v>26.14</v>
      </c>
      <c r="AJ21" s="47">
        <f t="shared" ca="1" si="2"/>
        <v>30.26</v>
      </c>
      <c r="AK21" s="47">
        <f t="shared" ca="1" si="2"/>
        <v>35.08</v>
      </c>
      <c r="AL21" s="47">
        <f t="shared" ca="1" si="2"/>
        <v>42.04</v>
      </c>
      <c r="AM21" s="47">
        <f t="shared" ca="1" si="2"/>
        <v>48.4</v>
      </c>
      <c r="AN21" s="47">
        <f t="shared" ca="1" si="2"/>
        <v>52.75</v>
      </c>
      <c r="AO21" s="47">
        <f t="shared" ca="1" si="2"/>
        <v>58.66</v>
      </c>
      <c r="AP21" s="47">
        <f t="shared" ca="1" si="2"/>
        <v>63.4</v>
      </c>
      <c r="AQ21" s="47">
        <f t="shared" ca="1" si="2"/>
        <v>64.23</v>
      </c>
      <c r="AR21">
        <v>19</v>
      </c>
      <c r="AT21">
        <v>20</v>
      </c>
      <c r="AU21" t="s">
        <v>40</v>
      </c>
      <c r="AV21">
        <v>3.6642621185575099</v>
      </c>
      <c r="AW21">
        <v>57.933562479463298</v>
      </c>
      <c r="AX21">
        <v>50.669518545243001</v>
      </c>
      <c r="AY21">
        <v>46.340839148642203</v>
      </c>
      <c r="AZ21">
        <v>34.878969957862203</v>
      </c>
      <c r="BA21">
        <v>14.4255115364257</v>
      </c>
      <c r="BE21">
        <f ca="1"/>
        <v>3.5</v>
      </c>
      <c r="BF21">
        <f ca="1"/>
        <v>26.24</v>
      </c>
      <c r="BG21">
        <f ca="1"/>
        <v>30.39</v>
      </c>
      <c r="BH21">
        <f ca="1"/>
        <v>35.25</v>
      </c>
      <c r="BI21">
        <f ca="1"/>
        <v>36.99</v>
      </c>
      <c r="BJ21">
        <f ca="1"/>
        <v>40.520000000000003</v>
      </c>
      <c r="BK21">
        <f ca="1"/>
        <v>42.17</v>
      </c>
      <c r="BL21">
        <f ca="1"/>
        <v>43.98</v>
      </c>
      <c r="BM21">
        <f ca="1"/>
        <v>46.24</v>
      </c>
      <c r="BN21">
        <f ca="1"/>
        <v>47.26</v>
      </c>
      <c r="BO21">
        <f ca="1"/>
        <v>48.06</v>
      </c>
      <c r="BP21">
        <f ca="1"/>
        <v>48.56</v>
      </c>
      <c r="BQ21">
        <f ca="1"/>
        <v>48.96</v>
      </c>
      <c r="BR21">
        <f ca="1"/>
        <v>49.65</v>
      </c>
      <c r="BS21">
        <f ca="1"/>
        <v>50.27</v>
      </c>
      <c r="BT21">
        <f ca="1"/>
        <v>51.74</v>
      </c>
      <c r="BU21">
        <f ca="1"/>
        <v>52.93</v>
      </c>
      <c r="BV21">
        <f ca="1"/>
        <v>53.76</v>
      </c>
      <c r="BW21">
        <f ca="1"/>
        <v>57.85</v>
      </c>
      <c r="BX21">
        <f ca="1"/>
        <v>58.91</v>
      </c>
      <c r="BY21">
        <f ca="1"/>
        <v>63.69</v>
      </c>
      <c r="BZ21">
        <f ca="1"/>
        <v>64.55</v>
      </c>
    </row>
    <row r="22" spans="2:78">
      <c r="C22" s="62">
        <f>VLOOKUP(INDEX(OutcomeInfo,MATCH(B2,Outcomes,0),3),twentyfivePercent,MATCH(B1,GMFCS)+1,FALSE)</f>
        <v>-7</v>
      </c>
      <c r="D22" s="62" t="s">
        <v>114</v>
      </c>
      <c r="I22" s="6" t="str">
        <f ca="1"/>
        <v>6 years  0 mo</v>
      </c>
      <c r="J22" s="40">
        <f ca="1"/>
        <v>28.8</v>
      </c>
      <c r="K22" s="41">
        <f ca="1"/>
        <v>33.299999999999997</v>
      </c>
      <c r="L22" s="40">
        <f ca="1"/>
        <v>38.700000000000003</v>
      </c>
      <c r="M22" s="41">
        <f ca="1"/>
        <v>40.700000000000003</v>
      </c>
      <c r="N22" s="40">
        <f ca="1"/>
        <v>43.4</v>
      </c>
      <c r="O22" s="41">
        <f ca="1"/>
        <v>44.8</v>
      </c>
      <c r="P22" s="40">
        <f ca="1"/>
        <v>46.6</v>
      </c>
      <c r="Q22" s="41">
        <f ca="1"/>
        <v>48.9</v>
      </c>
      <c r="R22" s="40">
        <f ca="1"/>
        <v>50.1</v>
      </c>
      <c r="S22" s="41">
        <f ca="1"/>
        <v>50.9</v>
      </c>
      <c r="T22" s="40">
        <f ca="1"/>
        <v>51.5</v>
      </c>
      <c r="U22" s="41">
        <f ca="1"/>
        <v>52.1</v>
      </c>
      <c r="V22" s="40">
        <f ca="1"/>
        <v>52.9</v>
      </c>
      <c r="W22" s="41">
        <f ca="1"/>
        <v>53.7</v>
      </c>
      <c r="X22" s="40">
        <f ca="1"/>
        <v>55.2</v>
      </c>
      <c r="Y22" s="41">
        <f ca="1"/>
        <v>56.1</v>
      </c>
      <c r="Z22" s="40">
        <f ca="1"/>
        <v>57.3</v>
      </c>
      <c r="AA22" s="41">
        <f ca="1"/>
        <v>60.9</v>
      </c>
      <c r="AB22" s="40">
        <f ca="1"/>
        <v>63.4</v>
      </c>
      <c r="AC22" s="41">
        <f ca="1"/>
        <v>68.5</v>
      </c>
      <c r="AD22" s="42">
        <f ca="1"/>
        <v>69.900000000000006</v>
      </c>
      <c r="AH22">
        <v>3.5</v>
      </c>
      <c r="AI22" s="47">
        <f t="shared" ca="1" si="2"/>
        <v>26.24</v>
      </c>
      <c r="AJ22" s="47">
        <f t="shared" ca="1" si="2"/>
        <v>30.39</v>
      </c>
      <c r="AK22" s="47">
        <f t="shared" ca="1" si="2"/>
        <v>35.25</v>
      </c>
      <c r="AL22" s="47">
        <f t="shared" ca="1" si="2"/>
        <v>42.17</v>
      </c>
      <c r="AM22" s="47">
        <f t="shared" ca="1" si="2"/>
        <v>48.56</v>
      </c>
      <c r="AN22" s="47">
        <f t="shared" ca="1" si="2"/>
        <v>52.93</v>
      </c>
      <c r="AO22" s="47">
        <f t="shared" ca="1" si="2"/>
        <v>58.91</v>
      </c>
      <c r="AP22" s="47">
        <f t="shared" ca="1" si="2"/>
        <v>63.69</v>
      </c>
      <c r="AQ22" s="47">
        <f t="shared" ca="1" si="2"/>
        <v>64.55</v>
      </c>
      <c r="AR22">
        <v>20</v>
      </c>
      <c r="AT22">
        <v>21</v>
      </c>
      <c r="AU22" t="s">
        <v>40</v>
      </c>
      <c r="AV22">
        <v>3.7475954518908399</v>
      </c>
      <c r="AW22">
        <v>58.546474306696901</v>
      </c>
      <c r="AX22">
        <v>51.098375333900002</v>
      </c>
      <c r="AY22">
        <v>46.691963755851198</v>
      </c>
      <c r="AZ22">
        <v>35.048917220588699</v>
      </c>
      <c r="BA22">
        <v>14.4358676275781</v>
      </c>
      <c r="BE22">
        <f ca="1"/>
        <v>3.58</v>
      </c>
      <c r="BF22">
        <f ca="1"/>
        <v>26.34</v>
      </c>
      <c r="BG22">
        <f ca="1"/>
        <v>30.52</v>
      </c>
      <c r="BH22">
        <f ca="1"/>
        <v>35.43</v>
      </c>
      <c r="BI22">
        <f ca="1"/>
        <v>37.18</v>
      </c>
      <c r="BJ22">
        <f ca="1"/>
        <v>40.659999999999997</v>
      </c>
      <c r="BK22">
        <f ca="1"/>
        <v>42.3</v>
      </c>
      <c r="BL22">
        <f ca="1"/>
        <v>44.11</v>
      </c>
      <c r="BM22">
        <f ca="1"/>
        <v>46.38</v>
      </c>
      <c r="BN22">
        <f ca="1"/>
        <v>47.41</v>
      </c>
      <c r="BO22">
        <f ca="1"/>
        <v>48.22</v>
      </c>
      <c r="BP22">
        <f ca="1"/>
        <v>48.72</v>
      </c>
      <c r="BQ22">
        <f ca="1"/>
        <v>49.12</v>
      </c>
      <c r="BR22">
        <f ca="1"/>
        <v>49.83</v>
      </c>
      <c r="BS22">
        <f ca="1"/>
        <v>50.45</v>
      </c>
      <c r="BT22">
        <f ca="1"/>
        <v>51.93</v>
      </c>
      <c r="BU22">
        <f ca="1"/>
        <v>53.11</v>
      </c>
      <c r="BV22">
        <f ca="1"/>
        <v>53.96</v>
      </c>
      <c r="BW22">
        <f ca="1"/>
        <v>58.05</v>
      </c>
      <c r="BX22">
        <f ca="1"/>
        <v>59.17</v>
      </c>
      <c r="BY22">
        <f ca="1"/>
        <v>63.98</v>
      </c>
      <c r="BZ22">
        <f ca="1"/>
        <v>64.87</v>
      </c>
    </row>
    <row r="23" spans="2:78">
      <c r="B23" s="48"/>
      <c r="C23" s="47">
        <f>VLOOKUP(INDEX(OutcomeInfo,MATCH(B2,Outcomes,0),3),seventyfivePercent,MATCH(B1,GMFCS)+1,FALSE)</f>
        <v>15</v>
      </c>
      <c r="D23" s="47" t="s">
        <v>115</v>
      </c>
      <c r="I23" s="6" t="str">
        <f ca="1"/>
        <v>3 mo</v>
      </c>
      <c r="J23" s="40">
        <f ca="1"/>
        <v>29.5</v>
      </c>
      <c r="K23" s="41">
        <f ca="1"/>
        <v>33.9</v>
      </c>
      <c r="L23" s="40">
        <f ca="1"/>
        <v>39.299999999999997</v>
      </c>
      <c r="M23" s="41">
        <f ca="1"/>
        <v>41.4</v>
      </c>
      <c r="N23" s="40">
        <f ca="1"/>
        <v>44</v>
      </c>
      <c r="O23" s="41">
        <f ca="1"/>
        <v>45.3</v>
      </c>
      <c r="P23" s="40">
        <f ca="1"/>
        <v>47.1</v>
      </c>
      <c r="Q23" s="41">
        <f ca="1"/>
        <v>49.4</v>
      </c>
      <c r="R23" s="40">
        <f ca="1"/>
        <v>50.6</v>
      </c>
      <c r="S23" s="41">
        <f ca="1"/>
        <v>51.4</v>
      </c>
      <c r="T23" s="40">
        <f ca="1"/>
        <v>52</v>
      </c>
      <c r="U23" s="41">
        <f ca="1"/>
        <v>52.6</v>
      </c>
      <c r="V23" s="40">
        <f ca="1"/>
        <v>53.5</v>
      </c>
      <c r="W23" s="41">
        <f ca="1"/>
        <v>54.4</v>
      </c>
      <c r="X23" s="40">
        <f ca="1"/>
        <v>55.8</v>
      </c>
      <c r="Y23" s="41">
        <f ca="1"/>
        <v>56.7</v>
      </c>
      <c r="Z23" s="40">
        <f ca="1"/>
        <v>57.9</v>
      </c>
      <c r="AA23" s="41">
        <f ca="1"/>
        <v>61.3</v>
      </c>
      <c r="AB23" s="40">
        <f ca="1"/>
        <v>64.2</v>
      </c>
      <c r="AC23" s="41">
        <f ca="1"/>
        <v>69.2</v>
      </c>
      <c r="AD23" s="42">
        <f ca="1"/>
        <v>70.8</v>
      </c>
      <c r="AH23">
        <v>3.58</v>
      </c>
      <c r="AI23" s="47">
        <f t="shared" ca="1" si="2"/>
        <v>26.34</v>
      </c>
      <c r="AJ23" s="47">
        <f t="shared" ca="1" si="2"/>
        <v>30.52</v>
      </c>
      <c r="AK23" s="47">
        <f t="shared" ca="1" si="2"/>
        <v>35.43</v>
      </c>
      <c r="AL23" s="47">
        <f t="shared" ca="1" si="2"/>
        <v>42.3</v>
      </c>
      <c r="AM23" s="47">
        <f t="shared" ca="1" si="2"/>
        <v>48.72</v>
      </c>
      <c r="AN23" s="47">
        <f t="shared" ca="1" si="2"/>
        <v>53.11</v>
      </c>
      <c r="AO23" s="47">
        <f t="shared" ca="1" si="2"/>
        <v>59.17</v>
      </c>
      <c r="AP23" s="47">
        <f t="shared" ca="1" si="2"/>
        <v>63.98</v>
      </c>
      <c r="AQ23" s="47">
        <f t="shared" ca="1" si="2"/>
        <v>64.87</v>
      </c>
      <c r="AR23">
        <v>21</v>
      </c>
      <c r="AT23">
        <v>22</v>
      </c>
      <c r="AU23" t="s">
        <v>40</v>
      </c>
      <c r="AV23">
        <v>3.8309287852241698</v>
      </c>
      <c r="AW23">
        <v>59.142065048396098</v>
      </c>
      <c r="AX23">
        <v>51.516416660370801</v>
      </c>
      <c r="AY23">
        <v>47.035602263135097</v>
      </c>
      <c r="AZ23">
        <v>35.209397345307103</v>
      </c>
      <c r="BA23">
        <v>14.4451066158055</v>
      </c>
      <c r="BE23">
        <f ca="1"/>
        <v>3.67</v>
      </c>
      <c r="BF23">
        <f ca="1"/>
        <v>26.45</v>
      </c>
      <c r="BG23">
        <f ca="1"/>
        <v>30.66</v>
      </c>
      <c r="BH23">
        <f ca="1"/>
        <v>35.6</v>
      </c>
      <c r="BI23">
        <f ca="1"/>
        <v>37.369999999999997</v>
      </c>
      <c r="BJ23">
        <f ca="1"/>
        <v>40.81</v>
      </c>
      <c r="BK23">
        <f ca="1"/>
        <v>42.43</v>
      </c>
      <c r="BL23">
        <f ca="1"/>
        <v>44.24</v>
      </c>
      <c r="BM23">
        <f ca="1"/>
        <v>46.52</v>
      </c>
      <c r="BN23">
        <f ca="1"/>
        <v>47.56</v>
      </c>
      <c r="BO23">
        <f ca="1"/>
        <v>48.37</v>
      </c>
      <c r="BP23">
        <f ca="1"/>
        <v>48.88</v>
      </c>
      <c r="BQ23">
        <f ca="1"/>
        <v>49.29</v>
      </c>
      <c r="BR23">
        <f ca="1"/>
        <v>50.01</v>
      </c>
      <c r="BS23">
        <f ca="1"/>
        <v>50.64</v>
      </c>
      <c r="BT23">
        <f ca="1"/>
        <v>52.12</v>
      </c>
      <c r="BU23">
        <f ca="1"/>
        <v>53.3</v>
      </c>
      <c r="BV23">
        <f ca="1"/>
        <v>54.16</v>
      </c>
      <c r="BW23">
        <f ca="1"/>
        <v>58.25</v>
      </c>
      <c r="BX23">
        <f ca="1"/>
        <v>59.42</v>
      </c>
      <c r="BY23">
        <f ca="1"/>
        <v>64.260000000000005</v>
      </c>
      <c r="BZ23">
        <f ca="1"/>
        <v>65.180000000000007</v>
      </c>
    </row>
    <row r="24" spans="2:78">
      <c r="B24" s="48"/>
      <c r="C24" s="62" t="str">
        <f ca="1">IF(OR(C7="",C13="",C6="",C12=""),"",IF(OR(AND(D8="max",D14="max"),AND(D8="min",D14="min")),"undetermined",IF(C14="min",0,IF(C14="max",D15+1,C14))-IF(D8="min",D9-1,IF(D8="max",100,D8))))</f>
        <v/>
      </c>
      <c r="D24" s="62" t="s">
        <v>15</v>
      </c>
      <c r="I24" s="6" t="str">
        <f ca="1"/>
        <v>6 mo</v>
      </c>
      <c r="J24" s="40">
        <f ca="1"/>
        <v>30.1</v>
      </c>
      <c r="K24" s="41">
        <f ca="1"/>
        <v>34.6</v>
      </c>
      <c r="L24" s="40">
        <f ca="1"/>
        <v>40</v>
      </c>
      <c r="M24" s="41">
        <f ca="1"/>
        <v>42.1</v>
      </c>
      <c r="N24" s="40">
        <f ca="1"/>
        <v>44.6</v>
      </c>
      <c r="O24" s="41">
        <f ca="1"/>
        <v>45.8</v>
      </c>
      <c r="P24" s="40">
        <f ca="1"/>
        <v>47.6</v>
      </c>
      <c r="Q24" s="41">
        <f ca="1"/>
        <v>49.9</v>
      </c>
      <c r="R24" s="40">
        <f ca="1"/>
        <v>51.1</v>
      </c>
      <c r="S24" s="41">
        <f ca="1"/>
        <v>52</v>
      </c>
      <c r="T24" s="40">
        <f ca="1"/>
        <v>52.6</v>
      </c>
      <c r="U24" s="41">
        <f ca="1"/>
        <v>53.2</v>
      </c>
      <c r="V24" s="40">
        <f ca="1"/>
        <v>54.1</v>
      </c>
      <c r="W24" s="41">
        <f ca="1"/>
        <v>55</v>
      </c>
      <c r="X24" s="40">
        <f ca="1"/>
        <v>56.4</v>
      </c>
      <c r="Y24" s="41">
        <f ca="1"/>
        <v>57.2</v>
      </c>
      <c r="Z24" s="40">
        <f ca="1"/>
        <v>58.4</v>
      </c>
      <c r="AA24" s="41">
        <f ca="1"/>
        <v>61.7</v>
      </c>
      <c r="AB24" s="40">
        <f ca="1"/>
        <v>65</v>
      </c>
      <c r="AC24" s="41">
        <f ca="1"/>
        <v>69.900000000000006</v>
      </c>
      <c r="AD24" s="42">
        <f ca="1"/>
        <v>71.599999999999994</v>
      </c>
      <c r="AH24">
        <v>3.67</v>
      </c>
      <c r="AI24" s="47">
        <f t="shared" ref="AI24:AQ33" ca="1" si="3">IF(AND(AI$3&gt;=MIN($J$5:$AD$5),AI$3&lt;=MAX($J$5:$AD$5)),INDEX(allCentiles,$AR24,MATCH(AI$3,topRow)),NA())</f>
        <v>26.45</v>
      </c>
      <c r="AJ24" s="47">
        <f t="shared" ca="1" si="3"/>
        <v>30.66</v>
      </c>
      <c r="AK24" s="47">
        <f t="shared" ca="1" si="3"/>
        <v>35.6</v>
      </c>
      <c r="AL24" s="47">
        <f t="shared" ca="1" si="3"/>
        <v>42.43</v>
      </c>
      <c r="AM24" s="47">
        <f t="shared" ca="1" si="3"/>
        <v>48.88</v>
      </c>
      <c r="AN24" s="47">
        <f t="shared" ca="1" si="3"/>
        <v>53.3</v>
      </c>
      <c r="AO24" s="47">
        <f t="shared" ca="1" si="3"/>
        <v>59.42</v>
      </c>
      <c r="AP24" s="47">
        <f t="shared" ca="1" si="3"/>
        <v>64.260000000000005</v>
      </c>
      <c r="AQ24" s="47">
        <f t="shared" ca="1" si="3"/>
        <v>65.180000000000007</v>
      </c>
      <c r="AR24">
        <v>22</v>
      </c>
      <c r="AT24">
        <v>23</v>
      </c>
      <c r="AU24" t="s">
        <v>40</v>
      </c>
      <c r="AV24">
        <v>3.9142621185575099</v>
      </c>
      <c r="AW24">
        <v>59.720824204013702</v>
      </c>
      <c r="AX24">
        <v>51.923915282893901</v>
      </c>
      <c r="AY24">
        <v>47.371914276772998</v>
      </c>
      <c r="AZ24">
        <v>35.360937711515199</v>
      </c>
      <c r="BA24">
        <v>14.4533490020698</v>
      </c>
      <c r="BE24">
        <f ca="1"/>
        <v>3.75</v>
      </c>
      <c r="BF24">
        <f ca="1"/>
        <v>26.57</v>
      </c>
      <c r="BG24">
        <f ca="1"/>
        <v>30.8</v>
      </c>
      <c r="BH24">
        <f ca="1"/>
        <v>35.78</v>
      </c>
      <c r="BI24">
        <f ca="1"/>
        <v>37.57</v>
      </c>
      <c r="BJ24">
        <f ca="1"/>
        <v>40.96</v>
      </c>
      <c r="BK24">
        <f ca="1"/>
        <v>42.56</v>
      </c>
      <c r="BL24">
        <f ca="1"/>
        <v>44.38</v>
      </c>
      <c r="BM24">
        <f ca="1"/>
        <v>46.66</v>
      </c>
      <c r="BN24">
        <f ca="1"/>
        <v>47.71</v>
      </c>
      <c r="BO24">
        <f ca="1"/>
        <v>48.53</v>
      </c>
      <c r="BP24">
        <f ca="1"/>
        <v>49.03</v>
      </c>
      <c r="BQ24">
        <f ca="1"/>
        <v>49.46</v>
      </c>
      <c r="BR24">
        <f ca="1"/>
        <v>50.18</v>
      </c>
      <c r="BS24">
        <f ca="1"/>
        <v>50.83</v>
      </c>
      <c r="BT24">
        <f ca="1"/>
        <v>52.31</v>
      </c>
      <c r="BU24">
        <f ca="1"/>
        <v>53.47</v>
      </c>
      <c r="BV24">
        <f ca="1"/>
        <v>54.36</v>
      </c>
      <c r="BW24">
        <f ca="1"/>
        <v>58.45</v>
      </c>
      <c r="BX24">
        <f ca="1"/>
        <v>59.67</v>
      </c>
      <c r="BY24">
        <f ca="1"/>
        <v>64.540000000000006</v>
      </c>
      <c r="BZ24">
        <f ca="1"/>
        <v>65.489999999999995</v>
      </c>
    </row>
    <row r="25" spans="2:78" ht="17" thickBot="1">
      <c r="B25" s="48"/>
      <c r="C25" s="62" t="str">
        <f ca="1">IF(OR(C7="",C13="",C6="",C12=""),"",IF(OR(AND(D8="max",D14="max"),AND(D8="min",D14="min")),"undetermined",IF(D14="min",D15,IF(D14="max",100,D14))-IF(C8="min",0,IF(C8="max",100,C8))))</f>
        <v/>
      </c>
      <c r="D25" s="62" t="s">
        <v>16</v>
      </c>
      <c r="I25" s="10" t="str">
        <f ca="1"/>
        <v>9 mo</v>
      </c>
      <c r="J25" s="43">
        <f ca="1"/>
        <v>30.8</v>
      </c>
      <c r="K25" s="44">
        <f ca="1"/>
        <v>35.200000000000003</v>
      </c>
      <c r="L25" s="43">
        <f ca="1"/>
        <v>40.700000000000003</v>
      </c>
      <c r="M25" s="44">
        <f ca="1"/>
        <v>42.8</v>
      </c>
      <c r="N25" s="43">
        <f ca="1"/>
        <v>45.2</v>
      </c>
      <c r="O25" s="44">
        <f ca="1"/>
        <v>46.3</v>
      </c>
      <c r="P25" s="43">
        <f ca="1"/>
        <v>48.1</v>
      </c>
      <c r="Q25" s="44">
        <f ca="1"/>
        <v>50.4</v>
      </c>
      <c r="R25" s="43">
        <f ca="1"/>
        <v>51.6</v>
      </c>
      <c r="S25" s="44">
        <f ca="1"/>
        <v>52.5</v>
      </c>
      <c r="T25" s="43">
        <f ca="1"/>
        <v>53.1</v>
      </c>
      <c r="U25" s="44">
        <f ca="1"/>
        <v>53.8</v>
      </c>
      <c r="V25" s="43">
        <f ca="1"/>
        <v>54.7</v>
      </c>
      <c r="W25" s="44">
        <f ca="1"/>
        <v>55.6</v>
      </c>
      <c r="X25" s="43">
        <f ca="1"/>
        <v>56.9</v>
      </c>
      <c r="Y25" s="44">
        <f ca="1"/>
        <v>57.7</v>
      </c>
      <c r="Z25" s="43">
        <f ca="1"/>
        <v>59</v>
      </c>
      <c r="AA25" s="44">
        <f ca="1"/>
        <v>62</v>
      </c>
      <c r="AB25" s="43">
        <f ca="1"/>
        <v>65.7</v>
      </c>
      <c r="AC25" s="44">
        <f ca="1"/>
        <v>70.599999999999994</v>
      </c>
      <c r="AD25" s="45">
        <f ca="1"/>
        <v>72.400000000000006</v>
      </c>
      <c r="AH25">
        <v>3.75</v>
      </c>
      <c r="AI25" s="47">
        <f t="shared" ca="1" si="3"/>
        <v>26.57</v>
      </c>
      <c r="AJ25" s="47">
        <f t="shared" ca="1" si="3"/>
        <v>30.8</v>
      </c>
      <c r="AK25" s="47">
        <f t="shared" ca="1" si="3"/>
        <v>35.78</v>
      </c>
      <c r="AL25" s="47">
        <f t="shared" ca="1" si="3"/>
        <v>42.56</v>
      </c>
      <c r="AM25" s="47">
        <f t="shared" ca="1" si="3"/>
        <v>49.03</v>
      </c>
      <c r="AN25" s="47">
        <f t="shared" ca="1" si="3"/>
        <v>53.47</v>
      </c>
      <c r="AO25" s="47">
        <f t="shared" ca="1" si="3"/>
        <v>59.67</v>
      </c>
      <c r="AP25" s="47">
        <f t="shared" ca="1" si="3"/>
        <v>64.540000000000006</v>
      </c>
      <c r="AQ25" s="47">
        <f t="shared" ca="1" si="3"/>
        <v>65.489999999999995</v>
      </c>
      <c r="AR25">
        <v>23</v>
      </c>
      <c r="AT25">
        <v>24</v>
      </c>
      <c r="AU25" t="s">
        <v>40</v>
      </c>
      <c r="AV25">
        <v>3.9975954518908399</v>
      </c>
      <c r="AW25">
        <v>60.283227439590497</v>
      </c>
      <c r="AX25">
        <v>52.321137080939998</v>
      </c>
      <c r="AY25">
        <v>47.701056000182298</v>
      </c>
      <c r="AZ25">
        <v>35.504036320335402</v>
      </c>
      <c r="BA25">
        <v>14.460702288994399</v>
      </c>
      <c r="BE25">
        <f ca="1"/>
        <v>3.83</v>
      </c>
      <c r="BF25">
        <f ca="1"/>
        <v>26.68</v>
      </c>
      <c r="BG25">
        <f ca="1"/>
        <v>30.94</v>
      </c>
      <c r="BH25">
        <f ca="1"/>
        <v>35.950000000000003</v>
      </c>
      <c r="BI25">
        <f ca="1"/>
        <v>37.76</v>
      </c>
      <c r="BJ25">
        <f ca="1"/>
        <v>41.11</v>
      </c>
      <c r="BK25">
        <f ca="1"/>
        <v>42.69</v>
      </c>
      <c r="BL25">
        <f ca="1"/>
        <v>44.51</v>
      </c>
      <c r="BM25">
        <f ca="1"/>
        <v>46.8</v>
      </c>
      <c r="BN25">
        <f ca="1"/>
        <v>47.86</v>
      </c>
      <c r="BO25">
        <f ca="1"/>
        <v>48.68</v>
      </c>
      <c r="BP25">
        <f ca="1"/>
        <v>49.19</v>
      </c>
      <c r="BQ25">
        <f ca="1"/>
        <v>49.63</v>
      </c>
      <c r="BR25">
        <f ca="1"/>
        <v>50.36</v>
      </c>
      <c r="BS25">
        <f ca="1"/>
        <v>51.02</v>
      </c>
      <c r="BT25">
        <f ca="1"/>
        <v>52.51</v>
      </c>
      <c r="BU25">
        <f ca="1"/>
        <v>53.65</v>
      </c>
      <c r="BV25">
        <f ca="1"/>
        <v>54.55</v>
      </c>
      <c r="BW25">
        <f ca="1"/>
        <v>58.64</v>
      </c>
      <c r="BX25">
        <f ca="1"/>
        <v>59.92</v>
      </c>
      <c r="BY25">
        <f ca="1"/>
        <v>64.819999999999993</v>
      </c>
      <c r="BZ25">
        <f ca="1"/>
        <v>65.790000000000006</v>
      </c>
    </row>
    <row r="26" spans="2:78">
      <c r="B26" s="48"/>
      <c r="C26" s="62">
        <f>IF(OR(H6="",H12=""),"",H12-H6)</f>
        <v>3</v>
      </c>
      <c r="D26" s="62" t="s">
        <v>17</v>
      </c>
      <c r="I26" s="6" t="str">
        <f ca="1"/>
        <v>7 years  0 mo</v>
      </c>
      <c r="J26" s="40">
        <f ca="1"/>
        <v>31.6</v>
      </c>
      <c r="K26" s="41">
        <f ca="1"/>
        <v>36</v>
      </c>
      <c r="L26" s="40">
        <f ca="1"/>
        <v>41.4</v>
      </c>
      <c r="M26" s="41">
        <f ca="1"/>
        <v>43.5</v>
      </c>
      <c r="N26" s="40">
        <f ca="1"/>
        <v>45.8</v>
      </c>
      <c r="O26" s="41">
        <f ca="1"/>
        <v>46.9</v>
      </c>
      <c r="P26" s="40">
        <f ca="1"/>
        <v>48.6</v>
      </c>
      <c r="Q26" s="41">
        <f ca="1"/>
        <v>50.9</v>
      </c>
      <c r="R26" s="40">
        <f ca="1"/>
        <v>52.2</v>
      </c>
      <c r="S26" s="41">
        <f ca="1"/>
        <v>53</v>
      </c>
      <c r="T26" s="40">
        <f ca="1"/>
        <v>53.6</v>
      </c>
      <c r="U26" s="41">
        <f ca="1"/>
        <v>54.3</v>
      </c>
      <c r="V26" s="40">
        <f ca="1"/>
        <v>55.3</v>
      </c>
      <c r="W26" s="41">
        <f ca="1"/>
        <v>56.2</v>
      </c>
      <c r="X26" s="40">
        <f ca="1"/>
        <v>57.5</v>
      </c>
      <c r="Y26" s="41">
        <f ca="1"/>
        <v>58.2</v>
      </c>
      <c r="Z26" s="40">
        <f ca="1"/>
        <v>59.6</v>
      </c>
      <c r="AA26" s="41">
        <f ca="1"/>
        <v>62.2</v>
      </c>
      <c r="AB26" s="40">
        <f ca="1"/>
        <v>66.400000000000006</v>
      </c>
      <c r="AC26" s="41">
        <f ca="1"/>
        <v>71.2</v>
      </c>
      <c r="AD26" s="42">
        <f ca="1"/>
        <v>73.099999999999994</v>
      </c>
      <c r="AH26">
        <v>3.83</v>
      </c>
      <c r="AI26" s="47">
        <f t="shared" ca="1" si="3"/>
        <v>26.68</v>
      </c>
      <c r="AJ26" s="47">
        <f t="shared" ca="1" si="3"/>
        <v>30.94</v>
      </c>
      <c r="AK26" s="47">
        <f t="shared" ca="1" si="3"/>
        <v>35.950000000000003</v>
      </c>
      <c r="AL26" s="47">
        <f t="shared" ca="1" si="3"/>
        <v>42.69</v>
      </c>
      <c r="AM26" s="47">
        <f t="shared" ca="1" si="3"/>
        <v>49.19</v>
      </c>
      <c r="AN26" s="47">
        <f t="shared" ca="1" si="3"/>
        <v>53.65</v>
      </c>
      <c r="AO26" s="47">
        <f t="shared" ca="1" si="3"/>
        <v>59.92</v>
      </c>
      <c r="AP26" s="47">
        <f t="shared" ca="1" si="3"/>
        <v>64.819999999999993</v>
      </c>
      <c r="AQ26" s="47">
        <f t="shared" ca="1" si="3"/>
        <v>65.790000000000006</v>
      </c>
      <c r="AR26">
        <v>24</v>
      </c>
      <c r="AT26">
        <v>25</v>
      </c>
      <c r="AU26" t="s">
        <v>40</v>
      </c>
      <c r="AV26">
        <v>4.0809287852241702</v>
      </c>
      <c r="AW26">
        <v>60.829736978691699</v>
      </c>
      <c r="AX26">
        <v>52.708341228689001</v>
      </c>
      <c r="AY26">
        <v>48.023180306468603</v>
      </c>
      <c r="AZ26">
        <v>35.6391634310759</v>
      </c>
      <c r="BA26">
        <v>14.4672623829844</v>
      </c>
      <c r="BE26">
        <f ca="1"/>
        <v>3.92</v>
      </c>
      <c r="BF26">
        <f ca="1"/>
        <v>26.8</v>
      </c>
      <c r="BG26">
        <f ca="1"/>
        <v>31.08</v>
      </c>
      <c r="BH26">
        <f ca="1"/>
        <v>36.130000000000003</v>
      </c>
      <c r="BI26">
        <f ca="1"/>
        <v>37.950000000000003</v>
      </c>
      <c r="BJ26">
        <f ca="1"/>
        <v>41.27</v>
      </c>
      <c r="BK26">
        <f ca="1"/>
        <v>42.83</v>
      </c>
      <c r="BL26">
        <f ca="1"/>
        <v>44.65</v>
      </c>
      <c r="BM26">
        <f ca="1"/>
        <v>46.95</v>
      </c>
      <c r="BN26">
        <f ca="1"/>
        <v>48.01</v>
      </c>
      <c r="BO26">
        <f ca="1"/>
        <v>48.84</v>
      </c>
      <c r="BP26">
        <f ca="1"/>
        <v>49.35</v>
      </c>
      <c r="BQ26">
        <f ca="1"/>
        <v>49.79</v>
      </c>
      <c r="BR26">
        <f ca="1"/>
        <v>50.54</v>
      </c>
      <c r="BS26">
        <f ca="1"/>
        <v>51.2</v>
      </c>
      <c r="BT26">
        <f ca="1"/>
        <v>52.7</v>
      </c>
      <c r="BU26">
        <f ca="1"/>
        <v>53.83</v>
      </c>
      <c r="BV26">
        <f ca="1"/>
        <v>54.75</v>
      </c>
      <c r="BW26">
        <f ca="1"/>
        <v>58.83</v>
      </c>
      <c r="BX26">
        <f ca="1"/>
        <v>60.17</v>
      </c>
      <c r="BY26">
        <f ca="1"/>
        <v>65.09</v>
      </c>
      <c r="BZ26">
        <f ca="1"/>
        <v>66.099999999999994</v>
      </c>
    </row>
    <row r="27" spans="2:78">
      <c r="B27" s="48"/>
      <c r="C27" s="62" t="str">
        <f ca="1">IF(OR(C9="",C15="",C6="",C12=""),"",IF(OR(C26=3,C26=4,C26=5),"OK","too far apart"))</f>
        <v/>
      </c>
      <c r="D27" s="65"/>
      <c r="I27" s="6" t="str">
        <f ca="1"/>
        <v>3 mo</v>
      </c>
      <c r="J27" s="40">
        <f ca="1"/>
        <v>32.4</v>
      </c>
      <c r="K27" s="41">
        <f ca="1"/>
        <v>36.700000000000003</v>
      </c>
      <c r="L27" s="40">
        <f ca="1"/>
        <v>42.1</v>
      </c>
      <c r="M27" s="41">
        <f ca="1"/>
        <v>44.2</v>
      </c>
      <c r="N27" s="40">
        <f ca="1"/>
        <v>46.4</v>
      </c>
      <c r="O27" s="41">
        <f ca="1"/>
        <v>47.4</v>
      </c>
      <c r="P27" s="40">
        <f ca="1"/>
        <v>49.2</v>
      </c>
      <c r="Q27" s="41">
        <f ca="1"/>
        <v>51.5</v>
      </c>
      <c r="R27" s="40">
        <f ca="1"/>
        <v>52.7</v>
      </c>
      <c r="S27" s="41">
        <f ca="1"/>
        <v>53.5</v>
      </c>
      <c r="T27" s="40">
        <f ca="1"/>
        <v>54.1</v>
      </c>
      <c r="U27" s="41">
        <f ca="1"/>
        <v>54.9</v>
      </c>
      <c r="V27" s="40">
        <f ca="1"/>
        <v>55.9</v>
      </c>
      <c r="W27" s="41">
        <f ca="1"/>
        <v>56.9</v>
      </c>
      <c r="X27" s="40">
        <f ca="1"/>
        <v>58.1</v>
      </c>
      <c r="Y27" s="41">
        <f ca="1"/>
        <v>58.7</v>
      </c>
      <c r="Z27" s="40">
        <f ca="1"/>
        <v>60.2</v>
      </c>
      <c r="AA27" s="41">
        <f ca="1"/>
        <v>62.4</v>
      </c>
      <c r="AB27" s="40">
        <f ca="1"/>
        <v>67.099999999999994</v>
      </c>
      <c r="AC27" s="41">
        <f ca="1"/>
        <v>71.8</v>
      </c>
      <c r="AD27" s="42">
        <f ca="1"/>
        <v>73.8</v>
      </c>
      <c r="AH27">
        <v>3.92</v>
      </c>
      <c r="AI27" s="47">
        <f t="shared" ca="1" si="3"/>
        <v>26.8</v>
      </c>
      <c r="AJ27" s="47">
        <f t="shared" ca="1" si="3"/>
        <v>31.08</v>
      </c>
      <c r="AK27" s="47">
        <f t="shared" ca="1" si="3"/>
        <v>36.130000000000003</v>
      </c>
      <c r="AL27" s="47">
        <f t="shared" ca="1" si="3"/>
        <v>42.83</v>
      </c>
      <c r="AM27" s="47">
        <f t="shared" ca="1" si="3"/>
        <v>49.35</v>
      </c>
      <c r="AN27" s="47">
        <f t="shared" ca="1" si="3"/>
        <v>53.83</v>
      </c>
      <c r="AO27" s="47">
        <f t="shared" ca="1" si="3"/>
        <v>60.17</v>
      </c>
      <c r="AP27" s="47">
        <f t="shared" ca="1" si="3"/>
        <v>65.09</v>
      </c>
      <c r="AQ27" s="47">
        <f t="shared" ca="1" si="3"/>
        <v>66.099999999999994</v>
      </c>
      <c r="AR27">
        <v>25</v>
      </c>
      <c r="AT27">
        <v>26</v>
      </c>
      <c r="AU27" t="s">
        <v>40</v>
      </c>
      <c r="AV27">
        <v>4.1642621185575104</v>
      </c>
      <c r="AW27">
        <v>61.360801982296103</v>
      </c>
      <c r="AX27">
        <v>53.085780364132901</v>
      </c>
      <c r="AY27">
        <v>48.338436809428998</v>
      </c>
      <c r="AZ27">
        <v>35.766763106625802</v>
      </c>
      <c r="BA27">
        <v>14.4731148451009</v>
      </c>
      <c r="BE27">
        <f ca="1"/>
        <v>4</v>
      </c>
      <c r="BF27">
        <f ca="1"/>
        <v>26.93</v>
      </c>
      <c r="BG27">
        <f ca="1"/>
        <v>31.23</v>
      </c>
      <c r="BH27">
        <f ca="1"/>
        <v>36.31</v>
      </c>
      <c r="BI27">
        <f ca="1"/>
        <v>38.15</v>
      </c>
      <c r="BJ27">
        <f ca="1"/>
        <v>41.42</v>
      </c>
      <c r="BK27">
        <f ca="1"/>
        <v>42.96</v>
      </c>
      <c r="BL27">
        <f ca="1"/>
        <v>44.78</v>
      </c>
      <c r="BM27">
        <f ca="1"/>
        <v>47.09</v>
      </c>
      <c r="BN27">
        <f ca="1"/>
        <v>48.17</v>
      </c>
      <c r="BO27">
        <f ca="1"/>
        <v>48.99</v>
      </c>
      <c r="BP27">
        <f ca="1"/>
        <v>49.51</v>
      </c>
      <c r="BQ27">
        <f ca="1"/>
        <v>49.96</v>
      </c>
      <c r="BR27">
        <f ca="1"/>
        <v>50.71</v>
      </c>
      <c r="BS27">
        <f ca="1"/>
        <v>51.39</v>
      </c>
      <c r="BT27">
        <f ca="1"/>
        <v>52.89</v>
      </c>
      <c r="BU27">
        <f ca="1"/>
        <v>54.01</v>
      </c>
      <c r="BV27">
        <f ca="1"/>
        <v>54.94</v>
      </c>
      <c r="BW27">
        <f ca="1"/>
        <v>59.01</v>
      </c>
      <c r="BX27">
        <f ca="1"/>
        <v>60.41</v>
      </c>
      <c r="BY27">
        <f ca="1"/>
        <v>65.37</v>
      </c>
      <c r="BZ27">
        <f ca="1"/>
        <v>66.400000000000006</v>
      </c>
    </row>
    <row r="28" spans="2:78">
      <c r="I28" s="6" t="str">
        <f ca="1"/>
        <v>6 mo</v>
      </c>
      <c r="J28" s="40">
        <f ca="1"/>
        <v>33.200000000000003</v>
      </c>
      <c r="K28" s="41">
        <f ca="1"/>
        <v>37.5</v>
      </c>
      <c r="L28" s="40">
        <f ca="1"/>
        <v>42.9</v>
      </c>
      <c r="M28" s="41">
        <f ca="1"/>
        <v>45</v>
      </c>
      <c r="N28" s="40">
        <f ca="1"/>
        <v>47</v>
      </c>
      <c r="O28" s="41">
        <f ca="1"/>
        <v>48</v>
      </c>
      <c r="P28" s="40">
        <f ca="1"/>
        <v>49.7</v>
      </c>
      <c r="Q28" s="41">
        <f ca="1"/>
        <v>52</v>
      </c>
      <c r="R28" s="40">
        <f ca="1"/>
        <v>53.2</v>
      </c>
      <c r="S28" s="41">
        <f ca="1"/>
        <v>54</v>
      </c>
      <c r="T28" s="40">
        <f ca="1"/>
        <v>54.7</v>
      </c>
      <c r="U28" s="41">
        <f ca="1"/>
        <v>55.5</v>
      </c>
      <c r="V28" s="40">
        <f ca="1"/>
        <v>56.4</v>
      </c>
      <c r="W28" s="41">
        <f ca="1"/>
        <v>57.5</v>
      </c>
      <c r="X28" s="40">
        <f ca="1"/>
        <v>58.7</v>
      </c>
      <c r="Y28" s="41">
        <f ca="1"/>
        <v>59.3</v>
      </c>
      <c r="Z28" s="40">
        <f ca="1"/>
        <v>60.9</v>
      </c>
      <c r="AA28" s="41">
        <f ca="1"/>
        <v>62.7</v>
      </c>
      <c r="AB28" s="40">
        <f ca="1"/>
        <v>67.8</v>
      </c>
      <c r="AC28" s="41">
        <f ca="1"/>
        <v>72.3</v>
      </c>
      <c r="AD28" s="42">
        <f ca="1"/>
        <v>74.5</v>
      </c>
      <c r="AH28">
        <v>4</v>
      </c>
      <c r="AI28" s="47">
        <f t="shared" ca="1" si="3"/>
        <v>26.93</v>
      </c>
      <c r="AJ28" s="47">
        <f t="shared" ca="1" si="3"/>
        <v>31.23</v>
      </c>
      <c r="AK28" s="47">
        <f t="shared" ca="1" si="3"/>
        <v>36.31</v>
      </c>
      <c r="AL28" s="47">
        <f t="shared" ca="1" si="3"/>
        <v>42.96</v>
      </c>
      <c r="AM28" s="47">
        <f t="shared" ca="1" si="3"/>
        <v>49.51</v>
      </c>
      <c r="AN28" s="47">
        <f t="shared" ca="1" si="3"/>
        <v>54.01</v>
      </c>
      <c r="AO28" s="47">
        <f t="shared" ca="1" si="3"/>
        <v>60.41</v>
      </c>
      <c r="AP28" s="47">
        <f t="shared" ca="1" si="3"/>
        <v>65.37</v>
      </c>
      <c r="AQ28" s="47">
        <f t="shared" ca="1" si="3"/>
        <v>66.400000000000006</v>
      </c>
      <c r="AR28">
        <v>26</v>
      </c>
      <c r="AT28">
        <v>27</v>
      </c>
      <c r="AU28" t="s">
        <v>40</v>
      </c>
      <c r="AV28">
        <v>4.2475954518908399</v>
      </c>
      <c r="AW28">
        <v>61.876858917948397</v>
      </c>
      <c r="AX28">
        <v>53.453700753913999</v>
      </c>
      <c r="AY28">
        <v>48.646971933042103</v>
      </c>
      <c r="AZ28">
        <v>35.887254672760797</v>
      </c>
      <c r="BA28">
        <v>14.4783360070046</v>
      </c>
      <c r="BE28">
        <f ca="1"/>
        <v>4.08</v>
      </c>
      <c r="BF28">
        <f ca="1"/>
        <v>27.06</v>
      </c>
      <c r="BG28">
        <f ca="1"/>
        <v>31.38</v>
      </c>
      <c r="BH28">
        <f ca="1"/>
        <v>36.49</v>
      </c>
      <c r="BI28">
        <f ca="1"/>
        <v>38.340000000000003</v>
      </c>
      <c r="BJ28">
        <f ca="1"/>
        <v>41.57</v>
      </c>
      <c r="BK28">
        <f ca="1"/>
        <v>43.1</v>
      </c>
      <c r="BL28">
        <f ca="1"/>
        <v>44.92</v>
      </c>
      <c r="BM28">
        <f ca="1"/>
        <v>47.23</v>
      </c>
      <c r="BN28">
        <f ca="1"/>
        <v>48.32</v>
      </c>
      <c r="BO28">
        <f ca="1"/>
        <v>49.15</v>
      </c>
      <c r="BP28">
        <f ca="1"/>
        <v>49.67</v>
      </c>
      <c r="BQ28">
        <f ca="1"/>
        <v>50.13</v>
      </c>
      <c r="BR28">
        <f ca="1"/>
        <v>50.89</v>
      </c>
      <c r="BS28">
        <f ca="1"/>
        <v>51.58</v>
      </c>
      <c r="BT28">
        <f ca="1"/>
        <v>53.07</v>
      </c>
      <c r="BU28">
        <f ca="1"/>
        <v>54.18</v>
      </c>
      <c r="BV28">
        <f ca="1"/>
        <v>55.13</v>
      </c>
      <c r="BW28">
        <f ca="1"/>
        <v>59.19</v>
      </c>
      <c r="BX28">
        <f ca="1"/>
        <v>60.66</v>
      </c>
      <c r="BY28">
        <f ca="1"/>
        <v>65.63</v>
      </c>
      <c r="BZ28">
        <f ca="1"/>
        <v>66.69</v>
      </c>
    </row>
    <row r="29" spans="2:78" ht="17" thickBot="1">
      <c r="I29" s="10" t="str">
        <f ca="1"/>
        <v>9 mo</v>
      </c>
      <c r="J29" s="43">
        <f ca="1"/>
        <v>34.1</v>
      </c>
      <c r="K29" s="44">
        <f ca="1"/>
        <v>38.299999999999997</v>
      </c>
      <c r="L29" s="43">
        <f ca="1"/>
        <v>43.6</v>
      </c>
      <c r="M29" s="44">
        <f ca="1"/>
        <v>45.7</v>
      </c>
      <c r="N29" s="43">
        <f ca="1"/>
        <v>47.6</v>
      </c>
      <c r="O29" s="44">
        <f ca="1"/>
        <v>48.6</v>
      </c>
      <c r="P29" s="43">
        <f ca="1"/>
        <v>50.3</v>
      </c>
      <c r="Q29" s="44">
        <f ca="1"/>
        <v>52.5</v>
      </c>
      <c r="R29" s="43">
        <f ca="1"/>
        <v>53.7</v>
      </c>
      <c r="S29" s="44">
        <f ca="1"/>
        <v>54.5</v>
      </c>
      <c r="T29" s="43">
        <f ca="1"/>
        <v>55.2</v>
      </c>
      <c r="U29" s="44">
        <f ca="1"/>
        <v>56.1</v>
      </c>
      <c r="V29" s="43">
        <f ca="1"/>
        <v>57</v>
      </c>
      <c r="W29" s="44">
        <f ca="1"/>
        <v>58.1</v>
      </c>
      <c r="X29" s="43">
        <f ca="1"/>
        <v>59.4</v>
      </c>
      <c r="Y29" s="44">
        <f ca="1"/>
        <v>60</v>
      </c>
      <c r="Z29" s="43">
        <f ca="1"/>
        <v>61.6</v>
      </c>
      <c r="AA29" s="44">
        <f ca="1"/>
        <v>63.1</v>
      </c>
      <c r="AB29" s="43">
        <f ca="1"/>
        <v>68.599999999999994</v>
      </c>
      <c r="AC29" s="44">
        <f ca="1"/>
        <v>72.900000000000006</v>
      </c>
      <c r="AD29" s="45">
        <f ca="1"/>
        <v>75.099999999999994</v>
      </c>
      <c r="AH29">
        <v>4.08</v>
      </c>
      <c r="AI29" s="47">
        <f t="shared" ca="1" si="3"/>
        <v>27.06</v>
      </c>
      <c r="AJ29" s="47">
        <f t="shared" ca="1" si="3"/>
        <v>31.38</v>
      </c>
      <c r="AK29" s="47">
        <f t="shared" ca="1" si="3"/>
        <v>36.49</v>
      </c>
      <c r="AL29" s="47">
        <f t="shared" ca="1" si="3"/>
        <v>43.1</v>
      </c>
      <c r="AM29" s="47">
        <f t="shared" ca="1" si="3"/>
        <v>49.67</v>
      </c>
      <c r="AN29" s="47">
        <f t="shared" ca="1" si="3"/>
        <v>54.18</v>
      </c>
      <c r="AO29" s="47">
        <f t="shared" ca="1" si="3"/>
        <v>60.66</v>
      </c>
      <c r="AP29" s="47">
        <f t="shared" ca="1" si="3"/>
        <v>65.63</v>
      </c>
      <c r="AQ29" s="47">
        <f t="shared" ca="1" si="3"/>
        <v>66.69</v>
      </c>
      <c r="AR29">
        <v>27</v>
      </c>
      <c r="AT29">
        <v>28</v>
      </c>
      <c r="AU29" t="s">
        <v>40</v>
      </c>
      <c r="AV29">
        <v>4.3309287852241702</v>
      </c>
      <c r="AW29">
        <v>62.378331918479901</v>
      </c>
      <c r="AX29">
        <v>53.812342454005602</v>
      </c>
      <c r="AY29">
        <v>48.948928979476001</v>
      </c>
      <c r="AZ29">
        <v>36.001034096157497</v>
      </c>
      <c r="BA29">
        <v>14.4829939665234</v>
      </c>
      <c r="BE29">
        <f ca="1"/>
        <v>4.17</v>
      </c>
      <c r="BF29">
        <f ca="1"/>
        <v>27.19</v>
      </c>
      <c r="BG29">
        <f ca="1"/>
        <v>31.53</v>
      </c>
      <c r="BH29">
        <f ca="1"/>
        <v>36.67</v>
      </c>
      <c r="BI29">
        <f ca="1"/>
        <v>38.54</v>
      </c>
      <c r="BJ29">
        <f ca="1"/>
        <v>41.73</v>
      </c>
      <c r="BK29">
        <f ca="1"/>
        <v>43.24</v>
      </c>
      <c r="BL29">
        <f ca="1"/>
        <v>45.06</v>
      </c>
      <c r="BM29">
        <f ca="1"/>
        <v>47.38</v>
      </c>
      <c r="BN29">
        <f ca="1"/>
        <v>48.47</v>
      </c>
      <c r="BO29">
        <f ca="1"/>
        <v>49.3</v>
      </c>
      <c r="BP29">
        <f ca="1"/>
        <v>49.82</v>
      </c>
      <c r="BQ29">
        <f ca="1"/>
        <v>50.3</v>
      </c>
      <c r="BR29">
        <f ca="1"/>
        <v>51.06</v>
      </c>
      <c r="BS29">
        <f ca="1"/>
        <v>51.76</v>
      </c>
      <c r="BT29">
        <f ca="1"/>
        <v>53.26</v>
      </c>
      <c r="BU29">
        <f ca="1"/>
        <v>54.35</v>
      </c>
      <c r="BV29">
        <f ca="1"/>
        <v>55.32</v>
      </c>
      <c r="BW29">
        <f ca="1"/>
        <v>59.37</v>
      </c>
      <c r="BX29">
        <f ca="1"/>
        <v>60.9</v>
      </c>
      <c r="BY29">
        <f ca="1"/>
        <v>65.900000000000006</v>
      </c>
      <c r="BZ29">
        <f ca="1"/>
        <v>66.989999999999995</v>
      </c>
    </row>
    <row r="30" spans="2:78">
      <c r="B30" s="52" t="s">
        <v>107</v>
      </c>
      <c r="D30" s="47"/>
      <c r="I30" s="6" t="str">
        <f ca="1"/>
        <v>8 years  0 mo</v>
      </c>
      <c r="J30" s="40">
        <f ca="1"/>
        <v>35</v>
      </c>
      <c r="K30" s="41">
        <f ca="1"/>
        <v>39.1</v>
      </c>
      <c r="L30" s="40">
        <f ca="1"/>
        <v>44.4</v>
      </c>
      <c r="M30" s="41">
        <f ca="1"/>
        <v>46.5</v>
      </c>
      <c r="N30" s="40">
        <f ca="1"/>
        <v>48.3</v>
      </c>
      <c r="O30" s="41">
        <f ca="1"/>
        <v>49.2</v>
      </c>
      <c r="P30" s="40">
        <f ca="1"/>
        <v>50.8</v>
      </c>
      <c r="Q30" s="41">
        <f ca="1"/>
        <v>53</v>
      </c>
      <c r="R30" s="40">
        <f ca="1"/>
        <v>54.2</v>
      </c>
      <c r="S30" s="41">
        <f ca="1"/>
        <v>55</v>
      </c>
      <c r="T30" s="40">
        <f ca="1"/>
        <v>55.7</v>
      </c>
      <c r="U30" s="41">
        <f ca="1"/>
        <v>56.7</v>
      </c>
      <c r="V30" s="40">
        <f ca="1"/>
        <v>57.6</v>
      </c>
      <c r="W30" s="41">
        <f ca="1"/>
        <v>58.7</v>
      </c>
      <c r="X30" s="40">
        <f ca="1"/>
        <v>60.1</v>
      </c>
      <c r="Y30" s="41">
        <f ca="1"/>
        <v>60.8</v>
      </c>
      <c r="Z30" s="40">
        <f ca="1"/>
        <v>62.5</v>
      </c>
      <c r="AA30" s="41">
        <f ca="1"/>
        <v>63.7</v>
      </c>
      <c r="AB30" s="40">
        <f ca="1"/>
        <v>69.400000000000006</v>
      </c>
      <c r="AC30" s="41">
        <f ca="1"/>
        <v>73.599999999999994</v>
      </c>
      <c r="AD30" s="42">
        <f ca="1"/>
        <v>75.7</v>
      </c>
      <c r="AH30">
        <v>4.17</v>
      </c>
      <c r="AI30" s="47">
        <f t="shared" ca="1" si="3"/>
        <v>27.19</v>
      </c>
      <c r="AJ30" s="47">
        <f t="shared" ca="1" si="3"/>
        <v>31.53</v>
      </c>
      <c r="AK30" s="47">
        <f t="shared" ca="1" si="3"/>
        <v>36.67</v>
      </c>
      <c r="AL30" s="47">
        <f t="shared" ca="1" si="3"/>
        <v>43.24</v>
      </c>
      <c r="AM30" s="47">
        <f t="shared" ca="1" si="3"/>
        <v>49.82</v>
      </c>
      <c r="AN30" s="47">
        <f t="shared" ca="1" si="3"/>
        <v>54.35</v>
      </c>
      <c r="AO30" s="47">
        <f t="shared" ca="1" si="3"/>
        <v>60.9</v>
      </c>
      <c r="AP30" s="47">
        <f t="shared" ca="1" si="3"/>
        <v>65.900000000000006</v>
      </c>
      <c r="AQ30" s="47">
        <f t="shared" ca="1" si="3"/>
        <v>66.989999999999995</v>
      </c>
      <c r="AR30">
        <v>28</v>
      </c>
      <c r="AT30">
        <v>29</v>
      </c>
      <c r="AU30" t="s">
        <v>40</v>
      </c>
      <c r="AV30">
        <v>4.4142621185575104</v>
      </c>
      <c r="AW30">
        <v>62.865633130591803</v>
      </c>
      <c r="AX30">
        <v>54.161939466340399</v>
      </c>
      <c r="AY30">
        <v>49.244448195646001</v>
      </c>
      <c r="AZ30">
        <v>36.108475285642697</v>
      </c>
      <c r="BA30">
        <v>14.487149475829399</v>
      </c>
      <c r="BE30">
        <f ca="1"/>
        <v>4.25</v>
      </c>
      <c r="BF30">
        <f ca="1"/>
        <v>27.32</v>
      </c>
      <c r="BG30">
        <f ca="1"/>
        <v>31.68</v>
      </c>
      <c r="BH30">
        <f ca="1"/>
        <v>36.85</v>
      </c>
      <c r="BI30">
        <f ca="1"/>
        <v>38.74</v>
      </c>
      <c r="BJ30">
        <f ca="1"/>
        <v>41.88</v>
      </c>
      <c r="BK30">
        <f ca="1"/>
        <v>43.38</v>
      </c>
      <c r="BL30">
        <f ca="1"/>
        <v>45.2</v>
      </c>
      <c r="BM30">
        <f ca="1"/>
        <v>47.52</v>
      </c>
      <c r="BN30">
        <f ca="1"/>
        <v>48.62</v>
      </c>
      <c r="BO30">
        <f ca="1"/>
        <v>49.45</v>
      </c>
      <c r="BP30">
        <f ca="1"/>
        <v>49.98</v>
      </c>
      <c r="BQ30">
        <f ca="1"/>
        <v>50.46</v>
      </c>
      <c r="BR30">
        <f ca="1"/>
        <v>51.24</v>
      </c>
      <c r="BS30">
        <f ca="1"/>
        <v>51.95</v>
      </c>
      <c r="BT30">
        <f ca="1"/>
        <v>53.45</v>
      </c>
      <c r="BU30">
        <f ca="1"/>
        <v>54.53</v>
      </c>
      <c r="BV30">
        <f ca="1"/>
        <v>55.51</v>
      </c>
      <c r="BW30">
        <f ca="1"/>
        <v>59.54</v>
      </c>
      <c r="BX30">
        <f ca="1"/>
        <v>61.15</v>
      </c>
      <c r="BY30">
        <f ca="1"/>
        <v>66.16</v>
      </c>
      <c r="BZ30">
        <f ca="1"/>
        <v>67.28</v>
      </c>
    </row>
    <row r="31" spans="2:78">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
      </c>
      <c r="D31" s="47"/>
      <c r="I31" s="6" t="str">
        <f ca="1"/>
        <v>3 mo</v>
      </c>
      <c r="J31" s="40">
        <f ca="1"/>
        <v>36</v>
      </c>
      <c r="K31" s="41">
        <f ca="1"/>
        <v>39.9</v>
      </c>
      <c r="L31" s="40">
        <f ca="1"/>
        <v>45.2</v>
      </c>
      <c r="M31" s="41">
        <f ca="1"/>
        <v>47.3</v>
      </c>
      <c r="N31" s="40">
        <f ca="1"/>
        <v>48.9</v>
      </c>
      <c r="O31" s="41">
        <f ca="1"/>
        <v>49.8</v>
      </c>
      <c r="P31" s="40">
        <f ca="1"/>
        <v>51.4</v>
      </c>
      <c r="Q31" s="41">
        <f ca="1"/>
        <v>53.6</v>
      </c>
      <c r="R31" s="40">
        <f ca="1"/>
        <v>54.8</v>
      </c>
      <c r="S31" s="41">
        <f ca="1"/>
        <v>55.5</v>
      </c>
      <c r="T31" s="40">
        <f ca="1"/>
        <v>56.2</v>
      </c>
      <c r="U31" s="41">
        <f ca="1"/>
        <v>57.2</v>
      </c>
      <c r="V31" s="40">
        <f ca="1"/>
        <v>58.2</v>
      </c>
      <c r="W31" s="41">
        <f ca="1"/>
        <v>59.3</v>
      </c>
      <c r="X31" s="40">
        <f ca="1"/>
        <v>60.8</v>
      </c>
      <c r="Y31" s="41">
        <f ca="1"/>
        <v>61.6</v>
      </c>
      <c r="Z31" s="40">
        <f ca="1"/>
        <v>63.4</v>
      </c>
      <c r="AA31" s="41">
        <f ca="1"/>
        <v>64.5</v>
      </c>
      <c r="AB31" s="40">
        <f ca="1"/>
        <v>70.3</v>
      </c>
      <c r="AC31" s="41">
        <f ca="1"/>
        <v>74.400000000000006</v>
      </c>
      <c r="AD31" s="42">
        <f ca="1"/>
        <v>76.3</v>
      </c>
      <c r="AH31">
        <v>4.25</v>
      </c>
      <c r="AI31" s="47">
        <f t="shared" ca="1" si="3"/>
        <v>27.32</v>
      </c>
      <c r="AJ31" s="47">
        <f t="shared" ca="1" si="3"/>
        <v>31.68</v>
      </c>
      <c r="AK31" s="47">
        <f t="shared" ca="1" si="3"/>
        <v>36.85</v>
      </c>
      <c r="AL31" s="47">
        <f t="shared" ca="1" si="3"/>
        <v>43.38</v>
      </c>
      <c r="AM31" s="47">
        <f t="shared" ca="1" si="3"/>
        <v>49.98</v>
      </c>
      <c r="AN31" s="47">
        <f t="shared" ca="1" si="3"/>
        <v>54.53</v>
      </c>
      <c r="AO31" s="47">
        <f t="shared" ca="1" si="3"/>
        <v>61.15</v>
      </c>
      <c r="AP31" s="47">
        <f t="shared" ca="1" si="3"/>
        <v>66.16</v>
      </c>
      <c r="AQ31" s="47">
        <f t="shared" ca="1" si="3"/>
        <v>67.28</v>
      </c>
      <c r="AR31">
        <v>29</v>
      </c>
      <c r="AT31">
        <v>30</v>
      </c>
      <c r="AU31" t="s">
        <v>40</v>
      </c>
      <c r="AV31">
        <v>4.4975954518908399</v>
      </c>
      <c r="AW31">
        <v>63.339163053586802</v>
      </c>
      <c r="AX31">
        <v>54.502719891489598</v>
      </c>
      <c r="AY31">
        <v>49.533666838353902</v>
      </c>
      <c r="AZ31">
        <v>36.209931320955398</v>
      </c>
      <c r="BA31">
        <v>14.490856733808499</v>
      </c>
      <c r="BE31">
        <f ca="1"/>
        <v>4.33</v>
      </c>
      <c r="BF31">
        <f ca="1"/>
        <v>27.46</v>
      </c>
      <c r="BG31">
        <f ca="1"/>
        <v>31.84</v>
      </c>
      <c r="BH31">
        <f ca="1"/>
        <v>37.03</v>
      </c>
      <c r="BI31">
        <f ca="1"/>
        <v>38.93</v>
      </c>
      <c r="BJ31">
        <f ca="1"/>
        <v>42.04</v>
      </c>
      <c r="BK31">
        <f ca="1"/>
        <v>43.51</v>
      </c>
      <c r="BL31">
        <f ca="1"/>
        <v>45.34</v>
      </c>
      <c r="BM31">
        <f ca="1"/>
        <v>47.66</v>
      </c>
      <c r="BN31">
        <f ca="1"/>
        <v>48.77</v>
      </c>
      <c r="BO31">
        <f ca="1"/>
        <v>49.61</v>
      </c>
      <c r="BP31">
        <f ca="1"/>
        <v>50.14</v>
      </c>
      <c r="BQ31">
        <f ca="1"/>
        <v>50.63</v>
      </c>
      <c r="BR31">
        <f ca="1"/>
        <v>51.41</v>
      </c>
      <c r="BS31">
        <f ca="1"/>
        <v>52.14</v>
      </c>
      <c r="BT31">
        <f ca="1"/>
        <v>53.63</v>
      </c>
      <c r="BU31">
        <f ca="1"/>
        <v>54.7</v>
      </c>
      <c r="BV31">
        <f ca="1"/>
        <v>55.7</v>
      </c>
      <c r="BW31">
        <f ca="1"/>
        <v>59.7</v>
      </c>
      <c r="BX31">
        <f ca="1"/>
        <v>61.39</v>
      </c>
      <c r="BY31">
        <f ca="1"/>
        <v>66.41</v>
      </c>
      <c r="BZ31">
        <f ca="1"/>
        <v>67.56</v>
      </c>
    </row>
    <row r="32" spans="2:78">
      <c r="B32" s="52" t="s">
        <v>108</v>
      </c>
      <c r="I32" s="6" t="str">
        <f ca="1"/>
        <v>6 mo</v>
      </c>
      <c r="J32" s="40">
        <f ca="1"/>
        <v>37</v>
      </c>
      <c r="K32" s="41">
        <f ca="1"/>
        <v>40.799999999999997</v>
      </c>
      <c r="L32" s="40">
        <f ca="1"/>
        <v>46</v>
      </c>
      <c r="M32" s="41">
        <f ca="1"/>
        <v>48</v>
      </c>
      <c r="N32" s="40">
        <f ca="1"/>
        <v>49.6</v>
      </c>
      <c r="O32" s="41">
        <f ca="1"/>
        <v>50.4</v>
      </c>
      <c r="P32" s="40">
        <f ca="1"/>
        <v>52</v>
      </c>
      <c r="Q32" s="41">
        <f ca="1"/>
        <v>54.1</v>
      </c>
      <c r="R32" s="40">
        <f ca="1"/>
        <v>55.3</v>
      </c>
      <c r="S32" s="41">
        <f ca="1"/>
        <v>56.1</v>
      </c>
      <c r="T32" s="40">
        <f ca="1"/>
        <v>56.8</v>
      </c>
      <c r="U32" s="41">
        <f ca="1"/>
        <v>57.8</v>
      </c>
      <c r="V32" s="40">
        <f ca="1"/>
        <v>58.8</v>
      </c>
      <c r="W32" s="41">
        <f ca="1"/>
        <v>59.9</v>
      </c>
      <c r="X32" s="40">
        <f ca="1"/>
        <v>61.6</v>
      </c>
      <c r="Y32" s="41">
        <f ca="1"/>
        <v>62.5</v>
      </c>
      <c r="Z32" s="40">
        <f ca="1"/>
        <v>64.3</v>
      </c>
      <c r="AA32" s="41">
        <f ca="1"/>
        <v>65.5</v>
      </c>
      <c r="AB32" s="40">
        <f ca="1"/>
        <v>71.400000000000006</v>
      </c>
      <c r="AC32" s="41">
        <f ca="1"/>
        <v>75.400000000000006</v>
      </c>
      <c r="AD32" s="42">
        <f ca="1"/>
        <v>77.099999999999994</v>
      </c>
      <c r="AH32">
        <v>4.33</v>
      </c>
      <c r="AI32" s="47">
        <f t="shared" ca="1" si="3"/>
        <v>27.46</v>
      </c>
      <c r="AJ32" s="47">
        <f t="shared" ca="1" si="3"/>
        <v>31.84</v>
      </c>
      <c r="AK32" s="47">
        <f t="shared" ca="1" si="3"/>
        <v>37.03</v>
      </c>
      <c r="AL32" s="47">
        <f t="shared" ca="1" si="3"/>
        <v>43.51</v>
      </c>
      <c r="AM32" s="47">
        <f t="shared" ca="1" si="3"/>
        <v>50.14</v>
      </c>
      <c r="AN32" s="47">
        <f t="shared" ca="1" si="3"/>
        <v>54.7</v>
      </c>
      <c r="AO32" s="47">
        <f t="shared" ca="1" si="3"/>
        <v>61.39</v>
      </c>
      <c r="AP32" s="47">
        <f t="shared" ca="1" si="3"/>
        <v>66.41</v>
      </c>
      <c r="AQ32" s="47">
        <f t="shared" ca="1" si="3"/>
        <v>67.56</v>
      </c>
      <c r="AR32">
        <v>30</v>
      </c>
      <c r="AT32">
        <v>31</v>
      </c>
      <c r="AU32" t="s">
        <v>40</v>
      </c>
      <c r="AV32">
        <v>4.5809287852241702</v>
      </c>
      <c r="AW32">
        <v>63.799310868528202</v>
      </c>
      <c r="AX32">
        <v>54.8349060774907</v>
      </c>
      <c r="AY32">
        <v>49.816719238038502</v>
      </c>
      <c r="AZ32">
        <v>36.3057356130589</v>
      </c>
      <c r="BA32">
        <v>14.494164092958</v>
      </c>
      <c r="BE32">
        <f ca="1"/>
        <v>4.42</v>
      </c>
      <c r="BF32">
        <f ca="1"/>
        <v>27.61</v>
      </c>
      <c r="BG32">
        <f ca="1"/>
        <v>32</v>
      </c>
      <c r="BH32">
        <f ca="1"/>
        <v>37.22</v>
      </c>
      <c r="BI32">
        <f ca="1"/>
        <v>39.130000000000003</v>
      </c>
      <c r="BJ32">
        <f ca="1"/>
        <v>42.2</v>
      </c>
      <c r="BK32">
        <f ca="1"/>
        <v>43.65</v>
      </c>
      <c r="BL32">
        <f ca="1"/>
        <v>45.48</v>
      </c>
      <c r="BM32">
        <f ca="1"/>
        <v>47.81</v>
      </c>
      <c r="BN32">
        <f ca="1"/>
        <v>48.93</v>
      </c>
      <c r="BO32">
        <f ca="1"/>
        <v>49.76</v>
      </c>
      <c r="BP32">
        <f ca="1"/>
        <v>50.3</v>
      </c>
      <c r="BQ32">
        <f ca="1"/>
        <v>50.8</v>
      </c>
      <c r="BR32">
        <f ca="1"/>
        <v>51.59</v>
      </c>
      <c r="BS32">
        <f ca="1"/>
        <v>52.32</v>
      </c>
      <c r="BT32">
        <f ca="1"/>
        <v>53.82</v>
      </c>
      <c r="BU32">
        <f ca="1"/>
        <v>54.87</v>
      </c>
      <c r="BV32">
        <f ca="1"/>
        <v>55.89</v>
      </c>
      <c r="BW32">
        <f ca="1"/>
        <v>59.86</v>
      </c>
      <c r="BX32">
        <f ca="1"/>
        <v>61.63</v>
      </c>
      <c r="BY32">
        <f ca="1"/>
        <v>66.67</v>
      </c>
      <c r="BZ32">
        <f ca="1"/>
        <v>67.849999999999994</v>
      </c>
    </row>
    <row r="33" spans="2:78" ht="17" thickBot="1">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
      </c>
      <c r="I33" s="10" t="str">
        <f ca="1"/>
        <v>9 mo</v>
      </c>
      <c r="J33" s="43">
        <f ca="1"/>
        <v>38.1</v>
      </c>
      <c r="K33" s="44">
        <f ca="1"/>
        <v>41.7</v>
      </c>
      <c r="L33" s="43">
        <f ca="1"/>
        <v>46.8</v>
      </c>
      <c r="M33" s="44">
        <f ca="1"/>
        <v>48.8</v>
      </c>
      <c r="N33" s="43">
        <f ca="1"/>
        <v>50.3</v>
      </c>
      <c r="O33" s="44">
        <f ca="1"/>
        <v>51</v>
      </c>
      <c r="P33" s="43">
        <f ca="1"/>
        <v>52.6</v>
      </c>
      <c r="Q33" s="44">
        <f ca="1"/>
        <v>54.6</v>
      </c>
      <c r="R33" s="43">
        <f ca="1"/>
        <v>55.8</v>
      </c>
      <c r="S33" s="44">
        <f ca="1"/>
        <v>56.6</v>
      </c>
      <c r="T33" s="43">
        <f ca="1"/>
        <v>57.3</v>
      </c>
      <c r="U33" s="44">
        <f ca="1"/>
        <v>58.4</v>
      </c>
      <c r="V33" s="43">
        <f ca="1"/>
        <v>59.4</v>
      </c>
      <c r="W33" s="44">
        <f ca="1"/>
        <v>60.5</v>
      </c>
      <c r="X33" s="43">
        <f ca="1"/>
        <v>62.4</v>
      </c>
      <c r="Y33" s="44">
        <f ca="1"/>
        <v>63.4</v>
      </c>
      <c r="Z33" s="43">
        <f ca="1"/>
        <v>65.400000000000006</v>
      </c>
      <c r="AA33" s="44">
        <f ca="1"/>
        <v>66.599999999999994</v>
      </c>
      <c r="AB33" s="43">
        <f ca="1"/>
        <v>72.599999999999994</v>
      </c>
      <c r="AC33" s="44">
        <f ca="1"/>
        <v>76.5</v>
      </c>
      <c r="AD33" s="45">
        <f ca="1"/>
        <v>78</v>
      </c>
      <c r="AH33">
        <v>4.42</v>
      </c>
      <c r="AI33" s="47">
        <f t="shared" ca="1" si="3"/>
        <v>27.61</v>
      </c>
      <c r="AJ33" s="47">
        <f t="shared" ca="1" si="3"/>
        <v>32</v>
      </c>
      <c r="AK33" s="47">
        <f t="shared" ca="1" si="3"/>
        <v>37.22</v>
      </c>
      <c r="AL33" s="47">
        <f t="shared" ca="1" si="3"/>
        <v>43.65</v>
      </c>
      <c r="AM33" s="47">
        <f t="shared" ca="1" si="3"/>
        <v>50.3</v>
      </c>
      <c r="AN33" s="47">
        <f t="shared" ca="1" si="3"/>
        <v>54.87</v>
      </c>
      <c r="AO33" s="47">
        <f t="shared" ca="1" si="3"/>
        <v>61.63</v>
      </c>
      <c r="AP33" s="47">
        <f t="shared" ca="1" si="3"/>
        <v>66.67</v>
      </c>
      <c r="AQ33" s="47">
        <f t="shared" ca="1" si="3"/>
        <v>67.849999999999994</v>
      </c>
      <c r="AR33">
        <v>31</v>
      </c>
      <c r="AT33">
        <v>32</v>
      </c>
      <c r="AU33" t="s">
        <v>40</v>
      </c>
      <c r="AV33">
        <v>4.6642621185575104</v>
      </c>
      <c r="AW33">
        <v>64.2464547580974</v>
      </c>
      <c r="AX33">
        <v>55.158714764922401</v>
      </c>
      <c r="AY33">
        <v>50.093736861166398</v>
      </c>
      <c r="AZ33">
        <v>36.3962029998156</v>
      </c>
      <c r="BA33">
        <v>14.497114690031299</v>
      </c>
      <c r="BE33">
        <f ca="1"/>
        <v>4.5</v>
      </c>
      <c r="BF33">
        <f ca="1"/>
        <v>27.76</v>
      </c>
      <c r="BG33">
        <f ca="1"/>
        <v>32.159999999999997</v>
      </c>
      <c r="BH33">
        <f ca="1"/>
        <v>37.4</v>
      </c>
      <c r="BI33">
        <f ca="1"/>
        <v>39.33</v>
      </c>
      <c r="BJ33">
        <f ca="1"/>
        <v>42.36</v>
      </c>
      <c r="BK33">
        <f ca="1"/>
        <v>43.8</v>
      </c>
      <c r="BL33">
        <f ca="1"/>
        <v>45.62</v>
      </c>
      <c r="BM33">
        <f ca="1"/>
        <v>47.95</v>
      </c>
      <c r="BN33">
        <f ca="1"/>
        <v>49.08</v>
      </c>
      <c r="BO33">
        <f ca="1"/>
        <v>49.92</v>
      </c>
      <c r="BP33">
        <f ca="1"/>
        <v>50.45</v>
      </c>
      <c r="BQ33">
        <f ca="1"/>
        <v>50.97</v>
      </c>
      <c r="BR33">
        <f ca="1"/>
        <v>51.77</v>
      </c>
      <c r="BS33">
        <f ca="1"/>
        <v>52.51</v>
      </c>
      <c r="BT33">
        <f ca="1"/>
        <v>54</v>
      </c>
      <c r="BU33">
        <f ca="1"/>
        <v>55.03</v>
      </c>
      <c r="BV33">
        <f ca="1"/>
        <v>56.07</v>
      </c>
      <c r="BW33">
        <f ca="1"/>
        <v>60.02</v>
      </c>
      <c r="BX33">
        <f ca="1"/>
        <v>61.87</v>
      </c>
      <c r="BY33">
        <f ca="1"/>
        <v>66.92</v>
      </c>
      <c r="BZ33">
        <f ca="1"/>
        <v>68.13</v>
      </c>
    </row>
    <row r="34" spans="2:78">
      <c r="I34" s="6" t="str">
        <f ca="1"/>
        <v>9 years  0 mo</v>
      </c>
      <c r="J34" s="40">
        <f ca="1"/>
        <v>39.200000000000003</v>
      </c>
      <c r="K34" s="41">
        <f ca="1"/>
        <v>42.7</v>
      </c>
      <c r="L34" s="40">
        <f ca="1"/>
        <v>47.6</v>
      </c>
      <c r="M34" s="41">
        <f ca="1"/>
        <v>49.6</v>
      </c>
      <c r="N34" s="40">
        <f ca="1"/>
        <v>51</v>
      </c>
      <c r="O34" s="41">
        <f ca="1"/>
        <v>51.7</v>
      </c>
      <c r="P34" s="40">
        <f ca="1"/>
        <v>53.2</v>
      </c>
      <c r="Q34" s="41">
        <f ca="1"/>
        <v>55.2</v>
      </c>
      <c r="R34" s="40">
        <f ca="1"/>
        <v>56.3</v>
      </c>
      <c r="S34" s="41">
        <f ca="1"/>
        <v>57.1</v>
      </c>
      <c r="T34" s="40">
        <f ca="1"/>
        <v>57.8</v>
      </c>
      <c r="U34" s="41">
        <f ca="1"/>
        <v>59.1</v>
      </c>
      <c r="V34" s="40">
        <f ca="1"/>
        <v>60</v>
      </c>
      <c r="W34" s="41">
        <f ca="1"/>
        <v>61.1</v>
      </c>
      <c r="X34" s="40">
        <f ca="1"/>
        <v>63.3</v>
      </c>
      <c r="Y34" s="41">
        <f ca="1"/>
        <v>64.5</v>
      </c>
      <c r="Z34" s="40">
        <f ca="1"/>
        <v>66.5</v>
      </c>
      <c r="AA34" s="41">
        <f ca="1"/>
        <v>68</v>
      </c>
      <c r="AB34" s="40">
        <f ca="1"/>
        <v>74</v>
      </c>
      <c r="AC34" s="41">
        <f ca="1"/>
        <v>77.8</v>
      </c>
      <c r="AD34" s="42">
        <f ca="1"/>
        <v>79.099999999999994</v>
      </c>
      <c r="AH34">
        <v>4.5</v>
      </c>
      <c r="AI34" s="47">
        <f t="shared" ref="AI34:AQ43" ca="1" si="4">IF(AND(AI$3&gt;=MIN($J$5:$AD$5),AI$3&lt;=MAX($J$5:$AD$5)),INDEX(allCentiles,$AR34,MATCH(AI$3,topRow)),NA())</f>
        <v>27.76</v>
      </c>
      <c r="AJ34" s="47">
        <f t="shared" ca="1" si="4"/>
        <v>32.159999999999997</v>
      </c>
      <c r="AK34" s="47">
        <f t="shared" ca="1" si="4"/>
        <v>37.4</v>
      </c>
      <c r="AL34" s="47">
        <f t="shared" ca="1" si="4"/>
        <v>43.8</v>
      </c>
      <c r="AM34" s="47">
        <f t="shared" ca="1" si="4"/>
        <v>50.45</v>
      </c>
      <c r="AN34" s="47">
        <f t="shared" ca="1" si="4"/>
        <v>55.03</v>
      </c>
      <c r="AO34" s="47">
        <f t="shared" ca="1" si="4"/>
        <v>61.87</v>
      </c>
      <c r="AP34" s="47">
        <f t="shared" ca="1" si="4"/>
        <v>66.92</v>
      </c>
      <c r="AQ34" s="47">
        <f t="shared" ca="1" si="4"/>
        <v>68.13</v>
      </c>
      <c r="AR34">
        <v>32</v>
      </c>
      <c r="AT34">
        <v>33</v>
      </c>
      <c r="AU34" t="s">
        <v>40</v>
      </c>
      <c r="AV34">
        <v>4.7475954518908399</v>
      </c>
      <c r="AW34">
        <v>64.680962217411405</v>
      </c>
      <c r="AX34">
        <v>55.4743572283205</v>
      </c>
      <c r="AY34">
        <v>50.364848371292901</v>
      </c>
      <c r="AZ34">
        <v>36.481630780626801</v>
      </c>
      <c r="BA34">
        <v>14.499747008656399</v>
      </c>
      <c r="BE34">
        <f ca="1"/>
        <v>4.58</v>
      </c>
      <c r="BF34">
        <f ca="1"/>
        <v>27.91</v>
      </c>
      <c r="BG34">
        <f ca="1"/>
        <v>32.32</v>
      </c>
      <c r="BH34">
        <f ca="1"/>
        <v>37.590000000000003</v>
      </c>
      <c r="BI34">
        <f ca="1"/>
        <v>39.53</v>
      </c>
      <c r="BJ34">
        <f ca="1"/>
        <v>42.52</v>
      </c>
      <c r="BK34">
        <f ca="1"/>
        <v>43.94</v>
      </c>
      <c r="BL34">
        <f ca="1"/>
        <v>45.76</v>
      </c>
      <c r="BM34">
        <f ca="1"/>
        <v>48.1</v>
      </c>
      <c r="BN34">
        <f ca="1"/>
        <v>49.23</v>
      </c>
      <c r="BO34">
        <f ca="1"/>
        <v>50.07</v>
      </c>
      <c r="BP34">
        <f ca="1"/>
        <v>50.61</v>
      </c>
      <c r="BQ34">
        <f ca="1"/>
        <v>51.13</v>
      </c>
      <c r="BR34">
        <f ca="1"/>
        <v>51.94</v>
      </c>
      <c r="BS34">
        <f ca="1"/>
        <v>52.7</v>
      </c>
      <c r="BT34">
        <f ca="1"/>
        <v>54.18</v>
      </c>
      <c r="BU34">
        <f ca="1"/>
        <v>55.2</v>
      </c>
      <c r="BV34">
        <f ca="1"/>
        <v>56.26</v>
      </c>
      <c r="BW34">
        <f ca="1"/>
        <v>60.17</v>
      </c>
      <c r="BX34">
        <f ca="1"/>
        <v>62.1</v>
      </c>
      <c r="BY34">
        <f ca="1"/>
        <v>67.16</v>
      </c>
      <c r="BZ34">
        <f ca="1"/>
        <v>68.400000000000006</v>
      </c>
    </row>
    <row r="35" spans="2:78">
      <c r="I35" s="6" t="str">
        <f ca="1"/>
        <v>3 mo</v>
      </c>
      <c r="J35" s="40">
        <f ca="1"/>
        <v>40.299999999999997</v>
      </c>
      <c r="K35" s="41">
        <f ca="1"/>
        <v>43.7</v>
      </c>
      <c r="L35" s="40">
        <f ca="1"/>
        <v>48.5</v>
      </c>
      <c r="M35" s="41">
        <f ca="1"/>
        <v>50.4</v>
      </c>
      <c r="N35" s="40">
        <f ca="1"/>
        <v>51.7</v>
      </c>
      <c r="O35" s="41">
        <f ca="1"/>
        <v>52.3</v>
      </c>
      <c r="P35" s="40">
        <f ca="1"/>
        <v>53.8</v>
      </c>
      <c r="Q35" s="41">
        <f ca="1"/>
        <v>55.7</v>
      </c>
      <c r="R35" s="40">
        <f ca="1"/>
        <v>56.8</v>
      </c>
      <c r="S35" s="41">
        <f ca="1"/>
        <v>57.6</v>
      </c>
      <c r="T35" s="40">
        <f ca="1"/>
        <v>58.3</v>
      </c>
      <c r="U35" s="41">
        <f ca="1"/>
        <v>59.7</v>
      </c>
      <c r="V35" s="40">
        <f ca="1"/>
        <v>60.6</v>
      </c>
      <c r="W35" s="41">
        <f ca="1"/>
        <v>61.7</v>
      </c>
      <c r="X35" s="40">
        <f ca="1"/>
        <v>64.2</v>
      </c>
      <c r="Y35" s="41">
        <f ca="1"/>
        <v>65.599999999999994</v>
      </c>
      <c r="Z35" s="40">
        <f ca="1"/>
        <v>67.7</v>
      </c>
      <c r="AA35" s="41">
        <f ca="1"/>
        <v>69.5</v>
      </c>
      <c r="AB35" s="40">
        <f ca="1"/>
        <v>75.5</v>
      </c>
      <c r="AC35" s="41">
        <f ca="1"/>
        <v>79.099999999999994</v>
      </c>
      <c r="AD35" s="42">
        <f ca="1"/>
        <v>80.400000000000006</v>
      </c>
      <c r="AH35">
        <v>4.58</v>
      </c>
      <c r="AI35" s="47">
        <f t="shared" ca="1" si="4"/>
        <v>27.91</v>
      </c>
      <c r="AJ35" s="47">
        <f t="shared" ca="1" si="4"/>
        <v>32.32</v>
      </c>
      <c r="AK35" s="47">
        <f t="shared" ca="1" si="4"/>
        <v>37.590000000000003</v>
      </c>
      <c r="AL35" s="47">
        <f t="shared" ca="1" si="4"/>
        <v>43.94</v>
      </c>
      <c r="AM35" s="47">
        <f t="shared" ca="1" si="4"/>
        <v>50.61</v>
      </c>
      <c r="AN35" s="47">
        <f t="shared" ca="1" si="4"/>
        <v>55.2</v>
      </c>
      <c r="AO35" s="47">
        <f t="shared" ca="1" si="4"/>
        <v>62.1</v>
      </c>
      <c r="AP35" s="47">
        <f t="shared" ca="1" si="4"/>
        <v>67.16</v>
      </c>
      <c r="AQ35" s="47">
        <f t="shared" ca="1" si="4"/>
        <v>68.400000000000006</v>
      </c>
      <c r="AR35">
        <v>33</v>
      </c>
      <c r="AT35">
        <v>34</v>
      </c>
      <c r="AU35" t="s">
        <v>40</v>
      </c>
      <c r="AV35">
        <v>4.8309287852241702</v>
      </c>
      <c r="AW35">
        <v>65.103190356056899</v>
      </c>
      <c r="AX35">
        <v>55.7820394140278</v>
      </c>
      <c r="AY35">
        <v>50.630179688821102</v>
      </c>
      <c r="AZ35">
        <v>36.562299693435797</v>
      </c>
      <c r="BA35">
        <v>14.5020953812644</v>
      </c>
      <c r="BE35">
        <f ca="1"/>
        <v>4.67</v>
      </c>
      <c r="BF35">
        <f ca="1"/>
        <v>28.06</v>
      </c>
      <c r="BG35">
        <f ca="1"/>
        <v>32.49</v>
      </c>
      <c r="BH35">
        <f ca="1"/>
        <v>37.78</v>
      </c>
      <c r="BI35">
        <f ca="1"/>
        <v>39.729999999999997</v>
      </c>
      <c r="BJ35">
        <f ca="1"/>
        <v>42.68</v>
      </c>
      <c r="BK35">
        <f ca="1"/>
        <v>44.08</v>
      </c>
      <c r="BL35">
        <f ca="1"/>
        <v>45.91</v>
      </c>
      <c r="BM35">
        <f ca="1"/>
        <v>48.24</v>
      </c>
      <c r="BN35">
        <f ca="1"/>
        <v>49.38</v>
      </c>
      <c r="BO35">
        <f ca="1"/>
        <v>50.22</v>
      </c>
      <c r="BP35">
        <f ca="1"/>
        <v>50.77</v>
      </c>
      <c r="BQ35">
        <f ca="1"/>
        <v>51.3</v>
      </c>
      <c r="BR35">
        <f ca="1"/>
        <v>52.12</v>
      </c>
      <c r="BS35">
        <f ca="1"/>
        <v>52.88</v>
      </c>
      <c r="BT35">
        <f ca="1"/>
        <v>54.37</v>
      </c>
      <c r="BU35">
        <f ca="1"/>
        <v>55.37</v>
      </c>
      <c r="BV35">
        <f ca="1"/>
        <v>56.44</v>
      </c>
      <c r="BW35">
        <f ca="1"/>
        <v>60.32</v>
      </c>
      <c r="BX35">
        <f ca="1"/>
        <v>62.34</v>
      </c>
      <c r="BY35">
        <f ca="1"/>
        <v>67.41</v>
      </c>
      <c r="BZ35">
        <f ca="1"/>
        <v>68.680000000000007</v>
      </c>
    </row>
    <row r="36" spans="2:78">
      <c r="I36" s="6" t="str">
        <f ca="1"/>
        <v>6 mo</v>
      </c>
      <c r="J36" s="40">
        <f ca="1"/>
        <v>41.5</v>
      </c>
      <c r="K36" s="41">
        <f ca="1"/>
        <v>44.7</v>
      </c>
      <c r="L36" s="40">
        <f ca="1"/>
        <v>49.3</v>
      </c>
      <c r="M36" s="41">
        <f ca="1"/>
        <v>51.2</v>
      </c>
      <c r="N36" s="40">
        <f ca="1"/>
        <v>52.4</v>
      </c>
      <c r="O36" s="41">
        <f ca="1"/>
        <v>53</v>
      </c>
      <c r="P36" s="40">
        <f ca="1"/>
        <v>54.4</v>
      </c>
      <c r="Q36" s="41">
        <f ca="1"/>
        <v>56.3</v>
      </c>
      <c r="R36" s="40">
        <f ca="1"/>
        <v>57.4</v>
      </c>
      <c r="S36" s="41">
        <f ca="1"/>
        <v>58.1</v>
      </c>
      <c r="T36" s="40">
        <f ca="1"/>
        <v>58.9</v>
      </c>
      <c r="U36" s="41">
        <f ca="1"/>
        <v>60.3</v>
      </c>
      <c r="V36" s="40">
        <f ca="1"/>
        <v>61.2</v>
      </c>
      <c r="W36" s="41">
        <f ca="1"/>
        <v>62.3</v>
      </c>
      <c r="X36" s="40">
        <f ca="1"/>
        <v>65.099999999999994</v>
      </c>
      <c r="Y36" s="41">
        <f ca="1"/>
        <v>66.7</v>
      </c>
      <c r="Z36" s="40">
        <f ca="1"/>
        <v>68.900000000000006</v>
      </c>
      <c r="AA36" s="41">
        <f ca="1"/>
        <v>71.2</v>
      </c>
      <c r="AB36" s="40">
        <f ca="1"/>
        <v>77.2</v>
      </c>
      <c r="AC36" s="41">
        <f ca="1"/>
        <v>80.599999999999994</v>
      </c>
      <c r="AD36" s="42">
        <f ca="1"/>
        <v>81.8</v>
      </c>
      <c r="AH36">
        <v>4.67</v>
      </c>
      <c r="AI36" s="47">
        <f t="shared" ca="1" si="4"/>
        <v>28.06</v>
      </c>
      <c r="AJ36" s="47">
        <f t="shared" ca="1" si="4"/>
        <v>32.49</v>
      </c>
      <c r="AK36" s="47">
        <f t="shared" ca="1" si="4"/>
        <v>37.78</v>
      </c>
      <c r="AL36" s="47">
        <f t="shared" ca="1" si="4"/>
        <v>44.08</v>
      </c>
      <c r="AM36" s="47">
        <f t="shared" ca="1" si="4"/>
        <v>50.77</v>
      </c>
      <c r="AN36" s="47">
        <f t="shared" ca="1" si="4"/>
        <v>55.37</v>
      </c>
      <c r="AO36" s="47">
        <f t="shared" ca="1" si="4"/>
        <v>62.34</v>
      </c>
      <c r="AP36" s="47">
        <f t="shared" ca="1" si="4"/>
        <v>67.41</v>
      </c>
      <c r="AQ36" s="47">
        <f t="shared" ca="1" si="4"/>
        <v>68.680000000000007</v>
      </c>
      <c r="AR36">
        <v>34</v>
      </c>
      <c r="AT36">
        <v>35</v>
      </c>
      <c r="AU36" t="s">
        <v>40</v>
      </c>
      <c r="AV36">
        <v>4.9142621185575104</v>
      </c>
      <c r="AW36">
        <v>65.513486191588598</v>
      </c>
      <c r="AX36">
        <v>56.081962074567599</v>
      </c>
      <c r="AY36">
        <v>50.889854049486999</v>
      </c>
      <c r="AZ36">
        <v>36.638474837305601</v>
      </c>
      <c r="BA36">
        <v>14.5041904368756</v>
      </c>
      <c r="BE36">
        <f ca="1"/>
        <v>4.75</v>
      </c>
      <c r="BF36">
        <f ca="1"/>
        <v>28.22</v>
      </c>
      <c r="BG36">
        <f ca="1"/>
        <v>32.65</v>
      </c>
      <c r="BH36">
        <f ca="1"/>
        <v>37.97</v>
      </c>
      <c r="BI36">
        <f ca="1"/>
        <v>39.93</v>
      </c>
      <c r="BJ36">
        <f ca="1"/>
        <v>42.84</v>
      </c>
      <c r="BK36">
        <f ca="1"/>
        <v>44.23</v>
      </c>
      <c r="BL36">
        <f ca="1"/>
        <v>46.05</v>
      </c>
      <c r="BM36">
        <f ca="1"/>
        <v>48.39</v>
      </c>
      <c r="BN36">
        <f ca="1"/>
        <v>49.53</v>
      </c>
      <c r="BO36">
        <f ca="1"/>
        <v>50.38</v>
      </c>
      <c r="BP36">
        <f ca="1"/>
        <v>50.92</v>
      </c>
      <c r="BQ36">
        <f ca="1"/>
        <v>51.47</v>
      </c>
      <c r="BR36">
        <f ca="1"/>
        <v>52.29</v>
      </c>
      <c r="BS36">
        <f ca="1"/>
        <v>53.07</v>
      </c>
      <c r="BT36">
        <f ca="1"/>
        <v>54.55</v>
      </c>
      <c r="BU36">
        <f ca="1"/>
        <v>55.53</v>
      </c>
      <c r="BV36">
        <f ca="1"/>
        <v>56.62</v>
      </c>
      <c r="BW36">
        <f ca="1"/>
        <v>60.46</v>
      </c>
      <c r="BX36">
        <f ca="1"/>
        <v>62.58</v>
      </c>
      <c r="BY36">
        <f ca="1"/>
        <v>67.64</v>
      </c>
      <c r="BZ36">
        <f ca="1"/>
        <v>68.95</v>
      </c>
    </row>
    <row r="37" spans="2:78" ht="17" thickBot="1">
      <c r="I37" s="10" t="str">
        <f ca="1"/>
        <v>9 mo</v>
      </c>
      <c r="J37" s="43">
        <f ca="1"/>
        <v>42.7</v>
      </c>
      <c r="K37" s="44">
        <f ca="1"/>
        <v>45.7</v>
      </c>
      <c r="L37" s="43">
        <f ca="1"/>
        <v>50.2</v>
      </c>
      <c r="M37" s="44">
        <f ca="1"/>
        <v>52</v>
      </c>
      <c r="N37" s="43">
        <f ca="1"/>
        <v>53.1</v>
      </c>
      <c r="O37" s="44">
        <f ca="1"/>
        <v>53.7</v>
      </c>
      <c r="P37" s="43">
        <f ca="1"/>
        <v>55</v>
      </c>
      <c r="Q37" s="44">
        <f ca="1"/>
        <v>56.8</v>
      </c>
      <c r="R37" s="43">
        <f ca="1"/>
        <v>57.9</v>
      </c>
      <c r="S37" s="44">
        <f ca="1"/>
        <v>58.6</v>
      </c>
      <c r="T37" s="43">
        <f ca="1"/>
        <v>59.4</v>
      </c>
      <c r="U37" s="44">
        <f ca="1"/>
        <v>60.9</v>
      </c>
      <c r="V37" s="43">
        <f ca="1"/>
        <v>61.8</v>
      </c>
      <c r="W37" s="44">
        <f ca="1"/>
        <v>62.9</v>
      </c>
      <c r="X37" s="43">
        <f ca="1"/>
        <v>66</v>
      </c>
      <c r="Y37" s="44">
        <f ca="1"/>
        <v>68</v>
      </c>
      <c r="Z37" s="43">
        <f ca="1"/>
        <v>70.3</v>
      </c>
      <c r="AA37" s="44">
        <f ca="1"/>
        <v>73</v>
      </c>
      <c r="AB37" s="43">
        <f ca="1"/>
        <v>78.900000000000006</v>
      </c>
      <c r="AC37" s="44">
        <f ca="1"/>
        <v>82.3</v>
      </c>
      <c r="AD37" s="45">
        <f ca="1"/>
        <v>83.4</v>
      </c>
      <c r="AH37">
        <v>4.75</v>
      </c>
      <c r="AI37" s="47">
        <f t="shared" ca="1" si="4"/>
        <v>28.22</v>
      </c>
      <c r="AJ37" s="47">
        <f t="shared" ca="1" si="4"/>
        <v>32.65</v>
      </c>
      <c r="AK37" s="47">
        <f t="shared" ca="1" si="4"/>
        <v>37.97</v>
      </c>
      <c r="AL37" s="47">
        <f t="shared" ca="1" si="4"/>
        <v>44.23</v>
      </c>
      <c r="AM37" s="47">
        <f t="shared" ca="1" si="4"/>
        <v>50.92</v>
      </c>
      <c r="AN37" s="47">
        <f t="shared" ca="1" si="4"/>
        <v>55.53</v>
      </c>
      <c r="AO37" s="47">
        <f t="shared" ca="1" si="4"/>
        <v>62.58</v>
      </c>
      <c r="AP37" s="47">
        <f t="shared" ca="1" si="4"/>
        <v>67.64</v>
      </c>
      <c r="AQ37" s="47">
        <f t="shared" ca="1" si="4"/>
        <v>68.95</v>
      </c>
      <c r="AR37">
        <v>35</v>
      </c>
      <c r="AT37">
        <v>36</v>
      </c>
      <c r="AU37" t="s">
        <v>40</v>
      </c>
      <c r="AV37">
        <v>4.9975954518908399</v>
      </c>
      <c r="AW37">
        <v>65.912186934733597</v>
      </c>
      <c r="AX37">
        <v>56.374320899627399</v>
      </c>
      <c r="AY37">
        <v>51.143992061597402</v>
      </c>
      <c r="AZ37">
        <v>36.710406543604201</v>
      </c>
      <c r="BA37">
        <v>14.506059500583399</v>
      </c>
      <c r="BE37">
        <f ca="1"/>
        <v>4.83</v>
      </c>
      <c r="BF37">
        <f ca="1"/>
        <v>28.39</v>
      </c>
      <c r="BG37">
        <f ca="1"/>
        <v>32.83</v>
      </c>
      <c r="BH37">
        <f ca="1"/>
        <v>38.159999999999997</v>
      </c>
      <c r="BI37">
        <f ca="1"/>
        <v>40.130000000000003</v>
      </c>
      <c r="BJ37">
        <f ca="1"/>
        <v>43</v>
      </c>
      <c r="BK37">
        <f ca="1"/>
        <v>44.37</v>
      </c>
      <c r="BL37">
        <f ca="1"/>
        <v>46.19</v>
      </c>
      <c r="BM37">
        <f ca="1"/>
        <v>48.53</v>
      </c>
      <c r="BN37">
        <f ca="1"/>
        <v>49.69</v>
      </c>
      <c r="BO37">
        <f ca="1"/>
        <v>50.53</v>
      </c>
      <c r="BP37">
        <f ca="1"/>
        <v>51.08</v>
      </c>
      <c r="BQ37">
        <f ca="1"/>
        <v>51.63</v>
      </c>
      <c r="BR37">
        <f ca="1"/>
        <v>52.46</v>
      </c>
      <c r="BS37">
        <f ca="1"/>
        <v>53.25</v>
      </c>
      <c r="BT37">
        <f ca="1"/>
        <v>54.73</v>
      </c>
      <c r="BU37">
        <f ca="1"/>
        <v>55.7</v>
      </c>
      <c r="BV37">
        <f ca="1"/>
        <v>56.8</v>
      </c>
      <c r="BW37">
        <f ca="1"/>
        <v>60.6</v>
      </c>
      <c r="BX37">
        <f ca="1"/>
        <v>62.81</v>
      </c>
      <c r="BY37">
        <f ca="1"/>
        <v>67.88</v>
      </c>
      <c r="BZ37">
        <f ca="1"/>
        <v>69.22</v>
      </c>
    </row>
    <row r="38" spans="2:78">
      <c r="I38" s="6" t="str">
        <f ca="1"/>
        <v>10 years  0 mo</v>
      </c>
      <c r="J38" s="40">
        <f ca="1"/>
        <v>43.9</v>
      </c>
      <c r="K38" s="41">
        <f ca="1"/>
        <v>46.8</v>
      </c>
      <c r="L38" s="40">
        <f ca="1"/>
        <v>51.1</v>
      </c>
      <c r="M38" s="41">
        <f ca="1"/>
        <v>52.9</v>
      </c>
      <c r="N38" s="40">
        <f ca="1"/>
        <v>53.9</v>
      </c>
      <c r="O38" s="41">
        <f ca="1"/>
        <v>54.4</v>
      </c>
      <c r="P38" s="40">
        <f ca="1"/>
        <v>55.7</v>
      </c>
      <c r="Q38" s="41">
        <f ca="1"/>
        <v>57.4</v>
      </c>
      <c r="R38" s="40">
        <f ca="1"/>
        <v>58.4</v>
      </c>
      <c r="S38" s="41">
        <f ca="1"/>
        <v>59.1</v>
      </c>
      <c r="T38" s="40">
        <f ca="1"/>
        <v>59.9</v>
      </c>
      <c r="U38" s="41">
        <f ca="1"/>
        <v>61.6</v>
      </c>
      <c r="V38" s="40">
        <f ca="1"/>
        <v>62.5</v>
      </c>
      <c r="W38" s="41">
        <f ca="1"/>
        <v>63.5</v>
      </c>
      <c r="X38" s="40">
        <f ca="1"/>
        <v>67</v>
      </c>
      <c r="Y38" s="41">
        <f ca="1"/>
        <v>69.3</v>
      </c>
      <c r="Z38" s="40">
        <f ca="1"/>
        <v>71.7</v>
      </c>
      <c r="AA38" s="41">
        <f ca="1"/>
        <v>75.099999999999994</v>
      </c>
      <c r="AB38" s="40">
        <f ca="1"/>
        <v>80.900000000000006</v>
      </c>
      <c r="AC38" s="41">
        <f ca="1"/>
        <v>84.1</v>
      </c>
      <c r="AD38" s="42">
        <f ca="1"/>
        <v>85.2</v>
      </c>
      <c r="AH38">
        <v>4.83</v>
      </c>
      <c r="AI38" s="47">
        <f t="shared" ca="1" si="4"/>
        <v>28.39</v>
      </c>
      <c r="AJ38" s="47">
        <f t="shared" ca="1" si="4"/>
        <v>32.83</v>
      </c>
      <c r="AK38" s="47">
        <f t="shared" ca="1" si="4"/>
        <v>38.159999999999997</v>
      </c>
      <c r="AL38" s="47">
        <f t="shared" ca="1" si="4"/>
        <v>44.37</v>
      </c>
      <c r="AM38" s="47">
        <f t="shared" ca="1" si="4"/>
        <v>51.08</v>
      </c>
      <c r="AN38" s="47">
        <f t="shared" ca="1" si="4"/>
        <v>55.7</v>
      </c>
      <c r="AO38" s="47">
        <f t="shared" ca="1" si="4"/>
        <v>62.81</v>
      </c>
      <c r="AP38" s="47">
        <f t="shared" ca="1" si="4"/>
        <v>67.88</v>
      </c>
      <c r="AQ38" s="47">
        <f t="shared" ca="1" si="4"/>
        <v>69.22</v>
      </c>
      <c r="AR38">
        <v>36</v>
      </c>
      <c r="AT38">
        <v>37</v>
      </c>
      <c r="AU38" t="s">
        <v>40</v>
      </c>
      <c r="AV38">
        <v>5.0809287852241702</v>
      </c>
      <c r="AW38">
        <v>66.2996202665352</v>
      </c>
      <c r="AX38">
        <v>56.659306643740599</v>
      </c>
      <c r="AY38">
        <v>51.392711762047597</v>
      </c>
      <c r="AZ38">
        <v>36.778331198657803</v>
      </c>
      <c r="BA38">
        <v>14.5077269499462</v>
      </c>
      <c r="BE38">
        <f ca="1"/>
        <v>4.92</v>
      </c>
      <c r="BF38">
        <f ca="1"/>
        <v>28.55</v>
      </c>
      <c r="BG38">
        <f ca="1"/>
        <v>33</v>
      </c>
      <c r="BH38">
        <f ca="1"/>
        <v>38.35</v>
      </c>
      <c r="BI38">
        <f ca="1"/>
        <v>40.340000000000003</v>
      </c>
      <c r="BJ38">
        <f ca="1"/>
        <v>43.16</v>
      </c>
      <c r="BK38">
        <f ca="1"/>
        <v>44.52</v>
      </c>
      <c r="BL38">
        <f ca="1"/>
        <v>46.34</v>
      </c>
      <c r="BM38">
        <f ca="1"/>
        <v>48.68</v>
      </c>
      <c r="BN38">
        <f ca="1"/>
        <v>49.84</v>
      </c>
      <c r="BO38">
        <f ca="1"/>
        <v>50.68</v>
      </c>
      <c r="BP38">
        <f ca="1"/>
        <v>51.24</v>
      </c>
      <c r="BQ38">
        <f ca="1"/>
        <v>51.8</v>
      </c>
      <c r="BR38">
        <f ca="1"/>
        <v>52.64</v>
      </c>
      <c r="BS38">
        <f ca="1"/>
        <v>53.44</v>
      </c>
      <c r="BT38">
        <f ca="1"/>
        <v>54.91</v>
      </c>
      <c r="BU38">
        <f ca="1"/>
        <v>55.86</v>
      </c>
      <c r="BV38">
        <f ca="1"/>
        <v>56.98</v>
      </c>
      <c r="BW38">
        <f ca="1"/>
        <v>60.73</v>
      </c>
      <c r="BX38">
        <f ca="1"/>
        <v>63.04</v>
      </c>
      <c r="BY38">
        <f ca="1"/>
        <v>68.11</v>
      </c>
      <c r="BZ38">
        <f ca="1"/>
        <v>69.48</v>
      </c>
    </row>
    <row r="39" spans="2:78">
      <c r="I39" s="6" t="str">
        <f ca="1"/>
        <v>3 mo</v>
      </c>
      <c r="J39" s="40">
        <f ca="1"/>
        <v>45.1</v>
      </c>
      <c r="K39" s="41">
        <f ca="1"/>
        <v>47.9</v>
      </c>
      <c r="L39" s="40">
        <f ca="1"/>
        <v>52</v>
      </c>
      <c r="M39" s="41">
        <f ca="1"/>
        <v>53.7</v>
      </c>
      <c r="N39" s="40">
        <f ca="1"/>
        <v>54.6</v>
      </c>
      <c r="O39" s="41">
        <f ca="1"/>
        <v>55.1</v>
      </c>
      <c r="P39" s="40">
        <f ca="1"/>
        <v>56.3</v>
      </c>
      <c r="Q39" s="41">
        <f ca="1"/>
        <v>57.9</v>
      </c>
      <c r="R39" s="40">
        <f ca="1"/>
        <v>58.9</v>
      </c>
      <c r="S39" s="41">
        <f ca="1"/>
        <v>59.5</v>
      </c>
      <c r="T39" s="40">
        <f ca="1"/>
        <v>60.4</v>
      </c>
      <c r="U39" s="41">
        <f ca="1"/>
        <v>62.2</v>
      </c>
      <c r="V39" s="40">
        <f ca="1"/>
        <v>63.1</v>
      </c>
      <c r="W39" s="41">
        <f ca="1"/>
        <v>64.099999999999994</v>
      </c>
      <c r="X39" s="40">
        <f ca="1"/>
        <v>68.099999999999994</v>
      </c>
      <c r="Y39" s="41">
        <f ca="1"/>
        <v>70.7</v>
      </c>
      <c r="Z39" s="40">
        <f ca="1"/>
        <v>73.2</v>
      </c>
      <c r="AA39" s="41">
        <f ca="1"/>
        <v>77.3</v>
      </c>
      <c r="AB39" s="40">
        <f ca="1"/>
        <v>83</v>
      </c>
      <c r="AC39" s="41">
        <f ca="1"/>
        <v>86</v>
      </c>
      <c r="AD39" s="42">
        <f ca="1"/>
        <v>87.2</v>
      </c>
      <c r="AH39">
        <v>4.92</v>
      </c>
      <c r="AI39" s="47">
        <f t="shared" ca="1" si="4"/>
        <v>28.55</v>
      </c>
      <c r="AJ39" s="47">
        <f t="shared" ca="1" si="4"/>
        <v>33</v>
      </c>
      <c r="AK39" s="47">
        <f t="shared" ca="1" si="4"/>
        <v>38.35</v>
      </c>
      <c r="AL39" s="47">
        <f t="shared" ca="1" si="4"/>
        <v>44.52</v>
      </c>
      <c r="AM39" s="47">
        <f t="shared" ca="1" si="4"/>
        <v>51.24</v>
      </c>
      <c r="AN39" s="47">
        <f t="shared" ca="1" si="4"/>
        <v>55.86</v>
      </c>
      <c r="AO39" s="47">
        <f t="shared" ca="1" si="4"/>
        <v>63.04</v>
      </c>
      <c r="AP39" s="47">
        <f t="shared" ca="1" si="4"/>
        <v>68.11</v>
      </c>
      <c r="AQ39" s="47">
        <f t="shared" ca="1" si="4"/>
        <v>69.48</v>
      </c>
      <c r="AR39">
        <v>37</v>
      </c>
      <c r="AT39">
        <v>38</v>
      </c>
      <c r="AU39" t="s">
        <v>40</v>
      </c>
      <c r="AV39">
        <v>5.1642621185575104</v>
      </c>
      <c r="AW39">
        <v>66.676104607664996</v>
      </c>
      <c r="AX39">
        <v>56.9371052507475</v>
      </c>
      <c r="AY39">
        <v>51.636128671144803</v>
      </c>
      <c r="AZ39">
        <v>36.842472020578498</v>
      </c>
      <c r="BA39">
        <v>14.5092145329353</v>
      </c>
      <c r="BE39">
        <f ca="1"/>
        <v>5</v>
      </c>
      <c r="BF39">
        <f ca="1"/>
        <v>28.72</v>
      </c>
      <c r="BG39">
        <f ca="1"/>
        <v>33.18</v>
      </c>
      <c r="BH39">
        <f ca="1"/>
        <v>38.549999999999997</v>
      </c>
      <c r="BI39">
        <f ca="1"/>
        <v>40.54</v>
      </c>
      <c r="BJ39">
        <f ca="1"/>
        <v>43.33</v>
      </c>
      <c r="BK39">
        <f ca="1"/>
        <v>44.67</v>
      </c>
      <c r="BL39">
        <f ca="1"/>
        <v>46.48</v>
      </c>
      <c r="BM39">
        <f ca="1"/>
        <v>48.83</v>
      </c>
      <c r="BN39">
        <f ca="1"/>
        <v>49.99</v>
      </c>
      <c r="BO39">
        <f ca="1"/>
        <v>50.84</v>
      </c>
      <c r="BP39">
        <f ca="1"/>
        <v>51.4</v>
      </c>
      <c r="BQ39">
        <f ca="1"/>
        <v>51.97</v>
      </c>
      <c r="BR39">
        <f ca="1"/>
        <v>52.81</v>
      </c>
      <c r="BS39">
        <f ca="1"/>
        <v>53.62</v>
      </c>
      <c r="BT39">
        <f ca="1"/>
        <v>55.08</v>
      </c>
      <c r="BU39">
        <f ca="1"/>
        <v>56.02</v>
      </c>
      <c r="BV39">
        <f ca="1"/>
        <v>57.16</v>
      </c>
      <c r="BW39">
        <f ca="1"/>
        <v>60.86</v>
      </c>
      <c r="BX39">
        <f ca="1"/>
        <v>63.28</v>
      </c>
      <c r="BY39">
        <f ca="1"/>
        <v>68.34</v>
      </c>
      <c r="BZ39">
        <f ca="1"/>
        <v>69.739999999999995</v>
      </c>
    </row>
    <row r="40" spans="2:78">
      <c r="I40" s="6" t="str">
        <f ca="1"/>
        <v>6 mo</v>
      </c>
      <c r="J40" s="40">
        <f ca="1"/>
        <v>46.4</v>
      </c>
      <c r="K40" s="41">
        <f ca="1"/>
        <v>49</v>
      </c>
      <c r="L40" s="40">
        <f ca="1"/>
        <v>52.9</v>
      </c>
      <c r="M40" s="41">
        <f ca="1"/>
        <v>54.5</v>
      </c>
      <c r="N40" s="40">
        <f ca="1"/>
        <v>55.4</v>
      </c>
      <c r="O40" s="41">
        <f ca="1"/>
        <v>55.8</v>
      </c>
      <c r="P40" s="40">
        <f ca="1"/>
        <v>57</v>
      </c>
      <c r="Q40" s="41">
        <f ca="1"/>
        <v>58.5</v>
      </c>
      <c r="R40" s="40">
        <f ca="1"/>
        <v>59.5</v>
      </c>
      <c r="S40" s="41">
        <f ca="1"/>
        <v>60</v>
      </c>
      <c r="T40" s="40">
        <f ca="1"/>
        <v>60.9</v>
      </c>
      <c r="U40" s="41">
        <f ca="1"/>
        <v>62.8</v>
      </c>
      <c r="V40" s="40">
        <f ca="1"/>
        <v>63.7</v>
      </c>
      <c r="W40" s="41">
        <f ca="1"/>
        <v>64.7</v>
      </c>
      <c r="X40" s="40">
        <f ca="1"/>
        <v>69.099999999999994</v>
      </c>
      <c r="Y40" s="41">
        <f ca="1"/>
        <v>72.099999999999994</v>
      </c>
      <c r="Z40" s="40">
        <f ca="1"/>
        <v>74.7</v>
      </c>
      <c r="AA40" s="41">
        <f ca="1"/>
        <v>79.7</v>
      </c>
      <c r="AB40" s="40">
        <f ca="1"/>
        <v>85.2</v>
      </c>
      <c r="AC40" s="41">
        <f ca="1"/>
        <v>88</v>
      </c>
      <c r="AD40" s="42">
        <f ca="1"/>
        <v>89.3</v>
      </c>
      <c r="AH40">
        <v>5</v>
      </c>
      <c r="AI40" s="47">
        <f t="shared" ca="1" si="4"/>
        <v>28.72</v>
      </c>
      <c r="AJ40" s="47">
        <f t="shared" ca="1" si="4"/>
        <v>33.18</v>
      </c>
      <c r="AK40" s="47">
        <f t="shared" ca="1" si="4"/>
        <v>38.549999999999997</v>
      </c>
      <c r="AL40" s="47">
        <f t="shared" ca="1" si="4"/>
        <v>44.67</v>
      </c>
      <c r="AM40" s="47">
        <f t="shared" ca="1" si="4"/>
        <v>51.4</v>
      </c>
      <c r="AN40" s="47">
        <f t="shared" ca="1" si="4"/>
        <v>56.02</v>
      </c>
      <c r="AO40" s="47">
        <f t="shared" ca="1" si="4"/>
        <v>63.28</v>
      </c>
      <c r="AP40" s="47">
        <f t="shared" ca="1" si="4"/>
        <v>68.34</v>
      </c>
      <c r="AQ40" s="47">
        <f t="shared" ca="1" si="4"/>
        <v>69.739999999999995</v>
      </c>
      <c r="AR40">
        <v>38</v>
      </c>
      <c r="AT40">
        <v>39</v>
      </c>
      <c r="AU40" t="s">
        <v>40</v>
      </c>
      <c r="AV40">
        <v>5.2475954518908399</v>
      </c>
      <c r="AW40">
        <v>67.041949380123796</v>
      </c>
      <c r="AX40">
        <v>57.207897975117199</v>
      </c>
      <c r="AY40">
        <v>51.874355846262802</v>
      </c>
      <c r="AZ40">
        <v>36.903039792817097</v>
      </c>
      <c r="BA40">
        <v>14.510541651586699</v>
      </c>
      <c r="BE40">
        <f ca="1"/>
        <v>5.08</v>
      </c>
      <c r="BF40">
        <f ca="1"/>
        <v>28.9</v>
      </c>
      <c r="BG40">
        <f ca="1"/>
        <v>33.36</v>
      </c>
      <c r="BH40">
        <f ca="1"/>
        <v>38.74</v>
      </c>
      <c r="BI40">
        <f ca="1"/>
        <v>40.74</v>
      </c>
      <c r="BJ40">
        <f ca="1"/>
        <v>43.49</v>
      </c>
      <c r="BK40">
        <f ca="1"/>
        <v>44.81</v>
      </c>
      <c r="BL40">
        <f ca="1"/>
        <v>46.63</v>
      </c>
      <c r="BM40">
        <f ca="1"/>
        <v>48.97</v>
      </c>
      <c r="BN40">
        <f ca="1"/>
        <v>50.14</v>
      </c>
      <c r="BO40">
        <f ca="1"/>
        <v>50.99</v>
      </c>
      <c r="BP40">
        <f ca="1"/>
        <v>51.55</v>
      </c>
      <c r="BQ40">
        <f ca="1"/>
        <v>52.13</v>
      </c>
      <c r="BR40">
        <f ca="1"/>
        <v>52.99</v>
      </c>
      <c r="BS40">
        <f ca="1"/>
        <v>53.81</v>
      </c>
      <c r="BT40">
        <f ca="1"/>
        <v>55.26</v>
      </c>
      <c r="BU40">
        <f ca="1"/>
        <v>56.18</v>
      </c>
      <c r="BV40">
        <f ca="1"/>
        <v>57.34</v>
      </c>
      <c r="BW40">
        <f ca="1"/>
        <v>60.99</v>
      </c>
      <c r="BX40">
        <f ca="1"/>
        <v>63.51</v>
      </c>
      <c r="BY40">
        <f ca="1"/>
        <v>68.569999999999993</v>
      </c>
      <c r="BZ40">
        <f ca="1"/>
        <v>70</v>
      </c>
    </row>
    <row r="41" spans="2:78" ht="17" thickBot="1">
      <c r="I41" s="10" t="str">
        <f ca="1"/>
        <v>9 mo</v>
      </c>
      <c r="J41" s="43">
        <f ca="1"/>
        <v>47.8</v>
      </c>
      <c r="K41" s="44">
        <f ca="1"/>
        <v>50.1</v>
      </c>
      <c r="L41" s="43">
        <f ca="1"/>
        <v>53.8</v>
      </c>
      <c r="M41" s="44">
        <f ca="1"/>
        <v>55.4</v>
      </c>
      <c r="N41" s="43">
        <f ca="1"/>
        <v>56.1</v>
      </c>
      <c r="O41" s="44">
        <f ca="1"/>
        <v>56.5</v>
      </c>
      <c r="P41" s="43">
        <f ca="1"/>
        <v>57.6</v>
      </c>
      <c r="Q41" s="44">
        <f ca="1"/>
        <v>59.1</v>
      </c>
      <c r="R41" s="43">
        <f ca="1"/>
        <v>60</v>
      </c>
      <c r="S41" s="44">
        <f ca="1"/>
        <v>60.5</v>
      </c>
      <c r="T41" s="43">
        <f ca="1"/>
        <v>61.4</v>
      </c>
      <c r="U41" s="44">
        <f ca="1"/>
        <v>63.5</v>
      </c>
      <c r="V41" s="43">
        <f ca="1"/>
        <v>64.3</v>
      </c>
      <c r="W41" s="44">
        <f ca="1"/>
        <v>65.3</v>
      </c>
      <c r="X41" s="43">
        <f ca="1"/>
        <v>70.2</v>
      </c>
      <c r="Y41" s="44">
        <f ca="1"/>
        <v>73.599999999999994</v>
      </c>
      <c r="Z41" s="43">
        <f ca="1"/>
        <v>76.3</v>
      </c>
      <c r="AA41" s="44">
        <f ca="1"/>
        <v>82.3</v>
      </c>
      <c r="AB41" s="43">
        <f ca="1"/>
        <v>87.5</v>
      </c>
      <c r="AC41" s="44">
        <f ca="1"/>
        <v>90.2</v>
      </c>
      <c r="AD41" s="45">
        <f ca="1"/>
        <v>91.6</v>
      </c>
      <c r="AH41">
        <v>5.08</v>
      </c>
      <c r="AI41" s="47">
        <f t="shared" ca="1" si="4"/>
        <v>28.9</v>
      </c>
      <c r="AJ41" s="47">
        <f t="shared" ca="1" si="4"/>
        <v>33.36</v>
      </c>
      <c r="AK41" s="47">
        <f t="shared" ca="1" si="4"/>
        <v>38.74</v>
      </c>
      <c r="AL41" s="47">
        <f t="shared" ca="1" si="4"/>
        <v>44.81</v>
      </c>
      <c r="AM41" s="47">
        <f t="shared" ca="1" si="4"/>
        <v>51.55</v>
      </c>
      <c r="AN41" s="47">
        <f t="shared" ca="1" si="4"/>
        <v>56.18</v>
      </c>
      <c r="AO41" s="47">
        <f t="shared" ca="1" si="4"/>
        <v>63.51</v>
      </c>
      <c r="AP41" s="47">
        <f t="shared" ca="1" si="4"/>
        <v>68.569999999999993</v>
      </c>
      <c r="AQ41" s="47">
        <f t="shared" ca="1" si="4"/>
        <v>70</v>
      </c>
      <c r="AR41">
        <v>39</v>
      </c>
      <c r="AT41">
        <v>40</v>
      </c>
      <c r="AU41" t="s">
        <v>40</v>
      </c>
      <c r="AV41">
        <v>5.3309287852241702</v>
      </c>
      <c r="AW41">
        <v>67.397455261547194</v>
      </c>
      <c r="AX41">
        <v>57.4718615002107</v>
      </c>
      <c r="AY41">
        <v>52.107503934352501</v>
      </c>
      <c r="AZ41">
        <v>36.960233556852003</v>
      </c>
      <c r="BA41">
        <v>14.5117256150548</v>
      </c>
      <c r="BE41">
        <f ca="1"/>
        <v>5.17</v>
      </c>
      <c r="BF41">
        <f ca="1"/>
        <v>29.08</v>
      </c>
      <c r="BG41">
        <f ca="1"/>
        <v>33.54</v>
      </c>
      <c r="BH41">
        <f ca="1"/>
        <v>38.94</v>
      </c>
      <c r="BI41">
        <f ca="1"/>
        <v>40.950000000000003</v>
      </c>
      <c r="BJ41">
        <f ca="1"/>
        <v>43.66</v>
      </c>
      <c r="BK41">
        <f ca="1"/>
        <v>44.96</v>
      </c>
      <c r="BL41">
        <f ca="1"/>
        <v>46.78</v>
      </c>
      <c r="BM41">
        <f ca="1"/>
        <v>49.12</v>
      </c>
      <c r="BN41">
        <f ca="1"/>
        <v>50.3</v>
      </c>
      <c r="BO41">
        <f ca="1"/>
        <v>51.14</v>
      </c>
      <c r="BP41">
        <f ca="1"/>
        <v>51.71</v>
      </c>
      <c r="BQ41">
        <f ca="1"/>
        <v>52.3</v>
      </c>
      <c r="BR41">
        <f ca="1"/>
        <v>53.16</v>
      </c>
      <c r="BS41">
        <f ca="1"/>
        <v>53.99</v>
      </c>
      <c r="BT41">
        <f ca="1"/>
        <v>55.44</v>
      </c>
      <c r="BU41">
        <f ca="1"/>
        <v>56.34</v>
      </c>
      <c r="BV41">
        <f ca="1"/>
        <v>57.52</v>
      </c>
      <c r="BW41">
        <f ca="1"/>
        <v>61.11</v>
      </c>
      <c r="BX41">
        <f ca="1"/>
        <v>63.73</v>
      </c>
      <c r="BY41">
        <f ca="1"/>
        <v>68.790000000000006</v>
      </c>
      <c r="BZ41">
        <f ca="1"/>
        <v>70.25</v>
      </c>
    </row>
    <row r="42" spans="2:78">
      <c r="I42" s="6" t="str">
        <f ca="1"/>
        <v>11 years  0 mo</v>
      </c>
      <c r="J42" s="40">
        <f ca="1"/>
        <v>49.1</v>
      </c>
      <c r="K42" s="41">
        <f ca="1"/>
        <v>51.3</v>
      </c>
      <c r="L42" s="40">
        <f ca="1"/>
        <v>54.7</v>
      </c>
      <c r="M42" s="41">
        <f ca="1"/>
        <v>56.2</v>
      </c>
      <c r="N42" s="40">
        <f ca="1"/>
        <v>56.9</v>
      </c>
      <c r="O42" s="41">
        <f ca="1"/>
        <v>57.3</v>
      </c>
      <c r="P42" s="40">
        <f ca="1"/>
        <v>58.3</v>
      </c>
      <c r="Q42" s="41">
        <f ca="1"/>
        <v>59.7</v>
      </c>
      <c r="R42" s="40">
        <f ca="1"/>
        <v>60.5</v>
      </c>
      <c r="S42" s="41">
        <f ca="1"/>
        <v>61</v>
      </c>
      <c r="T42" s="40">
        <f ca="1"/>
        <v>62</v>
      </c>
      <c r="U42" s="41">
        <f ca="1"/>
        <v>64.099999999999994</v>
      </c>
      <c r="V42" s="40">
        <f ca="1"/>
        <v>64.900000000000006</v>
      </c>
      <c r="W42" s="41">
        <f ca="1"/>
        <v>65.900000000000006</v>
      </c>
      <c r="X42" s="40">
        <f ca="1"/>
        <v>71.400000000000006</v>
      </c>
      <c r="Y42" s="41">
        <f ca="1"/>
        <v>75.2</v>
      </c>
      <c r="Z42" s="40">
        <f ca="1"/>
        <v>78</v>
      </c>
      <c r="AA42" s="41">
        <f ca="1"/>
        <v>85</v>
      </c>
      <c r="AB42" s="40">
        <f ca="1"/>
        <v>90</v>
      </c>
      <c r="AC42" s="41">
        <f ca="1"/>
        <v>92.5</v>
      </c>
      <c r="AD42" s="42">
        <f ca="1"/>
        <v>94.1</v>
      </c>
      <c r="AH42">
        <v>5.17</v>
      </c>
      <c r="AI42" s="47">
        <f t="shared" ca="1" si="4"/>
        <v>29.08</v>
      </c>
      <c r="AJ42" s="47">
        <f t="shared" ca="1" si="4"/>
        <v>33.54</v>
      </c>
      <c r="AK42" s="47">
        <f t="shared" ca="1" si="4"/>
        <v>38.94</v>
      </c>
      <c r="AL42" s="47">
        <f t="shared" ca="1" si="4"/>
        <v>44.96</v>
      </c>
      <c r="AM42" s="47">
        <f t="shared" ca="1" si="4"/>
        <v>51.71</v>
      </c>
      <c r="AN42" s="47">
        <f t="shared" ca="1" si="4"/>
        <v>56.34</v>
      </c>
      <c r="AO42" s="47">
        <f t="shared" ca="1" si="4"/>
        <v>63.73</v>
      </c>
      <c r="AP42" s="47">
        <f t="shared" ca="1" si="4"/>
        <v>68.790000000000006</v>
      </c>
      <c r="AQ42" s="47">
        <f t="shared" ca="1" si="4"/>
        <v>70.25</v>
      </c>
      <c r="AR42">
        <v>40</v>
      </c>
      <c r="AT42">
        <v>41</v>
      </c>
      <c r="AU42" t="s">
        <v>40</v>
      </c>
      <c r="AV42">
        <v>5.4142621185575104</v>
      </c>
      <c r="AW42">
        <v>67.7429144323239</v>
      </c>
      <c r="AX42">
        <v>57.7291680535604</v>
      </c>
      <c r="AY42">
        <v>52.335681223332799</v>
      </c>
      <c r="AZ42">
        <v>37.014241266291897</v>
      </c>
      <c r="BA42">
        <v>14.512781865369901</v>
      </c>
      <c r="BE42">
        <f ca="1"/>
        <v>5.25</v>
      </c>
      <c r="BF42">
        <f ca="1"/>
        <v>29.26</v>
      </c>
      <c r="BG42">
        <f ca="1"/>
        <v>33.72</v>
      </c>
      <c r="BH42">
        <f ca="1"/>
        <v>39.130000000000003</v>
      </c>
      <c r="BI42">
        <f ca="1"/>
        <v>41.15</v>
      </c>
      <c r="BJ42">
        <f ca="1"/>
        <v>43.83</v>
      </c>
      <c r="BK42">
        <f ca="1"/>
        <v>45.12</v>
      </c>
      <c r="BL42">
        <f ca="1"/>
        <v>46.93</v>
      </c>
      <c r="BM42">
        <f ca="1"/>
        <v>49.27</v>
      </c>
      <c r="BN42">
        <f ca="1"/>
        <v>50.45</v>
      </c>
      <c r="BO42">
        <f ca="1"/>
        <v>51.29</v>
      </c>
      <c r="BP42">
        <f ca="1"/>
        <v>51.87</v>
      </c>
      <c r="BQ42">
        <f ca="1"/>
        <v>52.47</v>
      </c>
      <c r="BR42">
        <f ca="1"/>
        <v>53.34</v>
      </c>
      <c r="BS42">
        <f ca="1"/>
        <v>54.18</v>
      </c>
      <c r="BT42">
        <f ca="1"/>
        <v>55.61</v>
      </c>
      <c r="BU42">
        <f ca="1"/>
        <v>56.49</v>
      </c>
      <c r="BV42">
        <f ca="1"/>
        <v>57.69</v>
      </c>
      <c r="BW42">
        <f ca="1"/>
        <v>61.22</v>
      </c>
      <c r="BX42">
        <f ca="1"/>
        <v>63.96</v>
      </c>
      <c r="BY42">
        <f ca="1"/>
        <v>69</v>
      </c>
      <c r="BZ42">
        <f ca="1"/>
        <v>70.510000000000005</v>
      </c>
    </row>
    <row r="43" spans="2:78">
      <c r="I43" s="6" t="str">
        <f ca="1"/>
        <v>3 mo</v>
      </c>
      <c r="J43" s="40">
        <f ca="1"/>
        <v>50.5</v>
      </c>
      <c r="K43" s="41">
        <f ca="1"/>
        <v>52.5</v>
      </c>
      <c r="L43" s="40">
        <f ca="1"/>
        <v>55.7</v>
      </c>
      <c r="M43" s="41">
        <f ca="1"/>
        <v>57.1</v>
      </c>
      <c r="N43" s="40">
        <f ca="1"/>
        <v>57.7</v>
      </c>
      <c r="O43" s="41">
        <f ca="1"/>
        <v>58</v>
      </c>
      <c r="P43" s="40">
        <f ca="1"/>
        <v>59</v>
      </c>
      <c r="Q43" s="41">
        <f ca="1"/>
        <v>60.2</v>
      </c>
      <c r="R43" s="40">
        <f ca="1"/>
        <v>61.1</v>
      </c>
      <c r="S43" s="41">
        <f ca="1"/>
        <v>61.5</v>
      </c>
      <c r="T43" s="40">
        <f ca="1"/>
        <v>62.5</v>
      </c>
      <c r="U43" s="41">
        <f ca="1"/>
        <v>64.8</v>
      </c>
      <c r="V43" s="40">
        <f ca="1"/>
        <v>65.599999999999994</v>
      </c>
      <c r="W43" s="41">
        <f ca="1"/>
        <v>66.5</v>
      </c>
      <c r="X43" s="40">
        <f ca="1"/>
        <v>72.599999999999994</v>
      </c>
      <c r="Y43" s="41">
        <f ca="1"/>
        <v>76.900000000000006</v>
      </c>
      <c r="Z43" s="40">
        <f ca="1"/>
        <v>79.8</v>
      </c>
      <c r="AA43" s="41">
        <f ca="1"/>
        <v>88</v>
      </c>
      <c r="AB43" s="40">
        <f ca="1"/>
        <v>92.7</v>
      </c>
      <c r="AC43" s="41">
        <f ca="1"/>
        <v>95</v>
      </c>
      <c r="AD43" s="42">
        <f ca="1"/>
        <v>96.8</v>
      </c>
      <c r="AH43">
        <v>5.25</v>
      </c>
      <c r="AI43" s="47">
        <f t="shared" ca="1" si="4"/>
        <v>29.26</v>
      </c>
      <c r="AJ43" s="47">
        <f t="shared" ca="1" si="4"/>
        <v>33.72</v>
      </c>
      <c r="AK43" s="47">
        <f t="shared" ca="1" si="4"/>
        <v>39.130000000000003</v>
      </c>
      <c r="AL43" s="47">
        <f t="shared" ca="1" si="4"/>
        <v>45.12</v>
      </c>
      <c r="AM43" s="47">
        <f t="shared" ca="1" si="4"/>
        <v>51.87</v>
      </c>
      <c r="AN43" s="47">
        <f t="shared" ca="1" si="4"/>
        <v>56.49</v>
      </c>
      <c r="AO43" s="47">
        <f t="shared" ca="1" si="4"/>
        <v>63.96</v>
      </c>
      <c r="AP43" s="47">
        <f t="shared" ca="1" si="4"/>
        <v>69</v>
      </c>
      <c r="AQ43" s="47">
        <f t="shared" ca="1" si="4"/>
        <v>70.510000000000005</v>
      </c>
      <c r="AR43">
        <v>41</v>
      </c>
      <c r="AT43">
        <v>42</v>
      </c>
      <c r="AU43" t="s">
        <v>40</v>
      </c>
      <c r="AV43">
        <v>5.4975954518908399</v>
      </c>
      <c r="AW43">
        <v>68.078610815730897</v>
      </c>
      <c r="AX43">
        <v>57.979985519243598</v>
      </c>
      <c r="AY43">
        <v>52.558993692386402</v>
      </c>
      <c r="AZ43">
        <v>37.065240404539999</v>
      </c>
      <c r="BA43">
        <v>14.5137241788435</v>
      </c>
      <c r="BE43">
        <f ca="1"/>
        <v>5.33</v>
      </c>
      <c r="BF43">
        <f ca="1"/>
        <v>29.45</v>
      </c>
      <c r="BG43">
        <f ca="1"/>
        <v>33.909999999999997</v>
      </c>
      <c r="BH43">
        <f ca="1"/>
        <v>39.33</v>
      </c>
      <c r="BI43">
        <f ca="1"/>
        <v>41.36</v>
      </c>
      <c r="BJ43">
        <f ca="1"/>
        <v>44</v>
      </c>
      <c r="BK43">
        <f ca="1"/>
        <v>45.27</v>
      </c>
      <c r="BL43">
        <f ca="1"/>
        <v>47.08</v>
      </c>
      <c r="BM43">
        <f ca="1"/>
        <v>49.42</v>
      </c>
      <c r="BN43">
        <f ca="1"/>
        <v>50.6</v>
      </c>
      <c r="BO43">
        <f ca="1"/>
        <v>51.45</v>
      </c>
      <c r="BP43">
        <f ca="1"/>
        <v>52.02</v>
      </c>
      <c r="BQ43">
        <f ca="1"/>
        <v>52.64</v>
      </c>
      <c r="BR43">
        <f ca="1"/>
        <v>53.51</v>
      </c>
      <c r="BS43">
        <f ca="1"/>
        <v>54.36</v>
      </c>
      <c r="BT43">
        <f ca="1"/>
        <v>55.79</v>
      </c>
      <c r="BU43">
        <f ca="1"/>
        <v>56.65</v>
      </c>
      <c r="BV43">
        <f ca="1"/>
        <v>57.87</v>
      </c>
      <c r="BW43">
        <f ca="1"/>
        <v>61.34</v>
      </c>
      <c r="BX43">
        <f ca="1"/>
        <v>64.19</v>
      </c>
      <c r="BY43">
        <f ca="1"/>
        <v>69.22</v>
      </c>
      <c r="BZ43">
        <f ca="1"/>
        <v>70.75</v>
      </c>
    </row>
    <row r="44" spans="2:78">
      <c r="I44" s="6" t="str">
        <f ca="1"/>
        <v>6 mo</v>
      </c>
      <c r="J44" s="40">
        <f ca="1"/>
        <v>51.9</v>
      </c>
      <c r="K44" s="41">
        <f ca="1"/>
        <v>53.7</v>
      </c>
      <c r="L44" s="40">
        <f ca="1"/>
        <v>56.7</v>
      </c>
      <c r="M44" s="41">
        <f ca="1"/>
        <v>58</v>
      </c>
      <c r="N44" s="40">
        <f ca="1"/>
        <v>58.5</v>
      </c>
      <c r="O44" s="41">
        <f ca="1"/>
        <v>58.8</v>
      </c>
      <c r="P44" s="40">
        <f ca="1"/>
        <v>59.7</v>
      </c>
      <c r="Q44" s="41">
        <f ca="1"/>
        <v>60.8</v>
      </c>
      <c r="R44" s="40">
        <f ca="1"/>
        <v>61.6</v>
      </c>
      <c r="S44" s="41">
        <f ca="1"/>
        <v>62</v>
      </c>
      <c r="T44" s="40">
        <f ca="1"/>
        <v>63</v>
      </c>
      <c r="U44" s="41">
        <f ca="1"/>
        <v>65.5</v>
      </c>
      <c r="V44" s="40">
        <f ca="1"/>
        <v>66.2</v>
      </c>
      <c r="W44" s="41">
        <f ca="1"/>
        <v>67.099999999999994</v>
      </c>
      <c r="X44" s="40">
        <f ca="1"/>
        <v>73.8</v>
      </c>
      <c r="Y44" s="41">
        <f ca="1"/>
        <v>78.599999999999994</v>
      </c>
      <c r="Z44" s="40">
        <f ca="1"/>
        <v>81.7</v>
      </c>
      <c r="AA44" s="41">
        <f ca="1"/>
        <v>91.1</v>
      </c>
      <c r="AB44" s="40">
        <f ca="1"/>
        <v>95.5</v>
      </c>
      <c r="AC44" s="41">
        <f ca="1"/>
        <v>97.5</v>
      </c>
      <c r="AD44" s="42">
        <f ca="1"/>
        <v>99.6</v>
      </c>
      <c r="AH44">
        <v>5.33</v>
      </c>
      <c r="AI44" s="47">
        <f t="shared" ref="AI44:AQ53" ca="1" si="5">IF(AND(AI$3&gt;=MIN($J$5:$AD$5),AI$3&lt;=MAX($J$5:$AD$5)),INDEX(allCentiles,$AR44,MATCH(AI$3,topRow)),NA())</f>
        <v>29.45</v>
      </c>
      <c r="AJ44" s="47">
        <f t="shared" ca="1" si="5"/>
        <v>33.909999999999997</v>
      </c>
      <c r="AK44" s="47">
        <f t="shared" ca="1" si="5"/>
        <v>39.33</v>
      </c>
      <c r="AL44" s="47">
        <f t="shared" ca="1" si="5"/>
        <v>45.27</v>
      </c>
      <c r="AM44" s="47">
        <f t="shared" ca="1" si="5"/>
        <v>52.02</v>
      </c>
      <c r="AN44" s="47">
        <f t="shared" ca="1" si="5"/>
        <v>56.65</v>
      </c>
      <c r="AO44" s="47">
        <f t="shared" ca="1" si="5"/>
        <v>64.19</v>
      </c>
      <c r="AP44" s="47">
        <f t="shared" ca="1" si="5"/>
        <v>69.22</v>
      </c>
      <c r="AQ44" s="47">
        <f t="shared" ca="1" si="5"/>
        <v>70.75</v>
      </c>
      <c r="AR44">
        <v>42</v>
      </c>
      <c r="AT44">
        <v>43</v>
      </c>
      <c r="AU44" t="s">
        <v>40</v>
      </c>
      <c r="AV44">
        <v>5.5809287852241702</v>
      </c>
      <c r="AW44">
        <v>68.404820311281796</v>
      </c>
      <c r="AX44">
        <v>58.224477547420499</v>
      </c>
      <c r="AY44">
        <v>52.777545061182202</v>
      </c>
      <c r="AZ44">
        <v>37.113398568050798</v>
      </c>
      <c r="BA44">
        <v>14.514564845747699</v>
      </c>
      <c r="BE44">
        <f ca="1"/>
        <v>5.42</v>
      </c>
      <c r="BF44">
        <f ca="1"/>
        <v>29.64</v>
      </c>
      <c r="BG44">
        <f ca="1"/>
        <v>34.1</v>
      </c>
      <c r="BH44">
        <f ca="1"/>
        <v>39.53</v>
      </c>
      <c r="BI44">
        <f ca="1"/>
        <v>41.57</v>
      </c>
      <c r="BJ44">
        <f ca="1"/>
        <v>44.17</v>
      </c>
      <c r="BK44">
        <f ca="1"/>
        <v>45.42</v>
      </c>
      <c r="BL44">
        <f ca="1"/>
        <v>47.23</v>
      </c>
      <c r="BM44">
        <f ca="1"/>
        <v>49.57</v>
      </c>
      <c r="BN44">
        <f ca="1"/>
        <v>50.75</v>
      </c>
      <c r="BO44">
        <f ca="1"/>
        <v>51.6</v>
      </c>
      <c r="BP44">
        <f ca="1"/>
        <v>52.18</v>
      </c>
      <c r="BQ44">
        <f ca="1"/>
        <v>52.8</v>
      </c>
      <c r="BR44">
        <f ca="1"/>
        <v>53.68</v>
      </c>
      <c r="BS44">
        <f ca="1"/>
        <v>54.55</v>
      </c>
      <c r="BT44">
        <f ca="1"/>
        <v>55.96</v>
      </c>
      <c r="BU44">
        <f ca="1"/>
        <v>56.8</v>
      </c>
      <c r="BV44">
        <f ca="1"/>
        <v>58.04</v>
      </c>
      <c r="BW44">
        <f ca="1"/>
        <v>61.44</v>
      </c>
      <c r="BX44">
        <f ca="1"/>
        <v>64.41</v>
      </c>
      <c r="BY44">
        <f ca="1"/>
        <v>69.430000000000007</v>
      </c>
      <c r="BZ44">
        <f ca="1"/>
        <v>71</v>
      </c>
    </row>
    <row r="45" spans="2:78" ht="17" thickBot="1">
      <c r="I45" s="10" t="str">
        <f ca="1"/>
        <v>9 mo</v>
      </c>
      <c r="J45" s="43">
        <f ca="1"/>
        <v>53.4</v>
      </c>
      <c r="K45" s="44">
        <f ca="1"/>
        <v>55</v>
      </c>
      <c r="L45" s="43">
        <f ca="1"/>
        <v>57.6</v>
      </c>
      <c r="M45" s="44">
        <f ca="1"/>
        <v>58.9</v>
      </c>
      <c r="N45" s="43">
        <f ca="1"/>
        <v>59.3</v>
      </c>
      <c r="O45" s="44">
        <f ca="1"/>
        <v>59.6</v>
      </c>
      <c r="P45" s="43">
        <f ca="1"/>
        <v>60.4</v>
      </c>
      <c r="Q45" s="44">
        <f ca="1"/>
        <v>61.4</v>
      </c>
      <c r="R45" s="43">
        <f ca="1"/>
        <v>62.1</v>
      </c>
      <c r="S45" s="44">
        <f ca="1"/>
        <v>62.5</v>
      </c>
      <c r="T45" s="43">
        <f ca="1"/>
        <v>63.5</v>
      </c>
      <c r="U45" s="44">
        <f ca="1"/>
        <v>66.099999999999994</v>
      </c>
      <c r="V45" s="43">
        <f ca="1"/>
        <v>66.8</v>
      </c>
      <c r="W45" s="44">
        <f ca="1"/>
        <v>67.7</v>
      </c>
      <c r="X45" s="43">
        <f ca="1"/>
        <v>75</v>
      </c>
      <c r="Y45" s="44">
        <f ca="1"/>
        <v>80.400000000000006</v>
      </c>
      <c r="Z45" s="43">
        <f ca="1"/>
        <v>83.6</v>
      </c>
      <c r="AA45" s="44">
        <f ca="1"/>
        <v>94.4</v>
      </c>
      <c r="AB45" s="43">
        <f ca="1"/>
        <v>98.4</v>
      </c>
      <c r="AC45" s="44">
        <f ca="1"/>
        <v>100</v>
      </c>
      <c r="AD45" s="45">
        <f ca="1"/>
        <v>100</v>
      </c>
      <c r="AH45">
        <v>5.42</v>
      </c>
      <c r="AI45" s="47">
        <f t="shared" ca="1" si="5"/>
        <v>29.64</v>
      </c>
      <c r="AJ45" s="47">
        <f t="shared" ca="1" si="5"/>
        <v>34.1</v>
      </c>
      <c r="AK45" s="47">
        <f t="shared" ca="1" si="5"/>
        <v>39.53</v>
      </c>
      <c r="AL45" s="47">
        <f t="shared" ca="1" si="5"/>
        <v>45.42</v>
      </c>
      <c r="AM45" s="47">
        <f t="shared" ca="1" si="5"/>
        <v>52.18</v>
      </c>
      <c r="AN45" s="47">
        <f t="shared" ca="1" si="5"/>
        <v>56.8</v>
      </c>
      <c r="AO45" s="47">
        <f t="shared" ca="1" si="5"/>
        <v>64.41</v>
      </c>
      <c r="AP45" s="47">
        <f t="shared" ca="1" si="5"/>
        <v>69.430000000000007</v>
      </c>
      <c r="AQ45" s="47">
        <f t="shared" ca="1" si="5"/>
        <v>71</v>
      </c>
      <c r="AR45">
        <v>43</v>
      </c>
      <c r="AT45">
        <v>44</v>
      </c>
      <c r="AU45" t="s">
        <v>40</v>
      </c>
      <c r="AV45">
        <v>5.6642621185575104</v>
      </c>
      <c r="AW45">
        <v>68.7218110214814</v>
      </c>
      <c r="AX45">
        <v>58.462803661111501</v>
      </c>
      <c r="AY45">
        <v>52.991436838049701</v>
      </c>
      <c r="AZ45">
        <v>37.158874017095599</v>
      </c>
      <c r="BA45">
        <v>14.515314830613301</v>
      </c>
      <c r="BE45">
        <f ca="1"/>
        <v>5.5</v>
      </c>
      <c r="BF45">
        <f ca="1"/>
        <v>29.83</v>
      </c>
      <c r="BG45">
        <f ca="1"/>
        <v>34.29</v>
      </c>
      <c r="BH45">
        <f ca="1"/>
        <v>39.729999999999997</v>
      </c>
      <c r="BI45">
        <f ca="1"/>
        <v>41.78</v>
      </c>
      <c r="BJ45">
        <f ca="1"/>
        <v>44.34</v>
      </c>
      <c r="BK45">
        <f ca="1"/>
        <v>45.57</v>
      </c>
      <c r="BL45">
        <f ca="1"/>
        <v>47.38</v>
      </c>
      <c r="BM45">
        <f ca="1"/>
        <v>49.71</v>
      </c>
      <c r="BN45">
        <f ca="1"/>
        <v>50.91</v>
      </c>
      <c r="BO45">
        <f ca="1"/>
        <v>51.75</v>
      </c>
      <c r="BP45">
        <f ca="1"/>
        <v>52.34</v>
      </c>
      <c r="BQ45">
        <f ca="1"/>
        <v>52.97</v>
      </c>
      <c r="BR45">
        <f ca="1"/>
        <v>53.86</v>
      </c>
      <c r="BS45">
        <f ca="1"/>
        <v>54.73</v>
      </c>
      <c r="BT45">
        <f ca="1"/>
        <v>56.13</v>
      </c>
      <c r="BU45">
        <f ca="1"/>
        <v>56.96</v>
      </c>
      <c r="BV45">
        <f ca="1"/>
        <v>58.21</v>
      </c>
      <c r="BW45">
        <f ca="1"/>
        <v>61.55</v>
      </c>
      <c r="BX45">
        <f ca="1"/>
        <v>64.64</v>
      </c>
      <c r="BY45">
        <f ca="1"/>
        <v>69.64</v>
      </c>
      <c r="BZ45">
        <f ca="1"/>
        <v>71.239999999999995</v>
      </c>
    </row>
    <row r="46" spans="2:78" ht="17" thickBot="1">
      <c r="I46" s="10" t="str">
        <f ca="1"/>
        <v>12 years  0 mo</v>
      </c>
      <c r="J46" s="43">
        <f ca="1"/>
        <v>54.9</v>
      </c>
      <c r="K46" s="44">
        <f ca="1"/>
        <v>56.3</v>
      </c>
      <c r="L46" s="43">
        <f ca="1"/>
        <v>58.6</v>
      </c>
      <c r="M46" s="44">
        <f ca="1"/>
        <v>59.8</v>
      </c>
      <c r="N46" s="43">
        <f ca="1"/>
        <v>60.1</v>
      </c>
      <c r="O46" s="44">
        <f ca="1"/>
        <v>60.4</v>
      </c>
      <c r="P46" s="43">
        <f ca="1"/>
        <v>61.1</v>
      </c>
      <c r="Q46" s="44">
        <f ca="1"/>
        <v>62</v>
      </c>
      <c r="R46" s="43">
        <f ca="1"/>
        <v>62.6</v>
      </c>
      <c r="S46" s="44">
        <f ca="1"/>
        <v>63</v>
      </c>
      <c r="T46" s="43">
        <f ca="1"/>
        <v>64</v>
      </c>
      <c r="U46" s="44">
        <f ca="1"/>
        <v>66.8</v>
      </c>
      <c r="V46" s="43">
        <f ca="1"/>
        <v>67.5</v>
      </c>
      <c r="W46" s="44">
        <f ca="1"/>
        <v>68.2</v>
      </c>
      <c r="X46" s="43">
        <f ca="1"/>
        <v>76.3</v>
      </c>
      <c r="Y46" s="44">
        <f ca="1"/>
        <v>82.3</v>
      </c>
      <c r="Z46" s="43">
        <f ca="1"/>
        <v>85.6</v>
      </c>
      <c r="AA46" s="44">
        <f ca="1"/>
        <v>97.9</v>
      </c>
      <c r="AB46" s="43">
        <f ca="1"/>
        <v>100</v>
      </c>
      <c r="AC46" s="44">
        <f ca="1"/>
        <v>100</v>
      </c>
      <c r="AD46" s="45">
        <f ca="1"/>
        <v>100</v>
      </c>
      <c r="AH46">
        <v>5.5</v>
      </c>
      <c r="AI46" s="47">
        <f t="shared" ca="1" si="5"/>
        <v>29.83</v>
      </c>
      <c r="AJ46" s="47">
        <f t="shared" ca="1" si="5"/>
        <v>34.29</v>
      </c>
      <c r="AK46" s="47">
        <f t="shared" ca="1" si="5"/>
        <v>39.729999999999997</v>
      </c>
      <c r="AL46" s="47">
        <f t="shared" ca="1" si="5"/>
        <v>45.57</v>
      </c>
      <c r="AM46" s="47">
        <f t="shared" ca="1" si="5"/>
        <v>52.34</v>
      </c>
      <c r="AN46" s="47">
        <f t="shared" ca="1" si="5"/>
        <v>56.96</v>
      </c>
      <c r="AO46" s="47">
        <f t="shared" ca="1" si="5"/>
        <v>64.64</v>
      </c>
      <c r="AP46" s="47">
        <f t="shared" ca="1" si="5"/>
        <v>69.64</v>
      </c>
      <c r="AQ46" s="47">
        <f t="shared" ca="1" si="5"/>
        <v>71.239999999999995</v>
      </c>
      <c r="AR46">
        <v>44</v>
      </c>
      <c r="AT46">
        <v>45</v>
      </c>
      <c r="AU46" t="s">
        <v>40</v>
      </c>
      <c r="AV46">
        <v>5.7475954518908399</v>
      </c>
      <c r="AW46">
        <v>69.029843472171095</v>
      </c>
      <c r="AX46">
        <v>58.695119360280003</v>
      </c>
      <c r="AY46">
        <v>53.2007683671251</v>
      </c>
      <c r="AZ46">
        <v>37.201816195847101</v>
      </c>
      <c r="BA46">
        <v>14.515983915236299</v>
      </c>
      <c r="BE46">
        <f ca="1"/>
        <v>5.58</v>
      </c>
      <c r="BF46">
        <f ca="1"/>
        <v>30.03</v>
      </c>
      <c r="BG46">
        <f ca="1"/>
        <v>34.479999999999997</v>
      </c>
      <c r="BH46">
        <f ca="1"/>
        <v>39.93</v>
      </c>
      <c r="BI46">
        <f ca="1"/>
        <v>41.98</v>
      </c>
      <c r="BJ46">
        <f ca="1"/>
        <v>44.51</v>
      </c>
      <c r="BK46">
        <f ca="1"/>
        <v>45.73</v>
      </c>
      <c r="BL46">
        <f ca="1"/>
        <v>47.53</v>
      </c>
      <c r="BM46">
        <f ca="1"/>
        <v>49.86</v>
      </c>
      <c r="BN46">
        <f ca="1"/>
        <v>51.06</v>
      </c>
      <c r="BO46">
        <f ca="1"/>
        <v>51.9</v>
      </c>
      <c r="BP46">
        <f ca="1"/>
        <v>52.49</v>
      </c>
      <c r="BQ46">
        <f ca="1"/>
        <v>53.14</v>
      </c>
      <c r="BR46">
        <f ca="1"/>
        <v>54.03</v>
      </c>
      <c r="BS46">
        <f ca="1"/>
        <v>54.92</v>
      </c>
      <c r="BT46">
        <f ca="1"/>
        <v>56.3</v>
      </c>
      <c r="BU46">
        <f ca="1"/>
        <v>57.11</v>
      </c>
      <c r="BV46">
        <f ca="1"/>
        <v>58.38</v>
      </c>
      <c r="BW46">
        <f ca="1"/>
        <v>61.64</v>
      </c>
      <c r="BX46">
        <f ca="1"/>
        <v>64.86</v>
      </c>
      <c r="BY46">
        <f ca="1"/>
        <v>69.84</v>
      </c>
      <c r="BZ46">
        <f ca="1"/>
        <v>71.48</v>
      </c>
    </row>
    <row r="47" spans="2:78">
      <c r="AH47">
        <v>5.58</v>
      </c>
      <c r="AI47" s="47">
        <f t="shared" ca="1" si="5"/>
        <v>30.03</v>
      </c>
      <c r="AJ47" s="47">
        <f t="shared" ca="1" si="5"/>
        <v>34.479999999999997</v>
      </c>
      <c r="AK47" s="47">
        <f t="shared" ca="1" si="5"/>
        <v>39.93</v>
      </c>
      <c r="AL47" s="47">
        <f t="shared" ca="1" si="5"/>
        <v>45.73</v>
      </c>
      <c r="AM47" s="47">
        <f t="shared" ca="1" si="5"/>
        <v>52.49</v>
      </c>
      <c r="AN47" s="47">
        <f t="shared" ca="1" si="5"/>
        <v>57.11</v>
      </c>
      <c r="AO47" s="47">
        <f t="shared" ca="1" si="5"/>
        <v>64.86</v>
      </c>
      <c r="AP47" s="47">
        <f t="shared" ca="1" si="5"/>
        <v>69.84</v>
      </c>
      <c r="AQ47" s="47">
        <f t="shared" ca="1" si="5"/>
        <v>71.48</v>
      </c>
      <c r="AR47">
        <v>45</v>
      </c>
      <c r="AT47">
        <v>46</v>
      </c>
      <c r="AU47" t="s">
        <v>40</v>
      </c>
      <c r="AV47">
        <v>5.8309287852241702</v>
      </c>
      <c r="AW47">
        <v>69.329170826648394</v>
      </c>
      <c r="AX47">
        <v>58.921576223291297</v>
      </c>
      <c r="AY47">
        <v>53.4056368744927</v>
      </c>
      <c r="AZ47">
        <v>37.242366223491899</v>
      </c>
      <c r="BA47">
        <v>14.5165808262584</v>
      </c>
      <c r="BE47">
        <f ca="1"/>
        <v>5.67</v>
      </c>
      <c r="BF47">
        <f ca="1"/>
        <v>30.23</v>
      </c>
      <c r="BG47">
        <f ca="1"/>
        <v>34.68</v>
      </c>
      <c r="BH47">
        <f ca="1"/>
        <v>40.14</v>
      </c>
      <c r="BI47">
        <f ca="1"/>
        <v>42.19</v>
      </c>
      <c r="BJ47">
        <f ca="1"/>
        <v>44.68</v>
      </c>
      <c r="BK47">
        <f ca="1"/>
        <v>45.88</v>
      </c>
      <c r="BL47">
        <f ca="1"/>
        <v>47.68</v>
      </c>
      <c r="BM47">
        <f ca="1"/>
        <v>50.01</v>
      </c>
      <c r="BN47">
        <f ca="1"/>
        <v>51.21</v>
      </c>
      <c r="BO47">
        <f ca="1"/>
        <v>52.06</v>
      </c>
      <c r="BP47">
        <f ca="1"/>
        <v>52.65</v>
      </c>
      <c r="BQ47">
        <f ca="1"/>
        <v>53.3</v>
      </c>
      <c r="BR47">
        <f ca="1"/>
        <v>54.2</v>
      </c>
      <c r="BS47">
        <f ca="1"/>
        <v>55.1</v>
      </c>
      <c r="BT47">
        <f ca="1"/>
        <v>56.47</v>
      </c>
      <c r="BU47">
        <f ca="1"/>
        <v>57.26</v>
      </c>
      <c r="BV47">
        <f ca="1"/>
        <v>58.55</v>
      </c>
      <c r="BW47">
        <f ca="1"/>
        <v>61.74</v>
      </c>
      <c r="BX47">
        <f ca="1"/>
        <v>65.08</v>
      </c>
      <c r="BY47">
        <f ca="1"/>
        <v>70.040000000000006</v>
      </c>
      <c r="BZ47">
        <f ca="1"/>
        <v>71.72</v>
      </c>
    </row>
    <row r="48" spans="2:78">
      <c r="AH48">
        <v>5.67</v>
      </c>
      <c r="AI48" s="47">
        <f t="shared" ca="1" si="5"/>
        <v>30.23</v>
      </c>
      <c r="AJ48" s="47">
        <f t="shared" ca="1" si="5"/>
        <v>34.68</v>
      </c>
      <c r="AK48" s="47">
        <f t="shared" ca="1" si="5"/>
        <v>40.14</v>
      </c>
      <c r="AL48" s="47">
        <f t="shared" ca="1" si="5"/>
        <v>45.88</v>
      </c>
      <c r="AM48" s="47">
        <f t="shared" ca="1" si="5"/>
        <v>52.65</v>
      </c>
      <c r="AN48" s="47">
        <f t="shared" ca="1" si="5"/>
        <v>57.26</v>
      </c>
      <c r="AO48" s="47">
        <f t="shared" ca="1" si="5"/>
        <v>65.08</v>
      </c>
      <c r="AP48" s="47">
        <f t="shared" ca="1" si="5"/>
        <v>70.040000000000006</v>
      </c>
      <c r="AQ48" s="47">
        <f t="shared" ca="1" si="5"/>
        <v>71.72</v>
      </c>
      <c r="AR48">
        <v>46</v>
      </c>
      <c r="AT48">
        <v>47</v>
      </c>
      <c r="AU48" t="s">
        <v>40</v>
      </c>
      <c r="AV48">
        <v>5.9142621185575104</v>
      </c>
      <c r="AW48">
        <v>69.620039093734405</v>
      </c>
      <c r="AX48">
        <v>59.142322005812602</v>
      </c>
      <c r="AY48">
        <v>53.606137513342397</v>
      </c>
      <c r="AZ48">
        <v>37.280657357985</v>
      </c>
      <c r="BA48">
        <v>14.5171133489859</v>
      </c>
      <c r="BE48">
        <f ca="1"/>
        <v>5.75</v>
      </c>
      <c r="BF48">
        <f ca="1"/>
        <v>30.44</v>
      </c>
      <c r="BG48">
        <f ca="1"/>
        <v>34.880000000000003</v>
      </c>
      <c r="BH48">
        <f ca="1"/>
        <v>40.340000000000003</v>
      </c>
      <c r="BI48">
        <f ca="1"/>
        <v>42.4</v>
      </c>
      <c r="BJ48">
        <f ca="1"/>
        <v>44.85</v>
      </c>
      <c r="BK48">
        <f ca="1"/>
        <v>46.04</v>
      </c>
      <c r="BL48">
        <f ca="1"/>
        <v>47.83</v>
      </c>
      <c r="BM48">
        <f ca="1"/>
        <v>50.16</v>
      </c>
      <c r="BN48">
        <f ca="1"/>
        <v>51.36</v>
      </c>
      <c r="BO48">
        <f ca="1"/>
        <v>52.21</v>
      </c>
      <c r="BP48">
        <f ca="1"/>
        <v>52.8</v>
      </c>
      <c r="BQ48">
        <f ca="1"/>
        <v>53.47</v>
      </c>
      <c r="BR48">
        <f ca="1"/>
        <v>54.38</v>
      </c>
      <c r="BS48">
        <f ca="1"/>
        <v>55.28</v>
      </c>
      <c r="BT48">
        <f ca="1"/>
        <v>56.64</v>
      </c>
      <c r="BU48">
        <f ca="1"/>
        <v>57.41</v>
      </c>
      <c r="BV48">
        <f ca="1"/>
        <v>58.72</v>
      </c>
      <c r="BW48">
        <f ca="1"/>
        <v>61.83</v>
      </c>
      <c r="BX48">
        <f ca="1"/>
        <v>65.3</v>
      </c>
      <c r="BY48">
        <f ca="1"/>
        <v>70.239999999999995</v>
      </c>
      <c r="BZ48">
        <f ca="1"/>
        <v>71.95</v>
      </c>
    </row>
    <row r="49" spans="34:78">
      <c r="AH49">
        <v>5.75</v>
      </c>
      <c r="AI49" s="47">
        <f t="shared" ca="1" si="5"/>
        <v>30.44</v>
      </c>
      <c r="AJ49" s="47">
        <f t="shared" ca="1" si="5"/>
        <v>34.880000000000003</v>
      </c>
      <c r="AK49" s="47">
        <f t="shared" ca="1" si="5"/>
        <v>40.340000000000003</v>
      </c>
      <c r="AL49" s="47">
        <f t="shared" ca="1" si="5"/>
        <v>46.04</v>
      </c>
      <c r="AM49" s="47">
        <f t="shared" ca="1" si="5"/>
        <v>52.8</v>
      </c>
      <c r="AN49" s="47">
        <f t="shared" ca="1" si="5"/>
        <v>57.41</v>
      </c>
      <c r="AO49" s="47">
        <f t="shared" ca="1" si="5"/>
        <v>65.3</v>
      </c>
      <c r="AP49" s="47">
        <f t="shared" ca="1" si="5"/>
        <v>70.239999999999995</v>
      </c>
      <c r="AQ49" s="47">
        <f t="shared" ca="1" si="5"/>
        <v>71.95</v>
      </c>
      <c r="AR49">
        <v>47</v>
      </c>
      <c r="AT49">
        <v>48</v>
      </c>
      <c r="AU49" t="s">
        <v>40</v>
      </c>
      <c r="AV49">
        <v>5.9975954518908399</v>
      </c>
      <c r="AW49">
        <v>69.902687329961907</v>
      </c>
      <c r="AX49">
        <v>59.357500737218601</v>
      </c>
      <c r="AY49">
        <v>53.802363408165</v>
      </c>
      <c r="AZ49">
        <v>37.316815433969602</v>
      </c>
      <c r="BA49">
        <v>14.517588428930299</v>
      </c>
      <c r="BE49">
        <f ca="1"/>
        <v>5.83</v>
      </c>
      <c r="BF49">
        <f ca="1"/>
        <v>30.65</v>
      </c>
      <c r="BG49">
        <f ca="1"/>
        <v>35.08</v>
      </c>
      <c r="BH49">
        <f ca="1"/>
        <v>40.549999999999997</v>
      </c>
      <c r="BI49">
        <f ca="1"/>
        <v>42.61</v>
      </c>
      <c r="BJ49">
        <f ca="1"/>
        <v>45.03</v>
      </c>
      <c r="BK49">
        <f ca="1"/>
        <v>46.2</v>
      </c>
      <c r="BL49">
        <f ca="1"/>
        <v>47.99</v>
      </c>
      <c r="BM49">
        <f ca="1"/>
        <v>50.31</v>
      </c>
      <c r="BN49">
        <f ca="1"/>
        <v>51.52</v>
      </c>
      <c r="BO49">
        <f ca="1"/>
        <v>52.36</v>
      </c>
      <c r="BP49">
        <f ca="1"/>
        <v>52.96</v>
      </c>
      <c r="BQ49">
        <f ca="1"/>
        <v>53.64</v>
      </c>
      <c r="BR49">
        <f ca="1"/>
        <v>54.55</v>
      </c>
      <c r="BS49">
        <f ca="1"/>
        <v>55.47</v>
      </c>
      <c r="BT49">
        <f ca="1"/>
        <v>56.81</v>
      </c>
      <c r="BU49">
        <f ca="1"/>
        <v>57.56</v>
      </c>
      <c r="BV49">
        <f ca="1"/>
        <v>58.88</v>
      </c>
      <c r="BW49">
        <f ca="1"/>
        <v>61.91</v>
      </c>
      <c r="BX49">
        <f ca="1"/>
        <v>65.52</v>
      </c>
      <c r="BY49">
        <f ca="1"/>
        <v>70.430000000000007</v>
      </c>
      <c r="BZ49">
        <f ca="1"/>
        <v>72.180000000000007</v>
      </c>
    </row>
    <row r="50" spans="34:78">
      <c r="AH50">
        <v>5.83</v>
      </c>
      <c r="AI50" s="47">
        <f t="shared" ca="1" si="5"/>
        <v>30.65</v>
      </c>
      <c r="AJ50" s="47">
        <f t="shared" ca="1" si="5"/>
        <v>35.08</v>
      </c>
      <c r="AK50" s="47">
        <f t="shared" ca="1" si="5"/>
        <v>40.549999999999997</v>
      </c>
      <c r="AL50" s="47">
        <f t="shared" ca="1" si="5"/>
        <v>46.2</v>
      </c>
      <c r="AM50" s="47">
        <f t="shared" ca="1" si="5"/>
        <v>52.96</v>
      </c>
      <c r="AN50" s="47">
        <f t="shared" ca="1" si="5"/>
        <v>57.56</v>
      </c>
      <c r="AO50" s="47">
        <f t="shared" ca="1" si="5"/>
        <v>65.52</v>
      </c>
      <c r="AP50" s="47">
        <f t="shared" ca="1" si="5"/>
        <v>70.430000000000007</v>
      </c>
      <c r="AQ50" s="47">
        <f t="shared" ca="1" si="5"/>
        <v>72.180000000000007</v>
      </c>
      <c r="AR50">
        <v>48</v>
      </c>
      <c r="AT50">
        <v>49</v>
      </c>
      <c r="AU50" t="s">
        <v>40</v>
      </c>
      <c r="AV50">
        <v>6.0809287852241702</v>
      </c>
      <c r="AW50">
        <v>70.177347836048895</v>
      </c>
      <c r="AX50">
        <v>59.567252814565698</v>
      </c>
      <c r="AY50">
        <v>53.994405698004002</v>
      </c>
      <c r="AZ50">
        <v>37.350959276303399</v>
      </c>
      <c r="BA50">
        <v>14.518012262397001</v>
      </c>
      <c r="BE50">
        <f ca="1"/>
        <v>5.92</v>
      </c>
      <c r="BF50">
        <f ca="1"/>
        <v>30.86</v>
      </c>
      <c r="BG50">
        <f ca="1"/>
        <v>35.28</v>
      </c>
      <c r="BH50">
        <f ca="1"/>
        <v>40.75</v>
      </c>
      <c r="BI50">
        <f ca="1"/>
        <v>42.83</v>
      </c>
      <c r="BJ50">
        <f ca="1"/>
        <v>45.2</v>
      </c>
      <c r="BK50">
        <f ca="1"/>
        <v>46.36</v>
      </c>
      <c r="BL50">
        <f ca="1"/>
        <v>48.14</v>
      </c>
      <c r="BM50">
        <f ca="1"/>
        <v>50.46</v>
      </c>
      <c r="BN50">
        <f ca="1"/>
        <v>51.67</v>
      </c>
      <c r="BO50">
        <f ca="1"/>
        <v>52.51</v>
      </c>
      <c r="BP50">
        <f ca="1"/>
        <v>53.12</v>
      </c>
      <c r="BQ50">
        <f ca="1"/>
        <v>53.8</v>
      </c>
      <c r="BR50">
        <f ca="1"/>
        <v>54.72</v>
      </c>
      <c r="BS50">
        <f ca="1"/>
        <v>55.65</v>
      </c>
      <c r="BT50">
        <f ca="1"/>
        <v>56.98</v>
      </c>
      <c r="BU50">
        <f ca="1"/>
        <v>57.7</v>
      </c>
      <c r="BV50">
        <f ca="1"/>
        <v>59.05</v>
      </c>
      <c r="BW50">
        <f ca="1"/>
        <v>61.99</v>
      </c>
      <c r="BX50">
        <f ca="1"/>
        <v>65.739999999999995</v>
      </c>
      <c r="BY50">
        <f ca="1"/>
        <v>70.62</v>
      </c>
      <c r="BZ50">
        <f ca="1"/>
        <v>72.41</v>
      </c>
    </row>
    <row r="51" spans="34:78">
      <c r="AH51">
        <v>5.92</v>
      </c>
      <c r="AI51" s="47">
        <f t="shared" ca="1" si="5"/>
        <v>30.86</v>
      </c>
      <c r="AJ51" s="47">
        <f t="shared" ca="1" si="5"/>
        <v>35.28</v>
      </c>
      <c r="AK51" s="47">
        <f t="shared" ca="1" si="5"/>
        <v>40.75</v>
      </c>
      <c r="AL51" s="47">
        <f t="shared" ca="1" si="5"/>
        <v>46.36</v>
      </c>
      <c r="AM51" s="47">
        <f t="shared" ca="1" si="5"/>
        <v>53.12</v>
      </c>
      <c r="AN51" s="47">
        <f t="shared" ca="1" si="5"/>
        <v>57.7</v>
      </c>
      <c r="AO51" s="47">
        <f t="shared" ca="1" si="5"/>
        <v>65.739999999999995</v>
      </c>
      <c r="AP51" s="47">
        <f t="shared" ca="1" si="5"/>
        <v>70.62</v>
      </c>
      <c r="AQ51" s="47">
        <f t="shared" ca="1" si="5"/>
        <v>72.41</v>
      </c>
      <c r="AR51">
        <v>49</v>
      </c>
      <c r="AT51">
        <v>50</v>
      </c>
      <c r="AU51" t="s">
        <v>40</v>
      </c>
      <c r="AV51">
        <v>6.1642621185575104</v>
      </c>
      <c r="AW51">
        <v>70.444246347820396</v>
      </c>
      <c r="AX51">
        <v>59.771715094197098</v>
      </c>
      <c r="AY51">
        <v>54.182353578786902</v>
      </c>
      <c r="AZ51">
        <v>37.383201090547402</v>
      </c>
      <c r="BA51">
        <v>14.518390377300699</v>
      </c>
      <c r="BE51">
        <f ca="1"/>
        <v>6</v>
      </c>
      <c r="BF51">
        <f ca="1"/>
        <v>31.08</v>
      </c>
      <c r="BG51">
        <f ca="1"/>
        <v>35.49</v>
      </c>
      <c r="BH51">
        <f ca="1"/>
        <v>40.96</v>
      </c>
      <c r="BI51">
        <f ca="1"/>
        <v>43.04</v>
      </c>
      <c r="BJ51">
        <f ca="1"/>
        <v>45.38</v>
      </c>
      <c r="BK51">
        <f ca="1"/>
        <v>46.52</v>
      </c>
      <c r="BL51">
        <f ca="1"/>
        <v>48.3</v>
      </c>
      <c r="BM51">
        <f ca="1"/>
        <v>50.61</v>
      </c>
      <c r="BN51">
        <f ca="1"/>
        <v>51.82</v>
      </c>
      <c r="BO51">
        <f ca="1"/>
        <v>52.66</v>
      </c>
      <c r="BP51">
        <f ca="1"/>
        <v>53.27</v>
      </c>
      <c r="BQ51">
        <f ca="1"/>
        <v>53.97</v>
      </c>
      <c r="BR51">
        <f ca="1"/>
        <v>54.9</v>
      </c>
      <c r="BS51">
        <f ca="1"/>
        <v>55.83</v>
      </c>
      <c r="BT51">
        <f ca="1"/>
        <v>57.15</v>
      </c>
      <c r="BU51">
        <f ca="1"/>
        <v>57.85</v>
      </c>
      <c r="BV51">
        <f ca="1"/>
        <v>59.21</v>
      </c>
      <c r="BW51">
        <f ca="1"/>
        <v>62.07</v>
      </c>
      <c r="BX51">
        <f ca="1"/>
        <v>65.959999999999994</v>
      </c>
      <c r="BY51">
        <f ca="1"/>
        <v>70.81</v>
      </c>
      <c r="BZ51">
        <f ca="1"/>
        <v>72.63</v>
      </c>
    </row>
    <row r="52" spans="34:78">
      <c r="AH52">
        <v>6</v>
      </c>
      <c r="AI52" s="47">
        <f t="shared" ca="1" si="5"/>
        <v>31.08</v>
      </c>
      <c r="AJ52" s="47">
        <f t="shared" ca="1" si="5"/>
        <v>35.49</v>
      </c>
      <c r="AK52" s="47">
        <f t="shared" ca="1" si="5"/>
        <v>40.96</v>
      </c>
      <c r="AL52" s="47">
        <f t="shared" ca="1" si="5"/>
        <v>46.52</v>
      </c>
      <c r="AM52" s="47">
        <f t="shared" ca="1" si="5"/>
        <v>53.27</v>
      </c>
      <c r="AN52" s="47">
        <f t="shared" ca="1" si="5"/>
        <v>57.85</v>
      </c>
      <c r="AO52" s="47">
        <f t="shared" ca="1" si="5"/>
        <v>65.959999999999994</v>
      </c>
      <c r="AP52" s="47">
        <f t="shared" ca="1" si="5"/>
        <v>70.81</v>
      </c>
      <c r="AQ52" s="47">
        <f t="shared" ca="1" si="5"/>
        <v>72.63</v>
      </c>
      <c r="AR52">
        <v>50</v>
      </c>
      <c r="AT52">
        <v>51</v>
      </c>
      <c r="AU52" t="s">
        <v>40</v>
      </c>
      <c r="AV52">
        <v>6.2475954518908399</v>
      </c>
      <c r="AW52">
        <v>70.7036022217343</v>
      </c>
      <c r="AX52">
        <v>59.971020981036403</v>
      </c>
      <c r="AY52">
        <v>54.366294344752603</v>
      </c>
      <c r="AZ52">
        <v>37.4136468317027</v>
      </c>
      <c r="BA52">
        <v>14.5187277052647</v>
      </c>
      <c r="BE52">
        <f ca="1"/>
        <v>6.08</v>
      </c>
      <c r="BF52">
        <f ca="1"/>
        <v>31.3</v>
      </c>
      <c r="BG52">
        <f ca="1"/>
        <v>35.700000000000003</v>
      </c>
      <c r="BH52">
        <f ca="1"/>
        <v>41.17</v>
      </c>
      <c r="BI52">
        <f ca="1"/>
        <v>43.25</v>
      </c>
      <c r="BJ52">
        <f ca="1"/>
        <v>45.56</v>
      </c>
      <c r="BK52">
        <f ca="1"/>
        <v>46.68</v>
      </c>
      <c r="BL52">
        <f ca="1"/>
        <v>48.45</v>
      </c>
      <c r="BM52">
        <f ca="1"/>
        <v>50.76</v>
      </c>
      <c r="BN52">
        <f ca="1"/>
        <v>51.97</v>
      </c>
      <c r="BO52">
        <f ca="1"/>
        <v>52.82</v>
      </c>
      <c r="BP52">
        <f ca="1"/>
        <v>53.43</v>
      </c>
      <c r="BQ52">
        <f ca="1"/>
        <v>54.14</v>
      </c>
      <c r="BR52">
        <f ca="1"/>
        <v>55.07</v>
      </c>
      <c r="BS52">
        <f ca="1"/>
        <v>56.02</v>
      </c>
      <c r="BT52">
        <f ca="1"/>
        <v>57.31</v>
      </c>
      <c r="BU52">
        <f ca="1"/>
        <v>58</v>
      </c>
      <c r="BV52">
        <f ca="1"/>
        <v>59.38</v>
      </c>
      <c r="BW52">
        <f ca="1"/>
        <v>62.14</v>
      </c>
      <c r="BX52">
        <f ca="1"/>
        <v>66.17</v>
      </c>
      <c r="BY52">
        <f ca="1"/>
        <v>70.989999999999995</v>
      </c>
      <c r="BZ52">
        <f ca="1"/>
        <v>72.849999999999994</v>
      </c>
    </row>
    <row r="53" spans="34:78">
      <c r="AH53">
        <v>6.08</v>
      </c>
      <c r="AI53" s="47">
        <f t="shared" ca="1" si="5"/>
        <v>31.3</v>
      </c>
      <c r="AJ53" s="47">
        <f t="shared" ca="1" si="5"/>
        <v>35.700000000000003</v>
      </c>
      <c r="AK53" s="47">
        <f t="shared" ca="1" si="5"/>
        <v>41.17</v>
      </c>
      <c r="AL53" s="47">
        <f t="shared" ca="1" si="5"/>
        <v>46.68</v>
      </c>
      <c r="AM53" s="47">
        <f t="shared" ca="1" si="5"/>
        <v>53.43</v>
      </c>
      <c r="AN53" s="47">
        <f t="shared" ca="1" si="5"/>
        <v>58</v>
      </c>
      <c r="AO53" s="47">
        <f t="shared" ca="1" si="5"/>
        <v>66.17</v>
      </c>
      <c r="AP53" s="47">
        <f t="shared" ca="1" si="5"/>
        <v>70.989999999999995</v>
      </c>
      <c r="AQ53" s="47">
        <f t="shared" ca="1" si="5"/>
        <v>72.849999999999994</v>
      </c>
      <c r="AR53">
        <v>51</v>
      </c>
      <c r="AT53">
        <v>52</v>
      </c>
      <c r="AU53" t="s">
        <v>40</v>
      </c>
      <c r="AV53">
        <v>6.3309287852241702</v>
      </c>
      <c r="AW53">
        <v>70.955628615164599</v>
      </c>
      <c r="AX53">
        <v>60.1653005156303</v>
      </c>
      <c r="AY53">
        <v>54.546313428996001</v>
      </c>
      <c r="AZ53">
        <v>37.4423965524064</v>
      </c>
      <c r="BA53">
        <v>14.519028645942299</v>
      </c>
      <c r="BE53">
        <f ca="1"/>
        <v>6.17</v>
      </c>
      <c r="BF53">
        <f ca="1"/>
        <v>31.53</v>
      </c>
      <c r="BG53">
        <f ca="1"/>
        <v>35.909999999999997</v>
      </c>
      <c r="BH53">
        <f ca="1"/>
        <v>41.38</v>
      </c>
      <c r="BI53">
        <f ca="1"/>
        <v>43.47</v>
      </c>
      <c r="BJ53">
        <f ca="1"/>
        <v>45.73</v>
      </c>
      <c r="BK53">
        <f ca="1"/>
        <v>46.84</v>
      </c>
      <c r="BL53">
        <f ca="1"/>
        <v>48.61</v>
      </c>
      <c r="BM53">
        <f ca="1"/>
        <v>50.91</v>
      </c>
      <c r="BN53">
        <f ca="1"/>
        <v>52.13</v>
      </c>
      <c r="BO53">
        <f ca="1"/>
        <v>52.97</v>
      </c>
      <c r="BP53">
        <f ca="1"/>
        <v>53.58</v>
      </c>
      <c r="BQ53">
        <f ca="1"/>
        <v>54.3</v>
      </c>
      <c r="BR53">
        <f ca="1"/>
        <v>55.24</v>
      </c>
      <c r="BS53">
        <f ca="1"/>
        <v>56.2</v>
      </c>
      <c r="BT53">
        <f ca="1"/>
        <v>57.48</v>
      </c>
      <c r="BU53">
        <f ca="1"/>
        <v>58.14</v>
      </c>
      <c r="BV53">
        <f ca="1"/>
        <v>59.55</v>
      </c>
      <c r="BW53">
        <f ca="1"/>
        <v>62.21</v>
      </c>
      <c r="BX53">
        <f ca="1"/>
        <v>66.38</v>
      </c>
      <c r="BY53">
        <f ca="1"/>
        <v>71.17</v>
      </c>
      <c r="BZ53">
        <f ca="1"/>
        <v>73.069999999999993</v>
      </c>
    </row>
    <row r="54" spans="34:78">
      <c r="AH54">
        <v>6.17</v>
      </c>
      <c r="AI54" s="47">
        <f t="shared" ref="AI54:AQ63" ca="1" si="6">IF(AND(AI$3&gt;=MIN($J$5:$AD$5),AI$3&lt;=MAX($J$5:$AD$5)),INDEX(allCentiles,$AR54,MATCH(AI$3,topRow)),NA())</f>
        <v>31.53</v>
      </c>
      <c r="AJ54" s="47">
        <f t="shared" ca="1" si="6"/>
        <v>35.909999999999997</v>
      </c>
      <c r="AK54" s="47">
        <f t="shared" ca="1" si="6"/>
        <v>41.38</v>
      </c>
      <c r="AL54" s="47">
        <f t="shared" ca="1" si="6"/>
        <v>46.84</v>
      </c>
      <c r="AM54" s="47">
        <f t="shared" ca="1" si="6"/>
        <v>53.58</v>
      </c>
      <c r="AN54" s="47">
        <f t="shared" ca="1" si="6"/>
        <v>58.14</v>
      </c>
      <c r="AO54" s="47">
        <f t="shared" ca="1" si="6"/>
        <v>66.38</v>
      </c>
      <c r="AP54" s="47">
        <f t="shared" ca="1" si="6"/>
        <v>71.17</v>
      </c>
      <c r="AQ54" s="47">
        <f t="shared" ca="1" si="6"/>
        <v>73.069999999999993</v>
      </c>
      <c r="AR54">
        <v>52</v>
      </c>
      <c r="AT54">
        <v>53</v>
      </c>
      <c r="AU54" t="s">
        <v>40</v>
      </c>
      <c r="AV54">
        <v>6.4142621185575104</v>
      </c>
      <c r="AW54">
        <v>71.200532661588994</v>
      </c>
      <c r="AX54">
        <v>60.354680458995801</v>
      </c>
      <c r="AY54">
        <v>54.722494443148697</v>
      </c>
      <c r="AZ54">
        <v>37.469544731730601</v>
      </c>
      <c r="BA54">
        <v>14.519297124399699</v>
      </c>
      <c r="BE54">
        <f ca="1"/>
        <v>6.25</v>
      </c>
      <c r="BF54">
        <f ca="1"/>
        <v>31.76</v>
      </c>
      <c r="BG54">
        <f ca="1"/>
        <v>36.130000000000003</v>
      </c>
      <c r="BH54">
        <f ca="1"/>
        <v>41.59</v>
      </c>
      <c r="BI54">
        <f ca="1"/>
        <v>43.68</v>
      </c>
      <c r="BJ54">
        <f ca="1"/>
        <v>45.91</v>
      </c>
      <c r="BK54">
        <f ca="1"/>
        <v>47.01</v>
      </c>
      <c r="BL54">
        <f ca="1"/>
        <v>48.77</v>
      </c>
      <c r="BM54">
        <f ca="1"/>
        <v>51.07</v>
      </c>
      <c r="BN54">
        <f ca="1"/>
        <v>52.28</v>
      </c>
      <c r="BO54">
        <f ca="1"/>
        <v>53.12</v>
      </c>
      <c r="BP54">
        <f ca="1"/>
        <v>53.74</v>
      </c>
      <c r="BQ54">
        <f ca="1"/>
        <v>54.47</v>
      </c>
      <c r="BR54">
        <f ca="1"/>
        <v>55.41</v>
      </c>
      <c r="BS54">
        <f ca="1"/>
        <v>56.38</v>
      </c>
      <c r="BT54">
        <f ca="1"/>
        <v>57.65</v>
      </c>
      <c r="BU54">
        <f ca="1"/>
        <v>58.3</v>
      </c>
      <c r="BV54">
        <f ca="1"/>
        <v>59.72</v>
      </c>
      <c r="BW54">
        <f ca="1"/>
        <v>62.27</v>
      </c>
      <c r="BX54">
        <f ca="1"/>
        <v>66.599999999999994</v>
      </c>
      <c r="BY54">
        <f ca="1"/>
        <v>71.349999999999994</v>
      </c>
      <c r="BZ54">
        <f ca="1"/>
        <v>73.28</v>
      </c>
    </row>
    <row r="55" spans="34:78">
      <c r="AH55">
        <v>6.25</v>
      </c>
      <c r="AI55" s="47">
        <f t="shared" ca="1" si="6"/>
        <v>31.76</v>
      </c>
      <c r="AJ55" s="47">
        <f t="shared" ca="1" si="6"/>
        <v>36.130000000000003</v>
      </c>
      <c r="AK55" s="47">
        <f t="shared" ca="1" si="6"/>
        <v>41.59</v>
      </c>
      <c r="AL55" s="47">
        <f t="shared" ca="1" si="6"/>
        <v>47.01</v>
      </c>
      <c r="AM55" s="47">
        <f t="shared" ca="1" si="6"/>
        <v>53.74</v>
      </c>
      <c r="AN55" s="47">
        <f t="shared" ca="1" si="6"/>
        <v>58.3</v>
      </c>
      <c r="AO55" s="47">
        <f t="shared" ca="1" si="6"/>
        <v>66.599999999999994</v>
      </c>
      <c r="AP55" s="47">
        <f t="shared" ca="1" si="6"/>
        <v>71.349999999999994</v>
      </c>
      <c r="AQ55" s="47">
        <f t="shared" ca="1" si="6"/>
        <v>73.28</v>
      </c>
      <c r="AR55">
        <v>53</v>
      </c>
      <c r="AT55">
        <v>54</v>
      </c>
      <c r="AU55" t="s">
        <v>40</v>
      </c>
      <c r="AV55">
        <v>6.4975954518908399</v>
      </c>
      <c r="AW55">
        <v>71.438515640826694</v>
      </c>
      <c r="AX55">
        <v>60.539284375327398</v>
      </c>
      <c r="AY55">
        <v>54.8949192162126</v>
      </c>
      <c r="AZ55">
        <v>37.495180585664997</v>
      </c>
      <c r="BA55">
        <v>14.5195366423096</v>
      </c>
      <c r="BE55">
        <f ca="1"/>
        <v>6.33</v>
      </c>
      <c r="BF55">
        <f ca="1"/>
        <v>31.99</v>
      </c>
      <c r="BG55">
        <f ca="1"/>
        <v>36.340000000000003</v>
      </c>
      <c r="BH55">
        <f ca="1"/>
        <v>41.81</v>
      </c>
      <c r="BI55">
        <f ca="1"/>
        <v>43.9</v>
      </c>
      <c r="BJ55">
        <f ca="1"/>
        <v>46.09</v>
      </c>
      <c r="BK55">
        <f ca="1"/>
        <v>47.17</v>
      </c>
      <c r="BL55">
        <f ca="1"/>
        <v>48.92</v>
      </c>
      <c r="BM55">
        <f ca="1"/>
        <v>51.22</v>
      </c>
      <c r="BN55">
        <f ca="1"/>
        <v>52.43</v>
      </c>
      <c r="BO55">
        <f ca="1"/>
        <v>53.27</v>
      </c>
      <c r="BP55">
        <f ca="1"/>
        <v>53.9</v>
      </c>
      <c r="BQ55">
        <f ca="1"/>
        <v>54.64</v>
      </c>
      <c r="BR55">
        <f ca="1"/>
        <v>55.59</v>
      </c>
      <c r="BS55">
        <f ca="1"/>
        <v>56.56</v>
      </c>
      <c r="BT55">
        <f ca="1"/>
        <v>57.82</v>
      </c>
      <c r="BU55">
        <f ca="1"/>
        <v>58.45</v>
      </c>
      <c r="BV55">
        <f ca="1"/>
        <v>59.89</v>
      </c>
      <c r="BW55">
        <f ca="1"/>
        <v>62.33</v>
      </c>
      <c r="BX55">
        <f ca="1"/>
        <v>66.81</v>
      </c>
      <c r="BY55">
        <f ca="1"/>
        <v>71.52</v>
      </c>
      <c r="BZ55">
        <f ca="1"/>
        <v>73.489999999999995</v>
      </c>
    </row>
    <row r="56" spans="34:78">
      <c r="AH56">
        <v>6.33</v>
      </c>
      <c r="AI56" s="47">
        <f t="shared" ca="1" si="6"/>
        <v>31.99</v>
      </c>
      <c r="AJ56" s="47">
        <f t="shared" ca="1" si="6"/>
        <v>36.340000000000003</v>
      </c>
      <c r="AK56" s="47">
        <f t="shared" ca="1" si="6"/>
        <v>41.81</v>
      </c>
      <c r="AL56" s="47">
        <f t="shared" ca="1" si="6"/>
        <v>47.17</v>
      </c>
      <c r="AM56" s="47">
        <f t="shared" ca="1" si="6"/>
        <v>53.9</v>
      </c>
      <c r="AN56" s="47">
        <f t="shared" ca="1" si="6"/>
        <v>58.45</v>
      </c>
      <c r="AO56" s="47">
        <f t="shared" ca="1" si="6"/>
        <v>66.81</v>
      </c>
      <c r="AP56" s="47">
        <f t="shared" ca="1" si="6"/>
        <v>71.52</v>
      </c>
      <c r="AQ56" s="47">
        <f t="shared" ca="1" si="6"/>
        <v>73.489999999999995</v>
      </c>
      <c r="AR56">
        <v>54</v>
      </c>
      <c r="AT56">
        <v>55</v>
      </c>
      <c r="AU56" t="s">
        <v>40</v>
      </c>
      <c r="AV56">
        <v>6.5809287852241702</v>
      </c>
      <c r="AW56">
        <v>71.669773144464102</v>
      </c>
      <c r="AX56">
        <v>60.719232712618897</v>
      </c>
      <c r="AY56">
        <v>55.0636678325668</v>
      </c>
      <c r="AZ56">
        <v>37.519388360304497</v>
      </c>
      <c r="BA56">
        <v>14.519750323622</v>
      </c>
      <c r="BE56">
        <f ca="1"/>
        <v>6.42</v>
      </c>
      <c r="BF56">
        <f ca="1"/>
        <v>32.229999999999997</v>
      </c>
      <c r="BG56">
        <f ca="1"/>
        <v>36.56</v>
      </c>
      <c r="BH56">
        <f ca="1"/>
        <v>42.02</v>
      </c>
      <c r="BI56">
        <f ca="1"/>
        <v>44.11</v>
      </c>
      <c r="BJ56">
        <f ca="1"/>
        <v>46.27</v>
      </c>
      <c r="BK56">
        <f ca="1"/>
        <v>47.34</v>
      </c>
      <c r="BL56">
        <f ca="1"/>
        <v>49.08</v>
      </c>
      <c r="BM56">
        <f ca="1"/>
        <v>51.37</v>
      </c>
      <c r="BN56">
        <f ca="1"/>
        <v>52.59</v>
      </c>
      <c r="BO56">
        <f ca="1"/>
        <v>53.42</v>
      </c>
      <c r="BP56">
        <f ca="1"/>
        <v>54.05</v>
      </c>
      <c r="BQ56">
        <f ca="1"/>
        <v>54.81</v>
      </c>
      <c r="BR56">
        <f ca="1"/>
        <v>55.76</v>
      </c>
      <c r="BS56">
        <f ca="1"/>
        <v>56.74</v>
      </c>
      <c r="BT56">
        <f ca="1"/>
        <v>58</v>
      </c>
      <c r="BU56">
        <f ca="1"/>
        <v>58.62</v>
      </c>
      <c r="BV56">
        <f ca="1"/>
        <v>60.08</v>
      </c>
      <c r="BW56">
        <f ca="1"/>
        <v>62.39</v>
      </c>
      <c r="BX56">
        <f ca="1"/>
        <v>67.02</v>
      </c>
      <c r="BY56">
        <f ca="1"/>
        <v>71.69</v>
      </c>
      <c r="BZ56">
        <f ca="1"/>
        <v>73.7</v>
      </c>
    </row>
    <row r="57" spans="34:78">
      <c r="AH57">
        <v>6.42</v>
      </c>
      <c r="AI57" s="47">
        <f t="shared" ca="1" si="6"/>
        <v>32.229999999999997</v>
      </c>
      <c r="AJ57" s="47">
        <f t="shared" ca="1" si="6"/>
        <v>36.56</v>
      </c>
      <c r="AK57" s="47">
        <f t="shared" ca="1" si="6"/>
        <v>42.02</v>
      </c>
      <c r="AL57" s="47">
        <f t="shared" ca="1" si="6"/>
        <v>47.34</v>
      </c>
      <c r="AM57" s="47">
        <f t="shared" ca="1" si="6"/>
        <v>54.05</v>
      </c>
      <c r="AN57" s="47">
        <f t="shared" ca="1" si="6"/>
        <v>58.62</v>
      </c>
      <c r="AO57" s="47">
        <f t="shared" ca="1" si="6"/>
        <v>67.02</v>
      </c>
      <c r="AP57" s="47">
        <f t="shared" ca="1" si="6"/>
        <v>71.69</v>
      </c>
      <c r="AQ57" s="47">
        <f t="shared" ca="1" si="6"/>
        <v>73.7</v>
      </c>
      <c r="AR57">
        <v>55</v>
      </c>
      <c r="AT57">
        <v>56</v>
      </c>
      <c r="AU57" t="s">
        <v>40</v>
      </c>
      <c r="AV57">
        <v>6.6642621185575104</v>
      </c>
      <c r="AW57">
        <v>71.894495236606801</v>
      </c>
      <c r="AX57">
        <v>60.894642881251301</v>
      </c>
      <c r="AY57">
        <v>55.228818669163402</v>
      </c>
      <c r="AZ57">
        <v>37.542247608702802</v>
      </c>
      <c r="BA57">
        <v>14.5199409553094</v>
      </c>
      <c r="BE57">
        <f ca="1"/>
        <v>6.5</v>
      </c>
      <c r="BF57">
        <f ca="1"/>
        <v>32.47</v>
      </c>
      <c r="BG57">
        <f ca="1"/>
        <v>36.78</v>
      </c>
      <c r="BH57">
        <f ca="1"/>
        <v>42.24</v>
      </c>
      <c r="BI57">
        <f ca="1"/>
        <v>44.33</v>
      </c>
      <c r="BJ57">
        <f ca="1"/>
        <v>46.46</v>
      </c>
      <c r="BK57">
        <f ca="1"/>
        <v>47.5</v>
      </c>
      <c r="BL57">
        <f ca="1"/>
        <v>49.24</v>
      </c>
      <c r="BM57">
        <f ca="1"/>
        <v>51.52</v>
      </c>
      <c r="BN57">
        <f ca="1"/>
        <v>52.74</v>
      </c>
      <c r="BO57">
        <f ca="1"/>
        <v>53.57</v>
      </c>
      <c r="BP57">
        <f ca="1"/>
        <v>54.21</v>
      </c>
      <c r="BQ57">
        <f ca="1"/>
        <v>54.98</v>
      </c>
      <c r="BR57">
        <f ca="1"/>
        <v>55.93</v>
      </c>
      <c r="BS57">
        <f ca="1"/>
        <v>56.93</v>
      </c>
      <c r="BT57">
        <f ca="1"/>
        <v>58.18</v>
      </c>
      <c r="BU57">
        <f ca="1"/>
        <v>58.79</v>
      </c>
      <c r="BV57">
        <f ca="1"/>
        <v>60.27</v>
      </c>
      <c r="BW57">
        <f ca="1"/>
        <v>62.45</v>
      </c>
      <c r="BX57">
        <f ca="1"/>
        <v>67.23</v>
      </c>
      <c r="BY57">
        <f ca="1"/>
        <v>71.849999999999994</v>
      </c>
      <c r="BZ57">
        <f ca="1"/>
        <v>73.900000000000006</v>
      </c>
    </row>
    <row r="58" spans="34:78">
      <c r="AH58">
        <v>6.5</v>
      </c>
      <c r="AI58" s="47">
        <f t="shared" ca="1" si="6"/>
        <v>32.47</v>
      </c>
      <c r="AJ58" s="47">
        <f t="shared" ca="1" si="6"/>
        <v>36.78</v>
      </c>
      <c r="AK58" s="47">
        <f t="shared" ca="1" si="6"/>
        <v>42.24</v>
      </c>
      <c r="AL58" s="47">
        <f t="shared" ca="1" si="6"/>
        <v>47.5</v>
      </c>
      <c r="AM58" s="47">
        <f t="shared" ca="1" si="6"/>
        <v>54.21</v>
      </c>
      <c r="AN58" s="47">
        <f t="shared" ca="1" si="6"/>
        <v>58.79</v>
      </c>
      <c r="AO58" s="47">
        <f t="shared" ca="1" si="6"/>
        <v>67.23</v>
      </c>
      <c r="AP58" s="47">
        <f t="shared" ca="1" si="6"/>
        <v>71.849999999999994</v>
      </c>
      <c r="AQ58" s="47">
        <f t="shared" ca="1" si="6"/>
        <v>73.900000000000006</v>
      </c>
      <c r="AR58">
        <v>56</v>
      </c>
      <c r="AT58">
        <v>57</v>
      </c>
      <c r="AU58" t="s">
        <v>40</v>
      </c>
      <c r="AV58">
        <v>6.7475954518908399</v>
      </c>
      <c r="AW58">
        <v>72.112866610087295</v>
      </c>
      <c r="AX58">
        <v>61.065629330600103</v>
      </c>
      <c r="AY58">
        <v>55.390448431929997</v>
      </c>
      <c r="AZ58">
        <v>37.563833452305701</v>
      </c>
      <c r="BA58">
        <v>14.520111023715399</v>
      </c>
      <c r="BE58">
        <f ca="1"/>
        <v>6.58</v>
      </c>
      <c r="BF58">
        <f ca="1"/>
        <v>32.72</v>
      </c>
      <c r="BG58">
        <f ca="1"/>
        <v>37.01</v>
      </c>
      <c r="BH58">
        <f ca="1"/>
        <v>42.45</v>
      </c>
      <c r="BI58">
        <f ca="1"/>
        <v>44.55</v>
      </c>
      <c r="BJ58">
        <f ca="1"/>
        <v>46.64</v>
      </c>
      <c r="BK58">
        <f ca="1"/>
        <v>47.67</v>
      </c>
      <c r="BL58">
        <f ca="1"/>
        <v>49.4</v>
      </c>
      <c r="BM58">
        <f ca="1"/>
        <v>51.68</v>
      </c>
      <c r="BN58">
        <f ca="1"/>
        <v>52.89</v>
      </c>
      <c r="BO58">
        <f ca="1"/>
        <v>53.72</v>
      </c>
      <c r="BP58">
        <f ca="1"/>
        <v>54.36</v>
      </c>
      <c r="BQ58">
        <f ca="1"/>
        <v>55.14</v>
      </c>
      <c r="BR58">
        <f ca="1"/>
        <v>56.1</v>
      </c>
      <c r="BS58">
        <f ca="1"/>
        <v>57.11</v>
      </c>
      <c r="BT58">
        <f ca="1"/>
        <v>58.36</v>
      </c>
      <c r="BU58">
        <f ca="1"/>
        <v>58.96</v>
      </c>
      <c r="BV58">
        <f ca="1"/>
        <v>60.46</v>
      </c>
      <c r="BW58">
        <f ca="1"/>
        <v>62.51</v>
      </c>
      <c r="BX58">
        <f ca="1"/>
        <v>67.430000000000007</v>
      </c>
      <c r="BY58">
        <f ca="1"/>
        <v>72.010000000000005</v>
      </c>
      <c r="BZ58">
        <f ca="1"/>
        <v>74.099999999999994</v>
      </c>
    </row>
    <row r="59" spans="34:78">
      <c r="AH59">
        <v>6.58</v>
      </c>
      <c r="AI59" s="47">
        <f t="shared" ca="1" si="6"/>
        <v>32.72</v>
      </c>
      <c r="AJ59" s="47">
        <f t="shared" ca="1" si="6"/>
        <v>37.01</v>
      </c>
      <c r="AK59" s="47">
        <f t="shared" ca="1" si="6"/>
        <v>42.45</v>
      </c>
      <c r="AL59" s="47">
        <f t="shared" ca="1" si="6"/>
        <v>47.67</v>
      </c>
      <c r="AM59" s="47">
        <f t="shared" ca="1" si="6"/>
        <v>54.36</v>
      </c>
      <c r="AN59" s="47">
        <f t="shared" ca="1" si="6"/>
        <v>58.96</v>
      </c>
      <c r="AO59" s="47">
        <f t="shared" ca="1" si="6"/>
        <v>67.430000000000007</v>
      </c>
      <c r="AP59" s="47">
        <f t="shared" ca="1" si="6"/>
        <v>72.010000000000005</v>
      </c>
      <c r="AQ59" s="47">
        <f t="shared" ca="1" si="6"/>
        <v>74.099999999999994</v>
      </c>
      <c r="AR59">
        <v>57</v>
      </c>
      <c r="AT59">
        <v>58</v>
      </c>
      <c r="AU59" t="s">
        <v>40</v>
      </c>
      <c r="AV59">
        <v>6.8309287852241702</v>
      </c>
      <c r="AW59">
        <v>72.325066738259295</v>
      </c>
      <c r="AX59">
        <v>61.232303623708901</v>
      </c>
      <c r="AY59">
        <v>55.548632191397303</v>
      </c>
      <c r="AZ59">
        <v>37.584216827818501</v>
      </c>
      <c r="BA59">
        <v>14.5202627469841</v>
      </c>
      <c r="BE59">
        <f ca="1"/>
        <v>6.67</v>
      </c>
      <c r="BF59">
        <f ca="1"/>
        <v>32.97</v>
      </c>
      <c r="BG59">
        <f ca="1"/>
        <v>37.24</v>
      </c>
      <c r="BH59">
        <f ca="1"/>
        <v>42.67</v>
      </c>
      <c r="BI59">
        <f ca="1"/>
        <v>44.76</v>
      </c>
      <c r="BJ59">
        <f ca="1"/>
        <v>46.82</v>
      </c>
      <c r="BK59">
        <f ca="1"/>
        <v>47.84</v>
      </c>
      <c r="BL59">
        <f ca="1"/>
        <v>49.56</v>
      </c>
      <c r="BM59">
        <f ca="1"/>
        <v>51.83</v>
      </c>
      <c r="BN59">
        <f ca="1"/>
        <v>53.04</v>
      </c>
      <c r="BO59">
        <f ca="1"/>
        <v>53.87</v>
      </c>
      <c r="BP59">
        <f ca="1"/>
        <v>54.52</v>
      </c>
      <c r="BQ59">
        <f ca="1"/>
        <v>55.31</v>
      </c>
      <c r="BR59">
        <f ca="1"/>
        <v>56.27</v>
      </c>
      <c r="BS59">
        <f ca="1"/>
        <v>57.29</v>
      </c>
      <c r="BT59">
        <f ca="1"/>
        <v>58.55</v>
      </c>
      <c r="BU59">
        <f ca="1"/>
        <v>59.14</v>
      </c>
      <c r="BV59">
        <f ca="1"/>
        <v>60.67</v>
      </c>
      <c r="BW59">
        <f ca="1"/>
        <v>62.6</v>
      </c>
      <c r="BX59">
        <f ca="1"/>
        <v>67.64</v>
      </c>
      <c r="BY59">
        <f ca="1"/>
        <v>72.17</v>
      </c>
      <c r="BZ59">
        <f ca="1"/>
        <v>74.3</v>
      </c>
    </row>
    <row r="60" spans="34:78">
      <c r="AH60">
        <v>6.67</v>
      </c>
      <c r="AI60" s="47">
        <f t="shared" ca="1" si="6"/>
        <v>32.97</v>
      </c>
      <c r="AJ60" s="47">
        <f t="shared" ca="1" si="6"/>
        <v>37.24</v>
      </c>
      <c r="AK60" s="47">
        <f t="shared" ca="1" si="6"/>
        <v>42.67</v>
      </c>
      <c r="AL60" s="47">
        <f t="shared" ca="1" si="6"/>
        <v>47.84</v>
      </c>
      <c r="AM60" s="47">
        <f t="shared" ca="1" si="6"/>
        <v>54.52</v>
      </c>
      <c r="AN60" s="47">
        <f t="shared" ca="1" si="6"/>
        <v>59.14</v>
      </c>
      <c r="AO60" s="47">
        <f t="shared" ca="1" si="6"/>
        <v>67.64</v>
      </c>
      <c r="AP60" s="47">
        <f t="shared" ca="1" si="6"/>
        <v>72.17</v>
      </c>
      <c r="AQ60" s="47">
        <f t="shared" ca="1" si="6"/>
        <v>74.3</v>
      </c>
      <c r="AR60">
        <v>58</v>
      </c>
      <c r="AT60">
        <v>59</v>
      </c>
      <c r="AU60" t="s">
        <v>40</v>
      </c>
      <c r="AV60">
        <v>6.9142621185575104</v>
      </c>
      <c r="AW60">
        <v>72.531270022501801</v>
      </c>
      <c r="AX60">
        <v>61.3947745100809</v>
      </c>
      <c r="AY60">
        <v>55.703443417565502</v>
      </c>
      <c r="AZ60">
        <v>37.603464720323501</v>
      </c>
      <c r="BA60">
        <v>14.520398103990299</v>
      </c>
      <c r="BE60">
        <f ca="1"/>
        <v>6.75</v>
      </c>
      <c r="BF60">
        <f ca="1"/>
        <v>33.22</v>
      </c>
      <c r="BG60">
        <f ca="1"/>
        <v>37.47</v>
      </c>
      <c r="BH60">
        <f ca="1"/>
        <v>42.89</v>
      </c>
      <c r="BI60">
        <f ca="1"/>
        <v>44.98</v>
      </c>
      <c r="BJ60">
        <f ca="1"/>
        <v>47.01</v>
      </c>
      <c r="BK60">
        <f ca="1"/>
        <v>48.01</v>
      </c>
      <c r="BL60">
        <f ca="1"/>
        <v>49.73</v>
      </c>
      <c r="BM60">
        <f ca="1"/>
        <v>51.98</v>
      </c>
      <c r="BN60">
        <f ca="1"/>
        <v>53.2</v>
      </c>
      <c r="BO60">
        <f ca="1"/>
        <v>54.02</v>
      </c>
      <c r="BP60">
        <f ca="1"/>
        <v>54.67</v>
      </c>
      <c r="BQ60">
        <f ca="1"/>
        <v>55.48</v>
      </c>
      <c r="BR60">
        <f ca="1"/>
        <v>56.45</v>
      </c>
      <c r="BS60">
        <f ca="1"/>
        <v>57.47</v>
      </c>
      <c r="BT60">
        <f ca="1"/>
        <v>58.73</v>
      </c>
      <c r="BU60">
        <f ca="1"/>
        <v>59.33</v>
      </c>
      <c r="BV60">
        <f ca="1"/>
        <v>60.87</v>
      </c>
      <c r="BW60">
        <f ca="1"/>
        <v>62.69</v>
      </c>
      <c r="BX60">
        <f ca="1"/>
        <v>67.849999999999994</v>
      </c>
      <c r="BY60">
        <f ca="1"/>
        <v>72.33</v>
      </c>
      <c r="BZ60">
        <f ca="1"/>
        <v>74.5</v>
      </c>
    </row>
    <row r="61" spans="34:78">
      <c r="AH61">
        <v>6.75</v>
      </c>
      <c r="AI61" s="47">
        <f t="shared" ca="1" si="6"/>
        <v>33.22</v>
      </c>
      <c r="AJ61" s="47">
        <f t="shared" ca="1" si="6"/>
        <v>37.47</v>
      </c>
      <c r="AK61" s="47">
        <f t="shared" ca="1" si="6"/>
        <v>42.89</v>
      </c>
      <c r="AL61" s="47">
        <f t="shared" ca="1" si="6"/>
        <v>48.01</v>
      </c>
      <c r="AM61" s="47">
        <f t="shared" ca="1" si="6"/>
        <v>54.67</v>
      </c>
      <c r="AN61" s="47">
        <f t="shared" ca="1" si="6"/>
        <v>59.33</v>
      </c>
      <c r="AO61" s="47">
        <f t="shared" ca="1" si="6"/>
        <v>67.849999999999994</v>
      </c>
      <c r="AP61" s="47">
        <f t="shared" ca="1" si="6"/>
        <v>72.33</v>
      </c>
      <c r="AQ61" s="47">
        <f t="shared" ca="1" si="6"/>
        <v>74.5</v>
      </c>
      <c r="AR61">
        <v>59</v>
      </c>
      <c r="AT61">
        <v>60</v>
      </c>
      <c r="AU61" t="s">
        <v>40</v>
      </c>
      <c r="AV61">
        <v>6.9975954518908399</v>
      </c>
      <c r="AW61">
        <v>72.731645935554496</v>
      </c>
      <c r="AX61">
        <v>61.5531479966346</v>
      </c>
      <c r="AY61">
        <v>55.854954014028998</v>
      </c>
      <c r="AZ61">
        <v>37.621640383409897</v>
      </c>
      <c r="BA61">
        <v>14.520518860148901</v>
      </c>
      <c r="BE61">
        <f ca="1"/>
        <v>6.83</v>
      </c>
      <c r="BF61">
        <f ca="1"/>
        <v>33.479999999999997</v>
      </c>
      <c r="BG61">
        <f ca="1"/>
        <v>37.700000000000003</v>
      </c>
      <c r="BH61">
        <f ca="1"/>
        <v>43.11</v>
      </c>
      <c r="BI61">
        <f ca="1"/>
        <v>45.2</v>
      </c>
      <c r="BJ61">
        <f ca="1"/>
        <v>47.19</v>
      </c>
      <c r="BK61">
        <f ca="1"/>
        <v>48.18</v>
      </c>
      <c r="BL61">
        <f ca="1"/>
        <v>49.89</v>
      </c>
      <c r="BM61">
        <f ca="1"/>
        <v>52.14</v>
      </c>
      <c r="BN61">
        <f ca="1"/>
        <v>53.35</v>
      </c>
      <c r="BO61">
        <f ca="1"/>
        <v>54.17</v>
      </c>
      <c r="BP61">
        <f ca="1"/>
        <v>54.83</v>
      </c>
      <c r="BQ61">
        <f ca="1"/>
        <v>55.66</v>
      </c>
      <c r="BR61">
        <f ca="1"/>
        <v>56.62</v>
      </c>
      <c r="BS61">
        <f ca="1"/>
        <v>57.65</v>
      </c>
      <c r="BT61">
        <f ca="1"/>
        <v>58.93</v>
      </c>
      <c r="BU61">
        <f ca="1"/>
        <v>59.52</v>
      </c>
      <c r="BV61">
        <f ca="1"/>
        <v>61.09</v>
      </c>
      <c r="BW61">
        <f ca="1"/>
        <v>62.8</v>
      </c>
      <c r="BX61">
        <f ca="1"/>
        <v>68.05</v>
      </c>
      <c r="BY61">
        <f ca="1"/>
        <v>72.489999999999995</v>
      </c>
      <c r="BZ61">
        <f ca="1"/>
        <v>74.69</v>
      </c>
    </row>
    <row r="62" spans="34:78">
      <c r="AH62">
        <v>6.83</v>
      </c>
      <c r="AI62" s="47">
        <f t="shared" ca="1" si="6"/>
        <v>33.479999999999997</v>
      </c>
      <c r="AJ62" s="47">
        <f t="shared" ca="1" si="6"/>
        <v>37.700000000000003</v>
      </c>
      <c r="AK62" s="47">
        <f t="shared" ca="1" si="6"/>
        <v>43.11</v>
      </c>
      <c r="AL62" s="47">
        <f t="shared" ca="1" si="6"/>
        <v>48.18</v>
      </c>
      <c r="AM62" s="47">
        <f t="shared" ca="1" si="6"/>
        <v>54.83</v>
      </c>
      <c r="AN62" s="47">
        <f t="shared" ca="1" si="6"/>
        <v>59.52</v>
      </c>
      <c r="AO62" s="47">
        <f t="shared" ca="1" si="6"/>
        <v>68.05</v>
      </c>
      <c r="AP62" s="47">
        <f t="shared" ca="1" si="6"/>
        <v>72.489999999999995</v>
      </c>
      <c r="AQ62" s="47">
        <f t="shared" ca="1" si="6"/>
        <v>74.69</v>
      </c>
      <c r="AR62">
        <v>60</v>
      </c>
      <c r="AT62">
        <v>61</v>
      </c>
      <c r="AU62" t="s">
        <v>40</v>
      </c>
      <c r="AV62">
        <v>7.0809287852241702</v>
      </c>
      <c r="AW62">
        <v>72.926359160803202</v>
      </c>
      <c r="AX62">
        <v>61.707527416869702</v>
      </c>
      <c r="AY62">
        <v>56.0032343513722</v>
      </c>
      <c r="AZ62">
        <v>37.638803547041697</v>
      </c>
      <c r="BA62">
        <v>14.520626590441299</v>
      </c>
      <c r="BE62">
        <f ca="1"/>
        <v>6.92</v>
      </c>
      <c r="BF62">
        <f ca="1"/>
        <v>33.74</v>
      </c>
      <c r="BG62">
        <f ca="1"/>
        <v>37.93</v>
      </c>
      <c r="BH62">
        <f ca="1"/>
        <v>43.33</v>
      </c>
      <c r="BI62">
        <f ca="1"/>
        <v>45.42</v>
      </c>
      <c r="BJ62">
        <f ca="1"/>
        <v>47.38</v>
      </c>
      <c r="BK62">
        <f ca="1"/>
        <v>48.35</v>
      </c>
      <c r="BL62">
        <f ca="1"/>
        <v>50.05</v>
      </c>
      <c r="BM62">
        <f ca="1"/>
        <v>52.29</v>
      </c>
      <c r="BN62">
        <f ca="1"/>
        <v>53.5</v>
      </c>
      <c r="BO62">
        <f ca="1"/>
        <v>54.32</v>
      </c>
      <c r="BP62">
        <f ca="1"/>
        <v>54.98</v>
      </c>
      <c r="BQ62">
        <f ca="1"/>
        <v>55.83</v>
      </c>
      <c r="BR62">
        <f ca="1"/>
        <v>56.79</v>
      </c>
      <c r="BS62">
        <f ca="1"/>
        <v>57.83</v>
      </c>
      <c r="BT62">
        <f ca="1"/>
        <v>59.12</v>
      </c>
      <c r="BU62">
        <f ca="1"/>
        <v>59.72</v>
      </c>
      <c r="BV62">
        <f ca="1"/>
        <v>61.31</v>
      </c>
      <c r="BW62">
        <f ca="1"/>
        <v>62.92</v>
      </c>
      <c r="BX62">
        <f ca="1"/>
        <v>68.27</v>
      </c>
      <c r="BY62">
        <f ca="1"/>
        <v>72.66</v>
      </c>
      <c r="BZ62">
        <f ca="1"/>
        <v>74.88</v>
      </c>
    </row>
    <row r="63" spans="34:78">
      <c r="AH63">
        <v>6.92</v>
      </c>
      <c r="AI63" s="47">
        <f t="shared" ca="1" si="6"/>
        <v>33.74</v>
      </c>
      <c r="AJ63" s="47">
        <f t="shared" ca="1" si="6"/>
        <v>37.93</v>
      </c>
      <c r="AK63" s="47">
        <f t="shared" ca="1" si="6"/>
        <v>43.33</v>
      </c>
      <c r="AL63" s="47">
        <f t="shared" ca="1" si="6"/>
        <v>48.35</v>
      </c>
      <c r="AM63" s="47">
        <f t="shared" ca="1" si="6"/>
        <v>54.98</v>
      </c>
      <c r="AN63" s="47">
        <f t="shared" ca="1" si="6"/>
        <v>59.72</v>
      </c>
      <c r="AO63" s="47">
        <f t="shared" ca="1" si="6"/>
        <v>68.27</v>
      </c>
      <c r="AP63" s="47">
        <f t="shared" ca="1" si="6"/>
        <v>72.66</v>
      </c>
      <c r="AQ63" s="47">
        <f t="shared" ca="1" si="6"/>
        <v>74.88</v>
      </c>
      <c r="AR63">
        <v>61</v>
      </c>
      <c r="AT63">
        <v>62</v>
      </c>
      <c r="AU63" t="s">
        <v>40</v>
      </c>
      <c r="AV63">
        <v>7.1642621185575104</v>
      </c>
      <c r="AW63">
        <v>73.115569727627999</v>
      </c>
      <c r="AX63">
        <v>61.8580134982884</v>
      </c>
      <c r="AY63">
        <v>56.148353299853603</v>
      </c>
      <c r="AZ63">
        <v>37.655010613845903</v>
      </c>
      <c r="BA63">
        <v>14.520722699956901</v>
      </c>
      <c r="BE63">
        <f ca="1"/>
        <v>7</v>
      </c>
      <c r="BF63">
        <f ca="1"/>
        <v>34</v>
      </c>
      <c r="BG63">
        <f ca="1"/>
        <v>38.17</v>
      </c>
      <c r="BH63">
        <f ca="1"/>
        <v>43.56</v>
      </c>
      <c r="BI63">
        <f ca="1"/>
        <v>45.64</v>
      </c>
      <c r="BJ63">
        <f ca="1"/>
        <v>47.57</v>
      </c>
      <c r="BK63">
        <f ca="1"/>
        <v>48.52</v>
      </c>
      <c r="BL63">
        <f ca="1"/>
        <v>50.22</v>
      </c>
      <c r="BM63">
        <f ca="1"/>
        <v>52.45</v>
      </c>
      <c r="BN63">
        <f ca="1"/>
        <v>53.66</v>
      </c>
      <c r="BO63">
        <f ca="1"/>
        <v>54.47</v>
      </c>
      <c r="BP63">
        <f ca="1"/>
        <v>55.14</v>
      </c>
      <c r="BQ63">
        <f ca="1"/>
        <v>56</v>
      </c>
      <c r="BR63">
        <f ca="1"/>
        <v>56.97</v>
      </c>
      <c r="BS63">
        <f ca="1"/>
        <v>58.02</v>
      </c>
      <c r="BT63">
        <f ca="1"/>
        <v>59.32</v>
      </c>
      <c r="BU63">
        <f ca="1"/>
        <v>59.93</v>
      </c>
      <c r="BV63">
        <f ca="1"/>
        <v>61.54</v>
      </c>
      <c r="BW63">
        <f ca="1"/>
        <v>63.06</v>
      </c>
      <c r="BX63">
        <f ca="1"/>
        <v>68.48</v>
      </c>
      <c r="BY63">
        <f ca="1"/>
        <v>72.83</v>
      </c>
      <c r="BZ63">
        <f ca="1"/>
        <v>75.06</v>
      </c>
    </row>
    <row r="64" spans="34:78">
      <c r="AH64">
        <v>7</v>
      </c>
      <c r="AI64" s="47">
        <f t="shared" ref="AI64:AQ73" ca="1" si="7">IF(AND(AI$3&gt;=MIN($J$5:$AD$5),AI$3&lt;=MAX($J$5:$AD$5)),INDEX(allCentiles,$AR64,MATCH(AI$3,topRow)),NA())</f>
        <v>34</v>
      </c>
      <c r="AJ64" s="47">
        <f t="shared" ca="1" si="7"/>
        <v>38.17</v>
      </c>
      <c r="AK64" s="47">
        <f t="shared" ca="1" si="7"/>
        <v>43.56</v>
      </c>
      <c r="AL64" s="47">
        <f t="shared" ca="1" si="7"/>
        <v>48.52</v>
      </c>
      <c r="AM64" s="47">
        <f t="shared" ca="1" si="7"/>
        <v>55.14</v>
      </c>
      <c r="AN64" s="47">
        <f t="shared" ca="1" si="7"/>
        <v>59.93</v>
      </c>
      <c r="AO64" s="47">
        <f t="shared" ca="1" si="7"/>
        <v>68.48</v>
      </c>
      <c r="AP64" s="47">
        <f t="shared" ca="1" si="7"/>
        <v>72.83</v>
      </c>
      <c r="AQ64" s="47">
        <f t="shared" ca="1" si="7"/>
        <v>75.06</v>
      </c>
      <c r="AR64">
        <v>62</v>
      </c>
      <c r="AT64">
        <v>63</v>
      </c>
      <c r="AU64" t="s">
        <v>40</v>
      </c>
      <c r="AV64">
        <v>7.2475954518908399</v>
      </c>
      <c r="AW64">
        <v>73.299433142927299</v>
      </c>
      <c r="AX64">
        <v>62.004704428117698</v>
      </c>
      <c r="AY64">
        <v>56.290378261394103</v>
      </c>
      <c r="AZ64">
        <v>37.670314844466098</v>
      </c>
      <c r="BA64">
        <v>14.520808442219</v>
      </c>
      <c r="BE64">
        <f ca="1"/>
        <v>7.08</v>
      </c>
      <c r="BF64">
        <f ca="1"/>
        <v>34.270000000000003</v>
      </c>
      <c r="BG64">
        <f ca="1"/>
        <v>38.409999999999997</v>
      </c>
      <c r="BH64">
        <f ca="1"/>
        <v>43.78</v>
      </c>
      <c r="BI64">
        <f ca="1"/>
        <v>45.87</v>
      </c>
      <c r="BJ64">
        <f ca="1"/>
        <v>47.76</v>
      </c>
      <c r="BK64">
        <f ca="1"/>
        <v>48.7</v>
      </c>
      <c r="BL64">
        <f ca="1"/>
        <v>50.38</v>
      </c>
      <c r="BM64">
        <f ca="1"/>
        <v>52.6</v>
      </c>
      <c r="BN64">
        <f ca="1"/>
        <v>53.81</v>
      </c>
      <c r="BO64">
        <f ca="1"/>
        <v>54.62</v>
      </c>
      <c r="BP64">
        <f ca="1"/>
        <v>55.29</v>
      </c>
      <c r="BQ64">
        <f ca="1"/>
        <v>56.17</v>
      </c>
      <c r="BR64">
        <f ca="1"/>
        <v>57.14</v>
      </c>
      <c r="BS64">
        <f ca="1"/>
        <v>58.2</v>
      </c>
      <c r="BT64">
        <f ca="1"/>
        <v>59.52</v>
      </c>
      <c r="BU64">
        <f ca="1"/>
        <v>60.14</v>
      </c>
      <c r="BV64">
        <f ca="1"/>
        <v>61.77</v>
      </c>
      <c r="BW64">
        <f ca="1"/>
        <v>63.22</v>
      </c>
      <c r="BX64">
        <f ca="1"/>
        <v>68.7</v>
      </c>
      <c r="BY64">
        <f ca="1"/>
        <v>73.02</v>
      </c>
      <c r="BZ64">
        <f ca="1"/>
        <v>75.239999999999995</v>
      </c>
    </row>
    <row r="65" spans="34:78">
      <c r="AH65">
        <v>7.08</v>
      </c>
      <c r="AI65" s="47">
        <f t="shared" ca="1" si="7"/>
        <v>34.270000000000003</v>
      </c>
      <c r="AJ65" s="47">
        <f t="shared" ca="1" si="7"/>
        <v>38.409999999999997</v>
      </c>
      <c r="AK65" s="47">
        <f t="shared" ca="1" si="7"/>
        <v>43.78</v>
      </c>
      <c r="AL65" s="47">
        <f t="shared" ca="1" si="7"/>
        <v>48.7</v>
      </c>
      <c r="AM65" s="47">
        <f t="shared" ca="1" si="7"/>
        <v>55.29</v>
      </c>
      <c r="AN65" s="47">
        <f t="shared" ca="1" si="7"/>
        <v>60.14</v>
      </c>
      <c r="AO65" s="47">
        <f t="shared" ca="1" si="7"/>
        <v>68.7</v>
      </c>
      <c r="AP65" s="47">
        <f t="shared" ca="1" si="7"/>
        <v>73.02</v>
      </c>
      <c r="AQ65" s="47">
        <f t="shared" ca="1" si="7"/>
        <v>75.239999999999995</v>
      </c>
      <c r="AR65">
        <v>63</v>
      </c>
      <c r="AT65">
        <v>64</v>
      </c>
      <c r="AU65" t="s">
        <v>40</v>
      </c>
      <c r="AV65">
        <v>7.3309287852241702</v>
      </c>
      <c r="AW65">
        <v>73.478100518924506</v>
      </c>
      <c r="AX65">
        <v>62.147695917372403</v>
      </c>
      <c r="AY65">
        <v>56.429375200881701</v>
      </c>
      <c r="AZ65">
        <v>37.684766532591397</v>
      </c>
      <c r="BA65">
        <v>14.5208849355348</v>
      </c>
      <c r="BE65">
        <f ca="1"/>
        <v>7.17</v>
      </c>
      <c r="BF65">
        <f ca="1"/>
        <v>34.54</v>
      </c>
      <c r="BG65">
        <f ca="1"/>
        <v>38.65</v>
      </c>
      <c r="BH65">
        <f ca="1"/>
        <v>44.01</v>
      </c>
      <c r="BI65">
        <f ca="1"/>
        <v>46.09</v>
      </c>
      <c r="BJ65">
        <f ca="1"/>
        <v>47.95</v>
      </c>
      <c r="BK65">
        <f ca="1"/>
        <v>48.87</v>
      </c>
      <c r="BL65">
        <f ca="1"/>
        <v>50.55</v>
      </c>
      <c r="BM65">
        <f ca="1"/>
        <v>52.75</v>
      </c>
      <c r="BN65">
        <f ca="1"/>
        <v>53.96</v>
      </c>
      <c r="BO65">
        <f ca="1"/>
        <v>54.77</v>
      </c>
      <c r="BP65">
        <f ca="1"/>
        <v>55.45</v>
      </c>
      <c r="BQ65">
        <f ca="1"/>
        <v>56.34</v>
      </c>
      <c r="BR65">
        <f ca="1"/>
        <v>57.31</v>
      </c>
      <c r="BS65">
        <f ca="1"/>
        <v>58.38</v>
      </c>
      <c r="BT65">
        <f ca="1"/>
        <v>59.72</v>
      </c>
      <c r="BU65">
        <f ca="1"/>
        <v>60.36</v>
      </c>
      <c r="BV65">
        <f ca="1"/>
        <v>62.01</v>
      </c>
      <c r="BW65">
        <f ca="1"/>
        <v>63.39</v>
      </c>
      <c r="BX65">
        <f ca="1"/>
        <v>68.94</v>
      </c>
      <c r="BY65">
        <f ca="1"/>
        <v>73.22</v>
      </c>
      <c r="BZ65">
        <f ca="1"/>
        <v>75.42</v>
      </c>
    </row>
    <row r="66" spans="34:78">
      <c r="AH66">
        <v>7.17</v>
      </c>
      <c r="AI66" s="47">
        <f t="shared" ca="1" si="7"/>
        <v>34.54</v>
      </c>
      <c r="AJ66" s="47">
        <f t="shared" ca="1" si="7"/>
        <v>38.65</v>
      </c>
      <c r="AK66" s="47">
        <f t="shared" ca="1" si="7"/>
        <v>44.01</v>
      </c>
      <c r="AL66" s="47">
        <f t="shared" ca="1" si="7"/>
        <v>48.87</v>
      </c>
      <c r="AM66" s="47">
        <f t="shared" ca="1" si="7"/>
        <v>55.45</v>
      </c>
      <c r="AN66" s="47">
        <f t="shared" ca="1" si="7"/>
        <v>60.36</v>
      </c>
      <c r="AO66" s="47">
        <f t="shared" ca="1" si="7"/>
        <v>68.94</v>
      </c>
      <c r="AP66" s="47">
        <f t="shared" ca="1" si="7"/>
        <v>73.22</v>
      </c>
      <c r="AQ66" s="47">
        <f t="shared" ca="1" si="7"/>
        <v>75.42</v>
      </c>
      <c r="AR66">
        <v>64</v>
      </c>
      <c r="AT66">
        <v>65</v>
      </c>
      <c r="AU66" t="s">
        <v>40</v>
      </c>
      <c r="AV66">
        <v>7.4142621185575104</v>
      </c>
      <c r="AW66">
        <v>73.651718697362796</v>
      </c>
      <c r="AX66">
        <v>62.287081263304003</v>
      </c>
      <c r="AY66">
        <v>56.565408676809803</v>
      </c>
      <c r="AZ66">
        <v>37.6984131702337</v>
      </c>
      <c r="BA66">
        <v>14.520953177580299</v>
      </c>
      <c r="BE66">
        <f ca="1"/>
        <v>7.25</v>
      </c>
      <c r="BF66">
        <f ca="1"/>
        <v>34.82</v>
      </c>
      <c r="BG66">
        <f ca="1"/>
        <v>38.9</v>
      </c>
      <c r="BH66">
        <f ca="1"/>
        <v>44.23</v>
      </c>
      <c r="BI66">
        <f ca="1"/>
        <v>46.31</v>
      </c>
      <c r="BJ66">
        <f ca="1"/>
        <v>48.14</v>
      </c>
      <c r="BK66">
        <f ca="1"/>
        <v>49.05</v>
      </c>
      <c r="BL66">
        <f ca="1"/>
        <v>50.71</v>
      </c>
      <c r="BM66">
        <f ca="1"/>
        <v>52.91</v>
      </c>
      <c r="BN66">
        <f ca="1"/>
        <v>54.12</v>
      </c>
      <c r="BO66">
        <f ca="1"/>
        <v>54.92</v>
      </c>
      <c r="BP66">
        <f ca="1"/>
        <v>55.6</v>
      </c>
      <c r="BQ66">
        <f ca="1"/>
        <v>56.52</v>
      </c>
      <c r="BR66">
        <f ca="1"/>
        <v>57.49</v>
      </c>
      <c r="BS66">
        <f ca="1"/>
        <v>58.56</v>
      </c>
      <c r="BT66">
        <f ca="1"/>
        <v>59.93</v>
      </c>
      <c r="BU66">
        <f ca="1"/>
        <v>60.58</v>
      </c>
      <c r="BV66">
        <f ca="1"/>
        <v>62.26</v>
      </c>
      <c r="BW66">
        <f ca="1"/>
        <v>63.58</v>
      </c>
      <c r="BX66">
        <f ca="1"/>
        <v>69.180000000000007</v>
      </c>
      <c r="BY66">
        <f ca="1"/>
        <v>73.44</v>
      </c>
      <c r="BZ66">
        <f ca="1"/>
        <v>75.599999999999994</v>
      </c>
    </row>
    <row r="67" spans="34:78">
      <c r="AH67">
        <v>7.25</v>
      </c>
      <c r="AI67" s="47">
        <f t="shared" ca="1" si="7"/>
        <v>34.82</v>
      </c>
      <c r="AJ67" s="47">
        <f t="shared" ca="1" si="7"/>
        <v>38.9</v>
      </c>
      <c r="AK67" s="47">
        <f t="shared" ca="1" si="7"/>
        <v>44.23</v>
      </c>
      <c r="AL67" s="47">
        <f t="shared" ca="1" si="7"/>
        <v>49.05</v>
      </c>
      <c r="AM67" s="47">
        <f t="shared" ca="1" si="7"/>
        <v>55.6</v>
      </c>
      <c r="AN67" s="47">
        <f t="shared" ca="1" si="7"/>
        <v>60.58</v>
      </c>
      <c r="AO67" s="47">
        <f t="shared" ca="1" si="7"/>
        <v>69.180000000000007</v>
      </c>
      <c r="AP67" s="47">
        <f t="shared" ca="1" si="7"/>
        <v>73.44</v>
      </c>
      <c r="AQ67" s="47">
        <f t="shared" ca="1" si="7"/>
        <v>75.599999999999994</v>
      </c>
      <c r="AR67">
        <v>65</v>
      </c>
      <c r="AT67">
        <v>66</v>
      </c>
      <c r="AU67" t="s">
        <v>40</v>
      </c>
      <c r="AV67">
        <v>7.4975954518908399</v>
      </c>
      <c r="AW67">
        <v>73.820430370190607</v>
      </c>
      <c r="AX67">
        <v>62.422951410273903</v>
      </c>
      <c r="AY67">
        <v>56.698541871262201</v>
      </c>
      <c r="AZ67">
        <v>37.711299603799503</v>
      </c>
      <c r="BA67">
        <v>14.521014058413201</v>
      </c>
      <c r="BE67">
        <f ca="1"/>
        <v>7.33</v>
      </c>
      <c r="BF67">
        <f ca="1"/>
        <v>35.1</v>
      </c>
      <c r="BG67">
        <f ca="1"/>
        <v>39.14</v>
      </c>
      <c r="BH67">
        <f ca="1"/>
        <v>44.46</v>
      </c>
      <c r="BI67">
        <f ca="1"/>
        <v>46.54</v>
      </c>
      <c r="BJ67">
        <f ca="1"/>
        <v>48.33</v>
      </c>
      <c r="BK67">
        <f ca="1"/>
        <v>49.23</v>
      </c>
      <c r="BL67">
        <f ca="1"/>
        <v>50.88</v>
      </c>
      <c r="BM67">
        <f ca="1"/>
        <v>53.07</v>
      </c>
      <c r="BN67">
        <f ca="1"/>
        <v>54.27</v>
      </c>
      <c r="BO67">
        <f ca="1"/>
        <v>55.07</v>
      </c>
      <c r="BP67">
        <f ca="1"/>
        <v>55.76</v>
      </c>
      <c r="BQ67">
        <f ca="1"/>
        <v>56.69</v>
      </c>
      <c r="BR67">
        <f ca="1"/>
        <v>57.66</v>
      </c>
      <c r="BS67">
        <f ca="1"/>
        <v>58.74</v>
      </c>
      <c r="BT67">
        <f ca="1"/>
        <v>60.14</v>
      </c>
      <c r="BU67">
        <f ca="1"/>
        <v>60.81</v>
      </c>
      <c r="BV67">
        <f ca="1"/>
        <v>62.51</v>
      </c>
      <c r="BW67">
        <f ca="1"/>
        <v>63.78</v>
      </c>
      <c r="BX67">
        <f ca="1"/>
        <v>69.430000000000007</v>
      </c>
      <c r="BY67">
        <f ca="1"/>
        <v>73.66</v>
      </c>
      <c r="BZ67">
        <f ca="1"/>
        <v>75.77</v>
      </c>
    </row>
    <row r="68" spans="34:78">
      <c r="AH68">
        <v>7.33</v>
      </c>
      <c r="AI68" s="47">
        <f t="shared" ca="1" si="7"/>
        <v>35.1</v>
      </c>
      <c r="AJ68" s="47">
        <f t="shared" ca="1" si="7"/>
        <v>39.14</v>
      </c>
      <c r="AK68" s="47">
        <f t="shared" ca="1" si="7"/>
        <v>44.46</v>
      </c>
      <c r="AL68" s="47">
        <f t="shared" ca="1" si="7"/>
        <v>49.23</v>
      </c>
      <c r="AM68" s="47">
        <f t="shared" ca="1" si="7"/>
        <v>55.76</v>
      </c>
      <c r="AN68" s="47">
        <f t="shared" ca="1" si="7"/>
        <v>60.81</v>
      </c>
      <c r="AO68" s="47">
        <f t="shared" ca="1" si="7"/>
        <v>69.430000000000007</v>
      </c>
      <c r="AP68" s="47">
        <f t="shared" ca="1" si="7"/>
        <v>73.66</v>
      </c>
      <c r="AQ68" s="47">
        <f t="shared" ca="1" si="7"/>
        <v>75.77</v>
      </c>
      <c r="AR68">
        <v>66</v>
      </c>
      <c r="AT68">
        <v>67</v>
      </c>
      <c r="AU68" t="s">
        <v>40</v>
      </c>
      <c r="AV68">
        <v>7.5809287852241702</v>
      </c>
      <c r="AW68">
        <v>73.984374196835802</v>
      </c>
      <c r="AX68">
        <v>62.555395009091399</v>
      </c>
      <c r="AY68">
        <v>56.828836619258396</v>
      </c>
      <c r="AZ68">
        <v>37.723468181466799</v>
      </c>
      <c r="BA68">
        <v>14.5210683720814</v>
      </c>
      <c r="BE68">
        <f ca="1"/>
        <v>7.42</v>
      </c>
      <c r="BF68">
        <f ca="1"/>
        <v>35.380000000000003</v>
      </c>
      <c r="BG68">
        <f ca="1"/>
        <v>39.39</v>
      </c>
      <c r="BH68">
        <f ca="1"/>
        <v>44.69</v>
      </c>
      <c r="BI68">
        <f ca="1"/>
        <v>46.76</v>
      </c>
      <c r="BJ68">
        <f ca="1"/>
        <v>48.52</v>
      </c>
      <c r="BK68">
        <f ca="1"/>
        <v>49.4</v>
      </c>
      <c r="BL68">
        <f ca="1"/>
        <v>51.05</v>
      </c>
      <c r="BM68">
        <f ca="1"/>
        <v>53.22</v>
      </c>
      <c r="BN68">
        <f ca="1"/>
        <v>54.43</v>
      </c>
      <c r="BO68">
        <f ca="1"/>
        <v>55.22</v>
      </c>
      <c r="BP68">
        <f ca="1"/>
        <v>55.91</v>
      </c>
      <c r="BQ68">
        <f ca="1"/>
        <v>56.86</v>
      </c>
      <c r="BR68">
        <f ca="1"/>
        <v>57.84</v>
      </c>
      <c r="BS68">
        <f ca="1"/>
        <v>58.92</v>
      </c>
      <c r="BT68">
        <f ca="1"/>
        <v>60.36</v>
      </c>
      <c r="BU68">
        <f ca="1"/>
        <v>61.05</v>
      </c>
      <c r="BV68">
        <f ca="1"/>
        <v>62.77</v>
      </c>
      <c r="BW68">
        <f ca="1"/>
        <v>64</v>
      </c>
      <c r="BX68">
        <f ca="1"/>
        <v>69.7</v>
      </c>
      <c r="BY68">
        <f ca="1"/>
        <v>73.900000000000006</v>
      </c>
      <c r="BZ68">
        <f ca="1"/>
        <v>75.94</v>
      </c>
    </row>
    <row r="69" spans="34:78">
      <c r="AH69">
        <v>7.42</v>
      </c>
      <c r="AI69" s="47">
        <f t="shared" ca="1" si="7"/>
        <v>35.380000000000003</v>
      </c>
      <c r="AJ69" s="47">
        <f t="shared" ca="1" si="7"/>
        <v>39.39</v>
      </c>
      <c r="AK69" s="47">
        <f t="shared" ca="1" si="7"/>
        <v>44.69</v>
      </c>
      <c r="AL69" s="47">
        <f t="shared" ca="1" si="7"/>
        <v>49.4</v>
      </c>
      <c r="AM69" s="47">
        <f t="shared" ca="1" si="7"/>
        <v>55.91</v>
      </c>
      <c r="AN69" s="47">
        <f t="shared" ca="1" si="7"/>
        <v>61.05</v>
      </c>
      <c r="AO69" s="47">
        <f t="shared" ca="1" si="7"/>
        <v>69.7</v>
      </c>
      <c r="AP69" s="47">
        <f t="shared" ca="1" si="7"/>
        <v>73.900000000000006</v>
      </c>
      <c r="AQ69" s="47">
        <f t="shared" ca="1" si="7"/>
        <v>75.94</v>
      </c>
      <c r="AR69">
        <v>67</v>
      </c>
      <c r="AT69">
        <v>68</v>
      </c>
      <c r="AU69" t="s">
        <v>40</v>
      </c>
      <c r="AV69">
        <v>7.6642621185575104</v>
      </c>
      <c r="AW69">
        <v>74.1436849181664</v>
      </c>
      <c r="AX69">
        <v>62.684498474855801</v>
      </c>
      <c r="AY69">
        <v>56.956353437473503</v>
      </c>
      <c r="AZ69">
        <v>37.734958892351798</v>
      </c>
      <c r="BA69">
        <v>14.521116826979499</v>
      </c>
      <c r="BE69">
        <f ca="1"/>
        <v>7.5</v>
      </c>
      <c r="BF69">
        <f ca="1"/>
        <v>35.67</v>
      </c>
      <c r="BG69">
        <f ca="1"/>
        <v>39.65</v>
      </c>
      <c r="BH69">
        <f ca="1"/>
        <v>44.92</v>
      </c>
      <c r="BI69">
        <f ca="1"/>
        <v>46.99</v>
      </c>
      <c r="BJ69">
        <f ca="1"/>
        <v>48.72</v>
      </c>
      <c r="BK69">
        <f ca="1"/>
        <v>49.58</v>
      </c>
      <c r="BL69">
        <f ca="1"/>
        <v>51.22</v>
      </c>
      <c r="BM69">
        <f ca="1"/>
        <v>53.38</v>
      </c>
      <c r="BN69">
        <f ca="1"/>
        <v>54.58</v>
      </c>
      <c r="BO69">
        <f ca="1"/>
        <v>55.37</v>
      </c>
      <c r="BP69">
        <f ca="1"/>
        <v>56.07</v>
      </c>
      <c r="BQ69">
        <f ca="1"/>
        <v>57.04</v>
      </c>
      <c r="BR69">
        <f ca="1"/>
        <v>58.01</v>
      </c>
      <c r="BS69">
        <f ca="1"/>
        <v>59.1</v>
      </c>
      <c r="BT69">
        <f ca="1"/>
        <v>60.57</v>
      </c>
      <c r="BU69">
        <f ca="1"/>
        <v>61.29</v>
      </c>
      <c r="BV69">
        <f ca="1"/>
        <v>63.03</v>
      </c>
      <c r="BW69">
        <f ca="1"/>
        <v>64.23</v>
      </c>
      <c r="BX69">
        <f ca="1"/>
        <v>69.98</v>
      </c>
      <c r="BY69">
        <f ca="1"/>
        <v>74.14</v>
      </c>
      <c r="BZ69">
        <f ca="1"/>
        <v>76.12</v>
      </c>
    </row>
    <row r="70" spans="34:78">
      <c r="AH70">
        <v>7.5</v>
      </c>
      <c r="AI70" s="47">
        <f t="shared" ca="1" si="7"/>
        <v>35.67</v>
      </c>
      <c r="AJ70" s="47">
        <f t="shared" ca="1" si="7"/>
        <v>39.65</v>
      </c>
      <c r="AK70" s="47">
        <f t="shared" ca="1" si="7"/>
        <v>44.92</v>
      </c>
      <c r="AL70" s="47">
        <f t="shared" ca="1" si="7"/>
        <v>49.58</v>
      </c>
      <c r="AM70" s="47">
        <f t="shared" ca="1" si="7"/>
        <v>56.07</v>
      </c>
      <c r="AN70" s="47">
        <f t="shared" ca="1" si="7"/>
        <v>61.29</v>
      </c>
      <c r="AO70" s="47">
        <f t="shared" ca="1" si="7"/>
        <v>69.98</v>
      </c>
      <c r="AP70" s="47">
        <f t="shared" ca="1" si="7"/>
        <v>74.14</v>
      </c>
      <c r="AQ70" s="47">
        <f t="shared" ca="1" si="7"/>
        <v>76.12</v>
      </c>
      <c r="AR70">
        <v>68</v>
      </c>
      <c r="AT70">
        <v>69</v>
      </c>
      <c r="AU70" t="s">
        <v>40</v>
      </c>
      <c r="AV70">
        <v>7.7475954518908399</v>
      </c>
      <c r="AW70">
        <v>74.298493467229903</v>
      </c>
      <c r="AX70">
        <v>62.810346043339401</v>
      </c>
      <c r="AY70">
        <v>57.0811515523461</v>
      </c>
      <c r="AZ70">
        <v>37.745809497924</v>
      </c>
      <c r="BA70">
        <v>14.521160055088099</v>
      </c>
      <c r="BE70">
        <f ca="1"/>
        <v>7.58</v>
      </c>
      <c r="BF70">
        <f ca="1"/>
        <v>35.96</v>
      </c>
      <c r="BG70">
        <f ca="1"/>
        <v>39.9</v>
      </c>
      <c r="BH70">
        <f ca="1"/>
        <v>45.15</v>
      </c>
      <c r="BI70">
        <f ca="1"/>
        <v>47.21</v>
      </c>
      <c r="BJ70">
        <f ca="1"/>
        <v>48.91</v>
      </c>
      <c r="BK70">
        <f ca="1"/>
        <v>49.76</v>
      </c>
      <c r="BL70">
        <f ca="1"/>
        <v>51.39</v>
      </c>
      <c r="BM70">
        <f ca="1"/>
        <v>53.54</v>
      </c>
      <c r="BN70">
        <f ca="1"/>
        <v>54.73</v>
      </c>
      <c r="BO70">
        <f ca="1"/>
        <v>55.52</v>
      </c>
      <c r="BP70">
        <f ca="1"/>
        <v>56.22</v>
      </c>
      <c r="BQ70">
        <f ca="1"/>
        <v>57.21</v>
      </c>
      <c r="BR70">
        <f ca="1"/>
        <v>58.19</v>
      </c>
      <c r="BS70">
        <f ca="1"/>
        <v>59.28</v>
      </c>
      <c r="BT70">
        <f ca="1"/>
        <v>60.8</v>
      </c>
      <c r="BU70">
        <f ca="1"/>
        <v>61.54</v>
      </c>
      <c r="BV70">
        <f ca="1"/>
        <v>63.3</v>
      </c>
      <c r="BW70">
        <f ca="1"/>
        <v>64.48</v>
      </c>
      <c r="BX70">
        <f ca="1"/>
        <v>70.27</v>
      </c>
      <c r="BY70">
        <f ca="1"/>
        <v>74.400000000000006</v>
      </c>
      <c r="BZ70">
        <f ca="1"/>
        <v>76.31</v>
      </c>
    </row>
    <row r="71" spans="34:78">
      <c r="AH71">
        <v>7.58</v>
      </c>
      <c r="AI71" s="47">
        <f t="shared" ca="1" si="7"/>
        <v>35.96</v>
      </c>
      <c r="AJ71" s="47">
        <f t="shared" ca="1" si="7"/>
        <v>39.9</v>
      </c>
      <c r="AK71" s="47">
        <f t="shared" ca="1" si="7"/>
        <v>45.15</v>
      </c>
      <c r="AL71" s="47">
        <f t="shared" ca="1" si="7"/>
        <v>49.76</v>
      </c>
      <c r="AM71" s="47">
        <f t="shared" ca="1" si="7"/>
        <v>56.22</v>
      </c>
      <c r="AN71" s="47">
        <f t="shared" ca="1" si="7"/>
        <v>61.54</v>
      </c>
      <c r="AO71" s="47">
        <f t="shared" ca="1" si="7"/>
        <v>70.27</v>
      </c>
      <c r="AP71" s="47">
        <f t="shared" ca="1" si="7"/>
        <v>74.400000000000006</v>
      </c>
      <c r="AQ71" s="47">
        <f t="shared" ca="1" si="7"/>
        <v>76.31</v>
      </c>
      <c r="AR71">
        <v>69</v>
      </c>
      <c r="AT71">
        <v>70</v>
      </c>
      <c r="AU71" t="s">
        <v>40</v>
      </c>
      <c r="AV71">
        <v>7.8309287852241702</v>
      </c>
      <c r="AW71">
        <v>74.448927076863896</v>
      </c>
      <c r="AX71">
        <v>62.933019825948101</v>
      </c>
      <c r="AY71">
        <v>57.203288927586001</v>
      </c>
      <c r="AZ71">
        <v>37.756055656100202</v>
      </c>
      <c r="BA71">
        <v>14.5211986202166</v>
      </c>
      <c r="BE71">
        <f ca="1"/>
        <v>7.67</v>
      </c>
      <c r="BF71">
        <f ca="1"/>
        <v>36.26</v>
      </c>
      <c r="BG71">
        <f ca="1"/>
        <v>40.159999999999997</v>
      </c>
      <c r="BH71">
        <f ca="1"/>
        <v>45.38</v>
      </c>
      <c r="BI71">
        <f ca="1"/>
        <v>47.44</v>
      </c>
      <c r="BJ71">
        <f ca="1"/>
        <v>49.11</v>
      </c>
      <c r="BK71">
        <f ca="1"/>
        <v>49.95</v>
      </c>
      <c r="BL71">
        <f ca="1"/>
        <v>51.56</v>
      </c>
      <c r="BM71">
        <f ca="1"/>
        <v>53.69</v>
      </c>
      <c r="BN71">
        <f ca="1"/>
        <v>54.89</v>
      </c>
      <c r="BO71">
        <f ca="1"/>
        <v>55.67</v>
      </c>
      <c r="BP71">
        <f ca="1"/>
        <v>56.37</v>
      </c>
      <c r="BQ71">
        <f ca="1"/>
        <v>57.39</v>
      </c>
      <c r="BR71">
        <f ca="1"/>
        <v>58.36</v>
      </c>
      <c r="BS71">
        <f ca="1"/>
        <v>59.46</v>
      </c>
      <c r="BT71">
        <f ca="1"/>
        <v>61.02</v>
      </c>
      <c r="BU71">
        <f ca="1"/>
        <v>61.79</v>
      </c>
      <c r="BV71">
        <f ca="1"/>
        <v>63.58</v>
      </c>
      <c r="BW71">
        <f ca="1"/>
        <v>64.739999999999995</v>
      </c>
      <c r="BX71">
        <f ca="1"/>
        <v>70.569999999999993</v>
      </c>
      <c r="BY71">
        <f ca="1"/>
        <v>74.67</v>
      </c>
      <c r="BZ71">
        <f ca="1"/>
        <v>76.510000000000005</v>
      </c>
    </row>
    <row r="72" spans="34:78">
      <c r="AH72">
        <v>7.67</v>
      </c>
      <c r="AI72" s="47">
        <f t="shared" ca="1" si="7"/>
        <v>36.26</v>
      </c>
      <c r="AJ72" s="47">
        <f t="shared" ca="1" si="7"/>
        <v>40.159999999999997</v>
      </c>
      <c r="AK72" s="47">
        <f t="shared" ca="1" si="7"/>
        <v>45.38</v>
      </c>
      <c r="AL72" s="47">
        <f t="shared" ca="1" si="7"/>
        <v>49.95</v>
      </c>
      <c r="AM72" s="47">
        <f t="shared" ca="1" si="7"/>
        <v>56.37</v>
      </c>
      <c r="AN72" s="47">
        <f t="shared" ca="1" si="7"/>
        <v>61.79</v>
      </c>
      <c r="AO72" s="47">
        <f t="shared" ca="1" si="7"/>
        <v>70.569999999999993</v>
      </c>
      <c r="AP72" s="47">
        <f t="shared" ca="1" si="7"/>
        <v>74.67</v>
      </c>
      <c r="AQ72" s="47">
        <f t="shared" ca="1" si="7"/>
        <v>76.510000000000005</v>
      </c>
      <c r="AR72">
        <v>70</v>
      </c>
      <c r="AT72">
        <v>71</v>
      </c>
      <c r="AU72" t="s">
        <v>40</v>
      </c>
      <c r="AV72">
        <v>7.9142621185575104</v>
      </c>
      <c r="AW72">
        <v>74.595109384264902</v>
      </c>
      <c r="AX72">
        <v>63.052599863296997</v>
      </c>
      <c r="AY72">
        <v>57.3228222910965</v>
      </c>
      <c r="AZ72">
        <v>37.7657310384254</v>
      </c>
      <c r="BA72">
        <v>14.5212330253568</v>
      </c>
      <c r="BE72">
        <f ca="1"/>
        <v>7.75</v>
      </c>
      <c r="BF72">
        <f ca="1"/>
        <v>36.56</v>
      </c>
      <c r="BG72">
        <f ca="1"/>
        <v>40.42</v>
      </c>
      <c r="BH72">
        <f ca="1"/>
        <v>45.62</v>
      </c>
      <c r="BI72">
        <f ca="1"/>
        <v>47.67</v>
      </c>
      <c r="BJ72">
        <f ca="1"/>
        <v>49.3</v>
      </c>
      <c r="BK72">
        <f ca="1"/>
        <v>50.13</v>
      </c>
      <c r="BL72">
        <f ca="1"/>
        <v>51.73</v>
      </c>
      <c r="BM72">
        <f ca="1"/>
        <v>53.85</v>
      </c>
      <c r="BN72">
        <f ca="1"/>
        <v>55.04</v>
      </c>
      <c r="BO72">
        <f ca="1"/>
        <v>55.82</v>
      </c>
      <c r="BP72">
        <f ca="1"/>
        <v>56.53</v>
      </c>
      <c r="BQ72">
        <f ca="1"/>
        <v>57.57</v>
      </c>
      <c r="BR72">
        <f ca="1"/>
        <v>58.54</v>
      </c>
      <c r="BS72">
        <f ca="1"/>
        <v>59.64</v>
      </c>
      <c r="BT72">
        <f ca="1"/>
        <v>61.25</v>
      </c>
      <c r="BU72">
        <f ca="1"/>
        <v>62.05</v>
      </c>
      <c r="BV72">
        <f ca="1"/>
        <v>63.87</v>
      </c>
      <c r="BW72">
        <f ca="1"/>
        <v>65.02</v>
      </c>
      <c r="BX72">
        <f ca="1"/>
        <v>70.88</v>
      </c>
      <c r="BY72">
        <f ca="1"/>
        <v>74.95</v>
      </c>
      <c r="BZ72">
        <f ca="1"/>
        <v>76.72</v>
      </c>
    </row>
    <row r="73" spans="34:78">
      <c r="AH73">
        <v>7.75</v>
      </c>
      <c r="AI73" s="47">
        <f t="shared" ca="1" si="7"/>
        <v>36.56</v>
      </c>
      <c r="AJ73" s="47">
        <f t="shared" ca="1" si="7"/>
        <v>40.42</v>
      </c>
      <c r="AK73" s="47">
        <f t="shared" ca="1" si="7"/>
        <v>45.62</v>
      </c>
      <c r="AL73" s="47">
        <f t="shared" ca="1" si="7"/>
        <v>50.13</v>
      </c>
      <c r="AM73" s="47">
        <f t="shared" ca="1" si="7"/>
        <v>56.53</v>
      </c>
      <c r="AN73" s="47">
        <f t="shared" ca="1" si="7"/>
        <v>62.05</v>
      </c>
      <c r="AO73" s="47">
        <f t="shared" ca="1" si="7"/>
        <v>70.88</v>
      </c>
      <c r="AP73" s="47">
        <f t="shared" ca="1" si="7"/>
        <v>74.95</v>
      </c>
      <c r="AQ73" s="47">
        <f t="shared" ca="1" si="7"/>
        <v>76.72</v>
      </c>
      <c r="AR73">
        <v>71</v>
      </c>
      <c r="AT73">
        <v>72</v>
      </c>
      <c r="AU73" t="s">
        <v>40</v>
      </c>
      <c r="AV73">
        <v>7.9975954518908399</v>
      </c>
      <c r="AW73">
        <v>74.737160532602601</v>
      </c>
      <c r="AX73">
        <v>63.169164177433899</v>
      </c>
      <c r="AY73">
        <v>57.4398071613222</v>
      </c>
      <c r="AZ73">
        <v>37.774867440726503</v>
      </c>
      <c r="BA73">
        <v>14.521263719243199</v>
      </c>
      <c r="BE73">
        <f ca="1"/>
        <v>7.83</v>
      </c>
      <c r="BF73">
        <f ca="1"/>
        <v>36.86</v>
      </c>
      <c r="BG73">
        <f ca="1"/>
        <v>40.68</v>
      </c>
      <c r="BH73">
        <f ca="1"/>
        <v>45.85</v>
      </c>
      <c r="BI73">
        <f ca="1"/>
        <v>47.9</v>
      </c>
      <c r="BJ73">
        <f ca="1"/>
        <v>49.5</v>
      </c>
      <c r="BK73">
        <f ca="1"/>
        <v>50.31</v>
      </c>
      <c r="BL73">
        <f ca="1"/>
        <v>51.9</v>
      </c>
      <c r="BM73">
        <f ca="1"/>
        <v>54.01</v>
      </c>
      <c r="BN73">
        <f ca="1"/>
        <v>55.19</v>
      </c>
      <c r="BO73">
        <f ca="1"/>
        <v>55.97</v>
      </c>
      <c r="BP73">
        <f ca="1"/>
        <v>56.68</v>
      </c>
      <c r="BQ73">
        <f ca="1"/>
        <v>57.74</v>
      </c>
      <c r="BR73">
        <f ca="1"/>
        <v>58.72</v>
      </c>
      <c r="BS73">
        <f ca="1"/>
        <v>59.82</v>
      </c>
      <c r="BT73">
        <f ca="1"/>
        <v>61.48</v>
      </c>
      <c r="BU73">
        <f ca="1"/>
        <v>62.32</v>
      </c>
      <c r="BV73">
        <f ca="1"/>
        <v>64.16</v>
      </c>
      <c r="BW73">
        <f ca="1"/>
        <v>65.319999999999993</v>
      </c>
      <c r="BX73">
        <f ca="1"/>
        <v>71.209999999999994</v>
      </c>
      <c r="BY73">
        <f ca="1"/>
        <v>75.25</v>
      </c>
      <c r="BZ73">
        <f ca="1"/>
        <v>76.95</v>
      </c>
    </row>
    <row r="74" spans="34:78">
      <c r="AH74">
        <v>7.83</v>
      </c>
      <c r="AI74" s="47">
        <f t="shared" ref="AI74:AQ83" ca="1" si="8">IF(AND(AI$3&gt;=MIN($J$5:$AD$5),AI$3&lt;=MAX($J$5:$AD$5)),INDEX(allCentiles,$AR74,MATCH(AI$3,topRow)),NA())</f>
        <v>36.86</v>
      </c>
      <c r="AJ74" s="47">
        <f t="shared" ca="1" si="8"/>
        <v>40.68</v>
      </c>
      <c r="AK74" s="47">
        <f t="shared" ca="1" si="8"/>
        <v>45.85</v>
      </c>
      <c r="AL74" s="47">
        <f t="shared" ca="1" si="8"/>
        <v>50.31</v>
      </c>
      <c r="AM74" s="47">
        <f t="shared" ca="1" si="8"/>
        <v>56.68</v>
      </c>
      <c r="AN74" s="47">
        <f t="shared" ca="1" si="8"/>
        <v>62.32</v>
      </c>
      <c r="AO74" s="47">
        <f t="shared" ca="1" si="8"/>
        <v>71.209999999999994</v>
      </c>
      <c r="AP74" s="47">
        <f t="shared" ca="1" si="8"/>
        <v>75.25</v>
      </c>
      <c r="AQ74" s="47">
        <f t="shared" ca="1" si="8"/>
        <v>76.95</v>
      </c>
      <c r="AR74">
        <v>72</v>
      </c>
      <c r="AT74">
        <v>73</v>
      </c>
      <c r="AU74" t="s">
        <v>40</v>
      </c>
      <c r="AV74">
        <v>8.0809287852241702</v>
      </c>
      <c r="AW74">
        <v>74.875197269761799</v>
      </c>
      <c r="AX74">
        <v>63.282788822746198</v>
      </c>
      <c r="AY74">
        <v>57.554297873034798</v>
      </c>
      <c r="AZ74">
        <v>37.783494887601698</v>
      </c>
      <c r="BA74">
        <v>14.5212911022057</v>
      </c>
      <c r="BE74">
        <f ca="1"/>
        <v>7.92</v>
      </c>
      <c r="BF74">
        <f ca="1"/>
        <v>37.17</v>
      </c>
      <c r="BG74">
        <f ca="1"/>
        <v>40.950000000000003</v>
      </c>
      <c r="BH74">
        <f ca="1"/>
        <v>46.09</v>
      </c>
      <c r="BI74">
        <f ca="1"/>
        <v>48.13</v>
      </c>
      <c r="BJ74">
        <f ca="1"/>
        <v>49.7</v>
      </c>
      <c r="BK74">
        <f ca="1"/>
        <v>50.5</v>
      </c>
      <c r="BL74">
        <f ca="1"/>
        <v>52.08</v>
      </c>
      <c r="BM74">
        <f ca="1"/>
        <v>54.17</v>
      </c>
      <c r="BN74">
        <f ca="1"/>
        <v>55.35</v>
      </c>
      <c r="BO74">
        <f ca="1"/>
        <v>56.12</v>
      </c>
      <c r="BP74">
        <f ca="1"/>
        <v>56.84</v>
      </c>
      <c r="BQ74">
        <f ca="1"/>
        <v>57.92</v>
      </c>
      <c r="BR74">
        <f ca="1"/>
        <v>58.89</v>
      </c>
      <c r="BS74">
        <f ca="1"/>
        <v>60</v>
      </c>
      <c r="BT74">
        <f ca="1"/>
        <v>61.71</v>
      </c>
      <c r="BU74">
        <f ca="1"/>
        <v>62.59</v>
      </c>
      <c r="BV74">
        <f ca="1"/>
        <v>64.45</v>
      </c>
      <c r="BW74">
        <f ca="1"/>
        <v>65.63</v>
      </c>
      <c r="BX74">
        <f ca="1"/>
        <v>71.55</v>
      </c>
      <c r="BY74">
        <f ca="1"/>
        <v>75.55</v>
      </c>
      <c r="BZ74">
        <f ca="1"/>
        <v>77.19</v>
      </c>
    </row>
    <row r="75" spans="34:78">
      <c r="AH75">
        <v>7.92</v>
      </c>
      <c r="AI75" s="47">
        <f t="shared" ca="1" si="8"/>
        <v>37.17</v>
      </c>
      <c r="AJ75" s="47">
        <f t="shared" ca="1" si="8"/>
        <v>40.950000000000003</v>
      </c>
      <c r="AK75" s="47">
        <f t="shared" ca="1" si="8"/>
        <v>46.09</v>
      </c>
      <c r="AL75" s="47">
        <f t="shared" ca="1" si="8"/>
        <v>50.5</v>
      </c>
      <c r="AM75" s="47">
        <f t="shared" ca="1" si="8"/>
        <v>56.84</v>
      </c>
      <c r="AN75" s="47">
        <f t="shared" ca="1" si="8"/>
        <v>62.59</v>
      </c>
      <c r="AO75" s="47">
        <f t="shared" ca="1" si="8"/>
        <v>71.55</v>
      </c>
      <c r="AP75" s="47">
        <f t="shared" ca="1" si="8"/>
        <v>75.55</v>
      </c>
      <c r="AQ75" s="47">
        <f t="shared" ca="1" si="8"/>
        <v>77.19</v>
      </c>
      <c r="AR75">
        <v>73</v>
      </c>
      <c r="AT75">
        <v>74</v>
      </c>
      <c r="AU75" t="s">
        <v>40</v>
      </c>
      <c r="AV75">
        <v>8.1642621185575095</v>
      </c>
      <c r="AW75">
        <v>75.009333044294806</v>
      </c>
      <c r="AX75">
        <v>63.393547935584103</v>
      </c>
      <c r="AY75">
        <v>57.666347602569601</v>
      </c>
      <c r="AZ75">
        <v>37.791641731089101</v>
      </c>
      <c r="BA75">
        <v>14.521315531390799</v>
      </c>
      <c r="BE75">
        <f ca="1"/>
        <v>8</v>
      </c>
      <c r="BF75">
        <f ca="1"/>
        <v>37.479999999999997</v>
      </c>
      <c r="BG75">
        <f ca="1"/>
        <v>41.21</v>
      </c>
      <c r="BH75">
        <f ca="1"/>
        <v>46.33</v>
      </c>
      <c r="BI75">
        <f ca="1"/>
        <v>48.36</v>
      </c>
      <c r="BJ75">
        <f ca="1"/>
        <v>49.9</v>
      </c>
      <c r="BK75">
        <f ca="1"/>
        <v>50.68</v>
      </c>
      <c r="BL75">
        <f ca="1"/>
        <v>52.25</v>
      </c>
      <c r="BM75">
        <f ca="1"/>
        <v>54.32</v>
      </c>
      <c r="BN75">
        <f ca="1"/>
        <v>55.5</v>
      </c>
      <c r="BO75">
        <f ca="1"/>
        <v>56.26</v>
      </c>
      <c r="BP75">
        <f ca="1"/>
        <v>56.99</v>
      </c>
      <c r="BQ75">
        <f ca="1"/>
        <v>58.1</v>
      </c>
      <c r="BR75">
        <f ca="1"/>
        <v>59.07</v>
      </c>
      <c r="BS75">
        <f ca="1"/>
        <v>60.17</v>
      </c>
      <c r="BT75">
        <f ca="1"/>
        <v>61.95</v>
      </c>
      <c r="BU75">
        <f ca="1"/>
        <v>62.87</v>
      </c>
      <c r="BV75">
        <f ca="1"/>
        <v>64.760000000000005</v>
      </c>
      <c r="BW75">
        <f ca="1"/>
        <v>65.959999999999994</v>
      </c>
      <c r="BX75">
        <f ca="1"/>
        <v>71.900000000000006</v>
      </c>
      <c r="BY75">
        <f ca="1"/>
        <v>75.87</v>
      </c>
      <c r="BZ75">
        <f ca="1"/>
        <v>77.45</v>
      </c>
    </row>
    <row r="76" spans="34:78">
      <c r="AH76">
        <v>8</v>
      </c>
      <c r="AI76" s="47">
        <f t="shared" ca="1" si="8"/>
        <v>37.479999999999997</v>
      </c>
      <c r="AJ76" s="47">
        <f t="shared" ca="1" si="8"/>
        <v>41.21</v>
      </c>
      <c r="AK76" s="47">
        <f t="shared" ca="1" si="8"/>
        <v>46.33</v>
      </c>
      <c r="AL76" s="47">
        <f t="shared" ca="1" si="8"/>
        <v>50.68</v>
      </c>
      <c r="AM76" s="47">
        <f t="shared" ca="1" si="8"/>
        <v>56.99</v>
      </c>
      <c r="AN76" s="47">
        <f t="shared" ca="1" si="8"/>
        <v>62.87</v>
      </c>
      <c r="AO76" s="47">
        <f t="shared" ca="1" si="8"/>
        <v>71.900000000000006</v>
      </c>
      <c r="AP76" s="47">
        <f t="shared" ca="1" si="8"/>
        <v>75.87</v>
      </c>
      <c r="AQ76" s="47">
        <f t="shared" ca="1" si="8"/>
        <v>77.45</v>
      </c>
      <c r="AR76">
        <v>74</v>
      </c>
      <c r="AT76">
        <v>75</v>
      </c>
      <c r="AU76" t="s">
        <v>40</v>
      </c>
      <c r="AV76">
        <v>8.2475954518908399</v>
      </c>
      <c r="AW76">
        <v>75.139678098661093</v>
      </c>
      <c r="AX76">
        <v>63.501513782631697</v>
      </c>
      <c r="AY76">
        <v>57.776008392523799</v>
      </c>
      <c r="AZ76">
        <v>37.799334743838699</v>
      </c>
      <c r="BA76">
        <v>14.521337325420101</v>
      </c>
      <c r="BE76">
        <f ca="1"/>
        <v>8.08</v>
      </c>
      <c r="BF76">
        <f ca="1"/>
        <v>37.79</v>
      </c>
      <c r="BG76">
        <f ca="1"/>
        <v>41.49</v>
      </c>
      <c r="BH76">
        <f ca="1"/>
        <v>46.57</v>
      </c>
      <c r="BI76">
        <f ca="1"/>
        <v>48.59</v>
      </c>
      <c r="BJ76">
        <f ca="1"/>
        <v>50.1</v>
      </c>
      <c r="BK76">
        <f ca="1"/>
        <v>50.87</v>
      </c>
      <c r="BL76">
        <f ca="1"/>
        <v>52.42</v>
      </c>
      <c r="BM76">
        <f ca="1"/>
        <v>54.48</v>
      </c>
      <c r="BN76">
        <f ca="1"/>
        <v>55.66</v>
      </c>
      <c r="BO76">
        <f ca="1"/>
        <v>56.41</v>
      </c>
      <c r="BP76">
        <f ca="1"/>
        <v>57.15</v>
      </c>
      <c r="BQ76">
        <f ca="1"/>
        <v>58.27</v>
      </c>
      <c r="BR76">
        <f ca="1"/>
        <v>59.25</v>
      </c>
      <c r="BS76">
        <f ca="1"/>
        <v>60.35</v>
      </c>
      <c r="BT76">
        <f ca="1"/>
        <v>62.19</v>
      </c>
      <c r="BU76">
        <f ca="1"/>
        <v>63.16</v>
      </c>
      <c r="BV76">
        <f ca="1"/>
        <v>65.069999999999993</v>
      </c>
      <c r="BW76">
        <f ca="1"/>
        <v>66.3</v>
      </c>
      <c r="BX76">
        <f ca="1"/>
        <v>72.260000000000005</v>
      </c>
      <c r="BY76">
        <f ca="1"/>
        <v>76.2</v>
      </c>
      <c r="BZ76">
        <f ca="1"/>
        <v>77.73</v>
      </c>
    </row>
    <row r="77" spans="34:78">
      <c r="AH77">
        <v>8.08</v>
      </c>
      <c r="AI77" s="47">
        <f t="shared" ca="1" si="8"/>
        <v>37.79</v>
      </c>
      <c r="AJ77" s="47">
        <f t="shared" ca="1" si="8"/>
        <v>41.49</v>
      </c>
      <c r="AK77" s="47">
        <f t="shared" ca="1" si="8"/>
        <v>46.57</v>
      </c>
      <c r="AL77" s="47">
        <f t="shared" ca="1" si="8"/>
        <v>50.87</v>
      </c>
      <c r="AM77" s="47">
        <f t="shared" ca="1" si="8"/>
        <v>57.15</v>
      </c>
      <c r="AN77" s="47">
        <f t="shared" ca="1" si="8"/>
        <v>63.16</v>
      </c>
      <c r="AO77" s="47">
        <f t="shared" ca="1" si="8"/>
        <v>72.260000000000005</v>
      </c>
      <c r="AP77" s="47">
        <f t="shared" ca="1" si="8"/>
        <v>76.2</v>
      </c>
      <c r="AQ77" s="47">
        <f t="shared" ca="1" si="8"/>
        <v>77.73</v>
      </c>
      <c r="AR77">
        <v>75</v>
      </c>
      <c r="AT77">
        <v>76</v>
      </c>
      <c r="AU77" t="s">
        <v>40</v>
      </c>
      <c r="AV77">
        <v>8.3309287852241702</v>
      </c>
      <c r="AW77">
        <v>75.266339559832801</v>
      </c>
      <c r="AX77">
        <v>63.606756808058996</v>
      </c>
      <c r="AY77">
        <v>57.883331175928099</v>
      </c>
      <c r="AZ77">
        <v>37.8065992070946</v>
      </c>
      <c r="BA77">
        <v>14.5213567685455</v>
      </c>
      <c r="BE77">
        <f ca="1"/>
        <v>8.17</v>
      </c>
      <c r="BF77">
        <f ca="1"/>
        <v>38.1</v>
      </c>
      <c r="BG77">
        <f ca="1"/>
        <v>41.76</v>
      </c>
      <c r="BH77">
        <f ca="1"/>
        <v>46.81</v>
      </c>
      <c r="BI77">
        <f ca="1"/>
        <v>48.82</v>
      </c>
      <c r="BJ77">
        <f ca="1"/>
        <v>50.3</v>
      </c>
      <c r="BK77">
        <f ca="1"/>
        <v>51.06</v>
      </c>
      <c r="BL77">
        <f ca="1"/>
        <v>52.6</v>
      </c>
      <c r="BM77">
        <f ca="1"/>
        <v>54.64</v>
      </c>
      <c r="BN77">
        <f ca="1"/>
        <v>55.81</v>
      </c>
      <c r="BO77">
        <f ca="1"/>
        <v>56.56</v>
      </c>
      <c r="BP77">
        <f ca="1"/>
        <v>57.3</v>
      </c>
      <c r="BQ77">
        <f ca="1"/>
        <v>58.45</v>
      </c>
      <c r="BR77">
        <f ca="1"/>
        <v>59.42</v>
      </c>
      <c r="BS77">
        <f ca="1"/>
        <v>60.53</v>
      </c>
      <c r="BT77">
        <f ca="1"/>
        <v>62.43</v>
      </c>
      <c r="BU77">
        <f ca="1"/>
        <v>63.45</v>
      </c>
      <c r="BV77">
        <f ca="1"/>
        <v>65.38</v>
      </c>
      <c r="BW77">
        <f ca="1"/>
        <v>66.66</v>
      </c>
      <c r="BX77">
        <f ca="1"/>
        <v>72.64</v>
      </c>
      <c r="BY77">
        <f ca="1"/>
        <v>76.540000000000006</v>
      </c>
      <c r="BZ77">
        <f ca="1"/>
        <v>78.02</v>
      </c>
    </row>
    <row r="78" spans="34:78">
      <c r="AH78">
        <v>8.17</v>
      </c>
      <c r="AI78" s="47">
        <f t="shared" ca="1" si="8"/>
        <v>38.1</v>
      </c>
      <c r="AJ78" s="47">
        <f t="shared" ca="1" si="8"/>
        <v>41.76</v>
      </c>
      <c r="AK78" s="47">
        <f t="shared" ca="1" si="8"/>
        <v>46.81</v>
      </c>
      <c r="AL78" s="47">
        <f t="shared" ca="1" si="8"/>
        <v>51.06</v>
      </c>
      <c r="AM78" s="47">
        <f t="shared" ca="1" si="8"/>
        <v>57.3</v>
      </c>
      <c r="AN78" s="47">
        <f t="shared" ca="1" si="8"/>
        <v>63.45</v>
      </c>
      <c r="AO78" s="47">
        <f t="shared" ca="1" si="8"/>
        <v>72.64</v>
      </c>
      <c r="AP78" s="47">
        <f t="shared" ca="1" si="8"/>
        <v>76.540000000000006</v>
      </c>
      <c r="AQ78" s="47">
        <f t="shared" ca="1" si="8"/>
        <v>78.02</v>
      </c>
      <c r="AR78">
        <v>76</v>
      </c>
      <c r="AT78">
        <v>77</v>
      </c>
      <c r="AU78" t="s">
        <v>40</v>
      </c>
      <c r="AV78">
        <v>8.4142621185575095</v>
      </c>
      <c r="AW78">
        <v>75.389421527339294</v>
      </c>
      <c r="AX78">
        <v>63.7093456794844</v>
      </c>
      <c r="AY78">
        <v>57.988365799903299</v>
      </c>
      <c r="AZ78">
        <v>37.813458993775498</v>
      </c>
      <c r="BA78">
        <v>14.5213741143573</v>
      </c>
      <c r="BE78">
        <f ca="1"/>
        <v>8.25</v>
      </c>
      <c r="BF78">
        <f ca="1"/>
        <v>38.42</v>
      </c>
      <c r="BG78">
        <f ca="1"/>
        <v>42.03</v>
      </c>
      <c r="BH78">
        <f ca="1"/>
        <v>47.05</v>
      </c>
      <c r="BI78">
        <f ca="1"/>
        <v>49.05</v>
      </c>
      <c r="BJ78">
        <f ca="1"/>
        <v>50.5</v>
      </c>
      <c r="BK78">
        <f ca="1"/>
        <v>51.24</v>
      </c>
      <c r="BL78">
        <f ca="1"/>
        <v>52.77</v>
      </c>
      <c r="BM78">
        <f ca="1"/>
        <v>54.8</v>
      </c>
      <c r="BN78">
        <f ca="1"/>
        <v>55.96</v>
      </c>
      <c r="BO78">
        <f ca="1"/>
        <v>56.71</v>
      </c>
      <c r="BP78">
        <f ca="1"/>
        <v>57.45</v>
      </c>
      <c r="BQ78">
        <f ca="1"/>
        <v>58.63</v>
      </c>
      <c r="BR78">
        <f ca="1"/>
        <v>59.6</v>
      </c>
      <c r="BS78">
        <f ca="1"/>
        <v>60.71</v>
      </c>
      <c r="BT78">
        <f ca="1"/>
        <v>62.67</v>
      </c>
      <c r="BU78">
        <f ca="1"/>
        <v>63.74</v>
      </c>
      <c r="BV78">
        <f ca="1"/>
        <v>65.7</v>
      </c>
      <c r="BW78">
        <f ca="1"/>
        <v>67.03</v>
      </c>
      <c r="BX78">
        <f ca="1"/>
        <v>73.03</v>
      </c>
      <c r="BY78">
        <f ca="1"/>
        <v>76.89</v>
      </c>
      <c r="BZ78">
        <f ca="1"/>
        <v>78.319999999999993</v>
      </c>
    </row>
    <row r="79" spans="34:78">
      <c r="AH79">
        <v>8.25</v>
      </c>
      <c r="AI79" s="47">
        <f t="shared" ca="1" si="8"/>
        <v>38.42</v>
      </c>
      <c r="AJ79" s="47">
        <f t="shared" ca="1" si="8"/>
        <v>42.03</v>
      </c>
      <c r="AK79" s="47">
        <f t="shared" ca="1" si="8"/>
        <v>47.05</v>
      </c>
      <c r="AL79" s="47">
        <f t="shared" ca="1" si="8"/>
        <v>51.24</v>
      </c>
      <c r="AM79" s="47">
        <f t="shared" ca="1" si="8"/>
        <v>57.45</v>
      </c>
      <c r="AN79" s="47">
        <f t="shared" ca="1" si="8"/>
        <v>63.74</v>
      </c>
      <c r="AO79" s="47">
        <f t="shared" ca="1" si="8"/>
        <v>73.03</v>
      </c>
      <c r="AP79" s="47">
        <f t="shared" ca="1" si="8"/>
        <v>76.89</v>
      </c>
      <c r="AQ79" s="47">
        <f t="shared" ca="1" si="8"/>
        <v>78.319999999999993</v>
      </c>
      <c r="AR79">
        <v>77</v>
      </c>
      <c r="AT79">
        <v>78</v>
      </c>
      <c r="AU79" t="s">
        <v>40</v>
      </c>
      <c r="AV79">
        <v>8.4975954518908399</v>
      </c>
      <c r="AW79">
        <v>75.509025158823903</v>
      </c>
      <c r="AX79">
        <v>63.809347332777897</v>
      </c>
      <c r="AY79">
        <v>58.091161048811799</v>
      </c>
      <c r="AZ79">
        <v>37.819936646927701</v>
      </c>
      <c r="BA79">
        <v>14.5213895890908</v>
      </c>
      <c r="BE79">
        <f ca="1"/>
        <v>8.33</v>
      </c>
      <c r="BF79">
        <f ca="1"/>
        <v>38.74</v>
      </c>
      <c r="BG79">
        <f ca="1"/>
        <v>42.31</v>
      </c>
      <c r="BH79">
        <f ca="1"/>
        <v>47.29</v>
      </c>
      <c r="BI79">
        <f ca="1"/>
        <v>49.28</v>
      </c>
      <c r="BJ79">
        <f ca="1"/>
        <v>50.71</v>
      </c>
      <c r="BK79">
        <f ca="1"/>
        <v>51.43</v>
      </c>
      <c r="BL79">
        <f ca="1"/>
        <v>52.95</v>
      </c>
      <c r="BM79">
        <f ca="1"/>
        <v>54.96</v>
      </c>
      <c r="BN79">
        <f ca="1"/>
        <v>56.12</v>
      </c>
      <c r="BO79">
        <f ca="1"/>
        <v>56.86</v>
      </c>
      <c r="BP79">
        <f ca="1"/>
        <v>57.61</v>
      </c>
      <c r="BQ79">
        <f ca="1"/>
        <v>58.81</v>
      </c>
      <c r="BR79">
        <f ca="1"/>
        <v>59.78</v>
      </c>
      <c r="BS79">
        <f ca="1"/>
        <v>60.89</v>
      </c>
      <c r="BT79">
        <f ca="1"/>
        <v>62.92</v>
      </c>
      <c r="BU79">
        <f ca="1"/>
        <v>64.05</v>
      </c>
      <c r="BV79">
        <f ca="1"/>
        <v>66.03</v>
      </c>
      <c r="BW79">
        <f ca="1"/>
        <v>67.42</v>
      </c>
      <c r="BX79">
        <f ca="1"/>
        <v>73.430000000000007</v>
      </c>
      <c r="BY79">
        <f ca="1"/>
        <v>77.25</v>
      </c>
      <c r="BZ79">
        <f ca="1"/>
        <v>78.64</v>
      </c>
    </row>
    <row r="80" spans="34:78">
      <c r="AH80">
        <v>8.33</v>
      </c>
      <c r="AI80" s="47">
        <f t="shared" ca="1" si="8"/>
        <v>38.74</v>
      </c>
      <c r="AJ80" s="47">
        <f t="shared" ca="1" si="8"/>
        <v>42.31</v>
      </c>
      <c r="AK80" s="47">
        <f t="shared" ca="1" si="8"/>
        <v>47.29</v>
      </c>
      <c r="AL80" s="47">
        <f t="shared" ca="1" si="8"/>
        <v>51.43</v>
      </c>
      <c r="AM80" s="47">
        <f t="shared" ca="1" si="8"/>
        <v>57.61</v>
      </c>
      <c r="AN80" s="47">
        <f t="shared" ca="1" si="8"/>
        <v>64.05</v>
      </c>
      <c r="AO80" s="47">
        <f t="shared" ca="1" si="8"/>
        <v>73.430000000000007</v>
      </c>
      <c r="AP80" s="47">
        <f t="shared" ca="1" si="8"/>
        <v>77.25</v>
      </c>
      <c r="AQ80" s="47">
        <f t="shared" ca="1" si="8"/>
        <v>78.64</v>
      </c>
      <c r="AR80">
        <v>78</v>
      </c>
      <c r="AT80">
        <v>79</v>
      </c>
      <c r="AU80" t="s">
        <v>40</v>
      </c>
      <c r="AV80">
        <v>8.5809287852241702</v>
      </c>
      <c r="AW80">
        <v>75.625248753182305</v>
      </c>
      <c r="AX80">
        <v>63.9068270157344</v>
      </c>
      <c r="AY80">
        <v>58.191764666916498</v>
      </c>
      <c r="AZ80">
        <v>37.8260534538069</v>
      </c>
      <c r="BA80">
        <v>14.5214033945776</v>
      </c>
      <c r="BE80">
        <f ca="1"/>
        <v>8.42</v>
      </c>
      <c r="BF80">
        <f ca="1"/>
        <v>39.07</v>
      </c>
      <c r="BG80">
        <f ca="1"/>
        <v>42.59</v>
      </c>
      <c r="BH80">
        <f ca="1"/>
        <v>47.54</v>
      </c>
      <c r="BI80">
        <f ca="1"/>
        <v>49.52</v>
      </c>
      <c r="BJ80">
        <f ca="1"/>
        <v>50.91</v>
      </c>
      <c r="BK80">
        <f ca="1"/>
        <v>51.62</v>
      </c>
      <c r="BL80">
        <f ca="1"/>
        <v>53.13</v>
      </c>
      <c r="BM80">
        <f ca="1"/>
        <v>55.12</v>
      </c>
      <c r="BN80">
        <f ca="1"/>
        <v>56.27</v>
      </c>
      <c r="BO80">
        <f ca="1"/>
        <v>57</v>
      </c>
      <c r="BP80">
        <f ca="1"/>
        <v>57.76</v>
      </c>
      <c r="BQ80">
        <f ca="1"/>
        <v>58.99</v>
      </c>
      <c r="BR80">
        <f ca="1"/>
        <v>59.96</v>
      </c>
      <c r="BS80">
        <f ca="1"/>
        <v>61.07</v>
      </c>
      <c r="BT80">
        <f ca="1"/>
        <v>63.18</v>
      </c>
      <c r="BU80">
        <f ca="1"/>
        <v>64.36</v>
      </c>
      <c r="BV80">
        <f ca="1"/>
        <v>66.37</v>
      </c>
      <c r="BW80">
        <f ca="1"/>
        <v>67.819999999999993</v>
      </c>
      <c r="BX80">
        <f ca="1"/>
        <v>73.84</v>
      </c>
      <c r="BY80">
        <f ca="1"/>
        <v>77.63</v>
      </c>
      <c r="BZ80">
        <f ca="1"/>
        <v>78.98</v>
      </c>
    </row>
    <row r="81" spans="34:78">
      <c r="AH81">
        <v>8.42</v>
      </c>
      <c r="AI81" s="47">
        <f t="shared" ca="1" si="8"/>
        <v>39.07</v>
      </c>
      <c r="AJ81" s="47">
        <f t="shared" ca="1" si="8"/>
        <v>42.59</v>
      </c>
      <c r="AK81" s="47">
        <f t="shared" ca="1" si="8"/>
        <v>47.54</v>
      </c>
      <c r="AL81" s="47">
        <f t="shared" ca="1" si="8"/>
        <v>51.62</v>
      </c>
      <c r="AM81" s="47">
        <f t="shared" ca="1" si="8"/>
        <v>57.76</v>
      </c>
      <c r="AN81" s="47">
        <f t="shared" ca="1" si="8"/>
        <v>64.36</v>
      </c>
      <c r="AO81" s="47">
        <f t="shared" ca="1" si="8"/>
        <v>73.84</v>
      </c>
      <c r="AP81" s="47">
        <f t="shared" ca="1" si="8"/>
        <v>77.63</v>
      </c>
      <c r="AQ81" s="47">
        <f t="shared" ca="1" si="8"/>
        <v>78.98</v>
      </c>
      <c r="AR81">
        <v>79</v>
      </c>
      <c r="AT81">
        <v>80</v>
      </c>
      <c r="AU81" t="s">
        <v>40</v>
      </c>
      <c r="AV81">
        <v>8.6642621185575095</v>
      </c>
      <c r="AW81">
        <v>75.738187831351595</v>
      </c>
      <c r="AX81">
        <v>64.001848330646396</v>
      </c>
      <c r="AY81">
        <v>58.290223380555602</v>
      </c>
      <c r="AZ81">
        <v>37.831829515834002</v>
      </c>
      <c r="BA81">
        <v>14.521415710878101</v>
      </c>
      <c r="BE81">
        <f ca="1"/>
        <v>8.5</v>
      </c>
      <c r="BF81">
        <f ca="1"/>
        <v>39.39</v>
      </c>
      <c r="BG81">
        <f ca="1"/>
        <v>42.87</v>
      </c>
      <c r="BH81">
        <f ca="1"/>
        <v>47.78</v>
      </c>
      <c r="BI81">
        <f ca="1"/>
        <v>49.75</v>
      </c>
      <c r="BJ81">
        <f ca="1"/>
        <v>51.12</v>
      </c>
      <c r="BK81">
        <f ca="1"/>
        <v>51.82</v>
      </c>
      <c r="BL81">
        <f ca="1"/>
        <v>53.31</v>
      </c>
      <c r="BM81">
        <f ca="1"/>
        <v>55.28</v>
      </c>
      <c r="BN81">
        <f ca="1"/>
        <v>56.43</v>
      </c>
      <c r="BO81">
        <f ca="1"/>
        <v>57.15</v>
      </c>
      <c r="BP81">
        <f ca="1"/>
        <v>57.91</v>
      </c>
      <c r="BQ81">
        <f ca="1"/>
        <v>59.17</v>
      </c>
      <c r="BR81">
        <f ca="1"/>
        <v>60.13</v>
      </c>
      <c r="BS81">
        <f ca="1"/>
        <v>61.24</v>
      </c>
      <c r="BT81">
        <f ca="1"/>
        <v>63.43</v>
      </c>
      <c r="BU81">
        <f ca="1"/>
        <v>64.67</v>
      </c>
      <c r="BV81">
        <f ca="1"/>
        <v>66.709999999999994</v>
      </c>
      <c r="BW81">
        <f ca="1"/>
        <v>68.239999999999995</v>
      </c>
      <c r="BX81">
        <f ca="1"/>
        <v>74.27</v>
      </c>
      <c r="BY81">
        <f ca="1"/>
        <v>78.02</v>
      </c>
      <c r="BZ81">
        <f ca="1"/>
        <v>79.33</v>
      </c>
    </row>
    <row r="82" spans="34:78">
      <c r="AH82">
        <v>8.5</v>
      </c>
      <c r="AI82" s="47">
        <f t="shared" ca="1" si="8"/>
        <v>39.39</v>
      </c>
      <c r="AJ82" s="47">
        <f t="shared" ca="1" si="8"/>
        <v>42.87</v>
      </c>
      <c r="AK82" s="47">
        <f t="shared" ca="1" si="8"/>
        <v>47.78</v>
      </c>
      <c r="AL82" s="47">
        <f t="shared" ca="1" si="8"/>
        <v>51.82</v>
      </c>
      <c r="AM82" s="47">
        <f t="shared" ca="1" si="8"/>
        <v>57.91</v>
      </c>
      <c r="AN82" s="47">
        <f t="shared" ca="1" si="8"/>
        <v>64.67</v>
      </c>
      <c r="AO82" s="47">
        <f t="shared" ca="1" si="8"/>
        <v>74.27</v>
      </c>
      <c r="AP82" s="47">
        <f t="shared" ca="1" si="8"/>
        <v>78.02</v>
      </c>
      <c r="AQ82" s="47">
        <f t="shared" ca="1" si="8"/>
        <v>79.33</v>
      </c>
      <c r="AR82">
        <v>80</v>
      </c>
      <c r="AT82">
        <v>81</v>
      </c>
      <c r="AU82" t="s">
        <v>40</v>
      </c>
      <c r="AV82">
        <v>8.7475954518908399</v>
      </c>
      <c r="AW82">
        <v>75.847935214816602</v>
      </c>
      <c r="AX82">
        <v>64.094473275801604</v>
      </c>
      <c r="AY82">
        <v>58.386582919845601</v>
      </c>
      <c r="AZ82">
        <v>37.837283814653702</v>
      </c>
      <c r="BA82">
        <v>14.521426698629501</v>
      </c>
      <c r="BE82">
        <f ca="1"/>
        <v>8.58</v>
      </c>
      <c r="BF82">
        <f ca="1"/>
        <v>39.72</v>
      </c>
      <c r="BG82">
        <f ca="1"/>
        <v>43.16</v>
      </c>
      <c r="BH82">
        <f ca="1"/>
        <v>48.03</v>
      </c>
      <c r="BI82">
        <f ca="1"/>
        <v>49.99</v>
      </c>
      <c r="BJ82">
        <f ca="1"/>
        <v>51.32</v>
      </c>
      <c r="BK82">
        <f ca="1"/>
        <v>52.01</v>
      </c>
      <c r="BL82">
        <f ca="1"/>
        <v>53.49</v>
      </c>
      <c r="BM82">
        <f ca="1"/>
        <v>55.44</v>
      </c>
      <c r="BN82">
        <f ca="1"/>
        <v>56.58</v>
      </c>
      <c r="BO82">
        <f ca="1"/>
        <v>57.3</v>
      </c>
      <c r="BP82">
        <f ca="1"/>
        <v>58.07</v>
      </c>
      <c r="BQ82">
        <f ca="1"/>
        <v>59.35</v>
      </c>
      <c r="BR82">
        <f ca="1"/>
        <v>60.31</v>
      </c>
      <c r="BS82">
        <f ca="1"/>
        <v>61.42</v>
      </c>
      <c r="BT82">
        <f ca="1"/>
        <v>63.69</v>
      </c>
      <c r="BU82">
        <f ca="1"/>
        <v>64.989999999999995</v>
      </c>
      <c r="BV82">
        <f ca="1"/>
        <v>67.05</v>
      </c>
      <c r="BW82">
        <f ca="1"/>
        <v>68.680000000000007</v>
      </c>
      <c r="BX82">
        <f ca="1"/>
        <v>74.709999999999994</v>
      </c>
      <c r="BY82">
        <f ca="1"/>
        <v>78.42</v>
      </c>
      <c r="BZ82">
        <f ca="1"/>
        <v>79.69</v>
      </c>
    </row>
    <row r="83" spans="34:78">
      <c r="AH83">
        <v>8.58</v>
      </c>
      <c r="AI83" s="47">
        <f t="shared" ca="1" si="8"/>
        <v>39.72</v>
      </c>
      <c r="AJ83" s="47">
        <f t="shared" ca="1" si="8"/>
        <v>43.16</v>
      </c>
      <c r="AK83" s="47">
        <f t="shared" ca="1" si="8"/>
        <v>48.03</v>
      </c>
      <c r="AL83" s="47">
        <f t="shared" ca="1" si="8"/>
        <v>52.01</v>
      </c>
      <c r="AM83" s="47">
        <f t="shared" ca="1" si="8"/>
        <v>58.07</v>
      </c>
      <c r="AN83" s="47">
        <f t="shared" ca="1" si="8"/>
        <v>64.989999999999995</v>
      </c>
      <c r="AO83" s="47">
        <f t="shared" ca="1" si="8"/>
        <v>74.709999999999994</v>
      </c>
      <c r="AP83" s="47">
        <f t="shared" ca="1" si="8"/>
        <v>78.42</v>
      </c>
      <c r="AQ83" s="47">
        <f t="shared" ca="1" si="8"/>
        <v>79.69</v>
      </c>
      <c r="AR83">
        <v>81</v>
      </c>
      <c r="AT83">
        <v>82</v>
      </c>
      <c r="AU83" t="s">
        <v>40</v>
      </c>
      <c r="AV83">
        <v>8.8309287852241702</v>
      </c>
      <c r="AW83">
        <v>75.954581101897205</v>
      </c>
      <c r="AX83">
        <v>64.184762285935406</v>
      </c>
      <c r="AY83">
        <v>58.4808880399207</v>
      </c>
      <c r="AZ83">
        <v>37.842434274512698</v>
      </c>
      <c r="BA83">
        <v>14.5214365011414</v>
      </c>
      <c r="BE83">
        <f ca="1"/>
        <v>8.67</v>
      </c>
      <c r="BF83">
        <f ca="1"/>
        <v>40.06</v>
      </c>
      <c r="BG83">
        <f ca="1"/>
        <v>43.45</v>
      </c>
      <c r="BH83">
        <f ca="1"/>
        <v>48.27</v>
      </c>
      <c r="BI83">
        <f ca="1"/>
        <v>50.22</v>
      </c>
      <c r="BJ83">
        <f ca="1"/>
        <v>51.53</v>
      </c>
      <c r="BK83">
        <f ca="1"/>
        <v>52.2</v>
      </c>
      <c r="BL83">
        <f ca="1"/>
        <v>53.67</v>
      </c>
      <c r="BM83">
        <f ca="1"/>
        <v>55.6</v>
      </c>
      <c r="BN83">
        <f ca="1"/>
        <v>56.73</v>
      </c>
      <c r="BO83">
        <f ca="1"/>
        <v>57.45</v>
      </c>
      <c r="BP83">
        <f ca="1"/>
        <v>58.22</v>
      </c>
      <c r="BQ83">
        <f ca="1"/>
        <v>59.54</v>
      </c>
      <c r="BR83">
        <f ca="1"/>
        <v>60.49</v>
      </c>
      <c r="BS83">
        <f ca="1"/>
        <v>61.6</v>
      </c>
      <c r="BT83">
        <f ca="1"/>
        <v>63.95</v>
      </c>
      <c r="BU83">
        <f ca="1"/>
        <v>65.319999999999993</v>
      </c>
      <c r="BV83">
        <f ca="1"/>
        <v>67.41</v>
      </c>
      <c r="BW83">
        <f ca="1"/>
        <v>69.13</v>
      </c>
      <c r="BX83">
        <f ca="1"/>
        <v>75.16</v>
      </c>
      <c r="BY83">
        <f ca="1"/>
        <v>78.83</v>
      </c>
      <c r="BZ83">
        <f ca="1"/>
        <v>80.069999999999993</v>
      </c>
    </row>
    <row r="84" spans="34:78">
      <c r="AH84">
        <v>8.67</v>
      </c>
      <c r="AI84" s="47">
        <f t="shared" ref="AI84:AQ93" ca="1" si="9">IF(AND(AI$3&gt;=MIN($J$5:$AD$5),AI$3&lt;=MAX($J$5:$AD$5)),INDEX(allCentiles,$AR84,MATCH(AI$3,topRow)),NA())</f>
        <v>40.06</v>
      </c>
      <c r="AJ84" s="47">
        <f t="shared" ca="1" si="9"/>
        <v>43.45</v>
      </c>
      <c r="AK84" s="47">
        <f t="shared" ca="1" si="9"/>
        <v>48.27</v>
      </c>
      <c r="AL84" s="47">
        <f t="shared" ca="1" si="9"/>
        <v>52.2</v>
      </c>
      <c r="AM84" s="47">
        <f t="shared" ca="1" si="9"/>
        <v>58.22</v>
      </c>
      <c r="AN84" s="47">
        <f t="shared" ca="1" si="9"/>
        <v>65.319999999999993</v>
      </c>
      <c r="AO84" s="47">
        <f t="shared" ca="1" si="9"/>
        <v>75.16</v>
      </c>
      <c r="AP84" s="47">
        <f t="shared" ca="1" si="9"/>
        <v>78.83</v>
      </c>
      <c r="AQ84" s="47">
        <f t="shared" ca="1" si="9"/>
        <v>80.069999999999993</v>
      </c>
      <c r="AR84">
        <v>82</v>
      </c>
      <c r="AT84">
        <v>83</v>
      </c>
      <c r="AU84" t="s">
        <v>40</v>
      </c>
      <c r="AV84">
        <v>8.9142621185575095</v>
      </c>
      <c r="AW84">
        <v>76.058213141879406</v>
      </c>
      <c r="AX84">
        <v>64.272774271662001</v>
      </c>
      <c r="AY84">
        <v>58.573182541720001</v>
      </c>
      <c r="AZ84">
        <v>37.847297821164098</v>
      </c>
      <c r="BA84">
        <v>14.521445246264401</v>
      </c>
      <c r="BE84">
        <f ca="1"/>
        <v>8.75</v>
      </c>
      <c r="BF84">
        <f ca="1"/>
        <v>40.39</v>
      </c>
      <c r="BG84">
        <f ca="1"/>
        <v>43.74</v>
      </c>
      <c r="BH84">
        <f ca="1"/>
        <v>48.52</v>
      </c>
      <c r="BI84">
        <f ca="1"/>
        <v>50.46</v>
      </c>
      <c r="BJ84">
        <f ca="1"/>
        <v>51.74</v>
      </c>
      <c r="BK84">
        <f ca="1"/>
        <v>52.4</v>
      </c>
      <c r="BL84">
        <f ca="1"/>
        <v>53.85</v>
      </c>
      <c r="BM84">
        <f ca="1"/>
        <v>55.76</v>
      </c>
      <c r="BN84">
        <f ca="1"/>
        <v>56.89</v>
      </c>
      <c r="BO84">
        <f ca="1"/>
        <v>57.6</v>
      </c>
      <c r="BP84">
        <f ca="1"/>
        <v>58.37</v>
      </c>
      <c r="BQ84">
        <f ca="1"/>
        <v>59.72</v>
      </c>
      <c r="BR84">
        <f ca="1"/>
        <v>60.67</v>
      </c>
      <c r="BS84">
        <f ca="1"/>
        <v>61.78</v>
      </c>
      <c r="BT84">
        <f ca="1"/>
        <v>64.22</v>
      </c>
      <c r="BU84">
        <f ca="1"/>
        <v>65.650000000000006</v>
      </c>
      <c r="BV84">
        <f ca="1"/>
        <v>67.77</v>
      </c>
      <c r="BW84">
        <f ca="1"/>
        <v>69.59</v>
      </c>
      <c r="BX84">
        <f ca="1"/>
        <v>75.62</v>
      </c>
      <c r="BY84">
        <f ca="1"/>
        <v>79.25</v>
      </c>
      <c r="BZ84">
        <f ca="1"/>
        <v>80.47</v>
      </c>
    </row>
    <row r="85" spans="34:78">
      <c r="AH85">
        <v>8.75</v>
      </c>
      <c r="AI85" s="47">
        <f t="shared" ca="1" si="9"/>
        <v>40.39</v>
      </c>
      <c r="AJ85" s="47">
        <f t="shared" ca="1" si="9"/>
        <v>43.74</v>
      </c>
      <c r="AK85" s="47">
        <f t="shared" ca="1" si="9"/>
        <v>48.52</v>
      </c>
      <c r="AL85" s="47">
        <f t="shared" ca="1" si="9"/>
        <v>52.4</v>
      </c>
      <c r="AM85" s="47">
        <f t="shared" ca="1" si="9"/>
        <v>58.37</v>
      </c>
      <c r="AN85" s="47">
        <f t="shared" ca="1" si="9"/>
        <v>65.650000000000006</v>
      </c>
      <c r="AO85" s="47">
        <f t="shared" ca="1" si="9"/>
        <v>75.62</v>
      </c>
      <c r="AP85" s="47">
        <f t="shared" ca="1" si="9"/>
        <v>79.25</v>
      </c>
      <c r="AQ85" s="47">
        <f t="shared" ca="1" si="9"/>
        <v>80.47</v>
      </c>
      <c r="AR85">
        <v>83</v>
      </c>
      <c r="AT85">
        <v>84</v>
      </c>
      <c r="AU85" t="s">
        <v>40</v>
      </c>
      <c r="AV85">
        <v>8.9975954518908399</v>
      </c>
      <c r="AW85">
        <v>76.158916507052496</v>
      </c>
      <c r="AX85">
        <v>64.358566657912206</v>
      </c>
      <c r="AY85">
        <v>58.663509292331298</v>
      </c>
      <c r="AZ85">
        <v>37.851890437489097</v>
      </c>
      <c r="BA85">
        <v>14.5214530480583</v>
      </c>
      <c r="BE85">
        <f ca="1"/>
        <v>8.83</v>
      </c>
      <c r="BF85">
        <f ca="1"/>
        <v>40.729999999999997</v>
      </c>
      <c r="BG85">
        <f ca="1"/>
        <v>44.03</v>
      </c>
      <c r="BH85">
        <f ca="1"/>
        <v>48.77</v>
      </c>
      <c r="BI85">
        <f ca="1"/>
        <v>50.7</v>
      </c>
      <c r="BJ85">
        <f ca="1"/>
        <v>51.95</v>
      </c>
      <c r="BK85">
        <f ca="1"/>
        <v>52.59</v>
      </c>
      <c r="BL85">
        <f ca="1"/>
        <v>54.03</v>
      </c>
      <c r="BM85">
        <f ca="1"/>
        <v>55.93</v>
      </c>
      <c r="BN85">
        <f ca="1"/>
        <v>57.04</v>
      </c>
      <c r="BO85">
        <f ca="1"/>
        <v>57.74</v>
      </c>
      <c r="BP85">
        <f ca="1"/>
        <v>58.53</v>
      </c>
      <c r="BQ85">
        <f ca="1"/>
        <v>59.9</v>
      </c>
      <c r="BR85">
        <f ca="1"/>
        <v>60.85</v>
      </c>
      <c r="BS85">
        <f ca="1"/>
        <v>61.95</v>
      </c>
      <c r="BT85">
        <f ca="1"/>
        <v>64.489999999999995</v>
      </c>
      <c r="BU85">
        <f ca="1"/>
        <v>65.989999999999995</v>
      </c>
      <c r="BV85">
        <f ca="1"/>
        <v>68.13</v>
      </c>
      <c r="BW85">
        <f ca="1"/>
        <v>70.08</v>
      </c>
      <c r="BX85">
        <f ca="1"/>
        <v>76.09</v>
      </c>
      <c r="BY85">
        <f ca="1"/>
        <v>79.680000000000007</v>
      </c>
      <c r="BZ85">
        <f ca="1"/>
        <v>80.88</v>
      </c>
    </row>
    <row r="86" spans="34:78">
      <c r="AH86">
        <v>8.83</v>
      </c>
      <c r="AI86" s="47">
        <f t="shared" ca="1" si="9"/>
        <v>40.729999999999997</v>
      </c>
      <c r="AJ86" s="47">
        <f t="shared" ca="1" si="9"/>
        <v>44.03</v>
      </c>
      <c r="AK86" s="47">
        <f t="shared" ca="1" si="9"/>
        <v>48.77</v>
      </c>
      <c r="AL86" s="47">
        <f t="shared" ca="1" si="9"/>
        <v>52.59</v>
      </c>
      <c r="AM86" s="47">
        <f t="shared" ca="1" si="9"/>
        <v>58.53</v>
      </c>
      <c r="AN86" s="47">
        <f t="shared" ca="1" si="9"/>
        <v>65.989999999999995</v>
      </c>
      <c r="AO86" s="47">
        <f t="shared" ca="1" si="9"/>
        <v>76.09</v>
      </c>
      <c r="AP86" s="47">
        <f t="shared" ca="1" si="9"/>
        <v>79.680000000000007</v>
      </c>
      <c r="AQ86" s="47">
        <f t="shared" ca="1" si="9"/>
        <v>80.88</v>
      </c>
      <c r="AR86">
        <v>84</v>
      </c>
      <c r="AT86">
        <v>85</v>
      </c>
      <c r="AU86" t="s">
        <v>40</v>
      </c>
      <c r="AV86">
        <v>9.0809287852241702</v>
      </c>
      <c r="AW86">
        <v>76.256773962709303</v>
      </c>
      <c r="AX86">
        <v>64.442195421400896</v>
      </c>
      <c r="AY86">
        <v>58.751910244900699</v>
      </c>
      <c r="AZ86">
        <v>37.856227216021402</v>
      </c>
      <c r="BA86">
        <v>14.521460008279201</v>
      </c>
      <c r="BE86">
        <f ca="1"/>
        <v>8.92</v>
      </c>
      <c r="BF86">
        <f ca="1"/>
        <v>41.07</v>
      </c>
      <c r="BG86">
        <f ca="1"/>
        <v>44.33</v>
      </c>
      <c r="BH86">
        <f ca="1"/>
        <v>49.03</v>
      </c>
      <c r="BI86">
        <f ca="1"/>
        <v>50.94</v>
      </c>
      <c r="BJ86">
        <f ca="1"/>
        <v>52.16</v>
      </c>
      <c r="BK86">
        <f ca="1"/>
        <v>52.79</v>
      </c>
      <c r="BL86">
        <f ca="1"/>
        <v>54.21</v>
      </c>
      <c r="BM86">
        <f ca="1"/>
        <v>56.09</v>
      </c>
      <c r="BN86">
        <f ca="1"/>
        <v>57.2</v>
      </c>
      <c r="BO86">
        <f ca="1"/>
        <v>57.89</v>
      </c>
      <c r="BP86">
        <f ca="1"/>
        <v>58.68</v>
      </c>
      <c r="BQ86">
        <f ca="1"/>
        <v>60.08</v>
      </c>
      <c r="BR86">
        <f ca="1"/>
        <v>61.03</v>
      </c>
      <c r="BS86">
        <f ca="1"/>
        <v>62.13</v>
      </c>
      <c r="BT86">
        <f ca="1"/>
        <v>64.760000000000005</v>
      </c>
      <c r="BU86">
        <f ca="1"/>
        <v>66.34</v>
      </c>
      <c r="BV86">
        <f ca="1"/>
        <v>68.5</v>
      </c>
      <c r="BW86">
        <f ca="1"/>
        <v>70.569999999999993</v>
      </c>
      <c r="BX86">
        <f ca="1"/>
        <v>76.58</v>
      </c>
      <c r="BY86">
        <f ca="1"/>
        <v>80.13</v>
      </c>
      <c r="BZ86">
        <f ca="1"/>
        <v>81.3</v>
      </c>
    </row>
    <row r="87" spans="34:78">
      <c r="AH87">
        <v>8.92</v>
      </c>
      <c r="AI87" s="47">
        <f t="shared" ca="1" si="9"/>
        <v>41.07</v>
      </c>
      <c r="AJ87" s="47">
        <f t="shared" ca="1" si="9"/>
        <v>44.33</v>
      </c>
      <c r="AK87" s="47">
        <f t="shared" ca="1" si="9"/>
        <v>49.03</v>
      </c>
      <c r="AL87" s="47">
        <f t="shared" ca="1" si="9"/>
        <v>52.79</v>
      </c>
      <c r="AM87" s="47">
        <f t="shared" ca="1" si="9"/>
        <v>58.68</v>
      </c>
      <c r="AN87" s="47">
        <f t="shared" ca="1" si="9"/>
        <v>66.34</v>
      </c>
      <c r="AO87" s="47">
        <f t="shared" ca="1" si="9"/>
        <v>76.58</v>
      </c>
      <c r="AP87" s="47">
        <f t="shared" ca="1" si="9"/>
        <v>80.13</v>
      </c>
      <c r="AQ87" s="47">
        <f t="shared" ca="1" si="9"/>
        <v>81.3</v>
      </c>
      <c r="AR87">
        <v>85</v>
      </c>
      <c r="AT87">
        <v>86</v>
      </c>
      <c r="AU87" t="s">
        <v>40</v>
      </c>
      <c r="AV87">
        <v>9.1642621185575095</v>
      </c>
      <c r="AW87">
        <v>76.351865935168902</v>
      </c>
      <c r="AX87">
        <v>64.523715127150197</v>
      </c>
      <c r="AY87">
        <v>58.838426458118903</v>
      </c>
      <c r="AZ87">
        <v>37.860322408545102</v>
      </c>
      <c r="BA87">
        <v>14.5214662177069</v>
      </c>
      <c r="BE87">
        <f ca="1"/>
        <v>9</v>
      </c>
      <c r="BF87">
        <f ca="1"/>
        <v>41.42</v>
      </c>
      <c r="BG87">
        <f ca="1"/>
        <v>44.63</v>
      </c>
      <c r="BH87">
        <f ca="1"/>
        <v>49.28</v>
      </c>
      <c r="BI87">
        <f ca="1"/>
        <v>51.18</v>
      </c>
      <c r="BJ87">
        <f ca="1"/>
        <v>52.37</v>
      </c>
      <c r="BK87">
        <f ca="1"/>
        <v>52.99</v>
      </c>
      <c r="BL87">
        <f ca="1"/>
        <v>54.39</v>
      </c>
      <c r="BM87">
        <f ca="1"/>
        <v>56.25</v>
      </c>
      <c r="BN87">
        <f ca="1"/>
        <v>57.35</v>
      </c>
      <c r="BO87">
        <f ca="1"/>
        <v>58.04</v>
      </c>
      <c r="BP87">
        <f ca="1"/>
        <v>58.83</v>
      </c>
      <c r="BQ87">
        <f ca="1"/>
        <v>60.27</v>
      </c>
      <c r="BR87">
        <f ca="1"/>
        <v>61.21</v>
      </c>
      <c r="BS87">
        <f ca="1"/>
        <v>62.31</v>
      </c>
      <c r="BT87">
        <f ca="1"/>
        <v>65.03</v>
      </c>
      <c r="BU87">
        <f ca="1"/>
        <v>66.69</v>
      </c>
      <c r="BV87">
        <f ca="1"/>
        <v>68.88</v>
      </c>
      <c r="BW87">
        <f ca="1"/>
        <v>71.09</v>
      </c>
      <c r="BX87">
        <f ca="1"/>
        <v>77.08</v>
      </c>
      <c r="BY87">
        <f ca="1"/>
        <v>80.58</v>
      </c>
      <c r="BZ87">
        <f ca="1"/>
        <v>81.75</v>
      </c>
    </row>
    <row r="88" spans="34:78">
      <c r="AH88">
        <v>9</v>
      </c>
      <c r="AI88" s="47">
        <f t="shared" ca="1" si="9"/>
        <v>41.42</v>
      </c>
      <c r="AJ88" s="47">
        <f t="shared" ca="1" si="9"/>
        <v>44.63</v>
      </c>
      <c r="AK88" s="47">
        <f t="shared" ca="1" si="9"/>
        <v>49.28</v>
      </c>
      <c r="AL88" s="47">
        <f t="shared" ca="1" si="9"/>
        <v>52.99</v>
      </c>
      <c r="AM88" s="47">
        <f t="shared" ca="1" si="9"/>
        <v>58.83</v>
      </c>
      <c r="AN88" s="47">
        <f t="shared" ca="1" si="9"/>
        <v>66.69</v>
      </c>
      <c r="AO88" s="47">
        <f t="shared" ca="1" si="9"/>
        <v>77.08</v>
      </c>
      <c r="AP88" s="47">
        <f t="shared" ca="1" si="9"/>
        <v>80.58</v>
      </c>
      <c r="AQ88" s="47">
        <f t="shared" ca="1" si="9"/>
        <v>81.75</v>
      </c>
      <c r="AR88">
        <v>86</v>
      </c>
      <c r="AT88">
        <v>87</v>
      </c>
      <c r="AU88" t="s">
        <v>40</v>
      </c>
      <c r="AV88">
        <v>9.2475954518908399</v>
      </c>
      <c r="AW88">
        <v>76.444270577876594</v>
      </c>
      <c r="AX88">
        <v>64.603178964091398</v>
      </c>
      <c r="AY88">
        <v>58.9230981152906</v>
      </c>
      <c r="AZ88">
        <v>37.864189472929702</v>
      </c>
      <c r="BA88">
        <v>14.521471757328801</v>
      </c>
      <c r="BE88">
        <f ca="1"/>
        <v>9.08</v>
      </c>
      <c r="BF88">
        <f ca="1"/>
        <v>41.76</v>
      </c>
      <c r="BG88">
        <f ca="1"/>
        <v>44.93</v>
      </c>
      <c r="BH88">
        <f ca="1"/>
        <v>49.53</v>
      </c>
      <c r="BI88">
        <f ca="1"/>
        <v>51.41</v>
      </c>
      <c r="BJ88">
        <f ca="1"/>
        <v>52.58</v>
      </c>
      <c r="BK88">
        <f ca="1"/>
        <v>53.19</v>
      </c>
      <c r="BL88">
        <f ca="1"/>
        <v>54.58</v>
      </c>
      <c r="BM88">
        <f ca="1"/>
        <v>56.41</v>
      </c>
      <c r="BN88">
        <f ca="1"/>
        <v>57.51</v>
      </c>
      <c r="BO88">
        <f ca="1"/>
        <v>58.18</v>
      </c>
      <c r="BP88">
        <f ca="1"/>
        <v>58.99</v>
      </c>
      <c r="BQ88">
        <f ca="1"/>
        <v>60.45</v>
      </c>
      <c r="BR88">
        <f ca="1"/>
        <v>61.39</v>
      </c>
      <c r="BS88">
        <f ca="1"/>
        <v>62.48</v>
      </c>
      <c r="BT88">
        <f ca="1"/>
        <v>65.31</v>
      </c>
      <c r="BU88">
        <f ca="1"/>
        <v>67.040000000000006</v>
      </c>
      <c r="BV88">
        <f ca="1"/>
        <v>69.27</v>
      </c>
      <c r="BW88">
        <f ca="1"/>
        <v>71.62</v>
      </c>
      <c r="BX88">
        <f ca="1"/>
        <v>77.59</v>
      </c>
      <c r="BY88">
        <f ca="1"/>
        <v>81.05</v>
      </c>
      <c r="BZ88">
        <f ca="1"/>
        <v>82.2</v>
      </c>
    </row>
    <row r="89" spans="34:78">
      <c r="AH89">
        <v>9.08</v>
      </c>
      <c r="AI89" s="47">
        <f t="shared" ca="1" si="9"/>
        <v>41.76</v>
      </c>
      <c r="AJ89" s="47">
        <f t="shared" ca="1" si="9"/>
        <v>44.93</v>
      </c>
      <c r="AK89" s="47">
        <f t="shared" ca="1" si="9"/>
        <v>49.53</v>
      </c>
      <c r="AL89" s="47">
        <f t="shared" ca="1" si="9"/>
        <v>53.19</v>
      </c>
      <c r="AM89" s="47">
        <f t="shared" ca="1" si="9"/>
        <v>58.99</v>
      </c>
      <c r="AN89" s="47">
        <f t="shared" ca="1" si="9"/>
        <v>67.040000000000006</v>
      </c>
      <c r="AO89" s="47">
        <f t="shared" ca="1" si="9"/>
        <v>77.59</v>
      </c>
      <c r="AP89" s="47">
        <f t="shared" ca="1" si="9"/>
        <v>81.05</v>
      </c>
      <c r="AQ89" s="47">
        <f t="shared" ca="1" si="9"/>
        <v>82.2</v>
      </c>
      <c r="AR89">
        <v>87</v>
      </c>
      <c r="AT89">
        <v>88</v>
      </c>
      <c r="AU89" t="s">
        <v>40</v>
      </c>
      <c r="AV89">
        <v>9.3309287852241702</v>
      </c>
      <c r="AW89">
        <v>76.534063835636204</v>
      </c>
      <c r="AX89">
        <v>64.680638779768799</v>
      </c>
      <c r="AY89">
        <v>59.005964542998399</v>
      </c>
      <c r="AZ89">
        <v>37.8678411173562</v>
      </c>
      <c r="BA89">
        <v>14.521476699396301</v>
      </c>
      <c r="BE89">
        <f ca="1"/>
        <v>9.17</v>
      </c>
      <c r="BF89">
        <f ca="1"/>
        <v>42.11</v>
      </c>
      <c r="BG89">
        <f ca="1"/>
        <v>45.23</v>
      </c>
      <c r="BH89">
        <f ca="1"/>
        <v>49.79</v>
      </c>
      <c r="BI89">
        <f ca="1"/>
        <v>51.66</v>
      </c>
      <c r="BJ89">
        <f ca="1"/>
        <v>52.79</v>
      </c>
      <c r="BK89">
        <f ca="1"/>
        <v>53.39</v>
      </c>
      <c r="BL89">
        <f ca="1"/>
        <v>54.76</v>
      </c>
      <c r="BM89">
        <f ca="1"/>
        <v>56.58</v>
      </c>
      <c r="BN89">
        <f ca="1"/>
        <v>57.66</v>
      </c>
      <c r="BO89">
        <f ca="1"/>
        <v>58.33</v>
      </c>
      <c r="BP89">
        <f ca="1"/>
        <v>59.14</v>
      </c>
      <c r="BQ89">
        <f ca="1"/>
        <v>60.64</v>
      </c>
      <c r="BR89">
        <f ca="1"/>
        <v>61.57</v>
      </c>
      <c r="BS89">
        <f ca="1"/>
        <v>62.66</v>
      </c>
      <c r="BT89">
        <f ca="1"/>
        <v>65.59</v>
      </c>
      <c r="BU89">
        <f ca="1"/>
        <v>67.41</v>
      </c>
      <c r="BV89">
        <f ca="1"/>
        <v>69.66</v>
      </c>
      <c r="BW89">
        <f ca="1"/>
        <v>72.16</v>
      </c>
      <c r="BX89">
        <f ca="1"/>
        <v>78.12</v>
      </c>
      <c r="BY89">
        <f ca="1"/>
        <v>81.53</v>
      </c>
      <c r="BZ89">
        <f ca="1"/>
        <v>82.67</v>
      </c>
    </row>
    <row r="90" spans="34:78">
      <c r="AH90">
        <v>9.17</v>
      </c>
      <c r="AI90" s="47">
        <f t="shared" ca="1" si="9"/>
        <v>42.11</v>
      </c>
      <c r="AJ90" s="47">
        <f t="shared" ca="1" si="9"/>
        <v>45.23</v>
      </c>
      <c r="AK90" s="47">
        <f t="shared" ca="1" si="9"/>
        <v>49.79</v>
      </c>
      <c r="AL90" s="47">
        <f t="shared" ca="1" si="9"/>
        <v>53.39</v>
      </c>
      <c r="AM90" s="47">
        <f t="shared" ca="1" si="9"/>
        <v>59.14</v>
      </c>
      <c r="AN90" s="47">
        <f t="shared" ca="1" si="9"/>
        <v>67.41</v>
      </c>
      <c r="AO90" s="47">
        <f t="shared" ca="1" si="9"/>
        <v>78.12</v>
      </c>
      <c r="AP90" s="47">
        <f t="shared" ca="1" si="9"/>
        <v>81.53</v>
      </c>
      <c r="AQ90" s="47">
        <f t="shared" ca="1" si="9"/>
        <v>82.67</v>
      </c>
      <c r="AR90">
        <v>88</v>
      </c>
      <c r="AT90">
        <v>89</v>
      </c>
      <c r="AU90" t="s">
        <v>40</v>
      </c>
      <c r="AV90">
        <v>9.4142621185575095</v>
      </c>
      <c r="AW90">
        <v>76.621319507026996</v>
      </c>
      <c r="AX90">
        <v>64.756145114168504</v>
      </c>
      <c r="AY90">
        <v>59.0870642293686</v>
      </c>
      <c r="AZ90">
        <v>37.8712893420795</v>
      </c>
      <c r="BA90">
        <v>14.5214811083671</v>
      </c>
      <c r="BE90">
        <f ca="1"/>
        <v>9.25</v>
      </c>
      <c r="BF90">
        <f ca="1"/>
        <v>42.47</v>
      </c>
      <c r="BG90">
        <f ca="1"/>
        <v>45.54</v>
      </c>
      <c r="BH90">
        <f ca="1"/>
        <v>50.04</v>
      </c>
      <c r="BI90">
        <f ca="1"/>
        <v>51.9</v>
      </c>
      <c r="BJ90">
        <f ca="1"/>
        <v>53.01</v>
      </c>
      <c r="BK90">
        <f ca="1"/>
        <v>53.59</v>
      </c>
      <c r="BL90">
        <f ca="1"/>
        <v>54.94</v>
      </c>
      <c r="BM90">
        <f ca="1"/>
        <v>56.74</v>
      </c>
      <c r="BN90">
        <f ca="1"/>
        <v>57.81</v>
      </c>
      <c r="BO90">
        <f ca="1"/>
        <v>58.48</v>
      </c>
      <c r="BP90">
        <f ca="1"/>
        <v>59.29</v>
      </c>
      <c r="BQ90">
        <f ca="1"/>
        <v>60.82</v>
      </c>
      <c r="BR90">
        <f ca="1"/>
        <v>61.75</v>
      </c>
      <c r="BS90">
        <f ca="1"/>
        <v>62.84</v>
      </c>
      <c r="BT90">
        <f ca="1"/>
        <v>65.88</v>
      </c>
      <c r="BU90">
        <f ca="1"/>
        <v>67.78</v>
      </c>
      <c r="BV90">
        <f ca="1"/>
        <v>70.06</v>
      </c>
      <c r="BW90">
        <f ca="1"/>
        <v>72.72</v>
      </c>
      <c r="BX90">
        <f ca="1"/>
        <v>78.650000000000006</v>
      </c>
      <c r="BY90">
        <f ca="1"/>
        <v>82.02</v>
      </c>
      <c r="BZ90">
        <f ca="1"/>
        <v>83.16</v>
      </c>
    </row>
    <row r="91" spans="34:78">
      <c r="AH91">
        <v>9.25</v>
      </c>
      <c r="AI91" s="47">
        <f t="shared" ca="1" si="9"/>
        <v>42.47</v>
      </c>
      <c r="AJ91" s="47">
        <f t="shared" ca="1" si="9"/>
        <v>45.54</v>
      </c>
      <c r="AK91" s="47">
        <f t="shared" ca="1" si="9"/>
        <v>50.04</v>
      </c>
      <c r="AL91" s="47">
        <f t="shared" ca="1" si="9"/>
        <v>53.59</v>
      </c>
      <c r="AM91" s="47">
        <f t="shared" ca="1" si="9"/>
        <v>59.29</v>
      </c>
      <c r="AN91" s="47">
        <f t="shared" ca="1" si="9"/>
        <v>67.78</v>
      </c>
      <c r="AO91" s="47">
        <f t="shared" ca="1" si="9"/>
        <v>78.650000000000006</v>
      </c>
      <c r="AP91" s="47">
        <f t="shared" ca="1" si="9"/>
        <v>82.02</v>
      </c>
      <c r="AQ91" s="47">
        <f t="shared" ca="1" si="9"/>
        <v>83.16</v>
      </c>
      <c r="AR91">
        <v>89</v>
      </c>
      <c r="AT91">
        <v>90</v>
      </c>
      <c r="AU91" t="s">
        <v>40</v>
      </c>
      <c r="AV91">
        <v>9.4975954518908399</v>
      </c>
      <c r="AW91">
        <v>76.7061093050566</v>
      </c>
      <c r="AX91">
        <v>64.829747232694601</v>
      </c>
      <c r="AY91">
        <v>59.166434841946597</v>
      </c>
      <c r="AZ91">
        <v>37.874545478864398</v>
      </c>
      <c r="BA91">
        <v>14.5214850417458</v>
      </c>
      <c r="BE91">
        <f ca="1"/>
        <v>9.33</v>
      </c>
      <c r="BF91">
        <f ca="1"/>
        <v>42.82</v>
      </c>
      <c r="BG91">
        <f ca="1"/>
        <v>45.84</v>
      </c>
      <c r="BH91">
        <f ca="1"/>
        <v>50.3</v>
      </c>
      <c r="BI91">
        <f ca="1"/>
        <v>52.14</v>
      </c>
      <c r="BJ91">
        <f ca="1"/>
        <v>53.22</v>
      </c>
      <c r="BK91">
        <f ca="1"/>
        <v>53.79</v>
      </c>
      <c r="BL91">
        <f ca="1"/>
        <v>55.13</v>
      </c>
      <c r="BM91">
        <f ca="1"/>
        <v>56.9</v>
      </c>
      <c r="BN91">
        <f ca="1"/>
        <v>57.97</v>
      </c>
      <c r="BO91">
        <f ca="1"/>
        <v>58.62</v>
      </c>
      <c r="BP91">
        <f ca="1"/>
        <v>59.45</v>
      </c>
      <c r="BQ91">
        <f ca="1"/>
        <v>61.01</v>
      </c>
      <c r="BR91">
        <f ca="1"/>
        <v>61.93</v>
      </c>
      <c r="BS91">
        <f ca="1"/>
        <v>63.01</v>
      </c>
      <c r="BT91">
        <f ca="1"/>
        <v>66.17</v>
      </c>
      <c r="BU91">
        <f ca="1"/>
        <v>68.150000000000006</v>
      </c>
      <c r="BV91">
        <f ca="1"/>
        <v>70.459999999999994</v>
      </c>
      <c r="BW91">
        <f ca="1"/>
        <v>73.3</v>
      </c>
      <c r="BX91">
        <f ca="1"/>
        <v>79.2</v>
      </c>
      <c r="BY91">
        <f ca="1"/>
        <v>82.53</v>
      </c>
      <c r="BZ91">
        <f ca="1"/>
        <v>83.66</v>
      </c>
    </row>
    <row r="92" spans="34:78">
      <c r="AH92">
        <v>9.33</v>
      </c>
      <c r="AI92" s="47">
        <f t="shared" ca="1" si="9"/>
        <v>42.82</v>
      </c>
      <c r="AJ92" s="47">
        <f t="shared" ca="1" si="9"/>
        <v>45.84</v>
      </c>
      <c r="AK92" s="47">
        <f t="shared" ca="1" si="9"/>
        <v>50.3</v>
      </c>
      <c r="AL92" s="47">
        <f t="shared" ca="1" si="9"/>
        <v>53.79</v>
      </c>
      <c r="AM92" s="47">
        <f t="shared" ca="1" si="9"/>
        <v>59.45</v>
      </c>
      <c r="AN92" s="47">
        <f t="shared" ca="1" si="9"/>
        <v>68.150000000000006</v>
      </c>
      <c r="AO92" s="47">
        <f t="shared" ca="1" si="9"/>
        <v>79.2</v>
      </c>
      <c r="AP92" s="47">
        <f t="shared" ca="1" si="9"/>
        <v>82.53</v>
      </c>
      <c r="AQ92" s="47">
        <f t="shared" ca="1" si="9"/>
        <v>83.66</v>
      </c>
      <c r="AR92">
        <v>90</v>
      </c>
      <c r="AT92">
        <v>91</v>
      </c>
      <c r="AU92" t="s">
        <v>40</v>
      </c>
      <c r="AV92">
        <v>9.5809287852241702</v>
      </c>
      <c r="AW92">
        <v>76.788502916100001</v>
      </c>
      <c r="AX92">
        <v>64.901493158312405</v>
      </c>
      <c r="AY92">
        <v>59.244113245193098</v>
      </c>
      <c r="AZ92">
        <v>37.8776202282246</v>
      </c>
      <c r="BA92">
        <v>14.521488550834301</v>
      </c>
      <c r="BE92">
        <f ca="1"/>
        <v>9.42</v>
      </c>
      <c r="BF92">
        <f ca="1"/>
        <v>43.18</v>
      </c>
      <c r="BG92">
        <f ca="1"/>
        <v>46.15</v>
      </c>
      <c r="BH92">
        <f ca="1"/>
        <v>50.56</v>
      </c>
      <c r="BI92">
        <f ca="1"/>
        <v>52.38</v>
      </c>
      <c r="BJ92">
        <f ca="1"/>
        <v>53.44</v>
      </c>
      <c r="BK92">
        <f ca="1"/>
        <v>54</v>
      </c>
      <c r="BL92">
        <f ca="1"/>
        <v>55.32</v>
      </c>
      <c r="BM92">
        <f ca="1"/>
        <v>57.07</v>
      </c>
      <c r="BN92">
        <f ca="1"/>
        <v>58.12</v>
      </c>
      <c r="BO92">
        <f ca="1"/>
        <v>58.77</v>
      </c>
      <c r="BP92">
        <f ca="1"/>
        <v>59.6</v>
      </c>
      <c r="BQ92">
        <f ca="1"/>
        <v>61.19</v>
      </c>
      <c r="BR92">
        <f ca="1"/>
        <v>62.11</v>
      </c>
      <c r="BS92">
        <f ca="1"/>
        <v>63.19</v>
      </c>
      <c r="BT92">
        <f ca="1"/>
        <v>66.459999999999994</v>
      </c>
      <c r="BU92">
        <f ca="1"/>
        <v>68.53</v>
      </c>
      <c r="BV92">
        <f ca="1"/>
        <v>70.87</v>
      </c>
      <c r="BW92">
        <f ca="1"/>
        <v>73.89</v>
      </c>
      <c r="BX92">
        <f ca="1"/>
        <v>79.760000000000005</v>
      </c>
      <c r="BY92">
        <f ca="1"/>
        <v>83.04</v>
      </c>
      <c r="BZ92">
        <f ca="1"/>
        <v>84.18</v>
      </c>
    </row>
    <row r="93" spans="34:78">
      <c r="AH93">
        <v>9.42</v>
      </c>
      <c r="AI93" s="47">
        <f t="shared" ca="1" si="9"/>
        <v>43.18</v>
      </c>
      <c r="AJ93" s="47">
        <f t="shared" ca="1" si="9"/>
        <v>46.15</v>
      </c>
      <c r="AK93" s="47">
        <f t="shared" ca="1" si="9"/>
        <v>50.56</v>
      </c>
      <c r="AL93" s="47">
        <f t="shared" ca="1" si="9"/>
        <v>54</v>
      </c>
      <c r="AM93" s="47">
        <f t="shared" ca="1" si="9"/>
        <v>59.6</v>
      </c>
      <c r="AN93" s="47">
        <f t="shared" ca="1" si="9"/>
        <v>68.53</v>
      </c>
      <c r="AO93" s="47">
        <f t="shared" ca="1" si="9"/>
        <v>79.760000000000005</v>
      </c>
      <c r="AP93" s="47">
        <f t="shared" ca="1" si="9"/>
        <v>83.04</v>
      </c>
      <c r="AQ93" s="47">
        <f t="shared" ca="1" si="9"/>
        <v>84.18</v>
      </c>
      <c r="AR93">
        <v>91</v>
      </c>
      <c r="AT93">
        <v>92</v>
      </c>
      <c r="AU93" t="s">
        <v>40</v>
      </c>
      <c r="AV93">
        <v>9.6642621185575095</v>
      </c>
      <c r="AW93">
        <v>76.868568057172695</v>
      </c>
      <c r="AX93">
        <v>64.971429702882602</v>
      </c>
      <c r="AY93">
        <v>59.320135517605102</v>
      </c>
      <c r="AZ93">
        <v>37.880523694587602</v>
      </c>
      <c r="BA93">
        <v>14.521491681400301</v>
      </c>
      <c r="BE93">
        <f ca="1"/>
        <v>9.5</v>
      </c>
      <c r="BF93">
        <f ca="1"/>
        <v>43.54</v>
      </c>
      <c r="BG93">
        <f ca="1"/>
        <v>46.47</v>
      </c>
      <c r="BH93">
        <f ca="1"/>
        <v>50.82</v>
      </c>
      <c r="BI93">
        <f ca="1"/>
        <v>52.62</v>
      </c>
      <c r="BJ93">
        <f ca="1"/>
        <v>53.66</v>
      </c>
      <c r="BK93">
        <f ca="1"/>
        <v>54.2</v>
      </c>
      <c r="BL93">
        <f ca="1"/>
        <v>55.5</v>
      </c>
      <c r="BM93">
        <f ca="1"/>
        <v>57.23</v>
      </c>
      <c r="BN93">
        <f ca="1"/>
        <v>58.28</v>
      </c>
      <c r="BO93">
        <f ca="1"/>
        <v>58.92</v>
      </c>
      <c r="BP93">
        <f ca="1"/>
        <v>59.75</v>
      </c>
      <c r="BQ93">
        <f ca="1"/>
        <v>61.38</v>
      </c>
      <c r="BR93">
        <f ca="1"/>
        <v>62.29</v>
      </c>
      <c r="BS93">
        <f ca="1"/>
        <v>63.37</v>
      </c>
      <c r="BT93">
        <f ca="1"/>
        <v>66.75</v>
      </c>
      <c r="BU93">
        <f ca="1"/>
        <v>68.92</v>
      </c>
      <c r="BV93">
        <f ca="1"/>
        <v>71.290000000000006</v>
      </c>
      <c r="BW93">
        <f ca="1"/>
        <v>74.489999999999995</v>
      </c>
      <c r="BX93">
        <f ca="1"/>
        <v>80.34</v>
      </c>
      <c r="BY93">
        <f ca="1"/>
        <v>83.57</v>
      </c>
      <c r="BZ93">
        <f ca="1"/>
        <v>84.71</v>
      </c>
    </row>
    <row r="94" spans="34:78">
      <c r="AH94">
        <v>9.5</v>
      </c>
      <c r="AI94" s="47">
        <f t="shared" ref="AI94:AQ103" ca="1" si="10">IF(AND(AI$3&gt;=MIN($J$5:$AD$5),AI$3&lt;=MAX($J$5:$AD$5)),INDEX(allCentiles,$AR94,MATCH(AI$3,topRow)),NA())</f>
        <v>43.54</v>
      </c>
      <c r="AJ94" s="47">
        <f t="shared" ca="1" si="10"/>
        <v>46.47</v>
      </c>
      <c r="AK94" s="47">
        <f t="shared" ca="1" si="10"/>
        <v>50.82</v>
      </c>
      <c r="AL94" s="47">
        <f t="shared" ca="1" si="10"/>
        <v>54.2</v>
      </c>
      <c r="AM94" s="47">
        <f t="shared" ca="1" si="10"/>
        <v>59.75</v>
      </c>
      <c r="AN94" s="47">
        <f t="shared" ca="1" si="10"/>
        <v>68.92</v>
      </c>
      <c r="AO94" s="47">
        <f t="shared" ca="1" si="10"/>
        <v>80.34</v>
      </c>
      <c r="AP94" s="47">
        <f t="shared" ca="1" si="10"/>
        <v>83.57</v>
      </c>
      <c r="AQ94" s="47">
        <f t="shared" ca="1" si="10"/>
        <v>84.71</v>
      </c>
      <c r="AR94">
        <v>92</v>
      </c>
      <c r="AT94">
        <v>93</v>
      </c>
      <c r="AU94" t="s">
        <v>40</v>
      </c>
      <c r="AV94">
        <v>9.7475954518908399</v>
      </c>
      <c r="AW94">
        <v>76.9463705315857</v>
      </c>
      <c r="AX94">
        <v>65.039602497703996</v>
      </c>
      <c r="AY94">
        <v>59.394536968473702</v>
      </c>
      <c r="AZ94">
        <v>37.883265419500198</v>
      </c>
      <c r="BA94">
        <v>14.5214944742748</v>
      </c>
      <c r="BE94">
        <f ca="1"/>
        <v>9.58</v>
      </c>
      <c r="BF94">
        <f ca="1"/>
        <v>43.91</v>
      </c>
      <c r="BG94">
        <f ca="1"/>
        <v>46.78</v>
      </c>
      <c r="BH94">
        <f ca="1"/>
        <v>51.08</v>
      </c>
      <c r="BI94">
        <f ca="1"/>
        <v>52.87</v>
      </c>
      <c r="BJ94">
        <f ca="1"/>
        <v>53.87</v>
      </c>
      <c r="BK94">
        <f ca="1"/>
        <v>54.41</v>
      </c>
      <c r="BL94">
        <f ca="1"/>
        <v>55.69</v>
      </c>
      <c r="BM94">
        <f ca="1"/>
        <v>57.4</v>
      </c>
      <c r="BN94">
        <f ca="1"/>
        <v>58.43</v>
      </c>
      <c r="BO94">
        <f ca="1"/>
        <v>59.06</v>
      </c>
      <c r="BP94">
        <f ca="1"/>
        <v>59.9</v>
      </c>
      <c r="BQ94">
        <f ca="1"/>
        <v>61.57</v>
      </c>
      <c r="BR94">
        <f ca="1"/>
        <v>62.47</v>
      </c>
      <c r="BS94">
        <f ca="1"/>
        <v>63.54</v>
      </c>
      <c r="BT94">
        <f ca="1"/>
        <v>67.05</v>
      </c>
      <c r="BU94">
        <f ca="1"/>
        <v>69.31</v>
      </c>
      <c r="BV94">
        <f ca="1"/>
        <v>71.709999999999994</v>
      </c>
      <c r="BW94">
        <f ca="1"/>
        <v>75.12</v>
      </c>
      <c r="BX94">
        <f ca="1"/>
        <v>80.92</v>
      </c>
      <c r="BY94">
        <f ca="1"/>
        <v>84.11</v>
      </c>
      <c r="BZ94">
        <f ca="1"/>
        <v>85.26</v>
      </c>
    </row>
    <row r="95" spans="34:78">
      <c r="AH95">
        <v>9.58</v>
      </c>
      <c r="AI95" s="47">
        <f t="shared" ca="1" si="10"/>
        <v>43.91</v>
      </c>
      <c r="AJ95" s="47">
        <f t="shared" ca="1" si="10"/>
        <v>46.78</v>
      </c>
      <c r="AK95" s="47">
        <f t="shared" ca="1" si="10"/>
        <v>51.08</v>
      </c>
      <c r="AL95" s="47">
        <f t="shared" ca="1" si="10"/>
        <v>54.41</v>
      </c>
      <c r="AM95" s="47">
        <f t="shared" ca="1" si="10"/>
        <v>59.9</v>
      </c>
      <c r="AN95" s="47">
        <f t="shared" ca="1" si="10"/>
        <v>69.31</v>
      </c>
      <c r="AO95" s="47">
        <f t="shared" ca="1" si="10"/>
        <v>80.92</v>
      </c>
      <c r="AP95" s="47">
        <f t="shared" ca="1" si="10"/>
        <v>84.11</v>
      </c>
      <c r="AQ95" s="47">
        <f t="shared" ca="1" si="10"/>
        <v>85.26</v>
      </c>
      <c r="AR95">
        <v>93</v>
      </c>
      <c r="AT95">
        <v>94</v>
      </c>
      <c r="AU95" t="s">
        <v>40</v>
      </c>
      <c r="AV95">
        <v>9.8309287852241702</v>
      </c>
      <c r="AW95">
        <v>77.021974283027106</v>
      </c>
      <c r="AX95">
        <v>65.106056023286897</v>
      </c>
      <c r="AY95">
        <v>59.467352154283198</v>
      </c>
      <c r="AZ95">
        <v>37.885854412984799</v>
      </c>
      <c r="BA95">
        <v>14.5214969658843</v>
      </c>
      <c r="BE95">
        <f ca="1"/>
        <v>9.67</v>
      </c>
      <c r="BF95">
        <f ca="1"/>
        <v>44.28</v>
      </c>
      <c r="BG95">
        <f ca="1"/>
        <v>47.1</v>
      </c>
      <c r="BH95">
        <f ca="1"/>
        <v>51.34</v>
      </c>
      <c r="BI95">
        <f ca="1"/>
        <v>53.11</v>
      </c>
      <c r="BJ95">
        <f ca="1"/>
        <v>54.09</v>
      </c>
      <c r="BK95">
        <f ca="1"/>
        <v>54.61</v>
      </c>
      <c r="BL95">
        <f ca="1"/>
        <v>55.88</v>
      </c>
      <c r="BM95">
        <f ca="1"/>
        <v>57.56</v>
      </c>
      <c r="BN95">
        <f ca="1"/>
        <v>58.59</v>
      </c>
      <c r="BO95">
        <f ca="1"/>
        <v>59.21</v>
      </c>
      <c r="BP95">
        <f ca="1"/>
        <v>60.06</v>
      </c>
      <c r="BQ95">
        <f ca="1"/>
        <v>61.75</v>
      </c>
      <c r="BR95">
        <f ca="1"/>
        <v>62.65</v>
      </c>
      <c r="BS95">
        <f ca="1"/>
        <v>63.72</v>
      </c>
      <c r="BT95">
        <f ca="1"/>
        <v>67.349999999999994</v>
      </c>
      <c r="BU95">
        <f ca="1"/>
        <v>69.709999999999994</v>
      </c>
      <c r="BV95">
        <f ca="1"/>
        <v>72.14</v>
      </c>
      <c r="BW95">
        <f ca="1"/>
        <v>75.75</v>
      </c>
      <c r="BX95">
        <f ca="1"/>
        <v>81.52</v>
      </c>
      <c r="BY95">
        <f ca="1"/>
        <v>84.66</v>
      </c>
      <c r="BZ95">
        <f ca="1"/>
        <v>85.82</v>
      </c>
    </row>
    <row r="96" spans="34:78">
      <c r="AH96">
        <v>9.67</v>
      </c>
      <c r="AI96" s="47">
        <f t="shared" ca="1" si="10"/>
        <v>44.28</v>
      </c>
      <c r="AJ96" s="47">
        <f t="shared" ca="1" si="10"/>
        <v>47.1</v>
      </c>
      <c r="AK96" s="47">
        <f t="shared" ca="1" si="10"/>
        <v>51.34</v>
      </c>
      <c r="AL96" s="47">
        <f t="shared" ca="1" si="10"/>
        <v>54.61</v>
      </c>
      <c r="AM96" s="47">
        <f t="shared" ca="1" si="10"/>
        <v>60.06</v>
      </c>
      <c r="AN96" s="47">
        <f t="shared" ca="1" si="10"/>
        <v>69.709999999999994</v>
      </c>
      <c r="AO96" s="47">
        <f t="shared" ca="1" si="10"/>
        <v>81.52</v>
      </c>
      <c r="AP96" s="47">
        <f t="shared" ca="1" si="10"/>
        <v>84.66</v>
      </c>
      <c r="AQ96" s="47">
        <f t="shared" ca="1" si="10"/>
        <v>85.82</v>
      </c>
      <c r="AR96">
        <v>94</v>
      </c>
      <c r="AT96">
        <v>95</v>
      </c>
      <c r="AU96" t="s">
        <v>40</v>
      </c>
      <c r="AV96">
        <v>9.9142621185575095</v>
      </c>
      <c r="AW96">
        <v>77.095441448115807</v>
      </c>
      <c r="AX96">
        <v>65.170833638374404</v>
      </c>
      <c r="AY96">
        <v>59.538614894761899</v>
      </c>
      <c r="AZ96">
        <v>37.888299183148398</v>
      </c>
      <c r="BA96">
        <v>14.521499188725899</v>
      </c>
      <c r="BE96">
        <f ca="1"/>
        <v>9.75</v>
      </c>
      <c r="BF96">
        <f ca="1"/>
        <v>44.65</v>
      </c>
      <c r="BG96">
        <f ca="1"/>
        <v>47.42</v>
      </c>
      <c r="BH96">
        <f ca="1"/>
        <v>51.61</v>
      </c>
      <c r="BI96">
        <f ca="1"/>
        <v>53.36</v>
      </c>
      <c r="BJ96">
        <f ca="1"/>
        <v>54.31</v>
      </c>
      <c r="BK96">
        <f ca="1"/>
        <v>54.82</v>
      </c>
      <c r="BL96">
        <f ca="1"/>
        <v>56.07</v>
      </c>
      <c r="BM96">
        <f ca="1"/>
        <v>57.73</v>
      </c>
      <c r="BN96">
        <f ca="1"/>
        <v>58.74</v>
      </c>
      <c r="BO96">
        <f ca="1"/>
        <v>59.35</v>
      </c>
      <c r="BP96">
        <f ca="1"/>
        <v>60.21</v>
      </c>
      <c r="BQ96">
        <f ca="1"/>
        <v>61.94</v>
      </c>
      <c r="BR96">
        <f ca="1"/>
        <v>62.83</v>
      </c>
      <c r="BS96">
        <f ca="1"/>
        <v>63.89</v>
      </c>
      <c r="BT96">
        <f ca="1"/>
        <v>67.650000000000006</v>
      </c>
      <c r="BU96">
        <f ca="1"/>
        <v>70.12</v>
      </c>
      <c r="BV96">
        <f ca="1"/>
        <v>72.569999999999993</v>
      </c>
      <c r="BW96">
        <f ca="1"/>
        <v>76.41</v>
      </c>
      <c r="BX96">
        <f ca="1"/>
        <v>82.13</v>
      </c>
      <c r="BY96">
        <f ca="1"/>
        <v>85.22</v>
      </c>
      <c r="BZ96">
        <f ca="1"/>
        <v>86.4</v>
      </c>
    </row>
    <row r="97" spans="34:78">
      <c r="AH97">
        <v>9.75</v>
      </c>
      <c r="AI97" s="47">
        <f t="shared" ca="1" si="10"/>
        <v>44.65</v>
      </c>
      <c r="AJ97" s="47">
        <f t="shared" ca="1" si="10"/>
        <v>47.42</v>
      </c>
      <c r="AK97" s="47">
        <f t="shared" ca="1" si="10"/>
        <v>51.61</v>
      </c>
      <c r="AL97" s="47">
        <f t="shared" ca="1" si="10"/>
        <v>54.82</v>
      </c>
      <c r="AM97" s="47">
        <f t="shared" ca="1" si="10"/>
        <v>60.21</v>
      </c>
      <c r="AN97" s="47">
        <f t="shared" ca="1" si="10"/>
        <v>70.12</v>
      </c>
      <c r="AO97" s="47">
        <f t="shared" ca="1" si="10"/>
        <v>82.13</v>
      </c>
      <c r="AP97" s="47">
        <f t="shared" ca="1" si="10"/>
        <v>85.22</v>
      </c>
      <c r="AQ97" s="47">
        <f t="shared" ca="1" si="10"/>
        <v>86.4</v>
      </c>
      <c r="AR97">
        <v>95</v>
      </c>
      <c r="AT97">
        <v>96</v>
      </c>
      <c r="AU97" t="s">
        <v>40</v>
      </c>
      <c r="AV97">
        <v>9.9975954518908399</v>
      </c>
      <c r="AW97">
        <v>77.166832407469997</v>
      </c>
      <c r="AX97">
        <v>65.233977608233403</v>
      </c>
      <c r="AY97">
        <v>59.608358288589201</v>
      </c>
      <c r="AZ97">
        <v>37.890607764142601</v>
      </c>
      <c r="BA97">
        <v>14.5215011717914</v>
      </c>
      <c r="BE97">
        <f ca="1"/>
        <v>9.83</v>
      </c>
      <c r="BF97">
        <f ca="1"/>
        <v>45.02</v>
      </c>
      <c r="BG97">
        <f ca="1"/>
        <v>47.75</v>
      </c>
      <c r="BH97">
        <f ca="1"/>
        <v>51.87</v>
      </c>
      <c r="BI97">
        <f ca="1"/>
        <v>53.61</v>
      </c>
      <c r="BJ97">
        <f ca="1"/>
        <v>54.53</v>
      </c>
      <c r="BK97">
        <f ca="1"/>
        <v>55.03</v>
      </c>
      <c r="BL97">
        <f ca="1"/>
        <v>56.26</v>
      </c>
      <c r="BM97">
        <f ca="1"/>
        <v>57.89</v>
      </c>
      <c r="BN97">
        <f ca="1"/>
        <v>58.9</v>
      </c>
      <c r="BO97">
        <f ca="1"/>
        <v>59.5</v>
      </c>
      <c r="BP97">
        <f ca="1"/>
        <v>60.36</v>
      </c>
      <c r="BQ97">
        <f ca="1"/>
        <v>62.13</v>
      </c>
      <c r="BR97">
        <f ca="1"/>
        <v>63.02</v>
      </c>
      <c r="BS97">
        <f ca="1"/>
        <v>64.069999999999993</v>
      </c>
      <c r="BT97">
        <f ca="1"/>
        <v>67.959999999999994</v>
      </c>
      <c r="BU97">
        <f ca="1"/>
        <v>70.53</v>
      </c>
      <c r="BV97">
        <f ca="1"/>
        <v>73.02</v>
      </c>
      <c r="BW97">
        <f ca="1"/>
        <v>77.069999999999993</v>
      </c>
      <c r="BX97">
        <f ca="1"/>
        <v>82.75</v>
      </c>
      <c r="BY97">
        <f ca="1"/>
        <v>85.79</v>
      </c>
      <c r="BZ97">
        <f ca="1"/>
        <v>86.99</v>
      </c>
    </row>
    <row r="98" spans="34:78">
      <c r="AH98">
        <v>9.83</v>
      </c>
      <c r="AI98" s="47">
        <f t="shared" ca="1" si="10"/>
        <v>45.02</v>
      </c>
      <c r="AJ98" s="47">
        <f t="shared" ca="1" si="10"/>
        <v>47.75</v>
      </c>
      <c r="AK98" s="47">
        <f t="shared" ca="1" si="10"/>
        <v>51.87</v>
      </c>
      <c r="AL98" s="47">
        <f t="shared" ca="1" si="10"/>
        <v>55.03</v>
      </c>
      <c r="AM98" s="47">
        <f t="shared" ca="1" si="10"/>
        <v>60.36</v>
      </c>
      <c r="AN98" s="47">
        <f t="shared" ca="1" si="10"/>
        <v>70.53</v>
      </c>
      <c r="AO98" s="47">
        <f t="shared" ca="1" si="10"/>
        <v>82.75</v>
      </c>
      <c r="AP98" s="47">
        <f t="shared" ca="1" si="10"/>
        <v>85.79</v>
      </c>
      <c r="AQ98" s="47">
        <f t="shared" ca="1" si="10"/>
        <v>86.99</v>
      </c>
      <c r="AR98">
        <v>96</v>
      </c>
      <c r="AT98">
        <v>97</v>
      </c>
      <c r="AU98" t="s">
        <v>40</v>
      </c>
      <c r="AV98">
        <v>10.0809287852242</v>
      </c>
      <c r="AW98">
        <v>77.236205835332001</v>
      </c>
      <c r="AX98">
        <v>65.295529132230897</v>
      </c>
      <c r="AY98">
        <v>59.676614728769302</v>
      </c>
      <c r="AZ98">
        <v>37.892787742566199</v>
      </c>
      <c r="BA98">
        <v>14.5215029409453</v>
      </c>
      <c r="BE98">
        <f ca="1"/>
        <v>9.92</v>
      </c>
      <c r="BF98">
        <f ca="1"/>
        <v>45.4</v>
      </c>
      <c r="BG98">
        <f ca="1"/>
        <v>48.07</v>
      </c>
      <c r="BH98">
        <f ca="1"/>
        <v>52.14</v>
      </c>
      <c r="BI98">
        <f ca="1"/>
        <v>53.85</v>
      </c>
      <c r="BJ98">
        <f ca="1"/>
        <v>54.75</v>
      </c>
      <c r="BK98">
        <f ca="1"/>
        <v>55.24</v>
      </c>
      <c r="BL98">
        <f ca="1"/>
        <v>56.45</v>
      </c>
      <c r="BM98">
        <f ca="1"/>
        <v>58.06</v>
      </c>
      <c r="BN98">
        <f ca="1"/>
        <v>59.05</v>
      </c>
      <c r="BO98">
        <f ca="1"/>
        <v>59.65</v>
      </c>
      <c r="BP98">
        <f ca="1"/>
        <v>60.51</v>
      </c>
      <c r="BQ98">
        <f ca="1"/>
        <v>62.32</v>
      </c>
      <c r="BR98">
        <f ca="1"/>
        <v>63.2</v>
      </c>
      <c r="BS98">
        <f ca="1"/>
        <v>64.239999999999995</v>
      </c>
      <c r="BT98">
        <f ca="1"/>
        <v>68.27</v>
      </c>
      <c r="BU98">
        <f ca="1"/>
        <v>70.95</v>
      </c>
      <c r="BV98">
        <f ca="1"/>
        <v>73.459999999999994</v>
      </c>
      <c r="BW98">
        <f ca="1"/>
        <v>77.760000000000005</v>
      </c>
      <c r="BX98">
        <f ca="1"/>
        <v>83.39</v>
      </c>
      <c r="BY98">
        <f ca="1"/>
        <v>86.37</v>
      </c>
      <c r="BZ98">
        <f ca="1"/>
        <v>87.6</v>
      </c>
    </row>
    <row r="99" spans="34:78">
      <c r="AH99">
        <v>9.92</v>
      </c>
      <c r="AI99" s="47">
        <f t="shared" ca="1" si="10"/>
        <v>45.4</v>
      </c>
      <c r="AJ99" s="47">
        <f t="shared" ca="1" si="10"/>
        <v>48.07</v>
      </c>
      <c r="AK99" s="47">
        <f t="shared" ca="1" si="10"/>
        <v>52.14</v>
      </c>
      <c r="AL99" s="47">
        <f t="shared" ca="1" si="10"/>
        <v>55.24</v>
      </c>
      <c r="AM99" s="47">
        <f t="shared" ca="1" si="10"/>
        <v>60.51</v>
      </c>
      <c r="AN99" s="47">
        <f t="shared" ca="1" si="10"/>
        <v>70.95</v>
      </c>
      <c r="AO99" s="47">
        <f t="shared" ca="1" si="10"/>
        <v>83.39</v>
      </c>
      <c r="AP99" s="47">
        <f t="shared" ca="1" si="10"/>
        <v>86.37</v>
      </c>
      <c r="AQ99" s="47">
        <f t="shared" ca="1" si="10"/>
        <v>87.6</v>
      </c>
      <c r="AR99">
        <v>97</v>
      </c>
      <c r="AT99">
        <v>98</v>
      </c>
      <c r="AU99" t="s">
        <v>40</v>
      </c>
      <c r="AV99">
        <v>10.164262118557501</v>
      </c>
      <c r="AW99">
        <v>77.303618747791305</v>
      </c>
      <c r="AX99">
        <v>65.355528370715206</v>
      </c>
      <c r="AY99">
        <v>59.743415917676103</v>
      </c>
      <c r="AZ99">
        <v>37.894846282396003</v>
      </c>
      <c r="BA99">
        <v>14.5215045192621</v>
      </c>
      <c r="BE99">
        <f ca="1"/>
        <v>10</v>
      </c>
      <c r="BF99">
        <f ca="1"/>
        <v>45.78</v>
      </c>
      <c r="BG99">
        <f ca="1"/>
        <v>48.4</v>
      </c>
      <c r="BH99">
        <f ca="1"/>
        <v>52.41</v>
      </c>
      <c r="BI99">
        <f ca="1"/>
        <v>54.1</v>
      </c>
      <c r="BJ99">
        <f ca="1"/>
        <v>54.98</v>
      </c>
      <c r="BK99">
        <f ca="1"/>
        <v>55.45</v>
      </c>
      <c r="BL99">
        <f ca="1"/>
        <v>56.65</v>
      </c>
      <c r="BM99">
        <f ca="1"/>
        <v>58.22</v>
      </c>
      <c r="BN99">
        <f ca="1"/>
        <v>59.21</v>
      </c>
      <c r="BO99">
        <f ca="1"/>
        <v>59.79</v>
      </c>
      <c r="BP99">
        <f ca="1"/>
        <v>60.67</v>
      </c>
      <c r="BQ99">
        <f ca="1"/>
        <v>62.51</v>
      </c>
      <c r="BR99">
        <f ca="1"/>
        <v>63.38</v>
      </c>
      <c r="BS99">
        <f ca="1"/>
        <v>64.42</v>
      </c>
      <c r="BT99">
        <f ca="1"/>
        <v>68.59</v>
      </c>
      <c r="BU99">
        <f ca="1"/>
        <v>71.37</v>
      </c>
      <c r="BV99">
        <f ca="1"/>
        <v>73.92</v>
      </c>
      <c r="BW99">
        <f ca="1"/>
        <v>78.459999999999994</v>
      </c>
      <c r="BX99">
        <f ca="1"/>
        <v>84.03</v>
      </c>
      <c r="BY99">
        <f ca="1"/>
        <v>86.97</v>
      </c>
      <c r="BZ99">
        <f ca="1"/>
        <v>88.22</v>
      </c>
    </row>
    <row r="100" spans="34:78">
      <c r="AH100">
        <v>10</v>
      </c>
      <c r="AI100" s="47">
        <f t="shared" ca="1" si="10"/>
        <v>45.78</v>
      </c>
      <c r="AJ100" s="47">
        <f t="shared" ca="1" si="10"/>
        <v>48.4</v>
      </c>
      <c r="AK100" s="47">
        <f t="shared" ca="1" si="10"/>
        <v>52.41</v>
      </c>
      <c r="AL100" s="47">
        <f t="shared" ca="1" si="10"/>
        <v>55.45</v>
      </c>
      <c r="AM100" s="47">
        <f t="shared" ca="1" si="10"/>
        <v>60.67</v>
      </c>
      <c r="AN100" s="47">
        <f t="shared" ca="1" si="10"/>
        <v>71.37</v>
      </c>
      <c r="AO100" s="47">
        <f t="shared" ca="1" si="10"/>
        <v>84.03</v>
      </c>
      <c r="AP100" s="47">
        <f t="shared" ca="1" si="10"/>
        <v>86.97</v>
      </c>
      <c r="AQ100" s="47">
        <f t="shared" ca="1" si="10"/>
        <v>88.22</v>
      </c>
      <c r="AR100">
        <v>98</v>
      </c>
      <c r="AT100">
        <v>99</v>
      </c>
      <c r="AU100" t="s">
        <v>40</v>
      </c>
      <c r="AV100">
        <v>10.247595451890801</v>
      </c>
      <c r="AW100">
        <v>77.369126549644193</v>
      </c>
      <c r="AX100">
        <v>65.414014471219105</v>
      </c>
      <c r="AY100">
        <v>59.808792881777798</v>
      </c>
      <c r="AZ100">
        <v>37.8967901485303</v>
      </c>
      <c r="BA100">
        <v>14.5215059273271</v>
      </c>
      <c r="BE100">
        <f ca="1"/>
        <v>10.08</v>
      </c>
      <c r="BF100">
        <f ca="1"/>
        <v>46.16</v>
      </c>
      <c r="BG100">
        <f ca="1"/>
        <v>48.73</v>
      </c>
      <c r="BH100">
        <f ca="1"/>
        <v>52.67</v>
      </c>
      <c r="BI100">
        <f ca="1"/>
        <v>54.35</v>
      </c>
      <c r="BJ100">
        <f ca="1"/>
        <v>55.2</v>
      </c>
      <c r="BK100">
        <f ca="1"/>
        <v>55.66</v>
      </c>
      <c r="BL100">
        <f ca="1"/>
        <v>56.84</v>
      </c>
      <c r="BM100">
        <f ca="1"/>
        <v>58.39</v>
      </c>
      <c r="BN100">
        <f ca="1"/>
        <v>59.36</v>
      </c>
      <c r="BO100">
        <f ca="1"/>
        <v>59.94</v>
      </c>
      <c r="BP100">
        <f ca="1"/>
        <v>60.82</v>
      </c>
      <c r="BQ100">
        <f ca="1"/>
        <v>62.7</v>
      </c>
      <c r="BR100">
        <f ca="1"/>
        <v>63.56</v>
      </c>
      <c r="BS100">
        <f ca="1"/>
        <v>64.59</v>
      </c>
      <c r="BT100">
        <f ca="1"/>
        <v>68.900000000000006</v>
      </c>
      <c r="BU100">
        <f ca="1"/>
        <v>71.8</v>
      </c>
      <c r="BV100">
        <f ca="1"/>
        <v>74.38</v>
      </c>
      <c r="BW100">
        <f ca="1"/>
        <v>79.17</v>
      </c>
      <c r="BX100">
        <f ca="1"/>
        <v>84.69</v>
      </c>
      <c r="BY100">
        <f ca="1"/>
        <v>87.58</v>
      </c>
      <c r="BZ100">
        <f ca="1"/>
        <v>88.86</v>
      </c>
    </row>
    <row r="101" spans="34:78">
      <c r="AH101">
        <v>10.08</v>
      </c>
      <c r="AI101" s="47">
        <f t="shared" ca="1" si="10"/>
        <v>46.16</v>
      </c>
      <c r="AJ101" s="47">
        <f t="shared" ca="1" si="10"/>
        <v>48.73</v>
      </c>
      <c r="AK101" s="47">
        <f t="shared" ca="1" si="10"/>
        <v>52.67</v>
      </c>
      <c r="AL101" s="47">
        <f t="shared" ca="1" si="10"/>
        <v>55.66</v>
      </c>
      <c r="AM101" s="47">
        <f t="shared" ca="1" si="10"/>
        <v>60.82</v>
      </c>
      <c r="AN101" s="47">
        <f t="shared" ca="1" si="10"/>
        <v>71.8</v>
      </c>
      <c r="AO101" s="47">
        <f t="shared" ca="1" si="10"/>
        <v>84.69</v>
      </c>
      <c r="AP101" s="47">
        <f t="shared" ca="1" si="10"/>
        <v>87.58</v>
      </c>
      <c r="AQ101" s="47">
        <f t="shared" ca="1" si="10"/>
        <v>88.86</v>
      </c>
      <c r="AR101">
        <v>99</v>
      </c>
      <c r="AT101">
        <v>100</v>
      </c>
      <c r="AU101" t="s">
        <v>40</v>
      </c>
      <c r="AV101">
        <v>10.3309287852242</v>
      </c>
      <c r="AW101">
        <v>77.432783079929706</v>
      </c>
      <c r="AX101">
        <v>65.471025594002796</v>
      </c>
      <c r="AY101">
        <v>59.872775986047401</v>
      </c>
      <c r="AZ101">
        <v>37.898625729019599</v>
      </c>
      <c r="BA101">
        <v>14.5215071835053</v>
      </c>
      <c r="BE101">
        <f ca="1"/>
        <v>10.17</v>
      </c>
      <c r="BF101">
        <f ca="1"/>
        <v>46.54</v>
      </c>
      <c r="BG101">
        <f ca="1"/>
        <v>49.07</v>
      </c>
      <c r="BH101">
        <f ca="1"/>
        <v>52.94</v>
      </c>
      <c r="BI101">
        <f ca="1"/>
        <v>54.6</v>
      </c>
      <c r="BJ101">
        <f ca="1"/>
        <v>55.43</v>
      </c>
      <c r="BK101">
        <f ca="1"/>
        <v>55.87</v>
      </c>
      <c r="BL101">
        <f ca="1"/>
        <v>57.03</v>
      </c>
      <c r="BM101">
        <f ca="1"/>
        <v>58.56</v>
      </c>
      <c r="BN101">
        <f ca="1"/>
        <v>59.52</v>
      </c>
      <c r="BO101">
        <f ca="1"/>
        <v>60.08</v>
      </c>
      <c r="BP101">
        <f ca="1"/>
        <v>60.97</v>
      </c>
      <c r="BQ101">
        <f ca="1"/>
        <v>62.89</v>
      </c>
      <c r="BR101">
        <f ca="1"/>
        <v>63.75</v>
      </c>
      <c r="BS101">
        <f ca="1"/>
        <v>64.77</v>
      </c>
      <c r="BT101">
        <f ca="1"/>
        <v>69.22</v>
      </c>
      <c r="BU101">
        <f ca="1"/>
        <v>72.239999999999995</v>
      </c>
      <c r="BV101">
        <f ca="1"/>
        <v>74.849999999999994</v>
      </c>
      <c r="BW101">
        <f ca="1"/>
        <v>79.900000000000006</v>
      </c>
      <c r="BX101">
        <f ca="1"/>
        <v>85.36</v>
      </c>
      <c r="BY101">
        <f ca="1"/>
        <v>88.2</v>
      </c>
      <c r="BZ101">
        <f ca="1"/>
        <v>89.51</v>
      </c>
    </row>
    <row r="102" spans="34:78">
      <c r="AH102">
        <v>10.17</v>
      </c>
      <c r="AI102" s="47">
        <f t="shared" ca="1" si="10"/>
        <v>46.54</v>
      </c>
      <c r="AJ102" s="47">
        <f t="shared" ca="1" si="10"/>
        <v>49.07</v>
      </c>
      <c r="AK102" s="47">
        <f t="shared" ca="1" si="10"/>
        <v>52.94</v>
      </c>
      <c r="AL102" s="47">
        <f t="shared" ca="1" si="10"/>
        <v>55.87</v>
      </c>
      <c r="AM102" s="47">
        <f t="shared" ca="1" si="10"/>
        <v>60.97</v>
      </c>
      <c r="AN102" s="47">
        <f t="shared" ca="1" si="10"/>
        <v>72.239999999999995</v>
      </c>
      <c r="AO102" s="47">
        <f t="shared" ca="1" si="10"/>
        <v>85.36</v>
      </c>
      <c r="AP102" s="47">
        <f t="shared" ca="1" si="10"/>
        <v>88.2</v>
      </c>
      <c r="AQ102" s="47">
        <f t="shared" ca="1" si="10"/>
        <v>89.51</v>
      </c>
      <c r="AR102">
        <v>100</v>
      </c>
      <c r="AT102">
        <v>101</v>
      </c>
      <c r="AU102" t="s">
        <v>40</v>
      </c>
      <c r="AV102">
        <v>10.414262118557501</v>
      </c>
      <c r="AW102">
        <v>77.494640656178305</v>
      </c>
      <c r="AX102">
        <v>65.526598936951899</v>
      </c>
      <c r="AY102">
        <v>59.935394948065898</v>
      </c>
      <c r="AZ102">
        <v>37.9003590560596</v>
      </c>
      <c r="BA102">
        <v>14.521508304180699</v>
      </c>
      <c r="BE102">
        <f ca="1"/>
        <v>10.25</v>
      </c>
      <c r="BF102">
        <f ca="1"/>
        <v>46.93</v>
      </c>
      <c r="BG102">
        <f ca="1"/>
        <v>49.4</v>
      </c>
      <c r="BH102">
        <f ca="1"/>
        <v>53.22</v>
      </c>
      <c r="BI102">
        <f ca="1"/>
        <v>54.85</v>
      </c>
      <c r="BJ102">
        <f ca="1"/>
        <v>55.65</v>
      </c>
      <c r="BK102">
        <f ca="1"/>
        <v>56.09</v>
      </c>
      <c r="BL102">
        <f ca="1"/>
        <v>57.23</v>
      </c>
      <c r="BM102">
        <f ca="1"/>
        <v>58.72</v>
      </c>
      <c r="BN102">
        <f ca="1"/>
        <v>59.67</v>
      </c>
      <c r="BO102">
        <f ca="1"/>
        <v>60.23</v>
      </c>
      <c r="BP102">
        <f ca="1"/>
        <v>61.12</v>
      </c>
      <c r="BQ102">
        <f ca="1"/>
        <v>63.08</v>
      </c>
      <c r="BR102">
        <f ca="1"/>
        <v>63.93</v>
      </c>
      <c r="BS102">
        <f ca="1"/>
        <v>64.94</v>
      </c>
      <c r="BT102">
        <f ca="1"/>
        <v>69.540000000000006</v>
      </c>
      <c r="BU102">
        <f ca="1"/>
        <v>72.680000000000007</v>
      </c>
      <c r="BV102">
        <f ca="1"/>
        <v>75.319999999999993</v>
      </c>
      <c r="BW102">
        <f ca="1"/>
        <v>80.650000000000006</v>
      </c>
      <c r="BX102">
        <f ca="1"/>
        <v>86.05</v>
      </c>
      <c r="BY102">
        <f ca="1"/>
        <v>88.83</v>
      </c>
      <c r="BZ102">
        <f ca="1"/>
        <v>90.18</v>
      </c>
    </row>
    <row r="103" spans="34:78">
      <c r="AH103">
        <v>10.25</v>
      </c>
      <c r="AI103" s="47">
        <f t="shared" ca="1" si="10"/>
        <v>46.93</v>
      </c>
      <c r="AJ103" s="47">
        <f t="shared" ca="1" si="10"/>
        <v>49.4</v>
      </c>
      <c r="AK103" s="47">
        <f t="shared" ca="1" si="10"/>
        <v>53.22</v>
      </c>
      <c r="AL103" s="47">
        <f t="shared" ca="1" si="10"/>
        <v>56.09</v>
      </c>
      <c r="AM103" s="47">
        <f t="shared" ca="1" si="10"/>
        <v>61.12</v>
      </c>
      <c r="AN103" s="47">
        <f t="shared" ca="1" si="10"/>
        <v>72.680000000000007</v>
      </c>
      <c r="AO103" s="47">
        <f t="shared" ca="1" si="10"/>
        <v>86.05</v>
      </c>
      <c r="AP103" s="47">
        <f t="shared" ca="1" si="10"/>
        <v>88.83</v>
      </c>
      <c r="AQ103" s="47">
        <f t="shared" ca="1" si="10"/>
        <v>90.18</v>
      </c>
      <c r="AR103">
        <v>101</v>
      </c>
      <c r="AT103">
        <v>102</v>
      </c>
      <c r="AU103" t="s">
        <v>40</v>
      </c>
      <c r="AV103">
        <v>10.497595451890801</v>
      </c>
      <c r="AW103">
        <v>77.554750117410094</v>
      </c>
      <c r="AX103">
        <v>65.580770759847894</v>
      </c>
      <c r="AY103">
        <v>59.996678851825202</v>
      </c>
      <c r="AZ103">
        <v>37.901995825814403</v>
      </c>
      <c r="BA103">
        <v>14.521509303969699</v>
      </c>
      <c r="BE103">
        <f ca="1"/>
        <v>10.33</v>
      </c>
      <c r="BF103">
        <f ca="1"/>
        <v>47.32</v>
      </c>
      <c r="BG103">
        <f ca="1"/>
        <v>49.74</v>
      </c>
      <c r="BH103">
        <f ca="1"/>
        <v>53.49</v>
      </c>
      <c r="BI103">
        <f ca="1"/>
        <v>55.1</v>
      </c>
      <c r="BJ103">
        <f ca="1"/>
        <v>55.88</v>
      </c>
      <c r="BK103">
        <f ca="1"/>
        <v>56.3</v>
      </c>
      <c r="BL103">
        <f ca="1"/>
        <v>57.42</v>
      </c>
      <c r="BM103">
        <f ca="1"/>
        <v>58.89</v>
      </c>
      <c r="BN103">
        <f ca="1"/>
        <v>59.83</v>
      </c>
      <c r="BO103">
        <f ca="1"/>
        <v>60.37</v>
      </c>
      <c r="BP103">
        <f ca="1"/>
        <v>61.27</v>
      </c>
      <c r="BQ103">
        <f ca="1"/>
        <v>63.27</v>
      </c>
      <c r="BR103">
        <f ca="1"/>
        <v>64.11</v>
      </c>
      <c r="BS103">
        <f ca="1"/>
        <v>65.11</v>
      </c>
      <c r="BT103">
        <f ca="1"/>
        <v>69.87</v>
      </c>
      <c r="BU103">
        <f ca="1"/>
        <v>73.13</v>
      </c>
      <c r="BV103">
        <f ca="1"/>
        <v>75.8</v>
      </c>
      <c r="BW103">
        <f ca="1"/>
        <v>81.41</v>
      </c>
      <c r="BX103">
        <f ca="1"/>
        <v>86.74</v>
      </c>
      <c r="BY103">
        <f ca="1"/>
        <v>89.47</v>
      </c>
      <c r="BZ103">
        <f ca="1"/>
        <v>90.86</v>
      </c>
    </row>
    <row r="104" spans="34:78">
      <c r="AH104">
        <v>10.33</v>
      </c>
      <c r="AI104" s="47">
        <f t="shared" ref="AI104:AQ113" ca="1" si="11">IF(AND(AI$3&gt;=MIN($J$5:$AD$5),AI$3&lt;=MAX($J$5:$AD$5)),INDEX(allCentiles,$AR104,MATCH(AI$3,topRow)),NA())</f>
        <v>47.32</v>
      </c>
      <c r="AJ104" s="47">
        <f t="shared" ca="1" si="11"/>
        <v>49.74</v>
      </c>
      <c r="AK104" s="47">
        <f t="shared" ca="1" si="11"/>
        <v>53.49</v>
      </c>
      <c r="AL104" s="47">
        <f t="shared" ca="1" si="11"/>
        <v>56.3</v>
      </c>
      <c r="AM104" s="47">
        <f t="shared" ca="1" si="11"/>
        <v>61.27</v>
      </c>
      <c r="AN104" s="47">
        <f t="shared" ca="1" si="11"/>
        <v>73.13</v>
      </c>
      <c r="AO104" s="47">
        <f t="shared" ca="1" si="11"/>
        <v>86.74</v>
      </c>
      <c r="AP104" s="47">
        <f t="shared" ca="1" si="11"/>
        <v>89.47</v>
      </c>
      <c r="AQ104" s="47">
        <f t="shared" ca="1" si="11"/>
        <v>90.86</v>
      </c>
      <c r="AR104">
        <v>102</v>
      </c>
      <c r="AT104">
        <v>103</v>
      </c>
      <c r="AU104" t="s">
        <v>40</v>
      </c>
      <c r="AV104">
        <v>10.5809287852242</v>
      </c>
      <c r="AW104">
        <v>77.613160865918204</v>
      </c>
      <c r="AX104">
        <v>65.6335764080264</v>
      </c>
      <c r="AY104">
        <v>60.056656161236099</v>
      </c>
      <c r="AZ104">
        <v>37.903541417135997</v>
      </c>
      <c r="BA104">
        <v>14.521510195912301</v>
      </c>
      <c r="BE104">
        <f ca="1"/>
        <v>10.42</v>
      </c>
      <c r="BF104">
        <f ca="1"/>
        <v>47.72</v>
      </c>
      <c r="BG104">
        <f ca="1"/>
        <v>50.08</v>
      </c>
      <c r="BH104">
        <f ca="1"/>
        <v>53.76</v>
      </c>
      <c r="BI104">
        <f ca="1"/>
        <v>55.35</v>
      </c>
      <c r="BJ104">
        <f ca="1"/>
        <v>56.11</v>
      </c>
      <c r="BK104">
        <f ca="1"/>
        <v>56.52</v>
      </c>
      <c r="BL104">
        <f ca="1"/>
        <v>57.62</v>
      </c>
      <c r="BM104">
        <f ca="1"/>
        <v>59.06</v>
      </c>
      <c r="BN104">
        <f ca="1"/>
        <v>59.98</v>
      </c>
      <c r="BO104">
        <f ca="1"/>
        <v>60.52</v>
      </c>
      <c r="BP104">
        <f ca="1"/>
        <v>61.42</v>
      </c>
      <c r="BQ104">
        <f ca="1"/>
        <v>63.46</v>
      </c>
      <c r="BR104">
        <f ca="1"/>
        <v>64.3</v>
      </c>
      <c r="BS104">
        <f ca="1"/>
        <v>65.290000000000006</v>
      </c>
      <c r="BT104">
        <f ca="1"/>
        <v>70.2</v>
      </c>
      <c r="BU104">
        <f ca="1"/>
        <v>73.58</v>
      </c>
      <c r="BV104">
        <f ca="1"/>
        <v>76.28</v>
      </c>
      <c r="BW104">
        <f ca="1"/>
        <v>82.19</v>
      </c>
      <c r="BX104">
        <f ca="1"/>
        <v>87.45</v>
      </c>
      <c r="BY104">
        <f ca="1"/>
        <v>90.13</v>
      </c>
      <c r="BZ104">
        <f ca="1"/>
        <v>91.56</v>
      </c>
    </row>
    <row r="105" spans="34:78">
      <c r="AH105">
        <v>10.42</v>
      </c>
      <c r="AI105" s="47">
        <f t="shared" ca="1" si="11"/>
        <v>47.72</v>
      </c>
      <c r="AJ105" s="47">
        <f t="shared" ca="1" si="11"/>
        <v>50.08</v>
      </c>
      <c r="AK105" s="47">
        <f t="shared" ca="1" si="11"/>
        <v>53.76</v>
      </c>
      <c r="AL105" s="47">
        <f t="shared" ca="1" si="11"/>
        <v>56.52</v>
      </c>
      <c r="AM105" s="47">
        <f t="shared" ca="1" si="11"/>
        <v>61.42</v>
      </c>
      <c r="AN105" s="47">
        <f t="shared" ca="1" si="11"/>
        <v>73.58</v>
      </c>
      <c r="AO105" s="47">
        <f t="shared" ca="1" si="11"/>
        <v>87.45</v>
      </c>
      <c r="AP105" s="47">
        <f t="shared" ca="1" si="11"/>
        <v>90.13</v>
      </c>
      <c r="AQ105" s="47">
        <f t="shared" ca="1" si="11"/>
        <v>91.56</v>
      </c>
      <c r="AR105">
        <v>103</v>
      </c>
      <c r="AT105">
        <v>104</v>
      </c>
      <c r="AU105" t="s">
        <v>40</v>
      </c>
      <c r="AV105">
        <v>10.664262118557501</v>
      </c>
      <c r="AW105">
        <v>77.669920907870903</v>
      </c>
      <c r="AX105">
        <v>65.685050335438902</v>
      </c>
      <c r="AY105">
        <v>60.115354733349001</v>
      </c>
      <c r="AZ105">
        <v>37.905000909240002</v>
      </c>
      <c r="BA105">
        <v>14.521510991641801</v>
      </c>
      <c r="BE105">
        <f ca="1"/>
        <v>10.5</v>
      </c>
      <c r="BF105">
        <f ca="1"/>
        <v>48.11</v>
      </c>
      <c r="BG105">
        <f ca="1"/>
        <v>50.43</v>
      </c>
      <c r="BH105">
        <f ca="1"/>
        <v>54.04</v>
      </c>
      <c r="BI105">
        <f ca="1"/>
        <v>55.6</v>
      </c>
      <c r="BJ105">
        <f ca="1"/>
        <v>56.33</v>
      </c>
      <c r="BK105">
        <f ca="1"/>
        <v>56.74</v>
      </c>
      <c r="BL105">
        <f ca="1"/>
        <v>57.81</v>
      </c>
      <c r="BM105">
        <f ca="1"/>
        <v>59.23</v>
      </c>
      <c r="BN105">
        <f ca="1"/>
        <v>60.14</v>
      </c>
      <c r="BO105">
        <f ca="1"/>
        <v>60.66</v>
      </c>
      <c r="BP105">
        <f ca="1"/>
        <v>61.58</v>
      </c>
      <c r="BQ105">
        <f ca="1"/>
        <v>63.65</v>
      </c>
      <c r="BR105">
        <f ca="1"/>
        <v>64.48</v>
      </c>
      <c r="BS105">
        <f ca="1"/>
        <v>65.459999999999994</v>
      </c>
      <c r="BT105">
        <f ca="1"/>
        <v>70.53</v>
      </c>
      <c r="BU105">
        <f ca="1"/>
        <v>74.040000000000006</v>
      </c>
      <c r="BV105">
        <f ca="1"/>
        <v>76.78</v>
      </c>
      <c r="BW105">
        <f ca="1"/>
        <v>82.98</v>
      </c>
      <c r="BX105">
        <f ca="1"/>
        <v>88.17</v>
      </c>
      <c r="BY105">
        <f ca="1"/>
        <v>90.79</v>
      </c>
      <c r="BZ105">
        <f ca="1"/>
        <v>92.28</v>
      </c>
    </row>
    <row r="106" spans="34:78">
      <c r="AH106">
        <v>10.5</v>
      </c>
      <c r="AI106" s="47">
        <f t="shared" ca="1" si="11"/>
        <v>48.11</v>
      </c>
      <c r="AJ106" s="47">
        <f t="shared" ca="1" si="11"/>
        <v>50.43</v>
      </c>
      <c r="AK106" s="47">
        <f t="shared" ca="1" si="11"/>
        <v>54.04</v>
      </c>
      <c r="AL106" s="47">
        <f t="shared" ca="1" si="11"/>
        <v>56.74</v>
      </c>
      <c r="AM106" s="47">
        <f t="shared" ca="1" si="11"/>
        <v>61.58</v>
      </c>
      <c r="AN106" s="47">
        <f t="shared" ca="1" si="11"/>
        <v>74.040000000000006</v>
      </c>
      <c r="AO106" s="47">
        <f t="shared" ca="1" si="11"/>
        <v>88.17</v>
      </c>
      <c r="AP106" s="47">
        <f t="shared" ca="1" si="11"/>
        <v>90.79</v>
      </c>
      <c r="AQ106" s="47">
        <f t="shared" ca="1" si="11"/>
        <v>92.28</v>
      </c>
      <c r="AR106">
        <v>104</v>
      </c>
      <c r="AT106">
        <v>105</v>
      </c>
      <c r="AU106" t="s">
        <v>40</v>
      </c>
      <c r="AV106">
        <v>10.747595451890801</v>
      </c>
      <c r="AW106">
        <v>77.725076892767007</v>
      </c>
      <c r="AX106">
        <v>65.735226127132805</v>
      </c>
      <c r="AY106">
        <v>60.172801831292098</v>
      </c>
      <c r="AZ106">
        <v>37.9063790983978</v>
      </c>
      <c r="BA106">
        <v>14.5215117015366</v>
      </c>
      <c r="BE106">
        <f ca="1"/>
        <v>10.58</v>
      </c>
      <c r="BF106">
        <f ca="1"/>
        <v>48.51</v>
      </c>
      <c r="BG106">
        <f ca="1"/>
        <v>50.77</v>
      </c>
      <c r="BH106">
        <f ca="1"/>
        <v>54.31</v>
      </c>
      <c r="BI106">
        <f ca="1"/>
        <v>55.86</v>
      </c>
      <c r="BJ106">
        <f ca="1"/>
        <v>56.56</v>
      </c>
      <c r="BK106">
        <f ca="1"/>
        <v>56.95</v>
      </c>
      <c r="BL106">
        <f ca="1"/>
        <v>58.01</v>
      </c>
      <c r="BM106">
        <f ca="1"/>
        <v>59.4</v>
      </c>
      <c r="BN106">
        <f ca="1"/>
        <v>60.29</v>
      </c>
      <c r="BO106">
        <f ca="1"/>
        <v>60.81</v>
      </c>
      <c r="BP106">
        <f ca="1"/>
        <v>61.73</v>
      </c>
      <c r="BQ106">
        <f ca="1"/>
        <v>63.85</v>
      </c>
      <c r="BR106">
        <f ca="1"/>
        <v>64.66</v>
      </c>
      <c r="BS106">
        <f ca="1"/>
        <v>65.63</v>
      </c>
      <c r="BT106">
        <f ca="1"/>
        <v>70.87</v>
      </c>
      <c r="BU106">
        <f ca="1"/>
        <v>74.510000000000005</v>
      </c>
      <c r="BV106">
        <f ca="1"/>
        <v>77.27</v>
      </c>
      <c r="BW106">
        <f ca="1"/>
        <v>83.79</v>
      </c>
      <c r="BX106">
        <f ca="1"/>
        <v>88.91</v>
      </c>
      <c r="BY106">
        <f ca="1"/>
        <v>91.47</v>
      </c>
      <c r="BZ106">
        <f ca="1"/>
        <v>93.01</v>
      </c>
    </row>
    <row r="107" spans="34:78">
      <c r="AH107">
        <v>10.58</v>
      </c>
      <c r="AI107" s="47">
        <f t="shared" ca="1" si="11"/>
        <v>48.51</v>
      </c>
      <c r="AJ107" s="47">
        <f t="shared" ca="1" si="11"/>
        <v>50.77</v>
      </c>
      <c r="AK107" s="47">
        <f t="shared" ca="1" si="11"/>
        <v>54.31</v>
      </c>
      <c r="AL107" s="47">
        <f t="shared" ca="1" si="11"/>
        <v>56.95</v>
      </c>
      <c r="AM107" s="47">
        <f t="shared" ca="1" si="11"/>
        <v>61.73</v>
      </c>
      <c r="AN107" s="47">
        <f t="shared" ca="1" si="11"/>
        <v>74.510000000000005</v>
      </c>
      <c r="AO107" s="47">
        <f t="shared" ca="1" si="11"/>
        <v>88.91</v>
      </c>
      <c r="AP107" s="47">
        <f t="shared" ca="1" si="11"/>
        <v>91.47</v>
      </c>
      <c r="AQ107" s="47">
        <f t="shared" ca="1" si="11"/>
        <v>93.01</v>
      </c>
      <c r="AR107">
        <v>105</v>
      </c>
      <c r="AT107">
        <v>106</v>
      </c>
      <c r="AU107" t="s">
        <v>40</v>
      </c>
      <c r="AV107">
        <v>10.8309287852242</v>
      </c>
      <c r="AW107">
        <v>77.778674151775107</v>
      </c>
      <c r="AX107">
        <v>65.784136521164697</v>
      </c>
      <c r="AY107">
        <v>60.2290241369342</v>
      </c>
      <c r="AZ107">
        <v>37.907680513697798</v>
      </c>
      <c r="BA107">
        <v>14.5215123348557</v>
      </c>
      <c r="BE107">
        <f ca="1"/>
        <v>10.67</v>
      </c>
      <c r="BF107">
        <f ca="1"/>
        <v>48.92</v>
      </c>
      <c r="BG107">
        <f ca="1"/>
        <v>51.12</v>
      </c>
      <c r="BH107">
        <f ca="1"/>
        <v>54.59</v>
      </c>
      <c r="BI107">
        <f ca="1"/>
        <v>56.11</v>
      </c>
      <c r="BJ107">
        <f ca="1"/>
        <v>56.79</v>
      </c>
      <c r="BK107">
        <f ca="1"/>
        <v>57.17</v>
      </c>
      <c r="BL107">
        <f ca="1"/>
        <v>58.21</v>
      </c>
      <c r="BM107">
        <f ca="1"/>
        <v>59.57</v>
      </c>
      <c r="BN107">
        <f ca="1"/>
        <v>60.45</v>
      </c>
      <c r="BO107">
        <f ca="1"/>
        <v>60.95</v>
      </c>
      <c r="BP107">
        <f ca="1"/>
        <v>61.88</v>
      </c>
      <c r="BQ107">
        <f ca="1"/>
        <v>64.040000000000006</v>
      </c>
      <c r="BR107">
        <f ca="1"/>
        <v>64.849999999999994</v>
      </c>
      <c r="BS107">
        <f ca="1"/>
        <v>65.81</v>
      </c>
      <c r="BT107">
        <f ca="1"/>
        <v>71.209999999999994</v>
      </c>
      <c r="BU107">
        <f ca="1"/>
        <v>74.98</v>
      </c>
      <c r="BV107">
        <f ca="1"/>
        <v>77.78</v>
      </c>
      <c r="BW107">
        <f ca="1"/>
        <v>84.62</v>
      </c>
      <c r="BX107">
        <f ca="1"/>
        <v>89.65</v>
      </c>
      <c r="BY107">
        <f ca="1"/>
        <v>92.16</v>
      </c>
      <c r="BZ107">
        <f ca="1"/>
        <v>93.75</v>
      </c>
    </row>
    <row r="108" spans="34:78">
      <c r="AH108">
        <v>10.67</v>
      </c>
      <c r="AI108" s="47">
        <f t="shared" ca="1" si="11"/>
        <v>48.92</v>
      </c>
      <c r="AJ108" s="47">
        <f t="shared" ca="1" si="11"/>
        <v>51.12</v>
      </c>
      <c r="AK108" s="47">
        <f t="shared" ca="1" si="11"/>
        <v>54.59</v>
      </c>
      <c r="AL108" s="47">
        <f t="shared" ca="1" si="11"/>
        <v>57.17</v>
      </c>
      <c r="AM108" s="47">
        <f t="shared" ca="1" si="11"/>
        <v>61.88</v>
      </c>
      <c r="AN108" s="47">
        <f t="shared" ca="1" si="11"/>
        <v>74.98</v>
      </c>
      <c r="AO108" s="47">
        <f t="shared" ca="1" si="11"/>
        <v>89.65</v>
      </c>
      <c r="AP108" s="47">
        <f t="shared" ca="1" si="11"/>
        <v>92.16</v>
      </c>
      <c r="AQ108" s="47">
        <f t="shared" ca="1" si="11"/>
        <v>93.75</v>
      </c>
      <c r="AR108">
        <v>106</v>
      </c>
      <c r="AT108">
        <v>107</v>
      </c>
      <c r="AU108" t="s">
        <v>40</v>
      </c>
      <c r="AV108">
        <v>10.914262118557501</v>
      </c>
      <c r="AW108">
        <v>77.8307567349907</v>
      </c>
      <c r="AX108">
        <v>65.831813429960505</v>
      </c>
      <c r="AY108">
        <v>60.284047763277201</v>
      </c>
      <c r="AZ108">
        <v>37.908909431929999</v>
      </c>
      <c r="BA108">
        <v>14.521512899859101</v>
      </c>
      <c r="BE108">
        <f ca="1"/>
        <v>10.75</v>
      </c>
      <c r="BF108">
        <f ca="1"/>
        <v>49.32</v>
      </c>
      <c r="BG108">
        <f ca="1"/>
        <v>51.47</v>
      </c>
      <c r="BH108">
        <f ca="1"/>
        <v>54.87</v>
      </c>
      <c r="BI108">
        <f ca="1"/>
        <v>56.36</v>
      </c>
      <c r="BJ108">
        <f ca="1"/>
        <v>57.03</v>
      </c>
      <c r="BK108">
        <f ca="1"/>
        <v>57.39</v>
      </c>
      <c r="BL108">
        <f ca="1"/>
        <v>58.41</v>
      </c>
      <c r="BM108">
        <f ca="1"/>
        <v>59.73</v>
      </c>
      <c r="BN108">
        <f ca="1"/>
        <v>60.6</v>
      </c>
      <c r="BO108">
        <f ca="1"/>
        <v>61.1</v>
      </c>
      <c r="BP108">
        <f ca="1"/>
        <v>62.03</v>
      </c>
      <c r="BQ108">
        <f ca="1"/>
        <v>64.23</v>
      </c>
      <c r="BR108">
        <f ca="1"/>
        <v>65.03</v>
      </c>
      <c r="BS108">
        <f ca="1"/>
        <v>65.98</v>
      </c>
      <c r="BT108">
        <f ca="1"/>
        <v>71.55</v>
      </c>
      <c r="BU108">
        <f ca="1"/>
        <v>75.459999999999994</v>
      </c>
      <c r="BV108">
        <f ca="1"/>
        <v>78.290000000000006</v>
      </c>
      <c r="BW108">
        <f ca="1"/>
        <v>85.46</v>
      </c>
      <c r="BX108">
        <f ca="1"/>
        <v>90.41</v>
      </c>
      <c r="BY108">
        <f ca="1"/>
        <v>92.86</v>
      </c>
      <c r="BZ108">
        <f ca="1"/>
        <v>94.51</v>
      </c>
    </row>
    <row r="109" spans="34:78">
      <c r="AH109">
        <v>10.75</v>
      </c>
      <c r="AI109" s="47">
        <f t="shared" ca="1" si="11"/>
        <v>49.32</v>
      </c>
      <c r="AJ109" s="47">
        <f t="shared" ca="1" si="11"/>
        <v>51.47</v>
      </c>
      <c r="AK109" s="47">
        <f t="shared" ca="1" si="11"/>
        <v>54.87</v>
      </c>
      <c r="AL109" s="47">
        <f t="shared" ca="1" si="11"/>
        <v>57.39</v>
      </c>
      <c r="AM109" s="47">
        <f t="shared" ca="1" si="11"/>
        <v>62.03</v>
      </c>
      <c r="AN109" s="47">
        <f t="shared" ca="1" si="11"/>
        <v>75.459999999999994</v>
      </c>
      <c r="AO109" s="47">
        <f t="shared" ca="1" si="11"/>
        <v>90.41</v>
      </c>
      <c r="AP109" s="47">
        <f t="shared" ca="1" si="11"/>
        <v>92.86</v>
      </c>
      <c r="AQ109" s="47">
        <f t="shared" ca="1" si="11"/>
        <v>94.51</v>
      </c>
      <c r="AR109">
        <v>107</v>
      </c>
      <c r="AT109">
        <v>108</v>
      </c>
      <c r="AU109" t="s">
        <v>40</v>
      </c>
      <c r="AV109">
        <v>10.997595451890801</v>
      </c>
      <c r="AW109">
        <v>77.881367447639207</v>
      </c>
      <c r="AX109">
        <v>65.8782879611379</v>
      </c>
      <c r="AY109">
        <v>60.337898266584801</v>
      </c>
      <c r="AZ109">
        <v>37.910069891639701</v>
      </c>
      <c r="BA109">
        <v>14.521513403916201</v>
      </c>
      <c r="BE109">
        <f ca="1"/>
        <v>10.83</v>
      </c>
      <c r="BF109">
        <f ca="1"/>
        <v>49.73</v>
      </c>
      <c r="BG109">
        <f ca="1"/>
        <v>51.83</v>
      </c>
      <c r="BH109">
        <f ca="1"/>
        <v>55.15</v>
      </c>
      <c r="BI109">
        <f ca="1"/>
        <v>56.62</v>
      </c>
      <c r="BJ109">
        <f ca="1"/>
        <v>57.26</v>
      </c>
      <c r="BK109">
        <f ca="1"/>
        <v>57.61</v>
      </c>
      <c r="BL109">
        <f ca="1"/>
        <v>58.61</v>
      </c>
      <c r="BM109">
        <f ca="1"/>
        <v>59.9</v>
      </c>
      <c r="BN109">
        <f ca="1"/>
        <v>60.76</v>
      </c>
      <c r="BO109">
        <f ca="1"/>
        <v>61.24</v>
      </c>
      <c r="BP109">
        <f ca="1"/>
        <v>62.18</v>
      </c>
      <c r="BQ109">
        <f ca="1"/>
        <v>64.430000000000007</v>
      </c>
      <c r="BR109">
        <f ca="1"/>
        <v>65.22</v>
      </c>
      <c r="BS109">
        <f ca="1"/>
        <v>66.150000000000006</v>
      </c>
      <c r="BT109">
        <f ca="1"/>
        <v>71.900000000000006</v>
      </c>
      <c r="BU109">
        <f ca="1"/>
        <v>75.95</v>
      </c>
      <c r="BV109">
        <f ca="1"/>
        <v>78.81</v>
      </c>
      <c r="BW109">
        <f ca="1"/>
        <v>86.31</v>
      </c>
      <c r="BX109">
        <f ca="1"/>
        <v>91.18</v>
      </c>
      <c r="BY109">
        <f ca="1"/>
        <v>93.58</v>
      </c>
      <c r="BZ109">
        <f ca="1"/>
        <v>95.28</v>
      </c>
    </row>
    <row r="110" spans="34:78">
      <c r="AH110">
        <v>10.83</v>
      </c>
      <c r="AI110" s="47">
        <f t="shared" ca="1" si="11"/>
        <v>49.73</v>
      </c>
      <c r="AJ110" s="47">
        <f t="shared" ca="1" si="11"/>
        <v>51.83</v>
      </c>
      <c r="AK110" s="47">
        <f t="shared" ca="1" si="11"/>
        <v>55.15</v>
      </c>
      <c r="AL110" s="47">
        <f t="shared" ca="1" si="11"/>
        <v>57.61</v>
      </c>
      <c r="AM110" s="47">
        <f t="shared" ca="1" si="11"/>
        <v>62.18</v>
      </c>
      <c r="AN110" s="47">
        <f t="shared" ca="1" si="11"/>
        <v>75.95</v>
      </c>
      <c r="AO110" s="47">
        <f t="shared" ca="1" si="11"/>
        <v>91.18</v>
      </c>
      <c r="AP110" s="47">
        <f t="shared" ca="1" si="11"/>
        <v>93.58</v>
      </c>
      <c r="AQ110" s="47">
        <f t="shared" ca="1" si="11"/>
        <v>95.28</v>
      </c>
      <c r="AR110">
        <v>108</v>
      </c>
      <c r="AT110">
        <v>109</v>
      </c>
      <c r="AU110" t="s">
        <v>40</v>
      </c>
      <c r="AV110">
        <v>11.0809287852242</v>
      </c>
      <c r="AW110">
        <v>77.930547885256601</v>
      </c>
      <c r="AX110">
        <v>65.923590437802204</v>
      </c>
      <c r="AY110">
        <v>60.390600658251898</v>
      </c>
      <c r="AZ110">
        <v>37.9111657063998</v>
      </c>
      <c r="BA110">
        <v>14.521513853601</v>
      </c>
      <c r="BE110">
        <f ca="1"/>
        <v>10.92</v>
      </c>
      <c r="BF110">
        <f ca="1"/>
        <v>50.14</v>
      </c>
      <c r="BG110">
        <f ca="1"/>
        <v>52.19</v>
      </c>
      <c r="BH110">
        <f ca="1"/>
        <v>55.43</v>
      </c>
      <c r="BI110">
        <f ca="1"/>
        <v>56.87</v>
      </c>
      <c r="BJ110">
        <f ca="1"/>
        <v>57.49</v>
      </c>
      <c r="BK110">
        <f ca="1"/>
        <v>57.84</v>
      </c>
      <c r="BL110">
        <f ca="1"/>
        <v>58.81</v>
      </c>
      <c r="BM110">
        <f ca="1"/>
        <v>60.07</v>
      </c>
      <c r="BN110">
        <f ca="1"/>
        <v>60.91</v>
      </c>
      <c r="BO110">
        <f ca="1"/>
        <v>61.38</v>
      </c>
      <c r="BP110">
        <f ca="1"/>
        <v>62.33</v>
      </c>
      <c r="BQ110">
        <f ca="1"/>
        <v>64.62</v>
      </c>
      <c r="BR110">
        <f ca="1"/>
        <v>65.400000000000006</v>
      </c>
      <c r="BS110">
        <f ca="1"/>
        <v>66.33</v>
      </c>
      <c r="BT110">
        <f ca="1"/>
        <v>72.25</v>
      </c>
      <c r="BU110">
        <f ca="1"/>
        <v>76.44</v>
      </c>
      <c r="BV110">
        <f ca="1"/>
        <v>79.33</v>
      </c>
      <c r="BW110">
        <f ca="1"/>
        <v>87.18</v>
      </c>
      <c r="BX110">
        <f ca="1"/>
        <v>91.96</v>
      </c>
      <c r="BY110">
        <f ca="1"/>
        <v>94.3</v>
      </c>
      <c r="BZ110">
        <f ca="1"/>
        <v>96.07</v>
      </c>
    </row>
    <row r="111" spans="34:78">
      <c r="AH111">
        <v>10.92</v>
      </c>
      <c r="AI111" s="47">
        <f t="shared" ca="1" si="11"/>
        <v>50.14</v>
      </c>
      <c r="AJ111" s="47">
        <f t="shared" ca="1" si="11"/>
        <v>52.19</v>
      </c>
      <c r="AK111" s="47">
        <f t="shared" ca="1" si="11"/>
        <v>55.43</v>
      </c>
      <c r="AL111" s="47">
        <f t="shared" ca="1" si="11"/>
        <v>57.84</v>
      </c>
      <c r="AM111" s="47">
        <f t="shared" ca="1" si="11"/>
        <v>62.33</v>
      </c>
      <c r="AN111" s="47">
        <f t="shared" ca="1" si="11"/>
        <v>76.44</v>
      </c>
      <c r="AO111" s="47">
        <f t="shared" ca="1" si="11"/>
        <v>91.96</v>
      </c>
      <c r="AP111" s="47">
        <f t="shared" ca="1" si="11"/>
        <v>94.3</v>
      </c>
      <c r="AQ111" s="47">
        <f t="shared" ca="1" si="11"/>
        <v>96.07</v>
      </c>
      <c r="AR111">
        <v>109</v>
      </c>
      <c r="AT111">
        <v>110</v>
      </c>
      <c r="AU111" t="s">
        <v>40</v>
      </c>
      <c r="AV111">
        <v>11.164262118557501</v>
      </c>
      <c r="AW111">
        <v>77.978338467875702</v>
      </c>
      <c r="AX111">
        <v>65.967750418332002</v>
      </c>
      <c r="AY111">
        <v>60.442179416421901</v>
      </c>
      <c r="AZ111">
        <v>37.912200477343198</v>
      </c>
      <c r="BA111">
        <v>14.5215142547786</v>
      </c>
      <c r="BE111">
        <f ca="1"/>
        <v>11</v>
      </c>
      <c r="BF111">
        <f ca="1"/>
        <v>50.56</v>
      </c>
      <c r="BG111">
        <f ca="1"/>
        <v>52.54</v>
      </c>
      <c r="BH111">
        <f ca="1"/>
        <v>55.71</v>
      </c>
      <c r="BI111">
        <f ca="1"/>
        <v>57.13</v>
      </c>
      <c r="BJ111">
        <f ca="1"/>
        <v>57.73</v>
      </c>
      <c r="BK111">
        <f ca="1"/>
        <v>58.06</v>
      </c>
      <c r="BL111">
        <f ca="1"/>
        <v>59.01</v>
      </c>
      <c r="BM111">
        <f ca="1"/>
        <v>60.24</v>
      </c>
      <c r="BN111">
        <f ca="1"/>
        <v>61.07</v>
      </c>
      <c r="BO111">
        <f ca="1"/>
        <v>61.53</v>
      </c>
      <c r="BP111">
        <f ca="1"/>
        <v>62.48</v>
      </c>
      <c r="BQ111">
        <f ca="1"/>
        <v>64.819999999999993</v>
      </c>
      <c r="BR111">
        <f ca="1"/>
        <v>65.59</v>
      </c>
      <c r="BS111">
        <f ca="1"/>
        <v>66.5</v>
      </c>
      <c r="BT111">
        <f ca="1"/>
        <v>72.599999999999994</v>
      </c>
      <c r="BU111">
        <f ca="1"/>
        <v>76.930000000000007</v>
      </c>
      <c r="BV111">
        <f ca="1"/>
        <v>79.86</v>
      </c>
      <c r="BW111">
        <f ca="1"/>
        <v>88.07</v>
      </c>
      <c r="BX111">
        <f ca="1"/>
        <v>92.75</v>
      </c>
      <c r="BY111">
        <f ca="1"/>
        <v>95.04</v>
      </c>
      <c r="BZ111">
        <f ca="1"/>
        <v>96.88</v>
      </c>
    </row>
    <row r="112" spans="34:78">
      <c r="AH112">
        <v>11</v>
      </c>
      <c r="AI112" s="47">
        <f t="shared" ca="1" si="11"/>
        <v>50.56</v>
      </c>
      <c r="AJ112" s="47">
        <f t="shared" ca="1" si="11"/>
        <v>52.54</v>
      </c>
      <c r="AK112" s="47">
        <f t="shared" ca="1" si="11"/>
        <v>55.71</v>
      </c>
      <c r="AL112" s="47">
        <f t="shared" ca="1" si="11"/>
        <v>58.06</v>
      </c>
      <c r="AM112" s="47">
        <f t="shared" ca="1" si="11"/>
        <v>62.48</v>
      </c>
      <c r="AN112" s="47">
        <f t="shared" ca="1" si="11"/>
        <v>76.930000000000007</v>
      </c>
      <c r="AO112" s="47">
        <f t="shared" ca="1" si="11"/>
        <v>92.75</v>
      </c>
      <c r="AP112" s="47">
        <f t="shared" ca="1" si="11"/>
        <v>95.04</v>
      </c>
      <c r="AQ112" s="47">
        <f t="shared" ca="1" si="11"/>
        <v>96.88</v>
      </c>
      <c r="AR112">
        <v>110</v>
      </c>
      <c r="AT112">
        <v>111</v>
      </c>
      <c r="AU112" t="s">
        <v>40</v>
      </c>
      <c r="AV112">
        <v>11.247595451890801</v>
      </c>
      <c r="AW112">
        <v>78.024778473246201</v>
      </c>
      <c r="AX112">
        <v>66.010796715664497</v>
      </c>
      <c r="AY112">
        <v>60.492658497355499</v>
      </c>
      <c r="AZ112">
        <v>37.913177604996697</v>
      </c>
      <c r="BA112">
        <v>14.521514612681599</v>
      </c>
      <c r="BE112">
        <f ca="1"/>
        <v>11.08</v>
      </c>
      <c r="BF112">
        <f ca="1"/>
        <v>50.98</v>
      </c>
      <c r="BG112">
        <f ca="1"/>
        <v>52.91</v>
      </c>
      <c r="BH112">
        <f ca="1"/>
        <v>55.99</v>
      </c>
      <c r="BI112">
        <f ca="1"/>
        <v>57.39</v>
      </c>
      <c r="BJ112">
        <f ca="1"/>
        <v>57.96</v>
      </c>
      <c r="BK112">
        <f ca="1"/>
        <v>58.28</v>
      </c>
      <c r="BL112">
        <f ca="1"/>
        <v>59.21</v>
      </c>
      <c r="BM112">
        <f ca="1"/>
        <v>60.41</v>
      </c>
      <c r="BN112">
        <f ca="1"/>
        <v>61.22</v>
      </c>
      <c r="BO112">
        <f ca="1"/>
        <v>61.67</v>
      </c>
      <c r="BP112">
        <f ca="1"/>
        <v>62.64</v>
      </c>
      <c r="BQ112">
        <f ca="1"/>
        <v>65.02</v>
      </c>
      <c r="BR112">
        <f ca="1"/>
        <v>65.77</v>
      </c>
      <c r="BS112">
        <f ca="1"/>
        <v>66.67</v>
      </c>
      <c r="BT112">
        <f ca="1"/>
        <v>72.95</v>
      </c>
      <c r="BU112">
        <f ca="1"/>
        <v>77.44</v>
      </c>
      <c r="BV112">
        <f ca="1"/>
        <v>80.400000000000006</v>
      </c>
      <c r="BW112">
        <f ca="1"/>
        <v>88.97</v>
      </c>
      <c r="BX112">
        <f ca="1"/>
        <v>93.56</v>
      </c>
      <c r="BY112">
        <f ca="1"/>
        <v>95.78</v>
      </c>
      <c r="BZ112">
        <f ca="1"/>
        <v>97.7</v>
      </c>
    </row>
    <row r="113" spans="34:78">
      <c r="AH113">
        <v>11.08</v>
      </c>
      <c r="AI113" s="47">
        <f t="shared" ca="1" si="11"/>
        <v>50.98</v>
      </c>
      <c r="AJ113" s="47">
        <f t="shared" ca="1" si="11"/>
        <v>52.91</v>
      </c>
      <c r="AK113" s="47">
        <f t="shared" ca="1" si="11"/>
        <v>55.99</v>
      </c>
      <c r="AL113" s="47">
        <f t="shared" ca="1" si="11"/>
        <v>58.28</v>
      </c>
      <c r="AM113" s="47">
        <f t="shared" ca="1" si="11"/>
        <v>62.64</v>
      </c>
      <c r="AN113" s="47">
        <f t="shared" ca="1" si="11"/>
        <v>77.44</v>
      </c>
      <c r="AO113" s="47">
        <f t="shared" ca="1" si="11"/>
        <v>93.56</v>
      </c>
      <c r="AP113" s="47">
        <f t="shared" ca="1" si="11"/>
        <v>95.78</v>
      </c>
      <c r="AQ113" s="47">
        <f t="shared" ca="1" si="11"/>
        <v>97.7</v>
      </c>
      <c r="AR113">
        <v>111</v>
      </c>
      <c r="AT113">
        <v>112</v>
      </c>
      <c r="AU113" t="s">
        <v>40</v>
      </c>
      <c r="AV113">
        <v>11.3309287852242</v>
      </c>
      <c r="AW113">
        <v>78.069906069115802</v>
      </c>
      <c r="AX113">
        <v>66.052757416095304</v>
      </c>
      <c r="AY113">
        <v>60.542061346557702</v>
      </c>
      <c r="AZ113">
        <v>37.914100300456397</v>
      </c>
      <c r="BA113">
        <v>14.521514931977901</v>
      </c>
      <c r="BE113">
        <f ca="1"/>
        <v>11.17</v>
      </c>
      <c r="BF113">
        <f ca="1"/>
        <v>51.4</v>
      </c>
      <c r="BG113">
        <f ca="1"/>
        <v>53.27</v>
      </c>
      <c r="BH113">
        <f ca="1"/>
        <v>56.28</v>
      </c>
      <c r="BI113">
        <f ca="1"/>
        <v>57.65</v>
      </c>
      <c r="BJ113">
        <f ca="1"/>
        <v>58.2</v>
      </c>
      <c r="BK113">
        <f ca="1"/>
        <v>58.51</v>
      </c>
      <c r="BL113">
        <f ca="1"/>
        <v>59.41</v>
      </c>
      <c r="BM113">
        <f ca="1"/>
        <v>60.59</v>
      </c>
      <c r="BN113">
        <f ca="1"/>
        <v>61.38</v>
      </c>
      <c r="BO113">
        <f ca="1"/>
        <v>61.82</v>
      </c>
      <c r="BP113">
        <f ca="1"/>
        <v>62.79</v>
      </c>
      <c r="BQ113">
        <f ca="1"/>
        <v>65.209999999999994</v>
      </c>
      <c r="BR113">
        <f ca="1"/>
        <v>65.959999999999994</v>
      </c>
      <c r="BS113">
        <f ca="1"/>
        <v>66.849999999999994</v>
      </c>
      <c r="BT113">
        <f ca="1"/>
        <v>73.31</v>
      </c>
      <c r="BU113">
        <f ca="1"/>
        <v>77.94</v>
      </c>
      <c r="BV113">
        <f ca="1"/>
        <v>80.94</v>
      </c>
      <c r="BW113">
        <f ca="1"/>
        <v>89.89</v>
      </c>
      <c r="BX113">
        <f ca="1"/>
        <v>94.38</v>
      </c>
      <c r="BY113">
        <f ca="1"/>
        <v>96.54</v>
      </c>
      <c r="BZ113">
        <f ca="1"/>
        <v>98.53</v>
      </c>
    </row>
    <row r="114" spans="34:78">
      <c r="AH114">
        <v>11.17</v>
      </c>
      <c r="AI114" s="47">
        <f t="shared" ref="AI114:AQ124" ca="1" si="12">IF(AND(AI$3&gt;=MIN($J$5:$AD$5),AI$3&lt;=MAX($J$5:$AD$5)),INDEX(allCentiles,$AR114,MATCH(AI$3,topRow)),NA())</f>
        <v>51.4</v>
      </c>
      <c r="AJ114" s="47">
        <f t="shared" ca="1" si="12"/>
        <v>53.27</v>
      </c>
      <c r="AK114" s="47">
        <f t="shared" ca="1" si="12"/>
        <v>56.28</v>
      </c>
      <c r="AL114" s="47">
        <f t="shared" ca="1" si="12"/>
        <v>58.51</v>
      </c>
      <c r="AM114" s="47">
        <f t="shared" ca="1" si="12"/>
        <v>62.79</v>
      </c>
      <c r="AN114" s="47">
        <f t="shared" ca="1" si="12"/>
        <v>77.94</v>
      </c>
      <c r="AO114" s="47">
        <f t="shared" ca="1" si="12"/>
        <v>94.38</v>
      </c>
      <c r="AP114" s="47">
        <f t="shared" ca="1" si="12"/>
        <v>96.54</v>
      </c>
      <c r="AQ114" s="47">
        <f t="shared" ca="1" si="12"/>
        <v>98.53</v>
      </c>
      <c r="AR114">
        <v>112</v>
      </c>
      <c r="AT114">
        <v>113</v>
      </c>
      <c r="AU114" t="s">
        <v>40</v>
      </c>
      <c r="AV114">
        <v>11.414262118557501</v>
      </c>
      <c r="AW114">
        <v>78.113758344599503</v>
      </c>
      <c r="AX114">
        <v>66.093659897603601</v>
      </c>
      <c r="AY114">
        <v>60.590410909666701</v>
      </c>
      <c r="AZ114">
        <v>37.914971595939797</v>
      </c>
      <c r="BA114">
        <v>14.521515216831901</v>
      </c>
      <c r="BE114">
        <f ca="1"/>
        <v>11.25</v>
      </c>
      <c r="BF114">
        <f ca="1"/>
        <v>51.82</v>
      </c>
      <c r="BG114">
        <f ca="1"/>
        <v>53.64</v>
      </c>
      <c r="BH114">
        <f ca="1"/>
        <v>56.57</v>
      </c>
      <c r="BI114">
        <f ca="1"/>
        <v>57.91</v>
      </c>
      <c r="BJ114">
        <f ca="1"/>
        <v>58.44</v>
      </c>
      <c r="BK114">
        <f ca="1"/>
        <v>58.74</v>
      </c>
      <c r="BL114">
        <f ca="1"/>
        <v>59.62</v>
      </c>
      <c r="BM114">
        <f ca="1"/>
        <v>60.76</v>
      </c>
      <c r="BN114">
        <f ca="1"/>
        <v>61.54</v>
      </c>
      <c r="BO114">
        <f ca="1"/>
        <v>61.96</v>
      </c>
      <c r="BP114">
        <f ca="1"/>
        <v>62.94</v>
      </c>
      <c r="BQ114">
        <f ca="1"/>
        <v>65.41</v>
      </c>
      <c r="BR114">
        <f ca="1"/>
        <v>66.150000000000006</v>
      </c>
      <c r="BS114">
        <f ca="1"/>
        <v>67.02</v>
      </c>
      <c r="BT114">
        <f ca="1"/>
        <v>73.67</v>
      </c>
      <c r="BU114">
        <f ca="1"/>
        <v>78.459999999999994</v>
      </c>
      <c r="BV114">
        <f ca="1"/>
        <v>81.489999999999995</v>
      </c>
      <c r="BW114">
        <f ca="1"/>
        <v>90.82</v>
      </c>
      <c r="BX114">
        <f ca="1"/>
        <v>95.21</v>
      </c>
      <c r="BY114">
        <f ca="1"/>
        <v>97.31</v>
      </c>
      <c r="BZ114">
        <f ca="1"/>
        <v>99.38</v>
      </c>
    </row>
    <row r="115" spans="34:78">
      <c r="AH115">
        <v>11.25</v>
      </c>
      <c r="AI115" s="47">
        <f t="shared" ca="1" si="12"/>
        <v>51.82</v>
      </c>
      <c r="AJ115" s="47">
        <f t="shared" ca="1" si="12"/>
        <v>53.64</v>
      </c>
      <c r="AK115" s="47">
        <f t="shared" ca="1" si="12"/>
        <v>56.57</v>
      </c>
      <c r="AL115" s="47">
        <f t="shared" ca="1" si="12"/>
        <v>58.74</v>
      </c>
      <c r="AM115" s="47">
        <f t="shared" ca="1" si="12"/>
        <v>62.94</v>
      </c>
      <c r="AN115" s="47">
        <f t="shared" ca="1" si="12"/>
        <v>78.459999999999994</v>
      </c>
      <c r="AO115" s="47">
        <f t="shared" ca="1" si="12"/>
        <v>95.21</v>
      </c>
      <c r="AP115" s="47">
        <f t="shared" ca="1" si="12"/>
        <v>97.31</v>
      </c>
      <c r="AQ115" s="47">
        <f t="shared" ca="1" si="12"/>
        <v>99.38</v>
      </c>
      <c r="AR115">
        <v>113</v>
      </c>
      <c r="AT115">
        <v>114</v>
      </c>
      <c r="AU115" t="s">
        <v>40</v>
      </c>
      <c r="AV115">
        <v>11.497595451890801</v>
      </c>
      <c r="AW115">
        <v>78.156371340662005</v>
      </c>
      <c r="AX115">
        <v>66.133530847715406</v>
      </c>
      <c r="AY115">
        <v>60.637729643112102</v>
      </c>
      <c r="AZ115">
        <v>37.9157943547511</v>
      </c>
      <c r="BA115">
        <v>14.521515470959001</v>
      </c>
      <c r="BE115">
        <f ca="1"/>
        <v>11.33</v>
      </c>
      <c r="BF115">
        <f ca="1"/>
        <v>52.25</v>
      </c>
      <c r="BG115">
        <f ca="1"/>
        <v>54.01</v>
      </c>
      <c r="BH115">
        <f ca="1"/>
        <v>56.85</v>
      </c>
      <c r="BI115">
        <f ca="1"/>
        <v>58.17</v>
      </c>
      <c r="BJ115">
        <f ca="1"/>
        <v>58.67</v>
      </c>
      <c r="BK115">
        <f ca="1"/>
        <v>58.96</v>
      </c>
      <c r="BL115">
        <f ca="1"/>
        <v>59.82</v>
      </c>
      <c r="BM115">
        <f ca="1"/>
        <v>60.93</v>
      </c>
      <c r="BN115">
        <f ca="1"/>
        <v>61.69</v>
      </c>
      <c r="BO115">
        <f ca="1"/>
        <v>62.1</v>
      </c>
      <c r="BP115">
        <f ca="1"/>
        <v>63.09</v>
      </c>
      <c r="BQ115">
        <f ca="1"/>
        <v>65.61</v>
      </c>
      <c r="BR115">
        <f ca="1"/>
        <v>66.33</v>
      </c>
      <c r="BS115">
        <f ca="1"/>
        <v>67.19</v>
      </c>
      <c r="BT115">
        <f ca="1"/>
        <v>74.040000000000006</v>
      </c>
      <c r="BU115">
        <f ca="1"/>
        <v>78.98</v>
      </c>
      <c r="BV115">
        <f ca="1"/>
        <v>82.04</v>
      </c>
      <c r="BW115">
        <f ca="1"/>
        <v>91.77</v>
      </c>
      <c r="BX115">
        <f ca="1"/>
        <v>96.06</v>
      </c>
      <c r="BY115">
        <f ca="1"/>
        <v>98.1</v>
      </c>
      <c r="BZ115">
        <f ca="1"/>
        <v>100</v>
      </c>
    </row>
    <row r="116" spans="34:78">
      <c r="AH116">
        <v>11.33</v>
      </c>
      <c r="AI116" s="47">
        <f t="shared" ca="1" si="12"/>
        <v>52.25</v>
      </c>
      <c r="AJ116" s="47">
        <f t="shared" ca="1" si="12"/>
        <v>54.01</v>
      </c>
      <c r="AK116" s="47">
        <f t="shared" ca="1" si="12"/>
        <v>56.85</v>
      </c>
      <c r="AL116" s="47">
        <f t="shared" ca="1" si="12"/>
        <v>58.96</v>
      </c>
      <c r="AM116" s="47">
        <f t="shared" ca="1" si="12"/>
        <v>63.09</v>
      </c>
      <c r="AN116" s="47">
        <f t="shared" ca="1" si="12"/>
        <v>78.98</v>
      </c>
      <c r="AO116" s="47">
        <f t="shared" ca="1" si="12"/>
        <v>96.06</v>
      </c>
      <c r="AP116" s="47">
        <f t="shared" ca="1" si="12"/>
        <v>98.1</v>
      </c>
      <c r="AQ116" s="47">
        <f t="shared" ca="1" si="12"/>
        <v>100</v>
      </c>
      <c r="AR116">
        <v>114</v>
      </c>
      <c r="AT116">
        <v>115</v>
      </c>
      <c r="AU116" t="s">
        <v>40</v>
      </c>
      <c r="AV116">
        <v>11.5809287852242</v>
      </c>
      <c r="AW116">
        <v>78.197780079738607</v>
      </c>
      <c r="AX116">
        <v>66.172396280916502</v>
      </c>
      <c r="AY116">
        <v>60.684039524544097</v>
      </c>
      <c r="AZ116">
        <v>37.916571280689901</v>
      </c>
      <c r="BA116">
        <v>14.5215156976736</v>
      </c>
      <c r="BE116">
        <f ca="1"/>
        <v>11.42</v>
      </c>
      <c r="BF116">
        <f ca="1"/>
        <v>52.67</v>
      </c>
      <c r="BG116">
        <f ca="1"/>
        <v>54.38</v>
      </c>
      <c r="BH116">
        <f ca="1"/>
        <v>57.14</v>
      </c>
      <c r="BI116">
        <f ca="1"/>
        <v>58.43</v>
      </c>
      <c r="BJ116">
        <f ca="1"/>
        <v>58.91</v>
      </c>
      <c r="BK116">
        <f ca="1"/>
        <v>59.19</v>
      </c>
      <c r="BL116">
        <f ca="1"/>
        <v>60.03</v>
      </c>
      <c r="BM116">
        <f ca="1"/>
        <v>61.1</v>
      </c>
      <c r="BN116">
        <f ca="1"/>
        <v>61.85</v>
      </c>
      <c r="BO116">
        <f ca="1"/>
        <v>62.25</v>
      </c>
      <c r="BP116">
        <f ca="1"/>
        <v>63.24</v>
      </c>
      <c r="BQ116">
        <f ca="1"/>
        <v>65.8</v>
      </c>
      <c r="BR116">
        <f ca="1"/>
        <v>66.52</v>
      </c>
      <c r="BS116">
        <f ca="1"/>
        <v>67.36</v>
      </c>
      <c r="BT116">
        <f ca="1"/>
        <v>74.400000000000006</v>
      </c>
      <c r="BU116">
        <f ca="1"/>
        <v>79.510000000000005</v>
      </c>
      <c r="BV116">
        <f ca="1"/>
        <v>82.6</v>
      </c>
      <c r="BW116">
        <f ca="1"/>
        <v>92.74</v>
      </c>
      <c r="BX116">
        <f ca="1"/>
        <v>96.91</v>
      </c>
      <c r="BY116">
        <f ca="1"/>
        <v>98.89</v>
      </c>
      <c r="BZ116">
        <f ca="1"/>
        <v>100</v>
      </c>
    </row>
    <row r="117" spans="34:78">
      <c r="AH117">
        <v>11.42</v>
      </c>
      <c r="AI117" s="47">
        <f t="shared" ca="1" si="12"/>
        <v>52.67</v>
      </c>
      <c r="AJ117" s="47">
        <f t="shared" ca="1" si="12"/>
        <v>54.38</v>
      </c>
      <c r="AK117" s="47">
        <f t="shared" ca="1" si="12"/>
        <v>57.14</v>
      </c>
      <c r="AL117" s="47">
        <f t="shared" ca="1" si="12"/>
        <v>59.19</v>
      </c>
      <c r="AM117" s="47">
        <f t="shared" ca="1" si="12"/>
        <v>63.24</v>
      </c>
      <c r="AN117" s="47">
        <f t="shared" ca="1" si="12"/>
        <v>79.510000000000005</v>
      </c>
      <c r="AO117" s="47">
        <f t="shared" ca="1" si="12"/>
        <v>96.91</v>
      </c>
      <c r="AP117" s="47">
        <f t="shared" ca="1" si="12"/>
        <v>98.89</v>
      </c>
      <c r="AQ117" s="47">
        <f t="shared" ca="1" si="12"/>
        <v>100</v>
      </c>
      <c r="AR117">
        <v>115</v>
      </c>
      <c r="AT117">
        <v>116</v>
      </c>
      <c r="AU117" t="s">
        <v>40</v>
      </c>
      <c r="AV117">
        <v>11.664262118557501</v>
      </c>
      <c r="AW117">
        <v>78.238018594519403</v>
      </c>
      <c r="AX117">
        <v>66.210281555625897</v>
      </c>
      <c r="AY117">
        <v>60.729362063041997</v>
      </c>
      <c r="AZ117">
        <v>37.917304926937298</v>
      </c>
      <c r="BA117">
        <v>14.5215158999327</v>
      </c>
      <c r="BE117">
        <f ca="1"/>
        <v>11.5</v>
      </c>
      <c r="BF117">
        <f ca="1"/>
        <v>53.11</v>
      </c>
      <c r="BG117">
        <f ca="1"/>
        <v>54.75</v>
      </c>
      <c r="BH117">
        <f ca="1"/>
        <v>57.43</v>
      </c>
      <c r="BI117">
        <f ca="1"/>
        <v>58.69</v>
      </c>
      <c r="BJ117">
        <f ca="1"/>
        <v>59.15</v>
      </c>
      <c r="BK117">
        <f ca="1"/>
        <v>59.42</v>
      </c>
      <c r="BL117">
        <f ca="1"/>
        <v>60.23</v>
      </c>
      <c r="BM117">
        <f ca="1"/>
        <v>61.27</v>
      </c>
      <c r="BN117">
        <f ca="1"/>
        <v>62</v>
      </c>
      <c r="BO117">
        <f ca="1"/>
        <v>62.39</v>
      </c>
      <c r="BP117">
        <f ca="1"/>
        <v>63.39</v>
      </c>
      <c r="BQ117">
        <f ca="1"/>
        <v>66</v>
      </c>
      <c r="BR117">
        <f ca="1"/>
        <v>66.709999999999994</v>
      </c>
      <c r="BS117">
        <f ca="1"/>
        <v>67.53</v>
      </c>
      <c r="BT117">
        <f ca="1"/>
        <v>74.78</v>
      </c>
      <c r="BU117">
        <f ca="1"/>
        <v>80.040000000000006</v>
      </c>
      <c r="BV117">
        <f ca="1"/>
        <v>83.17</v>
      </c>
      <c r="BW117">
        <f ca="1"/>
        <v>93.71</v>
      </c>
      <c r="BX117">
        <f ca="1"/>
        <v>97.78</v>
      </c>
      <c r="BY117">
        <f ca="1"/>
        <v>99.7</v>
      </c>
      <c r="BZ117">
        <f ca="1"/>
        <v>100</v>
      </c>
    </row>
    <row r="118" spans="34:78">
      <c r="AH118">
        <v>11.5</v>
      </c>
      <c r="AI118" s="47">
        <f t="shared" ca="1" si="12"/>
        <v>53.11</v>
      </c>
      <c r="AJ118" s="47">
        <f t="shared" ca="1" si="12"/>
        <v>54.75</v>
      </c>
      <c r="AK118" s="47">
        <f t="shared" ca="1" si="12"/>
        <v>57.43</v>
      </c>
      <c r="AL118" s="47">
        <f t="shared" ca="1" si="12"/>
        <v>59.42</v>
      </c>
      <c r="AM118" s="47">
        <f t="shared" ca="1" si="12"/>
        <v>63.39</v>
      </c>
      <c r="AN118" s="47">
        <f t="shared" ca="1" si="12"/>
        <v>80.040000000000006</v>
      </c>
      <c r="AO118" s="47">
        <f t="shared" ca="1" si="12"/>
        <v>97.78</v>
      </c>
      <c r="AP118" s="47">
        <f t="shared" ca="1" si="12"/>
        <v>99.7</v>
      </c>
      <c r="AQ118" s="47">
        <f t="shared" ca="1" si="12"/>
        <v>100</v>
      </c>
      <c r="AR118">
        <v>116</v>
      </c>
      <c r="AT118">
        <v>117</v>
      </c>
      <c r="AU118" t="s">
        <v>40</v>
      </c>
      <c r="AV118">
        <v>11.747595451890801</v>
      </c>
      <c r="AW118">
        <v>78.277119955919602</v>
      </c>
      <c r="AX118">
        <v>66.247211390741299</v>
      </c>
      <c r="AY118">
        <v>60.773718309103899</v>
      </c>
      <c r="AZ118">
        <v>37.917997704446002</v>
      </c>
      <c r="BA118">
        <v>14.521516080374299</v>
      </c>
      <c r="BE118">
        <f ca="1"/>
        <v>11.58</v>
      </c>
      <c r="BF118">
        <f ca="1"/>
        <v>53.54</v>
      </c>
      <c r="BG118">
        <f ca="1"/>
        <v>55.13</v>
      </c>
      <c r="BH118">
        <f ca="1"/>
        <v>57.72</v>
      </c>
      <c r="BI118">
        <f ca="1"/>
        <v>58.95</v>
      </c>
      <c r="BJ118">
        <f ca="1"/>
        <v>59.4</v>
      </c>
      <c r="BK118">
        <f ca="1"/>
        <v>59.65</v>
      </c>
      <c r="BL118">
        <f ca="1"/>
        <v>60.44</v>
      </c>
      <c r="BM118">
        <f ca="1"/>
        <v>61.44</v>
      </c>
      <c r="BN118">
        <f ca="1"/>
        <v>62.16</v>
      </c>
      <c r="BO118">
        <f ca="1"/>
        <v>62.53</v>
      </c>
      <c r="BP118">
        <f ca="1"/>
        <v>63.54</v>
      </c>
      <c r="BQ118">
        <f ca="1"/>
        <v>66.2</v>
      </c>
      <c r="BR118">
        <f ca="1"/>
        <v>66.89</v>
      </c>
      <c r="BS118">
        <f ca="1"/>
        <v>67.7</v>
      </c>
      <c r="BT118">
        <f ca="1"/>
        <v>75.150000000000006</v>
      </c>
      <c r="BU118">
        <f ca="1"/>
        <v>80.58</v>
      </c>
      <c r="BV118">
        <f ca="1"/>
        <v>83.75</v>
      </c>
      <c r="BW118">
        <f ca="1"/>
        <v>94.71</v>
      </c>
      <c r="BX118">
        <f ca="1"/>
        <v>98.66</v>
      </c>
      <c r="BY118">
        <f ca="1"/>
        <v>100</v>
      </c>
      <c r="BZ118">
        <f ca="1"/>
        <v>100</v>
      </c>
    </row>
    <row r="119" spans="34:78">
      <c r="AH119">
        <v>11.58</v>
      </c>
      <c r="AI119" s="47">
        <f t="shared" ca="1" si="12"/>
        <v>53.54</v>
      </c>
      <c r="AJ119" s="47">
        <f t="shared" ca="1" si="12"/>
        <v>55.13</v>
      </c>
      <c r="AK119" s="47">
        <f t="shared" ca="1" si="12"/>
        <v>57.72</v>
      </c>
      <c r="AL119" s="47">
        <f t="shared" ca="1" si="12"/>
        <v>59.65</v>
      </c>
      <c r="AM119" s="47">
        <f t="shared" ca="1" si="12"/>
        <v>63.54</v>
      </c>
      <c r="AN119" s="47">
        <f t="shared" ca="1" si="12"/>
        <v>80.58</v>
      </c>
      <c r="AO119" s="47">
        <f t="shared" ca="1" si="12"/>
        <v>98.66</v>
      </c>
      <c r="AP119" s="47">
        <f t="shared" ca="1" si="12"/>
        <v>100</v>
      </c>
      <c r="AQ119" s="47">
        <f t="shared" ca="1" si="12"/>
        <v>100</v>
      </c>
      <c r="AR119">
        <v>117</v>
      </c>
      <c r="AT119">
        <v>118</v>
      </c>
      <c r="AU119" t="s">
        <v>40</v>
      </c>
      <c r="AV119">
        <v>11.8309287852242</v>
      </c>
      <c r="AW119">
        <v>78.315116300259902</v>
      </c>
      <c r="AX119">
        <v>66.283209881767405</v>
      </c>
      <c r="AY119">
        <v>60.8171288644238</v>
      </c>
      <c r="AZ119">
        <v>37.918651889863398</v>
      </c>
      <c r="BA119">
        <v>14.521516241351801</v>
      </c>
      <c r="BE119">
        <f ca="1"/>
        <v>11.67</v>
      </c>
      <c r="BF119">
        <f ca="1"/>
        <v>53.98</v>
      </c>
      <c r="BG119">
        <f ca="1"/>
        <v>55.51</v>
      </c>
      <c r="BH119">
        <f ca="1"/>
        <v>58.01</v>
      </c>
      <c r="BI119">
        <f ca="1"/>
        <v>59.21</v>
      </c>
      <c r="BJ119">
        <f ca="1"/>
        <v>59.64</v>
      </c>
      <c r="BK119">
        <f ca="1"/>
        <v>59.88</v>
      </c>
      <c r="BL119">
        <f ca="1"/>
        <v>60.65</v>
      </c>
      <c r="BM119">
        <f ca="1"/>
        <v>61.62</v>
      </c>
      <c r="BN119">
        <f ca="1"/>
        <v>62.31</v>
      </c>
      <c r="BO119">
        <f ca="1"/>
        <v>62.68</v>
      </c>
      <c r="BP119">
        <f ca="1"/>
        <v>63.69</v>
      </c>
      <c r="BQ119">
        <f ca="1"/>
        <v>66.400000000000006</v>
      </c>
      <c r="BR119">
        <f ca="1"/>
        <v>67.08</v>
      </c>
      <c r="BS119">
        <f ca="1"/>
        <v>67.88</v>
      </c>
      <c r="BT119">
        <f ca="1"/>
        <v>75.53</v>
      </c>
      <c r="BU119">
        <f ca="1"/>
        <v>81.12</v>
      </c>
      <c r="BV119">
        <f ca="1"/>
        <v>84.33</v>
      </c>
      <c r="BW119">
        <f ca="1"/>
        <v>95.72</v>
      </c>
      <c r="BX119">
        <f ca="1"/>
        <v>99.55</v>
      </c>
      <c r="BY119">
        <f ca="1"/>
        <v>100</v>
      </c>
      <c r="BZ119">
        <f ca="1"/>
        <v>100</v>
      </c>
    </row>
    <row r="120" spans="34:78">
      <c r="AH120">
        <v>11.67</v>
      </c>
      <c r="AI120" s="47">
        <f t="shared" ca="1" si="12"/>
        <v>53.98</v>
      </c>
      <c r="AJ120" s="47">
        <f t="shared" ca="1" si="12"/>
        <v>55.51</v>
      </c>
      <c r="AK120" s="47">
        <f t="shared" ca="1" si="12"/>
        <v>58.01</v>
      </c>
      <c r="AL120" s="47">
        <f t="shared" ca="1" si="12"/>
        <v>59.88</v>
      </c>
      <c r="AM120" s="47">
        <f t="shared" ca="1" si="12"/>
        <v>63.69</v>
      </c>
      <c r="AN120" s="47">
        <f t="shared" ca="1" si="12"/>
        <v>81.12</v>
      </c>
      <c r="AO120" s="47">
        <f t="shared" ca="1" si="12"/>
        <v>99.55</v>
      </c>
      <c r="AP120" s="47">
        <f t="shared" ca="1" si="12"/>
        <v>100</v>
      </c>
      <c r="AQ120" s="47">
        <f t="shared" ca="1" si="12"/>
        <v>100</v>
      </c>
      <c r="AR120">
        <v>118</v>
      </c>
      <c r="AT120">
        <v>119</v>
      </c>
      <c r="AU120" t="s">
        <v>40</v>
      </c>
      <c r="AV120">
        <v>11.914262118557501</v>
      </c>
      <c r="AW120">
        <v>78.352038855678103</v>
      </c>
      <c r="AX120">
        <v>66.318300516537704</v>
      </c>
      <c r="AY120">
        <v>60.859613891460398</v>
      </c>
      <c r="AZ120">
        <v>37.919269633013201</v>
      </c>
      <c r="BA120">
        <v>14.5215163849648</v>
      </c>
      <c r="BE120">
        <f ca="1"/>
        <v>11.75</v>
      </c>
      <c r="BF120">
        <f ca="1"/>
        <v>54.42</v>
      </c>
      <c r="BG120">
        <f ca="1"/>
        <v>55.89</v>
      </c>
      <c r="BH120">
        <f ca="1"/>
        <v>58.31</v>
      </c>
      <c r="BI120">
        <f ca="1"/>
        <v>59.48</v>
      </c>
      <c r="BJ120">
        <f ca="1"/>
        <v>59.88</v>
      </c>
      <c r="BK120">
        <f ca="1"/>
        <v>60.12</v>
      </c>
      <c r="BL120">
        <f ca="1"/>
        <v>60.85</v>
      </c>
      <c r="BM120">
        <f ca="1"/>
        <v>61.79</v>
      </c>
      <c r="BN120">
        <f ca="1"/>
        <v>62.47</v>
      </c>
      <c r="BO120">
        <f ca="1"/>
        <v>62.82</v>
      </c>
      <c r="BP120">
        <f ca="1"/>
        <v>63.84</v>
      </c>
      <c r="BQ120">
        <f ca="1"/>
        <v>66.599999999999994</v>
      </c>
      <c r="BR120">
        <f ca="1"/>
        <v>67.27</v>
      </c>
      <c r="BS120">
        <f ca="1"/>
        <v>68.05</v>
      </c>
      <c r="BT120">
        <f ca="1"/>
        <v>75.91</v>
      </c>
      <c r="BU120">
        <f ca="1"/>
        <v>81.67</v>
      </c>
      <c r="BV120">
        <f ca="1"/>
        <v>84.91</v>
      </c>
      <c r="BW120">
        <f ca="1"/>
        <v>96.75</v>
      </c>
      <c r="BX120">
        <f ca="1"/>
        <v>100</v>
      </c>
      <c r="BY120">
        <f ca="1"/>
        <v>100</v>
      </c>
      <c r="BZ120">
        <f ca="1"/>
        <v>100</v>
      </c>
    </row>
    <row r="121" spans="34:78">
      <c r="AH121">
        <v>11.75</v>
      </c>
      <c r="AI121" s="47">
        <f t="shared" ca="1" si="12"/>
        <v>54.42</v>
      </c>
      <c r="AJ121" s="47">
        <f t="shared" ca="1" si="12"/>
        <v>55.89</v>
      </c>
      <c r="AK121" s="47">
        <f t="shared" ca="1" si="12"/>
        <v>58.31</v>
      </c>
      <c r="AL121" s="47">
        <f t="shared" ca="1" si="12"/>
        <v>60.12</v>
      </c>
      <c r="AM121" s="47">
        <f t="shared" ca="1" si="12"/>
        <v>63.84</v>
      </c>
      <c r="AN121" s="47">
        <f t="shared" ca="1" si="12"/>
        <v>81.67</v>
      </c>
      <c r="AO121" s="47">
        <f t="shared" ca="1" si="12"/>
        <v>100</v>
      </c>
      <c r="AP121" s="47">
        <f t="shared" ca="1" si="12"/>
        <v>100</v>
      </c>
      <c r="AQ121" s="47">
        <f t="shared" ca="1" si="12"/>
        <v>100</v>
      </c>
      <c r="AR121">
        <v>119</v>
      </c>
      <c r="AT121">
        <v>120</v>
      </c>
      <c r="AU121" t="s">
        <v>40</v>
      </c>
      <c r="AV121">
        <v>11.997595451890801</v>
      </c>
      <c r="AW121">
        <v>78.387917967794806</v>
      </c>
      <c r="AX121">
        <v>66.352506190539103</v>
      </c>
      <c r="AY121">
        <v>60.9011931228018</v>
      </c>
      <c r="AZ121">
        <v>37.919852963960302</v>
      </c>
      <c r="BA121">
        <v>14.521516513086301</v>
      </c>
      <c r="BE121">
        <f ca="1"/>
        <v>11.83</v>
      </c>
      <c r="BF121">
        <f ca="1"/>
        <v>54.86</v>
      </c>
      <c r="BG121">
        <f ca="1"/>
        <v>56.28</v>
      </c>
      <c r="BH121">
        <f ca="1"/>
        <v>58.6</v>
      </c>
      <c r="BI121">
        <f ca="1"/>
        <v>59.74</v>
      </c>
      <c r="BJ121">
        <f ca="1"/>
        <v>60.13</v>
      </c>
      <c r="BK121">
        <f ca="1"/>
        <v>60.35</v>
      </c>
      <c r="BL121">
        <f ca="1"/>
        <v>61.06</v>
      </c>
      <c r="BM121">
        <f ca="1"/>
        <v>61.96</v>
      </c>
      <c r="BN121">
        <f ca="1"/>
        <v>62.63</v>
      </c>
      <c r="BO121">
        <f ca="1"/>
        <v>62.96</v>
      </c>
      <c r="BP121">
        <f ca="1"/>
        <v>63.99</v>
      </c>
      <c r="BQ121">
        <f ca="1"/>
        <v>66.8</v>
      </c>
      <c r="BR121">
        <f ca="1"/>
        <v>67.459999999999994</v>
      </c>
      <c r="BS121">
        <f ca="1"/>
        <v>68.22</v>
      </c>
      <c r="BT121">
        <f ca="1"/>
        <v>76.290000000000006</v>
      </c>
      <c r="BU121">
        <f ca="1"/>
        <v>82.23</v>
      </c>
      <c r="BV121">
        <f ca="1"/>
        <v>85.51</v>
      </c>
      <c r="BW121">
        <f ca="1"/>
        <v>97.79</v>
      </c>
      <c r="BX121">
        <f ca="1"/>
        <v>100</v>
      </c>
      <c r="BY121">
        <f ca="1"/>
        <v>100</v>
      </c>
      <c r="BZ121">
        <f ca="1"/>
        <v>100</v>
      </c>
    </row>
    <row r="122" spans="34:78" s="71" customFormat="1" ht="16" customHeight="1">
      <c r="AH122">
        <v>11.83</v>
      </c>
      <c r="AI122" s="47">
        <f t="shared" ca="1" si="12"/>
        <v>54.86</v>
      </c>
      <c r="AJ122" s="47">
        <f t="shared" ca="1" si="12"/>
        <v>56.28</v>
      </c>
      <c r="AK122" s="47">
        <f t="shared" ca="1" si="12"/>
        <v>58.6</v>
      </c>
      <c r="AL122" s="47">
        <f t="shared" ca="1" si="12"/>
        <v>60.35</v>
      </c>
      <c r="AM122" s="47">
        <f t="shared" ca="1" si="12"/>
        <v>63.99</v>
      </c>
      <c r="AN122" s="47">
        <f t="shared" ca="1" si="12"/>
        <v>82.23</v>
      </c>
      <c r="AO122" s="47">
        <f t="shared" ca="1" si="12"/>
        <v>100</v>
      </c>
      <c r="AP122" s="47">
        <f t="shared" ca="1" si="12"/>
        <v>100</v>
      </c>
      <c r="AQ122" s="47">
        <f t="shared" ca="1" si="12"/>
        <v>100</v>
      </c>
      <c r="AR122">
        <v>120</v>
      </c>
      <c r="BE122" s="71">
        <f ca="1"/>
        <v>11.92</v>
      </c>
      <c r="BF122" s="71">
        <f ca="1"/>
        <v>55.31</v>
      </c>
      <c r="BG122" s="71">
        <f ca="1"/>
        <v>56.66</v>
      </c>
      <c r="BH122" s="71">
        <f ca="1"/>
        <v>58.9</v>
      </c>
      <c r="BI122" s="71">
        <f ca="1"/>
        <v>60</v>
      </c>
      <c r="BJ122" s="71">
        <f ca="1"/>
        <v>60.37</v>
      </c>
      <c r="BK122" s="71">
        <f ca="1"/>
        <v>60.59</v>
      </c>
      <c r="BL122" s="71">
        <f ca="1"/>
        <v>61.27</v>
      </c>
      <c r="BM122" s="71">
        <f ca="1"/>
        <v>62.14</v>
      </c>
      <c r="BN122" s="71">
        <f ca="1"/>
        <v>62.78</v>
      </c>
      <c r="BO122" s="71">
        <f ca="1"/>
        <v>63.1</v>
      </c>
      <c r="BP122" s="71">
        <f ca="1"/>
        <v>64.14</v>
      </c>
      <c r="BQ122" s="71">
        <f ca="1"/>
        <v>67</v>
      </c>
      <c r="BR122" s="71">
        <f ca="1"/>
        <v>67.650000000000006</v>
      </c>
      <c r="BS122" s="71">
        <f ca="1"/>
        <v>68.39</v>
      </c>
      <c r="BT122" s="71">
        <f ca="1"/>
        <v>76.680000000000007</v>
      </c>
      <c r="BU122" s="71">
        <f ca="1"/>
        <v>82.8</v>
      </c>
      <c r="BV122" s="71">
        <f ca="1"/>
        <v>86.11</v>
      </c>
      <c r="BW122" s="71">
        <f ca="1"/>
        <v>98.85</v>
      </c>
      <c r="BX122" s="71">
        <f ca="1"/>
        <v>100</v>
      </c>
      <c r="BY122" s="71">
        <f ca="1"/>
        <v>100</v>
      </c>
      <c r="BZ122" s="71">
        <f ca="1"/>
        <v>100</v>
      </c>
    </row>
    <row r="123" spans="34:78" ht="16" customHeight="1">
      <c r="AH123">
        <v>11.92</v>
      </c>
      <c r="AI123" s="47">
        <f t="shared" ca="1" si="12"/>
        <v>55.31</v>
      </c>
      <c r="AJ123" s="47">
        <f t="shared" ca="1" si="12"/>
        <v>56.66</v>
      </c>
      <c r="AK123" s="47">
        <f t="shared" ca="1" si="12"/>
        <v>58.9</v>
      </c>
      <c r="AL123" s="47">
        <f t="shared" ca="1" si="12"/>
        <v>60.59</v>
      </c>
      <c r="AM123" s="47">
        <f t="shared" ca="1" si="12"/>
        <v>64.14</v>
      </c>
      <c r="AN123" s="47">
        <f t="shared" ca="1" si="12"/>
        <v>82.8</v>
      </c>
      <c r="AO123" s="47">
        <f t="shared" ca="1" si="12"/>
        <v>100</v>
      </c>
      <c r="AP123" s="47">
        <f t="shared" ca="1" si="12"/>
        <v>100</v>
      </c>
      <c r="AQ123" s="47">
        <f t="shared" ca="1" si="12"/>
        <v>100</v>
      </c>
      <c r="AR123">
        <v>121</v>
      </c>
      <c r="BE123">
        <f ca="1"/>
        <v>12</v>
      </c>
      <c r="BF123">
        <f ca="1"/>
        <v>55.76</v>
      </c>
      <c r="BG123">
        <f ca="1"/>
        <v>57.05</v>
      </c>
      <c r="BH123">
        <f ca="1"/>
        <v>59.19</v>
      </c>
      <c r="BI123">
        <f ca="1"/>
        <v>60.27</v>
      </c>
      <c r="BJ123">
        <f ca="1"/>
        <v>60.62</v>
      </c>
      <c r="BK123">
        <f ca="1"/>
        <v>60.82</v>
      </c>
      <c r="BL123">
        <f ca="1"/>
        <v>61.48</v>
      </c>
      <c r="BM123">
        <f ca="1"/>
        <v>62.31</v>
      </c>
      <c r="BN123">
        <f ca="1"/>
        <v>62.94</v>
      </c>
      <c r="BO123">
        <f ca="1"/>
        <v>63.25</v>
      </c>
      <c r="BP123">
        <f ca="1"/>
        <v>64.290000000000006</v>
      </c>
      <c r="BQ123">
        <f ca="1"/>
        <v>67.2</v>
      </c>
      <c r="BR123">
        <f ca="1"/>
        <v>67.83</v>
      </c>
      <c r="BS123">
        <f ca="1"/>
        <v>68.56</v>
      </c>
      <c r="BT123">
        <f ca="1"/>
        <v>77.069999999999993</v>
      </c>
      <c r="BU123">
        <f ca="1"/>
        <v>83.36</v>
      </c>
      <c r="BV123">
        <f ca="1"/>
        <v>86.71</v>
      </c>
      <c r="BW123">
        <f ca="1"/>
        <v>99.92</v>
      </c>
      <c r="BX123">
        <f ca="1"/>
        <v>100</v>
      </c>
      <c r="BY123">
        <f ca="1"/>
        <v>100</v>
      </c>
      <c r="BZ123">
        <f ca="1"/>
        <v>100</v>
      </c>
    </row>
    <row r="124" spans="34:78" ht="16" customHeight="1">
      <c r="AH124">
        <v>12</v>
      </c>
      <c r="AI124" s="47">
        <f t="shared" ca="1" si="12"/>
        <v>55.76</v>
      </c>
      <c r="AJ124" s="47">
        <f t="shared" ca="1" si="12"/>
        <v>57.05</v>
      </c>
      <c r="AK124" s="47">
        <f t="shared" ca="1" si="12"/>
        <v>59.19</v>
      </c>
      <c r="AL124" s="47">
        <f t="shared" ca="1" si="12"/>
        <v>60.82</v>
      </c>
      <c r="AM124" s="47">
        <f t="shared" ca="1" si="12"/>
        <v>64.290000000000006</v>
      </c>
      <c r="AN124" s="47">
        <f t="shared" ca="1" si="12"/>
        <v>83.36</v>
      </c>
      <c r="AO124" s="47">
        <f t="shared" ca="1" si="12"/>
        <v>100</v>
      </c>
      <c r="AP124" s="47">
        <f t="shared" ca="1" si="12"/>
        <v>100</v>
      </c>
      <c r="AQ124" s="47">
        <f t="shared" ca="1" si="12"/>
        <v>100</v>
      </c>
      <c r="AR124">
        <v>122</v>
      </c>
      <c r="BC124" s="71" t="str">
        <f>CONCATENATE(B2," for GMFCS ",B1)</f>
        <v>Child Engagement in Daily Life Self Care for GMFCS Level III</v>
      </c>
    </row>
    <row r="125" spans="34:78">
      <c r="BC125" t="s">
        <v>228</v>
      </c>
    </row>
    <row r="127" spans="34:78" ht="17" thickBot="1"/>
    <row r="128" spans="34:78" ht="354" customHeight="1" thickBot="1">
      <c r="BC128" s="75"/>
    </row>
    <row r="129" spans="55:55" ht="17" thickBot="1"/>
    <row r="130" spans="55:55" ht="354" customHeight="1" thickBot="1">
      <c r="BC130" s="75"/>
    </row>
  </sheetData>
  <mergeCells count="2">
    <mergeCell ref="B2:G2"/>
    <mergeCell ref="C18:G19"/>
  </mergeCells>
  <conditionalFormatting sqref="U5:AD46">
    <cfRule type="cellIs" dxfId="2" priority="1" operator="equal">
      <formula>"x"</formula>
    </cfRule>
  </conditionalFormatting>
  <dataValidations count="2">
    <dataValidation type="list" allowBlank="1" showInputMessage="1" showErrorMessage="1" sqref="B1" xr:uid="{00000000-0002-0000-1100-000000000000}">
      <formula1>GMFCS</formula1>
    </dataValidation>
    <dataValidation type="list" allowBlank="1" showInputMessage="1" showErrorMessage="1" sqref="B2:G2" xr:uid="{00000000-0002-0000-1100-000001000000}">
      <formula1>IF(OR(B1="Level IV",B1="Level V"),Outcomes_L45,Outcomes)</formula1>
    </dataValidation>
  </dataValidations>
  <pageMargins left="0.7" right="0.7" top="0.75" bottom="0.75" header="0.3" footer="0.3"/>
  <pageSetup orientation="portrait" horizontalDpi="0" verticalDpi="0"/>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4"/>
  <dimension ref="B1:BZ130"/>
  <sheetViews>
    <sheetView showGridLines="0" topLeftCell="AL113" zoomScaleNormal="120" zoomScalePageLayoutView="120" workbookViewId="0">
      <selection activeCell="B2" sqref="B2:G2"/>
    </sheetView>
  </sheetViews>
  <sheetFormatPr baseColWidth="10" defaultColWidth="11" defaultRowHeight="16"/>
  <cols>
    <col min="2" max="2" width="13.83203125" customWidth="1"/>
    <col min="4" max="4" width="9.33203125" customWidth="1"/>
    <col min="5" max="5" width="3.33203125" customWidth="1"/>
    <col min="6" max="6" width="5.5" customWidth="1"/>
    <col min="7" max="7" width="3.5" customWidth="1"/>
    <col min="9" max="9" width="11.83203125" customWidth="1"/>
    <col min="10" max="30" width="4.33203125" customWidth="1"/>
    <col min="31" max="31" width="5.1640625" customWidth="1"/>
    <col min="32" max="32" width="8.83203125" customWidth="1"/>
    <col min="33" max="34" width="16.83203125" customWidth="1"/>
    <col min="55" max="55" width="85" customWidth="1"/>
  </cols>
  <sheetData>
    <row r="1" spans="2:78">
      <c r="B1" s="49" t="str">
        <f>IF('Assessment Data Entry'!E6="","Level I",'Assessment Data Entry'!E6)</f>
        <v>Level III</v>
      </c>
      <c r="I1" s="51" t="s">
        <v>1</v>
      </c>
      <c r="J1" s="51" t="s">
        <v>2</v>
      </c>
      <c r="AI1" t="str">
        <f>CONCATENATE("Reference Centiles ",J3)</f>
        <v>Reference Centiles Child Engagement in Daily Life Participation: Level III</v>
      </c>
      <c r="AU1" t="s">
        <v>125</v>
      </c>
      <c r="AV1" t="s">
        <v>126</v>
      </c>
      <c r="AW1" t="s">
        <v>35</v>
      </c>
      <c r="AX1" t="s">
        <v>36</v>
      </c>
      <c r="AY1" t="s">
        <v>0</v>
      </c>
      <c r="AZ1" t="s">
        <v>37</v>
      </c>
      <c r="BA1" t="s">
        <v>38</v>
      </c>
      <c r="BE1" t="str">
        <f>SUBSTITUTE(CONCATENATE(INDEX(OutcomeInfo,MATCH(B2,Outcomes,0),2),"_",B1,"_All")," ","_")</f>
        <v>CEDLpar_Level_III_All</v>
      </c>
    </row>
    <row r="2" spans="2:78">
      <c r="B2" s="325" t="s">
        <v>60</v>
      </c>
      <c r="C2" s="326"/>
      <c r="D2" s="326"/>
      <c r="E2" s="326"/>
      <c r="F2" s="326"/>
      <c r="G2" s="327"/>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t="str">
        <f t="shared" ca="1" si="0"/>
        <v/>
      </c>
      <c r="AT2">
        <v>1</v>
      </c>
      <c r="AU2" t="s">
        <v>40</v>
      </c>
      <c r="AV2">
        <v>2.0809287852241698</v>
      </c>
      <c r="AW2">
        <v>42.2301990468169</v>
      </c>
      <c r="AX2">
        <v>40.0467311570074</v>
      </c>
      <c r="AY2">
        <v>38.007277879252698</v>
      </c>
      <c r="AZ2">
        <v>28.864588253455999</v>
      </c>
      <c r="BA2">
        <v>13.681755798138401</v>
      </c>
      <c r="BC2" s="73" t="s">
        <v>155</v>
      </c>
      <c r="BE2" t="str">
        <f t="array" aca="1" ref="BE2:BZ123" ca="1">INDIRECT(BE1)</f>
        <v>Age</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96</v>
      </c>
    </row>
    <row r="3" spans="2:78" ht="19">
      <c r="B3" t="s">
        <v>116</v>
      </c>
      <c r="C3" s="69">
        <f>'Assessment Data Entry'!C4</f>
        <v>0</v>
      </c>
      <c r="J3" s="24" t="str">
        <f t="array" ref="J3">CONCATENATE(B2,": ",B1)</f>
        <v>Child Engagement in Daily Life Participation: Level III</v>
      </c>
      <c r="AI3" s="47">
        <v>3</v>
      </c>
      <c r="AJ3" s="47">
        <v>5</v>
      </c>
      <c r="AK3" s="47">
        <v>10</v>
      </c>
      <c r="AL3" s="47">
        <v>25</v>
      </c>
      <c r="AM3" s="47">
        <v>50</v>
      </c>
      <c r="AN3" s="47">
        <v>75</v>
      </c>
      <c r="AO3" s="47">
        <v>90</v>
      </c>
      <c r="AP3" s="47">
        <v>95</v>
      </c>
      <c r="AQ3" s="47">
        <v>97</v>
      </c>
      <c r="AR3" t="s">
        <v>161</v>
      </c>
      <c r="AT3">
        <v>2</v>
      </c>
      <c r="AU3" t="s">
        <v>40</v>
      </c>
      <c r="AV3">
        <v>2.1642621185575099</v>
      </c>
      <c r="AW3">
        <v>43.286892979583399</v>
      </c>
      <c r="AX3">
        <v>40.743487063385402</v>
      </c>
      <c r="AY3">
        <v>38.536076939102799</v>
      </c>
      <c r="AZ3">
        <v>29.3695746378209</v>
      </c>
      <c r="BA3">
        <v>13.772340201161301</v>
      </c>
      <c r="BE3">
        <f ca="1"/>
        <v>2</v>
      </c>
      <c r="BF3">
        <f ca="1"/>
        <v>44.23</v>
      </c>
      <c r="BG3">
        <f ca="1"/>
        <v>46.55</v>
      </c>
      <c r="BH3">
        <f ca="1"/>
        <v>50.65</v>
      </c>
      <c r="BI3">
        <f ca="1"/>
        <v>53.58</v>
      </c>
      <c r="BJ3">
        <f ca="1"/>
        <v>54.48</v>
      </c>
      <c r="BK3">
        <f ca="1"/>
        <v>55.95</v>
      </c>
      <c r="BL3">
        <f ca="1"/>
        <v>56.58</v>
      </c>
      <c r="BM3">
        <f ca="1"/>
        <v>57.34</v>
      </c>
      <c r="BN3">
        <f ca="1"/>
        <v>58.75</v>
      </c>
      <c r="BO3">
        <f ca="1"/>
        <v>59.89</v>
      </c>
      <c r="BP3">
        <f ca="1"/>
        <v>60.63</v>
      </c>
      <c r="BQ3">
        <f ca="1"/>
        <v>61.25</v>
      </c>
      <c r="BR3">
        <f ca="1"/>
        <v>62.32</v>
      </c>
      <c r="BS3">
        <f ca="1"/>
        <v>63.19</v>
      </c>
      <c r="BT3">
        <f ca="1"/>
        <v>64.64</v>
      </c>
      <c r="BU3">
        <f ca="1"/>
        <v>67.44</v>
      </c>
      <c r="BV3">
        <f ca="1"/>
        <v>69.650000000000006</v>
      </c>
      <c r="BW3">
        <f ca="1"/>
        <v>73.91</v>
      </c>
      <c r="BX3">
        <f ca="1"/>
        <v>78.819999999999993</v>
      </c>
      <c r="BY3">
        <f ca="1"/>
        <v>85.53</v>
      </c>
      <c r="BZ3">
        <f ca="1"/>
        <v>94.08</v>
      </c>
    </row>
    <row r="4" spans="2:78" ht="20" thickBot="1">
      <c r="I4" s="24"/>
      <c r="AH4">
        <v>2</v>
      </c>
      <c r="AI4" s="47">
        <f ca="1">IF(AND(AI$3&gt;=MIN($J$5:$AD$5),AI$3&lt;=MAX($J$5:$AD$5)),INDEX(allCentiles,$AR4,MATCH(AI$3,topRow)),NA())</f>
        <v>44.23</v>
      </c>
      <c r="AJ4" s="47">
        <f t="shared" ref="AJ4:AQ4" ca="1" si="1">IF(AND(AJ$3&gt;=MIN($J$5:$AD$5),AJ$3&lt;=MAX($J$5:$AD$5)),INDEX(allCentiles,$AR4,MATCH(AJ$3,topRow)),NA())</f>
        <v>46.55</v>
      </c>
      <c r="AK4" s="47">
        <f t="shared" ca="1" si="1"/>
        <v>50.65</v>
      </c>
      <c r="AL4" s="47">
        <f t="shared" ca="1" si="1"/>
        <v>55.95</v>
      </c>
      <c r="AM4" s="47">
        <f t="shared" ca="1" si="1"/>
        <v>60.63</v>
      </c>
      <c r="AN4" s="47">
        <f t="shared" ca="1" si="1"/>
        <v>67.44</v>
      </c>
      <c r="AO4" s="47">
        <f t="shared" ca="1" si="1"/>
        <v>78.819999999999993</v>
      </c>
      <c r="AP4" s="47">
        <f t="shared" ca="1" si="1"/>
        <v>85.53</v>
      </c>
      <c r="AQ4" s="47" t="e">
        <f t="shared" ca="1" si="1"/>
        <v>#N/A</v>
      </c>
      <c r="AR4">
        <v>2</v>
      </c>
      <c r="AT4">
        <v>3</v>
      </c>
      <c r="AU4" t="s">
        <v>40</v>
      </c>
      <c r="AV4">
        <v>2.2475954518908399</v>
      </c>
      <c r="AW4">
        <v>44.313724401659101</v>
      </c>
      <c r="AX4">
        <v>41.422671282995601</v>
      </c>
      <c r="AY4">
        <v>39.053601817306003</v>
      </c>
      <c r="AZ4">
        <v>29.846430084880499</v>
      </c>
      <c r="BA4">
        <v>13.8531533400954</v>
      </c>
      <c r="BE4">
        <f ca="1"/>
        <v>2.08</v>
      </c>
      <c r="BF4">
        <f ca="1"/>
        <v>44.11</v>
      </c>
      <c r="BG4">
        <f ca="1"/>
        <v>46.48</v>
      </c>
      <c r="BH4">
        <f ca="1"/>
        <v>50.59</v>
      </c>
      <c r="BI4">
        <f ca="1"/>
        <v>53.48</v>
      </c>
      <c r="BJ4">
        <f ca="1"/>
        <v>54.4</v>
      </c>
      <c r="BK4">
        <f ca="1"/>
        <v>55.89</v>
      </c>
      <c r="BL4">
        <f ca="1"/>
        <v>56.53</v>
      </c>
      <c r="BM4">
        <f ca="1"/>
        <v>57.3</v>
      </c>
      <c r="BN4">
        <f ca="1"/>
        <v>58.67</v>
      </c>
      <c r="BO4">
        <f ca="1"/>
        <v>59.79</v>
      </c>
      <c r="BP4">
        <f ca="1"/>
        <v>60.55</v>
      </c>
      <c r="BQ4">
        <f ca="1"/>
        <v>61.17</v>
      </c>
      <c r="BR4">
        <f ca="1"/>
        <v>62.26</v>
      </c>
      <c r="BS4">
        <f ca="1"/>
        <v>63.14</v>
      </c>
      <c r="BT4">
        <f ca="1"/>
        <v>64.61</v>
      </c>
      <c r="BU4">
        <f ca="1"/>
        <v>67.349999999999994</v>
      </c>
      <c r="BV4">
        <f ca="1"/>
        <v>69.55</v>
      </c>
      <c r="BW4">
        <f ca="1"/>
        <v>73.790000000000006</v>
      </c>
      <c r="BX4">
        <f ca="1"/>
        <v>78.59</v>
      </c>
      <c r="BY4">
        <f ca="1"/>
        <v>85.15</v>
      </c>
      <c r="BZ4">
        <f ca="1"/>
        <v>93.54</v>
      </c>
    </row>
    <row r="5" spans="2:78" ht="17" customHeight="1" thickBot="1">
      <c r="B5" t="s">
        <v>4</v>
      </c>
      <c r="I5" s="25" t="str">
        <f t="array" aca="1" ref="I5:AD46" ca="1">INDIRECT(SUBSTITUTE(CONCATENATE(INDEX(OutcomeInfo,MATCH(B2,Outcomes,0),2),"_",B1)," ","_"))</f>
        <v>Age</v>
      </c>
      <c r="J5" s="4">
        <f ca="1"/>
        <v>3</v>
      </c>
      <c r="K5" s="198">
        <f ca="1"/>
        <v>5</v>
      </c>
      <c r="L5" s="4">
        <f ca="1"/>
        <v>10</v>
      </c>
      <c r="M5" s="198">
        <f ca="1"/>
        <v>15</v>
      </c>
      <c r="N5" s="4">
        <f ca="1"/>
        <v>20</v>
      </c>
      <c r="O5" s="198">
        <f ca="1"/>
        <v>25</v>
      </c>
      <c r="P5" s="4">
        <f ca="1"/>
        <v>30</v>
      </c>
      <c r="Q5" s="198">
        <f ca="1"/>
        <v>35</v>
      </c>
      <c r="R5" s="4">
        <f ca="1"/>
        <v>40</v>
      </c>
      <c r="S5" s="198">
        <f ca="1"/>
        <v>45</v>
      </c>
      <c r="T5" s="4">
        <f ca="1"/>
        <v>50</v>
      </c>
      <c r="U5" s="198">
        <f ca="1"/>
        <v>55</v>
      </c>
      <c r="V5" s="4">
        <f ca="1"/>
        <v>60</v>
      </c>
      <c r="W5" s="198">
        <f ca="1"/>
        <v>65</v>
      </c>
      <c r="X5" s="4">
        <f ca="1"/>
        <v>70</v>
      </c>
      <c r="Y5" s="198">
        <f ca="1"/>
        <v>75</v>
      </c>
      <c r="Z5" s="4">
        <f ca="1"/>
        <v>80</v>
      </c>
      <c r="AA5" s="198">
        <f ca="1"/>
        <v>85</v>
      </c>
      <c r="AB5" s="4">
        <f ca="1"/>
        <v>90</v>
      </c>
      <c r="AC5" s="198">
        <f ca="1"/>
        <v>95</v>
      </c>
      <c r="AD5" s="5">
        <f ca="1"/>
        <v>96</v>
      </c>
      <c r="AF5" s="59">
        <f ca="1">COUNTIF(J5:AD5,"&lt;&gt;x")</f>
        <v>21</v>
      </c>
      <c r="AH5">
        <v>2.08</v>
      </c>
      <c r="AI5" s="47">
        <f t="shared" ref="AI5:AQ6" ca="1" si="2">IF(AND(AI$3&gt;=MIN($J$5:$AD$5),AI$3&lt;=MAX($J$5:$AD$5)),INDEX(allCentiles,$AR5,MATCH(AI$3,topRow)),NA())</f>
        <v>44.11</v>
      </c>
      <c r="AJ5" s="47">
        <f t="shared" ca="1" si="2"/>
        <v>46.48</v>
      </c>
      <c r="AK5" s="47">
        <f t="shared" ca="1" si="2"/>
        <v>50.59</v>
      </c>
      <c r="AL5" s="47">
        <f t="shared" ca="1" si="2"/>
        <v>55.89</v>
      </c>
      <c r="AM5" s="47">
        <f t="shared" ca="1" si="2"/>
        <v>60.55</v>
      </c>
      <c r="AN5" s="47">
        <f t="shared" ca="1" si="2"/>
        <v>67.349999999999994</v>
      </c>
      <c r="AO5" s="47">
        <f t="shared" ca="1" si="2"/>
        <v>78.59</v>
      </c>
      <c r="AP5" s="47">
        <f t="shared" ca="1" si="2"/>
        <v>85.15</v>
      </c>
      <c r="AQ5" s="47" t="e">
        <f t="shared" ca="1" si="2"/>
        <v>#N/A</v>
      </c>
      <c r="AR5">
        <v>3</v>
      </c>
      <c r="AT5">
        <v>4</v>
      </c>
      <c r="AU5" t="s">
        <v>40</v>
      </c>
      <c r="AV5">
        <v>2.3309287852241698</v>
      </c>
      <c r="AW5">
        <v>45.311537237209102</v>
      </c>
      <c r="AX5">
        <v>42.084726961239703</v>
      </c>
      <c r="AY5">
        <v>39.560092883374097</v>
      </c>
      <c r="AZ5">
        <v>30.296721665863199</v>
      </c>
      <c r="BA5">
        <v>13.9252492330577</v>
      </c>
      <c r="BE5">
        <f ca="1"/>
        <v>2.17</v>
      </c>
      <c r="BF5">
        <f ca="1"/>
        <v>43.99</v>
      </c>
      <c r="BG5">
        <f ca="1"/>
        <v>46.41</v>
      </c>
      <c r="BH5">
        <f ca="1"/>
        <v>50.54</v>
      </c>
      <c r="BI5">
        <f ca="1"/>
        <v>53.38</v>
      </c>
      <c r="BJ5">
        <f ca="1"/>
        <v>54.33</v>
      </c>
      <c r="BK5">
        <f ca="1"/>
        <v>55.82</v>
      </c>
      <c r="BL5">
        <f ca="1"/>
        <v>56.47</v>
      </c>
      <c r="BM5">
        <f ca="1"/>
        <v>57.26</v>
      </c>
      <c r="BN5">
        <f ca="1"/>
        <v>58.6</v>
      </c>
      <c r="BO5">
        <f ca="1"/>
        <v>59.69</v>
      </c>
      <c r="BP5">
        <f ca="1"/>
        <v>60.47</v>
      </c>
      <c r="BQ5">
        <f ca="1"/>
        <v>61.09</v>
      </c>
      <c r="BR5">
        <f ca="1"/>
        <v>62.19</v>
      </c>
      <c r="BS5">
        <f ca="1"/>
        <v>63.1</v>
      </c>
      <c r="BT5">
        <f ca="1"/>
        <v>64.58</v>
      </c>
      <c r="BU5">
        <f ca="1"/>
        <v>67.28</v>
      </c>
      <c r="BV5">
        <f ca="1"/>
        <v>69.45</v>
      </c>
      <c r="BW5">
        <f ca="1"/>
        <v>73.67</v>
      </c>
      <c r="BX5">
        <f ca="1"/>
        <v>78.37</v>
      </c>
      <c r="BY5">
        <f ca="1"/>
        <v>84.78</v>
      </c>
      <c r="BZ5">
        <f ca="1"/>
        <v>93.02</v>
      </c>
    </row>
    <row r="6" spans="2:78">
      <c r="B6" t="s">
        <v>5</v>
      </c>
      <c r="C6" s="49">
        <f>IF('Assessment Data Entry'!E8="","",'Assessment Data Entry'!E8)</f>
        <v>3</v>
      </c>
      <c r="D6" t="s">
        <v>6</v>
      </c>
      <c r="E6" s="49">
        <f>IF('Assessment Data Entry'!G8="",0,'Assessment Data Entry'!G8)</f>
        <v>4</v>
      </c>
      <c r="F6" t="s">
        <v>7</v>
      </c>
      <c r="H6" s="59">
        <f>IF(C6="","",(C6-2)*4+FLOOR(E6/3,1)+1)</f>
        <v>6</v>
      </c>
      <c r="I6" s="6" t="str">
        <f ca="1"/>
        <v>2 years  0 mo</v>
      </c>
      <c r="J6" s="40">
        <f ca="1"/>
        <v>46.9</v>
      </c>
      <c r="K6" s="41">
        <f ca="1"/>
        <v>48</v>
      </c>
      <c r="L6" s="40">
        <f ca="1"/>
        <v>51.8</v>
      </c>
      <c r="M6" s="41">
        <f ca="1"/>
        <v>55.8</v>
      </c>
      <c r="N6" s="40">
        <f ca="1"/>
        <v>56.1</v>
      </c>
      <c r="O6" s="41">
        <f ca="1"/>
        <v>57.4</v>
      </c>
      <c r="P6" s="40">
        <f ca="1"/>
        <v>57.8</v>
      </c>
      <c r="Q6" s="41">
        <f ca="1"/>
        <v>58.2</v>
      </c>
      <c r="R6" s="40">
        <f ca="1"/>
        <v>60.4</v>
      </c>
      <c r="S6" s="41">
        <f ca="1"/>
        <v>62.1</v>
      </c>
      <c r="T6" s="40">
        <f ca="1"/>
        <v>62.4</v>
      </c>
      <c r="U6" s="41">
        <f ca="1"/>
        <v>63</v>
      </c>
      <c r="V6" s="40">
        <f ca="1"/>
        <v>63.9</v>
      </c>
      <c r="W6" s="41">
        <f ca="1"/>
        <v>64.3</v>
      </c>
      <c r="X6" s="40">
        <f ca="1"/>
        <v>65.400000000000006</v>
      </c>
      <c r="Y6" s="41">
        <f ca="1"/>
        <v>69.2</v>
      </c>
      <c r="Z6" s="40">
        <f ca="1"/>
        <v>71.8</v>
      </c>
      <c r="AA6" s="41">
        <f ca="1"/>
        <v>76.400000000000006</v>
      </c>
      <c r="AB6" s="40">
        <f ca="1"/>
        <v>83.5</v>
      </c>
      <c r="AC6" s="41">
        <f ca="1"/>
        <v>93.9</v>
      </c>
      <c r="AD6" s="42">
        <f ca="1"/>
        <v>100</v>
      </c>
      <c r="AF6" s="47"/>
      <c r="AH6">
        <v>2.17</v>
      </c>
      <c r="AI6" s="47">
        <f t="shared" ca="1" si="2"/>
        <v>43.99</v>
      </c>
      <c r="AJ6" s="47">
        <f t="shared" ca="1" si="2"/>
        <v>46.41</v>
      </c>
      <c r="AK6" s="47">
        <f t="shared" ca="1" si="2"/>
        <v>50.54</v>
      </c>
      <c r="AL6" s="47">
        <f t="shared" ca="1" si="2"/>
        <v>55.82</v>
      </c>
      <c r="AM6" s="47">
        <f t="shared" ca="1" si="2"/>
        <v>60.47</v>
      </c>
      <c r="AN6" s="47">
        <f t="shared" ca="1" si="2"/>
        <v>67.28</v>
      </c>
      <c r="AO6" s="47">
        <f t="shared" ca="1" si="2"/>
        <v>78.37</v>
      </c>
      <c r="AP6" s="47">
        <f t="shared" ca="1" si="2"/>
        <v>84.78</v>
      </c>
      <c r="AQ6" s="47" t="e">
        <f t="shared" ca="1" si="2"/>
        <v>#N/A</v>
      </c>
      <c r="AR6">
        <v>4</v>
      </c>
      <c r="AT6">
        <v>5</v>
      </c>
      <c r="AU6" t="s">
        <v>40</v>
      </c>
      <c r="AV6">
        <v>2.4142621185575099</v>
      </c>
      <c r="AW6">
        <v>46.281151560829599</v>
      </c>
      <c r="AX6">
        <v>42.730086067708299</v>
      </c>
      <c r="AY6">
        <v>40.055785382056499</v>
      </c>
      <c r="AZ6">
        <v>30.7219291562131</v>
      </c>
      <c r="BA6">
        <v>13.989568202108799</v>
      </c>
      <c r="BE6">
        <f ca="1"/>
        <v>2.25</v>
      </c>
      <c r="BF6">
        <f ca="1"/>
        <v>43.87</v>
      </c>
      <c r="BG6">
        <f ca="1"/>
        <v>46.35</v>
      </c>
      <c r="BH6">
        <f ca="1"/>
        <v>50.48</v>
      </c>
      <c r="BI6">
        <f ca="1"/>
        <v>53.29</v>
      </c>
      <c r="BJ6">
        <f ca="1"/>
        <v>54.26</v>
      </c>
      <c r="BK6">
        <f ca="1"/>
        <v>55.76</v>
      </c>
      <c r="BL6">
        <f ca="1"/>
        <v>56.42</v>
      </c>
      <c r="BM6">
        <f ca="1"/>
        <v>57.23</v>
      </c>
      <c r="BN6">
        <f ca="1"/>
        <v>58.53</v>
      </c>
      <c r="BO6">
        <f ca="1"/>
        <v>59.6</v>
      </c>
      <c r="BP6">
        <f ca="1"/>
        <v>60.4</v>
      </c>
      <c r="BQ6">
        <f ca="1"/>
        <v>61.02</v>
      </c>
      <c r="BR6">
        <f ca="1"/>
        <v>62.12</v>
      </c>
      <c r="BS6">
        <f ca="1"/>
        <v>63.06</v>
      </c>
      <c r="BT6">
        <f ca="1"/>
        <v>64.55</v>
      </c>
      <c r="BU6">
        <f ca="1"/>
        <v>67.2</v>
      </c>
      <c r="BV6">
        <f ca="1"/>
        <v>69.36</v>
      </c>
      <c r="BW6">
        <f ca="1"/>
        <v>73.55</v>
      </c>
      <c r="BX6">
        <f ca="1"/>
        <v>78.16</v>
      </c>
      <c r="BY6">
        <f ca="1"/>
        <v>84.42</v>
      </c>
      <c r="BZ6">
        <f ca="1"/>
        <v>92.51</v>
      </c>
    </row>
    <row r="7" spans="2:78">
      <c r="B7" t="s">
        <v>8</v>
      </c>
      <c r="C7" s="49" t="str">
        <f t="array" aca="1" ref="C7" ca="1">IF(OR(B1=0,INDIRECT(INDEX(scoreLocation,MATCH(VLOOKUP(B2,OutcomeInfo,2,FALSE),INDEX(scoreLocation,,1),0),6))=""),"",INDIRECT(INDEX(scoreLocation,MATCH(VLOOKUP(B2,OutcomeInfo,2,FALSE),INDEX(scoreLocation,,1),0),6)))</f>
        <v/>
      </c>
      <c r="H7" s="60">
        <f t="array" aca="1" ref="H7" ca="1">MAX(COLUMN(topRow)*IF(INDEX(fullTable,H6,0)=C7,1,0))-9</f>
        <v>-9</v>
      </c>
      <c r="I7" s="6" t="str">
        <f ca="1"/>
        <v>3 mo</v>
      </c>
      <c r="J7" s="40">
        <f ca="1"/>
        <v>46.3</v>
      </c>
      <c r="K7" s="41">
        <f ca="1"/>
        <v>47.7</v>
      </c>
      <c r="L7" s="40">
        <f ca="1"/>
        <v>51.6</v>
      </c>
      <c r="M7" s="41">
        <f ca="1"/>
        <v>55.3</v>
      </c>
      <c r="N7" s="40">
        <f ca="1"/>
        <v>55.8</v>
      </c>
      <c r="O7" s="41">
        <f ca="1"/>
        <v>57</v>
      </c>
      <c r="P7" s="40">
        <f ca="1"/>
        <v>57.5</v>
      </c>
      <c r="Q7" s="41">
        <f ca="1"/>
        <v>58</v>
      </c>
      <c r="R7" s="40">
        <f ca="1"/>
        <v>60</v>
      </c>
      <c r="S7" s="41">
        <f ca="1"/>
        <v>61.6</v>
      </c>
      <c r="T7" s="40">
        <f ca="1"/>
        <v>62</v>
      </c>
      <c r="U7" s="41">
        <f ca="1"/>
        <v>62.6</v>
      </c>
      <c r="V7" s="40">
        <f ca="1"/>
        <v>63.5</v>
      </c>
      <c r="W7" s="41">
        <f ca="1"/>
        <v>64</v>
      </c>
      <c r="X7" s="40">
        <f ca="1"/>
        <v>65.2</v>
      </c>
      <c r="Y7" s="41">
        <f ca="1"/>
        <v>68.8</v>
      </c>
      <c r="Z7" s="40">
        <f ca="1"/>
        <v>71.3</v>
      </c>
      <c r="AA7" s="41">
        <f ca="1"/>
        <v>75.900000000000006</v>
      </c>
      <c r="AB7" s="40">
        <f ca="1"/>
        <v>82.5</v>
      </c>
      <c r="AC7" s="41">
        <f ca="1"/>
        <v>92.1</v>
      </c>
      <c r="AD7" s="42">
        <f ca="1"/>
        <v>100</v>
      </c>
      <c r="AF7" s="47" t="s">
        <v>20</v>
      </c>
      <c r="AG7" s="47" t="s">
        <v>124</v>
      </c>
      <c r="AH7">
        <v>2.25</v>
      </c>
      <c r="AI7" s="47">
        <f t="shared" ref="AI7:AQ7" ca="1" si="3">IF(AND(AI$3&gt;=MIN($J$5:$AD$5),AI$3&lt;=MAX($J$5:$AD$5)),INDEX(allCentiles,$AR7,MATCH(AI$3,topRow)),NA())</f>
        <v>43.87</v>
      </c>
      <c r="AJ7" s="47">
        <f t="shared" ca="1" si="3"/>
        <v>46.35</v>
      </c>
      <c r="AK7" s="47">
        <f t="shared" ca="1" si="3"/>
        <v>50.48</v>
      </c>
      <c r="AL7" s="47">
        <f t="shared" ca="1" si="3"/>
        <v>55.76</v>
      </c>
      <c r="AM7" s="47">
        <f t="shared" ca="1" si="3"/>
        <v>60.4</v>
      </c>
      <c r="AN7" s="47">
        <f t="shared" ca="1" si="3"/>
        <v>67.2</v>
      </c>
      <c r="AO7" s="47">
        <f t="shared" ca="1" si="3"/>
        <v>78.16</v>
      </c>
      <c r="AP7" s="47">
        <f t="shared" ca="1" si="3"/>
        <v>84.42</v>
      </c>
      <c r="AQ7" s="47" t="e">
        <f t="shared" ca="1" si="3"/>
        <v>#N/A</v>
      </c>
      <c r="AR7">
        <v>5</v>
      </c>
      <c r="AT7">
        <v>6</v>
      </c>
      <c r="AU7" t="s">
        <v>40</v>
      </c>
      <c r="AV7">
        <v>2.4975954518908399</v>
      </c>
      <c r="AW7">
        <v>47.223364271545002</v>
      </c>
      <c r="AX7">
        <v>43.3591696780272</v>
      </c>
      <c r="AY7">
        <v>40.540909542601597</v>
      </c>
      <c r="AZ7">
        <v>31.123449898517599</v>
      </c>
      <c r="BA7">
        <v>14.046949137552099</v>
      </c>
      <c r="BE7">
        <f ca="1"/>
        <v>2.33</v>
      </c>
      <c r="BF7">
        <f ca="1"/>
        <v>43.76</v>
      </c>
      <c r="BG7">
        <f ca="1"/>
        <v>46.28</v>
      </c>
      <c r="BH7">
        <f ca="1"/>
        <v>50.43</v>
      </c>
      <c r="BI7">
        <f ca="1"/>
        <v>53.19</v>
      </c>
      <c r="BJ7">
        <f ca="1"/>
        <v>54.19</v>
      </c>
      <c r="BK7">
        <f ca="1"/>
        <v>55.7</v>
      </c>
      <c r="BL7">
        <f ca="1"/>
        <v>56.37</v>
      </c>
      <c r="BM7">
        <f ca="1"/>
        <v>57.2</v>
      </c>
      <c r="BN7">
        <f ca="1"/>
        <v>58.47</v>
      </c>
      <c r="BO7">
        <f ca="1"/>
        <v>59.51</v>
      </c>
      <c r="BP7">
        <f ca="1"/>
        <v>60.32</v>
      </c>
      <c r="BQ7">
        <f ca="1"/>
        <v>60.95</v>
      </c>
      <c r="BR7">
        <f ca="1"/>
        <v>62.06</v>
      </c>
      <c r="BS7">
        <f ca="1"/>
        <v>63.02</v>
      </c>
      <c r="BT7">
        <f ca="1"/>
        <v>64.52</v>
      </c>
      <c r="BU7">
        <f ca="1"/>
        <v>67.12</v>
      </c>
      <c r="BV7">
        <f ca="1"/>
        <v>69.27</v>
      </c>
      <c r="BW7">
        <f ca="1"/>
        <v>73.44</v>
      </c>
      <c r="BX7">
        <f ca="1"/>
        <v>77.95</v>
      </c>
      <c r="BY7">
        <f ca="1"/>
        <v>84.07</v>
      </c>
      <c r="BZ7">
        <f ca="1"/>
        <v>92.01</v>
      </c>
    </row>
    <row r="8" spans="2:78">
      <c r="B8" s="62" t="s">
        <v>9</v>
      </c>
      <c r="C8" s="63" t="str">
        <f t="array" aca="1" ref="C8" ca="1">IF(C7="","",IF(C7&lt;INDEX(fullTable,H6,1),"min",IF(C7&gt;INDEX(fullTable,H6,width),"max",INDEX(topRow,1,SUM(1*(INDEX(OFFSET($J$6,0,0,41,width),H6,0)&lt;=C7))-IF(H8&gt;1,H8-1,0)))))</f>
        <v/>
      </c>
      <c r="D8" s="63" t="str">
        <f t="array" aca="1" ref="D8" ca="1">IF(MAX(COLUMN(topRow)*IF(INDEX(fullTable,H6,0)=C7,1,0))&lt;=0,C8,IF(H7=width,"max",INDEX(topRow,0,H7)))</f>
        <v/>
      </c>
      <c r="E8" s="62"/>
      <c r="F8" s="64" t="str">
        <f ca="1">IF(OR(C6="",C7=""),"",IF(OR(AND(C8="min",D8&lt;&gt;"min"),IFERROR(FIND("&lt;",C8),0)&gt;0),_xlfn.CONCAT("&lt;=",D8),IF(C8="max",_xlfn.CONCAT("&gt;",INDEX(topRow,1,COUNTIF(topRow,"&lt;&gt;x"))),IF(C8="min",CONCATENATE("&lt;",$J$5),IF(D8="max",CONCATENATE("&gt;=",C8),IF(C8=D8,C8,CONCATENATE(C8," to ",D8)))))))</f>
        <v/>
      </c>
      <c r="G8" s="61"/>
      <c r="H8" s="60">
        <f t="array" aca="1" ref="H8" ca="1">SUM(1*(INDEX(OFFSET($J$6,0,0,41,width),H6,0)=C7))</f>
        <v>0</v>
      </c>
      <c r="I8" s="6" t="str">
        <f ca="1"/>
        <v>6 mo</v>
      </c>
      <c r="J8" s="40">
        <f ca="1"/>
        <v>45.8</v>
      </c>
      <c r="K8" s="41">
        <f ca="1"/>
        <v>47.4</v>
      </c>
      <c r="L8" s="40">
        <f ca="1"/>
        <v>51.3</v>
      </c>
      <c r="M8" s="41">
        <f ca="1"/>
        <v>54.8</v>
      </c>
      <c r="N8" s="40">
        <f ca="1"/>
        <v>55.4</v>
      </c>
      <c r="O8" s="41">
        <f ca="1"/>
        <v>56.8</v>
      </c>
      <c r="P8" s="40">
        <f ca="1"/>
        <v>57.3</v>
      </c>
      <c r="Q8" s="41">
        <f ca="1"/>
        <v>57.8</v>
      </c>
      <c r="R8" s="40">
        <f ca="1"/>
        <v>59.7</v>
      </c>
      <c r="S8" s="41">
        <f ca="1"/>
        <v>61.1</v>
      </c>
      <c r="T8" s="40">
        <f ca="1"/>
        <v>61.6</v>
      </c>
      <c r="U8" s="41">
        <f ca="1"/>
        <v>62.3</v>
      </c>
      <c r="V8" s="40">
        <f ca="1"/>
        <v>63.2</v>
      </c>
      <c r="W8" s="41">
        <f ca="1"/>
        <v>63.8</v>
      </c>
      <c r="X8" s="40">
        <f ca="1"/>
        <v>65.099999999999994</v>
      </c>
      <c r="Y8" s="41">
        <f ca="1"/>
        <v>68.5</v>
      </c>
      <c r="Z8" s="40">
        <f ca="1"/>
        <v>70.900000000000006</v>
      </c>
      <c r="AA8" s="41">
        <f ca="1"/>
        <v>75.400000000000006</v>
      </c>
      <c r="AB8" s="40">
        <f ca="1"/>
        <v>81.5</v>
      </c>
      <c r="AC8" s="41">
        <f ca="1"/>
        <v>90.3</v>
      </c>
      <c r="AD8" s="42">
        <f ca="1"/>
        <v>100</v>
      </c>
      <c r="AF8" s="47" t="e">
        <f ca="1">IF(OR(C6="",C7=""),NA(),C6+E6/12)</f>
        <v>#N/A</v>
      </c>
      <c r="AG8" s="47" t="e">
        <f ca="1">IF(C7="",NA(),C7)</f>
        <v>#N/A</v>
      </c>
      <c r="AH8">
        <v>2.33</v>
      </c>
      <c r="AI8" s="47">
        <f t="shared" ref="AI8:AQ8" ca="1" si="4">IF(AND(AI$3&gt;=MIN($J$5:$AD$5),AI$3&lt;=MAX($J$5:$AD$5)),INDEX(allCentiles,$AR8,MATCH(AI$3,topRow)),NA())</f>
        <v>43.76</v>
      </c>
      <c r="AJ8" s="47">
        <f t="shared" ca="1" si="4"/>
        <v>46.28</v>
      </c>
      <c r="AK8" s="47">
        <f t="shared" ca="1" si="4"/>
        <v>50.43</v>
      </c>
      <c r="AL8" s="47">
        <f t="shared" ca="1" si="4"/>
        <v>55.7</v>
      </c>
      <c r="AM8" s="47">
        <f t="shared" ca="1" si="4"/>
        <v>60.32</v>
      </c>
      <c r="AN8" s="47">
        <f t="shared" ca="1" si="4"/>
        <v>67.12</v>
      </c>
      <c r="AO8" s="47">
        <f t="shared" ca="1" si="4"/>
        <v>77.95</v>
      </c>
      <c r="AP8" s="47">
        <f t="shared" ca="1" si="4"/>
        <v>84.07</v>
      </c>
      <c r="AQ8" s="47" t="e">
        <f t="shared" ca="1" si="4"/>
        <v>#N/A</v>
      </c>
      <c r="AR8">
        <v>6</v>
      </c>
      <c r="AT8">
        <v>7</v>
      </c>
      <c r="AU8" t="s">
        <v>40</v>
      </c>
      <c r="AV8">
        <v>2.5809287852241698</v>
      </c>
      <c r="AW8">
        <v>48.138949747756399</v>
      </c>
      <c r="AX8">
        <v>43.9723882485955</v>
      </c>
      <c r="AY8">
        <v>41.015690685689798</v>
      </c>
      <c r="AZ8">
        <v>31.5026033945392</v>
      </c>
      <c r="BA8">
        <v>14.0981404392929</v>
      </c>
      <c r="BE8">
        <f ca="1"/>
        <v>2.42</v>
      </c>
      <c r="BF8">
        <f ca="1"/>
        <v>43.65</v>
      </c>
      <c r="BG8">
        <f ca="1"/>
        <v>46.22</v>
      </c>
      <c r="BH8">
        <f ca="1"/>
        <v>50.37</v>
      </c>
      <c r="BI8">
        <f ca="1"/>
        <v>53.1</v>
      </c>
      <c r="BJ8">
        <f ca="1"/>
        <v>54.12</v>
      </c>
      <c r="BK8">
        <f ca="1"/>
        <v>55.65</v>
      </c>
      <c r="BL8">
        <f ca="1"/>
        <v>56.32</v>
      </c>
      <c r="BM8">
        <f ca="1"/>
        <v>57.16</v>
      </c>
      <c r="BN8">
        <f ca="1"/>
        <v>58.4</v>
      </c>
      <c r="BO8">
        <f ca="1"/>
        <v>59.42</v>
      </c>
      <c r="BP8">
        <f ca="1"/>
        <v>60.26</v>
      </c>
      <c r="BQ8">
        <f ca="1"/>
        <v>60.88</v>
      </c>
      <c r="BR8">
        <f ca="1"/>
        <v>62</v>
      </c>
      <c r="BS8">
        <f ca="1"/>
        <v>62.98</v>
      </c>
      <c r="BT8">
        <f ca="1"/>
        <v>64.5</v>
      </c>
      <c r="BU8">
        <f ca="1"/>
        <v>67.05</v>
      </c>
      <c r="BV8">
        <f ca="1"/>
        <v>69.180000000000007</v>
      </c>
      <c r="BW8">
        <f ca="1"/>
        <v>73.33</v>
      </c>
      <c r="BX8">
        <f ca="1"/>
        <v>77.739999999999995</v>
      </c>
      <c r="BY8">
        <f ca="1"/>
        <v>83.73</v>
      </c>
      <c r="BZ8">
        <f ca="1"/>
        <v>91.53</v>
      </c>
    </row>
    <row r="9" spans="2:78" ht="17" thickBot="1">
      <c r="B9" s="50" t="s">
        <v>9</v>
      </c>
      <c r="C9" s="58" t="str">
        <f ca="1">IF(OR(LEFT(F8,2)="&gt;&gt;",LEFT(F8,2)="&lt;&lt;"),RIGHT(F8,LEN(F8)-1),F8)</f>
        <v/>
      </c>
      <c r="D9" s="60" t="str">
        <f t="array" aca="1" ref="D9" ca="1">RIGHT(C9,LEN(C9)+1-MIN(FIND({0,1,2,3,4,5,6,7,8,9},C9&amp;"0123456789")))</f>
        <v/>
      </c>
      <c r="E9" s="52"/>
      <c r="H9" s="61"/>
      <c r="I9" s="10" t="str">
        <f ca="1"/>
        <v>9 mo</v>
      </c>
      <c r="J9" s="43">
        <f ca="1"/>
        <v>45.2</v>
      </c>
      <c r="K9" s="44">
        <f ca="1"/>
        <v>47.1</v>
      </c>
      <c r="L9" s="43">
        <f ca="1"/>
        <v>51.1</v>
      </c>
      <c r="M9" s="44">
        <f ca="1"/>
        <v>54.4</v>
      </c>
      <c r="N9" s="43">
        <f ca="1"/>
        <v>55.1</v>
      </c>
      <c r="O9" s="44">
        <f ca="1"/>
        <v>56.5</v>
      </c>
      <c r="P9" s="43">
        <f ca="1"/>
        <v>57</v>
      </c>
      <c r="Q9" s="44">
        <f ca="1"/>
        <v>57.6</v>
      </c>
      <c r="R9" s="43">
        <f ca="1"/>
        <v>59.4</v>
      </c>
      <c r="S9" s="44">
        <f ca="1"/>
        <v>60.7</v>
      </c>
      <c r="T9" s="43">
        <f ca="1"/>
        <v>61.3</v>
      </c>
      <c r="U9" s="44">
        <f ca="1"/>
        <v>61.9</v>
      </c>
      <c r="V9" s="43">
        <f ca="1"/>
        <v>62.9</v>
      </c>
      <c r="W9" s="44">
        <f ca="1"/>
        <v>63.6</v>
      </c>
      <c r="X9" s="43">
        <f ca="1"/>
        <v>64.900000000000006</v>
      </c>
      <c r="Y9" s="44">
        <f ca="1"/>
        <v>68.099999999999994</v>
      </c>
      <c r="Z9" s="43">
        <f ca="1"/>
        <v>70.5</v>
      </c>
      <c r="AA9" s="44">
        <f ca="1"/>
        <v>74.900000000000006</v>
      </c>
      <c r="AB9" s="43">
        <f ca="1"/>
        <v>80.599999999999994</v>
      </c>
      <c r="AC9" s="44">
        <f ca="1"/>
        <v>88.7</v>
      </c>
      <c r="AD9" s="45">
        <f ca="1"/>
        <v>98.4</v>
      </c>
      <c r="AF9" s="47" t="e">
        <f ca="1">IF(OR(C13="",C12=""),NA(),C12+E12/12)</f>
        <v>#N/A</v>
      </c>
      <c r="AG9" s="47" t="e">
        <f ca="1">IF(C13="",NA(),C13)</f>
        <v>#N/A</v>
      </c>
      <c r="AH9">
        <v>2.42</v>
      </c>
      <c r="AI9" s="47">
        <f t="shared" ref="AI9:AQ12" ca="1" si="5">IF(AND(AI$3&gt;=MIN($J$5:$AD$5),AI$3&lt;=MAX($J$5:$AD$5)),INDEX(allCentiles,$AR9,MATCH(AI$3,topRow)),NA())</f>
        <v>43.65</v>
      </c>
      <c r="AJ9" s="47">
        <f t="shared" ca="1" si="5"/>
        <v>46.22</v>
      </c>
      <c r="AK9" s="47">
        <f t="shared" ca="1" si="5"/>
        <v>50.37</v>
      </c>
      <c r="AL9" s="47">
        <f t="shared" ca="1" si="5"/>
        <v>55.65</v>
      </c>
      <c r="AM9" s="47">
        <f t="shared" ca="1" si="5"/>
        <v>60.26</v>
      </c>
      <c r="AN9" s="47">
        <f t="shared" ca="1" si="5"/>
        <v>67.05</v>
      </c>
      <c r="AO9" s="47">
        <f t="shared" ca="1" si="5"/>
        <v>77.739999999999995</v>
      </c>
      <c r="AP9" s="47">
        <f t="shared" ca="1" si="5"/>
        <v>83.73</v>
      </c>
      <c r="AQ9" s="47" t="e">
        <f t="shared" ca="1" si="5"/>
        <v>#N/A</v>
      </c>
      <c r="AR9">
        <v>7</v>
      </c>
      <c r="AT9">
        <v>8</v>
      </c>
      <c r="AU9" t="s">
        <v>40</v>
      </c>
      <c r="AV9">
        <v>2.6642621185575099</v>
      </c>
      <c r="AW9">
        <v>49.028660483682401</v>
      </c>
      <c r="AX9">
        <v>44.570141884394602</v>
      </c>
      <c r="AY9">
        <v>41.480349328085303</v>
      </c>
      <c r="AZ9">
        <v>31.8606356414423</v>
      </c>
      <c r="BA9">
        <v>14.143809777962099</v>
      </c>
      <c r="BE9">
        <f ca="1"/>
        <v>2.5</v>
      </c>
      <c r="BF9">
        <f ca="1"/>
        <v>43.55</v>
      </c>
      <c r="BG9">
        <f ca="1"/>
        <v>46.16</v>
      </c>
      <c r="BH9">
        <f ca="1"/>
        <v>50.32</v>
      </c>
      <c r="BI9">
        <f ca="1"/>
        <v>53.01</v>
      </c>
      <c r="BJ9">
        <f ca="1"/>
        <v>54.05</v>
      </c>
      <c r="BK9">
        <f ca="1"/>
        <v>55.59</v>
      </c>
      <c r="BL9">
        <f ca="1"/>
        <v>56.27</v>
      </c>
      <c r="BM9">
        <f ca="1"/>
        <v>57.13</v>
      </c>
      <c r="BN9">
        <f ca="1"/>
        <v>58.34</v>
      </c>
      <c r="BO9">
        <f ca="1"/>
        <v>59.33</v>
      </c>
      <c r="BP9">
        <f ca="1"/>
        <v>60.19</v>
      </c>
      <c r="BQ9">
        <f ca="1"/>
        <v>60.81</v>
      </c>
      <c r="BR9">
        <f ca="1"/>
        <v>61.94</v>
      </c>
      <c r="BS9">
        <f ca="1"/>
        <v>62.94</v>
      </c>
      <c r="BT9">
        <f ca="1"/>
        <v>64.47</v>
      </c>
      <c r="BU9">
        <f ca="1"/>
        <v>66.98</v>
      </c>
      <c r="BV9">
        <f ca="1"/>
        <v>69.09</v>
      </c>
      <c r="BW9">
        <f ca="1"/>
        <v>73.22</v>
      </c>
      <c r="BX9">
        <f ca="1"/>
        <v>77.540000000000006</v>
      </c>
      <c r="BY9">
        <f ca="1"/>
        <v>83.4</v>
      </c>
      <c r="BZ9">
        <f ca="1"/>
        <v>91.05</v>
      </c>
    </row>
    <row r="10" spans="2:78">
      <c r="H10" s="61"/>
      <c r="I10" s="6" t="str">
        <f ca="1"/>
        <v>3 years  0 mo</v>
      </c>
      <c r="J10" s="40">
        <f ca="1"/>
        <v>44.8</v>
      </c>
      <c r="K10" s="41">
        <f ca="1"/>
        <v>46.8</v>
      </c>
      <c r="L10" s="40">
        <f ca="1"/>
        <v>50.9</v>
      </c>
      <c r="M10" s="41">
        <f ca="1"/>
        <v>54</v>
      </c>
      <c r="N10" s="40">
        <f ca="1"/>
        <v>54.8</v>
      </c>
      <c r="O10" s="41">
        <f ca="1"/>
        <v>56.2</v>
      </c>
      <c r="P10" s="40">
        <f ca="1"/>
        <v>56.8</v>
      </c>
      <c r="Q10" s="41">
        <f ca="1"/>
        <v>57.5</v>
      </c>
      <c r="R10" s="40">
        <f ca="1"/>
        <v>59.1</v>
      </c>
      <c r="S10" s="41">
        <f ca="1"/>
        <v>60.3</v>
      </c>
      <c r="T10" s="40">
        <f ca="1"/>
        <v>61</v>
      </c>
      <c r="U10" s="41">
        <f ca="1"/>
        <v>61.6</v>
      </c>
      <c r="V10" s="40">
        <f ca="1"/>
        <v>62.6</v>
      </c>
      <c r="W10" s="41">
        <f ca="1"/>
        <v>63.4</v>
      </c>
      <c r="X10" s="40">
        <f ca="1"/>
        <v>64.8</v>
      </c>
      <c r="Y10" s="41">
        <f ca="1"/>
        <v>67.8</v>
      </c>
      <c r="Z10" s="40">
        <f ca="1"/>
        <v>70.099999999999994</v>
      </c>
      <c r="AA10" s="41">
        <f ca="1"/>
        <v>74.400000000000006</v>
      </c>
      <c r="AB10" s="40">
        <f ca="1"/>
        <v>79.8</v>
      </c>
      <c r="AC10" s="41">
        <f ca="1"/>
        <v>87.2</v>
      </c>
      <c r="AD10" s="42">
        <f ca="1"/>
        <v>96.4</v>
      </c>
      <c r="AH10">
        <v>2.5</v>
      </c>
      <c r="AI10" s="47">
        <f t="shared" ca="1" si="5"/>
        <v>43.55</v>
      </c>
      <c r="AJ10" s="47">
        <f t="shared" ca="1" si="5"/>
        <v>46.16</v>
      </c>
      <c r="AK10" s="47">
        <f t="shared" ca="1" si="5"/>
        <v>50.32</v>
      </c>
      <c r="AL10" s="47">
        <f t="shared" ca="1" si="5"/>
        <v>55.59</v>
      </c>
      <c r="AM10" s="47">
        <f t="shared" ca="1" si="5"/>
        <v>60.19</v>
      </c>
      <c r="AN10" s="47">
        <f t="shared" ca="1" si="5"/>
        <v>66.98</v>
      </c>
      <c r="AO10" s="47">
        <f t="shared" ca="1" si="5"/>
        <v>77.540000000000006</v>
      </c>
      <c r="AP10" s="47">
        <f t="shared" ca="1" si="5"/>
        <v>83.4</v>
      </c>
      <c r="AQ10" s="47" t="e">
        <f t="shared" ca="1" si="5"/>
        <v>#N/A</v>
      </c>
      <c r="AR10">
        <v>8</v>
      </c>
      <c r="AT10">
        <v>9</v>
      </c>
      <c r="AU10" t="s">
        <v>40</v>
      </c>
      <c r="AV10">
        <v>2.7475954518908399</v>
      </c>
      <c r="AW10">
        <v>49.8932277078124</v>
      </c>
      <c r="AX10">
        <v>45.152820600044002</v>
      </c>
      <c r="AY10">
        <v>41.935101285057399</v>
      </c>
      <c r="AZ10">
        <v>32.198723226463898</v>
      </c>
      <c r="BA10">
        <v>14.184552803115899</v>
      </c>
      <c r="BE10">
        <f ca="1"/>
        <v>2.58</v>
      </c>
      <c r="BF10">
        <f ca="1"/>
        <v>43.44</v>
      </c>
      <c r="BG10">
        <f ca="1"/>
        <v>46.1</v>
      </c>
      <c r="BH10">
        <f ca="1"/>
        <v>50.27</v>
      </c>
      <c r="BI10">
        <f ca="1"/>
        <v>52.92</v>
      </c>
      <c r="BJ10">
        <f ca="1"/>
        <v>53.99</v>
      </c>
      <c r="BK10">
        <f ca="1"/>
        <v>55.54</v>
      </c>
      <c r="BL10">
        <f ca="1"/>
        <v>56.23</v>
      </c>
      <c r="BM10">
        <f ca="1"/>
        <v>57.1</v>
      </c>
      <c r="BN10">
        <f ca="1"/>
        <v>58.28</v>
      </c>
      <c r="BO10">
        <f ca="1"/>
        <v>59.25</v>
      </c>
      <c r="BP10">
        <f ca="1"/>
        <v>60.12</v>
      </c>
      <c r="BQ10">
        <f ca="1"/>
        <v>60.74</v>
      </c>
      <c r="BR10">
        <f ca="1"/>
        <v>61.88</v>
      </c>
      <c r="BS10">
        <f ca="1"/>
        <v>62.91</v>
      </c>
      <c r="BT10">
        <f ca="1"/>
        <v>64.45</v>
      </c>
      <c r="BU10">
        <f ca="1"/>
        <v>66.91</v>
      </c>
      <c r="BV10">
        <f ca="1"/>
        <v>69.010000000000005</v>
      </c>
      <c r="BW10">
        <f ca="1"/>
        <v>73.11</v>
      </c>
      <c r="BX10">
        <f ca="1"/>
        <v>77.34</v>
      </c>
      <c r="BY10">
        <f ca="1"/>
        <v>83.08</v>
      </c>
      <c r="BZ10">
        <f ca="1"/>
        <v>90.59</v>
      </c>
    </row>
    <row r="11" spans="2:78">
      <c r="B11" t="s">
        <v>10</v>
      </c>
      <c r="H11" s="61"/>
      <c r="I11" s="6" t="str">
        <f ca="1"/>
        <v>3 mo</v>
      </c>
      <c r="J11" s="40">
        <f ca="1"/>
        <v>44.3</v>
      </c>
      <c r="K11" s="41">
        <f ca="1"/>
        <v>46.6</v>
      </c>
      <c r="L11" s="40">
        <f ca="1"/>
        <v>50.7</v>
      </c>
      <c r="M11" s="41">
        <f ca="1"/>
        <v>53.7</v>
      </c>
      <c r="N11" s="40">
        <f ca="1"/>
        <v>54.5</v>
      </c>
      <c r="O11" s="41">
        <f ca="1"/>
        <v>56</v>
      </c>
      <c r="P11" s="40">
        <f ca="1"/>
        <v>56.6</v>
      </c>
      <c r="Q11" s="41">
        <f ca="1"/>
        <v>57.4</v>
      </c>
      <c r="R11" s="40">
        <f ca="1"/>
        <v>58.8</v>
      </c>
      <c r="S11" s="41">
        <f ca="1"/>
        <v>60</v>
      </c>
      <c r="T11" s="40">
        <f ca="1"/>
        <v>60.7</v>
      </c>
      <c r="U11" s="41">
        <f ca="1"/>
        <v>61.3</v>
      </c>
      <c r="V11" s="40">
        <f ca="1"/>
        <v>62.4</v>
      </c>
      <c r="W11" s="41">
        <f ca="1"/>
        <v>63.2</v>
      </c>
      <c r="X11" s="40">
        <f ca="1"/>
        <v>64.7</v>
      </c>
      <c r="Y11" s="41">
        <f ca="1"/>
        <v>67.5</v>
      </c>
      <c r="Z11" s="40">
        <f ca="1"/>
        <v>69.7</v>
      </c>
      <c r="AA11" s="41">
        <f ca="1"/>
        <v>74</v>
      </c>
      <c r="AB11" s="40">
        <f ca="1"/>
        <v>79</v>
      </c>
      <c r="AC11" s="41">
        <f ca="1"/>
        <v>85.8</v>
      </c>
      <c r="AD11" s="42">
        <f ca="1"/>
        <v>94.5</v>
      </c>
      <c r="AH11">
        <v>2.58</v>
      </c>
      <c r="AI11" s="47">
        <f t="shared" ca="1" si="5"/>
        <v>43.44</v>
      </c>
      <c r="AJ11" s="47">
        <f t="shared" ca="1" si="5"/>
        <v>46.1</v>
      </c>
      <c r="AK11" s="47">
        <f t="shared" ca="1" si="5"/>
        <v>50.27</v>
      </c>
      <c r="AL11" s="47">
        <f t="shared" ca="1" si="5"/>
        <v>55.54</v>
      </c>
      <c r="AM11" s="47">
        <f t="shared" ca="1" si="5"/>
        <v>60.12</v>
      </c>
      <c r="AN11" s="47">
        <f t="shared" ca="1" si="5"/>
        <v>66.91</v>
      </c>
      <c r="AO11" s="47">
        <f t="shared" ca="1" si="5"/>
        <v>77.34</v>
      </c>
      <c r="AP11" s="47">
        <f t="shared" ca="1" si="5"/>
        <v>83.08</v>
      </c>
      <c r="AQ11" s="47" t="e">
        <f t="shared" ca="1" si="5"/>
        <v>#N/A</v>
      </c>
      <c r="AR11">
        <v>9</v>
      </c>
      <c r="AS11" s="46"/>
      <c r="AT11">
        <v>10</v>
      </c>
      <c r="AU11" t="s">
        <v>40</v>
      </c>
      <c r="AV11">
        <v>2.8309287852241698</v>
      </c>
      <c r="AW11">
        <v>50.733361983883597</v>
      </c>
      <c r="AX11">
        <v>45.720804574272698</v>
      </c>
      <c r="AY11">
        <v>42.380157770617998</v>
      </c>
      <c r="AZ11">
        <v>32.517977193486203</v>
      </c>
      <c r="BA11">
        <v>14.2209009120891</v>
      </c>
      <c r="BE11">
        <f ca="1"/>
        <v>2.67</v>
      </c>
      <c r="BF11">
        <f ca="1"/>
        <v>43.34</v>
      </c>
      <c r="BG11">
        <f ca="1"/>
        <v>46.05</v>
      </c>
      <c r="BH11">
        <f ca="1"/>
        <v>50.22</v>
      </c>
      <c r="BI11">
        <f ca="1"/>
        <v>52.83</v>
      </c>
      <c r="BJ11">
        <f ca="1"/>
        <v>53.93</v>
      </c>
      <c r="BK11">
        <f ca="1"/>
        <v>55.48</v>
      </c>
      <c r="BL11">
        <f ca="1"/>
        <v>56.18</v>
      </c>
      <c r="BM11">
        <f ca="1"/>
        <v>57.07</v>
      </c>
      <c r="BN11">
        <f ca="1"/>
        <v>58.22</v>
      </c>
      <c r="BO11">
        <f ca="1"/>
        <v>59.17</v>
      </c>
      <c r="BP11">
        <f ca="1"/>
        <v>60.06</v>
      </c>
      <c r="BQ11">
        <f ca="1"/>
        <v>60.68</v>
      </c>
      <c r="BR11">
        <f ca="1"/>
        <v>61.83</v>
      </c>
      <c r="BS11">
        <f ca="1"/>
        <v>62.88</v>
      </c>
      <c r="BT11">
        <f ca="1"/>
        <v>64.430000000000007</v>
      </c>
      <c r="BU11">
        <f ca="1"/>
        <v>66.849999999999994</v>
      </c>
      <c r="BV11">
        <f ca="1"/>
        <v>68.92</v>
      </c>
      <c r="BW11">
        <f ca="1"/>
        <v>73.010000000000005</v>
      </c>
      <c r="BX11">
        <f ca="1"/>
        <v>77.150000000000006</v>
      </c>
      <c r="BY11">
        <f ca="1"/>
        <v>82.77</v>
      </c>
      <c r="BZ11">
        <f ca="1"/>
        <v>90.13</v>
      </c>
    </row>
    <row r="12" spans="2:78">
      <c r="B12" t="s">
        <v>5</v>
      </c>
      <c r="C12" s="49">
        <f>IF('Assessment Data Entry'!E4="","",'Assessment Data Entry'!E4)</f>
        <v>4</v>
      </c>
      <c r="D12" t="s">
        <v>6</v>
      </c>
      <c r="E12" s="49">
        <f>IF('Assessment Data Entry'!G4="",0,'Assessment Data Entry'!G4)</f>
        <v>2</v>
      </c>
      <c r="F12" t="s">
        <v>7</v>
      </c>
      <c r="H12" s="59">
        <f>IF(C12="","",(C12-2)*4+FLOOR(E12/3,1)+1)</f>
        <v>9</v>
      </c>
      <c r="I12" s="6" t="str">
        <f ca="1"/>
        <v>6 mo</v>
      </c>
      <c r="J12" s="40">
        <f ca="1"/>
        <v>43.9</v>
      </c>
      <c r="K12" s="41">
        <f ca="1"/>
        <v>46.4</v>
      </c>
      <c r="L12" s="40">
        <f ca="1"/>
        <v>50.5</v>
      </c>
      <c r="M12" s="41">
        <f ca="1"/>
        <v>53.3</v>
      </c>
      <c r="N12" s="40">
        <f ca="1"/>
        <v>54.3</v>
      </c>
      <c r="O12" s="41">
        <f ca="1"/>
        <v>55.8</v>
      </c>
      <c r="P12" s="40">
        <f ca="1"/>
        <v>56.4</v>
      </c>
      <c r="Q12" s="41">
        <f ca="1"/>
        <v>57.2</v>
      </c>
      <c r="R12" s="40">
        <f ca="1"/>
        <v>58.6</v>
      </c>
      <c r="S12" s="41">
        <f ca="1"/>
        <v>59.6</v>
      </c>
      <c r="T12" s="40">
        <f ca="1"/>
        <v>60.4</v>
      </c>
      <c r="U12" s="41">
        <f ca="1"/>
        <v>61</v>
      </c>
      <c r="V12" s="40">
        <f ca="1"/>
        <v>62.1</v>
      </c>
      <c r="W12" s="41">
        <f ca="1"/>
        <v>63.1</v>
      </c>
      <c r="X12" s="40">
        <f ca="1"/>
        <v>64.599999999999994</v>
      </c>
      <c r="Y12" s="41">
        <f ca="1"/>
        <v>67.2</v>
      </c>
      <c r="Z12" s="40">
        <f ca="1"/>
        <v>69.400000000000006</v>
      </c>
      <c r="AA12" s="41">
        <f ca="1"/>
        <v>73.599999999999994</v>
      </c>
      <c r="AB12" s="40">
        <f ca="1"/>
        <v>78.2</v>
      </c>
      <c r="AC12" s="41">
        <f ca="1"/>
        <v>84.5</v>
      </c>
      <c r="AD12" s="42">
        <f ca="1"/>
        <v>92.7</v>
      </c>
      <c r="AH12">
        <v>2.67</v>
      </c>
      <c r="AI12" s="47">
        <f t="shared" ca="1" si="5"/>
        <v>43.34</v>
      </c>
      <c r="AJ12" s="47">
        <f t="shared" ca="1" si="5"/>
        <v>46.05</v>
      </c>
      <c r="AK12" s="47">
        <f t="shared" ca="1" si="5"/>
        <v>50.22</v>
      </c>
      <c r="AL12" s="47">
        <f t="shared" ca="1" si="5"/>
        <v>55.48</v>
      </c>
      <c r="AM12" s="47">
        <f t="shared" ca="1" si="5"/>
        <v>60.06</v>
      </c>
      <c r="AN12" s="47">
        <f t="shared" ca="1" si="5"/>
        <v>66.849999999999994</v>
      </c>
      <c r="AO12" s="47">
        <f t="shared" ca="1" si="5"/>
        <v>77.150000000000006</v>
      </c>
      <c r="AP12" s="47">
        <f t="shared" ca="1" si="5"/>
        <v>82.77</v>
      </c>
      <c r="AQ12" s="47" t="e">
        <f t="shared" ca="1" si="5"/>
        <v>#N/A</v>
      </c>
      <c r="AR12">
        <v>10</v>
      </c>
      <c r="AT12">
        <v>11</v>
      </c>
      <c r="AU12" t="s">
        <v>40</v>
      </c>
      <c r="AV12">
        <v>2.9142621185575099</v>
      </c>
      <c r="AW12">
        <v>51.549753794872998</v>
      </c>
      <c r="AX12">
        <v>46.274464397973397</v>
      </c>
      <c r="AY12">
        <v>42.815725495622402</v>
      </c>
      <c r="AZ12">
        <v>32.819446694216197</v>
      </c>
      <c r="BA12">
        <v>14.253328180828801</v>
      </c>
      <c r="BE12">
        <f ca="1"/>
        <v>2.75</v>
      </c>
      <c r="BF12">
        <f ca="1"/>
        <v>43.25</v>
      </c>
      <c r="BG12">
        <f ca="1"/>
        <v>45.99</v>
      </c>
      <c r="BH12">
        <f ca="1"/>
        <v>50.17</v>
      </c>
      <c r="BI12">
        <f ca="1"/>
        <v>52.75</v>
      </c>
      <c r="BJ12">
        <f ca="1"/>
        <v>53.87</v>
      </c>
      <c r="BK12">
        <f ca="1"/>
        <v>55.43</v>
      </c>
      <c r="BL12">
        <f ca="1"/>
        <v>56.14</v>
      </c>
      <c r="BM12">
        <f ca="1"/>
        <v>57.04</v>
      </c>
      <c r="BN12">
        <f ca="1"/>
        <v>58.16</v>
      </c>
      <c r="BO12">
        <f ca="1"/>
        <v>59.09</v>
      </c>
      <c r="BP12">
        <f ca="1"/>
        <v>60</v>
      </c>
      <c r="BQ12">
        <f ca="1"/>
        <v>60.62</v>
      </c>
      <c r="BR12">
        <f ca="1"/>
        <v>61.78</v>
      </c>
      <c r="BS12">
        <f ca="1"/>
        <v>62.85</v>
      </c>
      <c r="BT12">
        <f ca="1"/>
        <v>64.41</v>
      </c>
      <c r="BU12">
        <f ca="1"/>
        <v>66.78</v>
      </c>
      <c r="BV12">
        <f ca="1"/>
        <v>68.84</v>
      </c>
      <c r="BW12">
        <f ca="1"/>
        <v>72.900000000000006</v>
      </c>
      <c r="BX12">
        <f ca="1"/>
        <v>76.959999999999994</v>
      </c>
      <c r="BY12">
        <f ca="1"/>
        <v>82.47</v>
      </c>
      <c r="BZ12">
        <f ca="1"/>
        <v>89.69</v>
      </c>
    </row>
    <row r="13" spans="2:78" ht="17" thickBot="1">
      <c r="B13" t="s">
        <v>8</v>
      </c>
      <c r="C13" s="49" t="str">
        <f ca="1">IF(OR(B1=0,INDIRECT(INDEX(scoreLocation,MATCH(VLOOKUP(B2,OutcomeInfo,2,FALSE),INDEX(scoreLocation,,1),0),5))=""),"",INDIRECT(INDEX(scoreLocation,MATCH(VLOOKUP(B2,OutcomeInfo,2,FALSE),INDEX(scoreLocation,,1),0),5)))</f>
        <v/>
      </c>
      <c r="D13">
        <f t="array" aca="1" ref="D13" ca="1">INDIRECT(INDEX(scoreLocation,MATCH(VLOOKUP(B2,OutcomeInfo,2,FALSE),INDEX(scoreLocation,,1),0),5))</f>
        <v>0</v>
      </c>
      <c r="H13" s="60">
        <f t="array" aca="1" ref="H13" ca="1">MAX(COLUMN(topRow)*IF(INDEX(fullTable,H12,0)=C13,1,0))-9</f>
        <v>-9</v>
      </c>
      <c r="I13" s="10" t="str">
        <f ca="1"/>
        <v>9 mo</v>
      </c>
      <c r="J13" s="43">
        <f ca="1"/>
        <v>43.5</v>
      </c>
      <c r="K13" s="44">
        <f ca="1"/>
        <v>46.2</v>
      </c>
      <c r="L13" s="43">
        <f ca="1"/>
        <v>50.3</v>
      </c>
      <c r="M13" s="44">
        <f ca="1"/>
        <v>53</v>
      </c>
      <c r="N13" s="43">
        <f ca="1"/>
        <v>54</v>
      </c>
      <c r="O13" s="44">
        <f ca="1"/>
        <v>55.6</v>
      </c>
      <c r="P13" s="43">
        <f ca="1"/>
        <v>56.3</v>
      </c>
      <c r="Q13" s="44">
        <f ca="1"/>
        <v>57.1</v>
      </c>
      <c r="R13" s="43">
        <f ca="1"/>
        <v>58.3</v>
      </c>
      <c r="S13" s="44">
        <f ca="1"/>
        <v>59.3</v>
      </c>
      <c r="T13" s="43">
        <f ca="1"/>
        <v>60.2</v>
      </c>
      <c r="U13" s="44">
        <f ca="1"/>
        <v>60.8</v>
      </c>
      <c r="V13" s="43">
        <f ca="1"/>
        <v>61.9</v>
      </c>
      <c r="W13" s="44">
        <f ca="1"/>
        <v>62.9</v>
      </c>
      <c r="X13" s="43">
        <f ca="1"/>
        <v>64.5</v>
      </c>
      <c r="Y13" s="44">
        <f ca="1"/>
        <v>67</v>
      </c>
      <c r="Z13" s="43">
        <f ca="1"/>
        <v>69.099999999999994</v>
      </c>
      <c r="AA13" s="44">
        <f ca="1"/>
        <v>73.2</v>
      </c>
      <c r="AB13" s="43">
        <f ca="1"/>
        <v>77.5</v>
      </c>
      <c r="AC13" s="44">
        <f ca="1"/>
        <v>83.4</v>
      </c>
      <c r="AD13" s="45">
        <f ca="1"/>
        <v>91</v>
      </c>
      <c r="AF13" s="46"/>
      <c r="AH13">
        <v>2.75</v>
      </c>
      <c r="AI13" s="47">
        <f t="shared" ref="AI13:AQ13" ca="1" si="6">IF(AND(AI$3&gt;=MIN($J$5:$AD$5),AI$3&lt;=MAX($J$5:$AD$5)),INDEX(allCentiles,$AR13,MATCH(AI$3,topRow)),NA())</f>
        <v>43.25</v>
      </c>
      <c r="AJ13" s="47">
        <f t="shared" ca="1" si="6"/>
        <v>45.99</v>
      </c>
      <c r="AK13" s="47">
        <f t="shared" ca="1" si="6"/>
        <v>50.17</v>
      </c>
      <c r="AL13" s="47">
        <f t="shared" ca="1" si="6"/>
        <v>55.43</v>
      </c>
      <c r="AM13" s="47">
        <f t="shared" ca="1" si="6"/>
        <v>60</v>
      </c>
      <c r="AN13" s="47">
        <f t="shared" ca="1" si="6"/>
        <v>66.78</v>
      </c>
      <c r="AO13" s="47">
        <f t="shared" ca="1" si="6"/>
        <v>76.959999999999994</v>
      </c>
      <c r="AP13" s="47">
        <f t="shared" ca="1" si="6"/>
        <v>82.47</v>
      </c>
      <c r="AQ13" s="47" t="e">
        <f t="shared" ca="1" si="6"/>
        <v>#N/A</v>
      </c>
      <c r="AR13">
        <v>11</v>
      </c>
      <c r="AT13">
        <v>12</v>
      </c>
      <c r="AU13" t="s">
        <v>40</v>
      </c>
      <c r="AV13">
        <v>2.9975954518908399</v>
      </c>
      <c r="AW13">
        <v>52.343074110486697</v>
      </c>
      <c r="AX13">
        <v>46.814161316001098</v>
      </c>
      <c r="AY13">
        <v>43.242006763777603</v>
      </c>
      <c r="AZ13">
        <v>33.104122435971597</v>
      </c>
      <c r="BA13">
        <v>14.2822575471045</v>
      </c>
      <c r="BE13">
        <f ca="1"/>
        <v>2.83</v>
      </c>
      <c r="BF13">
        <f ca="1"/>
        <v>43.15</v>
      </c>
      <c r="BG13">
        <f ca="1"/>
        <v>45.94</v>
      </c>
      <c r="BH13">
        <f ca="1"/>
        <v>50.12</v>
      </c>
      <c r="BI13">
        <f ca="1"/>
        <v>52.67</v>
      </c>
      <c r="BJ13">
        <f ca="1"/>
        <v>53.81</v>
      </c>
      <c r="BK13">
        <f ca="1"/>
        <v>55.38</v>
      </c>
      <c r="BL13">
        <f ca="1"/>
        <v>56.1</v>
      </c>
      <c r="BM13">
        <f ca="1"/>
        <v>57.02</v>
      </c>
      <c r="BN13">
        <f ca="1"/>
        <v>58.1</v>
      </c>
      <c r="BO13">
        <f ca="1"/>
        <v>59.02</v>
      </c>
      <c r="BP13">
        <f ca="1"/>
        <v>59.94</v>
      </c>
      <c r="BQ13">
        <f ca="1"/>
        <v>60.56</v>
      </c>
      <c r="BR13">
        <f ca="1"/>
        <v>61.73</v>
      </c>
      <c r="BS13">
        <f ca="1"/>
        <v>62.82</v>
      </c>
      <c r="BT13">
        <f ca="1"/>
        <v>64.39</v>
      </c>
      <c r="BU13">
        <f ca="1"/>
        <v>66.72</v>
      </c>
      <c r="BV13">
        <f ca="1"/>
        <v>68.77</v>
      </c>
      <c r="BW13">
        <f ca="1"/>
        <v>72.8</v>
      </c>
      <c r="BX13">
        <f ca="1"/>
        <v>76.77</v>
      </c>
      <c r="BY13">
        <f ca="1"/>
        <v>82.18</v>
      </c>
      <c r="BZ13">
        <f ca="1"/>
        <v>89.26</v>
      </c>
    </row>
    <row r="14" spans="2:78">
      <c r="B14" s="62" t="s">
        <v>9</v>
      </c>
      <c r="C14" s="63" t="str">
        <f t="array" aca="1" ref="C14" ca="1">IF(C13="","",IF(C13&lt;INDEX(fullTable,H12,1),"min",IF(C13&gt;INDEX(fullTable,H12,width),"max",INDEX(topRow,1,SUM(1*(INDEX(OFFSET($J$6,0,0,41,width),H12,0)&lt;=C13))-IF(H14&gt;1,H14-1,0)))))</f>
        <v/>
      </c>
      <c r="D14" s="63" t="str">
        <f t="array" aca="1" ref="D14" ca="1">IF(MAX(COLUMN(topRow)*IF(INDEX(fullTable,H12,0)=C13,1,0))&lt;=0,C14,IF(H13=width,"max",INDEX(topRow,0,H13)))</f>
        <v/>
      </c>
      <c r="E14" s="62"/>
      <c r="F14" s="64" t="str">
        <f ca="1">IF(OR(C12="",C13=""),"",IF(OR(AND(C14="min",D14&lt;&gt;"min"),IFERROR(FIND("&lt;",C14),0)&gt;0),_xlfn.CONCAT("&lt;=",D14),IF(C14="max",_xlfn.CONCAT("&gt;",INDEX(topRow,1,COUNTIF(topRow,"&lt;&gt;x"))),IF(C14="min",CONCATENATE("&lt;",$J$5),IF(D14="max",CONCATENATE("&gt;=",C14),IF(C14=D14,C14,CONCATENATE(C14," to ",D14)))))))</f>
        <v/>
      </c>
      <c r="H14" s="60">
        <f t="array" aca="1" ref="H14" ca="1">SUM(1*(INDEX(OFFSET($J$6,0,0,41,width),H12,0)=C13))</f>
        <v>0</v>
      </c>
      <c r="I14" s="6" t="str">
        <f ca="1"/>
        <v>4 years  0 mo</v>
      </c>
      <c r="J14" s="40">
        <f ca="1"/>
        <v>43.2</v>
      </c>
      <c r="K14" s="41">
        <f ca="1"/>
        <v>46</v>
      </c>
      <c r="L14" s="40">
        <f ca="1"/>
        <v>50.1</v>
      </c>
      <c r="M14" s="41">
        <f ca="1"/>
        <v>52.7</v>
      </c>
      <c r="N14" s="40">
        <f ca="1"/>
        <v>53.8</v>
      </c>
      <c r="O14" s="41">
        <f ca="1"/>
        <v>55.4</v>
      </c>
      <c r="P14" s="40">
        <f ca="1"/>
        <v>56.1</v>
      </c>
      <c r="Q14" s="41">
        <f ca="1"/>
        <v>57</v>
      </c>
      <c r="R14" s="40">
        <f ca="1"/>
        <v>58.1</v>
      </c>
      <c r="S14" s="41">
        <f ca="1"/>
        <v>59.1</v>
      </c>
      <c r="T14" s="40">
        <f ca="1"/>
        <v>60</v>
      </c>
      <c r="U14" s="41">
        <f ca="1"/>
        <v>60.6</v>
      </c>
      <c r="V14" s="40">
        <f ca="1"/>
        <v>61.8</v>
      </c>
      <c r="W14" s="41">
        <f ca="1"/>
        <v>62.8</v>
      </c>
      <c r="X14" s="40">
        <f ca="1"/>
        <v>64.400000000000006</v>
      </c>
      <c r="Y14" s="41">
        <f ca="1"/>
        <v>66.8</v>
      </c>
      <c r="Z14" s="40">
        <f ca="1"/>
        <v>68.8</v>
      </c>
      <c r="AA14" s="41">
        <f ca="1"/>
        <v>72.900000000000006</v>
      </c>
      <c r="AB14" s="40">
        <f ca="1"/>
        <v>76.900000000000006</v>
      </c>
      <c r="AC14" s="41">
        <f ca="1"/>
        <v>82.3</v>
      </c>
      <c r="AD14" s="42">
        <f ca="1"/>
        <v>89.5</v>
      </c>
      <c r="AH14">
        <v>2.83</v>
      </c>
      <c r="AI14" s="47">
        <f t="shared" ref="AI14:AQ14" ca="1" si="7">IF(AND(AI$3&gt;=MIN($J$5:$AD$5),AI$3&lt;=MAX($J$5:$AD$5)),INDEX(allCentiles,$AR14,MATCH(AI$3,topRow)),NA())</f>
        <v>43.15</v>
      </c>
      <c r="AJ14" s="47">
        <f t="shared" ca="1" si="7"/>
        <v>45.94</v>
      </c>
      <c r="AK14" s="47">
        <f t="shared" ca="1" si="7"/>
        <v>50.12</v>
      </c>
      <c r="AL14" s="47">
        <f t="shared" ca="1" si="7"/>
        <v>55.38</v>
      </c>
      <c r="AM14" s="47">
        <f t="shared" ca="1" si="7"/>
        <v>59.94</v>
      </c>
      <c r="AN14" s="47">
        <f t="shared" ca="1" si="7"/>
        <v>66.72</v>
      </c>
      <c r="AO14" s="47">
        <f t="shared" ca="1" si="7"/>
        <v>76.77</v>
      </c>
      <c r="AP14" s="47">
        <f t="shared" ca="1" si="7"/>
        <v>82.18</v>
      </c>
      <c r="AQ14" s="47" t="e">
        <f t="shared" ca="1" si="7"/>
        <v>#N/A</v>
      </c>
      <c r="AR14">
        <v>12</v>
      </c>
      <c r="AT14">
        <v>13</v>
      </c>
      <c r="AU14" t="s">
        <v>40</v>
      </c>
      <c r="AV14">
        <v>3.0809287852241698</v>
      </c>
      <c r="AW14">
        <v>53.113974938610603</v>
      </c>
      <c r="AX14">
        <v>47.340247462873201</v>
      </c>
      <c r="AY14">
        <v>43.659199565604602</v>
      </c>
      <c r="AZ14">
        <v>33.372939937402897</v>
      </c>
      <c r="BA14">
        <v>14.308066326740899</v>
      </c>
      <c r="BE14">
        <f ca="1"/>
        <v>2.92</v>
      </c>
      <c r="BF14">
        <f ca="1"/>
        <v>43.06</v>
      </c>
      <c r="BG14">
        <f ca="1"/>
        <v>45.89</v>
      </c>
      <c r="BH14">
        <f ca="1"/>
        <v>50.08</v>
      </c>
      <c r="BI14">
        <f ca="1"/>
        <v>52.59</v>
      </c>
      <c r="BJ14">
        <f ca="1"/>
        <v>53.75</v>
      </c>
      <c r="BK14">
        <f ca="1"/>
        <v>55.33</v>
      </c>
      <c r="BL14">
        <f ca="1"/>
        <v>56.06</v>
      </c>
      <c r="BM14">
        <f ca="1"/>
        <v>56.99</v>
      </c>
      <c r="BN14">
        <f ca="1"/>
        <v>58.05</v>
      </c>
      <c r="BO14">
        <f ca="1"/>
        <v>58.94</v>
      </c>
      <c r="BP14">
        <f ca="1"/>
        <v>59.88</v>
      </c>
      <c r="BQ14">
        <f ca="1"/>
        <v>60.5</v>
      </c>
      <c r="BR14">
        <f ca="1"/>
        <v>61.68</v>
      </c>
      <c r="BS14">
        <f ca="1"/>
        <v>62.79</v>
      </c>
      <c r="BT14">
        <f ca="1"/>
        <v>64.37</v>
      </c>
      <c r="BU14">
        <f ca="1"/>
        <v>66.66</v>
      </c>
      <c r="BV14">
        <f ca="1"/>
        <v>68.69</v>
      </c>
      <c r="BW14">
        <f ca="1"/>
        <v>72.709999999999994</v>
      </c>
      <c r="BX14">
        <f ca="1"/>
        <v>76.59</v>
      </c>
      <c r="BY14">
        <f ca="1"/>
        <v>81.900000000000006</v>
      </c>
      <c r="BZ14">
        <f ca="1"/>
        <v>88.84</v>
      </c>
    </row>
    <row r="15" spans="2:78">
      <c r="B15" s="50" t="s">
        <v>9</v>
      </c>
      <c r="C15" s="58" t="str">
        <f ca="1">IF(OR(LEFT(F14,2)="&gt;&gt;",LEFT(F14,2)="&lt;&lt;"),RIGHT(F14,LEN(F14)-1),F14)</f>
        <v/>
      </c>
      <c r="D15" s="60" t="str">
        <f t="array" aca="1" ref="D15" ca="1">RIGHT(C15,LEN(C15)+1-MIN(FIND({0,1,2,3,4,5,6,7,8,9},C15&amp;"0123456789")))</f>
        <v/>
      </c>
      <c r="E15" s="52"/>
      <c r="I15" s="6" t="str">
        <f ca="1"/>
        <v>3 mo</v>
      </c>
      <c r="J15" s="40">
        <f ca="1"/>
        <v>42.9</v>
      </c>
      <c r="K15" s="41">
        <f ca="1"/>
        <v>45.8</v>
      </c>
      <c r="L15" s="40">
        <f ca="1"/>
        <v>50</v>
      </c>
      <c r="M15" s="41">
        <f ca="1"/>
        <v>52.4</v>
      </c>
      <c r="N15" s="40">
        <f ca="1"/>
        <v>53.7</v>
      </c>
      <c r="O15" s="41">
        <f ca="1"/>
        <v>55.3</v>
      </c>
      <c r="P15" s="40">
        <f ca="1"/>
        <v>56</v>
      </c>
      <c r="Q15" s="41">
        <f ca="1"/>
        <v>56.9</v>
      </c>
      <c r="R15" s="40">
        <f ca="1"/>
        <v>58</v>
      </c>
      <c r="S15" s="41">
        <f ca="1"/>
        <v>58.8</v>
      </c>
      <c r="T15" s="40">
        <f ca="1"/>
        <v>59.8</v>
      </c>
      <c r="U15" s="41">
        <f ca="1"/>
        <v>60.4</v>
      </c>
      <c r="V15" s="40">
        <f ca="1"/>
        <v>61.6</v>
      </c>
      <c r="W15" s="41">
        <f ca="1"/>
        <v>62.7</v>
      </c>
      <c r="X15" s="40">
        <f ca="1"/>
        <v>64.3</v>
      </c>
      <c r="Y15" s="41">
        <f ca="1"/>
        <v>66.599999999999994</v>
      </c>
      <c r="Z15" s="40">
        <f ca="1"/>
        <v>68.599999999999994</v>
      </c>
      <c r="AA15" s="41">
        <f ca="1"/>
        <v>72.5</v>
      </c>
      <c r="AB15" s="40">
        <f ca="1"/>
        <v>76.3</v>
      </c>
      <c r="AC15" s="41">
        <f ca="1"/>
        <v>81.400000000000006</v>
      </c>
      <c r="AD15" s="42">
        <f ca="1"/>
        <v>88.1</v>
      </c>
      <c r="AF15" s="46"/>
      <c r="AH15">
        <v>2.92</v>
      </c>
      <c r="AI15" s="47">
        <f t="shared" ref="AI15:AQ23" ca="1" si="8">IF(AND(AI$3&gt;=MIN($J$5:$AD$5),AI$3&lt;=MAX($J$5:$AD$5)),INDEX(allCentiles,$AR15,MATCH(AI$3,topRow)),NA())</f>
        <v>43.06</v>
      </c>
      <c r="AJ15" s="47">
        <f t="shared" ca="1" si="8"/>
        <v>45.89</v>
      </c>
      <c r="AK15" s="47">
        <f t="shared" ca="1" si="8"/>
        <v>50.08</v>
      </c>
      <c r="AL15" s="47">
        <f t="shared" ca="1" si="8"/>
        <v>55.33</v>
      </c>
      <c r="AM15" s="47">
        <f t="shared" ca="1" si="8"/>
        <v>59.88</v>
      </c>
      <c r="AN15" s="47">
        <f t="shared" ca="1" si="8"/>
        <v>66.66</v>
      </c>
      <c r="AO15" s="47">
        <f t="shared" ca="1" si="8"/>
        <v>76.59</v>
      </c>
      <c r="AP15" s="47">
        <f t="shared" ca="1" si="8"/>
        <v>81.900000000000006</v>
      </c>
      <c r="AQ15" s="47" t="e">
        <f t="shared" ca="1" si="8"/>
        <v>#N/A</v>
      </c>
      <c r="AR15">
        <v>13</v>
      </c>
      <c r="AT15">
        <v>14</v>
      </c>
      <c r="AU15" t="s">
        <v>40</v>
      </c>
      <c r="AV15">
        <v>3.1642621185575099</v>
      </c>
      <c r="AW15">
        <v>53.863089861178203</v>
      </c>
      <c r="AX15">
        <v>47.853066092525701</v>
      </c>
      <c r="AY15">
        <v>44.067497670397003</v>
      </c>
      <c r="AZ15">
        <v>33.626782602851499</v>
      </c>
      <c r="BA15">
        <v>14.331091134819101</v>
      </c>
      <c r="BE15">
        <f ca="1"/>
        <v>3</v>
      </c>
      <c r="BF15">
        <f ca="1"/>
        <v>42.98</v>
      </c>
      <c r="BG15">
        <f ca="1"/>
        <v>45.84</v>
      </c>
      <c r="BH15">
        <f ca="1"/>
        <v>50.03</v>
      </c>
      <c r="BI15">
        <f ca="1"/>
        <v>52.51</v>
      </c>
      <c r="BJ15">
        <f ca="1"/>
        <v>53.7</v>
      </c>
      <c r="BK15">
        <f ca="1"/>
        <v>55.29</v>
      </c>
      <c r="BL15">
        <f ca="1"/>
        <v>56.02</v>
      </c>
      <c r="BM15">
        <f ca="1"/>
        <v>56.97</v>
      </c>
      <c r="BN15">
        <f ca="1"/>
        <v>58</v>
      </c>
      <c r="BO15">
        <f ca="1"/>
        <v>58.87</v>
      </c>
      <c r="BP15">
        <f ca="1"/>
        <v>59.83</v>
      </c>
      <c r="BQ15">
        <f ca="1"/>
        <v>60.45</v>
      </c>
      <c r="BR15">
        <f ca="1"/>
        <v>61.63</v>
      </c>
      <c r="BS15">
        <f ca="1"/>
        <v>62.76</v>
      </c>
      <c r="BT15">
        <f ca="1"/>
        <v>64.36</v>
      </c>
      <c r="BU15">
        <f ca="1"/>
        <v>66.599999999999994</v>
      </c>
      <c r="BV15">
        <f ca="1"/>
        <v>68.62</v>
      </c>
      <c r="BW15">
        <f ca="1"/>
        <v>72.61</v>
      </c>
      <c r="BX15">
        <f ca="1"/>
        <v>76.42</v>
      </c>
      <c r="BY15">
        <f ca="1"/>
        <v>81.63</v>
      </c>
      <c r="BZ15">
        <f ca="1"/>
        <v>88.44</v>
      </c>
    </row>
    <row r="16" spans="2:78">
      <c r="F16" s="56" t="s">
        <v>151</v>
      </c>
      <c r="G16" s="57" t="str">
        <f>CONCATENATE(C22, " to +",C23)</f>
        <v>-14 to +14</v>
      </c>
      <c r="I16" s="6" t="str">
        <f ca="1"/>
        <v>6 mo</v>
      </c>
      <c r="J16" s="40">
        <f ca="1"/>
        <v>42.6</v>
      </c>
      <c r="K16" s="41">
        <f ca="1"/>
        <v>45.6</v>
      </c>
      <c r="L16" s="40">
        <f ca="1"/>
        <v>49.8</v>
      </c>
      <c r="M16" s="41">
        <f ca="1"/>
        <v>52.2</v>
      </c>
      <c r="N16" s="40">
        <f ca="1"/>
        <v>53.5</v>
      </c>
      <c r="O16" s="41">
        <f ca="1"/>
        <v>55.1</v>
      </c>
      <c r="P16" s="40">
        <f ca="1"/>
        <v>55.9</v>
      </c>
      <c r="Q16" s="41">
        <f ca="1"/>
        <v>56.9</v>
      </c>
      <c r="R16" s="40">
        <f ca="1"/>
        <v>57.8</v>
      </c>
      <c r="S16" s="41">
        <f ca="1"/>
        <v>58.6</v>
      </c>
      <c r="T16" s="40">
        <f ca="1"/>
        <v>59.6</v>
      </c>
      <c r="U16" s="41">
        <f ca="1"/>
        <v>60.2</v>
      </c>
      <c r="V16" s="40">
        <f ca="1"/>
        <v>61.5</v>
      </c>
      <c r="W16" s="41">
        <f ca="1"/>
        <v>62.7</v>
      </c>
      <c r="X16" s="40">
        <f ca="1"/>
        <v>64.3</v>
      </c>
      <c r="Y16" s="41">
        <f ca="1"/>
        <v>66.400000000000006</v>
      </c>
      <c r="Z16" s="40">
        <f ca="1"/>
        <v>68.3</v>
      </c>
      <c r="AA16" s="41">
        <f ca="1"/>
        <v>72.2</v>
      </c>
      <c r="AB16" s="40">
        <f ca="1"/>
        <v>75.7</v>
      </c>
      <c r="AC16" s="41">
        <f ca="1"/>
        <v>80.599999999999994</v>
      </c>
      <c r="AD16" s="42">
        <f ca="1"/>
        <v>86.8</v>
      </c>
      <c r="AH16">
        <v>3</v>
      </c>
      <c r="AI16" s="47">
        <f t="shared" ca="1" si="8"/>
        <v>42.98</v>
      </c>
      <c r="AJ16" s="47">
        <f t="shared" ca="1" si="8"/>
        <v>45.84</v>
      </c>
      <c r="AK16" s="47">
        <f t="shared" ca="1" si="8"/>
        <v>50.03</v>
      </c>
      <c r="AL16" s="47">
        <f t="shared" ca="1" si="8"/>
        <v>55.29</v>
      </c>
      <c r="AM16" s="47">
        <f t="shared" ca="1" si="8"/>
        <v>59.83</v>
      </c>
      <c r="AN16" s="47">
        <f t="shared" ca="1" si="8"/>
        <v>66.599999999999994</v>
      </c>
      <c r="AO16" s="47">
        <f t="shared" ca="1" si="8"/>
        <v>76.42</v>
      </c>
      <c r="AP16" s="47">
        <f t="shared" ca="1" si="8"/>
        <v>81.63</v>
      </c>
      <c r="AQ16" s="47" t="e">
        <f t="shared" ca="1" si="8"/>
        <v>#N/A</v>
      </c>
      <c r="AR16">
        <v>14</v>
      </c>
      <c r="AT16">
        <v>15</v>
      </c>
      <c r="AU16" t="s">
        <v>40</v>
      </c>
      <c r="AV16">
        <v>3.2475954518908399</v>
      </c>
      <c r="AW16">
        <v>54.591034554893199</v>
      </c>
      <c r="AX16">
        <v>48.352951802275697</v>
      </c>
      <c r="AY16">
        <v>44.467090716218998</v>
      </c>
      <c r="AZ16">
        <v>33.866484625446702</v>
      </c>
      <c r="BA16">
        <v>14.351632276031699</v>
      </c>
      <c r="BE16">
        <f ca="1"/>
        <v>3.08</v>
      </c>
      <c r="BF16">
        <f ca="1"/>
        <v>42.89</v>
      </c>
      <c r="BG16">
        <f ca="1"/>
        <v>45.79</v>
      </c>
      <c r="BH16">
        <f ca="1"/>
        <v>49.98</v>
      </c>
      <c r="BI16">
        <f ca="1"/>
        <v>52.44</v>
      </c>
      <c r="BJ16">
        <f ca="1"/>
        <v>53.64</v>
      </c>
      <c r="BK16">
        <f ca="1"/>
        <v>55.24</v>
      </c>
      <c r="BL16">
        <f ca="1"/>
        <v>55.98</v>
      </c>
      <c r="BM16">
        <f ca="1"/>
        <v>56.94</v>
      </c>
      <c r="BN16">
        <f ca="1"/>
        <v>57.95</v>
      </c>
      <c r="BO16">
        <f ca="1"/>
        <v>58.81</v>
      </c>
      <c r="BP16">
        <f ca="1"/>
        <v>59.78</v>
      </c>
      <c r="BQ16">
        <f ca="1"/>
        <v>60.4</v>
      </c>
      <c r="BR16">
        <f ca="1"/>
        <v>61.59</v>
      </c>
      <c r="BS16">
        <f ca="1"/>
        <v>62.74</v>
      </c>
      <c r="BT16">
        <f ca="1"/>
        <v>64.34</v>
      </c>
      <c r="BU16">
        <f ca="1"/>
        <v>66.55</v>
      </c>
      <c r="BV16">
        <f ca="1"/>
        <v>68.55</v>
      </c>
      <c r="BW16">
        <f ca="1"/>
        <v>72.52</v>
      </c>
      <c r="BX16">
        <f ca="1"/>
        <v>76.239999999999995</v>
      </c>
      <c r="BY16">
        <f ca="1"/>
        <v>81.37</v>
      </c>
      <c r="BZ16">
        <f ca="1"/>
        <v>88.04</v>
      </c>
    </row>
    <row r="17" spans="2:78" ht="17" thickBot="1">
      <c r="B17" s="50" t="s">
        <v>11</v>
      </c>
      <c r="C17" s="57" t="str">
        <f ca="1">IF(C24=C25,C24,CONCATENATE(C24," to ",C25))</f>
        <v/>
      </c>
      <c r="F17" s="56" t="s">
        <v>103</v>
      </c>
      <c r="G17" s="57" t="str">
        <f>CONCATENATE(C20, " to +",C21)</f>
        <v>-39.8 to +31</v>
      </c>
      <c r="I17" s="10" t="str">
        <f ca="1"/>
        <v>9 mo</v>
      </c>
      <c r="J17" s="43">
        <f ca="1"/>
        <v>42.4</v>
      </c>
      <c r="K17" s="44">
        <f ca="1"/>
        <v>45.5</v>
      </c>
      <c r="L17" s="43">
        <f ca="1"/>
        <v>49.7</v>
      </c>
      <c r="M17" s="44">
        <f ca="1"/>
        <v>52</v>
      </c>
      <c r="N17" s="43">
        <f ca="1"/>
        <v>53.3</v>
      </c>
      <c r="O17" s="44">
        <f ca="1"/>
        <v>55</v>
      </c>
      <c r="P17" s="43">
        <f ca="1"/>
        <v>55.8</v>
      </c>
      <c r="Q17" s="44">
        <f ca="1"/>
        <v>56.8</v>
      </c>
      <c r="R17" s="43">
        <f ca="1"/>
        <v>57.7</v>
      </c>
      <c r="S17" s="44">
        <f ca="1"/>
        <v>58.4</v>
      </c>
      <c r="T17" s="43">
        <f ca="1"/>
        <v>59.5</v>
      </c>
      <c r="U17" s="44">
        <f ca="1"/>
        <v>60.1</v>
      </c>
      <c r="V17" s="43">
        <f ca="1"/>
        <v>61.3</v>
      </c>
      <c r="W17" s="44">
        <f ca="1"/>
        <v>62.6</v>
      </c>
      <c r="X17" s="43">
        <f ca="1"/>
        <v>64.3</v>
      </c>
      <c r="Y17" s="44">
        <f ca="1"/>
        <v>66.2</v>
      </c>
      <c r="Z17" s="43">
        <f ca="1"/>
        <v>68.099999999999994</v>
      </c>
      <c r="AA17" s="44">
        <f ca="1"/>
        <v>72</v>
      </c>
      <c r="AB17" s="43">
        <f ca="1"/>
        <v>75.2</v>
      </c>
      <c r="AC17" s="44">
        <f ca="1"/>
        <v>79.900000000000006</v>
      </c>
      <c r="AD17" s="45">
        <f ca="1"/>
        <v>85.7</v>
      </c>
      <c r="AH17">
        <v>3.08</v>
      </c>
      <c r="AI17" s="47">
        <f t="shared" ca="1" si="8"/>
        <v>42.89</v>
      </c>
      <c r="AJ17" s="47">
        <f t="shared" ca="1" si="8"/>
        <v>45.79</v>
      </c>
      <c r="AK17" s="47">
        <f t="shared" ca="1" si="8"/>
        <v>49.98</v>
      </c>
      <c r="AL17" s="47">
        <f t="shared" ca="1" si="8"/>
        <v>55.24</v>
      </c>
      <c r="AM17" s="47">
        <f t="shared" ca="1" si="8"/>
        <v>59.78</v>
      </c>
      <c r="AN17" s="47">
        <f t="shared" ca="1" si="8"/>
        <v>66.55</v>
      </c>
      <c r="AO17" s="47">
        <f t="shared" ca="1" si="8"/>
        <v>76.239999999999995</v>
      </c>
      <c r="AP17" s="47">
        <f t="shared" ca="1" si="8"/>
        <v>81.37</v>
      </c>
      <c r="AQ17" s="47" t="e">
        <f t="shared" ca="1" si="8"/>
        <v>#N/A</v>
      </c>
      <c r="AR17">
        <v>15</v>
      </c>
      <c r="AT17">
        <v>16</v>
      </c>
      <c r="AU17" t="s">
        <v>40</v>
      </c>
      <c r="AV17">
        <v>3.3309287852241698</v>
      </c>
      <c r="AW17">
        <v>55.298407297237802</v>
      </c>
      <c r="AX17">
        <v>48.8402307511342</v>
      </c>
      <c r="AY17">
        <v>44.8581642979848</v>
      </c>
      <c r="AZ17">
        <v>34.092833728481303</v>
      </c>
      <c r="BA17">
        <v>14.3699576614544</v>
      </c>
      <c r="BE17">
        <f ca="1"/>
        <v>3.17</v>
      </c>
      <c r="BF17">
        <f ca="1"/>
        <v>42.81</v>
      </c>
      <c r="BG17">
        <f ca="1"/>
        <v>45.74</v>
      </c>
      <c r="BH17">
        <f ca="1"/>
        <v>49.94</v>
      </c>
      <c r="BI17">
        <f ca="1"/>
        <v>52.36</v>
      </c>
      <c r="BJ17">
        <f ca="1"/>
        <v>53.59</v>
      </c>
      <c r="BK17">
        <f ca="1"/>
        <v>55.2</v>
      </c>
      <c r="BL17">
        <f ca="1"/>
        <v>55.95</v>
      </c>
      <c r="BM17">
        <f ca="1"/>
        <v>56.92</v>
      </c>
      <c r="BN17">
        <f ca="1"/>
        <v>57.9</v>
      </c>
      <c r="BO17">
        <f ca="1"/>
        <v>58.74</v>
      </c>
      <c r="BP17">
        <f ca="1"/>
        <v>59.73</v>
      </c>
      <c r="BQ17">
        <f ca="1"/>
        <v>60.35</v>
      </c>
      <c r="BR17">
        <f ca="1"/>
        <v>61.55</v>
      </c>
      <c r="BS17">
        <f ca="1"/>
        <v>62.72</v>
      </c>
      <c r="BT17">
        <f ca="1"/>
        <v>64.33</v>
      </c>
      <c r="BU17">
        <f ca="1"/>
        <v>66.489999999999995</v>
      </c>
      <c r="BV17">
        <f ca="1"/>
        <v>68.48</v>
      </c>
      <c r="BW17">
        <f ca="1"/>
        <v>72.430000000000007</v>
      </c>
      <c r="BX17">
        <f ca="1"/>
        <v>76.08</v>
      </c>
      <c r="BY17">
        <f ca="1"/>
        <v>81.12</v>
      </c>
      <c r="BZ17">
        <f ca="1"/>
        <v>87.66</v>
      </c>
    </row>
    <row r="18" spans="2:78">
      <c r="B18" s="50" t="s">
        <v>12</v>
      </c>
      <c r="C18" s="328" t="str">
        <f ca="1">IF(INDEX(OutcomeInfo,MATCH(B2,Outcomes,0),4)="yes",InterpretIncreaseWorse,InterpretIncreaseBetter)</f>
        <v/>
      </c>
      <c r="D18" s="329"/>
      <c r="E18" s="329"/>
      <c r="F18" s="329"/>
      <c r="G18" s="329"/>
      <c r="I18" s="6" t="str">
        <f ca="1"/>
        <v>5 years  0 mo</v>
      </c>
      <c r="J18" s="40">
        <f ca="1"/>
        <v>42.2</v>
      </c>
      <c r="K18" s="41">
        <f ca="1"/>
        <v>45.4</v>
      </c>
      <c r="L18" s="40">
        <f ca="1"/>
        <v>49.6</v>
      </c>
      <c r="M18" s="41">
        <f ca="1"/>
        <v>51.8</v>
      </c>
      <c r="N18" s="40">
        <f ca="1"/>
        <v>53.2</v>
      </c>
      <c r="O18" s="41">
        <f ca="1"/>
        <v>54.9</v>
      </c>
      <c r="P18" s="40">
        <f ca="1"/>
        <v>55.7</v>
      </c>
      <c r="Q18" s="41">
        <f ca="1"/>
        <v>56.8</v>
      </c>
      <c r="R18" s="40">
        <f ca="1"/>
        <v>57.6</v>
      </c>
      <c r="S18" s="41">
        <f ca="1"/>
        <v>58.3</v>
      </c>
      <c r="T18" s="40">
        <f ca="1"/>
        <v>59.4</v>
      </c>
      <c r="U18" s="41">
        <f ca="1"/>
        <v>60</v>
      </c>
      <c r="V18" s="40">
        <f ca="1"/>
        <v>61.3</v>
      </c>
      <c r="W18" s="41">
        <f ca="1"/>
        <v>62.6</v>
      </c>
      <c r="X18" s="40">
        <f ca="1"/>
        <v>64.3</v>
      </c>
      <c r="Y18" s="41">
        <f ca="1"/>
        <v>66.099999999999994</v>
      </c>
      <c r="Z18" s="40">
        <f ca="1"/>
        <v>68</v>
      </c>
      <c r="AA18" s="41">
        <f ca="1"/>
        <v>71.7</v>
      </c>
      <c r="AB18" s="40">
        <f ca="1"/>
        <v>74.8</v>
      </c>
      <c r="AC18" s="41">
        <f ca="1"/>
        <v>79.3</v>
      </c>
      <c r="AD18" s="42">
        <f ca="1"/>
        <v>84.7</v>
      </c>
      <c r="AH18">
        <v>3.17</v>
      </c>
      <c r="AI18" s="47">
        <f t="shared" ca="1" si="8"/>
        <v>42.81</v>
      </c>
      <c r="AJ18" s="47">
        <f t="shared" ca="1" si="8"/>
        <v>45.74</v>
      </c>
      <c r="AK18" s="47">
        <f t="shared" ca="1" si="8"/>
        <v>49.94</v>
      </c>
      <c r="AL18" s="47">
        <f t="shared" ca="1" si="8"/>
        <v>55.2</v>
      </c>
      <c r="AM18" s="47">
        <f t="shared" ca="1" si="8"/>
        <v>59.73</v>
      </c>
      <c r="AN18" s="47">
        <f t="shared" ca="1" si="8"/>
        <v>66.489999999999995</v>
      </c>
      <c r="AO18" s="47">
        <f t="shared" ca="1" si="8"/>
        <v>76.08</v>
      </c>
      <c r="AP18" s="47">
        <f t="shared" ca="1" si="8"/>
        <v>81.12</v>
      </c>
      <c r="AQ18" s="47" t="e">
        <f t="shared" ca="1" si="8"/>
        <v>#N/A</v>
      </c>
      <c r="AR18">
        <v>16</v>
      </c>
      <c r="AT18">
        <v>17</v>
      </c>
      <c r="AU18" t="s">
        <v>40</v>
      </c>
      <c r="AV18">
        <v>3.4142621185575099</v>
      </c>
      <c r="AW18">
        <v>55.985789458179902</v>
      </c>
      <c r="AX18">
        <v>49.3152208726152</v>
      </c>
      <c r="AY18">
        <v>45.240900053659502</v>
      </c>
      <c r="AZ18">
        <v>34.306573754075998</v>
      </c>
      <c r="BA18">
        <v>14.386306302818401</v>
      </c>
      <c r="BE18">
        <f ca="1"/>
        <v>3.25</v>
      </c>
      <c r="BF18">
        <f ca="1"/>
        <v>42.74</v>
      </c>
      <c r="BG18">
        <f ca="1"/>
        <v>45.7</v>
      </c>
      <c r="BH18">
        <f ca="1"/>
        <v>49.9</v>
      </c>
      <c r="BI18">
        <f ca="1"/>
        <v>52.29</v>
      </c>
      <c r="BJ18">
        <f ca="1"/>
        <v>53.55</v>
      </c>
      <c r="BK18">
        <f ca="1"/>
        <v>55.16</v>
      </c>
      <c r="BL18">
        <f ca="1"/>
        <v>55.91</v>
      </c>
      <c r="BM18">
        <f ca="1"/>
        <v>56.9</v>
      </c>
      <c r="BN18">
        <f ca="1"/>
        <v>57.86</v>
      </c>
      <c r="BO18">
        <f ca="1"/>
        <v>58.68</v>
      </c>
      <c r="BP18">
        <f ca="1"/>
        <v>59.68</v>
      </c>
      <c r="BQ18">
        <f ca="1"/>
        <v>60.3</v>
      </c>
      <c r="BR18">
        <f ca="1"/>
        <v>61.51</v>
      </c>
      <c r="BS18">
        <f ca="1"/>
        <v>62.7</v>
      </c>
      <c r="BT18">
        <f ca="1"/>
        <v>64.319999999999993</v>
      </c>
      <c r="BU18">
        <f ca="1"/>
        <v>66.44</v>
      </c>
      <c r="BV18">
        <f ca="1"/>
        <v>68.42</v>
      </c>
      <c r="BW18">
        <f ca="1"/>
        <v>72.34</v>
      </c>
      <c r="BX18">
        <f ca="1"/>
        <v>75.91</v>
      </c>
      <c r="BY18">
        <f ca="1"/>
        <v>80.88</v>
      </c>
      <c r="BZ18">
        <f ca="1"/>
        <v>87.29</v>
      </c>
    </row>
    <row r="19" spans="2:78">
      <c r="B19" s="50"/>
      <c r="C19" s="329"/>
      <c r="D19" s="329"/>
      <c r="E19" s="329"/>
      <c r="F19" s="329"/>
      <c r="G19" s="329"/>
      <c r="I19" s="6" t="str">
        <f ca="1"/>
        <v>3 mo</v>
      </c>
      <c r="J19" s="40">
        <f ca="1"/>
        <v>42.1</v>
      </c>
      <c r="K19" s="41">
        <f ca="1"/>
        <v>45.3</v>
      </c>
      <c r="L19" s="40">
        <f ca="1"/>
        <v>49.5</v>
      </c>
      <c r="M19" s="41">
        <f ca="1"/>
        <v>51.7</v>
      </c>
      <c r="N19" s="40">
        <f ca="1"/>
        <v>53.1</v>
      </c>
      <c r="O19" s="41">
        <f ca="1"/>
        <v>54.8</v>
      </c>
      <c r="P19" s="40">
        <f ca="1"/>
        <v>55.6</v>
      </c>
      <c r="Q19" s="41">
        <f ca="1"/>
        <v>56.7</v>
      </c>
      <c r="R19" s="40">
        <f ca="1"/>
        <v>57.5</v>
      </c>
      <c r="S19" s="41">
        <f ca="1"/>
        <v>58.2</v>
      </c>
      <c r="T19" s="40">
        <f ca="1"/>
        <v>59.3</v>
      </c>
      <c r="U19" s="41">
        <f ca="1"/>
        <v>59.9</v>
      </c>
      <c r="V19" s="40">
        <f ca="1"/>
        <v>61.2</v>
      </c>
      <c r="W19" s="41">
        <f ca="1"/>
        <v>62.6</v>
      </c>
      <c r="X19" s="40">
        <f ca="1"/>
        <v>64.3</v>
      </c>
      <c r="Y19" s="41">
        <f ca="1"/>
        <v>66</v>
      </c>
      <c r="Z19" s="40">
        <f ca="1"/>
        <v>67.8</v>
      </c>
      <c r="AA19" s="41">
        <f ca="1"/>
        <v>71.5</v>
      </c>
      <c r="AB19" s="40">
        <f ca="1"/>
        <v>74.3</v>
      </c>
      <c r="AC19" s="41">
        <f ca="1"/>
        <v>78.900000000000006</v>
      </c>
      <c r="AD19" s="42">
        <f ca="1"/>
        <v>83.8</v>
      </c>
      <c r="AH19">
        <v>3.25</v>
      </c>
      <c r="AI19" s="47">
        <f t="shared" ca="1" si="8"/>
        <v>42.74</v>
      </c>
      <c r="AJ19" s="47">
        <f t="shared" ca="1" si="8"/>
        <v>45.7</v>
      </c>
      <c r="AK19" s="47">
        <f t="shared" ca="1" si="8"/>
        <v>49.9</v>
      </c>
      <c r="AL19" s="47">
        <f t="shared" ca="1" si="8"/>
        <v>55.16</v>
      </c>
      <c r="AM19" s="47">
        <f t="shared" ca="1" si="8"/>
        <v>59.68</v>
      </c>
      <c r="AN19" s="47">
        <f t="shared" ca="1" si="8"/>
        <v>66.44</v>
      </c>
      <c r="AO19" s="47">
        <f t="shared" ca="1" si="8"/>
        <v>75.91</v>
      </c>
      <c r="AP19" s="47">
        <f t="shared" ca="1" si="8"/>
        <v>80.88</v>
      </c>
      <c r="AQ19" s="47" t="e">
        <f t="shared" ca="1" si="8"/>
        <v>#N/A</v>
      </c>
      <c r="AR19">
        <v>17</v>
      </c>
      <c r="AT19">
        <v>18</v>
      </c>
      <c r="AU19" t="s">
        <v>40</v>
      </c>
      <c r="AV19">
        <v>3.4975954518908399</v>
      </c>
      <c r="AW19">
        <v>56.653745977984798</v>
      </c>
      <c r="AX19">
        <v>49.778232082175897</v>
      </c>
      <c r="AY19">
        <v>45.615475748623403</v>
      </c>
      <c r="AZ19">
        <v>34.5084071076379</v>
      </c>
      <c r="BA19">
        <v>14.4008914298583</v>
      </c>
      <c r="BE19">
        <f ca="1"/>
        <v>3.33</v>
      </c>
      <c r="BF19">
        <f ca="1"/>
        <v>42.66</v>
      </c>
      <c r="BG19">
        <f ca="1"/>
        <v>45.65</v>
      </c>
      <c r="BH19">
        <f ca="1"/>
        <v>49.86</v>
      </c>
      <c r="BI19">
        <f ca="1"/>
        <v>52.23</v>
      </c>
      <c r="BJ19">
        <f ca="1"/>
        <v>53.5</v>
      </c>
      <c r="BK19">
        <f ca="1"/>
        <v>55.12</v>
      </c>
      <c r="BL19">
        <f ca="1"/>
        <v>55.88</v>
      </c>
      <c r="BM19">
        <f ca="1"/>
        <v>56.88</v>
      </c>
      <c r="BN19">
        <f ca="1"/>
        <v>57.82</v>
      </c>
      <c r="BO19">
        <f ca="1"/>
        <v>58.62</v>
      </c>
      <c r="BP19">
        <f ca="1"/>
        <v>59.64</v>
      </c>
      <c r="BQ19">
        <f ca="1"/>
        <v>60.26</v>
      </c>
      <c r="BR19">
        <f ca="1"/>
        <v>61.47</v>
      </c>
      <c r="BS19">
        <f ca="1"/>
        <v>62.68</v>
      </c>
      <c r="BT19">
        <f ca="1"/>
        <v>64.31</v>
      </c>
      <c r="BU19">
        <f ca="1"/>
        <v>66.39</v>
      </c>
      <c r="BV19">
        <f ca="1"/>
        <v>68.349999999999994</v>
      </c>
      <c r="BW19">
        <f ca="1"/>
        <v>72.25</v>
      </c>
      <c r="BX19">
        <f ca="1"/>
        <v>75.75</v>
      </c>
      <c r="BY19">
        <f ca="1"/>
        <v>80.66</v>
      </c>
      <c r="BZ19">
        <f ca="1"/>
        <v>86.92</v>
      </c>
    </row>
    <row r="20" spans="2:78">
      <c r="C20" s="62">
        <f>VLOOKUP(INDEX(OutcomeInfo,MATCH(B2,Outcomes,0),3),tenPercent,MATCH(B1,GMFCS)+1,FALSE)</f>
        <v>-39.799999999999997</v>
      </c>
      <c r="D20" s="62" t="s">
        <v>13</v>
      </c>
      <c r="I20" s="6" t="str">
        <f ca="1"/>
        <v>6 mo</v>
      </c>
      <c r="J20" s="40">
        <f ca="1"/>
        <v>42</v>
      </c>
      <c r="K20" s="41">
        <f ca="1"/>
        <v>45.2</v>
      </c>
      <c r="L20" s="40">
        <f ca="1"/>
        <v>49.4</v>
      </c>
      <c r="M20" s="41">
        <f ca="1"/>
        <v>51.5</v>
      </c>
      <c r="N20" s="40">
        <f ca="1"/>
        <v>53.1</v>
      </c>
      <c r="O20" s="41">
        <f ca="1"/>
        <v>54.7</v>
      </c>
      <c r="P20" s="40">
        <f ca="1"/>
        <v>55.6</v>
      </c>
      <c r="Q20" s="41">
        <f ca="1"/>
        <v>56.7</v>
      </c>
      <c r="R20" s="40">
        <f ca="1"/>
        <v>57.4</v>
      </c>
      <c r="S20" s="41">
        <f ca="1"/>
        <v>58.1</v>
      </c>
      <c r="T20" s="40">
        <f ca="1"/>
        <v>59.3</v>
      </c>
      <c r="U20" s="41">
        <f ca="1"/>
        <v>59.9</v>
      </c>
      <c r="V20" s="40">
        <f ca="1"/>
        <v>61.2</v>
      </c>
      <c r="W20" s="41">
        <f ca="1"/>
        <v>62.6</v>
      </c>
      <c r="X20" s="40">
        <f ca="1"/>
        <v>64.3</v>
      </c>
      <c r="Y20" s="41">
        <f ca="1"/>
        <v>65.900000000000006</v>
      </c>
      <c r="Z20" s="40">
        <f ca="1"/>
        <v>67.7</v>
      </c>
      <c r="AA20" s="41">
        <f ca="1"/>
        <v>71.3</v>
      </c>
      <c r="AB20" s="40">
        <f ca="1"/>
        <v>74</v>
      </c>
      <c r="AC20" s="41">
        <f ca="1"/>
        <v>78.5</v>
      </c>
      <c r="AD20" s="42">
        <f ca="1"/>
        <v>83.1</v>
      </c>
      <c r="AH20">
        <v>3.33</v>
      </c>
      <c r="AI20" s="47">
        <f t="shared" ca="1" si="8"/>
        <v>42.66</v>
      </c>
      <c r="AJ20" s="47">
        <f t="shared" ca="1" si="8"/>
        <v>45.65</v>
      </c>
      <c r="AK20" s="47">
        <f t="shared" ca="1" si="8"/>
        <v>49.86</v>
      </c>
      <c r="AL20" s="47">
        <f t="shared" ca="1" si="8"/>
        <v>55.12</v>
      </c>
      <c r="AM20" s="47">
        <f t="shared" ca="1" si="8"/>
        <v>59.64</v>
      </c>
      <c r="AN20" s="47">
        <f t="shared" ca="1" si="8"/>
        <v>66.39</v>
      </c>
      <c r="AO20" s="47">
        <f t="shared" ca="1" si="8"/>
        <v>75.75</v>
      </c>
      <c r="AP20" s="47">
        <f t="shared" ca="1" si="8"/>
        <v>80.66</v>
      </c>
      <c r="AQ20" s="47" t="e">
        <f t="shared" ca="1" si="8"/>
        <v>#N/A</v>
      </c>
      <c r="AR20">
        <v>18</v>
      </c>
      <c r="AT20">
        <v>19</v>
      </c>
      <c r="AU20" t="s">
        <v>40</v>
      </c>
      <c r="AV20">
        <v>3.5809287852241698</v>
      </c>
      <c r="AW20">
        <v>57.302825831524203</v>
      </c>
      <c r="AX20">
        <v>50.229566479427199</v>
      </c>
      <c r="AY20">
        <v>45.982065358236298</v>
      </c>
      <c r="AZ20">
        <v>34.698997066148102</v>
      </c>
      <c r="BA20">
        <v>14.4139032713953</v>
      </c>
      <c r="BE20">
        <f ca="1"/>
        <v>3.42</v>
      </c>
      <c r="BF20">
        <f ca="1"/>
        <v>42.59</v>
      </c>
      <c r="BG20">
        <f ca="1"/>
        <v>45.61</v>
      </c>
      <c r="BH20">
        <f ca="1"/>
        <v>49.81</v>
      </c>
      <c r="BI20">
        <f ca="1"/>
        <v>52.16</v>
      </c>
      <c r="BJ20">
        <f ca="1"/>
        <v>53.45</v>
      </c>
      <c r="BK20">
        <f ca="1"/>
        <v>55.08</v>
      </c>
      <c r="BL20">
        <f ca="1"/>
        <v>55.85</v>
      </c>
      <c r="BM20">
        <f ca="1"/>
        <v>56.86</v>
      </c>
      <c r="BN20">
        <f ca="1"/>
        <v>57.78</v>
      </c>
      <c r="BO20">
        <f ca="1"/>
        <v>58.56</v>
      </c>
      <c r="BP20">
        <f ca="1"/>
        <v>59.6</v>
      </c>
      <c r="BQ20">
        <f ca="1"/>
        <v>60.22</v>
      </c>
      <c r="BR20">
        <f ca="1"/>
        <v>61.43</v>
      </c>
      <c r="BS20">
        <f ca="1"/>
        <v>62.66</v>
      </c>
      <c r="BT20">
        <f ca="1"/>
        <v>64.3</v>
      </c>
      <c r="BU20">
        <f ca="1"/>
        <v>66.349999999999994</v>
      </c>
      <c r="BV20">
        <f ca="1"/>
        <v>68.290000000000006</v>
      </c>
      <c r="BW20">
        <f ca="1"/>
        <v>72.17</v>
      </c>
      <c r="BX20">
        <f ca="1"/>
        <v>75.599999999999994</v>
      </c>
      <c r="BY20">
        <f ca="1"/>
        <v>80.44</v>
      </c>
      <c r="BZ20">
        <f ca="1"/>
        <v>86.57</v>
      </c>
    </row>
    <row r="21" spans="2:78" ht="17" thickBot="1">
      <c r="C21" s="62">
        <f>VLOOKUP(INDEX(OutcomeInfo,MATCH(B2,Outcomes,0),3),ninetyPercent,MATCH(B1,GMFCS)+1,FALSE)</f>
        <v>31</v>
      </c>
      <c r="D21" s="62" t="s">
        <v>14</v>
      </c>
      <c r="I21" s="10" t="str">
        <f ca="1"/>
        <v>9 mo</v>
      </c>
      <c r="J21" s="43">
        <f ca="1"/>
        <v>41.9</v>
      </c>
      <c r="K21" s="44">
        <f ca="1"/>
        <v>45.1</v>
      </c>
      <c r="L21" s="43">
        <f ca="1"/>
        <v>49.3</v>
      </c>
      <c r="M21" s="44">
        <f ca="1"/>
        <v>51.4</v>
      </c>
      <c r="N21" s="43">
        <f ca="1"/>
        <v>53</v>
      </c>
      <c r="O21" s="44">
        <f ca="1"/>
        <v>54.7</v>
      </c>
      <c r="P21" s="43">
        <f ca="1"/>
        <v>55.5</v>
      </c>
      <c r="Q21" s="44">
        <f ca="1"/>
        <v>56.7</v>
      </c>
      <c r="R21" s="43">
        <f ca="1"/>
        <v>57.4</v>
      </c>
      <c r="S21" s="44">
        <f ca="1"/>
        <v>58</v>
      </c>
      <c r="T21" s="43">
        <f ca="1"/>
        <v>59.2</v>
      </c>
      <c r="U21" s="44">
        <f ca="1"/>
        <v>59.9</v>
      </c>
      <c r="V21" s="43">
        <f ca="1"/>
        <v>61.1</v>
      </c>
      <c r="W21" s="44">
        <f ca="1"/>
        <v>62.6</v>
      </c>
      <c r="X21" s="43">
        <f ca="1"/>
        <v>64.400000000000006</v>
      </c>
      <c r="Y21" s="44">
        <f ca="1"/>
        <v>65.900000000000006</v>
      </c>
      <c r="Z21" s="43">
        <f ca="1"/>
        <v>67.599999999999994</v>
      </c>
      <c r="AA21" s="44">
        <f ca="1"/>
        <v>71.099999999999994</v>
      </c>
      <c r="AB21" s="43">
        <f ca="1"/>
        <v>73.7</v>
      </c>
      <c r="AC21" s="44">
        <f ca="1"/>
        <v>78.3</v>
      </c>
      <c r="AD21" s="45">
        <f ca="1"/>
        <v>82.5</v>
      </c>
      <c r="AH21">
        <v>3.42</v>
      </c>
      <c r="AI21" s="47">
        <f t="shared" ca="1" si="8"/>
        <v>42.59</v>
      </c>
      <c r="AJ21" s="47">
        <f t="shared" ca="1" si="8"/>
        <v>45.61</v>
      </c>
      <c r="AK21" s="47">
        <f t="shared" ca="1" si="8"/>
        <v>49.81</v>
      </c>
      <c r="AL21" s="47">
        <f t="shared" ca="1" si="8"/>
        <v>55.08</v>
      </c>
      <c r="AM21" s="47">
        <f t="shared" ca="1" si="8"/>
        <v>59.6</v>
      </c>
      <c r="AN21" s="47">
        <f t="shared" ca="1" si="8"/>
        <v>66.349999999999994</v>
      </c>
      <c r="AO21" s="47">
        <f t="shared" ca="1" si="8"/>
        <v>75.599999999999994</v>
      </c>
      <c r="AP21" s="47">
        <f t="shared" ca="1" si="8"/>
        <v>80.44</v>
      </c>
      <c r="AQ21" s="47" t="e">
        <f t="shared" ca="1" si="8"/>
        <v>#N/A</v>
      </c>
      <c r="AR21">
        <v>19</v>
      </c>
      <c r="AT21">
        <v>20</v>
      </c>
      <c r="AU21" t="s">
        <v>40</v>
      </c>
      <c r="AV21">
        <v>3.6642621185575099</v>
      </c>
      <c r="AW21">
        <v>57.933562479463298</v>
      </c>
      <c r="AX21">
        <v>50.669518545243001</v>
      </c>
      <c r="AY21">
        <v>46.340839148642203</v>
      </c>
      <c r="AZ21">
        <v>34.878969957862203</v>
      </c>
      <c r="BA21">
        <v>14.4255115364257</v>
      </c>
      <c r="BE21">
        <f ca="1"/>
        <v>3.5</v>
      </c>
      <c r="BF21">
        <f ca="1"/>
        <v>42.52</v>
      </c>
      <c r="BG21">
        <f ca="1"/>
        <v>45.57</v>
      </c>
      <c r="BH21">
        <f ca="1"/>
        <v>49.77</v>
      </c>
      <c r="BI21">
        <f ca="1"/>
        <v>52.1</v>
      </c>
      <c r="BJ21">
        <f ca="1"/>
        <v>53.41</v>
      </c>
      <c r="BK21">
        <f ca="1"/>
        <v>55.05</v>
      </c>
      <c r="BL21">
        <f ca="1"/>
        <v>55.82</v>
      </c>
      <c r="BM21">
        <f ca="1"/>
        <v>56.84</v>
      </c>
      <c r="BN21">
        <f ca="1"/>
        <v>57.74</v>
      </c>
      <c r="BO21">
        <f ca="1"/>
        <v>58.51</v>
      </c>
      <c r="BP21">
        <f ca="1"/>
        <v>59.56</v>
      </c>
      <c r="BQ21">
        <f ca="1"/>
        <v>60.18</v>
      </c>
      <c r="BR21">
        <f ca="1"/>
        <v>61.4</v>
      </c>
      <c r="BS21">
        <f ca="1"/>
        <v>62.64</v>
      </c>
      <c r="BT21">
        <f ca="1"/>
        <v>64.3</v>
      </c>
      <c r="BU21">
        <f ca="1"/>
        <v>66.3</v>
      </c>
      <c r="BV21">
        <f ca="1"/>
        <v>68.239999999999995</v>
      </c>
      <c r="BW21">
        <f ca="1"/>
        <v>72.08</v>
      </c>
      <c r="BX21">
        <f ca="1"/>
        <v>75.45</v>
      </c>
      <c r="BY21">
        <f ca="1"/>
        <v>80.23</v>
      </c>
      <c r="BZ21">
        <f ca="1"/>
        <v>86.24</v>
      </c>
    </row>
    <row r="22" spans="2:78">
      <c r="C22" s="62">
        <f>VLOOKUP(INDEX(OutcomeInfo,MATCH(B2,Outcomes,0),3),twentyfivePercent,MATCH(B1,GMFCS)+1,FALSE)</f>
        <v>-14</v>
      </c>
      <c r="D22" s="62" t="s">
        <v>114</v>
      </c>
      <c r="I22" s="6" t="str">
        <f ca="1"/>
        <v>6 years  0 mo</v>
      </c>
      <c r="J22" s="40">
        <f ca="1"/>
        <v>41.9</v>
      </c>
      <c r="K22" s="41">
        <f ca="1"/>
        <v>45.1</v>
      </c>
      <c r="L22" s="40">
        <f ca="1"/>
        <v>49.2</v>
      </c>
      <c r="M22" s="41">
        <f ca="1"/>
        <v>51.3</v>
      </c>
      <c r="N22" s="40">
        <f ca="1"/>
        <v>53</v>
      </c>
      <c r="O22" s="41">
        <f ca="1"/>
        <v>54.7</v>
      </c>
      <c r="P22" s="40">
        <f ca="1"/>
        <v>55.5</v>
      </c>
      <c r="Q22" s="41">
        <f ca="1"/>
        <v>56.7</v>
      </c>
      <c r="R22" s="40">
        <f ca="1"/>
        <v>57.4</v>
      </c>
      <c r="S22" s="41">
        <f ca="1"/>
        <v>58</v>
      </c>
      <c r="T22" s="40">
        <f ca="1"/>
        <v>59.3</v>
      </c>
      <c r="U22" s="41">
        <f ca="1"/>
        <v>59.9</v>
      </c>
      <c r="V22" s="40">
        <f ca="1"/>
        <v>61.1</v>
      </c>
      <c r="W22" s="41">
        <f ca="1"/>
        <v>62.7</v>
      </c>
      <c r="X22" s="40">
        <f ca="1"/>
        <v>64.400000000000006</v>
      </c>
      <c r="Y22" s="41">
        <f ca="1"/>
        <v>65.900000000000006</v>
      </c>
      <c r="Z22" s="40">
        <f ca="1"/>
        <v>67.599999999999994</v>
      </c>
      <c r="AA22" s="41">
        <f ca="1"/>
        <v>71</v>
      </c>
      <c r="AB22" s="40">
        <f ca="1"/>
        <v>73.400000000000006</v>
      </c>
      <c r="AC22" s="41">
        <f ca="1"/>
        <v>78.2</v>
      </c>
      <c r="AD22" s="42">
        <f ca="1"/>
        <v>82</v>
      </c>
      <c r="AH22">
        <v>3.5</v>
      </c>
      <c r="AI22" s="47">
        <f t="shared" ca="1" si="8"/>
        <v>42.52</v>
      </c>
      <c r="AJ22" s="47">
        <f t="shared" ca="1" si="8"/>
        <v>45.57</v>
      </c>
      <c r="AK22" s="47">
        <f t="shared" ca="1" si="8"/>
        <v>49.77</v>
      </c>
      <c r="AL22" s="47">
        <f t="shared" ca="1" si="8"/>
        <v>55.05</v>
      </c>
      <c r="AM22" s="47">
        <f t="shared" ca="1" si="8"/>
        <v>59.56</v>
      </c>
      <c r="AN22" s="47">
        <f t="shared" ca="1" si="8"/>
        <v>66.3</v>
      </c>
      <c r="AO22" s="47">
        <f t="shared" ca="1" si="8"/>
        <v>75.45</v>
      </c>
      <c r="AP22" s="47">
        <f t="shared" ca="1" si="8"/>
        <v>80.23</v>
      </c>
      <c r="AQ22" s="47" t="e">
        <f t="shared" ca="1" si="8"/>
        <v>#N/A</v>
      </c>
      <c r="AR22">
        <v>20</v>
      </c>
      <c r="AT22">
        <v>21</v>
      </c>
      <c r="AU22" t="s">
        <v>40</v>
      </c>
      <c r="AV22">
        <v>3.7475954518908399</v>
      </c>
      <c r="AW22">
        <v>58.546474306696901</v>
      </c>
      <c r="AX22">
        <v>51.098375333900002</v>
      </c>
      <c r="AY22">
        <v>46.691963755851198</v>
      </c>
      <c r="AZ22">
        <v>35.048917220588699</v>
      </c>
      <c r="BA22">
        <v>14.4358676275781</v>
      </c>
      <c r="BE22">
        <f ca="1"/>
        <v>3.58</v>
      </c>
      <c r="BF22">
        <f ca="1"/>
        <v>42.46</v>
      </c>
      <c r="BG22">
        <f ca="1"/>
        <v>45.53</v>
      </c>
      <c r="BH22">
        <f ca="1"/>
        <v>49.74</v>
      </c>
      <c r="BI22">
        <f ca="1"/>
        <v>52.04</v>
      </c>
      <c r="BJ22">
        <f ca="1"/>
        <v>53.37</v>
      </c>
      <c r="BK22">
        <f ca="1"/>
        <v>55.01</v>
      </c>
      <c r="BL22">
        <f ca="1"/>
        <v>55.79</v>
      </c>
      <c r="BM22">
        <f ca="1"/>
        <v>56.83</v>
      </c>
      <c r="BN22">
        <f ca="1"/>
        <v>57.7</v>
      </c>
      <c r="BO22">
        <f ca="1"/>
        <v>58.46</v>
      </c>
      <c r="BP22">
        <f ca="1"/>
        <v>59.52</v>
      </c>
      <c r="BQ22">
        <f ca="1"/>
        <v>60.14</v>
      </c>
      <c r="BR22">
        <f ca="1"/>
        <v>61.37</v>
      </c>
      <c r="BS22">
        <f ca="1"/>
        <v>62.63</v>
      </c>
      <c r="BT22">
        <f ca="1"/>
        <v>64.290000000000006</v>
      </c>
      <c r="BU22">
        <f ca="1"/>
        <v>66.260000000000005</v>
      </c>
      <c r="BV22">
        <f ca="1"/>
        <v>68.180000000000007</v>
      </c>
      <c r="BW22">
        <f ca="1"/>
        <v>72</v>
      </c>
      <c r="BX22">
        <f ca="1"/>
        <v>75.3</v>
      </c>
      <c r="BY22">
        <f ca="1"/>
        <v>80.03</v>
      </c>
      <c r="BZ22">
        <f ca="1"/>
        <v>85.91</v>
      </c>
    </row>
    <row r="23" spans="2:78">
      <c r="B23" s="48"/>
      <c r="C23" s="47">
        <f>VLOOKUP(INDEX(OutcomeInfo,MATCH(B2,Outcomes,0),3),seventyfivePercent,MATCH(B1,GMFCS)+1,FALSE)</f>
        <v>14</v>
      </c>
      <c r="D23" s="47" t="s">
        <v>115</v>
      </c>
      <c r="I23" s="6" t="str">
        <f ca="1"/>
        <v>3 mo</v>
      </c>
      <c r="J23" s="40">
        <f ca="1"/>
        <v>41.9</v>
      </c>
      <c r="K23" s="41">
        <f ca="1"/>
        <v>45.1</v>
      </c>
      <c r="L23" s="40">
        <f ca="1"/>
        <v>49.2</v>
      </c>
      <c r="M23" s="41">
        <f ca="1"/>
        <v>51.3</v>
      </c>
      <c r="N23" s="40">
        <f ca="1"/>
        <v>53</v>
      </c>
      <c r="O23" s="41">
        <f ca="1"/>
        <v>54.7</v>
      </c>
      <c r="P23" s="40">
        <f ca="1"/>
        <v>55.5</v>
      </c>
      <c r="Q23" s="41">
        <f ca="1"/>
        <v>56.7</v>
      </c>
      <c r="R23" s="40">
        <f ca="1"/>
        <v>57.4</v>
      </c>
      <c r="S23" s="41">
        <f ca="1"/>
        <v>58</v>
      </c>
      <c r="T23" s="40">
        <f ca="1"/>
        <v>59.3</v>
      </c>
      <c r="U23" s="41">
        <f ca="1"/>
        <v>59.9</v>
      </c>
      <c r="V23" s="40">
        <f ca="1"/>
        <v>61.2</v>
      </c>
      <c r="W23" s="41">
        <f ca="1"/>
        <v>62.8</v>
      </c>
      <c r="X23" s="40">
        <f ca="1"/>
        <v>64.5</v>
      </c>
      <c r="Y23" s="41">
        <f ca="1"/>
        <v>65.900000000000006</v>
      </c>
      <c r="Z23" s="40">
        <f ca="1"/>
        <v>67.599999999999994</v>
      </c>
      <c r="AA23" s="41">
        <f ca="1"/>
        <v>70.900000000000006</v>
      </c>
      <c r="AB23" s="40">
        <f ca="1"/>
        <v>73.2</v>
      </c>
      <c r="AC23" s="41">
        <f ca="1"/>
        <v>78.2</v>
      </c>
      <c r="AD23" s="42">
        <f ca="1"/>
        <v>81.7</v>
      </c>
      <c r="AH23">
        <v>3.58</v>
      </c>
      <c r="AI23" s="47">
        <f t="shared" ca="1" si="8"/>
        <v>42.46</v>
      </c>
      <c r="AJ23" s="47">
        <f t="shared" ca="1" si="8"/>
        <v>45.53</v>
      </c>
      <c r="AK23" s="47">
        <f t="shared" ca="1" si="8"/>
        <v>49.74</v>
      </c>
      <c r="AL23" s="47">
        <f t="shared" ca="1" si="8"/>
        <v>55.01</v>
      </c>
      <c r="AM23" s="47">
        <f t="shared" ca="1" si="8"/>
        <v>59.52</v>
      </c>
      <c r="AN23" s="47">
        <f t="shared" ca="1" si="8"/>
        <v>66.260000000000005</v>
      </c>
      <c r="AO23" s="47">
        <f t="shared" ca="1" si="8"/>
        <v>75.3</v>
      </c>
      <c r="AP23" s="47">
        <f t="shared" ca="1" si="8"/>
        <v>80.03</v>
      </c>
      <c r="AQ23" s="47" t="e">
        <f t="shared" ca="1" si="8"/>
        <v>#N/A</v>
      </c>
      <c r="AR23">
        <v>21</v>
      </c>
      <c r="AT23">
        <v>22</v>
      </c>
      <c r="AU23" t="s">
        <v>40</v>
      </c>
      <c r="AV23">
        <v>3.8309287852241698</v>
      </c>
      <c r="AW23">
        <v>59.142065048396098</v>
      </c>
      <c r="AX23">
        <v>51.516416660370801</v>
      </c>
      <c r="AY23">
        <v>47.035602263135097</v>
      </c>
      <c r="AZ23">
        <v>35.209397345307103</v>
      </c>
      <c r="BA23">
        <v>14.4451066158055</v>
      </c>
      <c r="BE23">
        <f ca="1"/>
        <v>3.67</v>
      </c>
      <c r="BF23">
        <f ca="1"/>
        <v>42.4</v>
      </c>
      <c r="BG23">
        <f ca="1"/>
        <v>45.49</v>
      </c>
      <c r="BH23">
        <f ca="1"/>
        <v>49.7</v>
      </c>
      <c r="BI23">
        <f ca="1"/>
        <v>51.98</v>
      </c>
      <c r="BJ23">
        <f ca="1"/>
        <v>53.33</v>
      </c>
      <c r="BK23">
        <f ca="1"/>
        <v>54.98</v>
      </c>
      <c r="BL23">
        <f ca="1"/>
        <v>55.76</v>
      </c>
      <c r="BM23">
        <f ca="1"/>
        <v>56.81</v>
      </c>
      <c r="BN23">
        <f ca="1"/>
        <v>57.66</v>
      </c>
      <c r="BO23">
        <f ca="1"/>
        <v>58.41</v>
      </c>
      <c r="BP23">
        <f ca="1"/>
        <v>59.49</v>
      </c>
      <c r="BQ23">
        <f ca="1"/>
        <v>60.1</v>
      </c>
      <c r="BR23">
        <f ca="1"/>
        <v>61.34</v>
      </c>
      <c r="BS23">
        <f ca="1"/>
        <v>62.62</v>
      </c>
      <c r="BT23">
        <f ca="1"/>
        <v>64.290000000000006</v>
      </c>
      <c r="BU23">
        <f ca="1"/>
        <v>66.22</v>
      </c>
      <c r="BV23">
        <f ca="1"/>
        <v>68.13</v>
      </c>
      <c r="BW23">
        <f ca="1"/>
        <v>71.930000000000007</v>
      </c>
      <c r="BX23">
        <f ca="1"/>
        <v>75.16</v>
      </c>
      <c r="BY23">
        <f ca="1"/>
        <v>79.84</v>
      </c>
      <c r="BZ23">
        <f ca="1"/>
        <v>85.59</v>
      </c>
    </row>
    <row r="24" spans="2:78">
      <c r="B24" s="48"/>
      <c r="C24" s="62" t="str">
        <f ca="1">IF(OR(C7="",C13="",C6="",C12=""),"",IF(OR(AND(D8="max",D14="max"),AND(D8="min",D14="min")),"undetermined",IF(C14="min",0,IF(C14="max",D15+1,C14))-IF(D8="min",D9-1,IF(D8="max",100,D8))))</f>
        <v/>
      </c>
      <c r="D24" s="62" t="s">
        <v>15</v>
      </c>
      <c r="I24" s="6" t="str">
        <f ca="1"/>
        <v>6 mo</v>
      </c>
      <c r="J24" s="40">
        <f ca="1"/>
        <v>41.9</v>
      </c>
      <c r="K24" s="41">
        <f ca="1"/>
        <v>45.1</v>
      </c>
      <c r="L24" s="40">
        <f ca="1"/>
        <v>49.1</v>
      </c>
      <c r="M24" s="41">
        <f ca="1"/>
        <v>51.2</v>
      </c>
      <c r="N24" s="40">
        <f ca="1"/>
        <v>53</v>
      </c>
      <c r="O24" s="41">
        <f ca="1"/>
        <v>54.7</v>
      </c>
      <c r="P24" s="40">
        <f ca="1"/>
        <v>55.5</v>
      </c>
      <c r="Q24" s="41">
        <f ca="1"/>
        <v>56.8</v>
      </c>
      <c r="R24" s="40">
        <f ca="1"/>
        <v>57.4</v>
      </c>
      <c r="S24" s="41">
        <f ca="1"/>
        <v>58</v>
      </c>
      <c r="T24" s="40">
        <f ca="1"/>
        <v>59.3</v>
      </c>
      <c r="U24" s="41">
        <f ca="1"/>
        <v>59.9</v>
      </c>
      <c r="V24" s="40">
        <f ca="1"/>
        <v>61.2</v>
      </c>
      <c r="W24" s="41">
        <f ca="1"/>
        <v>62.8</v>
      </c>
      <c r="X24" s="40">
        <f ca="1"/>
        <v>64.599999999999994</v>
      </c>
      <c r="Y24" s="41">
        <f ca="1"/>
        <v>65.900000000000006</v>
      </c>
      <c r="Z24" s="40">
        <f ca="1"/>
        <v>67.599999999999994</v>
      </c>
      <c r="AA24" s="41">
        <f ca="1"/>
        <v>70.8</v>
      </c>
      <c r="AB24" s="40">
        <f ca="1"/>
        <v>73.099999999999994</v>
      </c>
      <c r="AC24" s="41">
        <f ca="1"/>
        <v>78.3</v>
      </c>
      <c r="AD24" s="42">
        <f ca="1"/>
        <v>81.5</v>
      </c>
      <c r="AH24">
        <v>3.67</v>
      </c>
      <c r="AI24" s="47">
        <f t="shared" ref="AI24:AQ33" ca="1" si="9">IF(AND(AI$3&gt;=MIN($J$5:$AD$5),AI$3&lt;=MAX($J$5:$AD$5)),INDEX(allCentiles,$AR24,MATCH(AI$3,topRow)),NA())</f>
        <v>42.4</v>
      </c>
      <c r="AJ24" s="47">
        <f t="shared" ca="1" si="9"/>
        <v>45.49</v>
      </c>
      <c r="AK24" s="47">
        <f t="shared" ca="1" si="9"/>
        <v>49.7</v>
      </c>
      <c r="AL24" s="47">
        <f t="shared" ca="1" si="9"/>
        <v>54.98</v>
      </c>
      <c r="AM24" s="47">
        <f t="shared" ca="1" si="9"/>
        <v>59.49</v>
      </c>
      <c r="AN24" s="47">
        <f t="shared" ca="1" si="9"/>
        <v>66.22</v>
      </c>
      <c r="AO24" s="47">
        <f t="shared" ca="1" si="9"/>
        <v>75.16</v>
      </c>
      <c r="AP24" s="47">
        <f t="shared" ca="1" si="9"/>
        <v>79.84</v>
      </c>
      <c r="AQ24" s="47" t="e">
        <f t="shared" ca="1" si="9"/>
        <v>#N/A</v>
      </c>
      <c r="AR24">
        <v>22</v>
      </c>
      <c r="AT24">
        <v>23</v>
      </c>
      <c r="AU24" t="s">
        <v>40</v>
      </c>
      <c r="AV24">
        <v>3.9142621185575099</v>
      </c>
      <c r="AW24">
        <v>59.720824204013702</v>
      </c>
      <c r="AX24">
        <v>51.923915282893901</v>
      </c>
      <c r="AY24">
        <v>47.371914276772998</v>
      </c>
      <c r="AZ24">
        <v>35.360937711515199</v>
      </c>
      <c r="BA24">
        <v>14.4533490020698</v>
      </c>
      <c r="BE24">
        <f ca="1"/>
        <v>3.75</v>
      </c>
      <c r="BF24">
        <f ca="1"/>
        <v>42.34</v>
      </c>
      <c r="BG24">
        <f ca="1"/>
        <v>45.46</v>
      </c>
      <c r="BH24">
        <f ca="1"/>
        <v>49.66</v>
      </c>
      <c r="BI24">
        <f ca="1"/>
        <v>51.92</v>
      </c>
      <c r="BJ24">
        <f ca="1"/>
        <v>53.29</v>
      </c>
      <c r="BK24">
        <f ca="1"/>
        <v>54.95</v>
      </c>
      <c r="BL24">
        <f ca="1"/>
        <v>55.74</v>
      </c>
      <c r="BM24">
        <f ca="1"/>
        <v>56.8</v>
      </c>
      <c r="BN24">
        <f ca="1"/>
        <v>57.63</v>
      </c>
      <c r="BO24">
        <f ca="1"/>
        <v>58.36</v>
      </c>
      <c r="BP24">
        <f ca="1"/>
        <v>59.45</v>
      </c>
      <c r="BQ24">
        <f ca="1"/>
        <v>60.07</v>
      </c>
      <c r="BR24">
        <f ca="1"/>
        <v>61.31</v>
      </c>
      <c r="BS24">
        <f ca="1"/>
        <v>62.61</v>
      </c>
      <c r="BT24">
        <f ca="1"/>
        <v>64.290000000000006</v>
      </c>
      <c r="BU24">
        <f ca="1"/>
        <v>66.180000000000007</v>
      </c>
      <c r="BV24">
        <f ca="1"/>
        <v>68.08</v>
      </c>
      <c r="BW24">
        <f ca="1"/>
        <v>71.849999999999994</v>
      </c>
      <c r="BX24">
        <f ca="1"/>
        <v>75.02</v>
      </c>
      <c r="BY24">
        <f ca="1"/>
        <v>79.66</v>
      </c>
      <c r="BZ24">
        <f ca="1"/>
        <v>85.29</v>
      </c>
    </row>
    <row r="25" spans="2:78" ht="17" thickBot="1">
      <c r="B25" s="48"/>
      <c r="C25" s="62" t="str">
        <f ca="1">IF(OR(C7="",C13="",C6="",C12=""),"",IF(OR(AND(D8="max",D14="max"),AND(D8="min",D14="min")),"undetermined",IF(D14="min",D15,IF(D14="max",100,D14))-IF(C8="min",0,IF(C8="max",100,C8))))</f>
        <v/>
      </c>
      <c r="D25" s="62" t="s">
        <v>16</v>
      </c>
      <c r="I25" s="10" t="str">
        <f ca="1"/>
        <v>9 mo</v>
      </c>
      <c r="J25" s="43">
        <f ca="1"/>
        <v>42</v>
      </c>
      <c r="K25" s="44">
        <f ca="1"/>
        <v>45.1</v>
      </c>
      <c r="L25" s="43">
        <f ca="1"/>
        <v>49.1</v>
      </c>
      <c r="M25" s="44">
        <f ca="1"/>
        <v>51.2</v>
      </c>
      <c r="N25" s="43">
        <f ca="1"/>
        <v>53</v>
      </c>
      <c r="O25" s="44">
        <f ca="1"/>
        <v>54.7</v>
      </c>
      <c r="P25" s="43">
        <f ca="1"/>
        <v>55.6</v>
      </c>
      <c r="Q25" s="44">
        <f ca="1"/>
        <v>56.8</v>
      </c>
      <c r="R25" s="43">
        <f ca="1"/>
        <v>57.5</v>
      </c>
      <c r="S25" s="44">
        <f ca="1"/>
        <v>58.1</v>
      </c>
      <c r="T25" s="43">
        <f ca="1"/>
        <v>59.4</v>
      </c>
      <c r="U25" s="44">
        <f ca="1"/>
        <v>60</v>
      </c>
      <c r="V25" s="43">
        <f ca="1"/>
        <v>61.3</v>
      </c>
      <c r="W25" s="44">
        <f ca="1"/>
        <v>63</v>
      </c>
      <c r="X25" s="43">
        <f ca="1"/>
        <v>64.7</v>
      </c>
      <c r="Y25" s="44">
        <f ca="1"/>
        <v>65.900000000000006</v>
      </c>
      <c r="Z25" s="43">
        <f ca="1"/>
        <v>67.599999999999994</v>
      </c>
      <c r="AA25" s="44">
        <f ca="1"/>
        <v>70.7</v>
      </c>
      <c r="AB25" s="43">
        <f ca="1"/>
        <v>73</v>
      </c>
      <c r="AC25" s="44">
        <f ca="1"/>
        <v>78.5</v>
      </c>
      <c r="AD25" s="45">
        <f ca="1"/>
        <v>81.400000000000006</v>
      </c>
      <c r="AH25">
        <v>3.75</v>
      </c>
      <c r="AI25" s="47">
        <f t="shared" ca="1" si="9"/>
        <v>42.34</v>
      </c>
      <c r="AJ25" s="47">
        <f t="shared" ca="1" si="9"/>
        <v>45.46</v>
      </c>
      <c r="AK25" s="47">
        <f t="shared" ca="1" si="9"/>
        <v>49.66</v>
      </c>
      <c r="AL25" s="47">
        <f t="shared" ca="1" si="9"/>
        <v>54.95</v>
      </c>
      <c r="AM25" s="47">
        <f t="shared" ca="1" si="9"/>
        <v>59.45</v>
      </c>
      <c r="AN25" s="47">
        <f t="shared" ca="1" si="9"/>
        <v>66.180000000000007</v>
      </c>
      <c r="AO25" s="47">
        <f t="shared" ca="1" si="9"/>
        <v>75.02</v>
      </c>
      <c r="AP25" s="47">
        <f t="shared" ca="1" si="9"/>
        <v>79.66</v>
      </c>
      <c r="AQ25" s="47" t="e">
        <f t="shared" ca="1" si="9"/>
        <v>#N/A</v>
      </c>
      <c r="AR25">
        <v>23</v>
      </c>
      <c r="AT25">
        <v>24</v>
      </c>
      <c r="AU25" t="s">
        <v>40</v>
      </c>
      <c r="AV25">
        <v>3.9975954518908399</v>
      </c>
      <c r="AW25">
        <v>60.283227439590497</v>
      </c>
      <c r="AX25">
        <v>52.321137080939998</v>
      </c>
      <c r="AY25">
        <v>47.701056000182298</v>
      </c>
      <c r="AZ25">
        <v>35.504036320335402</v>
      </c>
      <c r="BA25">
        <v>14.460702288994399</v>
      </c>
      <c r="BE25">
        <f ca="1"/>
        <v>3.83</v>
      </c>
      <c r="BF25">
        <f ca="1"/>
        <v>42.29</v>
      </c>
      <c r="BG25">
        <f ca="1"/>
        <v>45.42</v>
      </c>
      <c r="BH25">
        <f ca="1"/>
        <v>49.62</v>
      </c>
      <c r="BI25">
        <f ca="1"/>
        <v>51.87</v>
      </c>
      <c r="BJ25">
        <f ca="1"/>
        <v>53.26</v>
      </c>
      <c r="BK25">
        <f ca="1"/>
        <v>54.92</v>
      </c>
      <c r="BL25">
        <f ca="1"/>
        <v>55.71</v>
      </c>
      <c r="BM25">
        <f ca="1"/>
        <v>56.78</v>
      </c>
      <c r="BN25">
        <f ca="1"/>
        <v>57.6</v>
      </c>
      <c r="BO25">
        <f ca="1"/>
        <v>58.32</v>
      </c>
      <c r="BP25">
        <f ca="1"/>
        <v>59.42</v>
      </c>
      <c r="BQ25">
        <f ca="1"/>
        <v>60.04</v>
      </c>
      <c r="BR25">
        <f ca="1"/>
        <v>61.28</v>
      </c>
      <c r="BS25">
        <f ca="1"/>
        <v>62.6</v>
      </c>
      <c r="BT25">
        <f ca="1"/>
        <v>64.290000000000006</v>
      </c>
      <c r="BU25">
        <f ca="1"/>
        <v>66.150000000000006</v>
      </c>
      <c r="BV25">
        <f ca="1"/>
        <v>68.03</v>
      </c>
      <c r="BW25">
        <f ca="1"/>
        <v>71.78</v>
      </c>
      <c r="BX25">
        <f ca="1"/>
        <v>74.89</v>
      </c>
      <c r="BY25">
        <f ca="1"/>
        <v>79.489999999999995</v>
      </c>
      <c r="BZ25">
        <f ca="1"/>
        <v>85</v>
      </c>
    </row>
    <row r="26" spans="2:78">
      <c r="B26" s="48"/>
      <c r="C26" s="62">
        <f>IF(OR(H6="",H12=""),"",H12-H6)</f>
        <v>3</v>
      </c>
      <c r="D26" s="62" t="s">
        <v>17</v>
      </c>
      <c r="I26" s="6" t="str">
        <f ca="1"/>
        <v>7 years  0 mo</v>
      </c>
      <c r="J26" s="40">
        <f ca="1"/>
        <v>42.1</v>
      </c>
      <c r="K26" s="41">
        <f ca="1"/>
        <v>45.1</v>
      </c>
      <c r="L26" s="40">
        <f ca="1"/>
        <v>49</v>
      </c>
      <c r="M26" s="41">
        <f ca="1"/>
        <v>51.2</v>
      </c>
      <c r="N26" s="40">
        <f ca="1"/>
        <v>53.1</v>
      </c>
      <c r="O26" s="41">
        <f ca="1"/>
        <v>54.8</v>
      </c>
      <c r="P26" s="40">
        <f ca="1"/>
        <v>55.6</v>
      </c>
      <c r="Q26" s="41">
        <f ca="1"/>
        <v>56.9</v>
      </c>
      <c r="R26" s="40">
        <f ca="1"/>
        <v>57.6</v>
      </c>
      <c r="S26" s="41">
        <f ca="1"/>
        <v>58.2</v>
      </c>
      <c r="T26" s="40">
        <f ca="1"/>
        <v>59.5</v>
      </c>
      <c r="U26" s="41">
        <f ca="1"/>
        <v>60.1</v>
      </c>
      <c r="V26" s="40">
        <f ca="1"/>
        <v>61.4</v>
      </c>
      <c r="W26" s="41">
        <f ca="1"/>
        <v>63.1</v>
      </c>
      <c r="X26" s="40">
        <f ca="1"/>
        <v>64.900000000000006</v>
      </c>
      <c r="Y26" s="41">
        <f ca="1"/>
        <v>66</v>
      </c>
      <c r="Z26" s="40">
        <f ca="1"/>
        <v>67.599999999999994</v>
      </c>
      <c r="AA26" s="41">
        <f ca="1"/>
        <v>70.7</v>
      </c>
      <c r="AB26" s="40">
        <f ca="1"/>
        <v>72.900000000000006</v>
      </c>
      <c r="AC26" s="41">
        <f ca="1"/>
        <v>78.900000000000006</v>
      </c>
      <c r="AD26" s="42">
        <f ca="1"/>
        <v>81.400000000000006</v>
      </c>
      <c r="AH26">
        <v>3.83</v>
      </c>
      <c r="AI26" s="47">
        <f t="shared" ca="1" si="9"/>
        <v>42.29</v>
      </c>
      <c r="AJ26" s="47">
        <f t="shared" ca="1" si="9"/>
        <v>45.42</v>
      </c>
      <c r="AK26" s="47">
        <f t="shared" ca="1" si="9"/>
        <v>49.62</v>
      </c>
      <c r="AL26" s="47">
        <f t="shared" ca="1" si="9"/>
        <v>54.92</v>
      </c>
      <c r="AM26" s="47">
        <f t="shared" ca="1" si="9"/>
        <v>59.42</v>
      </c>
      <c r="AN26" s="47">
        <f t="shared" ca="1" si="9"/>
        <v>66.150000000000006</v>
      </c>
      <c r="AO26" s="47">
        <f t="shared" ca="1" si="9"/>
        <v>74.89</v>
      </c>
      <c r="AP26" s="47">
        <f t="shared" ca="1" si="9"/>
        <v>79.489999999999995</v>
      </c>
      <c r="AQ26" s="47" t="e">
        <f t="shared" ca="1" si="9"/>
        <v>#N/A</v>
      </c>
      <c r="AR26">
        <v>24</v>
      </c>
      <c r="AT26">
        <v>25</v>
      </c>
      <c r="AU26" t="s">
        <v>40</v>
      </c>
      <c r="AV26">
        <v>4.0809287852241702</v>
      </c>
      <c r="AW26">
        <v>60.829736978691699</v>
      </c>
      <c r="AX26">
        <v>52.708341228689001</v>
      </c>
      <c r="AY26">
        <v>48.023180306468603</v>
      </c>
      <c r="AZ26">
        <v>35.6391634310759</v>
      </c>
      <c r="BA26">
        <v>14.4672623829844</v>
      </c>
      <c r="BE26">
        <f ca="1"/>
        <v>3.92</v>
      </c>
      <c r="BF26">
        <f ca="1"/>
        <v>42.23</v>
      </c>
      <c r="BG26">
        <f ca="1"/>
        <v>45.39</v>
      </c>
      <c r="BH26">
        <f ca="1"/>
        <v>49.59</v>
      </c>
      <c r="BI26">
        <f ca="1"/>
        <v>51.81</v>
      </c>
      <c r="BJ26">
        <f ca="1"/>
        <v>53.23</v>
      </c>
      <c r="BK26">
        <f ca="1"/>
        <v>54.89</v>
      </c>
      <c r="BL26">
        <f ca="1"/>
        <v>55.69</v>
      </c>
      <c r="BM26">
        <f ca="1"/>
        <v>56.77</v>
      </c>
      <c r="BN26">
        <f ca="1"/>
        <v>57.57</v>
      </c>
      <c r="BO26">
        <f ca="1"/>
        <v>58.28</v>
      </c>
      <c r="BP26">
        <f ca="1"/>
        <v>59.4</v>
      </c>
      <c r="BQ26">
        <f ca="1"/>
        <v>60.01</v>
      </c>
      <c r="BR26">
        <f ca="1"/>
        <v>61.26</v>
      </c>
      <c r="BS26">
        <f ca="1"/>
        <v>62.59</v>
      </c>
      <c r="BT26">
        <f ca="1"/>
        <v>64.290000000000006</v>
      </c>
      <c r="BU26">
        <f ca="1"/>
        <v>66.11</v>
      </c>
      <c r="BV26">
        <f ca="1"/>
        <v>67.98</v>
      </c>
      <c r="BW26">
        <f ca="1"/>
        <v>71.709999999999994</v>
      </c>
      <c r="BX26">
        <f ca="1"/>
        <v>74.760000000000005</v>
      </c>
      <c r="BY26">
        <f ca="1"/>
        <v>79.33</v>
      </c>
      <c r="BZ26">
        <f ca="1"/>
        <v>84.71</v>
      </c>
    </row>
    <row r="27" spans="2:78">
      <c r="B27" s="48"/>
      <c r="C27" s="62" t="str">
        <f ca="1">IF(OR(C9="",C15="",C6="",C12=""),"",IF(OR(C26=3,C26=4,C26=5),"OK","too far apart"))</f>
        <v/>
      </c>
      <c r="D27" s="65"/>
      <c r="I27" s="6" t="str">
        <f ca="1"/>
        <v>3 mo</v>
      </c>
      <c r="J27" s="40">
        <f ca="1"/>
        <v>42.2</v>
      </c>
      <c r="K27" s="41">
        <f ca="1"/>
        <v>45.2</v>
      </c>
      <c r="L27" s="40">
        <f ca="1"/>
        <v>49</v>
      </c>
      <c r="M27" s="41">
        <f ca="1"/>
        <v>51.3</v>
      </c>
      <c r="N27" s="40">
        <f ca="1"/>
        <v>53.2</v>
      </c>
      <c r="O27" s="41">
        <f ca="1"/>
        <v>54.8</v>
      </c>
      <c r="P27" s="40">
        <f ca="1"/>
        <v>55.7</v>
      </c>
      <c r="Q27" s="41">
        <f ca="1"/>
        <v>56.9</v>
      </c>
      <c r="R27" s="40">
        <f ca="1"/>
        <v>57.7</v>
      </c>
      <c r="S27" s="41">
        <f ca="1"/>
        <v>58.3</v>
      </c>
      <c r="T27" s="40">
        <f ca="1"/>
        <v>59.7</v>
      </c>
      <c r="U27" s="41">
        <f ca="1"/>
        <v>60.3</v>
      </c>
      <c r="V27" s="40">
        <f ca="1"/>
        <v>61.5</v>
      </c>
      <c r="W27" s="41">
        <f ca="1"/>
        <v>63.2</v>
      </c>
      <c r="X27" s="40">
        <f ca="1"/>
        <v>65</v>
      </c>
      <c r="Y27" s="41">
        <f ca="1"/>
        <v>66.099999999999994</v>
      </c>
      <c r="Z27" s="40">
        <f ca="1"/>
        <v>67.7</v>
      </c>
      <c r="AA27" s="41">
        <f ca="1"/>
        <v>70.7</v>
      </c>
      <c r="AB27" s="40">
        <f ca="1"/>
        <v>72.900000000000006</v>
      </c>
      <c r="AC27" s="41">
        <f ca="1"/>
        <v>79.3</v>
      </c>
      <c r="AD27" s="42">
        <f ca="1"/>
        <v>81.599999999999994</v>
      </c>
      <c r="AH27">
        <v>3.92</v>
      </c>
      <c r="AI27" s="47">
        <f t="shared" ca="1" si="9"/>
        <v>42.23</v>
      </c>
      <c r="AJ27" s="47">
        <f t="shared" ca="1" si="9"/>
        <v>45.39</v>
      </c>
      <c r="AK27" s="47">
        <f t="shared" ca="1" si="9"/>
        <v>49.59</v>
      </c>
      <c r="AL27" s="47">
        <f t="shared" ca="1" si="9"/>
        <v>54.89</v>
      </c>
      <c r="AM27" s="47">
        <f t="shared" ca="1" si="9"/>
        <v>59.4</v>
      </c>
      <c r="AN27" s="47">
        <f t="shared" ca="1" si="9"/>
        <v>66.11</v>
      </c>
      <c r="AO27" s="47">
        <f t="shared" ca="1" si="9"/>
        <v>74.760000000000005</v>
      </c>
      <c r="AP27" s="47">
        <f t="shared" ca="1" si="9"/>
        <v>79.33</v>
      </c>
      <c r="AQ27" s="47" t="e">
        <f t="shared" ca="1" si="9"/>
        <v>#N/A</v>
      </c>
      <c r="AR27">
        <v>25</v>
      </c>
      <c r="AT27">
        <v>26</v>
      </c>
      <c r="AU27" t="s">
        <v>40</v>
      </c>
      <c r="AV27">
        <v>4.1642621185575104</v>
      </c>
      <c r="AW27">
        <v>61.360801982296103</v>
      </c>
      <c r="AX27">
        <v>53.085780364132901</v>
      </c>
      <c r="AY27">
        <v>48.338436809428998</v>
      </c>
      <c r="AZ27">
        <v>35.766763106625802</v>
      </c>
      <c r="BA27">
        <v>14.4731148451009</v>
      </c>
      <c r="BE27">
        <f ca="1"/>
        <v>4</v>
      </c>
      <c r="BF27">
        <f ca="1"/>
        <v>42.19</v>
      </c>
      <c r="BG27">
        <f ca="1"/>
        <v>45.36</v>
      </c>
      <c r="BH27">
        <f ca="1"/>
        <v>49.56</v>
      </c>
      <c r="BI27">
        <f ca="1"/>
        <v>51.76</v>
      </c>
      <c r="BJ27">
        <f ca="1"/>
        <v>53.2</v>
      </c>
      <c r="BK27">
        <f ca="1"/>
        <v>54.86</v>
      </c>
      <c r="BL27">
        <f ca="1"/>
        <v>55.67</v>
      </c>
      <c r="BM27">
        <f ca="1"/>
        <v>56.76</v>
      </c>
      <c r="BN27">
        <f ca="1"/>
        <v>57.55</v>
      </c>
      <c r="BO27">
        <f ca="1"/>
        <v>58.24</v>
      </c>
      <c r="BP27">
        <f ca="1"/>
        <v>59.37</v>
      </c>
      <c r="BQ27">
        <f ca="1"/>
        <v>59.99</v>
      </c>
      <c r="BR27">
        <f ca="1"/>
        <v>61.24</v>
      </c>
      <c r="BS27">
        <f ca="1"/>
        <v>62.59</v>
      </c>
      <c r="BT27">
        <f ca="1"/>
        <v>64.290000000000006</v>
      </c>
      <c r="BU27">
        <f ca="1"/>
        <v>66.08</v>
      </c>
      <c r="BV27">
        <f ca="1"/>
        <v>67.94</v>
      </c>
      <c r="BW27">
        <f ca="1"/>
        <v>71.64</v>
      </c>
      <c r="BX27">
        <f ca="1"/>
        <v>74.63</v>
      </c>
      <c r="BY27">
        <f ca="1"/>
        <v>79.180000000000007</v>
      </c>
      <c r="BZ27">
        <f ca="1"/>
        <v>84.44</v>
      </c>
    </row>
    <row r="28" spans="2:78">
      <c r="I28" s="6" t="str">
        <f ca="1"/>
        <v>6 mo</v>
      </c>
      <c r="J28" s="40">
        <f ca="1"/>
        <v>42.4</v>
      </c>
      <c r="K28" s="41">
        <f ca="1"/>
        <v>45.2</v>
      </c>
      <c r="L28" s="40">
        <f ca="1"/>
        <v>49</v>
      </c>
      <c r="M28" s="41">
        <f ca="1"/>
        <v>51.4</v>
      </c>
      <c r="N28" s="40">
        <f ca="1"/>
        <v>53.3</v>
      </c>
      <c r="O28" s="41">
        <f ca="1"/>
        <v>54.9</v>
      </c>
      <c r="P28" s="40">
        <f ca="1"/>
        <v>55.8</v>
      </c>
      <c r="Q28" s="41">
        <f ca="1"/>
        <v>57</v>
      </c>
      <c r="R28" s="40">
        <f ca="1"/>
        <v>57.8</v>
      </c>
      <c r="S28" s="41">
        <f ca="1"/>
        <v>58.5</v>
      </c>
      <c r="T28" s="40">
        <f ca="1"/>
        <v>59.8</v>
      </c>
      <c r="U28" s="41">
        <f ca="1"/>
        <v>60.4</v>
      </c>
      <c r="V28" s="40">
        <f ca="1"/>
        <v>61.7</v>
      </c>
      <c r="W28" s="41">
        <f ca="1"/>
        <v>63.4</v>
      </c>
      <c r="X28" s="40">
        <f ca="1"/>
        <v>65.2</v>
      </c>
      <c r="Y28" s="41">
        <f ca="1"/>
        <v>66.2</v>
      </c>
      <c r="Z28" s="40">
        <f ca="1"/>
        <v>67.8</v>
      </c>
      <c r="AA28" s="41">
        <f ca="1"/>
        <v>70.7</v>
      </c>
      <c r="AB28" s="40">
        <f ca="1"/>
        <v>72.900000000000006</v>
      </c>
      <c r="AC28" s="41">
        <f ca="1"/>
        <v>79.900000000000006</v>
      </c>
      <c r="AD28" s="42">
        <f ca="1"/>
        <v>81.900000000000006</v>
      </c>
      <c r="AH28">
        <v>4</v>
      </c>
      <c r="AI28" s="47">
        <f t="shared" ca="1" si="9"/>
        <v>42.19</v>
      </c>
      <c r="AJ28" s="47">
        <f t="shared" ca="1" si="9"/>
        <v>45.36</v>
      </c>
      <c r="AK28" s="47">
        <f t="shared" ca="1" si="9"/>
        <v>49.56</v>
      </c>
      <c r="AL28" s="47">
        <f t="shared" ca="1" si="9"/>
        <v>54.86</v>
      </c>
      <c r="AM28" s="47">
        <f t="shared" ca="1" si="9"/>
        <v>59.37</v>
      </c>
      <c r="AN28" s="47">
        <f t="shared" ca="1" si="9"/>
        <v>66.08</v>
      </c>
      <c r="AO28" s="47">
        <f t="shared" ca="1" si="9"/>
        <v>74.63</v>
      </c>
      <c r="AP28" s="47">
        <f t="shared" ca="1" si="9"/>
        <v>79.180000000000007</v>
      </c>
      <c r="AQ28" s="47" t="e">
        <f t="shared" ca="1" si="9"/>
        <v>#N/A</v>
      </c>
      <c r="AR28">
        <v>26</v>
      </c>
      <c r="AT28">
        <v>27</v>
      </c>
      <c r="AU28" t="s">
        <v>40</v>
      </c>
      <c r="AV28">
        <v>4.2475954518908399</v>
      </c>
      <c r="AW28">
        <v>61.876858917948397</v>
      </c>
      <c r="AX28">
        <v>53.453700753913999</v>
      </c>
      <c r="AY28">
        <v>48.646971933042103</v>
      </c>
      <c r="AZ28">
        <v>35.887254672760797</v>
      </c>
      <c r="BA28">
        <v>14.4783360070046</v>
      </c>
      <c r="BE28">
        <f ca="1"/>
        <v>4.08</v>
      </c>
      <c r="BF28">
        <f ca="1"/>
        <v>42.14</v>
      </c>
      <c r="BG28">
        <f ca="1"/>
        <v>45.33</v>
      </c>
      <c r="BH28">
        <f ca="1"/>
        <v>49.52</v>
      </c>
      <c r="BI28">
        <f ca="1"/>
        <v>51.71</v>
      </c>
      <c r="BJ28">
        <f ca="1"/>
        <v>53.17</v>
      </c>
      <c r="BK28">
        <f ca="1"/>
        <v>54.84</v>
      </c>
      <c r="BL28">
        <f ca="1"/>
        <v>55.65</v>
      </c>
      <c r="BM28">
        <f ca="1"/>
        <v>56.75</v>
      </c>
      <c r="BN28">
        <f ca="1"/>
        <v>57.52</v>
      </c>
      <c r="BO28">
        <f ca="1"/>
        <v>58.2</v>
      </c>
      <c r="BP28">
        <f ca="1"/>
        <v>59.35</v>
      </c>
      <c r="BQ28">
        <f ca="1"/>
        <v>59.96</v>
      </c>
      <c r="BR28">
        <f ca="1"/>
        <v>61.22</v>
      </c>
      <c r="BS28">
        <f ca="1"/>
        <v>62.59</v>
      </c>
      <c r="BT28">
        <f ca="1"/>
        <v>64.290000000000006</v>
      </c>
      <c r="BU28">
        <f ca="1"/>
        <v>66.05</v>
      </c>
      <c r="BV28">
        <f ca="1"/>
        <v>67.900000000000006</v>
      </c>
      <c r="BW28">
        <f ca="1"/>
        <v>71.569999999999993</v>
      </c>
      <c r="BX28">
        <f ca="1"/>
        <v>74.510000000000005</v>
      </c>
      <c r="BY28">
        <f ca="1"/>
        <v>79.05</v>
      </c>
      <c r="BZ28">
        <f ca="1"/>
        <v>84.19</v>
      </c>
    </row>
    <row r="29" spans="2:78" ht="17" thickBot="1">
      <c r="I29" s="10" t="str">
        <f ca="1"/>
        <v>9 mo</v>
      </c>
      <c r="J29" s="43">
        <f ca="1"/>
        <v>42.6</v>
      </c>
      <c r="K29" s="44">
        <f ca="1"/>
        <v>45.3</v>
      </c>
      <c r="L29" s="43">
        <f ca="1"/>
        <v>49</v>
      </c>
      <c r="M29" s="44">
        <f ca="1"/>
        <v>51.5</v>
      </c>
      <c r="N29" s="43">
        <f ca="1"/>
        <v>53.4</v>
      </c>
      <c r="O29" s="44">
        <f ca="1"/>
        <v>55</v>
      </c>
      <c r="P29" s="43">
        <f ca="1"/>
        <v>55.9</v>
      </c>
      <c r="Q29" s="44">
        <f ca="1"/>
        <v>57.1</v>
      </c>
      <c r="R29" s="43">
        <f ca="1"/>
        <v>58</v>
      </c>
      <c r="S29" s="44">
        <f ca="1"/>
        <v>58.7</v>
      </c>
      <c r="T29" s="43">
        <f ca="1"/>
        <v>60</v>
      </c>
      <c r="U29" s="44">
        <f ca="1"/>
        <v>60.6</v>
      </c>
      <c r="V29" s="43">
        <f ca="1"/>
        <v>61.9</v>
      </c>
      <c r="W29" s="44">
        <f ca="1"/>
        <v>63.6</v>
      </c>
      <c r="X29" s="43">
        <f ca="1"/>
        <v>65.400000000000006</v>
      </c>
      <c r="Y29" s="44">
        <f ca="1"/>
        <v>66.400000000000006</v>
      </c>
      <c r="Z29" s="43">
        <f ca="1"/>
        <v>68</v>
      </c>
      <c r="AA29" s="44">
        <f ca="1"/>
        <v>70.7</v>
      </c>
      <c r="AB29" s="43">
        <f ca="1"/>
        <v>73</v>
      </c>
      <c r="AC29" s="44">
        <f ca="1"/>
        <v>80.599999999999994</v>
      </c>
      <c r="AD29" s="45">
        <f ca="1"/>
        <v>82.4</v>
      </c>
      <c r="AH29">
        <v>4.08</v>
      </c>
      <c r="AI29" s="47">
        <f t="shared" ca="1" si="9"/>
        <v>42.14</v>
      </c>
      <c r="AJ29" s="47">
        <f t="shared" ca="1" si="9"/>
        <v>45.33</v>
      </c>
      <c r="AK29" s="47">
        <f t="shared" ca="1" si="9"/>
        <v>49.52</v>
      </c>
      <c r="AL29" s="47">
        <f t="shared" ca="1" si="9"/>
        <v>54.84</v>
      </c>
      <c r="AM29" s="47">
        <f t="shared" ca="1" si="9"/>
        <v>59.35</v>
      </c>
      <c r="AN29" s="47">
        <f t="shared" ca="1" si="9"/>
        <v>66.05</v>
      </c>
      <c r="AO29" s="47">
        <f t="shared" ca="1" si="9"/>
        <v>74.510000000000005</v>
      </c>
      <c r="AP29" s="47">
        <f t="shared" ca="1" si="9"/>
        <v>79.05</v>
      </c>
      <c r="AQ29" s="47" t="e">
        <f t="shared" ca="1" si="9"/>
        <v>#N/A</v>
      </c>
      <c r="AR29">
        <v>27</v>
      </c>
      <c r="AT29">
        <v>28</v>
      </c>
      <c r="AU29" t="s">
        <v>40</v>
      </c>
      <c r="AV29">
        <v>4.3309287852241702</v>
      </c>
      <c r="AW29">
        <v>62.378331918479901</v>
      </c>
      <c r="AX29">
        <v>53.812342454005602</v>
      </c>
      <c r="AY29">
        <v>48.948928979476001</v>
      </c>
      <c r="AZ29">
        <v>36.001034096157497</v>
      </c>
      <c r="BA29">
        <v>14.4829939665234</v>
      </c>
      <c r="BE29">
        <f ca="1"/>
        <v>4.17</v>
      </c>
      <c r="BF29">
        <f ca="1"/>
        <v>42.1</v>
      </c>
      <c r="BG29">
        <f ca="1"/>
        <v>45.3</v>
      </c>
      <c r="BH29">
        <f ca="1"/>
        <v>49.49</v>
      </c>
      <c r="BI29">
        <f ca="1"/>
        <v>51.67</v>
      </c>
      <c r="BJ29">
        <f ca="1"/>
        <v>53.14</v>
      </c>
      <c r="BK29">
        <f ca="1"/>
        <v>54.81</v>
      </c>
      <c r="BL29">
        <f ca="1"/>
        <v>55.63</v>
      </c>
      <c r="BM29">
        <f ca="1"/>
        <v>56.74</v>
      </c>
      <c r="BN29">
        <f ca="1"/>
        <v>57.5</v>
      </c>
      <c r="BO29">
        <f ca="1"/>
        <v>58.17</v>
      </c>
      <c r="BP29">
        <f ca="1"/>
        <v>59.33</v>
      </c>
      <c r="BQ29">
        <f ca="1"/>
        <v>59.94</v>
      </c>
      <c r="BR29">
        <f ca="1"/>
        <v>61.2</v>
      </c>
      <c r="BS29">
        <f ca="1"/>
        <v>62.59</v>
      </c>
      <c r="BT29">
        <f ca="1"/>
        <v>64.3</v>
      </c>
      <c r="BU29">
        <f ca="1"/>
        <v>66.02</v>
      </c>
      <c r="BV29">
        <f ca="1"/>
        <v>67.86</v>
      </c>
      <c r="BW29">
        <f ca="1"/>
        <v>71.510000000000005</v>
      </c>
      <c r="BX29">
        <f ca="1"/>
        <v>74.400000000000006</v>
      </c>
      <c r="BY29">
        <f ca="1"/>
        <v>78.92</v>
      </c>
      <c r="BZ29">
        <f ca="1"/>
        <v>83.94</v>
      </c>
    </row>
    <row r="30" spans="2:78">
      <c r="B30" s="52" t="s">
        <v>107</v>
      </c>
      <c r="D30" s="47"/>
      <c r="I30" s="6" t="str">
        <f ca="1"/>
        <v>8 years  0 mo</v>
      </c>
      <c r="J30" s="40">
        <f ca="1"/>
        <v>42.9</v>
      </c>
      <c r="K30" s="41">
        <f ca="1"/>
        <v>45.4</v>
      </c>
      <c r="L30" s="40">
        <f ca="1"/>
        <v>49</v>
      </c>
      <c r="M30" s="41">
        <f ca="1"/>
        <v>51.6</v>
      </c>
      <c r="N30" s="40">
        <f ca="1"/>
        <v>53.5</v>
      </c>
      <c r="O30" s="41">
        <f ca="1"/>
        <v>55.1</v>
      </c>
      <c r="P30" s="40">
        <f ca="1"/>
        <v>56</v>
      </c>
      <c r="Q30" s="41">
        <f ca="1"/>
        <v>57.2</v>
      </c>
      <c r="R30" s="40">
        <f ca="1"/>
        <v>58.1</v>
      </c>
      <c r="S30" s="41">
        <f ca="1"/>
        <v>58.9</v>
      </c>
      <c r="T30" s="40">
        <f ca="1"/>
        <v>60.3</v>
      </c>
      <c r="U30" s="41">
        <f ca="1"/>
        <v>60.8</v>
      </c>
      <c r="V30" s="40">
        <f ca="1"/>
        <v>62.1</v>
      </c>
      <c r="W30" s="41">
        <f ca="1"/>
        <v>63.8</v>
      </c>
      <c r="X30" s="40">
        <f ca="1"/>
        <v>65.5</v>
      </c>
      <c r="Y30" s="41">
        <f ca="1"/>
        <v>66.599999999999994</v>
      </c>
      <c r="Z30" s="40">
        <f ca="1"/>
        <v>68.2</v>
      </c>
      <c r="AA30" s="41">
        <f ca="1"/>
        <v>70.8</v>
      </c>
      <c r="AB30" s="40">
        <f ca="1"/>
        <v>73.2</v>
      </c>
      <c r="AC30" s="41">
        <f ca="1"/>
        <v>81.400000000000006</v>
      </c>
      <c r="AD30" s="42">
        <f ca="1"/>
        <v>83</v>
      </c>
      <c r="AH30">
        <v>4.17</v>
      </c>
      <c r="AI30" s="47">
        <f t="shared" ca="1" si="9"/>
        <v>42.1</v>
      </c>
      <c r="AJ30" s="47">
        <f t="shared" ca="1" si="9"/>
        <v>45.3</v>
      </c>
      <c r="AK30" s="47">
        <f t="shared" ca="1" si="9"/>
        <v>49.49</v>
      </c>
      <c r="AL30" s="47">
        <f t="shared" ca="1" si="9"/>
        <v>54.81</v>
      </c>
      <c r="AM30" s="47">
        <f t="shared" ca="1" si="9"/>
        <v>59.33</v>
      </c>
      <c r="AN30" s="47">
        <f t="shared" ca="1" si="9"/>
        <v>66.02</v>
      </c>
      <c r="AO30" s="47">
        <f t="shared" ca="1" si="9"/>
        <v>74.400000000000006</v>
      </c>
      <c r="AP30" s="47">
        <f t="shared" ca="1" si="9"/>
        <v>78.92</v>
      </c>
      <c r="AQ30" s="47" t="e">
        <f t="shared" ca="1" si="9"/>
        <v>#N/A</v>
      </c>
      <c r="AR30">
        <v>28</v>
      </c>
      <c r="AT30">
        <v>29</v>
      </c>
      <c r="AU30" t="s">
        <v>40</v>
      </c>
      <c r="AV30">
        <v>4.4142621185575104</v>
      </c>
      <c r="AW30">
        <v>62.865633130591803</v>
      </c>
      <c r="AX30">
        <v>54.161939466340399</v>
      </c>
      <c r="AY30">
        <v>49.244448195646001</v>
      </c>
      <c r="AZ30">
        <v>36.108475285642697</v>
      </c>
      <c r="BA30">
        <v>14.487149475829399</v>
      </c>
      <c r="BE30">
        <f ca="1"/>
        <v>4.25</v>
      </c>
      <c r="BF30">
        <f ca="1"/>
        <v>42.06</v>
      </c>
      <c r="BG30">
        <f ca="1"/>
        <v>45.27</v>
      </c>
      <c r="BH30">
        <f ca="1"/>
        <v>49.46</v>
      </c>
      <c r="BI30">
        <f ca="1"/>
        <v>51.63</v>
      </c>
      <c r="BJ30">
        <f ca="1"/>
        <v>53.11</v>
      </c>
      <c r="BK30">
        <f ca="1"/>
        <v>54.79</v>
      </c>
      <c r="BL30">
        <f ca="1"/>
        <v>55.61</v>
      </c>
      <c r="BM30">
        <f ca="1"/>
        <v>56.73</v>
      </c>
      <c r="BN30">
        <f ca="1"/>
        <v>57.48</v>
      </c>
      <c r="BO30">
        <f ca="1"/>
        <v>58.14</v>
      </c>
      <c r="BP30">
        <f ca="1"/>
        <v>59.31</v>
      </c>
      <c r="BQ30">
        <f ca="1"/>
        <v>59.92</v>
      </c>
      <c r="BR30">
        <f ca="1"/>
        <v>61.19</v>
      </c>
      <c r="BS30">
        <f ca="1"/>
        <v>62.59</v>
      </c>
      <c r="BT30">
        <f ca="1"/>
        <v>64.3</v>
      </c>
      <c r="BU30">
        <f ca="1"/>
        <v>66</v>
      </c>
      <c r="BV30">
        <f ca="1"/>
        <v>67.819999999999993</v>
      </c>
      <c r="BW30">
        <f ca="1"/>
        <v>71.45</v>
      </c>
      <c r="BX30">
        <f ca="1"/>
        <v>74.28</v>
      </c>
      <c r="BY30">
        <f ca="1"/>
        <v>78.8</v>
      </c>
      <c r="BZ30">
        <f ca="1"/>
        <v>83.7</v>
      </c>
    </row>
    <row r="31" spans="2:78">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
      </c>
      <c r="D31" s="47"/>
      <c r="I31" s="6" t="str">
        <f ca="1"/>
        <v>3 mo</v>
      </c>
      <c r="J31" s="40">
        <f ca="1"/>
        <v>43.2</v>
      </c>
      <c r="K31" s="41">
        <f ca="1"/>
        <v>45.5</v>
      </c>
      <c r="L31" s="40">
        <f ca="1"/>
        <v>49.1</v>
      </c>
      <c r="M31" s="41">
        <f ca="1"/>
        <v>51.7</v>
      </c>
      <c r="N31" s="40">
        <f ca="1"/>
        <v>53.7</v>
      </c>
      <c r="O31" s="41">
        <f ca="1"/>
        <v>55.3</v>
      </c>
      <c r="P31" s="40">
        <f ca="1"/>
        <v>56.1</v>
      </c>
      <c r="Q31" s="41">
        <f ca="1"/>
        <v>57.3</v>
      </c>
      <c r="R31" s="40">
        <f ca="1"/>
        <v>58.3</v>
      </c>
      <c r="S31" s="41">
        <f ca="1"/>
        <v>59.1</v>
      </c>
      <c r="T31" s="40">
        <f ca="1"/>
        <v>60.5</v>
      </c>
      <c r="U31" s="41">
        <f ca="1"/>
        <v>61.1</v>
      </c>
      <c r="V31" s="40">
        <f ca="1"/>
        <v>62.3</v>
      </c>
      <c r="W31" s="41">
        <f ca="1"/>
        <v>64.099999999999994</v>
      </c>
      <c r="X31" s="40">
        <f ca="1"/>
        <v>65.8</v>
      </c>
      <c r="Y31" s="41">
        <f ca="1"/>
        <v>66.8</v>
      </c>
      <c r="Z31" s="40">
        <f ca="1"/>
        <v>68.3</v>
      </c>
      <c r="AA31" s="41">
        <f ca="1"/>
        <v>70.900000000000006</v>
      </c>
      <c r="AB31" s="40">
        <f ca="1"/>
        <v>73.3</v>
      </c>
      <c r="AC31" s="41">
        <f ca="1"/>
        <v>82.3</v>
      </c>
      <c r="AD31" s="42">
        <f ca="1"/>
        <v>83.7</v>
      </c>
      <c r="AH31">
        <v>4.25</v>
      </c>
      <c r="AI31" s="47">
        <f t="shared" ca="1" si="9"/>
        <v>42.06</v>
      </c>
      <c r="AJ31" s="47">
        <f t="shared" ca="1" si="9"/>
        <v>45.27</v>
      </c>
      <c r="AK31" s="47">
        <f t="shared" ca="1" si="9"/>
        <v>49.46</v>
      </c>
      <c r="AL31" s="47">
        <f t="shared" ca="1" si="9"/>
        <v>54.79</v>
      </c>
      <c r="AM31" s="47">
        <f t="shared" ca="1" si="9"/>
        <v>59.31</v>
      </c>
      <c r="AN31" s="47">
        <f t="shared" ca="1" si="9"/>
        <v>66</v>
      </c>
      <c r="AO31" s="47">
        <f t="shared" ca="1" si="9"/>
        <v>74.28</v>
      </c>
      <c r="AP31" s="47">
        <f t="shared" ca="1" si="9"/>
        <v>78.8</v>
      </c>
      <c r="AQ31" s="47" t="e">
        <f t="shared" ca="1" si="9"/>
        <v>#N/A</v>
      </c>
      <c r="AR31">
        <v>29</v>
      </c>
      <c r="AT31">
        <v>30</v>
      </c>
      <c r="AU31" t="s">
        <v>40</v>
      </c>
      <c r="AV31">
        <v>4.4975954518908399</v>
      </c>
      <c r="AW31">
        <v>63.339163053586802</v>
      </c>
      <c r="AX31">
        <v>54.502719891489598</v>
      </c>
      <c r="AY31">
        <v>49.533666838353902</v>
      </c>
      <c r="AZ31">
        <v>36.209931320955398</v>
      </c>
      <c r="BA31">
        <v>14.490856733808499</v>
      </c>
      <c r="BE31">
        <f ca="1"/>
        <v>4.33</v>
      </c>
      <c r="BF31">
        <f ca="1"/>
        <v>42.03</v>
      </c>
      <c r="BG31">
        <f ca="1"/>
        <v>45.25</v>
      </c>
      <c r="BH31">
        <f ca="1"/>
        <v>49.43</v>
      </c>
      <c r="BI31">
        <f ca="1"/>
        <v>51.58</v>
      </c>
      <c r="BJ31">
        <f ca="1"/>
        <v>53.09</v>
      </c>
      <c r="BK31">
        <f ca="1"/>
        <v>54.77</v>
      </c>
      <c r="BL31">
        <f ca="1"/>
        <v>55.59</v>
      </c>
      <c r="BM31">
        <f ca="1"/>
        <v>56.72</v>
      </c>
      <c r="BN31">
        <f ca="1"/>
        <v>57.46</v>
      </c>
      <c r="BO31">
        <f ca="1"/>
        <v>58.11</v>
      </c>
      <c r="BP31">
        <f ca="1"/>
        <v>59.29</v>
      </c>
      <c r="BQ31">
        <f ca="1"/>
        <v>59.91</v>
      </c>
      <c r="BR31">
        <f ca="1"/>
        <v>61.17</v>
      </c>
      <c r="BS31">
        <f ca="1"/>
        <v>62.59</v>
      </c>
      <c r="BT31">
        <f ca="1"/>
        <v>64.31</v>
      </c>
      <c r="BU31">
        <f ca="1"/>
        <v>65.98</v>
      </c>
      <c r="BV31">
        <f ca="1"/>
        <v>67.790000000000006</v>
      </c>
      <c r="BW31">
        <f ca="1"/>
        <v>71.39</v>
      </c>
      <c r="BX31">
        <f ca="1"/>
        <v>74.180000000000007</v>
      </c>
      <c r="BY31">
        <f ca="1"/>
        <v>78.69</v>
      </c>
      <c r="BZ31">
        <f ca="1"/>
        <v>83.48</v>
      </c>
    </row>
    <row r="32" spans="2:78">
      <c r="B32" s="52" t="s">
        <v>108</v>
      </c>
      <c r="I32" s="6" t="str">
        <f ca="1"/>
        <v>6 mo</v>
      </c>
      <c r="J32" s="40">
        <f ca="1"/>
        <v>43.5</v>
      </c>
      <c r="K32" s="41">
        <f ca="1"/>
        <v>45.7</v>
      </c>
      <c r="L32" s="40">
        <f ca="1"/>
        <v>49.1</v>
      </c>
      <c r="M32" s="41">
        <f ca="1"/>
        <v>51.9</v>
      </c>
      <c r="N32" s="40">
        <f ca="1"/>
        <v>53.9</v>
      </c>
      <c r="O32" s="41">
        <f ca="1"/>
        <v>55.4</v>
      </c>
      <c r="P32" s="40">
        <f ca="1"/>
        <v>56.3</v>
      </c>
      <c r="Q32" s="41">
        <f ca="1"/>
        <v>57.4</v>
      </c>
      <c r="R32" s="40">
        <f ca="1"/>
        <v>58.6</v>
      </c>
      <c r="S32" s="41">
        <f ca="1"/>
        <v>59.4</v>
      </c>
      <c r="T32" s="40">
        <f ca="1"/>
        <v>60.8</v>
      </c>
      <c r="U32" s="41">
        <f ca="1"/>
        <v>61.4</v>
      </c>
      <c r="V32" s="40">
        <f ca="1"/>
        <v>62.5</v>
      </c>
      <c r="W32" s="41">
        <f ca="1"/>
        <v>64.3</v>
      </c>
      <c r="X32" s="40">
        <f ca="1"/>
        <v>66</v>
      </c>
      <c r="Y32" s="41">
        <f ca="1"/>
        <v>67</v>
      </c>
      <c r="Z32" s="40">
        <f ca="1"/>
        <v>68.599999999999994</v>
      </c>
      <c r="AA32" s="41">
        <f ca="1"/>
        <v>71</v>
      </c>
      <c r="AB32" s="40">
        <f ca="1"/>
        <v>73.599999999999994</v>
      </c>
      <c r="AC32" s="41">
        <f ca="1"/>
        <v>83.4</v>
      </c>
      <c r="AD32" s="42">
        <f ca="1"/>
        <v>84.5</v>
      </c>
      <c r="AH32">
        <v>4.33</v>
      </c>
      <c r="AI32" s="47">
        <f t="shared" ca="1" si="9"/>
        <v>42.03</v>
      </c>
      <c r="AJ32" s="47">
        <f t="shared" ca="1" si="9"/>
        <v>45.25</v>
      </c>
      <c r="AK32" s="47">
        <f t="shared" ca="1" si="9"/>
        <v>49.43</v>
      </c>
      <c r="AL32" s="47">
        <f t="shared" ca="1" si="9"/>
        <v>54.77</v>
      </c>
      <c r="AM32" s="47">
        <f t="shared" ca="1" si="9"/>
        <v>59.29</v>
      </c>
      <c r="AN32" s="47">
        <f t="shared" ca="1" si="9"/>
        <v>65.98</v>
      </c>
      <c r="AO32" s="47">
        <f t="shared" ca="1" si="9"/>
        <v>74.180000000000007</v>
      </c>
      <c r="AP32" s="47">
        <f t="shared" ca="1" si="9"/>
        <v>78.69</v>
      </c>
      <c r="AQ32" s="47" t="e">
        <f t="shared" ca="1" si="9"/>
        <v>#N/A</v>
      </c>
      <c r="AR32">
        <v>30</v>
      </c>
      <c r="AT32">
        <v>31</v>
      </c>
      <c r="AU32" t="s">
        <v>40</v>
      </c>
      <c r="AV32">
        <v>4.5809287852241702</v>
      </c>
      <c r="AW32">
        <v>63.799310868528202</v>
      </c>
      <c r="AX32">
        <v>54.8349060774907</v>
      </c>
      <c r="AY32">
        <v>49.816719238038502</v>
      </c>
      <c r="AZ32">
        <v>36.3057356130589</v>
      </c>
      <c r="BA32">
        <v>14.494164092958</v>
      </c>
      <c r="BE32">
        <f ca="1"/>
        <v>4.42</v>
      </c>
      <c r="BF32">
        <f ca="1"/>
        <v>41.99</v>
      </c>
      <c r="BG32">
        <f ca="1"/>
        <v>45.23</v>
      </c>
      <c r="BH32">
        <f ca="1"/>
        <v>49.4</v>
      </c>
      <c r="BI32">
        <f ca="1"/>
        <v>51.55</v>
      </c>
      <c r="BJ32">
        <f ca="1"/>
        <v>53.07</v>
      </c>
      <c r="BK32">
        <f ca="1"/>
        <v>54.75</v>
      </c>
      <c r="BL32">
        <f ca="1"/>
        <v>55.58</v>
      </c>
      <c r="BM32">
        <f ca="1"/>
        <v>56.72</v>
      </c>
      <c r="BN32">
        <f ca="1"/>
        <v>57.44</v>
      </c>
      <c r="BO32">
        <f ca="1"/>
        <v>58.09</v>
      </c>
      <c r="BP32">
        <f ca="1"/>
        <v>59.28</v>
      </c>
      <c r="BQ32">
        <f ca="1"/>
        <v>59.89</v>
      </c>
      <c r="BR32">
        <f ca="1"/>
        <v>61.16</v>
      </c>
      <c r="BS32">
        <f ca="1"/>
        <v>62.59</v>
      </c>
      <c r="BT32">
        <f ca="1"/>
        <v>64.319999999999993</v>
      </c>
      <c r="BU32">
        <f ca="1"/>
        <v>65.959999999999994</v>
      </c>
      <c r="BV32">
        <f ca="1"/>
        <v>67.75</v>
      </c>
      <c r="BW32">
        <f ca="1"/>
        <v>71.33</v>
      </c>
      <c r="BX32">
        <f ca="1"/>
        <v>74.069999999999993</v>
      </c>
      <c r="BY32">
        <f ca="1"/>
        <v>78.59</v>
      </c>
      <c r="BZ32">
        <f ca="1"/>
        <v>83.27</v>
      </c>
    </row>
    <row r="33" spans="2:78" ht="17" thickBot="1">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
      </c>
      <c r="I33" s="10" t="str">
        <f ca="1"/>
        <v>9 mo</v>
      </c>
      <c r="J33" s="43">
        <f ca="1"/>
        <v>43.9</v>
      </c>
      <c r="K33" s="44">
        <f ca="1"/>
        <v>45.8</v>
      </c>
      <c r="L33" s="43">
        <f ca="1"/>
        <v>49.2</v>
      </c>
      <c r="M33" s="44">
        <f ca="1"/>
        <v>52.1</v>
      </c>
      <c r="N33" s="43">
        <f ca="1"/>
        <v>54.1</v>
      </c>
      <c r="O33" s="44">
        <f ca="1"/>
        <v>55.6</v>
      </c>
      <c r="P33" s="43">
        <f ca="1"/>
        <v>56.4</v>
      </c>
      <c r="Q33" s="44">
        <f ca="1"/>
        <v>57.6</v>
      </c>
      <c r="R33" s="43">
        <f ca="1"/>
        <v>58.8</v>
      </c>
      <c r="S33" s="44">
        <f ca="1"/>
        <v>59.7</v>
      </c>
      <c r="T33" s="43">
        <f ca="1"/>
        <v>61.1</v>
      </c>
      <c r="U33" s="44">
        <f ca="1"/>
        <v>61.7</v>
      </c>
      <c r="V33" s="43">
        <f ca="1"/>
        <v>62.8</v>
      </c>
      <c r="W33" s="44">
        <f ca="1"/>
        <v>64.599999999999994</v>
      </c>
      <c r="X33" s="43">
        <f ca="1"/>
        <v>66.2</v>
      </c>
      <c r="Y33" s="44">
        <f ca="1"/>
        <v>67.2</v>
      </c>
      <c r="Z33" s="43">
        <f ca="1"/>
        <v>68.8</v>
      </c>
      <c r="AA33" s="44">
        <f ca="1"/>
        <v>71.099999999999994</v>
      </c>
      <c r="AB33" s="43">
        <f ca="1"/>
        <v>73.900000000000006</v>
      </c>
      <c r="AC33" s="44">
        <f ca="1"/>
        <v>84.5</v>
      </c>
      <c r="AD33" s="45">
        <f ca="1"/>
        <v>85.5</v>
      </c>
      <c r="AH33">
        <v>4.42</v>
      </c>
      <c r="AI33" s="47">
        <f t="shared" ca="1" si="9"/>
        <v>41.99</v>
      </c>
      <c r="AJ33" s="47">
        <f t="shared" ca="1" si="9"/>
        <v>45.23</v>
      </c>
      <c r="AK33" s="47">
        <f t="shared" ca="1" si="9"/>
        <v>49.4</v>
      </c>
      <c r="AL33" s="47">
        <f t="shared" ca="1" si="9"/>
        <v>54.75</v>
      </c>
      <c r="AM33" s="47">
        <f t="shared" ca="1" si="9"/>
        <v>59.28</v>
      </c>
      <c r="AN33" s="47">
        <f t="shared" ca="1" si="9"/>
        <v>65.959999999999994</v>
      </c>
      <c r="AO33" s="47">
        <f t="shared" ca="1" si="9"/>
        <v>74.069999999999993</v>
      </c>
      <c r="AP33" s="47">
        <f t="shared" ca="1" si="9"/>
        <v>78.59</v>
      </c>
      <c r="AQ33" s="47" t="e">
        <f t="shared" ca="1" si="9"/>
        <v>#N/A</v>
      </c>
      <c r="AR33">
        <v>31</v>
      </c>
      <c r="AT33">
        <v>32</v>
      </c>
      <c r="AU33" t="s">
        <v>40</v>
      </c>
      <c r="AV33">
        <v>4.6642621185575104</v>
      </c>
      <c r="AW33">
        <v>64.2464547580974</v>
      </c>
      <c r="AX33">
        <v>55.158714764922401</v>
      </c>
      <c r="AY33">
        <v>50.093736861166398</v>
      </c>
      <c r="AZ33">
        <v>36.3962029998156</v>
      </c>
      <c r="BA33">
        <v>14.497114690031299</v>
      </c>
      <c r="BE33">
        <f ca="1"/>
        <v>4.5</v>
      </c>
      <c r="BF33">
        <f ca="1"/>
        <v>41.96</v>
      </c>
      <c r="BG33">
        <f ca="1"/>
        <v>45.2</v>
      </c>
      <c r="BH33">
        <f ca="1"/>
        <v>49.38</v>
      </c>
      <c r="BI33">
        <f ca="1"/>
        <v>51.51</v>
      </c>
      <c r="BJ33">
        <f ca="1"/>
        <v>53.05</v>
      </c>
      <c r="BK33">
        <f ca="1"/>
        <v>54.74</v>
      </c>
      <c r="BL33">
        <f ca="1"/>
        <v>55.57</v>
      </c>
      <c r="BM33">
        <f ca="1"/>
        <v>56.71</v>
      </c>
      <c r="BN33">
        <f ca="1"/>
        <v>57.43</v>
      </c>
      <c r="BO33">
        <f ca="1"/>
        <v>58.07</v>
      </c>
      <c r="BP33">
        <f ca="1"/>
        <v>59.27</v>
      </c>
      <c r="BQ33">
        <f ca="1"/>
        <v>59.88</v>
      </c>
      <c r="BR33">
        <f ca="1"/>
        <v>61.15</v>
      </c>
      <c r="BS33">
        <f ca="1"/>
        <v>62.6</v>
      </c>
      <c r="BT33">
        <f ca="1"/>
        <v>64.33</v>
      </c>
      <c r="BU33">
        <f ca="1"/>
        <v>65.94</v>
      </c>
      <c r="BV33">
        <f ca="1"/>
        <v>67.73</v>
      </c>
      <c r="BW33">
        <f ca="1"/>
        <v>71.28</v>
      </c>
      <c r="BX33">
        <f ca="1"/>
        <v>73.97</v>
      </c>
      <c r="BY33">
        <f ca="1"/>
        <v>78.5</v>
      </c>
      <c r="BZ33">
        <f ca="1"/>
        <v>83.07</v>
      </c>
    </row>
    <row r="34" spans="2:78">
      <c r="I34" s="6" t="str">
        <f ca="1"/>
        <v>9 years  0 mo</v>
      </c>
      <c r="J34" s="40">
        <f ca="1"/>
        <v>44.2</v>
      </c>
      <c r="K34" s="41">
        <f ca="1"/>
        <v>46</v>
      </c>
      <c r="L34" s="40">
        <f ca="1"/>
        <v>49.3</v>
      </c>
      <c r="M34" s="41">
        <f ca="1"/>
        <v>52.3</v>
      </c>
      <c r="N34" s="40">
        <f ca="1"/>
        <v>54.4</v>
      </c>
      <c r="O34" s="41">
        <f ca="1"/>
        <v>55.8</v>
      </c>
      <c r="P34" s="40">
        <f ca="1"/>
        <v>56.6</v>
      </c>
      <c r="Q34" s="41">
        <f ca="1"/>
        <v>57.7</v>
      </c>
      <c r="R34" s="40">
        <f ca="1"/>
        <v>59.1</v>
      </c>
      <c r="S34" s="41">
        <f ca="1"/>
        <v>60.1</v>
      </c>
      <c r="T34" s="40">
        <f ca="1"/>
        <v>61.4</v>
      </c>
      <c r="U34" s="41">
        <f ca="1"/>
        <v>62</v>
      </c>
      <c r="V34" s="40">
        <f ca="1"/>
        <v>63.1</v>
      </c>
      <c r="W34" s="41">
        <f ca="1"/>
        <v>64.900000000000006</v>
      </c>
      <c r="X34" s="40">
        <f ca="1"/>
        <v>66.5</v>
      </c>
      <c r="Y34" s="41">
        <f ca="1"/>
        <v>67.5</v>
      </c>
      <c r="Z34" s="40">
        <f ca="1"/>
        <v>69.099999999999994</v>
      </c>
      <c r="AA34" s="41">
        <f ca="1"/>
        <v>71.3</v>
      </c>
      <c r="AB34" s="40">
        <f ca="1"/>
        <v>74.2</v>
      </c>
      <c r="AC34" s="41">
        <f ca="1"/>
        <v>85.8</v>
      </c>
      <c r="AD34" s="42">
        <f ca="1"/>
        <v>86.6</v>
      </c>
      <c r="AH34">
        <v>4.5</v>
      </c>
      <c r="AI34" s="47">
        <f t="shared" ref="AI34:AQ43" ca="1" si="10">IF(AND(AI$3&gt;=MIN($J$5:$AD$5),AI$3&lt;=MAX($J$5:$AD$5)),INDEX(allCentiles,$AR34,MATCH(AI$3,topRow)),NA())</f>
        <v>41.96</v>
      </c>
      <c r="AJ34" s="47">
        <f t="shared" ca="1" si="10"/>
        <v>45.2</v>
      </c>
      <c r="AK34" s="47">
        <f t="shared" ca="1" si="10"/>
        <v>49.38</v>
      </c>
      <c r="AL34" s="47">
        <f t="shared" ca="1" si="10"/>
        <v>54.74</v>
      </c>
      <c r="AM34" s="47">
        <f t="shared" ca="1" si="10"/>
        <v>59.27</v>
      </c>
      <c r="AN34" s="47">
        <f t="shared" ca="1" si="10"/>
        <v>65.94</v>
      </c>
      <c r="AO34" s="47">
        <f t="shared" ca="1" si="10"/>
        <v>73.97</v>
      </c>
      <c r="AP34" s="47">
        <f t="shared" ca="1" si="10"/>
        <v>78.5</v>
      </c>
      <c r="AQ34" s="47" t="e">
        <f t="shared" ca="1" si="10"/>
        <v>#N/A</v>
      </c>
      <c r="AR34">
        <v>32</v>
      </c>
      <c r="AT34">
        <v>33</v>
      </c>
      <c r="AU34" t="s">
        <v>40</v>
      </c>
      <c r="AV34">
        <v>4.7475954518908399</v>
      </c>
      <c r="AW34">
        <v>64.680962217411405</v>
      </c>
      <c r="AX34">
        <v>55.4743572283205</v>
      </c>
      <c r="AY34">
        <v>50.364848371292901</v>
      </c>
      <c r="AZ34">
        <v>36.481630780626801</v>
      </c>
      <c r="BA34">
        <v>14.499747008656399</v>
      </c>
      <c r="BE34">
        <f ca="1"/>
        <v>4.58</v>
      </c>
      <c r="BF34">
        <f ca="1"/>
        <v>41.94</v>
      </c>
      <c r="BG34">
        <f ca="1"/>
        <v>45.18</v>
      </c>
      <c r="BH34">
        <f ca="1"/>
        <v>49.35</v>
      </c>
      <c r="BI34">
        <f ca="1"/>
        <v>51.47</v>
      </c>
      <c r="BJ34">
        <f ca="1"/>
        <v>53.03</v>
      </c>
      <c r="BK34">
        <f ca="1"/>
        <v>54.72</v>
      </c>
      <c r="BL34">
        <f ca="1"/>
        <v>55.56</v>
      </c>
      <c r="BM34">
        <f ca="1"/>
        <v>56.71</v>
      </c>
      <c r="BN34">
        <f ca="1"/>
        <v>57.42</v>
      </c>
      <c r="BO34">
        <f ca="1"/>
        <v>58.05</v>
      </c>
      <c r="BP34">
        <f ca="1"/>
        <v>59.26</v>
      </c>
      <c r="BQ34">
        <f ca="1"/>
        <v>59.87</v>
      </c>
      <c r="BR34">
        <f ca="1"/>
        <v>61.15</v>
      </c>
      <c r="BS34">
        <f ca="1"/>
        <v>62.61</v>
      </c>
      <c r="BT34">
        <f ca="1"/>
        <v>64.34</v>
      </c>
      <c r="BU34">
        <f ca="1"/>
        <v>65.92</v>
      </c>
      <c r="BV34">
        <f ca="1"/>
        <v>67.7</v>
      </c>
      <c r="BW34">
        <f ca="1"/>
        <v>71.23</v>
      </c>
      <c r="BX34">
        <f ca="1"/>
        <v>73.88</v>
      </c>
      <c r="BY34">
        <f ca="1"/>
        <v>78.430000000000007</v>
      </c>
      <c r="BZ34">
        <f ca="1"/>
        <v>82.88</v>
      </c>
    </row>
    <row r="35" spans="2:78">
      <c r="I35" s="6" t="str">
        <f ca="1"/>
        <v>3 mo</v>
      </c>
      <c r="J35" s="40">
        <f ca="1"/>
        <v>44.6</v>
      </c>
      <c r="K35" s="41">
        <f ca="1"/>
        <v>46.2</v>
      </c>
      <c r="L35" s="40">
        <f ca="1"/>
        <v>49.3</v>
      </c>
      <c r="M35" s="41">
        <f ca="1"/>
        <v>52.6</v>
      </c>
      <c r="N35" s="40">
        <f ca="1"/>
        <v>54.6</v>
      </c>
      <c r="O35" s="41">
        <f ca="1"/>
        <v>56</v>
      </c>
      <c r="P35" s="40">
        <f ca="1"/>
        <v>56.8</v>
      </c>
      <c r="Q35" s="41">
        <f ca="1"/>
        <v>57.9</v>
      </c>
      <c r="R35" s="40">
        <f ca="1"/>
        <v>59.4</v>
      </c>
      <c r="S35" s="41">
        <f ca="1"/>
        <v>60.4</v>
      </c>
      <c r="T35" s="40">
        <f ca="1"/>
        <v>61.8</v>
      </c>
      <c r="U35" s="41">
        <f ca="1"/>
        <v>62.3</v>
      </c>
      <c r="V35" s="40">
        <f ca="1"/>
        <v>63.4</v>
      </c>
      <c r="W35" s="41">
        <f ca="1"/>
        <v>65.2</v>
      </c>
      <c r="X35" s="40">
        <f ca="1"/>
        <v>66.8</v>
      </c>
      <c r="Y35" s="41">
        <f ca="1"/>
        <v>67.8</v>
      </c>
      <c r="Z35" s="40">
        <f ca="1"/>
        <v>69.400000000000006</v>
      </c>
      <c r="AA35" s="41">
        <f ca="1"/>
        <v>71.5</v>
      </c>
      <c r="AB35" s="40">
        <f ca="1"/>
        <v>74.599999999999994</v>
      </c>
      <c r="AC35" s="41">
        <f ca="1"/>
        <v>87.2</v>
      </c>
      <c r="AD35" s="42">
        <f ca="1"/>
        <v>87.9</v>
      </c>
      <c r="AH35">
        <v>4.58</v>
      </c>
      <c r="AI35" s="47">
        <f t="shared" ca="1" si="10"/>
        <v>41.94</v>
      </c>
      <c r="AJ35" s="47">
        <f t="shared" ca="1" si="10"/>
        <v>45.18</v>
      </c>
      <c r="AK35" s="47">
        <f t="shared" ca="1" si="10"/>
        <v>49.35</v>
      </c>
      <c r="AL35" s="47">
        <f t="shared" ca="1" si="10"/>
        <v>54.72</v>
      </c>
      <c r="AM35" s="47">
        <f t="shared" ca="1" si="10"/>
        <v>59.26</v>
      </c>
      <c r="AN35" s="47">
        <f t="shared" ca="1" si="10"/>
        <v>65.92</v>
      </c>
      <c r="AO35" s="47">
        <f t="shared" ca="1" si="10"/>
        <v>73.88</v>
      </c>
      <c r="AP35" s="47">
        <f t="shared" ca="1" si="10"/>
        <v>78.430000000000007</v>
      </c>
      <c r="AQ35" s="47" t="e">
        <f t="shared" ca="1" si="10"/>
        <v>#N/A</v>
      </c>
      <c r="AR35">
        <v>33</v>
      </c>
      <c r="AT35">
        <v>34</v>
      </c>
      <c r="AU35" t="s">
        <v>40</v>
      </c>
      <c r="AV35">
        <v>4.8309287852241702</v>
      </c>
      <c r="AW35">
        <v>65.103190356056899</v>
      </c>
      <c r="AX35">
        <v>55.7820394140278</v>
      </c>
      <c r="AY35">
        <v>50.630179688821102</v>
      </c>
      <c r="AZ35">
        <v>36.562299693435797</v>
      </c>
      <c r="BA35">
        <v>14.5020953812644</v>
      </c>
      <c r="BE35">
        <f ca="1"/>
        <v>4.67</v>
      </c>
      <c r="BF35">
        <f ca="1"/>
        <v>41.92</v>
      </c>
      <c r="BG35">
        <f ca="1"/>
        <v>45.17</v>
      </c>
      <c r="BH35">
        <f ca="1"/>
        <v>49.32</v>
      </c>
      <c r="BI35">
        <f ca="1"/>
        <v>51.44</v>
      </c>
      <c r="BJ35">
        <f ca="1"/>
        <v>53.02</v>
      </c>
      <c r="BK35">
        <f ca="1"/>
        <v>54.71</v>
      </c>
      <c r="BL35">
        <f ca="1"/>
        <v>55.55</v>
      </c>
      <c r="BM35">
        <f ca="1"/>
        <v>56.71</v>
      </c>
      <c r="BN35">
        <f ca="1"/>
        <v>57.41</v>
      </c>
      <c r="BO35">
        <f ca="1"/>
        <v>58.03</v>
      </c>
      <c r="BP35">
        <f ca="1"/>
        <v>59.25</v>
      </c>
      <c r="BQ35">
        <f ca="1"/>
        <v>59.86</v>
      </c>
      <c r="BR35">
        <f ca="1"/>
        <v>61.14</v>
      </c>
      <c r="BS35">
        <f ca="1"/>
        <v>62.61</v>
      </c>
      <c r="BT35">
        <f ca="1"/>
        <v>64.36</v>
      </c>
      <c r="BU35">
        <f ca="1"/>
        <v>65.91</v>
      </c>
      <c r="BV35">
        <f ca="1"/>
        <v>67.67</v>
      </c>
      <c r="BW35">
        <f ca="1"/>
        <v>71.180000000000007</v>
      </c>
      <c r="BX35">
        <f ca="1"/>
        <v>73.790000000000006</v>
      </c>
      <c r="BY35">
        <f ca="1"/>
        <v>78.36</v>
      </c>
      <c r="BZ35">
        <f ca="1"/>
        <v>82.7</v>
      </c>
    </row>
    <row r="36" spans="2:78">
      <c r="I36" s="6" t="str">
        <f ca="1"/>
        <v>6 mo</v>
      </c>
      <c r="J36" s="40">
        <f ca="1"/>
        <v>45</v>
      </c>
      <c r="K36" s="41">
        <f ca="1"/>
        <v>46.4</v>
      </c>
      <c r="L36" s="40">
        <f ca="1"/>
        <v>49.4</v>
      </c>
      <c r="M36" s="41">
        <f ca="1"/>
        <v>52.9</v>
      </c>
      <c r="N36" s="40">
        <f ca="1"/>
        <v>54.9</v>
      </c>
      <c r="O36" s="41">
        <f ca="1"/>
        <v>56.3</v>
      </c>
      <c r="P36" s="40">
        <f ca="1"/>
        <v>57</v>
      </c>
      <c r="Q36" s="41">
        <f ca="1"/>
        <v>58.1</v>
      </c>
      <c r="R36" s="40">
        <f ca="1"/>
        <v>59.7</v>
      </c>
      <c r="S36" s="41">
        <f ca="1"/>
        <v>60.8</v>
      </c>
      <c r="T36" s="40">
        <f ca="1"/>
        <v>62.1</v>
      </c>
      <c r="U36" s="41">
        <f ca="1"/>
        <v>62.7</v>
      </c>
      <c r="V36" s="40">
        <f ca="1"/>
        <v>63.8</v>
      </c>
      <c r="W36" s="41">
        <f ca="1"/>
        <v>65.5</v>
      </c>
      <c r="X36" s="40">
        <f ca="1"/>
        <v>67.099999999999994</v>
      </c>
      <c r="Y36" s="41">
        <f ca="1"/>
        <v>68.099999999999994</v>
      </c>
      <c r="Z36" s="40">
        <f ca="1"/>
        <v>69.7</v>
      </c>
      <c r="AA36" s="41">
        <f ca="1"/>
        <v>71.8</v>
      </c>
      <c r="AB36" s="40">
        <f ca="1"/>
        <v>75</v>
      </c>
      <c r="AC36" s="41">
        <f ca="1"/>
        <v>88.7</v>
      </c>
      <c r="AD36" s="42">
        <f ca="1"/>
        <v>89.2</v>
      </c>
      <c r="AH36">
        <v>4.67</v>
      </c>
      <c r="AI36" s="47">
        <f t="shared" ca="1" si="10"/>
        <v>41.92</v>
      </c>
      <c r="AJ36" s="47">
        <f t="shared" ca="1" si="10"/>
        <v>45.17</v>
      </c>
      <c r="AK36" s="47">
        <f t="shared" ca="1" si="10"/>
        <v>49.32</v>
      </c>
      <c r="AL36" s="47">
        <f t="shared" ca="1" si="10"/>
        <v>54.71</v>
      </c>
      <c r="AM36" s="47">
        <f t="shared" ca="1" si="10"/>
        <v>59.25</v>
      </c>
      <c r="AN36" s="47">
        <f t="shared" ca="1" si="10"/>
        <v>65.91</v>
      </c>
      <c r="AO36" s="47">
        <f t="shared" ca="1" si="10"/>
        <v>73.790000000000006</v>
      </c>
      <c r="AP36" s="47">
        <f t="shared" ca="1" si="10"/>
        <v>78.36</v>
      </c>
      <c r="AQ36" s="47" t="e">
        <f t="shared" ca="1" si="10"/>
        <v>#N/A</v>
      </c>
      <c r="AR36">
        <v>34</v>
      </c>
      <c r="AT36">
        <v>35</v>
      </c>
      <c r="AU36" t="s">
        <v>40</v>
      </c>
      <c r="AV36">
        <v>4.9142621185575104</v>
      </c>
      <c r="AW36">
        <v>65.513486191588598</v>
      </c>
      <c r="AX36">
        <v>56.081962074567599</v>
      </c>
      <c r="AY36">
        <v>50.889854049486999</v>
      </c>
      <c r="AZ36">
        <v>36.638474837305601</v>
      </c>
      <c r="BA36">
        <v>14.5041904368756</v>
      </c>
      <c r="BE36">
        <f ca="1"/>
        <v>4.75</v>
      </c>
      <c r="BF36">
        <f ca="1"/>
        <v>41.9</v>
      </c>
      <c r="BG36">
        <f ca="1"/>
        <v>45.15</v>
      </c>
      <c r="BH36">
        <f ca="1"/>
        <v>49.3</v>
      </c>
      <c r="BI36">
        <f ca="1"/>
        <v>51.41</v>
      </c>
      <c r="BJ36">
        <f ca="1"/>
        <v>53</v>
      </c>
      <c r="BK36">
        <f ca="1"/>
        <v>54.7</v>
      </c>
      <c r="BL36">
        <f ca="1"/>
        <v>55.54</v>
      </c>
      <c r="BM36">
        <f ca="1"/>
        <v>56.7</v>
      </c>
      <c r="BN36">
        <f ca="1"/>
        <v>57.4</v>
      </c>
      <c r="BO36">
        <f ca="1"/>
        <v>58.02</v>
      </c>
      <c r="BP36">
        <f ca="1"/>
        <v>59.25</v>
      </c>
      <c r="BQ36">
        <f ca="1"/>
        <v>59.86</v>
      </c>
      <c r="BR36">
        <f ca="1"/>
        <v>61.14</v>
      </c>
      <c r="BS36">
        <f ca="1"/>
        <v>62.63</v>
      </c>
      <c r="BT36">
        <f ca="1"/>
        <v>64.37</v>
      </c>
      <c r="BU36">
        <f ca="1"/>
        <v>65.89</v>
      </c>
      <c r="BV36">
        <f ca="1"/>
        <v>67.650000000000006</v>
      </c>
      <c r="BW36">
        <f ca="1"/>
        <v>71.13</v>
      </c>
      <c r="BX36">
        <f ca="1"/>
        <v>73.7</v>
      </c>
      <c r="BY36">
        <f ca="1"/>
        <v>78.3</v>
      </c>
      <c r="BZ36">
        <f ca="1"/>
        <v>82.53</v>
      </c>
    </row>
    <row r="37" spans="2:78" ht="17" thickBot="1">
      <c r="I37" s="10" t="str">
        <f ca="1"/>
        <v>9 mo</v>
      </c>
      <c r="J37" s="43">
        <f ca="1"/>
        <v>45.4</v>
      </c>
      <c r="K37" s="44">
        <f ca="1"/>
        <v>46.7</v>
      </c>
      <c r="L37" s="43">
        <f ca="1"/>
        <v>49.5</v>
      </c>
      <c r="M37" s="44">
        <f ca="1"/>
        <v>53.2</v>
      </c>
      <c r="N37" s="43">
        <f ca="1"/>
        <v>55.2</v>
      </c>
      <c r="O37" s="44">
        <f ca="1"/>
        <v>56.5</v>
      </c>
      <c r="P37" s="43">
        <f ca="1"/>
        <v>57.2</v>
      </c>
      <c r="Q37" s="44">
        <f ca="1"/>
        <v>58.3</v>
      </c>
      <c r="R37" s="43">
        <f ca="1"/>
        <v>60</v>
      </c>
      <c r="S37" s="44">
        <f ca="1"/>
        <v>61.3</v>
      </c>
      <c r="T37" s="43">
        <f ca="1"/>
        <v>62.6</v>
      </c>
      <c r="U37" s="44">
        <f ca="1"/>
        <v>63.1</v>
      </c>
      <c r="V37" s="43">
        <f ca="1"/>
        <v>64.099999999999994</v>
      </c>
      <c r="W37" s="44">
        <f ca="1"/>
        <v>65.900000000000006</v>
      </c>
      <c r="X37" s="43">
        <f ca="1"/>
        <v>67.400000000000006</v>
      </c>
      <c r="Y37" s="44">
        <f ca="1"/>
        <v>68.5</v>
      </c>
      <c r="Z37" s="43">
        <f ca="1"/>
        <v>70.099999999999994</v>
      </c>
      <c r="AA37" s="44">
        <f ca="1"/>
        <v>72</v>
      </c>
      <c r="AB37" s="43">
        <f ca="1"/>
        <v>75.5</v>
      </c>
      <c r="AC37" s="44">
        <f ca="1"/>
        <v>90.3</v>
      </c>
      <c r="AD37" s="45">
        <f ca="1"/>
        <v>90.7</v>
      </c>
      <c r="AH37">
        <v>4.75</v>
      </c>
      <c r="AI37" s="47">
        <f t="shared" ca="1" si="10"/>
        <v>41.9</v>
      </c>
      <c r="AJ37" s="47">
        <f t="shared" ca="1" si="10"/>
        <v>45.15</v>
      </c>
      <c r="AK37" s="47">
        <f t="shared" ca="1" si="10"/>
        <v>49.3</v>
      </c>
      <c r="AL37" s="47">
        <f t="shared" ca="1" si="10"/>
        <v>54.7</v>
      </c>
      <c r="AM37" s="47">
        <f t="shared" ca="1" si="10"/>
        <v>59.25</v>
      </c>
      <c r="AN37" s="47">
        <f t="shared" ca="1" si="10"/>
        <v>65.89</v>
      </c>
      <c r="AO37" s="47">
        <f t="shared" ca="1" si="10"/>
        <v>73.7</v>
      </c>
      <c r="AP37" s="47">
        <f t="shared" ca="1" si="10"/>
        <v>78.3</v>
      </c>
      <c r="AQ37" s="47" t="e">
        <f t="shared" ca="1" si="10"/>
        <v>#N/A</v>
      </c>
      <c r="AR37">
        <v>35</v>
      </c>
      <c r="AT37">
        <v>36</v>
      </c>
      <c r="AU37" t="s">
        <v>40</v>
      </c>
      <c r="AV37">
        <v>4.9975954518908399</v>
      </c>
      <c r="AW37">
        <v>65.912186934733597</v>
      </c>
      <c r="AX37">
        <v>56.374320899627399</v>
      </c>
      <c r="AY37">
        <v>51.143992061597402</v>
      </c>
      <c r="AZ37">
        <v>36.710406543604201</v>
      </c>
      <c r="BA37">
        <v>14.506059500583399</v>
      </c>
      <c r="BE37">
        <f ca="1"/>
        <v>4.83</v>
      </c>
      <c r="BF37">
        <f ca="1"/>
        <v>41.88</v>
      </c>
      <c r="BG37">
        <f ca="1"/>
        <v>45.13</v>
      </c>
      <c r="BH37">
        <f ca="1"/>
        <v>49.28</v>
      </c>
      <c r="BI37">
        <f ca="1"/>
        <v>51.38</v>
      </c>
      <c r="BJ37">
        <f ca="1"/>
        <v>52.99</v>
      </c>
      <c r="BK37">
        <f ca="1"/>
        <v>54.69</v>
      </c>
      <c r="BL37">
        <f ca="1"/>
        <v>55.53</v>
      </c>
      <c r="BM37">
        <f ca="1"/>
        <v>56.7</v>
      </c>
      <c r="BN37">
        <f ca="1"/>
        <v>57.39</v>
      </c>
      <c r="BO37">
        <f ca="1"/>
        <v>58.01</v>
      </c>
      <c r="BP37">
        <f ca="1"/>
        <v>59.25</v>
      </c>
      <c r="BQ37">
        <f ca="1"/>
        <v>59.86</v>
      </c>
      <c r="BR37">
        <f ca="1"/>
        <v>61.14</v>
      </c>
      <c r="BS37">
        <f ca="1"/>
        <v>62.64</v>
      </c>
      <c r="BT37">
        <f ca="1"/>
        <v>64.39</v>
      </c>
      <c r="BU37">
        <f ca="1"/>
        <v>65.88</v>
      </c>
      <c r="BV37">
        <f ca="1"/>
        <v>67.63</v>
      </c>
      <c r="BW37">
        <f ca="1"/>
        <v>71.08</v>
      </c>
      <c r="BX37">
        <f ca="1"/>
        <v>73.62</v>
      </c>
      <c r="BY37">
        <f ca="1"/>
        <v>78.25</v>
      </c>
      <c r="BZ37">
        <f ca="1"/>
        <v>82.37</v>
      </c>
    </row>
    <row r="38" spans="2:78">
      <c r="I38" s="6" t="str">
        <f ca="1"/>
        <v>10 years  0 mo</v>
      </c>
      <c r="J38" s="40">
        <f ca="1"/>
        <v>45.8</v>
      </c>
      <c r="K38" s="41">
        <f ca="1"/>
        <v>46.9</v>
      </c>
      <c r="L38" s="40">
        <f ca="1"/>
        <v>49.6</v>
      </c>
      <c r="M38" s="41">
        <f ca="1"/>
        <v>53.5</v>
      </c>
      <c r="N38" s="40">
        <f ca="1"/>
        <v>55.5</v>
      </c>
      <c r="O38" s="41">
        <f ca="1"/>
        <v>56.8</v>
      </c>
      <c r="P38" s="40">
        <f ca="1"/>
        <v>57.5</v>
      </c>
      <c r="Q38" s="41">
        <f ca="1"/>
        <v>58.5</v>
      </c>
      <c r="R38" s="40">
        <f ca="1"/>
        <v>60.4</v>
      </c>
      <c r="S38" s="41">
        <f ca="1"/>
        <v>61.7</v>
      </c>
      <c r="T38" s="40">
        <f ca="1"/>
        <v>63</v>
      </c>
      <c r="U38" s="41">
        <f ca="1"/>
        <v>63.6</v>
      </c>
      <c r="V38" s="40">
        <f ca="1"/>
        <v>64.5</v>
      </c>
      <c r="W38" s="41">
        <f ca="1"/>
        <v>66.3</v>
      </c>
      <c r="X38" s="40">
        <f ca="1"/>
        <v>67.7</v>
      </c>
      <c r="Y38" s="41">
        <f ca="1"/>
        <v>68.900000000000006</v>
      </c>
      <c r="Z38" s="40">
        <f ca="1"/>
        <v>70.5</v>
      </c>
      <c r="AA38" s="41">
        <f ca="1"/>
        <v>72.3</v>
      </c>
      <c r="AB38" s="40">
        <f ca="1"/>
        <v>76.099999999999994</v>
      </c>
      <c r="AC38" s="41">
        <f ca="1"/>
        <v>92.1</v>
      </c>
      <c r="AD38" s="42">
        <f ca="1"/>
        <v>92.4</v>
      </c>
      <c r="AH38">
        <v>4.83</v>
      </c>
      <c r="AI38" s="47">
        <f t="shared" ca="1" si="10"/>
        <v>41.88</v>
      </c>
      <c r="AJ38" s="47">
        <f t="shared" ca="1" si="10"/>
        <v>45.13</v>
      </c>
      <c r="AK38" s="47">
        <f t="shared" ca="1" si="10"/>
        <v>49.28</v>
      </c>
      <c r="AL38" s="47">
        <f t="shared" ca="1" si="10"/>
        <v>54.69</v>
      </c>
      <c r="AM38" s="47">
        <f t="shared" ca="1" si="10"/>
        <v>59.25</v>
      </c>
      <c r="AN38" s="47">
        <f t="shared" ca="1" si="10"/>
        <v>65.88</v>
      </c>
      <c r="AO38" s="47">
        <f t="shared" ca="1" si="10"/>
        <v>73.62</v>
      </c>
      <c r="AP38" s="47">
        <f t="shared" ca="1" si="10"/>
        <v>78.25</v>
      </c>
      <c r="AQ38" s="47" t="e">
        <f t="shared" ca="1" si="10"/>
        <v>#N/A</v>
      </c>
      <c r="AR38">
        <v>36</v>
      </c>
      <c r="AT38">
        <v>37</v>
      </c>
      <c r="AU38" t="s">
        <v>40</v>
      </c>
      <c r="AV38">
        <v>5.0809287852241702</v>
      </c>
      <c r="AW38">
        <v>66.2996202665352</v>
      </c>
      <c r="AX38">
        <v>56.659306643740599</v>
      </c>
      <c r="AY38">
        <v>51.392711762047597</v>
      </c>
      <c r="AZ38">
        <v>36.778331198657803</v>
      </c>
      <c r="BA38">
        <v>14.5077269499462</v>
      </c>
      <c r="BE38">
        <f ca="1"/>
        <v>4.92</v>
      </c>
      <c r="BF38">
        <f ca="1"/>
        <v>41.87</v>
      </c>
      <c r="BG38">
        <f ca="1"/>
        <v>45.12</v>
      </c>
      <c r="BH38">
        <f ca="1"/>
        <v>49.25</v>
      </c>
      <c r="BI38">
        <f ca="1"/>
        <v>51.36</v>
      </c>
      <c r="BJ38">
        <f ca="1"/>
        <v>52.98</v>
      </c>
      <c r="BK38">
        <f ca="1"/>
        <v>54.68</v>
      </c>
      <c r="BL38">
        <f ca="1"/>
        <v>55.52</v>
      </c>
      <c r="BM38">
        <f ca="1"/>
        <v>56.71</v>
      </c>
      <c r="BN38">
        <f ca="1"/>
        <v>57.39</v>
      </c>
      <c r="BO38">
        <f ca="1"/>
        <v>58</v>
      </c>
      <c r="BP38">
        <f ca="1"/>
        <v>59.25</v>
      </c>
      <c r="BQ38">
        <f ca="1"/>
        <v>59.86</v>
      </c>
      <c r="BR38">
        <f ca="1"/>
        <v>61.14</v>
      </c>
      <c r="BS38">
        <f ca="1"/>
        <v>62.65</v>
      </c>
      <c r="BT38">
        <f ca="1"/>
        <v>64.41</v>
      </c>
      <c r="BU38">
        <f ca="1"/>
        <v>65.88</v>
      </c>
      <c r="BV38">
        <f ca="1"/>
        <v>67.62</v>
      </c>
      <c r="BW38">
        <f ca="1"/>
        <v>71.040000000000006</v>
      </c>
      <c r="BX38">
        <f ca="1"/>
        <v>73.540000000000006</v>
      </c>
      <c r="BY38">
        <f ca="1"/>
        <v>78.209999999999994</v>
      </c>
      <c r="BZ38">
        <f ca="1"/>
        <v>82.23</v>
      </c>
    </row>
    <row r="39" spans="2:78">
      <c r="I39" s="6" t="str">
        <f ca="1"/>
        <v>3 mo</v>
      </c>
      <c r="J39" s="40">
        <f ca="1"/>
        <v>46.3</v>
      </c>
      <c r="K39" s="41">
        <f ca="1"/>
        <v>47.2</v>
      </c>
      <c r="L39" s="40">
        <f ca="1"/>
        <v>49.8</v>
      </c>
      <c r="M39" s="41">
        <f ca="1"/>
        <v>53.9</v>
      </c>
      <c r="N39" s="40">
        <f ca="1"/>
        <v>55.9</v>
      </c>
      <c r="O39" s="41">
        <f ca="1"/>
        <v>57.1</v>
      </c>
      <c r="P39" s="40">
        <f ca="1"/>
        <v>57.8</v>
      </c>
      <c r="Q39" s="41">
        <f ca="1"/>
        <v>58.7</v>
      </c>
      <c r="R39" s="40">
        <f ca="1"/>
        <v>60.8</v>
      </c>
      <c r="S39" s="41">
        <f ca="1"/>
        <v>62.2</v>
      </c>
      <c r="T39" s="40">
        <f ca="1"/>
        <v>63.4</v>
      </c>
      <c r="U39" s="41">
        <f ca="1"/>
        <v>64</v>
      </c>
      <c r="V39" s="40">
        <f ca="1"/>
        <v>64.900000000000006</v>
      </c>
      <c r="W39" s="41">
        <f ca="1"/>
        <v>66.7</v>
      </c>
      <c r="X39" s="40">
        <f ca="1"/>
        <v>68.099999999999994</v>
      </c>
      <c r="Y39" s="41">
        <f ca="1"/>
        <v>69.3</v>
      </c>
      <c r="Z39" s="40">
        <f ca="1"/>
        <v>70.900000000000006</v>
      </c>
      <c r="AA39" s="41">
        <f ca="1"/>
        <v>72.599999999999994</v>
      </c>
      <c r="AB39" s="40">
        <f ca="1"/>
        <v>76.599999999999994</v>
      </c>
      <c r="AC39" s="41">
        <f ca="1"/>
        <v>93.9</v>
      </c>
      <c r="AD39" s="42">
        <f ca="1"/>
        <v>94.1</v>
      </c>
      <c r="AH39">
        <v>4.92</v>
      </c>
      <c r="AI39" s="47">
        <f t="shared" ca="1" si="10"/>
        <v>41.87</v>
      </c>
      <c r="AJ39" s="47">
        <f t="shared" ca="1" si="10"/>
        <v>45.12</v>
      </c>
      <c r="AK39" s="47">
        <f t="shared" ca="1" si="10"/>
        <v>49.25</v>
      </c>
      <c r="AL39" s="47">
        <f t="shared" ca="1" si="10"/>
        <v>54.68</v>
      </c>
      <c r="AM39" s="47">
        <f t="shared" ca="1" si="10"/>
        <v>59.25</v>
      </c>
      <c r="AN39" s="47">
        <f t="shared" ca="1" si="10"/>
        <v>65.88</v>
      </c>
      <c r="AO39" s="47">
        <f t="shared" ca="1" si="10"/>
        <v>73.540000000000006</v>
      </c>
      <c r="AP39" s="47">
        <f t="shared" ca="1" si="10"/>
        <v>78.209999999999994</v>
      </c>
      <c r="AQ39" s="47" t="e">
        <f t="shared" ca="1" si="10"/>
        <v>#N/A</v>
      </c>
      <c r="AR39">
        <v>37</v>
      </c>
      <c r="AT39">
        <v>38</v>
      </c>
      <c r="AU39" t="s">
        <v>40</v>
      </c>
      <c r="AV39">
        <v>5.1642621185575104</v>
      </c>
      <c r="AW39">
        <v>66.676104607664996</v>
      </c>
      <c r="AX39">
        <v>56.9371052507475</v>
      </c>
      <c r="AY39">
        <v>51.636128671144803</v>
      </c>
      <c r="AZ39">
        <v>36.842472020578498</v>
      </c>
      <c r="BA39">
        <v>14.5092145329353</v>
      </c>
      <c r="BE39">
        <f ca="1"/>
        <v>5</v>
      </c>
      <c r="BF39">
        <f ca="1"/>
        <v>41.86</v>
      </c>
      <c r="BG39">
        <f ca="1"/>
        <v>45.11</v>
      </c>
      <c r="BH39">
        <f ca="1"/>
        <v>49.23</v>
      </c>
      <c r="BI39">
        <f ca="1"/>
        <v>51.34</v>
      </c>
      <c r="BJ39">
        <f ca="1"/>
        <v>52.97</v>
      </c>
      <c r="BK39">
        <f ca="1"/>
        <v>54.67</v>
      </c>
      <c r="BL39">
        <f ca="1"/>
        <v>55.52</v>
      </c>
      <c r="BM39">
        <f ca="1"/>
        <v>56.71</v>
      </c>
      <c r="BN39">
        <f ca="1"/>
        <v>57.39</v>
      </c>
      <c r="BO39">
        <f ca="1"/>
        <v>57.99</v>
      </c>
      <c r="BP39">
        <f ca="1"/>
        <v>59.25</v>
      </c>
      <c r="BQ39">
        <f ca="1"/>
        <v>59.86</v>
      </c>
      <c r="BR39">
        <f ca="1"/>
        <v>61.14</v>
      </c>
      <c r="BS39">
        <f ca="1"/>
        <v>62.67</v>
      </c>
      <c r="BT39">
        <f ca="1"/>
        <v>64.430000000000007</v>
      </c>
      <c r="BU39">
        <f ca="1"/>
        <v>65.87</v>
      </c>
      <c r="BV39">
        <f ca="1"/>
        <v>67.599999999999994</v>
      </c>
      <c r="BW39">
        <f ca="1"/>
        <v>71</v>
      </c>
      <c r="BX39">
        <f ca="1"/>
        <v>73.47</v>
      </c>
      <c r="BY39">
        <f ca="1"/>
        <v>78.180000000000007</v>
      </c>
      <c r="BZ39">
        <f ca="1"/>
        <v>82.1</v>
      </c>
    </row>
    <row r="40" spans="2:78">
      <c r="I40" s="6" t="str">
        <f ca="1"/>
        <v>6 mo</v>
      </c>
      <c r="J40" s="40">
        <f ca="1"/>
        <v>46.7</v>
      </c>
      <c r="K40" s="41">
        <f ca="1"/>
        <v>47.5</v>
      </c>
      <c r="L40" s="40">
        <f ca="1"/>
        <v>49.9</v>
      </c>
      <c r="M40" s="41">
        <f ca="1"/>
        <v>54.2</v>
      </c>
      <c r="N40" s="40">
        <f ca="1"/>
        <v>56.3</v>
      </c>
      <c r="O40" s="41">
        <f ca="1"/>
        <v>57.4</v>
      </c>
      <c r="P40" s="40">
        <f ca="1"/>
        <v>58</v>
      </c>
      <c r="Q40" s="41">
        <f ca="1"/>
        <v>59</v>
      </c>
      <c r="R40" s="40">
        <f ca="1"/>
        <v>61.2</v>
      </c>
      <c r="S40" s="41">
        <f ca="1"/>
        <v>62.8</v>
      </c>
      <c r="T40" s="40">
        <f ca="1"/>
        <v>63.9</v>
      </c>
      <c r="U40" s="41">
        <f ca="1"/>
        <v>64.5</v>
      </c>
      <c r="V40" s="40">
        <f ca="1"/>
        <v>65.400000000000006</v>
      </c>
      <c r="W40" s="41">
        <f ca="1"/>
        <v>67.099999999999994</v>
      </c>
      <c r="X40" s="40">
        <f ca="1"/>
        <v>68.400000000000006</v>
      </c>
      <c r="Y40" s="41">
        <f ca="1"/>
        <v>69.7</v>
      </c>
      <c r="Z40" s="40">
        <f ca="1"/>
        <v>71.3</v>
      </c>
      <c r="AA40" s="41">
        <f ca="1"/>
        <v>72.900000000000006</v>
      </c>
      <c r="AB40" s="40">
        <f ca="1"/>
        <v>77.3</v>
      </c>
      <c r="AC40" s="41">
        <f ca="1"/>
        <v>95.9</v>
      </c>
      <c r="AD40" s="42">
        <f ca="1"/>
        <v>96</v>
      </c>
      <c r="AH40">
        <v>5</v>
      </c>
      <c r="AI40" s="47">
        <f t="shared" ca="1" si="10"/>
        <v>41.86</v>
      </c>
      <c r="AJ40" s="47">
        <f t="shared" ca="1" si="10"/>
        <v>45.11</v>
      </c>
      <c r="AK40" s="47">
        <f t="shared" ca="1" si="10"/>
        <v>49.23</v>
      </c>
      <c r="AL40" s="47">
        <f t="shared" ca="1" si="10"/>
        <v>54.67</v>
      </c>
      <c r="AM40" s="47">
        <f t="shared" ca="1" si="10"/>
        <v>59.25</v>
      </c>
      <c r="AN40" s="47">
        <f t="shared" ca="1" si="10"/>
        <v>65.87</v>
      </c>
      <c r="AO40" s="47">
        <f t="shared" ca="1" si="10"/>
        <v>73.47</v>
      </c>
      <c r="AP40" s="47">
        <f t="shared" ca="1" si="10"/>
        <v>78.180000000000007</v>
      </c>
      <c r="AQ40" s="47" t="e">
        <f t="shared" ca="1" si="10"/>
        <v>#N/A</v>
      </c>
      <c r="AR40">
        <v>38</v>
      </c>
      <c r="AT40">
        <v>39</v>
      </c>
      <c r="AU40" t="s">
        <v>40</v>
      </c>
      <c r="AV40">
        <v>5.2475954518908399</v>
      </c>
      <c r="AW40">
        <v>67.041949380123796</v>
      </c>
      <c r="AX40">
        <v>57.207897975117199</v>
      </c>
      <c r="AY40">
        <v>51.874355846262802</v>
      </c>
      <c r="AZ40">
        <v>36.903039792817097</v>
      </c>
      <c r="BA40">
        <v>14.510541651586699</v>
      </c>
      <c r="BE40">
        <f ca="1"/>
        <v>5.08</v>
      </c>
      <c r="BF40">
        <f ca="1"/>
        <v>41.85</v>
      </c>
      <c r="BG40">
        <f ca="1"/>
        <v>45.1</v>
      </c>
      <c r="BH40">
        <f ca="1"/>
        <v>49.21</v>
      </c>
      <c r="BI40">
        <f ca="1"/>
        <v>51.31</v>
      </c>
      <c r="BJ40">
        <f ca="1"/>
        <v>52.97</v>
      </c>
      <c r="BK40">
        <f ca="1"/>
        <v>54.67</v>
      </c>
      <c r="BL40">
        <f ca="1"/>
        <v>55.52</v>
      </c>
      <c r="BM40">
        <f ca="1"/>
        <v>56.71</v>
      </c>
      <c r="BN40">
        <f ca="1"/>
        <v>57.39</v>
      </c>
      <c r="BO40">
        <f ca="1"/>
        <v>57.99</v>
      </c>
      <c r="BP40">
        <f ca="1"/>
        <v>59.25</v>
      </c>
      <c r="BQ40">
        <f ca="1"/>
        <v>59.86</v>
      </c>
      <c r="BR40">
        <f ca="1"/>
        <v>61.15</v>
      </c>
      <c r="BS40">
        <f ca="1"/>
        <v>62.69</v>
      </c>
      <c r="BT40">
        <f ca="1"/>
        <v>64.45</v>
      </c>
      <c r="BU40">
        <f ca="1"/>
        <v>65.87</v>
      </c>
      <c r="BV40">
        <f ca="1"/>
        <v>67.59</v>
      </c>
      <c r="BW40">
        <f ca="1"/>
        <v>70.959999999999994</v>
      </c>
      <c r="BX40">
        <f ca="1"/>
        <v>73.400000000000006</v>
      </c>
      <c r="BY40">
        <f ca="1"/>
        <v>78.17</v>
      </c>
      <c r="BZ40">
        <f ca="1"/>
        <v>81.98</v>
      </c>
    </row>
    <row r="41" spans="2:78" ht="17" thickBot="1">
      <c r="I41" s="10" t="str">
        <f ca="1"/>
        <v>9 mo</v>
      </c>
      <c r="J41" s="43">
        <f ca="1"/>
        <v>47.1</v>
      </c>
      <c r="K41" s="44">
        <f ca="1"/>
        <v>47.8</v>
      </c>
      <c r="L41" s="43">
        <f ca="1"/>
        <v>50.1</v>
      </c>
      <c r="M41" s="44">
        <f ca="1"/>
        <v>54.6</v>
      </c>
      <c r="N41" s="43">
        <f ca="1"/>
        <v>56.7</v>
      </c>
      <c r="O41" s="44">
        <f ca="1"/>
        <v>57.8</v>
      </c>
      <c r="P41" s="43">
        <f ca="1"/>
        <v>58.3</v>
      </c>
      <c r="Q41" s="44">
        <f ca="1"/>
        <v>59.2</v>
      </c>
      <c r="R41" s="43">
        <f ca="1"/>
        <v>61.6</v>
      </c>
      <c r="S41" s="44">
        <f ca="1"/>
        <v>63.3</v>
      </c>
      <c r="T41" s="43">
        <f ca="1"/>
        <v>64.5</v>
      </c>
      <c r="U41" s="44">
        <f ca="1"/>
        <v>65</v>
      </c>
      <c r="V41" s="43">
        <f ca="1"/>
        <v>65.8</v>
      </c>
      <c r="W41" s="44">
        <f ca="1"/>
        <v>67.5</v>
      </c>
      <c r="X41" s="43">
        <f ca="1"/>
        <v>68.8</v>
      </c>
      <c r="Y41" s="44">
        <f ca="1"/>
        <v>70.099999999999994</v>
      </c>
      <c r="Z41" s="43">
        <f ca="1"/>
        <v>71.8</v>
      </c>
      <c r="AA41" s="44">
        <f ca="1"/>
        <v>73.3</v>
      </c>
      <c r="AB41" s="43">
        <f ca="1"/>
        <v>78</v>
      </c>
      <c r="AC41" s="44">
        <f ca="1"/>
        <v>98</v>
      </c>
      <c r="AD41" s="45">
        <f ca="1"/>
        <v>98</v>
      </c>
      <c r="AH41">
        <v>5.08</v>
      </c>
      <c r="AI41" s="47">
        <f t="shared" ca="1" si="10"/>
        <v>41.85</v>
      </c>
      <c r="AJ41" s="47">
        <f t="shared" ca="1" si="10"/>
        <v>45.1</v>
      </c>
      <c r="AK41" s="47">
        <f t="shared" ca="1" si="10"/>
        <v>49.21</v>
      </c>
      <c r="AL41" s="47">
        <f t="shared" ca="1" si="10"/>
        <v>54.67</v>
      </c>
      <c r="AM41" s="47">
        <f t="shared" ca="1" si="10"/>
        <v>59.25</v>
      </c>
      <c r="AN41" s="47">
        <f t="shared" ca="1" si="10"/>
        <v>65.87</v>
      </c>
      <c r="AO41" s="47">
        <f t="shared" ca="1" si="10"/>
        <v>73.400000000000006</v>
      </c>
      <c r="AP41" s="47">
        <f t="shared" ca="1" si="10"/>
        <v>78.17</v>
      </c>
      <c r="AQ41" s="47" t="e">
        <f t="shared" ca="1" si="10"/>
        <v>#N/A</v>
      </c>
      <c r="AR41">
        <v>39</v>
      </c>
      <c r="AT41">
        <v>40</v>
      </c>
      <c r="AU41" t="s">
        <v>40</v>
      </c>
      <c r="AV41">
        <v>5.3309287852241702</v>
      </c>
      <c r="AW41">
        <v>67.397455261547194</v>
      </c>
      <c r="AX41">
        <v>57.4718615002107</v>
      </c>
      <c r="AY41">
        <v>52.107503934352501</v>
      </c>
      <c r="AZ41">
        <v>36.960233556852003</v>
      </c>
      <c r="BA41">
        <v>14.5117256150548</v>
      </c>
      <c r="BE41">
        <f ca="1"/>
        <v>5.17</v>
      </c>
      <c r="BF41">
        <f ca="1"/>
        <v>41.85</v>
      </c>
      <c r="BG41">
        <f ca="1"/>
        <v>45.09</v>
      </c>
      <c r="BH41">
        <f ca="1"/>
        <v>49.19</v>
      </c>
      <c r="BI41">
        <f ca="1"/>
        <v>51.3</v>
      </c>
      <c r="BJ41">
        <f ca="1"/>
        <v>52.96</v>
      </c>
      <c r="BK41">
        <f ca="1"/>
        <v>54.66</v>
      </c>
      <c r="BL41">
        <f ca="1"/>
        <v>55.52</v>
      </c>
      <c r="BM41">
        <f ca="1"/>
        <v>56.71</v>
      </c>
      <c r="BN41">
        <f ca="1"/>
        <v>57.39</v>
      </c>
      <c r="BO41">
        <f ca="1"/>
        <v>57.99</v>
      </c>
      <c r="BP41">
        <f ca="1"/>
        <v>59.26</v>
      </c>
      <c r="BQ41">
        <f ca="1"/>
        <v>59.87</v>
      </c>
      <c r="BR41">
        <f ca="1"/>
        <v>61.16</v>
      </c>
      <c r="BS41">
        <f ca="1"/>
        <v>62.71</v>
      </c>
      <c r="BT41">
        <f ca="1"/>
        <v>64.47</v>
      </c>
      <c r="BU41">
        <f ca="1"/>
        <v>65.86</v>
      </c>
      <c r="BV41">
        <f ca="1"/>
        <v>67.58</v>
      </c>
      <c r="BW41">
        <f ca="1"/>
        <v>70.92</v>
      </c>
      <c r="BX41">
        <f ca="1"/>
        <v>73.34</v>
      </c>
      <c r="BY41">
        <f ca="1"/>
        <v>78.16</v>
      </c>
      <c r="BZ41">
        <f ca="1"/>
        <v>81.87</v>
      </c>
    </row>
    <row r="42" spans="2:78">
      <c r="I42" s="6" t="str">
        <f ca="1"/>
        <v>11 years  0 mo</v>
      </c>
      <c r="J42" s="40">
        <f ca="1"/>
        <v>47.6</v>
      </c>
      <c r="K42" s="41">
        <f ca="1"/>
        <v>48.1</v>
      </c>
      <c r="L42" s="40">
        <f ca="1"/>
        <v>50.2</v>
      </c>
      <c r="M42" s="41">
        <f ca="1"/>
        <v>55.1</v>
      </c>
      <c r="N42" s="40">
        <f ca="1"/>
        <v>57.1</v>
      </c>
      <c r="O42" s="41">
        <f ca="1"/>
        <v>58.1</v>
      </c>
      <c r="P42" s="40">
        <f ca="1"/>
        <v>58.6</v>
      </c>
      <c r="Q42" s="41">
        <f ca="1"/>
        <v>59.5</v>
      </c>
      <c r="R42" s="40">
        <f ca="1"/>
        <v>62.1</v>
      </c>
      <c r="S42" s="41">
        <f ca="1"/>
        <v>63.9</v>
      </c>
      <c r="T42" s="40">
        <f ca="1"/>
        <v>65</v>
      </c>
      <c r="U42" s="41">
        <f ca="1"/>
        <v>65.599999999999994</v>
      </c>
      <c r="V42" s="40">
        <f ca="1"/>
        <v>66.3</v>
      </c>
      <c r="W42" s="41">
        <f ca="1"/>
        <v>68</v>
      </c>
      <c r="X42" s="40">
        <f ca="1"/>
        <v>69.2</v>
      </c>
      <c r="Y42" s="41">
        <f ca="1"/>
        <v>70.599999999999994</v>
      </c>
      <c r="Z42" s="40">
        <f ca="1"/>
        <v>72.3</v>
      </c>
      <c r="AA42" s="41">
        <f ca="1"/>
        <v>73.7</v>
      </c>
      <c r="AB42" s="40">
        <f ca="1"/>
        <v>78.7</v>
      </c>
      <c r="AC42" s="41">
        <f ca="1"/>
        <v>100</v>
      </c>
      <c r="AD42" s="42">
        <f ca="1"/>
        <v>100</v>
      </c>
      <c r="AH42">
        <v>5.17</v>
      </c>
      <c r="AI42" s="47">
        <f t="shared" ca="1" si="10"/>
        <v>41.85</v>
      </c>
      <c r="AJ42" s="47">
        <f t="shared" ca="1" si="10"/>
        <v>45.09</v>
      </c>
      <c r="AK42" s="47">
        <f t="shared" ca="1" si="10"/>
        <v>49.19</v>
      </c>
      <c r="AL42" s="47">
        <f t="shared" ca="1" si="10"/>
        <v>54.66</v>
      </c>
      <c r="AM42" s="47">
        <f t="shared" ca="1" si="10"/>
        <v>59.26</v>
      </c>
      <c r="AN42" s="47">
        <f t="shared" ca="1" si="10"/>
        <v>65.86</v>
      </c>
      <c r="AO42" s="47">
        <f t="shared" ca="1" si="10"/>
        <v>73.34</v>
      </c>
      <c r="AP42" s="47">
        <f t="shared" ca="1" si="10"/>
        <v>78.16</v>
      </c>
      <c r="AQ42" s="47" t="e">
        <f t="shared" ca="1" si="10"/>
        <v>#N/A</v>
      </c>
      <c r="AR42">
        <v>40</v>
      </c>
      <c r="AT42">
        <v>41</v>
      </c>
      <c r="AU42" t="s">
        <v>40</v>
      </c>
      <c r="AV42">
        <v>5.4142621185575104</v>
      </c>
      <c r="AW42">
        <v>67.7429144323239</v>
      </c>
      <c r="AX42">
        <v>57.7291680535604</v>
      </c>
      <c r="AY42">
        <v>52.335681223332799</v>
      </c>
      <c r="AZ42">
        <v>37.014241266291897</v>
      </c>
      <c r="BA42">
        <v>14.512781865369901</v>
      </c>
      <c r="BE42">
        <f ca="1"/>
        <v>5.25</v>
      </c>
      <c r="BF42">
        <f ca="1"/>
        <v>41.85</v>
      </c>
      <c r="BG42">
        <f ca="1"/>
        <v>45.08</v>
      </c>
      <c r="BH42">
        <f ca="1"/>
        <v>49.17</v>
      </c>
      <c r="BI42">
        <f ca="1"/>
        <v>51.28</v>
      </c>
      <c r="BJ42">
        <f ca="1"/>
        <v>52.96</v>
      </c>
      <c r="BK42">
        <f ca="1"/>
        <v>54.66</v>
      </c>
      <c r="BL42">
        <f ca="1"/>
        <v>55.52</v>
      </c>
      <c r="BM42">
        <f ca="1"/>
        <v>56.72</v>
      </c>
      <c r="BN42">
        <f ca="1"/>
        <v>57.39</v>
      </c>
      <c r="BO42">
        <f ca="1"/>
        <v>57.99</v>
      </c>
      <c r="BP42">
        <f ca="1"/>
        <v>59.27</v>
      </c>
      <c r="BQ42">
        <f ca="1"/>
        <v>59.88</v>
      </c>
      <c r="BR42">
        <f ca="1"/>
        <v>61.16</v>
      </c>
      <c r="BS42">
        <f ca="1"/>
        <v>62.73</v>
      </c>
      <c r="BT42">
        <f ca="1"/>
        <v>64.489999999999995</v>
      </c>
      <c r="BU42">
        <f ca="1"/>
        <v>65.87</v>
      </c>
      <c r="BV42">
        <f ca="1"/>
        <v>67.569999999999993</v>
      </c>
      <c r="BW42">
        <f ca="1"/>
        <v>70.89</v>
      </c>
      <c r="BX42">
        <f ca="1"/>
        <v>73.28</v>
      </c>
      <c r="BY42">
        <f ca="1"/>
        <v>78.16</v>
      </c>
      <c r="BZ42">
        <f ca="1"/>
        <v>81.77</v>
      </c>
    </row>
    <row r="43" spans="2:78">
      <c r="I43" s="6" t="str">
        <f ca="1"/>
        <v>3 mo</v>
      </c>
      <c r="J43" s="40">
        <f ca="1"/>
        <v>48</v>
      </c>
      <c r="K43" s="41">
        <f ca="1"/>
        <v>48.5</v>
      </c>
      <c r="L43" s="40">
        <f ca="1"/>
        <v>50.4</v>
      </c>
      <c r="M43" s="41">
        <f ca="1"/>
        <v>55.5</v>
      </c>
      <c r="N43" s="40">
        <f ca="1"/>
        <v>57.5</v>
      </c>
      <c r="O43" s="41">
        <f ca="1"/>
        <v>58.5</v>
      </c>
      <c r="P43" s="40">
        <f ca="1"/>
        <v>59</v>
      </c>
      <c r="Q43" s="41">
        <f ca="1"/>
        <v>59.7</v>
      </c>
      <c r="R43" s="40">
        <f ca="1"/>
        <v>62.6</v>
      </c>
      <c r="S43" s="41">
        <f ca="1"/>
        <v>64.5</v>
      </c>
      <c r="T43" s="40">
        <f ca="1"/>
        <v>65.599999999999994</v>
      </c>
      <c r="U43" s="41">
        <f ca="1"/>
        <v>66.099999999999994</v>
      </c>
      <c r="V43" s="40">
        <f ca="1"/>
        <v>66.8</v>
      </c>
      <c r="W43" s="41">
        <f ca="1"/>
        <v>68.5</v>
      </c>
      <c r="X43" s="40">
        <f ca="1"/>
        <v>69.599999999999994</v>
      </c>
      <c r="Y43" s="41">
        <f ca="1"/>
        <v>71.099999999999994</v>
      </c>
      <c r="Z43" s="40">
        <f ca="1"/>
        <v>72.8</v>
      </c>
      <c r="AA43" s="41">
        <f ca="1"/>
        <v>74.099999999999994</v>
      </c>
      <c r="AB43" s="40">
        <f ca="1"/>
        <v>79.5</v>
      </c>
      <c r="AC43" s="41">
        <f ca="1"/>
        <v>100</v>
      </c>
      <c r="AD43" s="42">
        <f ca="1"/>
        <v>100</v>
      </c>
      <c r="AH43">
        <v>5.25</v>
      </c>
      <c r="AI43" s="47">
        <f t="shared" ca="1" si="10"/>
        <v>41.85</v>
      </c>
      <c r="AJ43" s="47">
        <f t="shared" ca="1" si="10"/>
        <v>45.08</v>
      </c>
      <c r="AK43" s="47">
        <f t="shared" ca="1" si="10"/>
        <v>49.17</v>
      </c>
      <c r="AL43" s="47">
        <f t="shared" ca="1" si="10"/>
        <v>54.66</v>
      </c>
      <c r="AM43" s="47">
        <f t="shared" ca="1" si="10"/>
        <v>59.27</v>
      </c>
      <c r="AN43" s="47">
        <f t="shared" ca="1" si="10"/>
        <v>65.87</v>
      </c>
      <c r="AO43" s="47">
        <f t="shared" ca="1" si="10"/>
        <v>73.28</v>
      </c>
      <c r="AP43" s="47">
        <f t="shared" ca="1" si="10"/>
        <v>78.16</v>
      </c>
      <c r="AQ43" s="47" t="e">
        <f t="shared" ca="1" si="10"/>
        <v>#N/A</v>
      </c>
      <c r="AR43">
        <v>41</v>
      </c>
      <c r="AT43">
        <v>42</v>
      </c>
      <c r="AU43" t="s">
        <v>40</v>
      </c>
      <c r="AV43">
        <v>5.4975954518908399</v>
      </c>
      <c r="AW43">
        <v>68.078610815730897</v>
      </c>
      <c r="AX43">
        <v>57.979985519243598</v>
      </c>
      <c r="AY43">
        <v>52.558993692386402</v>
      </c>
      <c r="AZ43">
        <v>37.065240404539999</v>
      </c>
      <c r="BA43">
        <v>14.5137241788435</v>
      </c>
      <c r="BE43">
        <f ca="1"/>
        <v>5.33</v>
      </c>
      <c r="BF43">
        <f ca="1"/>
        <v>41.85</v>
      </c>
      <c r="BG43">
        <f ca="1"/>
        <v>45.08</v>
      </c>
      <c r="BH43">
        <f ca="1"/>
        <v>49.16</v>
      </c>
      <c r="BI43">
        <f ca="1"/>
        <v>51.27</v>
      </c>
      <c r="BJ43">
        <f ca="1"/>
        <v>52.96</v>
      </c>
      <c r="BK43">
        <f ca="1"/>
        <v>54.66</v>
      </c>
      <c r="BL43">
        <f ca="1"/>
        <v>55.52</v>
      </c>
      <c r="BM43">
        <f ca="1"/>
        <v>56.73</v>
      </c>
      <c r="BN43">
        <f ca="1"/>
        <v>57.4</v>
      </c>
      <c r="BO43">
        <f ca="1"/>
        <v>57.99</v>
      </c>
      <c r="BP43">
        <f ca="1"/>
        <v>59.28</v>
      </c>
      <c r="BQ43">
        <f ca="1"/>
        <v>59.89</v>
      </c>
      <c r="BR43">
        <f ca="1"/>
        <v>61.18</v>
      </c>
      <c r="BS43">
        <f ca="1"/>
        <v>62.75</v>
      </c>
      <c r="BT43">
        <f ca="1"/>
        <v>64.52</v>
      </c>
      <c r="BU43">
        <f ca="1"/>
        <v>65.87</v>
      </c>
      <c r="BV43">
        <f ca="1"/>
        <v>67.569999999999993</v>
      </c>
      <c r="BW43">
        <f ca="1"/>
        <v>70.86</v>
      </c>
      <c r="BX43">
        <f ca="1"/>
        <v>73.22</v>
      </c>
      <c r="BY43">
        <f ca="1"/>
        <v>78.17</v>
      </c>
      <c r="BZ43">
        <f ca="1"/>
        <v>81.680000000000007</v>
      </c>
    </row>
    <row r="44" spans="2:78">
      <c r="I44" s="6" t="str">
        <f ca="1"/>
        <v>6 mo</v>
      </c>
      <c r="J44" s="40">
        <f ca="1"/>
        <v>48.5</v>
      </c>
      <c r="K44" s="41">
        <f ca="1"/>
        <v>48.8</v>
      </c>
      <c r="L44" s="40">
        <f ca="1"/>
        <v>50.6</v>
      </c>
      <c r="M44" s="41">
        <f ca="1"/>
        <v>56</v>
      </c>
      <c r="N44" s="40">
        <f ca="1"/>
        <v>58</v>
      </c>
      <c r="O44" s="41">
        <f ca="1"/>
        <v>58.9</v>
      </c>
      <c r="P44" s="40">
        <f ca="1"/>
        <v>59.3</v>
      </c>
      <c r="Q44" s="41">
        <f ca="1"/>
        <v>60</v>
      </c>
      <c r="R44" s="40">
        <f ca="1"/>
        <v>63.1</v>
      </c>
      <c r="S44" s="41">
        <f ca="1"/>
        <v>65.2</v>
      </c>
      <c r="T44" s="40">
        <f ca="1"/>
        <v>66.2</v>
      </c>
      <c r="U44" s="41">
        <f ca="1"/>
        <v>66.7</v>
      </c>
      <c r="V44" s="40">
        <f ca="1"/>
        <v>67.400000000000006</v>
      </c>
      <c r="W44" s="41">
        <f ca="1"/>
        <v>69</v>
      </c>
      <c r="X44" s="40">
        <f ca="1"/>
        <v>70.099999999999994</v>
      </c>
      <c r="Y44" s="41">
        <f ca="1"/>
        <v>71.599999999999994</v>
      </c>
      <c r="Z44" s="40">
        <f ca="1"/>
        <v>73.400000000000006</v>
      </c>
      <c r="AA44" s="41">
        <f ca="1"/>
        <v>74.5</v>
      </c>
      <c r="AB44" s="40">
        <f ca="1"/>
        <v>80.3</v>
      </c>
      <c r="AC44" s="41">
        <f ca="1"/>
        <v>100</v>
      </c>
      <c r="AD44" s="42">
        <f ca="1"/>
        <v>100</v>
      </c>
      <c r="AH44">
        <v>5.33</v>
      </c>
      <c r="AI44" s="47">
        <f t="shared" ref="AI44:AQ53" ca="1" si="11">IF(AND(AI$3&gt;=MIN($J$5:$AD$5),AI$3&lt;=MAX($J$5:$AD$5)),INDEX(allCentiles,$AR44,MATCH(AI$3,topRow)),NA())</f>
        <v>41.85</v>
      </c>
      <c r="AJ44" s="47">
        <f t="shared" ca="1" si="11"/>
        <v>45.08</v>
      </c>
      <c r="AK44" s="47">
        <f t="shared" ca="1" si="11"/>
        <v>49.16</v>
      </c>
      <c r="AL44" s="47">
        <f t="shared" ca="1" si="11"/>
        <v>54.66</v>
      </c>
      <c r="AM44" s="47">
        <f t="shared" ca="1" si="11"/>
        <v>59.28</v>
      </c>
      <c r="AN44" s="47">
        <f t="shared" ca="1" si="11"/>
        <v>65.87</v>
      </c>
      <c r="AO44" s="47">
        <f t="shared" ca="1" si="11"/>
        <v>73.22</v>
      </c>
      <c r="AP44" s="47">
        <f t="shared" ca="1" si="11"/>
        <v>78.17</v>
      </c>
      <c r="AQ44" s="47" t="e">
        <f t="shared" ca="1" si="11"/>
        <v>#N/A</v>
      </c>
      <c r="AR44">
        <v>42</v>
      </c>
      <c r="AT44">
        <v>43</v>
      </c>
      <c r="AU44" t="s">
        <v>40</v>
      </c>
      <c r="AV44">
        <v>5.5809287852241702</v>
      </c>
      <c r="AW44">
        <v>68.404820311281796</v>
      </c>
      <c r="AX44">
        <v>58.224477547420499</v>
      </c>
      <c r="AY44">
        <v>52.777545061182202</v>
      </c>
      <c r="AZ44">
        <v>37.113398568050798</v>
      </c>
      <c r="BA44">
        <v>14.514564845747699</v>
      </c>
      <c r="BE44">
        <f ca="1"/>
        <v>5.42</v>
      </c>
      <c r="BF44">
        <f ca="1"/>
        <v>41.86</v>
      </c>
      <c r="BG44">
        <f ca="1"/>
        <v>45.07</v>
      </c>
      <c r="BH44">
        <f ca="1"/>
        <v>49.14</v>
      </c>
      <c r="BI44">
        <f ca="1"/>
        <v>51.25</v>
      </c>
      <c r="BJ44">
        <f ca="1"/>
        <v>52.96</v>
      </c>
      <c r="BK44">
        <f ca="1"/>
        <v>54.66</v>
      </c>
      <c r="BL44">
        <f ca="1"/>
        <v>55.52</v>
      </c>
      <c r="BM44">
        <f ca="1"/>
        <v>56.73</v>
      </c>
      <c r="BN44">
        <f ca="1"/>
        <v>57.41</v>
      </c>
      <c r="BO44">
        <f ca="1"/>
        <v>58</v>
      </c>
      <c r="BP44">
        <f ca="1"/>
        <v>59.3</v>
      </c>
      <c r="BQ44">
        <f ca="1"/>
        <v>59.9</v>
      </c>
      <c r="BR44">
        <f ca="1"/>
        <v>61.19</v>
      </c>
      <c r="BS44">
        <f ca="1"/>
        <v>62.78</v>
      </c>
      <c r="BT44">
        <f ca="1"/>
        <v>64.55</v>
      </c>
      <c r="BU44">
        <f ca="1"/>
        <v>65.87</v>
      </c>
      <c r="BV44">
        <f ca="1"/>
        <v>67.56</v>
      </c>
      <c r="BW44">
        <f ca="1"/>
        <v>70.83</v>
      </c>
      <c r="BX44">
        <f ca="1"/>
        <v>73.17</v>
      </c>
      <c r="BY44">
        <f ca="1"/>
        <v>78.19</v>
      </c>
      <c r="BZ44">
        <f ca="1"/>
        <v>81.599999999999994</v>
      </c>
    </row>
    <row r="45" spans="2:78" ht="17" thickBot="1">
      <c r="I45" s="10" t="str">
        <f ca="1"/>
        <v>9 mo</v>
      </c>
      <c r="J45" s="43">
        <f ca="1"/>
        <v>48.9</v>
      </c>
      <c r="K45" s="44">
        <f ca="1"/>
        <v>49.2</v>
      </c>
      <c r="L45" s="43">
        <f ca="1"/>
        <v>50.8</v>
      </c>
      <c r="M45" s="44">
        <f ca="1"/>
        <v>56.5</v>
      </c>
      <c r="N45" s="43">
        <f ca="1"/>
        <v>58.5</v>
      </c>
      <c r="O45" s="44">
        <f ca="1"/>
        <v>59.3</v>
      </c>
      <c r="P45" s="43">
        <f ca="1"/>
        <v>59.7</v>
      </c>
      <c r="Q45" s="44">
        <f ca="1"/>
        <v>60.3</v>
      </c>
      <c r="R45" s="43">
        <f ca="1"/>
        <v>63.6</v>
      </c>
      <c r="S45" s="44">
        <f ca="1"/>
        <v>65.900000000000006</v>
      </c>
      <c r="T45" s="43">
        <f ca="1"/>
        <v>66.8</v>
      </c>
      <c r="U45" s="44">
        <f ca="1"/>
        <v>67.3</v>
      </c>
      <c r="V45" s="43">
        <f ca="1"/>
        <v>67.900000000000006</v>
      </c>
      <c r="W45" s="44">
        <f ca="1"/>
        <v>69.5</v>
      </c>
      <c r="X45" s="43">
        <f ca="1"/>
        <v>70.5</v>
      </c>
      <c r="Y45" s="44">
        <f ca="1"/>
        <v>72.2</v>
      </c>
      <c r="Z45" s="43">
        <f ca="1"/>
        <v>74</v>
      </c>
      <c r="AA45" s="44">
        <f ca="1"/>
        <v>75</v>
      </c>
      <c r="AB45" s="43">
        <f ca="1"/>
        <v>81.2</v>
      </c>
      <c r="AC45" s="44">
        <f ca="1"/>
        <v>100</v>
      </c>
      <c r="AD45" s="45">
        <f ca="1"/>
        <v>100</v>
      </c>
      <c r="AH45">
        <v>5.42</v>
      </c>
      <c r="AI45" s="47">
        <f t="shared" ca="1" si="11"/>
        <v>41.86</v>
      </c>
      <c r="AJ45" s="47">
        <f t="shared" ca="1" si="11"/>
        <v>45.07</v>
      </c>
      <c r="AK45" s="47">
        <f t="shared" ca="1" si="11"/>
        <v>49.14</v>
      </c>
      <c r="AL45" s="47">
        <f t="shared" ca="1" si="11"/>
        <v>54.66</v>
      </c>
      <c r="AM45" s="47">
        <f t="shared" ca="1" si="11"/>
        <v>59.3</v>
      </c>
      <c r="AN45" s="47">
        <f t="shared" ca="1" si="11"/>
        <v>65.87</v>
      </c>
      <c r="AO45" s="47">
        <f t="shared" ca="1" si="11"/>
        <v>73.17</v>
      </c>
      <c r="AP45" s="47">
        <f t="shared" ca="1" si="11"/>
        <v>78.19</v>
      </c>
      <c r="AQ45" s="47" t="e">
        <f t="shared" ca="1" si="11"/>
        <v>#N/A</v>
      </c>
      <c r="AR45">
        <v>43</v>
      </c>
      <c r="AT45">
        <v>44</v>
      </c>
      <c r="AU45" t="s">
        <v>40</v>
      </c>
      <c r="AV45">
        <v>5.6642621185575104</v>
      </c>
      <c r="AW45">
        <v>68.7218110214814</v>
      </c>
      <c r="AX45">
        <v>58.462803661111501</v>
      </c>
      <c r="AY45">
        <v>52.991436838049701</v>
      </c>
      <c r="AZ45">
        <v>37.158874017095599</v>
      </c>
      <c r="BA45">
        <v>14.515314830613301</v>
      </c>
      <c r="BE45">
        <f ca="1"/>
        <v>5.5</v>
      </c>
      <c r="BF45">
        <f ca="1"/>
        <v>41.87</v>
      </c>
      <c r="BG45">
        <f ca="1"/>
        <v>45.07</v>
      </c>
      <c r="BH45">
        <f ca="1"/>
        <v>49.12</v>
      </c>
      <c r="BI45">
        <f ca="1"/>
        <v>51.24</v>
      </c>
      <c r="BJ45">
        <f ca="1"/>
        <v>52.97</v>
      </c>
      <c r="BK45">
        <f ca="1"/>
        <v>54.66</v>
      </c>
      <c r="BL45">
        <f ca="1"/>
        <v>55.52</v>
      </c>
      <c r="BM45">
        <f ca="1"/>
        <v>56.74</v>
      </c>
      <c r="BN45">
        <f ca="1"/>
        <v>57.42</v>
      </c>
      <c r="BO45">
        <f ca="1"/>
        <v>58.01</v>
      </c>
      <c r="BP45">
        <f ca="1"/>
        <v>59.31</v>
      </c>
      <c r="BQ45">
        <f ca="1"/>
        <v>59.92</v>
      </c>
      <c r="BR45">
        <f ca="1"/>
        <v>61.21</v>
      </c>
      <c r="BS45">
        <f ca="1"/>
        <v>62.8</v>
      </c>
      <c r="BT45">
        <f ca="1"/>
        <v>64.569999999999993</v>
      </c>
      <c r="BU45">
        <f ca="1"/>
        <v>65.88</v>
      </c>
      <c r="BV45">
        <f ca="1"/>
        <v>67.56</v>
      </c>
      <c r="BW45">
        <f ca="1"/>
        <v>70.8</v>
      </c>
      <c r="BX45">
        <f ca="1"/>
        <v>73.12</v>
      </c>
      <c r="BY45">
        <f ca="1"/>
        <v>78.23</v>
      </c>
      <c r="BZ45">
        <f ca="1"/>
        <v>81.540000000000006</v>
      </c>
    </row>
    <row r="46" spans="2:78" ht="17" thickBot="1">
      <c r="I46" s="10" t="str">
        <f ca="1"/>
        <v>12 years  0 mo</v>
      </c>
      <c r="J46" s="43">
        <f ca="1"/>
        <v>49.4</v>
      </c>
      <c r="K46" s="44">
        <f ca="1"/>
        <v>49.6</v>
      </c>
      <c r="L46" s="43">
        <f ca="1"/>
        <v>51</v>
      </c>
      <c r="M46" s="44">
        <f ca="1"/>
        <v>57.1</v>
      </c>
      <c r="N46" s="43">
        <f ca="1"/>
        <v>59</v>
      </c>
      <c r="O46" s="44">
        <f ca="1"/>
        <v>59.7</v>
      </c>
      <c r="P46" s="43">
        <f ca="1"/>
        <v>60.1</v>
      </c>
      <c r="Q46" s="44">
        <f ca="1"/>
        <v>60.6</v>
      </c>
      <c r="R46" s="43">
        <f ca="1"/>
        <v>64.2</v>
      </c>
      <c r="S46" s="44">
        <f ca="1"/>
        <v>66.599999999999994</v>
      </c>
      <c r="T46" s="43">
        <f ca="1"/>
        <v>67.400000000000006</v>
      </c>
      <c r="U46" s="44">
        <f ca="1"/>
        <v>68</v>
      </c>
      <c r="V46" s="43">
        <f ca="1"/>
        <v>68.5</v>
      </c>
      <c r="W46" s="44">
        <f ca="1"/>
        <v>70</v>
      </c>
      <c r="X46" s="43">
        <f ca="1"/>
        <v>71</v>
      </c>
      <c r="Y46" s="44">
        <f ca="1"/>
        <v>72.8</v>
      </c>
      <c r="Z46" s="43">
        <f ca="1"/>
        <v>74.599999999999994</v>
      </c>
      <c r="AA46" s="44">
        <f ca="1"/>
        <v>75.5</v>
      </c>
      <c r="AB46" s="43">
        <f ca="1"/>
        <v>82.1</v>
      </c>
      <c r="AC46" s="44">
        <f ca="1"/>
        <v>100</v>
      </c>
      <c r="AD46" s="45">
        <f ca="1"/>
        <v>100</v>
      </c>
      <c r="AH46">
        <v>5.5</v>
      </c>
      <c r="AI46" s="47">
        <f t="shared" ca="1" si="11"/>
        <v>41.87</v>
      </c>
      <c r="AJ46" s="47">
        <f t="shared" ca="1" si="11"/>
        <v>45.07</v>
      </c>
      <c r="AK46" s="47">
        <f t="shared" ca="1" si="11"/>
        <v>49.12</v>
      </c>
      <c r="AL46" s="47">
        <f t="shared" ca="1" si="11"/>
        <v>54.66</v>
      </c>
      <c r="AM46" s="47">
        <f t="shared" ca="1" si="11"/>
        <v>59.31</v>
      </c>
      <c r="AN46" s="47">
        <f t="shared" ca="1" si="11"/>
        <v>65.88</v>
      </c>
      <c r="AO46" s="47">
        <f t="shared" ca="1" si="11"/>
        <v>73.12</v>
      </c>
      <c r="AP46" s="47">
        <f t="shared" ca="1" si="11"/>
        <v>78.23</v>
      </c>
      <c r="AQ46" s="47" t="e">
        <f t="shared" ca="1" si="11"/>
        <v>#N/A</v>
      </c>
      <c r="AR46">
        <v>44</v>
      </c>
      <c r="AT46">
        <v>45</v>
      </c>
      <c r="AU46" t="s">
        <v>40</v>
      </c>
      <c r="AV46">
        <v>5.7475954518908399</v>
      </c>
      <c r="AW46">
        <v>69.029843472171095</v>
      </c>
      <c r="AX46">
        <v>58.695119360280003</v>
      </c>
      <c r="AY46">
        <v>53.2007683671251</v>
      </c>
      <c r="AZ46">
        <v>37.201816195847101</v>
      </c>
      <c r="BA46">
        <v>14.515983915236299</v>
      </c>
      <c r="BE46">
        <f ca="1"/>
        <v>5.58</v>
      </c>
      <c r="BF46">
        <f ca="1"/>
        <v>41.88</v>
      </c>
      <c r="BG46">
        <f ca="1"/>
        <v>45.07</v>
      </c>
      <c r="BH46">
        <f ca="1"/>
        <v>49.11</v>
      </c>
      <c r="BI46">
        <f ca="1"/>
        <v>51.24</v>
      </c>
      <c r="BJ46">
        <f ca="1"/>
        <v>52.97</v>
      </c>
      <c r="BK46">
        <f ca="1"/>
        <v>54.67</v>
      </c>
      <c r="BL46">
        <f ca="1"/>
        <v>55.53</v>
      </c>
      <c r="BM46">
        <f ca="1"/>
        <v>56.75</v>
      </c>
      <c r="BN46">
        <f ca="1"/>
        <v>57.43</v>
      </c>
      <c r="BO46">
        <f ca="1"/>
        <v>58.02</v>
      </c>
      <c r="BP46">
        <f ca="1"/>
        <v>59.33</v>
      </c>
      <c r="BQ46">
        <f ca="1"/>
        <v>59.94</v>
      </c>
      <c r="BR46">
        <f ca="1"/>
        <v>61.22</v>
      </c>
      <c r="BS46">
        <f ca="1"/>
        <v>62.83</v>
      </c>
      <c r="BT46">
        <f ca="1"/>
        <v>64.599999999999994</v>
      </c>
      <c r="BU46">
        <f ca="1"/>
        <v>65.89</v>
      </c>
      <c r="BV46">
        <f ca="1"/>
        <v>67.56</v>
      </c>
      <c r="BW46">
        <f ca="1"/>
        <v>70.78</v>
      </c>
      <c r="BX46">
        <f ca="1"/>
        <v>73.08</v>
      </c>
      <c r="BY46">
        <f ca="1"/>
        <v>78.27</v>
      </c>
      <c r="BZ46">
        <f ca="1"/>
        <v>81.489999999999995</v>
      </c>
    </row>
    <row r="47" spans="2:78">
      <c r="AH47">
        <v>5.58</v>
      </c>
      <c r="AI47" s="47">
        <f t="shared" ca="1" si="11"/>
        <v>41.88</v>
      </c>
      <c r="AJ47" s="47">
        <f t="shared" ca="1" si="11"/>
        <v>45.07</v>
      </c>
      <c r="AK47" s="47">
        <f t="shared" ca="1" si="11"/>
        <v>49.11</v>
      </c>
      <c r="AL47" s="47">
        <f t="shared" ca="1" si="11"/>
        <v>54.67</v>
      </c>
      <c r="AM47" s="47">
        <f t="shared" ca="1" si="11"/>
        <v>59.33</v>
      </c>
      <c r="AN47" s="47">
        <f t="shared" ca="1" si="11"/>
        <v>65.89</v>
      </c>
      <c r="AO47" s="47">
        <f t="shared" ca="1" si="11"/>
        <v>73.08</v>
      </c>
      <c r="AP47" s="47">
        <f t="shared" ca="1" si="11"/>
        <v>78.27</v>
      </c>
      <c r="AQ47" s="47" t="e">
        <f t="shared" ca="1" si="11"/>
        <v>#N/A</v>
      </c>
      <c r="AR47">
        <v>45</v>
      </c>
      <c r="AT47">
        <v>46</v>
      </c>
      <c r="AU47" t="s">
        <v>40</v>
      </c>
      <c r="AV47">
        <v>5.8309287852241702</v>
      </c>
      <c r="AW47">
        <v>69.329170826648394</v>
      </c>
      <c r="AX47">
        <v>58.921576223291297</v>
      </c>
      <c r="AY47">
        <v>53.4056368744927</v>
      </c>
      <c r="AZ47">
        <v>37.242366223491899</v>
      </c>
      <c r="BA47">
        <v>14.5165808262584</v>
      </c>
      <c r="BE47">
        <f ca="1"/>
        <v>5.67</v>
      </c>
      <c r="BF47">
        <f ca="1"/>
        <v>41.89</v>
      </c>
      <c r="BG47">
        <f ca="1"/>
        <v>45.07</v>
      </c>
      <c r="BH47">
        <f ca="1"/>
        <v>49.1</v>
      </c>
      <c r="BI47">
        <f ca="1"/>
        <v>51.23</v>
      </c>
      <c r="BJ47">
        <f ca="1"/>
        <v>52.98</v>
      </c>
      <c r="BK47">
        <f ca="1"/>
        <v>54.67</v>
      </c>
      <c r="BL47">
        <f ca="1"/>
        <v>55.54</v>
      </c>
      <c r="BM47">
        <f ca="1"/>
        <v>56.76</v>
      </c>
      <c r="BN47">
        <f ca="1"/>
        <v>57.44</v>
      </c>
      <c r="BO47">
        <f ca="1"/>
        <v>58.04</v>
      </c>
      <c r="BP47">
        <f ca="1"/>
        <v>59.35</v>
      </c>
      <c r="BQ47">
        <f ca="1"/>
        <v>59.96</v>
      </c>
      <c r="BR47">
        <f ca="1"/>
        <v>61.24</v>
      </c>
      <c r="BS47">
        <f ca="1"/>
        <v>62.86</v>
      </c>
      <c r="BT47">
        <f ca="1"/>
        <v>64.64</v>
      </c>
      <c r="BU47">
        <f ca="1"/>
        <v>65.900000000000006</v>
      </c>
      <c r="BV47">
        <f ca="1"/>
        <v>67.569999999999993</v>
      </c>
      <c r="BW47">
        <f ca="1"/>
        <v>70.75</v>
      </c>
      <c r="BX47">
        <f ca="1"/>
        <v>73.040000000000006</v>
      </c>
      <c r="BY47">
        <f ca="1"/>
        <v>78.319999999999993</v>
      </c>
      <c r="BZ47">
        <f ca="1"/>
        <v>81.45</v>
      </c>
    </row>
    <row r="48" spans="2:78">
      <c r="AH48">
        <v>5.67</v>
      </c>
      <c r="AI48" s="47">
        <f t="shared" ca="1" si="11"/>
        <v>41.89</v>
      </c>
      <c r="AJ48" s="47">
        <f t="shared" ca="1" si="11"/>
        <v>45.07</v>
      </c>
      <c r="AK48" s="47">
        <f t="shared" ca="1" si="11"/>
        <v>49.1</v>
      </c>
      <c r="AL48" s="47">
        <f t="shared" ca="1" si="11"/>
        <v>54.67</v>
      </c>
      <c r="AM48" s="47">
        <f t="shared" ca="1" si="11"/>
        <v>59.35</v>
      </c>
      <c r="AN48" s="47">
        <f t="shared" ca="1" si="11"/>
        <v>65.900000000000006</v>
      </c>
      <c r="AO48" s="47">
        <f t="shared" ca="1" si="11"/>
        <v>73.040000000000006</v>
      </c>
      <c r="AP48" s="47">
        <f t="shared" ca="1" si="11"/>
        <v>78.319999999999993</v>
      </c>
      <c r="AQ48" s="47" t="e">
        <f t="shared" ca="1" si="11"/>
        <v>#N/A</v>
      </c>
      <c r="AR48">
        <v>46</v>
      </c>
      <c r="AT48">
        <v>47</v>
      </c>
      <c r="AU48" t="s">
        <v>40</v>
      </c>
      <c r="AV48">
        <v>5.9142621185575104</v>
      </c>
      <c r="AW48">
        <v>69.620039093734405</v>
      </c>
      <c r="AX48">
        <v>59.142322005812602</v>
      </c>
      <c r="AY48">
        <v>53.606137513342397</v>
      </c>
      <c r="AZ48">
        <v>37.280657357985</v>
      </c>
      <c r="BA48">
        <v>14.5171133489859</v>
      </c>
      <c r="BE48">
        <f ca="1"/>
        <v>5.75</v>
      </c>
      <c r="BF48">
        <f ca="1"/>
        <v>41.91</v>
      </c>
      <c r="BG48">
        <f ca="1"/>
        <v>45.07</v>
      </c>
      <c r="BH48">
        <f ca="1"/>
        <v>49.09</v>
      </c>
      <c r="BI48">
        <f ca="1"/>
        <v>51.23</v>
      </c>
      <c r="BJ48">
        <f ca="1"/>
        <v>52.99</v>
      </c>
      <c r="BK48">
        <f ca="1"/>
        <v>54.68</v>
      </c>
      <c r="BL48">
        <f ca="1"/>
        <v>55.55</v>
      </c>
      <c r="BM48">
        <f ca="1"/>
        <v>56.77</v>
      </c>
      <c r="BN48">
        <f ca="1"/>
        <v>57.46</v>
      </c>
      <c r="BO48">
        <f ca="1"/>
        <v>58.05</v>
      </c>
      <c r="BP48">
        <f ca="1"/>
        <v>59.38</v>
      </c>
      <c r="BQ48">
        <f ca="1"/>
        <v>59.98</v>
      </c>
      <c r="BR48">
        <f ca="1"/>
        <v>61.27</v>
      </c>
      <c r="BS48">
        <f ca="1"/>
        <v>62.9</v>
      </c>
      <c r="BT48">
        <f ca="1"/>
        <v>64.67</v>
      </c>
      <c r="BU48">
        <f ca="1"/>
        <v>65.91</v>
      </c>
      <c r="BV48">
        <f ca="1"/>
        <v>67.58</v>
      </c>
      <c r="BW48">
        <f ca="1"/>
        <v>70.73</v>
      </c>
      <c r="BX48">
        <f ca="1"/>
        <v>73.010000000000005</v>
      </c>
      <c r="BY48">
        <f ca="1"/>
        <v>78.38</v>
      </c>
      <c r="BZ48">
        <f ca="1"/>
        <v>81.42</v>
      </c>
    </row>
    <row r="49" spans="34:78">
      <c r="AH49">
        <v>5.75</v>
      </c>
      <c r="AI49" s="47">
        <f t="shared" ca="1" si="11"/>
        <v>41.91</v>
      </c>
      <c r="AJ49" s="47">
        <f t="shared" ca="1" si="11"/>
        <v>45.07</v>
      </c>
      <c r="AK49" s="47">
        <f t="shared" ca="1" si="11"/>
        <v>49.09</v>
      </c>
      <c r="AL49" s="47">
        <f t="shared" ca="1" si="11"/>
        <v>54.68</v>
      </c>
      <c r="AM49" s="47">
        <f t="shared" ca="1" si="11"/>
        <v>59.38</v>
      </c>
      <c r="AN49" s="47">
        <f t="shared" ca="1" si="11"/>
        <v>65.91</v>
      </c>
      <c r="AO49" s="47">
        <f t="shared" ca="1" si="11"/>
        <v>73.010000000000005</v>
      </c>
      <c r="AP49" s="47">
        <f t="shared" ca="1" si="11"/>
        <v>78.38</v>
      </c>
      <c r="AQ49" s="47" t="e">
        <f t="shared" ca="1" si="11"/>
        <v>#N/A</v>
      </c>
      <c r="AR49">
        <v>47</v>
      </c>
      <c r="AT49">
        <v>48</v>
      </c>
      <c r="AU49" t="s">
        <v>40</v>
      </c>
      <c r="AV49">
        <v>5.9975954518908399</v>
      </c>
      <c r="AW49">
        <v>69.902687329961907</v>
      </c>
      <c r="AX49">
        <v>59.357500737218601</v>
      </c>
      <c r="AY49">
        <v>53.802363408165</v>
      </c>
      <c r="AZ49">
        <v>37.316815433969602</v>
      </c>
      <c r="BA49">
        <v>14.517588428930299</v>
      </c>
      <c r="BE49">
        <f ca="1"/>
        <v>5.83</v>
      </c>
      <c r="BF49">
        <f ca="1"/>
        <v>41.94</v>
      </c>
      <c r="BG49">
        <f ca="1"/>
        <v>45.08</v>
      </c>
      <c r="BH49">
        <f ca="1"/>
        <v>49.07</v>
      </c>
      <c r="BI49">
        <f ca="1"/>
        <v>51.23</v>
      </c>
      <c r="BJ49">
        <f ca="1"/>
        <v>53</v>
      </c>
      <c r="BK49">
        <f ca="1"/>
        <v>54.69</v>
      </c>
      <c r="BL49">
        <f ca="1"/>
        <v>55.56</v>
      </c>
      <c r="BM49">
        <f ca="1"/>
        <v>56.79</v>
      </c>
      <c r="BN49">
        <f ca="1"/>
        <v>57.48</v>
      </c>
      <c r="BO49">
        <f ca="1"/>
        <v>58.07</v>
      </c>
      <c r="BP49">
        <f ca="1"/>
        <v>59.4</v>
      </c>
      <c r="BQ49">
        <f ca="1"/>
        <v>60.01</v>
      </c>
      <c r="BR49">
        <f ca="1"/>
        <v>61.29</v>
      </c>
      <c r="BS49">
        <f ca="1"/>
        <v>62.93</v>
      </c>
      <c r="BT49">
        <f ca="1"/>
        <v>64.7</v>
      </c>
      <c r="BU49">
        <f ca="1"/>
        <v>65.930000000000007</v>
      </c>
      <c r="BV49">
        <f ca="1"/>
        <v>67.58</v>
      </c>
      <c r="BW49">
        <f ca="1"/>
        <v>70.72</v>
      </c>
      <c r="BX49">
        <f ca="1"/>
        <v>72.98</v>
      </c>
      <c r="BY49">
        <f ca="1"/>
        <v>78.45</v>
      </c>
      <c r="BZ49">
        <f ca="1"/>
        <v>81.400000000000006</v>
      </c>
    </row>
    <row r="50" spans="34:78">
      <c r="AH50">
        <v>5.83</v>
      </c>
      <c r="AI50" s="47">
        <f t="shared" ca="1" si="11"/>
        <v>41.94</v>
      </c>
      <c r="AJ50" s="47">
        <f t="shared" ca="1" si="11"/>
        <v>45.08</v>
      </c>
      <c r="AK50" s="47">
        <f t="shared" ca="1" si="11"/>
        <v>49.07</v>
      </c>
      <c r="AL50" s="47">
        <f t="shared" ca="1" si="11"/>
        <v>54.69</v>
      </c>
      <c r="AM50" s="47">
        <f t="shared" ca="1" si="11"/>
        <v>59.4</v>
      </c>
      <c r="AN50" s="47">
        <f t="shared" ca="1" si="11"/>
        <v>65.930000000000007</v>
      </c>
      <c r="AO50" s="47">
        <f t="shared" ca="1" si="11"/>
        <v>72.98</v>
      </c>
      <c r="AP50" s="47">
        <f t="shared" ca="1" si="11"/>
        <v>78.45</v>
      </c>
      <c r="AQ50" s="47" t="e">
        <f t="shared" ca="1" si="11"/>
        <v>#N/A</v>
      </c>
      <c r="AR50">
        <v>48</v>
      </c>
      <c r="AT50">
        <v>49</v>
      </c>
      <c r="AU50" t="s">
        <v>40</v>
      </c>
      <c r="AV50">
        <v>6.0809287852241702</v>
      </c>
      <c r="AW50">
        <v>70.177347836048895</v>
      </c>
      <c r="AX50">
        <v>59.567252814565698</v>
      </c>
      <c r="AY50">
        <v>53.994405698004002</v>
      </c>
      <c r="AZ50">
        <v>37.350959276303399</v>
      </c>
      <c r="BA50">
        <v>14.518012262397001</v>
      </c>
      <c r="BE50">
        <f ca="1"/>
        <v>5.92</v>
      </c>
      <c r="BF50">
        <f ca="1"/>
        <v>41.96</v>
      </c>
      <c r="BG50">
        <f ca="1"/>
        <v>45.08</v>
      </c>
      <c r="BH50">
        <f ca="1"/>
        <v>49.06</v>
      </c>
      <c r="BI50">
        <f ca="1"/>
        <v>51.23</v>
      </c>
      <c r="BJ50">
        <f ca="1"/>
        <v>53.02</v>
      </c>
      <c r="BK50">
        <f ca="1"/>
        <v>54.7</v>
      </c>
      <c r="BL50">
        <f ca="1"/>
        <v>55.57</v>
      </c>
      <c r="BM50">
        <f ca="1"/>
        <v>56.8</v>
      </c>
      <c r="BN50">
        <f ca="1"/>
        <v>57.5</v>
      </c>
      <c r="BO50">
        <f ca="1"/>
        <v>58.1</v>
      </c>
      <c r="BP50">
        <f ca="1"/>
        <v>59.43</v>
      </c>
      <c r="BQ50">
        <f ca="1"/>
        <v>60.04</v>
      </c>
      <c r="BR50">
        <f ca="1"/>
        <v>61.32</v>
      </c>
      <c r="BS50">
        <f ca="1"/>
        <v>62.97</v>
      </c>
      <c r="BT50">
        <f ca="1"/>
        <v>64.739999999999995</v>
      </c>
      <c r="BU50">
        <f ca="1"/>
        <v>65.95</v>
      </c>
      <c r="BV50">
        <f ca="1"/>
        <v>67.599999999999994</v>
      </c>
      <c r="BW50">
        <f ca="1"/>
        <v>70.7</v>
      </c>
      <c r="BX50">
        <f ca="1"/>
        <v>72.95</v>
      </c>
      <c r="BY50">
        <f ca="1"/>
        <v>78.540000000000006</v>
      </c>
      <c r="BZ50">
        <f ca="1"/>
        <v>81.39</v>
      </c>
    </row>
    <row r="51" spans="34:78">
      <c r="AH51">
        <v>5.92</v>
      </c>
      <c r="AI51" s="47">
        <f t="shared" ca="1" si="11"/>
        <v>41.96</v>
      </c>
      <c r="AJ51" s="47">
        <f t="shared" ca="1" si="11"/>
        <v>45.08</v>
      </c>
      <c r="AK51" s="47">
        <f t="shared" ca="1" si="11"/>
        <v>49.06</v>
      </c>
      <c r="AL51" s="47">
        <f t="shared" ca="1" si="11"/>
        <v>54.7</v>
      </c>
      <c r="AM51" s="47">
        <f t="shared" ca="1" si="11"/>
        <v>59.43</v>
      </c>
      <c r="AN51" s="47">
        <f t="shared" ca="1" si="11"/>
        <v>65.95</v>
      </c>
      <c r="AO51" s="47">
        <f t="shared" ca="1" si="11"/>
        <v>72.95</v>
      </c>
      <c r="AP51" s="47">
        <f t="shared" ca="1" si="11"/>
        <v>78.540000000000006</v>
      </c>
      <c r="AQ51" s="47" t="e">
        <f t="shared" ca="1" si="11"/>
        <v>#N/A</v>
      </c>
      <c r="AR51">
        <v>49</v>
      </c>
      <c r="AT51">
        <v>50</v>
      </c>
      <c r="AU51" t="s">
        <v>40</v>
      </c>
      <c r="AV51">
        <v>6.1642621185575104</v>
      </c>
      <c r="AW51">
        <v>70.444246347820396</v>
      </c>
      <c r="AX51">
        <v>59.771715094197098</v>
      </c>
      <c r="AY51">
        <v>54.182353578786902</v>
      </c>
      <c r="AZ51">
        <v>37.383201090547402</v>
      </c>
      <c r="BA51">
        <v>14.518390377300699</v>
      </c>
      <c r="BE51">
        <f ca="1"/>
        <v>6</v>
      </c>
      <c r="BF51">
        <f ca="1"/>
        <v>41.99</v>
      </c>
      <c r="BG51">
        <f ca="1"/>
        <v>45.09</v>
      </c>
      <c r="BH51">
        <f ca="1"/>
        <v>49.06</v>
      </c>
      <c r="BI51">
        <f ca="1"/>
        <v>51.23</v>
      </c>
      <c r="BJ51">
        <f ca="1"/>
        <v>53.03</v>
      </c>
      <c r="BK51">
        <f ca="1"/>
        <v>54.72</v>
      </c>
      <c r="BL51">
        <f ca="1"/>
        <v>55.58</v>
      </c>
      <c r="BM51">
        <f ca="1"/>
        <v>56.81</v>
      </c>
      <c r="BN51">
        <f ca="1"/>
        <v>57.52</v>
      </c>
      <c r="BO51">
        <f ca="1"/>
        <v>58.12</v>
      </c>
      <c r="BP51">
        <f ca="1"/>
        <v>59.46</v>
      </c>
      <c r="BQ51">
        <f ca="1"/>
        <v>60.07</v>
      </c>
      <c r="BR51">
        <f ca="1"/>
        <v>61.34</v>
      </c>
      <c r="BS51">
        <f ca="1"/>
        <v>63</v>
      </c>
      <c r="BT51">
        <f ca="1"/>
        <v>64.77</v>
      </c>
      <c r="BU51">
        <f ca="1"/>
        <v>65.97</v>
      </c>
      <c r="BV51">
        <f ca="1"/>
        <v>67.61</v>
      </c>
      <c r="BW51">
        <f ca="1"/>
        <v>70.69</v>
      </c>
      <c r="BX51">
        <f ca="1"/>
        <v>72.930000000000007</v>
      </c>
      <c r="BY51">
        <f ca="1"/>
        <v>78.63</v>
      </c>
      <c r="BZ51">
        <f ca="1"/>
        <v>81.39</v>
      </c>
    </row>
    <row r="52" spans="34:78">
      <c r="AH52">
        <v>6</v>
      </c>
      <c r="AI52" s="47">
        <f t="shared" ca="1" si="11"/>
        <v>41.99</v>
      </c>
      <c r="AJ52" s="47">
        <f t="shared" ca="1" si="11"/>
        <v>45.09</v>
      </c>
      <c r="AK52" s="47">
        <f t="shared" ca="1" si="11"/>
        <v>49.06</v>
      </c>
      <c r="AL52" s="47">
        <f t="shared" ca="1" si="11"/>
        <v>54.72</v>
      </c>
      <c r="AM52" s="47">
        <f t="shared" ca="1" si="11"/>
        <v>59.46</v>
      </c>
      <c r="AN52" s="47">
        <f t="shared" ca="1" si="11"/>
        <v>65.97</v>
      </c>
      <c r="AO52" s="47">
        <f t="shared" ca="1" si="11"/>
        <v>72.930000000000007</v>
      </c>
      <c r="AP52" s="47">
        <f t="shared" ca="1" si="11"/>
        <v>78.63</v>
      </c>
      <c r="AQ52" s="47" t="e">
        <f t="shared" ca="1" si="11"/>
        <v>#N/A</v>
      </c>
      <c r="AR52">
        <v>50</v>
      </c>
      <c r="AT52">
        <v>51</v>
      </c>
      <c r="AU52" t="s">
        <v>40</v>
      </c>
      <c r="AV52">
        <v>6.2475954518908399</v>
      </c>
      <c r="AW52">
        <v>70.7036022217343</v>
      </c>
      <c r="AX52">
        <v>59.971020981036403</v>
      </c>
      <c r="AY52">
        <v>54.366294344752603</v>
      </c>
      <c r="AZ52">
        <v>37.4136468317027</v>
      </c>
      <c r="BA52">
        <v>14.5187277052647</v>
      </c>
      <c r="BE52">
        <f ca="1"/>
        <v>6.08</v>
      </c>
      <c r="BF52">
        <f ca="1"/>
        <v>42.02</v>
      </c>
      <c r="BG52">
        <f ca="1"/>
        <v>45.1</v>
      </c>
      <c r="BH52">
        <f ca="1"/>
        <v>49.05</v>
      </c>
      <c r="BI52">
        <f ca="1"/>
        <v>51.24</v>
      </c>
      <c r="BJ52">
        <f ca="1"/>
        <v>53.05</v>
      </c>
      <c r="BK52">
        <f ca="1"/>
        <v>54.73</v>
      </c>
      <c r="BL52">
        <f ca="1"/>
        <v>55.59</v>
      </c>
      <c r="BM52">
        <f ca="1"/>
        <v>56.83</v>
      </c>
      <c r="BN52">
        <f ca="1"/>
        <v>57.54</v>
      </c>
      <c r="BO52">
        <f ca="1"/>
        <v>58.15</v>
      </c>
      <c r="BP52">
        <f ca="1"/>
        <v>59.5</v>
      </c>
      <c r="BQ52">
        <f ca="1"/>
        <v>60.1</v>
      </c>
      <c r="BR52">
        <f ca="1"/>
        <v>61.38</v>
      </c>
      <c r="BS52">
        <f ca="1"/>
        <v>63.04</v>
      </c>
      <c r="BT52">
        <f ca="1"/>
        <v>64.81</v>
      </c>
      <c r="BU52">
        <f ca="1"/>
        <v>65.989999999999995</v>
      </c>
      <c r="BV52">
        <f ca="1"/>
        <v>67.63</v>
      </c>
      <c r="BW52">
        <f ca="1"/>
        <v>70.680000000000007</v>
      </c>
      <c r="BX52">
        <f ca="1"/>
        <v>72.91</v>
      </c>
      <c r="BY52">
        <f ca="1"/>
        <v>78.73</v>
      </c>
      <c r="BZ52">
        <f ca="1"/>
        <v>81.41</v>
      </c>
    </row>
    <row r="53" spans="34:78">
      <c r="AH53">
        <v>6.08</v>
      </c>
      <c r="AI53" s="47">
        <f t="shared" ca="1" si="11"/>
        <v>42.02</v>
      </c>
      <c r="AJ53" s="47">
        <f t="shared" ca="1" si="11"/>
        <v>45.1</v>
      </c>
      <c r="AK53" s="47">
        <f t="shared" ca="1" si="11"/>
        <v>49.05</v>
      </c>
      <c r="AL53" s="47">
        <f t="shared" ca="1" si="11"/>
        <v>54.73</v>
      </c>
      <c r="AM53" s="47">
        <f t="shared" ca="1" si="11"/>
        <v>59.5</v>
      </c>
      <c r="AN53" s="47">
        <f t="shared" ca="1" si="11"/>
        <v>65.989999999999995</v>
      </c>
      <c r="AO53" s="47">
        <f t="shared" ca="1" si="11"/>
        <v>72.91</v>
      </c>
      <c r="AP53" s="47">
        <f t="shared" ca="1" si="11"/>
        <v>78.73</v>
      </c>
      <c r="AQ53" s="47" t="e">
        <f t="shared" ca="1" si="11"/>
        <v>#N/A</v>
      </c>
      <c r="AR53">
        <v>51</v>
      </c>
      <c r="AT53">
        <v>52</v>
      </c>
      <c r="AU53" t="s">
        <v>40</v>
      </c>
      <c r="AV53">
        <v>6.3309287852241702</v>
      </c>
      <c r="AW53">
        <v>70.955628615164599</v>
      </c>
      <c r="AX53">
        <v>60.1653005156303</v>
      </c>
      <c r="AY53">
        <v>54.546313428996001</v>
      </c>
      <c r="AZ53">
        <v>37.4423965524064</v>
      </c>
      <c r="BA53">
        <v>14.519028645942299</v>
      </c>
      <c r="BE53">
        <f ca="1"/>
        <v>6.17</v>
      </c>
      <c r="BF53">
        <f ca="1"/>
        <v>42.06</v>
      </c>
      <c r="BG53">
        <f ca="1"/>
        <v>45.11</v>
      </c>
      <c r="BH53">
        <f ca="1"/>
        <v>49.04</v>
      </c>
      <c r="BI53">
        <f ca="1"/>
        <v>51.25</v>
      </c>
      <c r="BJ53">
        <f ca="1"/>
        <v>53.07</v>
      </c>
      <c r="BK53">
        <f ca="1"/>
        <v>54.75</v>
      </c>
      <c r="BL53">
        <f ca="1"/>
        <v>55.61</v>
      </c>
      <c r="BM53">
        <f ca="1"/>
        <v>56.85</v>
      </c>
      <c r="BN53">
        <f ca="1"/>
        <v>57.57</v>
      </c>
      <c r="BO53">
        <f ca="1"/>
        <v>58.18</v>
      </c>
      <c r="BP53">
        <f ca="1"/>
        <v>59.53</v>
      </c>
      <c r="BQ53">
        <f ca="1"/>
        <v>60.13</v>
      </c>
      <c r="BR53">
        <f ca="1"/>
        <v>61.41</v>
      </c>
      <c r="BS53">
        <f ca="1"/>
        <v>63.08</v>
      </c>
      <c r="BT53">
        <f ca="1"/>
        <v>64.849999999999994</v>
      </c>
      <c r="BU53">
        <f ca="1"/>
        <v>66.02</v>
      </c>
      <c r="BV53">
        <f ca="1"/>
        <v>67.650000000000006</v>
      </c>
      <c r="BW53">
        <f ca="1"/>
        <v>70.67</v>
      </c>
      <c r="BX53">
        <f ca="1"/>
        <v>72.900000000000006</v>
      </c>
      <c r="BY53">
        <f ca="1"/>
        <v>78.84</v>
      </c>
      <c r="BZ53">
        <f ca="1"/>
        <v>81.44</v>
      </c>
    </row>
    <row r="54" spans="34:78">
      <c r="AH54">
        <v>6.17</v>
      </c>
      <c r="AI54" s="47">
        <f t="shared" ref="AI54:AQ63" ca="1" si="12">IF(AND(AI$3&gt;=MIN($J$5:$AD$5),AI$3&lt;=MAX($J$5:$AD$5)),INDEX(allCentiles,$AR54,MATCH(AI$3,topRow)),NA())</f>
        <v>42.06</v>
      </c>
      <c r="AJ54" s="47">
        <f t="shared" ca="1" si="12"/>
        <v>45.11</v>
      </c>
      <c r="AK54" s="47">
        <f t="shared" ca="1" si="12"/>
        <v>49.04</v>
      </c>
      <c r="AL54" s="47">
        <f t="shared" ca="1" si="12"/>
        <v>54.75</v>
      </c>
      <c r="AM54" s="47">
        <f t="shared" ca="1" si="12"/>
        <v>59.53</v>
      </c>
      <c r="AN54" s="47">
        <f t="shared" ca="1" si="12"/>
        <v>66.02</v>
      </c>
      <c r="AO54" s="47">
        <f t="shared" ca="1" si="12"/>
        <v>72.900000000000006</v>
      </c>
      <c r="AP54" s="47">
        <f t="shared" ca="1" si="12"/>
        <v>78.84</v>
      </c>
      <c r="AQ54" s="47" t="e">
        <f t="shared" ca="1" si="12"/>
        <v>#N/A</v>
      </c>
      <c r="AR54">
        <v>52</v>
      </c>
      <c r="AT54">
        <v>53</v>
      </c>
      <c r="AU54" t="s">
        <v>40</v>
      </c>
      <c r="AV54">
        <v>6.4142621185575104</v>
      </c>
      <c r="AW54">
        <v>71.200532661588994</v>
      </c>
      <c r="AX54">
        <v>60.354680458995801</v>
      </c>
      <c r="AY54">
        <v>54.722494443148697</v>
      </c>
      <c r="AZ54">
        <v>37.469544731730601</v>
      </c>
      <c r="BA54">
        <v>14.519297124399699</v>
      </c>
      <c r="BE54">
        <f ca="1"/>
        <v>6.25</v>
      </c>
      <c r="BF54">
        <f ca="1"/>
        <v>42.09</v>
      </c>
      <c r="BG54">
        <f ca="1"/>
        <v>45.12</v>
      </c>
      <c r="BH54">
        <f ca="1"/>
        <v>49.03</v>
      </c>
      <c r="BI54">
        <f ca="1"/>
        <v>51.26</v>
      </c>
      <c r="BJ54">
        <f ca="1"/>
        <v>53.09</v>
      </c>
      <c r="BK54">
        <f ca="1"/>
        <v>54.76</v>
      </c>
      <c r="BL54">
        <f ca="1"/>
        <v>55.63</v>
      </c>
      <c r="BM54">
        <f ca="1"/>
        <v>56.87</v>
      </c>
      <c r="BN54">
        <f ca="1"/>
        <v>57.6</v>
      </c>
      <c r="BO54">
        <f ca="1"/>
        <v>58.22</v>
      </c>
      <c r="BP54">
        <f ca="1"/>
        <v>59.57</v>
      </c>
      <c r="BQ54">
        <f ca="1"/>
        <v>60.17</v>
      </c>
      <c r="BR54">
        <f ca="1"/>
        <v>61.44</v>
      </c>
      <c r="BS54">
        <f ca="1"/>
        <v>63.13</v>
      </c>
      <c r="BT54">
        <f ca="1"/>
        <v>64.89</v>
      </c>
      <c r="BU54">
        <f ca="1"/>
        <v>66.040000000000006</v>
      </c>
      <c r="BV54">
        <f ca="1"/>
        <v>67.67</v>
      </c>
      <c r="BW54">
        <f ca="1"/>
        <v>70.66</v>
      </c>
      <c r="BX54">
        <f ca="1"/>
        <v>72.89</v>
      </c>
      <c r="BY54">
        <f ca="1"/>
        <v>78.97</v>
      </c>
      <c r="BZ54">
        <f ca="1"/>
        <v>81.48</v>
      </c>
    </row>
    <row r="55" spans="34:78">
      <c r="AH55">
        <v>6.25</v>
      </c>
      <c r="AI55" s="47">
        <f t="shared" ca="1" si="12"/>
        <v>42.09</v>
      </c>
      <c r="AJ55" s="47">
        <f t="shared" ca="1" si="12"/>
        <v>45.12</v>
      </c>
      <c r="AK55" s="47">
        <f t="shared" ca="1" si="12"/>
        <v>49.03</v>
      </c>
      <c r="AL55" s="47">
        <f t="shared" ca="1" si="12"/>
        <v>54.76</v>
      </c>
      <c r="AM55" s="47">
        <f t="shared" ca="1" si="12"/>
        <v>59.57</v>
      </c>
      <c r="AN55" s="47">
        <f t="shared" ca="1" si="12"/>
        <v>66.040000000000006</v>
      </c>
      <c r="AO55" s="47">
        <f t="shared" ca="1" si="12"/>
        <v>72.89</v>
      </c>
      <c r="AP55" s="47">
        <f t="shared" ca="1" si="12"/>
        <v>78.97</v>
      </c>
      <c r="AQ55" s="47" t="e">
        <f t="shared" ca="1" si="12"/>
        <v>#N/A</v>
      </c>
      <c r="AR55">
        <v>53</v>
      </c>
      <c r="AT55">
        <v>54</v>
      </c>
      <c r="AU55" t="s">
        <v>40</v>
      </c>
      <c r="AV55">
        <v>6.4975954518908399</v>
      </c>
      <c r="AW55">
        <v>71.438515640826694</v>
      </c>
      <c r="AX55">
        <v>60.539284375327398</v>
      </c>
      <c r="AY55">
        <v>54.8949192162126</v>
      </c>
      <c r="AZ55">
        <v>37.495180585664997</v>
      </c>
      <c r="BA55">
        <v>14.5195366423096</v>
      </c>
      <c r="BE55">
        <f ca="1"/>
        <v>6.33</v>
      </c>
      <c r="BF55">
        <f ca="1"/>
        <v>42.14</v>
      </c>
      <c r="BG55">
        <f ca="1"/>
        <v>45.14</v>
      </c>
      <c r="BH55">
        <f ca="1"/>
        <v>49.03</v>
      </c>
      <c r="BI55">
        <f ca="1"/>
        <v>51.27</v>
      </c>
      <c r="BJ55">
        <f ca="1"/>
        <v>53.11</v>
      </c>
      <c r="BK55">
        <f ca="1"/>
        <v>54.78</v>
      </c>
      <c r="BL55">
        <f ca="1"/>
        <v>55.65</v>
      </c>
      <c r="BM55">
        <f ca="1"/>
        <v>56.89</v>
      </c>
      <c r="BN55">
        <f ca="1"/>
        <v>57.63</v>
      </c>
      <c r="BO55">
        <f ca="1"/>
        <v>58.25</v>
      </c>
      <c r="BP55">
        <f ca="1"/>
        <v>59.61</v>
      </c>
      <c r="BQ55">
        <f ca="1"/>
        <v>60.21</v>
      </c>
      <c r="BR55">
        <f ca="1"/>
        <v>61.48</v>
      </c>
      <c r="BS55">
        <f ca="1"/>
        <v>63.17</v>
      </c>
      <c r="BT55">
        <f ca="1"/>
        <v>64.94</v>
      </c>
      <c r="BU55">
        <f ca="1"/>
        <v>66.069999999999993</v>
      </c>
      <c r="BV55">
        <f ca="1"/>
        <v>67.69</v>
      </c>
      <c r="BW55">
        <f ca="1"/>
        <v>70.66</v>
      </c>
      <c r="BX55">
        <f ca="1"/>
        <v>72.88</v>
      </c>
      <c r="BY55">
        <f ca="1"/>
        <v>79.099999999999994</v>
      </c>
      <c r="BZ55">
        <f ca="1"/>
        <v>81.53</v>
      </c>
    </row>
    <row r="56" spans="34:78">
      <c r="AH56">
        <v>6.33</v>
      </c>
      <c r="AI56" s="47">
        <f t="shared" ca="1" si="12"/>
        <v>42.14</v>
      </c>
      <c r="AJ56" s="47">
        <f t="shared" ca="1" si="12"/>
        <v>45.14</v>
      </c>
      <c r="AK56" s="47">
        <f t="shared" ca="1" si="12"/>
        <v>49.03</v>
      </c>
      <c r="AL56" s="47">
        <f t="shared" ca="1" si="12"/>
        <v>54.78</v>
      </c>
      <c r="AM56" s="47">
        <f t="shared" ca="1" si="12"/>
        <v>59.61</v>
      </c>
      <c r="AN56" s="47">
        <f t="shared" ca="1" si="12"/>
        <v>66.069999999999993</v>
      </c>
      <c r="AO56" s="47">
        <f t="shared" ca="1" si="12"/>
        <v>72.88</v>
      </c>
      <c r="AP56" s="47">
        <f t="shared" ca="1" si="12"/>
        <v>79.099999999999994</v>
      </c>
      <c r="AQ56" s="47" t="e">
        <f t="shared" ca="1" si="12"/>
        <v>#N/A</v>
      </c>
      <c r="AR56">
        <v>54</v>
      </c>
      <c r="AT56">
        <v>55</v>
      </c>
      <c r="AU56" t="s">
        <v>40</v>
      </c>
      <c r="AV56">
        <v>6.5809287852241702</v>
      </c>
      <c r="AW56">
        <v>71.669773144464102</v>
      </c>
      <c r="AX56">
        <v>60.719232712618897</v>
      </c>
      <c r="AY56">
        <v>55.0636678325668</v>
      </c>
      <c r="AZ56">
        <v>37.519388360304497</v>
      </c>
      <c r="BA56">
        <v>14.519750323622</v>
      </c>
      <c r="BE56">
        <f ca="1"/>
        <v>6.42</v>
      </c>
      <c r="BF56">
        <f ca="1"/>
        <v>42.18</v>
      </c>
      <c r="BG56">
        <f ca="1"/>
        <v>45.15</v>
      </c>
      <c r="BH56">
        <f ca="1"/>
        <v>49.03</v>
      </c>
      <c r="BI56">
        <f ca="1"/>
        <v>51.28</v>
      </c>
      <c r="BJ56">
        <f ca="1"/>
        <v>53.14</v>
      </c>
      <c r="BK56">
        <f ca="1"/>
        <v>54.8</v>
      </c>
      <c r="BL56">
        <f ca="1"/>
        <v>55.67</v>
      </c>
      <c r="BM56">
        <f ca="1"/>
        <v>56.91</v>
      </c>
      <c r="BN56">
        <f ca="1"/>
        <v>57.66</v>
      </c>
      <c r="BO56">
        <f ca="1"/>
        <v>58.29</v>
      </c>
      <c r="BP56">
        <f ca="1"/>
        <v>59.65</v>
      </c>
      <c r="BQ56">
        <f ca="1"/>
        <v>60.25</v>
      </c>
      <c r="BR56">
        <f ca="1"/>
        <v>61.52</v>
      </c>
      <c r="BS56">
        <f ca="1"/>
        <v>63.22</v>
      </c>
      <c r="BT56">
        <f ca="1"/>
        <v>64.98</v>
      </c>
      <c r="BU56">
        <f ca="1"/>
        <v>66.099999999999994</v>
      </c>
      <c r="BV56">
        <f ca="1"/>
        <v>67.72</v>
      </c>
      <c r="BW56">
        <f ca="1"/>
        <v>70.66</v>
      </c>
      <c r="BX56">
        <f ca="1"/>
        <v>72.88</v>
      </c>
      <c r="BY56">
        <f ca="1"/>
        <v>79.239999999999995</v>
      </c>
      <c r="BZ56">
        <f ca="1"/>
        <v>81.59</v>
      </c>
    </row>
    <row r="57" spans="34:78">
      <c r="AH57">
        <v>6.42</v>
      </c>
      <c r="AI57" s="47">
        <f t="shared" ca="1" si="12"/>
        <v>42.18</v>
      </c>
      <c r="AJ57" s="47">
        <f t="shared" ca="1" si="12"/>
        <v>45.15</v>
      </c>
      <c r="AK57" s="47">
        <f t="shared" ca="1" si="12"/>
        <v>49.03</v>
      </c>
      <c r="AL57" s="47">
        <f t="shared" ca="1" si="12"/>
        <v>54.8</v>
      </c>
      <c r="AM57" s="47">
        <f t="shared" ca="1" si="12"/>
        <v>59.65</v>
      </c>
      <c r="AN57" s="47">
        <f t="shared" ca="1" si="12"/>
        <v>66.099999999999994</v>
      </c>
      <c r="AO57" s="47">
        <f t="shared" ca="1" si="12"/>
        <v>72.88</v>
      </c>
      <c r="AP57" s="47">
        <f t="shared" ca="1" si="12"/>
        <v>79.239999999999995</v>
      </c>
      <c r="AQ57" s="47" t="e">
        <f t="shared" ca="1" si="12"/>
        <v>#N/A</v>
      </c>
      <c r="AR57">
        <v>55</v>
      </c>
      <c r="AT57">
        <v>56</v>
      </c>
      <c r="AU57" t="s">
        <v>40</v>
      </c>
      <c r="AV57">
        <v>6.6642621185575104</v>
      </c>
      <c r="AW57">
        <v>71.894495236606801</v>
      </c>
      <c r="AX57">
        <v>60.894642881251301</v>
      </c>
      <c r="AY57">
        <v>55.228818669163402</v>
      </c>
      <c r="AZ57">
        <v>37.542247608702802</v>
      </c>
      <c r="BA57">
        <v>14.5199409553094</v>
      </c>
      <c r="BE57">
        <f ca="1"/>
        <v>6.5</v>
      </c>
      <c r="BF57">
        <f ca="1"/>
        <v>42.23</v>
      </c>
      <c r="BG57">
        <f ca="1"/>
        <v>45.17</v>
      </c>
      <c r="BH57">
        <f ca="1"/>
        <v>49.02</v>
      </c>
      <c r="BI57">
        <f ca="1"/>
        <v>51.3</v>
      </c>
      <c r="BJ57">
        <f ca="1"/>
        <v>53.17</v>
      </c>
      <c r="BK57">
        <f ca="1"/>
        <v>54.83</v>
      </c>
      <c r="BL57">
        <f ca="1"/>
        <v>55.69</v>
      </c>
      <c r="BM57">
        <f ca="1"/>
        <v>56.93</v>
      </c>
      <c r="BN57">
        <f ca="1"/>
        <v>57.69</v>
      </c>
      <c r="BO57">
        <f ca="1"/>
        <v>58.33</v>
      </c>
      <c r="BP57">
        <f ca="1"/>
        <v>59.7</v>
      </c>
      <c r="BQ57">
        <f ca="1"/>
        <v>60.3</v>
      </c>
      <c r="BR57">
        <f ca="1"/>
        <v>61.56</v>
      </c>
      <c r="BS57">
        <f ca="1"/>
        <v>63.26</v>
      </c>
      <c r="BT57">
        <f ca="1"/>
        <v>65.03</v>
      </c>
      <c r="BU57">
        <f ca="1"/>
        <v>66.13</v>
      </c>
      <c r="BV57">
        <f ca="1"/>
        <v>67.75</v>
      </c>
      <c r="BW57">
        <f ca="1"/>
        <v>70.66</v>
      </c>
      <c r="BX57">
        <f ca="1"/>
        <v>72.89</v>
      </c>
      <c r="BY57">
        <f ca="1"/>
        <v>79.39</v>
      </c>
      <c r="BZ57">
        <f ca="1"/>
        <v>81.66</v>
      </c>
    </row>
    <row r="58" spans="34:78">
      <c r="AH58">
        <v>6.5</v>
      </c>
      <c r="AI58" s="47">
        <f t="shared" ca="1" si="12"/>
        <v>42.23</v>
      </c>
      <c r="AJ58" s="47">
        <f t="shared" ca="1" si="12"/>
        <v>45.17</v>
      </c>
      <c r="AK58" s="47">
        <f t="shared" ca="1" si="12"/>
        <v>49.02</v>
      </c>
      <c r="AL58" s="47">
        <f t="shared" ca="1" si="12"/>
        <v>54.83</v>
      </c>
      <c r="AM58" s="47">
        <f t="shared" ca="1" si="12"/>
        <v>59.7</v>
      </c>
      <c r="AN58" s="47">
        <f t="shared" ca="1" si="12"/>
        <v>66.13</v>
      </c>
      <c r="AO58" s="47">
        <f t="shared" ca="1" si="12"/>
        <v>72.89</v>
      </c>
      <c r="AP58" s="47">
        <f t="shared" ca="1" si="12"/>
        <v>79.39</v>
      </c>
      <c r="AQ58" s="47" t="e">
        <f t="shared" ca="1" si="12"/>
        <v>#N/A</v>
      </c>
      <c r="AR58">
        <v>56</v>
      </c>
      <c r="AT58">
        <v>57</v>
      </c>
      <c r="AU58" t="s">
        <v>40</v>
      </c>
      <c r="AV58">
        <v>6.7475954518908399</v>
      </c>
      <c r="AW58">
        <v>72.112866610087295</v>
      </c>
      <c r="AX58">
        <v>61.065629330600103</v>
      </c>
      <c r="AY58">
        <v>55.390448431929997</v>
      </c>
      <c r="AZ58">
        <v>37.563833452305701</v>
      </c>
      <c r="BA58">
        <v>14.520111023715399</v>
      </c>
      <c r="BE58">
        <f ca="1"/>
        <v>6.58</v>
      </c>
      <c r="BF58">
        <f ca="1"/>
        <v>42.28</v>
      </c>
      <c r="BG58">
        <f ca="1"/>
        <v>45.19</v>
      </c>
      <c r="BH58">
        <f ca="1"/>
        <v>49.02</v>
      </c>
      <c r="BI58">
        <f ca="1"/>
        <v>51.32</v>
      </c>
      <c r="BJ58">
        <f ca="1"/>
        <v>53.2</v>
      </c>
      <c r="BK58">
        <f ca="1"/>
        <v>54.85</v>
      </c>
      <c r="BL58">
        <f ca="1"/>
        <v>55.71</v>
      </c>
      <c r="BM58">
        <f ca="1"/>
        <v>56.95</v>
      </c>
      <c r="BN58">
        <f ca="1"/>
        <v>57.73</v>
      </c>
      <c r="BO58">
        <f ca="1"/>
        <v>58.38</v>
      </c>
      <c r="BP58">
        <f ca="1"/>
        <v>59.74</v>
      </c>
      <c r="BQ58">
        <f ca="1"/>
        <v>60.34</v>
      </c>
      <c r="BR58">
        <f ca="1"/>
        <v>61.6</v>
      </c>
      <c r="BS58">
        <f ca="1"/>
        <v>63.31</v>
      </c>
      <c r="BT58">
        <f ca="1"/>
        <v>65.069999999999993</v>
      </c>
      <c r="BU58">
        <f ca="1"/>
        <v>66.17</v>
      </c>
      <c r="BV58">
        <f ca="1"/>
        <v>67.78</v>
      </c>
      <c r="BW58">
        <f ca="1"/>
        <v>70.66</v>
      </c>
      <c r="BX58">
        <f ca="1"/>
        <v>72.900000000000006</v>
      </c>
      <c r="BY58">
        <f ca="1"/>
        <v>79.56</v>
      </c>
      <c r="BZ58">
        <f ca="1"/>
        <v>81.75</v>
      </c>
    </row>
    <row r="59" spans="34:78">
      <c r="AH59">
        <v>6.58</v>
      </c>
      <c r="AI59" s="47">
        <f t="shared" ca="1" si="12"/>
        <v>42.28</v>
      </c>
      <c r="AJ59" s="47">
        <f t="shared" ca="1" si="12"/>
        <v>45.19</v>
      </c>
      <c r="AK59" s="47">
        <f t="shared" ca="1" si="12"/>
        <v>49.02</v>
      </c>
      <c r="AL59" s="47">
        <f t="shared" ca="1" si="12"/>
        <v>54.85</v>
      </c>
      <c r="AM59" s="47">
        <f t="shared" ca="1" si="12"/>
        <v>59.74</v>
      </c>
      <c r="AN59" s="47">
        <f t="shared" ca="1" si="12"/>
        <v>66.17</v>
      </c>
      <c r="AO59" s="47">
        <f t="shared" ca="1" si="12"/>
        <v>72.900000000000006</v>
      </c>
      <c r="AP59" s="47">
        <f t="shared" ca="1" si="12"/>
        <v>79.56</v>
      </c>
      <c r="AQ59" s="47" t="e">
        <f t="shared" ca="1" si="12"/>
        <v>#N/A</v>
      </c>
      <c r="AR59">
        <v>57</v>
      </c>
      <c r="AT59">
        <v>58</v>
      </c>
      <c r="AU59" t="s">
        <v>40</v>
      </c>
      <c r="AV59">
        <v>6.8309287852241702</v>
      </c>
      <c r="AW59">
        <v>72.325066738259295</v>
      </c>
      <c r="AX59">
        <v>61.232303623708901</v>
      </c>
      <c r="AY59">
        <v>55.548632191397303</v>
      </c>
      <c r="AZ59">
        <v>37.584216827818501</v>
      </c>
      <c r="BA59">
        <v>14.5202627469841</v>
      </c>
      <c r="BE59">
        <f ca="1"/>
        <v>6.67</v>
      </c>
      <c r="BF59">
        <f ca="1"/>
        <v>42.33</v>
      </c>
      <c r="BG59">
        <f ca="1"/>
        <v>45.21</v>
      </c>
      <c r="BH59">
        <f ca="1"/>
        <v>49.02</v>
      </c>
      <c r="BI59">
        <f ca="1"/>
        <v>51.34</v>
      </c>
      <c r="BJ59">
        <f ca="1"/>
        <v>53.23</v>
      </c>
      <c r="BK59">
        <f ca="1"/>
        <v>54.88</v>
      </c>
      <c r="BL59">
        <f ca="1"/>
        <v>55.73</v>
      </c>
      <c r="BM59">
        <f ca="1"/>
        <v>56.97</v>
      </c>
      <c r="BN59">
        <f ca="1"/>
        <v>57.77</v>
      </c>
      <c r="BO59">
        <f ca="1"/>
        <v>58.43</v>
      </c>
      <c r="BP59">
        <f ca="1"/>
        <v>59.79</v>
      </c>
      <c r="BQ59">
        <f ca="1"/>
        <v>60.39</v>
      </c>
      <c r="BR59">
        <f ca="1"/>
        <v>61.65</v>
      </c>
      <c r="BS59">
        <f ca="1"/>
        <v>63.37</v>
      </c>
      <c r="BT59">
        <f ca="1"/>
        <v>65.12</v>
      </c>
      <c r="BU59">
        <f ca="1"/>
        <v>66.209999999999994</v>
      </c>
      <c r="BV59">
        <f ca="1"/>
        <v>67.81</v>
      </c>
      <c r="BW59">
        <f ca="1"/>
        <v>70.67</v>
      </c>
      <c r="BX59">
        <f ca="1"/>
        <v>72.91</v>
      </c>
      <c r="BY59">
        <f ca="1"/>
        <v>79.73</v>
      </c>
      <c r="BZ59">
        <f ca="1"/>
        <v>81.84</v>
      </c>
    </row>
    <row r="60" spans="34:78">
      <c r="AH60">
        <v>6.67</v>
      </c>
      <c r="AI60" s="47">
        <f t="shared" ca="1" si="12"/>
        <v>42.33</v>
      </c>
      <c r="AJ60" s="47">
        <f t="shared" ca="1" si="12"/>
        <v>45.21</v>
      </c>
      <c r="AK60" s="47">
        <f t="shared" ca="1" si="12"/>
        <v>49.02</v>
      </c>
      <c r="AL60" s="47">
        <f t="shared" ca="1" si="12"/>
        <v>54.88</v>
      </c>
      <c r="AM60" s="47">
        <f t="shared" ca="1" si="12"/>
        <v>59.79</v>
      </c>
      <c r="AN60" s="47">
        <f t="shared" ca="1" si="12"/>
        <v>66.209999999999994</v>
      </c>
      <c r="AO60" s="47">
        <f t="shared" ca="1" si="12"/>
        <v>72.91</v>
      </c>
      <c r="AP60" s="47">
        <f t="shared" ca="1" si="12"/>
        <v>79.73</v>
      </c>
      <c r="AQ60" s="47" t="e">
        <f t="shared" ca="1" si="12"/>
        <v>#N/A</v>
      </c>
      <c r="AR60">
        <v>58</v>
      </c>
      <c r="AT60">
        <v>59</v>
      </c>
      <c r="AU60" t="s">
        <v>40</v>
      </c>
      <c r="AV60">
        <v>6.9142621185575104</v>
      </c>
      <c r="AW60">
        <v>72.531270022501801</v>
      </c>
      <c r="AX60">
        <v>61.3947745100809</v>
      </c>
      <c r="AY60">
        <v>55.703443417565502</v>
      </c>
      <c r="AZ60">
        <v>37.603464720323501</v>
      </c>
      <c r="BA60">
        <v>14.520398103990299</v>
      </c>
      <c r="BE60">
        <f ca="1"/>
        <v>6.75</v>
      </c>
      <c r="BF60">
        <f ca="1"/>
        <v>42.39</v>
      </c>
      <c r="BG60">
        <f ca="1"/>
        <v>45.23</v>
      </c>
      <c r="BH60">
        <f ca="1"/>
        <v>49.02</v>
      </c>
      <c r="BI60">
        <f ca="1"/>
        <v>51.36</v>
      </c>
      <c r="BJ60">
        <f ca="1"/>
        <v>53.26</v>
      </c>
      <c r="BK60">
        <f ca="1"/>
        <v>54.91</v>
      </c>
      <c r="BL60">
        <f ca="1"/>
        <v>55.76</v>
      </c>
      <c r="BM60">
        <f ca="1"/>
        <v>57</v>
      </c>
      <c r="BN60">
        <f ca="1"/>
        <v>57.81</v>
      </c>
      <c r="BO60">
        <f ca="1"/>
        <v>58.48</v>
      </c>
      <c r="BP60">
        <f ca="1"/>
        <v>59.84</v>
      </c>
      <c r="BQ60">
        <f ca="1"/>
        <v>60.44</v>
      </c>
      <c r="BR60">
        <f ca="1"/>
        <v>61.69</v>
      </c>
      <c r="BS60">
        <f ca="1"/>
        <v>63.42</v>
      </c>
      <c r="BT60">
        <f ca="1"/>
        <v>65.17</v>
      </c>
      <c r="BU60">
        <f ca="1"/>
        <v>66.25</v>
      </c>
      <c r="BV60">
        <f ca="1"/>
        <v>67.849999999999994</v>
      </c>
      <c r="BW60">
        <f ca="1"/>
        <v>70.67</v>
      </c>
      <c r="BX60">
        <f ca="1"/>
        <v>72.930000000000007</v>
      </c>
      <c r="BY60">
        <f ca="1"/>
        <v>79.91</v>
      </c>
      <c r="BZ60">
        <f ca="1"/>
        <v>81.95</v>
      </c>
    </row>
    <row r="61" spans="34:78">
      <c r="AH61">
        <v>6.75</v>
      </c>
      <c r="AI61" s="47">
        <f t="shared" ca="1" si="12"/>
        <v>42.39</v>
      </c>
      <c r="AJ61" s="47">
        <f t="shared" ca="1" si="12"/>
        <v>45.23</v>
      </c>
      <c r="AK61" s="47">
        <f t="shared" ca="1" si="12"/>
        <v>49.02</v>
      </c>
      <c r="AL61" s="47">
        <f t="shared" ca="1" si="12"/>
        <v>54.91</v>
      </c>
      <c r="AM61" s="47">
        <f t="shared" ca="1" si="12"/>
        <v>59.84</v>
      </c>
      <c r="AN61" s="47">
        <f t="shared" ca="1" si="12"/>
        <v>66.25</v>
      </c>
      <c r="AO61" s="47">
        <f t="shared" ca="1" si="12"/>
        <v>72.930000000000007</v>
      </c>
      <c r="AP61" s="47">
        <f t="shared" ca="1" si="12"/>
        <v>79.91</v>
      </c>
      <c r="AQ61" s="47" t="e">
        <f t="shared" ca="1" si="12"/>
        <v>#N/A</v>
      </c>
      <c r="AR61">
        <v>59</v>
      </c>
      <c r="AT61">
        <v>60</v>
      </c>
      <c r="AU61" t="s">
        <v>40</v>
      </c>
      <c r="AV61">
        <v>6.9975954518908399</v>
      </c>
      <c r="AW61">
        <v>72.731645935554496</v>
      </c>
      <c r="AX61">
        <v>61.5531479966346</v>
      </c>
      <c r="AY61">
        <v>55.854954014028998</v>
      </c>
      <c r="AZ61">
        <v>37.621640383409897</v>
      </c>
      <c r="BA61">
        <v>14.520518860148901</v>
      </c>
      <c r="BE61">
        <f ca="1"/>
        <v>6.83</v>
      </c>
      <c r="BF61">
        <f ca="1"/>
        <v>42.45</v>
      </c>
      <c r="BG61">
        <f ca="1"/>
        <v>45.25</v>
      </c>
      <c r="BH61">
        <f ca="1"/>
        <v>49.02</v>
      </c>
      <c r="BI61">
        <f ca="1"/>
        <v>51.39</v>
      </c>
      <c r="BJ61">
        <f ca="1"/>
        <v>53.3</v>
      </c>
      <c r="BK61">
        <f ca="1"/>
        <v>54.93</v>
      </c>
      <c r="BL61">
        <f ca="1"/>
        <v>55.79</v>
      </c>
      <c r="BM61">
        <f ca="1"/>
        <v>57.03</v>
      </c>
      <c r="BN61">
        <f ca="1"/>
        <v>57.85</v>
      </c>
      <c r="BO61">
        <f ca="1"/>
        <v>58.53</v>
      </c>
      <c r="BP61">
        <f ca="1"/>
        <v>59.9</v>
      </c>
      <c r="BQ61">
        <f ca="1"/>
        <v>60.5</v>
      </c>
      <c r="BR61">
        <f ca="1"/>
        <v>61.74</v>
      </c>
      <c r="BS61">
        <f ca="1"/>
        <v>63.47</v>
      </c>
      <c r="BT61">
        <f ca="1"/>
        <v>65.22</v>
      </c>
      <c r="BU61">
        <f ca="1"/>
        <v>66.290000000000006</v>
      </c>
      <c r="BV61">
        <f ca="1"/>
        <v>67.88</v>
      </c>
      <c r="BW61">
        <f ca="1"/>
        <v>70.680000000000007</v>
      </c>
      <c r="BX61">
        <f ca="1"/>
        <v>72.95</v>
      </c>
      <c r="BY61">
        <f ca="1"/>
        <v>80.11</v>
      </c>
      <c r="BZ61">
        <f ca="1"/>
        <v>82.07</v>
      </c>
    </row>
    <row r="62" spans="34:78">
      <c r="AH62">
        <v>6.83</v>
      </c>
      <c r="AI62" s="47">
        <f t="shared" ca="1" si="12"/>
        <v>42.45</v>
      </c>
      <c r="AJ62" s="47">
        <f t="shared" ca="1" si="12"/>
        <v>45.25</v>
      </c>
      <c r="AK62" s="47">
        <f t="shared" ca="1" si="12"/>
        <v>49.02</v>
      </c>
      <c r="AL62" s="47">
        <f t="shared" ca="1" si="12"/>
        <v>54.93</v>
      </c>
      <c r="AM62" s="47">
        <f t="shared" ca="1" si="12"/>
        <v>59.9</v>
      </c>
      <c r="AN62" s="47">
        <f t="shared" ca="1" si="12"/>
        <v>66.290000000000006</v>
      </c>
      <c r="AO62" s="47">
        <f t="shared" ca="1" si="12"/>
        <v>72.95</v>
      </c>
      <c r="AP62" s="47">
        <f t="shared" ca="1" si="12"/>
        <v>80.11</v>
      </c>
      <c r="AQ62" s="47" t="e">
        <f t="shared" ca="1" si="12"/>
        <v>#N/A</v>
      </c>
      <c r="AR62">
        <v>60</v>
      </c>
      <c r="AT62">
        <v>61</v>
      </c>
      <c r="AU62" t="s">
        <v>40</v>
      </c>
      <c r="AV62">
        <v>7.0809287852241702</v>
      </c>
      <c r="AW62">
        <v>72.926359160803202</v>
      </c>
      <c r="AX62">
        <v>61.707527416869702</v>
      </c>
      <c r="AY62">
        <v>56.0032343513722</v>
      </c>
      <c r="AZ62">
        <v>37.638803547041697</v>
      </c>
      <c r="BA62">
        <v>14.520626590441299</v>
      </c>
      <c r="BE62">
        <f ca="1"/>
        <v>6.92</v>
      </c>
      <c r="BF62">
        <f ca="1"/>
        <v>42.52</v>
      </c>
      <c r="BG62">
        <f ca="1"/>
        <v>45.28</v>
      </c>
      <c r="BH62">
        <f ca="1"/>
        <v>49.02</v>
      </c>
      <c r="BI62">
        <f ca="1"/>
        <v>51.42</v>
      </c>
      <c r="BJ62">
        <f ca="1"/>
        <v>53.33</v>
      </c>
      <c r="BK62">
        <f ca="1"/>
        <v>54.97</v>
      </c>
      <c r="BL62">
        <f ca="1"/>
        <v>55.82</v>
      </c>
      <c r="BM62">
        <f ca="1"/>
        <v>57.05</v>
      </c>
      <c r="BN62">
        <f ca="1"/>
        <v>57.9</v>
      </c>
      <c r="BO62">
        <f ca="1"/>
        <v>58.58</v>
      </c>
      <c r="BP62">
        <f ca="1"/>
        <v>59.95</v>
      </c>
      <c r="BQ62">
        <f ca="1"/>
        <v>60.55</v>
      </c>
      <c r="BR62">
        <f ca="1"/>
        <v>61.79</v>
      </c>
      <c r="BS62">
        <f ca="1"/>
        <v>63.53</v>
      </c>
      <c r="BT62">
        <f ca="1"/>
        <v>65.28</v>
      </c>
      <c r="BU62">
        <f ca="1"/>
        <v>66.33</v>
      </c>
      <c r="BV62">
        <f ca="1"/>
        <v>67.92</v>
      </c>
      <c r="BW62">
        <f ca="1"/>
        <v>70.69</v>
      </c>
      <c r="BX62">
        <f ca="1"/>
        <v>72.97</v>
      </c>
      <c r="BY62">
        <f ca="1"/>
        <v>80.31</v>
      </c>
      <c r="BZ62">
        <f ca="1"/>
        <v>82.2</v>
      </c>
    </row>
    <row r="63" spans="34:78">
      <c r="AH63">
        <v>6.92</v>
      </c>
      <c r="AI63" s="47">
        <f t="shared" ca="1" si="12"/>
        <v>42.52</v>
      </c>
      <c r="AJ63" s="47">
        <f t="shared" ca="1" si="12"/>
        <v>45.28</v>
      </c>
      <c r="AK63" s="47">
        <f t="shared" ca="1" si="12"/>
        <v>49.02</v>
      </c>
      <c r="AL63" s="47">
        <f t="shared" ca="1" si="12"/>
        <v>54.97</v>
      </c>
      <c r="AM63" s="47">
        <f t="shared" ca="1" si="12"/>
        <v>59.95</v>
      </c>
      <c r="AN63" s="47">
        <f t="shared" ca="1" si="12"/>
        <v>66.33</v>
      </c>
      <c r="AO63" s="47">
        <f t="shared" ca="1" si="12"/>
        <v>72.97</v>
      </c>
      <c r="AP63" s="47">
        <f t="shared" ca="1" si="12"/>
        <v>80.31</v>
      </c>
      <c r="AQ63" s="47" t="e">
        <f t="shared" ca="1" si="12"/>
        <v>#N/A</v>
      </c>
      <c r="AR63">
        <v>61</v>
      </c>
      <c r="AT63">
        <v>62</v>
      </c>
      <c r="AU63" t="s">
        <v>40</v>
      </c>
      <c r="AV63">
        <v>7.1642621185575104</v>
      </c>
      <c r="AW63">
        <v>73.115569727627999</v>
      </c>
      <c r="AX63">
        <v>61.8580134982884</v>
      </c>
      <c r="AY63">
        <v>56.148353299853603</v>
      </c>
      <c r="AZ63">
        <v>37.655010613845903</v>
      </c>
      <c r="BA63">
        <v>14.520722699956901</v>
      </c>
      <c r="BE63">
        <f ca="1"/>
        <v>7</v>
      </c>
      <c r="BF63">
        <f ca="1"/>
        <v>42.58</v>
      </c>
      <c r="BG63">
        <f ca="1"/>
        <v>45.3</v>
      </c>
      <c r="BH63">
        <f ca="1"/>
        <v>49.03</v>
      </c>
      <c r="BI63">
        <f ca="1"/>
        <v>51.45</v>
      </c>
      <c r="BJ63">
        <f ca="1"/>
        <v>53.37</v>
      </c>
      <c r="BK63">
        <f ca="1"/>
        <v>55</v>
      </c>
      <c r="BL63">
        <f ca="1"/>
        <v>55.85</v>
      </c>
      <c r="BM63">
        <f ca="1"/>
        <v>57.08</v>
      </c>
      <c r="BN63">
        <f ca="1"/>
        <v>57.94</v>
      </c>
      <c r="BO63">
        <f ca="1"/>
        <v>58.64</v>
      </c>
      <c r="BP63">
        <f ca="1"/>
        <v>60.01</v>
      </c>
      <c r="BQ63">
        <f ca="1"/>
        <v>60.61</v>
      </c>
      <c r="BR63">
        <f ca="1"/>
        <v>61.85</v>
      </c>
      <c r="BS63">
        <f ca="1"/>
        <v>63.59</v>
      </c>
      <c r="BT63">
        <f ca="1"/>
        <v>65.33</v>
      </c>
      <c r="BU63">
        <f ca="1"/>
        <v>66.38</v>
      </c>
      <c r="BV63">
        <f ca="1"/>
        <v>67.97</v>
      </c>
      <c r="BW63">
        <f ca="1"/>
        <v>70.709999999999994</v>
      </c>
      <c r="BX63">
        <f ca="1"/>
        <v>73</v>
      </c>
      <c r="BY63">
        <f ca="1"/>
        <v>80.52</v>
      </c>
      <c r="BZ63">
        <f ca="1"/>
        <v>82.34</v>
      </c>
    </row>
    <row r="64" spans="34:78">
      <c r="AH64">
        <v>7</v>
      </c>
      <c r="AI64" s="47">
        <f t="shared" ref="AI64:AQ73" ca="1" si="13">IF(AND(AI$3&gt;=MIN($J$5:$AD$5),AI$3&lt;=MAX($J$5:$AD$5)),INDEX(allCentiles,$AR64,MATCH(AI$3,topRow)),NA())</f>
        <v>42.58</v>
      </c>
      <c r="AJ64" s="47">
        <f t="shared" ca="1" si="13"/>
        <v>45.3</v>
      </c>
      <c r="AK64" s="47">
        <f t="shared" ca="1" si="13"/>
        <v>49.03</v>
      </c>
      <c r="AL64" s="47">
        <f t="shared" ca="1" si="13"/>
        <v>55</v>
      </c>
      <c r="AM64" s="47">
        <f t="shared" ca="1" si="13"/>
        <v>60.01</v>
      </c>
      <c r="AN64" s="47">
        <f t="shared" ca="1" si="13"/>
        <v>66.38</v>
      </c>
      <c r="AO64" s="47">
        <f t="shared" ca="1" si="13"/>
        <v>73</v>
      </c>
      <c r="AP64" s="47">
        <f t="shared" ca="1" si="13"/>
        <v>80.52</v>
      </c>
      <c r="AQ64" s="47" t="e">
        <f t="shared" ca="1" si="13"/>
        <v>#N/A</v>
      </c>
      <c r="AR64">
        <v>62</v>
      </c>
      <c r="AT64">
        <v>63</v>
      </c>
      <c r="AU64" t="s">
        <v>40</v>
      </c>
      <c r="AV64">
        <v>7.2475954518908399</v>
      </c>
      <c r="AW64">
        <v>73.299433142927299</v>
      </c>
      <c r="AX64">
        <v>62.004704428117698</v>
      </c>
      <c r="AY64">
        <v>56.290378261394103</v>
      </c>
      <c r="AZ64">
        <v>37.670314844466098</v>
      </c>
      <c r="BA64">
        <v>14.520808442219</v>
      </c>
      <c r="BE64">
        <f ca="1"/>
        <v>7.08</v>
      </c>
      <c r="BF64">
        <f ca="1"/>
        <v>42.65</v>
      </c>
      <c r="BG64">
        <f ca="1"/>
        <v>45.33</v>
      </c>
      <c r="BH64">
        <f ca="1"/>
        <v>49.03</v>
      </c>
      <c r="BI64">
        <f ca="1"/>
        <v>51.48</v>
      </c>
      <c r="BJ64">
        <f ca="1"/>
        <v>53.41</v>
      </c>
      <c r="BK64">
        <f ca="1"/>
        <v>55.03</v>
      </c>
      <c r="BL64">
        <f ca="1"/>
        <v>55.88</v>
      </c>
      <c r="BM64">
        <f ca="1"/>
        <v>57.11</v>
      </c>
      <c r="BN64">
        <f ca="1"/>
        <v>57.99</v>
      </c>
      <c r="BO64">
        <f ca="1"/>
        <v>58.7</v>
      </c>
      <c r="BP64">
        <f ca="1"/>
        <v>60.07</v>
      </c>
      <c r="BQ64">
        <f ca="1"/>
        <v>60.67</v>
      </c>
      <c r="BR64">
        <f ca="1"/>
        <v>61.9</v>
      </c>
      <c r="BS64">
        <f ca="1"/>
        <v>63.65</v>
      </c>
      <c r="BT64">
        <f ca="1"/>
        <v>65.39</v>
      </c>
      <c r="BU64">
        <f ca="1"/>
        <v>66.430000000000007</v>
      </c>
      <c r="BV64">
        <f ca="1"/>
        <v>68.010000000000005</v>
      </c>
      <c r="BW64">
        <f ca="1"/>
        <v>70.73</v>
      </c>
      <c r="BX64">
        <f ca="1"/>
        <v>73.040000000000006</v>
      </c>
      <c r="BY64">
        <f ca="1"/>
        <v>80.75</v>
      </c>
      <c r="BZ64">
        <f ca="1"/>
        <v>82.49</v>
      </c>
    </row>
    <row r="65" spans="34:78">
      <c r="AH65">
        <v>7.08</v>
      </c>
      <c r="AI65" s="47">
        <f t="shared" ca="1" si="13"/>
        <v>42.65</v>
      </c>
      <c r="AJ65" s="47">
        <f t="shared" ca="1" si="13"/>
        <v>45.33</v>
      </c>
      <c r="AK65" s="47">
        <f t="shared" ca="1" si="13"/>
        <v>49.03</v>
      </c>
      <c r="AL65" s="47">
        <f t="shared" ca="1" si="13"/>
        <v>55.03</v>
      </c>
      <c r="AM65" s="47">
        <f t="shared" ca="1" si="13"/>
        <v>60.07</v>
      </c>
      <c r="AN65" s="47">
        <f t="shared" ca="1" si="13"/>
        <v>66.430000000000007</v>
      </c>
      <c r="AO65" s="47">
        <f t="shared" ca="1" si="13"/>
        <v>73.040000000000006</v>
      </c>
      <c r="AP65" s="47">
        <f t="shared" ca="1" si="13"/>
        <v>80.75</v>
      </c>
      <c r="AQ65" s="47" t="e">
        <f t="shared" ca="1" si="13"/>
        <v>#N/A</v>
      </c>
      <c r="AR65">
        <v>63</v>
      </c>
      <c r="AT65">
        <v>64</v>
      </c>
      <c r="AU65" t="s">
        <v>40</v>
      </c>
      <c r="AV65">
        <v>7.3309287852241702</v>
      </c>
      <c r="AW65">
        <v>73.478100518924506</v>
      </c>
      <c r="AX65">
        <v>62.147695917372403</v>
      </c>
      <c r="AY65">
        <v>56.429375200881701</v>
      </c>
      <c r="AZ65">
        <v>37.684766532591397</v>
      </c>
      <c r="BA65">
        <v>14.5208849355348</v>
      </c>
      <c r="BE65">
        <f ca="1"/>
        <v>7.17</v>
      </c>
      <c r="BF65">
        <f ca="1"/>
        <v>42.73</v>
      </c>
      <c r="BG65">
        <f ca="1"/>
        <v>45.36</v>
      </c>
      <c r="BH65">
        <f ca="1"/>
        <v>49.04</v>
      </c>
      <c r="BI65">
        <f ca="1"/>
        <v>51.52</v>
      </c>
      <c r="BJ65">
        <f ca="1"/>
        <v>53.46</v>
      </c>
      <c r="BK65">
        <f ca="1"/>
        <v>55.07</v>
      </c>
      <c r="BL65">
        <f ca="1"/>
        <v>55.91</v>
      </c>
      <c r="BM65">
        <f ca="1"/>
        <v>57.14</v>
      </c>
      <c r="BN65">
        <f ca="1"/>
        <v>58.04</v>
      </c>
      <c r="BO65">
        <f ca="1"/>
        <v>58.76</v>
      </c>
      <c r="BP65">
        <f ca="1"/>
        <v>60.14</v>
      </c>
      <c r="BQ65">
        <f ca="1"/>
        <v>60.73</v>
      </c>
      <c r="BR65">
        <f ca="1"/>
        <v>61.96</v>
      </c>
      <c r="BS65">
        <f ca="1"/>
        <v>63.71</v>
      </c>
      <c r="BT65">
        <f ca="1"/>
        <v>65.44</v>
      </c>
      <c r="BU65">
        <f ca="1"/>
        <v>66.48</v>
      </c>
      <c r="BV65">
        <f ca="1"/>
        <v>68.06</v>
      </c>
      <c r="BW65">
        <f ca="1"/>
        <v>70.739999999999995</v>
      </c>
      <c r="BX65">
        <f ca="1"/>
        <v>73.08</v>
      </c>
      <c r="BY65">
        <f ca="1"/>
        <v>80.98</v>
      </c>
      <c r="BZ65">
        <f ca="1"/>
        <v>82.66</v>
      </c>
    </row>
    <row r="66" spans="34:78">
      <c r="AH66">
        <v>7.17</v>
      </c>
      <c r="AI66" s="47">
        <f t="shared" ca="1" si="13"/>
        <v>42.73</v>
      </c>
      <c r="AJ66" s="47">
        <f t="shared" ca="1" si="13"/>
        <v>45.36</v>
      </c>
      <c r="AK66" s="47">
        <f t="shared" ca="1" si="13"/>
        <v>49.04</v>
      </c>
      <c r="AL66" s="47">
        <f t="shared" ca="1" si="13"/>
        <v>55.07</v>
      </c>
      <c r="AM66" s="47">
        <f t="shared" ca="1" si="13"/>
        <v>60.14</v>
      </c>
      <c r="AN66" s="47">
        <f t="shared" ca="1" si="13"/>
        <v>66.48</v>
      </c>
      <c r="AO66" s="47">
        <f t="shared" ca="1" si="13"/>
        <v>73.08</v>
      </c>
      <c r="AP66" s="47">
        <f t="shared" ca="1" si="13"/>
        <v>80.98</v>
      </c>
      <c r="AQ66" s="47" t="e">
        <f t="shared" ca="1" si="13"/>
        <v>#N/A</v>
      </c>
      <c r="AR66">
        <v>64</v>
      </c>
      <c r="AT66">
        <v>65</v>
      </c>
      <c r="AU66" t="s">
        <v>40</v>
      </c>
      <c r="AV66">
        <v>7.4142621185575104</v>
      </c>
      <c r="AW66">
        <v>73.651718697362796</v>
      </c>
      <c r="AX66">
        <v>62.287081263304003</v>
      </c>
      <c r="AY66">
        <v>56.565408676809803</v>
      </c>
      <c r="AZ66">
        <v>37.6984131702337</v>
      </c>
      <c r="BA66">
        <v>14.520953177580299</v>
      </c>
      <c r="BE66">
        <f ca="1"/>
        <v>7.25</v>
      </c>
      <c r="BF66">
        <f ca="1"/>
        <v>42.8</v>
      </c>
      <c r="BG66">
        <f ca="1"/>
        <v>45.39</v>
      </c>
      <c r="BH66">
        <f ca="1"/>
        <v>49.04</v>
      </c>
      <c r="BI66">
        <f ca="1"/>
        <v>51.55</v>
      </c>
      <c r="BJ66">
        <f ca="1"/>
        <v>53.5</v>
      </c>
      <c r="BK66">
        <f ca="1"/>
        <v>55.1</v>
      </c>
      <c r="BL66">
        <f ca="1"/>
        <v>55.95</v>
      </c>
      <c r="BM66">
        <f ca="1"/>
        <v>57.17</v>
      </c>
      <c r="BN66">
        <f ca="1"/>
        <v>58.1</v>
      </c>
      <c r="BO66">
        <f ca="1"/>
        <v>58.83</v>
      </c>
      <c r="BP66">
        <f ca="1"/>
        <v>60.2</v>
      </c>
      <c r="BQ66">
        <f ca="1"/>
        <v>60.8</v>
      </c>
      <c r="BR66">
        <f ca="1"/>
        <v>62.02</v>
      </c>
      <c r="BS66">
        <f ca="1"/>
        <v>63.78</v>
      </c>
      <c r="BT66">
        <f ca="1"/>
        <v>65.5</v>
      </c>
      <c r="BU66">
        <f ca="1"/>
        <v>66.53</v>
      </c>
      <c r="BV66">
        <f ca="1"/>
        <v>68.11</v>
      </c>
      <c r="BW66">
        <f ca="1"/>
        <v>70.77</v>
      </c>
      <c r="BX66">
        <f ca="1"/>
        <v>73.12</v>
      </c>
      <c r="BY66">
        <f ca="1"/>
        <v>81.22</v>
      </c>
      <c r="BZ66">
        <f ca="1"/>
        <v>82.83</v>
      </c>
    </row>
    <row r="67" spans="34:78">
      <c r="AH67">
        <v>7.25</v>
      </c>
      <c r="AI67" s="47">
        <f t="shared" ca="1" si="13"/>
        <v>42.8</v>
      </c>
      <c r="AJ67" s="47">
        <f t="shared" ca="1" si="13"/>
        <v>45.39</v>
      </c>
      <c r="AK67" s="47">
        <f t="shared" ca="1" si="13"/>
        <v>49.04</v>
      </c>
      <c r="AL67" s="47">
        <f t="shared" ca="1" si="13"/>
        <v>55.1</v>
      </c>
      <c r="AM67" s="47">
        <f t="shared" ca="1" si="13"/>
        <v>60.2</v>
      </c>
      <c r="AN67" s="47">
        <f t="shared" ca="1" si="13"/>
        <v>66.53</v>
      </c>
      <c r="AO67" s="47">
        <f t="shared" ca="1" si="13"/>
        <v>73.12</v>
      </c>
      <c r="AP67" s="47">
        <f t="shared" ca="1" si="13"/>
        <v>81.22</v>
      </c>
      <c r="AQ67" s="47" t="e">
        <f t="shared" ca="1" si="13"/>
        <v>#N/A</v>
      </c>
      <c r="AR67">
        <v>65</v>
      </c>
      <c r="AT67">
        <v>66</v>
      </c>
      <c r="AU67" t="s">
        <v>40</v>
      </c>
      <c r="AV67">
        <v>7.4975954518908399</v>
      </c>
      <c r="AW67">
        <v>73.820430370190607</v>
      </c>
      <c r="AX67">
        <v>62.422951410273903</v>
      </c>
      <c r="AY67">
        <v>56.698541871262201</v>
      </c>
      <c r="AZ67">
        <v>37.711299603799503</v>
      </c>
      <c r="BA67">
        <v>14.521014058413201</v>
      </c>
      <c r="BE67">
        <f ca="1"/>
        <v>7.33</v>
      </c>
      <c r="BF67">
        <f ca="1"/>
        <v>42.88</v>
      </c>
      <c r="BG67">
        <f ca="1"/>
        <v>45.43</v>
      </c>
      <c r="BH67">
        <f ca="1"/>
        <v>49.05</v>
      </c>
      <c r="BI67">
        <f ca="1"/>
        <v>51.59</v>
      </c>
      <c r="BJ67">
        <f ca="1"/>
        <v>53.55</v>
      </c>
      <c r="BK67">
        <f ca="1"/>
        <v>55.14</v>
      </c>
      <c r="BL67">
        <f ca="1"/>
        <v>55.98</v>
      </c>
      <c r="BM67">
        <f ca="1"/>
        <v>57.21</v>
      </c>
      <c r="BN67">
        <f ca="1"/>
        <v>58.15</v>
      </c>
      <c r="BO67">
        <f ca="1"/>
        <v>58.9</v>
      </c>
      <c r="BP67">
        <f ca="1"/>
        <v>60.27</v>
      </c>
      <c r="BQ67">
        <f ca="1"/>
        <v>60.87</v>
      </c>
      <c r="BR67">
        <f ca="1"/>
        <v>62.08</v>
      </c>
      <c r="BS67">
        <f ca="1"/>
        <v>63.84</v>
      </c>
      <c r="BT67">
        <f ca="1"/>
        <v>65.56</v>
      </c>
      <c r="BU67">
        <f ca="1"/>
        <v>66.58</v>
      </c>
      <c r="BV67">
        <f ca="1"/>
        <v>68.16</v>
      </c>
      <c r="BW67">
        <f ca="1"/>
        <v>70.790000000000006</v>
      </c>
      <c r="BX67">
        <f ca="1"/>
        <v>73.17</v>
      </c>
      <c r="BY67">
        <f ca="1"/>
        <v>81.47</v>
      </c>
      <c r="BZ67">
        <f ca="1"/>
        <v>83.02</v>
      </c>
    </row>
    <row r="68" spans="34:78">
      <c r="AH68">
        <v>7.33</v>
      </c>
      <c r="AI68" s="47">
        <f t="shared" ca="1" si="13"/>
        <v>42.88</v>
      </c>
      <c r="AJ68" s="47">
        <f t="shared" ca="1" si="13"/>
        <v>45.43</v>
      </c>
      <c r="AK68" s="47">
        <f t="shared" ca="1" si="13"/>
        <v>49.05</v>
      </c>
      <c r="AL68" s="47">
        <f t="shared" ca="1" si="13"/>
        <v>55.14</v>
      </c>
      <c r="AM68" s="47">
        <f t="shared" ca="1" si="13"/>
        <v>60.27</v>
      </c>
      <c r="AN68" s="47">
        <f t="shared" ca="1" si="13"/>
        <v>66.58</v>
      </c>
      <c r="AO68" s="47">
        <f t="shared" ca="1" si="13"/>
        <v>73.17</v>
      </c>
      <c r="AP68" s="47">
        <f t="shared" ca="1" si="13"/>
        <v>81.47</v>
      </c>
      <c r="AQ68" s="47" t="e">
        <f t="shared" ca="1" si="13"/>
        <v>#N/A</v>
      </c>
      <c r="AR68">
        <v>66</v>
      </c>
      <c r="AT68">
        <v>67</v>
      </c>
      <c r="AU68" t="s">
        <v>40</v>
      </c>
      <c r="AV68">
        <v>7.5809287852241702</v>
      </c>
      <c r="AW68">
        <v>73.984374196835802</v>
      </c>
      <c r="AX68">
        <v>62.555395009091399</v>
      </c>
      <c r="AY68">
        <v>56.828836619258396</v>
      </c>
      <c r="AZ68">
        <v>37.723468181466799</v>
      </c>
      <c r="BA68">
        <v>14.5210683720814</v>
      </c>
      <c r="BE68">
        <f ca="1"/>
        <v>7.42</v>
      </c>
      <c r="BF68">
        <f ca="1"/>
        <v>42.97</v>
      </c>
      <c r="BG68">
        <f ca="1"/>
        <v>45.46</v>
      </c>
      <c r="BH68">
        <f ca="1"/>
        <v>49.06</v>
      </c>
      <c r="BI68">
        <f ca="1"/>
        <v>51.64</v>
      </c>
      <c r="BJ68">
        <f ca="1"/>
        <v>53.6</v>
      </c>
      <c r="BK68">
        <f ca="1"/>
        <v>55.18</v>
      </c>
      <c r="BL68">
        <f ca="1"/>
        <v>56.02</v>
      </c>
      <c r="BM68">
        <f ca="1"/>
        <v>57.24</v>
      </c>
      <c r="BN68">
        <f ca="1"/>
        <v>58.21</v>
      </c>
      <c r="BO68">
        <f ca="1"/>
        <v>58.97</v>
      </c>
      <c r="BP68">
        <f ca="1"/>
        <v>60.34</v>
      </c>
      <c r="BQ68">
        <f ca="1"/>
        <v>60.93</v>
      </c>
      <c r="BR68">
        <f ca="1"/>
        <v>62.14</v>
      </c>
      <c r="BS68">
        <f ca="1"/>
        <v>63.91</v>
      </c>
      <c r="BT68">
        <f ca="1"/>
        <v>65.63</v>
      </c>
      <c r="BU68">
        <f ca="1"/>
        <v>66.64</v>
      </c>
      <c r="BV68">
        <f ca="1"/>
        <v>68.22</v>
      </c>
      <c r="BW68">
        <f ca="1"/>
        <v>70.81</v>
      </c>
      <c r="BX68">
        <f ca="1"/>
        <v>73.22</v>
      </c>
      <c r="BY68">
        <f ca="1"/>
        <v>81.739999999999995</v>
      </c>
      <c r="BZ68">
        <f ca="1"/>
        <v>83.22</v>
      </c>
    </row>
    <row r="69" spans="34:78">
      <c r="AH69">
        <v>7.42</v>
      </c>
      <c r="AI69" s="47">
        <f t="shared" ca="1" si="13"/>
        <v>42.97</v>
      </c>
      <c r="AJ69" s="47">
        <f t="shared" ca="1" si="13"/>
        <v>45.46</v>
      </c>
      <c r="AK69" s="47">
        <f t="shared" ca="1" si="13"/>
        <v>49.06</v>
      </c>
      <c r="AL69" s="47">
        <f t="shared" ca="1" si="13"/>
        <v>55.18</v>
      </c>
      <c r="AM69" s="47">
        <f t="shared" ca="1" si="13"/>
        <v>60.34</v>
      </c>
      <c r="AN69" s="47">
        <f t="shared" ca="1" si="13"/>
        <v>66.64</v>
      </c>
      <c r="AO69" s="47">
        <f t="shared" ca="1" si="13"/>
        <v>73.22</v>
      </c>
      <c r="AP69" s="47">
        <f t="shared" ca="1" si="13"/>
        <v>81.739999999999995</v>
      </c>
      <c r="AQ69" s="47" t="e">
        <f t="shared" ca="1" si="13"/>
        <v>#N/A</v>
      </c>
      <c r="AR69">
        <v>67</v>
      </c>
      <c r="AT69">
        <v>68</v>
      </c>
      <c r="AU69" t="s">
        <v>40</v>
      </c>
      <c r="AV69">
        <v>7.6642621185575104</v>
      </c>
      <c r="AW69">
        <v>74.1436849181664</v>
      </c>
      <c r="AX69">
        <v>62.684498474855801</v>
      </c>
      <c r="AY69">
        <v>56.956353437473503</v>
      </c>
      <c r="AZ69">
        <v>37.734958892351798</v>
      </c>
      <c r="BA69">
        <v>14.521116826979499</v>
      </c>
      <c r="BE69">
        <f ca="1"/>
        <v>7.5</v>
      </c>
      <c r="BF69">
        <f ca="1"/>
        <v>43.05</v>
      </c>
      <c r="BG69">
        <f ca="1"/>
        <v>45.5</v>
      </c>
      <c r="BH69">
        <f ca="1"/>
        <v>49.07</v>
      </c>
      <c r="BI69">
        <f ca="1"/>
        <v>51.68</v>
      </c>
      <c r="BJ69">
        <f ca="1"/>
        <v>53.65</v>
      </c>
      <c r="BK69">
        <f ca="1"/>
        <v>55.23</v>
      </c>
      <c r="BL69">
        <f ca="1"/>
        <v>56.06</v>
      </c>
      <c r="BM69">
        <f ca="1"/>
        <v>57.27</v>
      </c>
      <c r="BN69">
        <f ca="1"/>
        <v>58.27</v>
      </c>
      <c r="BO69">
        <f ca="1"/>
        <v>59.04</v>
      </c>
      <c r="BP69">
        <f ca="1"/>
        <v>60.42</v>
      </c>
      <c r="BQ69">
        <f ca="1"/>
        <v>61.01</v>
      </c>
      <c r="BR69">
        <f ca="1"/>
        <v>62.21</v>
      </c>
      <c r="BS69">
        <f ca="1"/>
        <v>63.98</v>
      </c>
      <c r="BT69">
        <f ca="1"/>
        <v>65.69</v>
      </c>
      <c r="BU69">
        <f ca="1"/>
        <v>66.7</v>
      </c>
      <c r="BV69">
        <f ca="1"/>
        <v>68.27</v>
      </c>
      <c r="BW69">
        <f ca="1"/>
        <v>70.84</v>
      </c>
      <c r="BX69">
        <f ca="1"/>
        <v>73.28</v>
      </c>
      <c r="BY69">
        <f ca="1"/>
        <v>82.01</v>
      </c>
      <c r="BZ69">
        <f ca="1"/>
        <v>83.43</v>
      </c>
    </row>
    <row r="70" spans="34:78">
      <c r="AH70">
        <v>7.5</v>
      </c>
      <c r="AI70" s="47">
        <f t="shared" ca="1" si="13"/>
        <v>43.05</v>
      </c>
      <c r="AJ70" s="47">
        <f t="shared" ca="1" si="13"/>
        <v>45.5</v>
      </c>
      <c r="AK70" s="47">
        <f t="shared" ca="1" si="13"/>
        <v>49.07</v>
      </c>
      <c r="AL70" s="47">
        <f t="shared" ca="1" si="13"/>
        <v>55.23</v>
      </c>
      <c r="AM70" s="47">
        <f t="shared" ca="1" si="13"/>
        <v>60.42</v>
      </c>
      <c r="AN70" s="47">
        <f t="shared" ca="1" si="13"/>
        <v>66.7</v>
      </c>
      <c r="AO70" s="47">
        <f t="shared" ca="1" si="13"/>
        <v>73.28</v>
      </c>
      <c r="AP70" s="47">
        <f t="shared" ca="1" si="13"/>
        <v>82.01</v>
      </c>
      <c r="AQ70" s="47" t="e">
        <f t="shared" ca="1" si="13"/>
        <v>#N/A</v>
      </c>
      <c r="AR70">
        <v>68</v>
      </c>
      <c r="AT70">
        <v>69</v>
      </c>
      <c r="AU70" t="s">
        <v>40</v>
      </c>
      <c r="AV70">
        <v>7.7475954518908399</v>
      </c>
      <c r="AW70">
        <v>74.298493467229903</v>
      </c>
      <c r="AX70">
        <v>62.810346043339401</v>
      </c>
      <c r="AY70">
        <v>57.0811515523461</v>
      </c>
      <c r="AZ70">
        <v>37.745809497924</v>
      </c>
      <c r="BA70">
        <v>14.521160055088099</v>
      </c>
      <c r="BE70">
        <f ca="1"/>
        <v>7.58</v>
      </c>
      <c r="BF70">
        <f ca="1"/>
        <v>43.14</v>
      </c>
      <c r="BG70">
        <f ca="1"/>
        <v>45.54</v>
      </c>
      <c r="BH70">
        <f ca="1"/>
        <v>49.08</v>
      </c>
      <c r="BI70">
        <f ca="1"/>
        <v>51.73</v>
      </c>
      <c r="BJ70">
        <f ca="1"/>
        <v>53.7</v>
      </c>
      <c r="BK70">
        <f ca="1"/>
        <v>55.27</v>
      </c>
      <c r="BL70">
        <f ca="1"/>
        <v>56.1</v>
      </c>
      <c r="BM70">
        <f ca="1"/>
        <v>57.31</v>
      </c>
      <c r="BN70">
        <f ca="1"/>
        <v>58.33</v>
      </c>
      <c r="BO70">
        <f ca="1"/>
        <v>59.12</v>
      </c>
      <c r="BP70">
        <f ca="1"/>
        <v>60.49</v>
      </c>
      <c r="BQ70">
        <f ca="1"/>
        <v>61.08</v>
      </c>
      <c r="BR70">
        <f ca="1"/>
        <v>62.28</v>
      </c>
      <c r="BS70">
        <f ca="1"/>
        <v>64.05</v>
      </c>
      <c r="BT70">
        <f ca="1"/>
        <v>65.75</v>
      </c>
      <c r="BU70">
        <f ca="1"/>
        <v>66.760000000000005</v>
      </c>
      <c r="BV70">
        <f ca="1"/>
        <v>68.33</v>
      </c>
      <c r="BW70">
        <f ca="1"/>
        <v>70.87</v>
      </c>
      <c r="BX70">
        <f ca="1"/>
        <v>73.34</v>
      </c>
      <c r="BY70">
        <f ca="1"/>
        <v>82.29</v>
      </c>
      <c r="BZ70">
        <f ca="1"/>
        <v>83.65</v>
      </c>
    </row>
    <row r="71" spans="34:78">
      <c r="AH71">
        <v>7.58</v>
      </c>
      <c r="AI71" s="47">
        <f t="shared" ca="1" si="13"/>
        <v>43.14</v>
      </c>
      <c r="AJ71" s="47">
        <f t="shared" ca="1" si="13"/>
        <v>45.54</v>
      </c>
      <c r="AK71" s="47">
        <f t="shared" ca="1" si="13"/>
        <v>49.08</v>
      </c>
      <c r="AL71" s="47">
        <f t="shared" ca="1" si="13"/>
        <v>55.27</v>
      </c>
      <c r="AM71" s="47">
        <f t="shared" ca="1" si="13"/>
        <v>60.49</v>
      </c>
      <c r="AN71" s="47">
        <f t="shared" ca="1" si="13"/>
        <v>66.760000000000005</v>
      </c>
      <c r="AO71" s="47">
        <f t="shared" ca="1" si="13"/>
        <v>73.34</v>
      </c>
      <c r="AP71" s="47">
        <f t="shared" ca="1" si="13"/>
        <v>82.29</v>
      </c>
      <c r="AQ71" s="47" t="e">
        <f t="shared" ca="1" si="13"/>
        <v>#N/A</v>
      </c>
      <c r="AR71">
        <v>69</v>
      </c>
      <c r="AT71">
        <v>70</v>
      </c>
      <c r="AU71" t="s">
        <v>40</v>
      </c>
      <c r="AV71">
        <v>7.8309287852241702</v>
      </c>
      <c r="AW71">
        <v>74.448927076863896</v>
      </c>
      <c r="AX71">
        <v>62.933019825948101</v>
      </c>
      <c r="AY71">
        <v>57.203288927586001</v>
      </c>
      <c r="AZ71">
        <v>37.756055656100202</v>
      </c>
      <c r="BA71">
        <v>14.5211986202166</v>
      </c>
      <c r="BE71">
        <f ca="1"/>
        <v>7.67</v>
      </c>
      <c r="BF71">
        <f ca="1"/>
        <v>43.23</v>
      </c>
      <c r="BG71">
        <f ca="1"/>
        <v>45.57</v>
      </c>
      <c r="BH71">
        <f ca="1"/>
        <v>49.09</v>
      </c>
      <c r="BI71">
        <f ca="1"/>
        <v>51.77</v>
      </c>
      <c r="BJ71">
        <f ca="1"/>
        <v>53.75</v>
      </c>
      <c r="BK71">
        <f ca="1"/>
        <v>55.32</v>
      </c>
      <c r="BL71">
        <f ca="1"/>
        <v>56.14</v>
      </c>
      <c r="BM71">
        <f ca="1"/>
        <v>57.35</v>
      </c>
      <c r="BN71">
        <f ca="1"/>
        <v>58.39</v>
      </c>
      <c r="BO71">
        <f ca="1"/>
        <v>59.2</v>
      </c>
      <c r="BP71">
        <f ca="1"/>
        <v>60.57</v>
      </c>
      <c r="BQ71">
        <f ca="1"/>
        <v>61.16</v>
      </c>
      <c r="BR71">
        <f ca="1"/>
        <v>62.35</v>
      </c>
      <c r="BS71">
        <f ca="1"/>
        <v>64.12</v>
      </c>
      <c r="BT71">
        <f ca="1"/>
        <v>65.819999999999993</v>
      </c>
      <c r="BU71">
        <f ca="1"/>
        <v>66.819999999999993</v>
      </c>
      <c r="BV71">
        <f ca="1"/>
        <v>68.400000000000006</v>
      </c>
      <c r="BW71">
        <f ca="1"/>
        <v>70.91</v>
      </c>
      <c r="BX71">
        <f ca="1"/>
        <v>73.400000000000006</v>
      </c>
      <c r="BY71">
        <f ca="1"/>
        <v>82.59</v>
      </c>
      <c r="BZ71">
        <f ca="1"/>
        <v>83.88</v>
      </c>
    </row>
    <row r="72" spans="34:78">
      <c r="AH72">
        <v>7.67</v>
      </c>
      <c r="AI72" s="47">
        <f t="shared" ca="1" si="13"/>
        <v>43.23</v>
      </c>
      <c r="AJ72" s="47">
        <f t="shared" ca="1" si="13"/>
        <v>45.57</v>
      </c>
      <c r="AK72" s="47">
        <f t="shared" ca="1" si="13"/>
        <v>49.09</v>
      </c>
      <c r="AL72" s="47">
        <f t="shared" ca="1" si="13"/>
        <v>55.32</v>
      </c>
      <c r="AM72" s="47">
        <f t="shared" ca="1" si="13"/>
        <v>60.57</v>
      </c>
      <c r="AN72" s="47">
        <f t="shared" ca="1" si="13"/>
        <v>66.819999999999993</v>
      </c>
      <c r="AO72" s="47">
        <f t="shared" ca="1" si="13"/>
        <v>73.400000000000006</v>
      </c>
      <c r="AP72" s="47">
        <f t="shared" ca="1" si="13"/>
        <v>82.59</v>
      </c>
      <c r="AQ72" s="47" t="e">
        <f t="shared" ca="1" si="13"/>
        <v>#N/A</v>
      </c>
      <c r="AR72">
        <v>70</v>
      </c>
      <c r="AT72">
        <v>71</v>
      </c>
      <c r="AU72" t="s">
        <v>40</v>
      </c>
      <c r="AV72">
        <v>7.9142621185575104</v>
      </c>
      <c r="AW72">
        <v>74.595109384264902</v>
      </c>
      <c r="AX72">
        <v>63.052599863296997</v>
      </c>
      <c r="AY72">
        <v>57.3228222910965</v>
      </c>
      <c r="AZ72">
        <v>37.7657310384254</v>
      </c>
      <c r="BA72">
        <v>14.5212330253568</v>
      </c>
      <c r="BE72">
        <f ca="1"/>
        <v>7.75</v>
      </c>
      <c r="BF72">
        <f ca="1"/>
        <v>43.33</v>
      </c>
      <c r="BG72">
        <f ca="1"/>
        <v>45.62</v>
      </c>
      <c r="BH72">
        <f ca="1"/>
        <v>49.1</v>
      </c>
      <c r="BI72">
        <f ca="1"/>
        <v>51.82</v>
      </c>
      <c r="BJ72">
        <f ca="1"/>
        <v>53.81</v>
      </c>
      <c r="BK72">
        <f ca="1"/>
        <v>55.36</v>
      </c>
      <c r="BL72">
        <f ca="1"/>
        <v>56.18</v>
      </c>
      <c r="BM72">
        <f ca="1"/>
        <v>57.39</v>
      </c>
      <c r="BN72">
        <f ca="1"/>
        <v>58.46</v>
      </c>
      <c r="BO72">
        <f ca="1"/>
        <v>59.28</v>
      </c>
      <c r="BP72">
        <f ca="1"/>
        <v>60.65</v>
      </c>
      <c r="BQ72">
        <f ca="1"/>
        <v>61.24</v>
      </c>
      <c r="BR72">
        <f ca="1"/>
        <v>62.42</v>
      </c>
      <c r="BS72">
        <f ca="1"/>
        <v>64.2</v>
      </c>
      <c r="BT72">
        <f ca="1"/>
        <v>65.89</v>
      </c>
      <c r="BU72">
        <f ca="1"/>
        <v>66.89</v>
      </c>
      <c r="BV72">
        <f ca="1"/>
        <v>68.459999999999994</v>
      </c>
      <c r="BW72">
        <f ca="1"/>
        <v>70.94</v>
      </c>
      <c r="BX72">
        <f ca="1"/>
        <v>73.47</v>
      </c>
      <c r="BY72">
        <f ca="1"/>
        <v>82.89</v>
      </c>
      <c r="BZ72">
        <f ca="1"/>
        <v>84.13</v>
      </c>
    </row>
    <row r="73" spans="34:78">
      <c r="AH73">
        <v>7.75</v>
      </c>
      <c r="AI73" s="47">
        <f t="shared" ca="1" si="13"/>
        <v>43.33</v>
      </c>
      <c r="AJ73" s="47">
        <f t="shared" ca="1" si="13"/>
        <v>45.62</v>
      </c>
      <c r="AK73" s="47">
        <f t="shared" ca="1" si="13"/>
        <v>49.1</v>
      </c>
      <c r="AL73" s="47">
        <f t="shared" ca="1" si="13"/>
        <v>55.36</v>
      </c>
      <c r="AM73" s="47">
        <f t="shared" ca="1" si="13"/>
        <v>60.65</v>
      </c>
      <c r="AN73" s="47">
        <f t="shared" ca="1" si="13"/>
        <v>66.89</v>
      </c>
      <c r="AO73" s="47">
        <f t="shared" ca="1" si="13"/>
        <v>73.47</v>
      </c>
      <c r="AP73" s="47">
        <f t="shared" ca="1" si="13"/>
        <v>82.89</v>
      </c>
      <c r="AQ73" s="47" t="e">
        <f t="shared" ca="1" si="13"/>
        <v>#N/A</v>
      </c>
      <c r="AR73">
        <v>71</v>
      </c>
      <c r="AT73">
        <v>72</v>
      </c>
      <c r="AU73" t="s">
        <v>40</v>
      </c>
      <c r="AV73">
        <v>7.9975954518908399</v>
      </c>
      <c r="AW73">
        <v>74.737160532602601</v>
      </c>
      <c r="AX73">
        <v>63.169164177433899</v>
      </c>
      <c r="AY73">
        <v>57.4398071613222</v>
      </c>
      <c r="AZ73">
        <v>37.774867440726503</v>
      </c>
      <c r="BA73">
        <v>14.521263719243199</v>
      </c>
      <c r="BE73">
        <f ca="1"/>
        <v>7.83</v>
      </c>
      <c r="BF73">
        <f ca="1"/>
        <v>43.43</v>
      </c>
      <c r="BG73">
        <f ca="1"/>
        <v>45.66</v>
      </c>
      <c r="BH73">
        <f ca="1"/>
        <v>49.12</v>
      </c>
      <c r="BI73">
        <f ca="1"/>
        <v>51.88</v>
      </c>
      <c r="BJ73">
        <f ca="1"/>
        <v>53.87</v>
      </c>
      <c r="BK73">
        <f ca="1"/>
        <v>55.41</v>
      </c>
      <c r="BL73">
        <f ca="1"/>
        <v>56.23</v>
      </c>
      <c r="BM73">
        <f ca="1"/>
        <v>57.42</v>
      </c>
      <c r="BN73">
        <f ca="1"/>
        <v>58.52</v>
      </c>
      <c r="BO73">
        <f ca="1"/>
        <v>59.36</v>
      </c>
      <c r="BP73">
        <f ca="1"/>
        <v>60.73</v>
      </c>
      <c r="BQ73">
        <f ca="1"/>
        <v>61.32</v>
      </c>
      <c r="BR73">
        <f ca="1"/>
        <v>62.49</v>
      </c>
      <c r="BS73">
        <f ca="1"/>
        <v>64.27</v>
      </c>
      <c r="BT73">
        <f ca="1"/>
        <v>65.959999999999994</v>
      </c>
      <c r="BU73">
        <f ca="1"/>
        <v>66.959999999999994</v>
      </c>
      <c r="BV73">
        <f ca="1"/>
        <v>68.53</v>
      </c>
      <c r="BW73">
        <f ca="1"/>
        <v>70.98</v>
      </c>
      <c r="BX73">
        <f ca="1"/>
        <v>73.540000000000006</v>
      </c>
      <c r="BY73">
        <f ca="1"/>
        <v>83.2</v>
      </c>
      <c r="BZ73">
        <f ca="1"/>
        <v>84.38</v>
      </c>
    </row>
    <row r="74" spans="34:78">
      <c r="AH74">
        <v>7.83</v>
      </c>
      <c r="AI74" s="47">
        <f t="shared" ref="AI74:AQ83" ca="1" si="14">IF(AND(AI$3&gt;=MIN($J$5:$AD$5),AI$3&lt;=MAX($J$5:$AD$5)),INDEX(allCentiles,$AR74,MATCH(AI$3,topRow)),NA())</f>
        <v>43.43</v>
      </c>
      <c r="AJ74" s="47">
        <f t="shared" ca="1" si="14"/>
        <v>45.66</v>
      </c>
      <c r="AK74" s="47">
        <f t="shared" ca="1" si="14"/>
        <v>49.12</v>
      </c>
      <c r="AL74" s="47">
        <f t="shared" ca="1" si="14"/>
        <v>55.41</v>
      </c>
      <c r="AM74" s="47">
        <f t="shared" ca="1" si="14"/>
        <v>60.73</v>
      </c>
      <c r="AN74" s="47">
        <f t="shared" ca="1" si="14"/>
        <v>66.959999999999994</v>
      </c>
      <c r="AO74" s="47">
        <f t="shared" ca="1" si="14"/>
        <v>73.540000000000006</v>
      </c>
      <c r="AP74" s="47">
        <f t="shared" ca="1" si="14"/>
        <v>83.2</v>
      </c>
      <c r="AQ74" s="47" t="e">
        <f t="shared" ca="1" si="14"/>
        <v>#N/A</v>
      </c>
      <c r="AR74">
        <v>72</v>
      </c>
      <c r="AT74">
        <v>73</v>
      </c>
      <c r="AU74" t="s">
        <v>40</v>
      </c>
      <c r="AV74">
        <v>8.0809287852241702</v>
      </c>
      <c r="AW74">
        <v>74.875197269761799</v>
      </c>
      <c r="AX74">
        <v>63.282788822746198</v>
      </c>
      <c r="AY74">
        <v>57.554297873034798</v>
      </c>
      <c r="AZ74">
        <v>37.783494887601698</v>
      </c>
      <c r="BA74">
        <v>14.5212911022057</v>
      </c>
      <c r="BE74">
        <f ca="1"/>
        <v>7.92</v>
      </c>
      <c r="BF74">
        <f ca="1"/>
        <v>43.53</v>
      </c>
      <c r="BG74">
        <f ca="1"/>
        <v>45.7</v>
      </c>
      <c r="BH74">
        <f ca="1"/>
        <v>49.13</v>
      </c>
      <c r="BI74">
        <f ca="1"/>
        <v>51.93</v>
      </c>
      <c r="BJ74">
        <f ca="1"/>
        <v>53.93</v>
      </c>
      <c r="BK74">
        <f ca="1"/>
        <v>55.46</v>
      </c>
      <c r="BL74">
        <f ca="1"/>
        <v>56.27</v>
      </c>
      <c r="BM74">
        <f ca="1"/>
        <v>57.46</v>
      </c>
      <c r="BN74">
        <f ca="1"/>
        <v>58.59</v>
      </c>
      <c r="BO74">
        <f ca="1"/>
        <v>59.45</v>
      </c>
      <c r="BP74">
        <f ca="1"/>
        <v>60.81</v>
      </c>
      <c r="BQ74">
        <f ca="1"/>
        <v>61.4</v>
      </c>
      <c r="BR74">
        <f ca="1"/>
        <v>62.57</v>
      </c>
      <c r="BS74">
        <f ca="1"/>
        <v>64.349999999999994</v>
      </c>
      <c r="BT74">
        <f ca="1"/>
        <v>66.03</v>
      </c>
      <c r="BU74">
        <f ca="1"/>
        <v>67.03</v>
      </c>
      <c r="BV74">
        <f ca="1"/>
        <v>68.599999999999994</v>
      </c>
      <c r="BW74">
        <f ca="1"/>
        <v>71.02</v>
      </c>
      <c r="BX74">
        <f ca="1"/>
        <v>73.62</v>
      </c>
      <c r="BY74">
        <f ca="1"/>
        <v>83.53</v>
      </c>
      <c r="BZ74">
        <f ca="1"/>
        <v>84.65</v>
      </c>
    </row>
    <row r="75" spans="34:78">
      <c r="AH75">
        <v>7.92</v>
      </c>
      <c r="AI75" s="47">
        <f t="shared" ca="1" si="14"/>
        <v>43.53</v>
      </c>
      <c r="AJ75" s="47">
        <f t="shared" ca="1" si="14"/>
        <v>45.7</v>
      </c>
      <c r="AK75" s="47">
        <f t="shared" ca="1" si="14"/>
        <v>49.13</v>
      </c>
      <c r="AL75" s="47">
        <f t="shared" ca="1" si="14"/>
        <v>55.46</v>
      </c>
      <c r="AM75" s="47">
        <f t="shared" ca="1" si="14"/>
        <v>60.81</v>
      </c>
      <c r="AN75" s="47">
        <f t="shared" ca="1" si="14"/>
        <v>67.03</v>
      </c>
      <c r="AO75" s="47">
        <f t="shared" ca="1" si="14"/>
        <v>73.62</v>
      </c>
      <c r="AP75" s="47">
        <f t="shared" ca="1" si="14"/>
        <v>83.53</v>
      </c>
      <c r="AQ75" s="47" t="e">
        <f t="shared" ca="1" si="14"/>
        <v>#N/A</v>
      </c>
      <c r="AR75">
        <v>73</v>
      </c>
      <c r="AT75">
        <v>74</v>
      </c>
      <c r="AU75" t="s">
        <v>40</v>
      </c>
      <c r="AV75">
        <v>8.1642621185575095</v>
      </c>
      <c r="AW75">
        <v>75.009333044294806</v>
      </c>
      <c r="AX75">
        <v>63.393547935584103</v>
      </c>
      <c r="AY75">
        <v>57.666347602569601</v>
      </c>
      <c r="AZ75">
        <v>37.791641731089101</v>
      </c>
      <c r="BA75">
        <v>14.521315531390799</v>
      </c>
      <c r="BE75">
        <f ca="1"/>
        <v>8</v>
      </c>
      <c r="BF75">
        <f ca="1"/>
        <v>43.64</v>
      </c>
      <c r="BG75">
        <f ca="1"/>
        <v>45.75</v>
      </c>
      <c r="BH75">
        <f ca="1"/>
        <v>49.15</v>
      </c>
      <c r="BI75">
        <f ca="1"/>
        <v>51.99</v>
      </c>
      <c r="BJ75">
        <f ca="1"/>
        <v>53.99</v>
      </c>
      <c r="BK75">
        <f ca="1"/>
        <v>55.51</v>
      </c>
      <c r="BL75">
        <f ca="1"/>
        <v>56.32</v>
      </c>
      <c r="BM75">
        <f ca="1"/>
        <v>57.51</v>
      </c>
      <c r="BN75">
        <f ca="1"/>
        <v>58.66</v>
      </c>
      <c r="BO75">
        <f ca="1"/>
        <v>59.54</v>
      </c>
      <c r="BP75">
        <f ca="1"/>
        <v>60.9</v>
      </c>
      <c r="BQ75">
        <f ca="1"/>
        <v>61.49</v>
      </c>
      <c r="BR75">
        <f ca="1"/>
        <v>62.65</v>
      </c>
      <c r="BS75">
        <f ca="1"/>
        <v>64.430000000000007</v>
      </c>
      <c r="BT75">
        <f ca="1"/>
        <v>66.099999999999994</v>
      </c>
      <c r="BU75">
        <f ca="1"/>
        <v>67.099999999999994</v>
      </c>
      <c r="BV75">
        <f ca="1"/>
        <v>68.67</v>
      </c>
      <c r="BW75">
        <f ca="1"/>
        <v>71.06</v>
      </c>
      <c r="BX75">
        <f ca="1"/>
        <v>73.7</v>
      </c>
      <c r="BY75">
        <f ca="1"/>
        <v>83.86</v>
      </c>
      <c r="BZ75">
        <f ca="1"/>
        <v>84.93</v>
      </c>
    </row>
    <row r="76" spans="34:78">
      <c r="AH76">
        <v>8</v>
      </c>
      <c r="AI76" s="47">
        <f t="shared" ca="1" si="14"/>
        <v>43.64</v>
      </c>
      <c r="AJ76" s="47">
        <f t="shared" ca="1" si="14"/>
        <v>45.75</v>
      </c>
      <c r="AK76" s="47">
        <f t="shared" ca="1" si="14"/>
        <v>49.15</v>
      </c>
      <c r="AL76" s="47">
        <f t="shared" ca="1" si="14"/>
        <v>55.51</v>
      </c>
      <c r="AM76" s="47">
        <f t="shared" ca="1" si="14"/>
        <v>60.9</v>
      </c>
      <c r="AN76" s="47">
        <f t="shared" ca="1" si="14"/>
        <v>67.099999999999994</v>
      </c>
      <c r="AO76" s="47">
        <f t="shared" ca="1" si="14"/>
        <v>73.7</v>
      </c>
      <c r="AP76" s="47">
        <f t="shared" ca="1" si="14"/>
        <v>83.86</v>
      </c>
      <c r="AQ76" s="47" t="e">
        <f t="shared" ca="1" si="14"/>
        <v>#N/A</v>
      </c>
      <c r="AR76">
        <v>74</v>
      </c>
      <c r="AT76">
        <v>75</v>
      </c>
      <c r="AU76" t="s">
        <v>40</v>
      </c>
      <c r="AV76">
        <v>8.2475954518908399</v>
      </c>
      <c r="AW76">
        <v>75.139678098661093</v>
      </c>
      <c r="AX76">
        <v>63.501513782631697</v>
      </c>
      <c r="AY76">
        <v>57.776008392523799</v>
      </c>
      <c r="AZ76">
        <v>37.799334743838699</v>
      </c>
      <c r="BA76">
        <v>14.521337325420101</v>
      </c>
      <c r="BE76">
        <f ca="1"/>
        <v>8.08</v>
      </c>
      <c r="BF76">
        <f ca="1"/>
        <v>43.75</v>
      </c>
      <c r="BG76">
        <f ca="1"/>
        <v>45.8</v>
      </c>
      <c r="BH76">
        <f ca="1"/>
        <v>49.17</v>
      </c>
      <c r="BI76">
        <f ca="1"/>
        <v>52.05</v>
      </c>
      <c r="BJ76">
        <f ca="1"/>
        <v>54.06</v>
      </c>
      <c r="BK76">
        <f ca="1"/>
        <v>55.57</v>
      </c>
      <c r="BL76">
        <f ca="1"/>
        <v>56.37</v>
      </c>
      <c r="BM76">
        <f ca="1"/>
        <v>57.55</v>
      </c>
      <c r="BN76">
        <f ca="1"/>
        <v>58.74</v>
      </c>
      <c r="BO76">
        <f ca="1"/>
        <v>59.63</v>
      </c>
      <c r="BP76">
        <f ca="1"/>
        <v>60.99</v>
      </c>
      <c r="BQ76">
        <f ca="1"/>
        <v>61.58</v>
      </c>
      <c r="BR76">
        <f ca="1"/>
        <v>62.73</v>
      </c>
      <c r="BS76">
        <f ca="1"/>
        <v>64.510000000000005</v>
      </c>
      <c r="BT76">
        <f ca="1"/>
        <v>66.17</v>
      </c>
      <c r="BU76">
        <f ca="1"/>
        <v>67.17</v>
      </c>
      <c r="BV76">
        <f ca="1"/>
        <v>68.739999999999995</v>
      </c>
      <c r="BW76">
        <f ca="1"/>
        <v>71.099999999999994</v>
      </c>
      <c r="BX76">
        <f ca="1"/>
        <v>73.790000000000006</v>
      </c>
      <c r="BY76">
        <f ca="1"/>
        <v>84.2</v>
      </c>
      <c r="BZ76">
        <f ca="1"/>
        <v>85.22</v>
      </c>
    </row>
    <row r="77" spans="34:78">
      <c r="AH77">
        <v>8.08</v>
      </c>
      <c r="AI77" s="47">
        <f t="shared" ca="1" si="14"/>
        <v>43.75</v>
      </c>
      <c r="AJ77" s="47">
        <f t="shared" ca="1" si="14"/>
        <v>45.8</v>
      </c>
      <c r="AK77" s="47">
        <f t="shared" ca="1" si="14"/>
        <v>49.17</v>
      </c>
      <c r="AL77" s="47">
        <f t="shared" ca="1" si="14"/>
        <v>55.57</v>
      </c>
      <c r="AM77" s="47">
        <f t="shared" ca="1" si="14"/>
        <v>60.99</v>
      </c>
      <c r="AN77" s="47">
        <f t="shared" ca="1" si="14"/>
        <v>67.17</v>
      </c>
      <c r="AO77" s="47">
        <f t="shared" ca="1" si="14"/>
        <v>73.790000000000006</v>
      </c>
      <c r="AP77" s="47">
        <f t="shared" ca="1" si="14"/>
        <v>84.2</v>
      </c>
      <c r="AQ77" s="47" t="e">
        <f t="shared" ca="1" si="14"/>
        <v>#N/A</v>
      </c>
      <c r="AR77">
        <v>75</v>
      </c>
      <c r="AT77">
        <v>76</v>
      </c>
      <c r="AU77" t="s">
        <v>40</v>
      </c>
      <c r="AV77">
        <v>8.3309287852241702</v>
      </c>
      <c r="AW77">
        <v>75.266339559832801</v>
      </c>
      <c r="AX77">
        <v>63.606756808058996</v>
      </c>
      <c r="AY77">
        <v>57.883331175928099</v>
      </c>
      <c r="AZ77">
        <v>37.8065992070946</v>
      </c>
      <c r="BA77">
        <v>14.5213567685455</v>
      </c>
      <c r="BE77">
        <f ca="1"/>
        <v>8.17</v>
      </c>
      <c r="BF77">
        <f ca="1"/>
        <v>43.86</v>
      </c>
      <c r="BG77">
        <f ca="1"/>
        <v>45.85</v>
      </c>
      <c r="BH77">
        <f ca="1"/>
        <v>49.18</v>
      </c>
      <c r="BI77">
        <f ca="1"/>
        <v>52.11</v>
      </c>
      <c r="BJ77">
        <f ca="1"/>
        <v>54.12</v>
      </c>
      <c r="BK77">
        <f ca="1"/>
        <v>55.62</v>
      </c>
      <c r="BL77">
        <f ca="1"/>
        <v>56.42</v>
      </c>
      <c r="BM77">
        <f ca="1"/>
        <v>57.59</v>
      </c>
      <c r="BN77">
        <f ca="1"/>
        <v>58.81</v>
      </c>
      <c r="BO77">
        <f ca="1"/>
        <v>59.73</v>
      </c>
      <c r="BP77">
        <f ca="1"/>
        <v>61.08</v>
      </c>
      <c r="BQ77">
        <f ca="1"/>
        <v>61.67</v>
      </c>
      <c r="BR77">
        <f ca="1"/>
        <v>62.81</v>
      </c>
      <c r="BS77">
        <f ca="1"/>
        <v>64.599999999999994</v>
      </c>
      <c r="BT77">
        <f ca="1"/>
        <v>66.25</v>
      </c>
      <c r="BU77">
        <f ca="1"/>
        <v>67.25</v>
      </c>
      <c r="BV77">
        <f ca="1"/>
        <v>68.819999999999993</v>
      </c>
      <c r="BW77">
        <f ca="1"/>
        <v>71.150000000000006</v>
      </c>
      <c r="BX77">
        <f ca="1"/>
        <v>73.88</v>
      </c>
      <c r="BY77">
        <f ca="1"/>
        <v>84.56</v>
      </c>
      <c r="BZ77">
        <f ca="1"/>
        <v>85.52</v>
      </c>
    </row>
    <row r="78" spans="34:78">
      <c r="AH78">
        <v>8.17</v>
      </c>
      <c r="AI78" s="47">
        <f t="shared" ca="1" si="14"/>
        <v>43.86</v>
      </c>
      <c r="AJ78" s="47">
        <f t="shared" ca="1" si="14"/>
        <v>45.85</v>
      </c>
      <c r="AK78" s="47">
        <f t="shared" ca="1" si="14"/>
        <v>49.18</v>
      </c>
      <c r="AL78" s="47">
        <f t="shared" ca="1" si="14"/>
        <v>55.62</v>
      </c>
      <c r="AM78" s="47">
        <f t="shared" ca="1" si="14"/>
        <v>61.08</v>
      </c>
      <c r="AN78" s="47">
        <f t="shared" ca="1" si="14"/>
        <v>67.25</v>
      </c>
      <c r="AO78" s="47">
        <f t="shared" ca="1" si="14"/>
        <v>73.88</v>
      </c>
      <c r="AP78" s="47">
        <f t="shared" ca="1" si="14"/>
        <v>84.56</v>
      </c>
      <c r="AQ78" s="47" t="e">
        <f t="shared" ca="1" si="14"/>
        <v>#N/A</v>
      </c>
      <c r="AR78">
        <v>76</v>
      </c>
      <c r="AT78">
        <v>77</v>
      </c>
      <c r="AU78" t="s">
        <v>40</v>
      </c>
      <c r="AV78">
        <v>8.4142621185575095</v>
      </c>
      <c r="AW78">
        <v>75.389421527339294</v>
      </c>
      <c r="AX78">
        <v>63.7093456794844</v>
      </c>
      <c r="AY78">
        <v>57.988365799903299</v>
      </c>
      <c r="AZ78">
        <v>37.813458993775498</v>
      </c>
      <c r="BA78">
        <v>14.5213741143573</v>
      </c>
      <c r="BE78">
        <f ca="1"/>
        <v>8.25</v>
      </c>
      <c r="BF78">
        <f ca="1"/>
        <v>43.97</v>
      </c>
      <c r="BG78">
        <f ca="1"/>
        <v>45.9</v>
      </c>
      <c r="BH78">
        <f ca="1"/>
        <v>49.2</v>
      </c>
      <c r="BI78">
        <f ca="1"/>
        <v>52.18</v>
      </c>
      <c r="BJ78">
        <f ca="1"/>
        <v>54.19</v>
      </c>
      <c r="BK78">
        <f ca="1"/>
        <v>55.68</v>
      </c>
      <c r="BL78">
        <f ca="1"/>
        <v>56.47</v>
      </c>
      <c r="BM78">
        <f ca="1"/>
        <v>57.64</v>
      </c>
      <c r="BN78">
        <f ca="1"/>
        <v>58.89</v>
      </c>
      <c r="BO78">
        <f ca="1"/>
        <v>59.83</v>
      </c>
      <c r="BP78">
        <f ca="1"/>
        <v>61.18</v>
      </c>
      <c r="BQ78">
        <f ca="1"/>
        <v>61.76</v>
      </c>
      <c r="BR78">
        <f ca="1"/>
        <v>62.89</v>
      </c>
      <c r="BS78">
        <f ca="1"/>
        <v>64.680000000000007</v>
      </c>
      <c r="BT78">
        <f ca="1"/>
        <v>66.319999999999993</v>
      </c>
      <c r="BU78">
        <f ca="1"/>
        <v>67.33</v>
      </c>
      <c r="BV78">
        <f ca="1"/>
        <v>68.900000000000006</v>
      </c>
      <c r="BW78">
        <f ca="1"/>
        <v>71.2</v>
      </c>
      <c r="BX78">
        <f ca="1"/>
        <v>73.97</v>
      </c>
      <c r="BY78">
        <f ca="1"/>
        <v>84.92</v>
      </c>
      <c r="BZ78">
        <f ca="1"/>
        <v>85.83</v>
      </c>
    </row>
    <row r="79" spans="34:78">
      <c r="AH79">
        <v>8.25</v>
      </c>
      <c r="AI79" s="47">
        <f t="shared" ca="1" si="14"/>
        <v>43.97</v>
      </c>
      <c r="AJ79" s="47">
        <f t="shared" ca="1" si="14"/>
        <v>45.9</v>
      </c>
      <c r="AK79" s="47">
        <f t="shared" ca="1" si="14"/>
        <v>49.2</v>
      </c>
      <c r="AL79" s="47">
        <f t="shared" ca="1" si="14"/>
        <v>55.68</v>
      </c>
      <c r="AM79" s="47">
        <f t="shared" ca="1" si="14"/>
        <v>61.18</v>
      </c>
      <c r="AN79" s="47">
        <f t="shared" ca="1" si="14"/>
        <v>67.33</v>
      </c>
      <c r="AO79" s="47">
        <f t="shared" ca="1" si="14"/>
        <v>73.97</v>
      </c>
      <c r="AP79" s="47">
        <f t="shared" ca="1" si="14"/>
        <v>84.92</v>
      </c>
      <c r="AQ79" s="47" t="e">
        <f t="shared" ca="1" si="14"/>
        <v>#N/A</v>
      </c>
      <c r="AR79">
        <v>77</v>
      </c>
      <c r="AT79">
        <v>78</v>
      </c>
      <c r="AU79" t="s">
        <v>40</v>
      </c>
      <c r="AV79">
        <v>8.4975954518908399</v>
      </c>
      <c r="AW79">
        <v>75.509025158823903</v>
      </c>
      <c r="AX79">
        <v>63.809347332777897</v>
      </c>
      <c r="AY79">
        <v>58.091161048811799</v>
      </c>
      <c r="AZ79">
        <v>37.819936646927701</v>
      </c>
      <c r="BA79">
        <v>14.5213895890908</v>
      </c>
      <c r="BE79">
        <f ca="1"/>
        <v>8.33</v>
      </c>
      <c r="BF79">
        <f ca="1"/>
        <v>44.08</v>
      </c>
      <c r="BG79">
        <f ca="1"/>
        <v>45.95</v>
      </c>
      <c r="BH79">
        <f ca="1"/>
        <v>49.22</v>
      </c>
      <c r="BI79">
        <f ca="1"/>
        <v>52.24</v>
      </c>
      <c r="BJ79">
        <f ca="1"/>
        <v>54.26</v>
      </c>
      <c r="BK79">
        <f ca="1"/>
        <v>55.74</v>
      </c>
      <c r="BL79">
        <f ca="1"/>
        <v>56.52</v>
      </c>
      <c r="BM79">
        <f ca="1"/>
        <v>57.68</v>
      </c>
      <c r="BN79">
        <f ca="1"/>
        <v>58.97</v>
      </c>
      <c r="BO79">
        <f ca="1"/>
        <v>59.93</v>
      </c>
      <c r="BP79">
        <f ca="1"/>
        <v>61.27</v>
      </c>
      <c r="BQ79">
        <f ca="1"/>
        <v>61.86</v>
      </c>
      <c r="BR79">
        <f ca="1"/>
        <v>62.98</v>
      </c>
      <c r="BS79">
        <f ca="1"/>
        <v>64.77</v>
      </c>
      <c r="BT79">
        <f ca="1"/>
        <v>66.400000000000006</v>
      </c>
      <c r="BU79">
        <f ca="1"/>
        <v>67.41</v>
      </c>
      <c r="BV79">
        <f ca="1"/>
        <v>68.98</v>
      </c>
      <c r="BW79">
        <f ca="1"/>
        <v>71.25</v>
      </c>
      <c r="BX79">
        <f ca="1"/>
        <v>74.069999999999993</v>
      </c>
      <c r="BY79">
        <f ca="1"/>
        <v>85.3</v>
      </c>
      <c r="BZ79">
        <f ca="1"/>
        <v>86.16</v>
      </c>
    </row>
    <row r="80" spans="34:78">
      <c r="AH80">
        <v>8.33</v>
      </c>
      <c r="AI80" s="47">
        <f t="shared" ca="1" si="14"/>
        <v>44.08</v>
      </c>
      <c r="AJ80" s="47">
        <f t="shared" ca="1" si="14"/>
        <v>45.95</v>
      </c>
      <c r="AK80" s="47">
        <f t="shared" ca="1" si="14"/>
        <v>49.22</v>
      </c>
      <c r="AL80" s="47">
        <f t="shared" ca="1" si="14"/>
        <v>55.74</v>
      </c>
      <c r="AM80" s="47">
        <f t="shared" ca="1" si="14"/>
        <v>61.27</v>
      </c>
      <c r="AN80" s="47">
        <f t="shared" ca="1" si="14"/>
        <v>67.41</v>
      </c>
      <c r="AO80" s="47">
        <f t="shared" ca="1" si="14"/>
        <v>74.069999999999993</v>
      </c>
      <c r="AP80" s="47">
        <f t="shared" ca="1" si="14"/>
        <v>85.3</v>
      </c>
      <c r="AQ80" s="47" t="e">
        <f t="shared" ca="1" si="14"/>
        <v>#N/A</v>
      </c>
      <c r="AR80">
        <v>78</v>
      </c>
      <c r="AT80">
        <v>79</v>
      </c>
      <c r="AU80" t="s">
        <v>40</v>
      </c>
      <c r="AV80">
        <v>8.5809287852241702</v>
      </c>
      <c r="AW80">
        <v>75.625248753182305</v>
      </c>
      <c r="AX80">
        <v>63.9068270157344</v>
      </c>
      <c r="AY80">
        <v>58.191764666916498</v>
      </c>
      <c r="AZ80">
        <v>37.8260534538069</v>
      </c>
      <c r="BA80">
        <v>14.5214033945776</v>
      </c>
      <c r="BE80">
        <f ca="1"/>
        <v>8.42</v>
      </c>
      <c r="BF80">
        <f ca="1"/>
        <v>44.2</v>
      </c>
      <c r="BG80">
        <f ca="1"/>
        <v>46</v>
      </c>
      <c r="BH80">
        <f ca="1"/>
        <v>49.24</v>
      </c>
      <c r="BI80">
        <f ca="1"/>
        <v>52.31</v>
      </c>
      <c r="BJ80">
        <f ca="1"/>
        <v>54.33</v>
      </c>
      <c r="BK80">
        <f ca="1"/>
        <v>55.8</v>
      </c>
      <c r="BL80">
        <f ca="1"/>
        <v>56.58</v>
      </c>
      <c r="BM80">
        <f ca="1"/>
        <v>57.73</v>
      </c>
      <c r="BN80">
        <f ca="1"/>
        <v>59.05</v>
      </c>
      <c r="BO80">
        <f ca="1"/>
        <v>60.03</v>
      </c>
      <c r="BP80">
        <f ca="1"/>
        <v>61.37</v>
      </c>
      <c r="BQ80">
        <f ca="1"/>
        <v>61.95</v>
      </c>
      <c r="BR80">
        <f ca="1"/>
        <v>63.07</v>
      </c>
      <c r="BS80">
        <f ca="1"/>
        <v>64.86</v>
      </c>
      <c r="BT80">
        <f ca="1"/>
        <v>66.48</v>
      </c>
      <c r="BU80">
        <f ca="1"/>
        <v>67.489999999999995</v>
      </c>
      <c r="BV80">
        <f ca="1"/>
        <v>69.06</v>
      </c>
      <c r="BW80">
        <f ca="1"/>
        <v>71.3</v>
      </c>
      <c r="BX80">
        <f ca="1"/>
        <v>74.17</v>
      </c>
      <c r="BY80">
        <f ca="1"/>
        <v>85.68</v>
      </c>
      <c r="BZ80">
        <f ca="1"/>
        <v>86.49</v>
      </c>
    </row>
    <row r="81" spans="34:78">
      <c r="AH81">
        <v>8.42</v>
      </c>
      <c r="AI81" s="47">
        <f t="shared" ca="1" si="14"/>
        <v>44.2</v>
      </c>
      <c r="AJ81" s="47">
        <f t="shared" ca="1" si="14"/>
        <v>46</v>
      </c>
      <c r="AK81" s="47">
        <f t="shared" ca="1" si="14"/>
        <v>49.24</v>
      </c>
      <c r="AL81" s="47">
        <f t="shared" ca="1" si="14"/>
        <v>55.8</v>
      </c>
      <c r="AM81" s="47">
        <f t="shared" ca="1" si="14"/>
        <v>61.37</v>
      </c>
      <c r="AN81" s="47">
        <f t="shared" ca="1" si="14"/>
        <v>67.489999999999995</v>
      </c>
      <c r="AO81" s="47">
        <f t="shared" ca="1" si="14"/>
        <v>74.17</v>
      </c>
      <c r="AP81" s="47">
        <f t="shared" ca="1" si="14"/>
        <v>85.68</v>
      </c>
      <c r="AQ81" s="47" t="e">
        <f t="shared" ca="1" si="14"/>
        <v>#N/A</v>
      </c>
      <c r="AR81">
        <v>79</v>
      </c>
      <c r="AT81">
        <v>80</v>
      </c>
      <c r="AU81" t="s">
        <v>40</v>
      </c>
      <c r="AV81">
        <v>8.6642621185575095</v>
      </c>
      <c r="AW81">
        <v>75.738187831351595</v>
      </c>
      <c r="AX81">
        <v>64.001848330646396</v>
      </c>
      <c r="AY81">
        <v>58.290223380555602</v>
      </c>
      <c r="AZ81">
        <v>37.831829515834002</v>
      </c>
      <c r="BA81">
        <v>14.521415710878101</v>
      </c>
      <c r="BE81">
        <f ca="1"/>
        <v>8.5</v>
      </c>
      <c r="BF81">
        <f ca="1"/>
        <v>44.31</v>
      </c>
      <c r="BG81">
        <f ca="1"/>
        <v>46.06</v>
      </c>
      <c r="BH81">
        <f ca="1"/>
        <v>49.26</v>
      </c>
      <c r="BI81">
        <f ca="1"/>
        <v>52.38</v>
      </c>
      <c r="BJ81">
        <f ca="1"/>
        <v>54.41</v>
      </c>
      <c r="BK81">
        <f ca="1"/>
        <v>55.86</v>
      </c>
      <c r="BL81">
        <f ca="1"/>
        <v>56.63</v>
      </c>
      <c r="BM81">
        <f ca="1"/>
        <v>57.78</v>
      </c>
      <c r="BN81">
        <f ca="1"/>
        <v>59.13</v>
      </c>
      <c r="BO81">
        <f ca="1"/>
        <v>60.13</v>
      </c>
      <c r="BP81">
        <f ca="1"/>
        <v>61.47</v>
      </c>
      <c r="BQ81">
        <f ca="1"/>
        <v>62.05</v>
      </c>
      <c r="BR81">
        <f ca="1"/>
        <v>63.16</v>
      </c>
      <c r="BS81">
        <f ca="1"/>
        <v>64.95</v>
      </c>
      <c r="BT81">
        <f ca="1"/>
        <v>66.56</v>
      </c>
      <c r="BU81">
        <f ca="1"/>
        <v>67.58</v>
      </c>
      <c r="BV81">
        <f ca="1"/>
        <v>69.150000000000006</v>
      </c>
      <c r="BW81">
        <f ca="1"/>
        <v>71.36</v>
      </c>
      <c r="BX81">
        <f ca="1"/>
        <v>74.28</v>
      </c>
      <c r="BY81">
        <f ca="1"/>
        <v>86.07</v>
      </c>
      <c r="BZ81">
        <f ca="1"/>
        <v>86.84</v>
      </c>
    </row>
    <row r="82" spans="34:78">
      <c r="AH82">
        <v>8.5</v>
      </c>
      <c r="AI82" s="47">
        <f t="shared" ca="1" si="14"/>
        <v>44.31</v>
      </c>
      <c r="AJ82" s="47">
        <f t="shared" ca="1" si="14"/>
        <v>46.06</v>
      </c>
      <c r="AK82" s="47">
        <f t="shared" ca="1" si="14"/>
        <v>49.26</v>
      </c>
      <c r="AL82" s="47">
        <f t="shared" ca="1" si="14"/>
        <v>55.86</v>
      </c>
      <c r="AM82" s="47">
        <f t="shared" ca="1" si="14"/>
        <v>61.47</v>
      </c>
      <c r="AN82" s="47">
        <f t="shared" ca="1" si="14"/>
        <v>67.58</v>
      </c>
      <c r="AO82" s="47">
        <f t="shared" ca="1" si="14"/>
        <v>74.28</v>
      </c>
      <c r="AP82" s="47">
        <f t="shared" ca="1" si="14"/>
        <v>86.07</v>
      </c>
      <c r="AQ82" s="47" t="e">
        <f t="shared" ca="1" si="14"/>
        <v>#N/A</v>
      </c>
      <c r="AR82">
        <v>80</v>
      </c>
      <c r="AT82">
        <v>81</v>
      </c>
      <c r="AU82" t="s">
        <v>40</v>
      </c>
      <c r="AV82">
        <v>8.7475954518908399</v>
      </c>
      <c r="AW82">
        <v>75.847935214816602</v>
      </c>
      <c r="AX82">
        <v>64.094473275801604</v>
      </c>
      <c r="AY82">
        <v>58.386582919845601</v>
      </c>
      <c r="AZ82">
        <v>37.837283814653702</v>
      </c>
      <c r="BA82">
        <v>14.521426698629501</v>
      </c>
      <c r="BE82">
        <f ca="1"/>
        <v>8.58</v>
      </c>
      <c r="BF82">
        <f ca="1"/>
        <v>44.42</v>
      </c>
      <c r="BG82">
        <f ca="1"/>
        <v>46.11</v>
      </c>
      <c r="BH82">
        <f ca="1"/>
        <v>49.29</v>
      </c>
      <c r="BI82">
        <f ca="1"/>
        <v>52.45</v>
      </c>
      <c r="BJ82">
        <f ca="1"/>
        <v>54.48</v>
      </c>
      <c r="BK82">
        <f ca="1"/>
        <v>55.93</v>
      </c>
      <c r="BL82">
        <f ca="1"/>
        <v>56.69</v>
      </c>
      <c r="BM82">
        <f ca="1"/>
        <v>57.83</v>
      </c>
      <c r="BN82">
        <f ca="1"/>
        <v>59.22</v>
      </c>
      <c r="BO82">
        <f ca="1"/>
        <v>60.24</v>
      </c>
      <c r="BP82">
        <f ca="1"/>
        <v>61.57</v>
      </c>
      <c r="BQ82">
        <f ca="1"/>
        <v>62.16</v>
      </c>
      <c r="BR82">
        <f ca="1"/>
        <v>63.25</v>
      </c>
      <c r="BS82">
        <f ca="1"/>
        <v>65.040000000000006</v>
      </c>
      <c r="BT82">
        <f ca="1"/>
        <v>66.64</v>
      </c>
      <c r="BU82">
        <f ca="1"/>
        <v>67.66</v>
      </c>
      <c r="BV82">
        <f ca="1"/>
        <v>69.239999999999995</v>
      </c>
      <c r="BW82">
        <f ca="1"/>
        <v>71.42</v>
      </c>
      <c r="BX82">
        <f ca="1"/>
        <v>74.39</v>
      </c>
      <c r="BY82">
        <f ca="1"/>
        <v>86.48</v>
      </c>
      <c r="BZ82">
        <f ca="1"/>
        <v>87.2</v>
      </c>
    </row>
    <row r="83" spans="34:78">
      <c r="AH83">
        <v>8.58</v>
      </c>
      <c r="AI83" s="47">
        <f t="shared" ca="1" si="14"/>
        <v>44.42</v>
      </c>
      <c r="AJ83" s="47">
        <f t="shared" ca="1" si="14"/>
        <v>46.11</v>
      </c>
      <c r="AK83" s="47">
        <f t="shared" ca="1" si="14"/>
        <v>49.29</v>
      </c>
      <c r="AL83" s="47">
        <f t="shared" ca="1" si="14"/>
        <v>55.93</v>
      </c>
      <c r="AM83" s="47">
        <f t="shared" ca="1" si="14"/>
        <v>61.57</v>
      </c>
      <c r="AN83" s="47">
        <f t="shared" ca="1" si="14"/>
        <v>67.66</v>
      </c>
      <c r="AO83" s="47">
        <f t="shared" ca="1" si="14"/>
        <v>74.39</v>
      </c>
      <c r="AP83" s="47">
        <f t="shared" ca="1" si="14"/>
        <v>86.48</v>
      </c>
      <c r="AQ83" s="47" t="e">
        <f t="shared" ca="1" si="14"/>
        <v>#N/A</v>
      </c>
      <c r="AR83">
        <v>81</v>
      </c>
      <c r="AT83">
        <v>82</v>
      </c>
      <c r="AU83" t="s">
        <v>40</v>
      </c>
      <c r="AV83">
        <v>8.8309287852241702</v>
      </c>
      <c r="AW83">
        <v>75.954581101897205</v>
      </c>
      <c r="AX83">
        <v>64.184762285935406</v>
      </c>
      <c r="AY83">
        <v>58.4808880399207</v>
      </c>
      <c r="AZ83">
        <v>37.842434274512698</v>
      </c>
      <c r="BA83">
        <v>14.5214365011414</v>
      </c>
      <c r="BE83">
        <f ca="1"/>
        <v>8.67</v>
      </c>
      <c r="BF83">
        <f ca="1"/>
        <v>44.54</v>
      </c>
      <c r="BG83">
        <f ca="1"/>
        <v>46.17</v>
      </c>
      <c r="BH83">
        <f ca="1"/>
        <v>49.31</v>
      </c>
      <c r="BI83">
        <f ca="1"/>
        <v>52.53</v>
      </c>
      <c r="BJ83">
        <f ca="1"/>
        <v>54.56</v>
      </c>
      <c r="BK83">
        <f ca="1"/>
        <v>55.99</v>
      </c>
      <c r="BL83">
        <f ca="1"/>
        <v>56.75</v>
      </c>
      <c r="BM83">
        <f ca="1"/>
        <v>57.88</v>
      </c>
      <c r="BN83">
        <f ca="1"/>
        <v>59.31</v>
      </c>
      <c r="BO83">
        <f ca="1"/>
        <v>60.35</v>
      </c>
      <c r="BP83">
        <f ca="1"/>
        <v>61.68</v>
      </c>
      <c r="BQ83">
        <f ca="1"/>
        <v>62.26</v>
      </c>
      <c r="BR83">
        <f ca="1"/>
        <v>63.34</v>
      </c>
      <c r="BS83">
        <f ca="1"/>
        <v>65.13</v>
      </c>
      <c r="BT83">
        <f ca="1"/>
        <v>66.72</v>
      </c>
      <c r="BU83">
        <f ca="1"/>
        <v>67.75</v>
      </c>
      <c r="BV83">
        <f ca="1"/>
        <v>69.33</v>
      </c>
      <c r="BW83">
        <f ca="1"/>
        <v>71.48</v>
      </c>
      <c r="BX83">
        <f ca="1"/>
        <v>74.510000000000005</v>
      </c>
      <c r="BY83">
        <f ca="1"/>
        <v>86.89</v>
      </c>
      <c r="BZ83">
        <f ca="1"/>
        <v>87.57</v>
      </c>
    </row>
    <row r="84" spans="34:78">
      <c r="AH84">
        <v>8.67</v>
      </c>
      <c r="AI84" s="47">
        <f t="shared" ref="AI84:AQ93" ca="1" si="15">IF(AND(AI$3&gt;=MIN($J$5:$AD$5),AI$3&lt;=MAX($J$5:$AD$5)),INDEX(allCentiles,$AR84,MATCH(AI$3,topRow)),NA())</f>
        <v>44.54</v>
      </c>
      <c r="AJ84" s="47">
        <f t="shared" ca="1" si="15"/>
        <v>46.17</v>
      </c>
      <c r="AK84" s="47">
        <f t="shared" ca="1" si="15"/>
        <v>49.31</v>
      </c>
      <c r="AL84" s="47">
        <f t="shared" ca="1" si="15"/>
        <v>55.99</v>
      </c>
      <c r="AM84" s="47">
        <f t="shared" ca="1" si="15"/>
        <v>61.68</v>
      </c>
      <c r="AN84" s="47">
        <f t="shared" ca="1" si="15"/>
        <v>67.75</v>
      </c>
      <c r="AO84" s="47">
        <f t="shared" ca="1" si="15"/>
        <v>74.510000000000005</v>
      </c>
      <c r="AP84" s="47">
        <f t="shared" ca="1" si="15"/>
        <v>86.89</v>
      </c>
      <c r="AQ84" s="47" t="e">
        <f t="shared" ca="1" si="15"/>
        <v>#N/A</v>
      </c>
      <c r="AR84">
        <v>82</v>
      </c>
      <c r="AT84">
        <v>83</v>
      </c>
      <c r="AU84" t="s">
        <v>40</v>
      </c>
      <c r="AV84">
        <v>8.9142621185575095</v>
      </c>
      <c r="AW84">
        <v>76.058213141879406</v>
      </c>
      <c r="AX84">
        <v>64.272774271662001</v>
      </c>
      <c r="AY84">
        <v>58.573182541720001</v>
      </c>
      <c r="AZ84">
        <v>37.847297821164098</v>
      </c>
      <c r="BA84">
        <v>14.521445246264401</v>
      </c>
      <c r="BE84">
        <f ca="1"/>
        <v>8.75</v>
      </c>
      <c r="BF84">
        <f ca="1"/>
        <v>44.66</v>
      </c>
      <c r="BG84">
        <f ca="1"/>
        <v>46.23</v>
      </c>
      <c r="BH84">
        <f ca="1"/>
        <v>49.34</v>
      </c>
      <c r="BI84">
        <f ca="1"/>
        <v>52.61</v>
      </c>
      <c r="BJ84">
        <f ca="1"/>
        <v>54.64</v>
      </c>
      <c r="BK84">
        <f ca="1"/>
        <v>56.06</v>
      </c>
      <c r="BL84">
        <f ca="1"/>
        <v>56.81</v>
      </c>
      <c r="BM84">
        <f ca="1"/>
        <v>57.93</v>
      </c>
      <c r="BN84">
        <f ca="1"/>
        <v>59.4</v>
      </c>
      <c r="BO84">
        <f ca="1"/>
        <v>60.47</v>
      </c>
      <c r="BP84">
        <f ca="1"/>
        <v>61.79</v>
      </c>
      <c r="BQ84">
        <f ca="1"/>
        <v>62.37</v>
      </c>
      <c r="BR84">
        <f ca="1"/>
        <v>63.44</v>
      </c>
      <c r="BS84">
        <f ca="1"/>
        <v>65.23</v>
      </c>
      <c r="BT84">
        <f ca="1"/>
        <v>66.81</v>
      </c>
      <c r="BU84">
        <f ca="1"/>
        <v>67.84</v>
      </c>
      <c r="BV84">
        <f ca="1"/>
        <v>69.42</v>
      </c>
      <c r="BW84">
        <f ca="1"/>
        <v>71.540000000000006</v>
      </c>
      <c r="BX84">
        <f ca="1"/>
        <v>74.63</v>
      </c>
      <c r="BY84">
        <f ca="1"/>
        <v>87.31</v>
      </c>
      <c r="BZ84">
        <f ca="1"/>
        <v>87.95</v>
      </c>
    </row>
    <row r="85" spans="34:78">
      <c r="AH85">
        <v>8.75</v>
      </c>
      <c r="AI85" s="47">
        <f t="shared" ca="1" si="15"/>
        <v>44.66</v>
      </c>
      <c r="AJ85" s="47">
        <f t="shared" ca="1" si="15"/>
        <v>46.23</v>
      </c>
      <c r="AK85" s="47">
        <f t="shared" ca="1" si="15"/>
        <v>49.34</v>
      </c>
      <c r="AL85" s="47">
        <f t="shared" ca="1" si="15"/>
        <v>56.06</v>
      </c>
      <c r="AM85" s="47">
        <f t="shared" ca="1" si="15"/>
        <v>61.79</v>
      </c>
      <c r="AN85" s="47">
        <f t="shared" ca="1" si="15"/>
        <v>67.84</v>
      </c>
      <c r="AO85" s="47">
        <f t="shared" ca="1" si="15"/>
        <v>74.63</v>
      </c>
      <c r="AP85" s="47">
        <f t="shared" ca="1" si="15"/>
        <v>87.31</v>
      </c>
      <c r="AQ85" s="47" t="e">
        <f t="shared" ca="1" si="15"/>
        <v>#N/A</v>
      </c>
      <c r="AR85">
        <v>83</v>
      </c>
      <c r="AT85">
        <v>84</v>
      </c>
      <c r="AU85" t="s">
        <v>40</v>
      </c>
      <c r="AV85">
        <v>8.9975954518908399</v>
      </c>
      <c r="AW85">
        <v>76.158916507052496</v>
      </c>
      <c r="AX85">
        <v>64.358566657912206</v>
      </c>
      <c r="AY85">
        <v>58.663509292331298</v>
      </c>
      <c r="AZ85">
        <v>37.851890437489097</v>
      </c>
      <c r="BA85">
        <v>14.5214530480583</v>
      </c>
      <c r="BE85">
        <f ca="1"/>
        <v>8.83</v>
      </c>
      <c r="BF85">
        <f ca="1"/>
        <v>44.77</v>
      </c>
      <c r="BG85">
        <f ca="1"/>
        <v>46.3</v>
      </c>
      <c r="BH85">
        <f ca="1"/>
        <v>49.36</v>
      </c>
      <c r="BI85">
        <f ca="1"/>
        <v>52.69</v>
      </c>
      <c r="BJ85">
        <f ca="1"/>
        <v>54.72</v>
      </c>
      <c r="BK85">
        <f ca="1"/>
        <v>56.13</v>
      </c>
      <c r="BL85">
        <f ca="1"/>
        <v>56.87</v>
      </c>
      <c r="BM85">
        <f ca="1"/>
        <v>57.98</v>
      </c>
      <c r="BN85">
        <f ca="1"/>
        <v>59.49</v>
      </c>
      <c r="BO85">
        <f ca="1"/>
        <v>60.58</v>
      </c>
      <c r="BP85">
        <f ca="1"/>
        <v>61.9</v>
      </c>
      <c r="BQ85">
        <f ca="1"/>
        <v>62.48</v>
      </c>
      <c r="BR85">
        <f ca="1"/>
        <v>63.54</v>
      </c>
      <c r="BS85">
        <f ca="1"/>
        <v>65.319999999999993</v>
      </c>
      <c r="BT85">
        <f ca="1"/>
        <v>66.89</v>
      </c>
      <c r="BU85">
        <f ca="1"/>
        <v>67.94</v>
      </c>
      <c r="BV85">
        <f ca="1"/>
        <v>69.52</v>
      </c>
      <c r="BW85">
        <f ca="1"/>
        <v>71.599999999999994</v>
      </c>
      <c r="BX85">
        <f ca="1"/>
        <v>74.760000000000005</v>
      </c>
      <c r="BY85">
        <f ca="1"/>
        <v>87.75</v>
      </c>
      <c r="BZ85">
        <f ca="1"/>
        <v>88.34</v>
      </c>
    </row>
    <row r="86" spans="34:78">
      <c r="AH86">
        <v>8.83</v>
      </c>
      <c r="AI86" s="47">
        <f t="shared" ca="1" si="15"/>
        <v>44.77</v>
      </c>
      <c r="AJ86" s="47">
        <f t="shared" ca="1" si="15"/>
        <v>46.3</v>
      </c>
      <c r="AK86" s="47">
        <f t="shared" ca="1" si="15"/>
        <v>49.36</v>
      </c>
      <c r="AL86" s="47">
        <f t="shared" ca="1" si="15"/>
        <v>56.13</v>
      </c>
      <c r="AM86" s="47">
        <f t="shared" ca="1" si="15"/>
        <v>61.9</v>
      </c>
      <c r="AN86" s="47">
        <f t="shared" ca="1" si="15"/>
        <v>67.94</v>
      </c>
      <c r="AO86" s="47">
        <f t="shared" ca="1" si="15"/>
        <v>74.760000000000005</v>
      </c>
      <c r="AP86" s="47">
        <f t="shared" ca="1" si="15"/>
        <v>87.75</v>
      </c>
      <c r="AQ86" s="47" t="e">
        <f t="shared" ca="1" si="15"/>
        <v>#N/A</v>
      </c>
      <c r="AR86">
        <v>84</v>
      </c>
      <c r="AT86">
        <v>85</v>
      </c>
      <c r="AU86" t="s">
        <v>40</v>
      </c>
      <c r="AV86">
        <v>9.0809287852241702</v>
      </c>
      <c r="AW86">
        <v>76.256773962709303</v>
      </c>
      <c r="AX86">
        <v>64.442195421400896</v>
      </c>
      <c r="AY86">
        <v>58.751910244900699</v>
      </c>
      <c r="AZ86">
        <v>37.856227216021402</v>
      </c>
      <c r="BA86">
        <v>14.521460008279201</v>
      </c>
      <c r="BE86">
        <f ca="1"/>
        <v>8.92</v>
      </c>
      <c r="BF86">
        <f ca="1"/>
        <v>44.89</v>
      </c>
      <c r="BG86">
        <f ca="1"/>
        <v>46.36</v>
      </c>
      <c r="BH86">
        <f ca="1"/>
        <v>49.39</v>
      </c>
      <c r="BI86">
        <f ca="1"/>
        <v>52.77</v>
      </c>
      <c r="BJ86">
        <f ca="1"/>
        <v>54.81</v>
      </c>
      <c r="BK86">
        <f ca="1"/>
        <v>56.2</v>
      </c>
      <c r="BL86">
        <f ca="1"/>
        <v>56.94</v>
      </c>
      <c r="BM86">
        <f ca="1"/>
        <v>58.04</v>
      </c>
      <c r="BN86">
        <f ca="1"/>
        <v>59.58</v>
      </c>
      <c r="BO86">
        <f ca="1"/>
        <v>60.7</v>
      </c>
      <c r="BP86">
        <f ca="1"/>
        <v>62.01</v>
      </c>
      <c r="BQ86">
        <f ca="1"/>
        <v>62.59</v>
      </c>
      <c r="BR86">
        <f ca="1"/>
        <v>63.64</v>
      </c>
      <c r="BS86">
        <f ca="1"/>
        <v>65.42</v>
      </c>
      <c r="BT86">
        <f ca="1"/>
        <v>66.98</v>
      </c>
      <c r="BU86">
        <f ca="1"/>
        <v>68.03</v>
      </c>
      <c r="BV86">
        <f ca="1"/>
        <v>69.62</v>
      </c>
      <c r="BW86">
        <f ca="1"/>
        <v>71.67</v>
      </c>
      <c r="BX86">
        <f ca="1"/>
        <v>74.88</v>
      </c>
      <c r="BY86">
        <f ca="1"/>
        <v>88.19</v>
      </c>
      <c r="BZ86">
        <f ca="1"/>
        <v>88.75</v>
      </c>
    </row>
    <row r="87" spans="34:78">
      <c r="AH87">
        <v>8.92</v>
      </c>
      <c r="AI87" s="47">
        <f t="shared" ca="1" si="15"/>
        <v>44.89</v>
      </c>
      <c r="AJ87" s="47">
        <f t="shared" ca="1" si="15"/>
        <v>46.36</v>
      </c>
      <c r="AK87" s="47">
        <f t="shared" ca="1" si="15"/>
        <v>49.39</v>
      </c>
      <c r="AL87" s="47">
        <f t="shared" ca="1" si="15"/>
        <v>56.2</v>
      </c>
      <c r="AM87" s="47">
        <f t="shared" ca="1" si="15"/>
        <v>62.01</v>
      </c>
      <c r="AN87" s="47">
        <f t="shared" ca="1" si="15"/>
        <v>68.03</v>
      </c>
      <c r="AO87" s="47">
        <f t="shared" ca="1" si="15"/>
        <v>74.88</v>
      </c>
      <c r="AP87" s="47">
        <f t="shared" ca="1" si="15"/>
        <v>88.19</v>
      </c>
      <c r="AQ87" s="47" t="e">
        <f t="shared" ca="1" si="15"/>
        <v>#N/A</v>
      </c>
      <c r="AR87">
        <v>85</v>
      </c>
      <c r="AT87">
        <v>86</v>
      </c>
      <c r="AU87" t="s">
        <v>40</v>
      </c>
      <c r="AV87">
        <v>9.1642621185575095</v>
      </c>
      <c r="AW87">
        <v>76.351865935168902</v>
      </c>
      <c r="AX87">
        <v>64.523715127150197</v>
      </c>
      <c r="AY87">
        <v>58.838426458118903</v>
      </c>
      <c r="AZ87">
        <v>37.860322408545102</v>
      </c>
      <c r="BA87">
        <v>14.5214662177069</v>
      </c>
      <c r="BE87">
        <f ca="1"/>
        <v>9</v>
      </c>
      <c r="BF87">
        <f ca="1"/>
        <v>45.01</v>
      </c>
      <c r="BG87">
        <f ca="1"/>
        <v>46.42</v>
      </c>
      <c r="BH87">
        <f ca="1"/>
        <v>49.42</v>
      </c>
      <c r="BI87">
        <f ca="1"/>
        <v>52.85</v>
      </c>
      <c r="BJ87">
        <f ca="1"/>
        <v>54.89</v>
      </c>
      <c r="BK87">
        <f ca="1"/>
        <v>56.27</v>
      </c>
      <c r="BL87">
        <f ca="1"/>
        <v>57</v>
      </c>
      <c r="BM87">
        <f ca="1"/>
        <v>58.09</v>
      </c>
      <c r="BN87">
        <f ca="1"/>
        <v>59.68</v>
      </c>
      <c r="BO87">
        <f ca="1"/>
        <v>60.82</v>
      </c>
      <c r="BP87">
        <f ca="1"/>
        <v>62.13</v>
      </c>
      <c r="BQ87">
        <f ca="1"/>
        <v>62.7</v>
      </c>
      <c r="BR87">
        <f ca="1"/>
        <v>63.74</v>
      </c>
      <c r="BS87">
        <f ca="1"/>
        <v>65.52</v>
      </c>
      <c r="BT87">
        <f ca="1"/>
        <v>67.069999999999993</v>
      </c>
      <c r="BU87">
        <f ca="1"/>
        <v>68.13</v>
      </c>
      <c r="BV87">
        <f ca="1"/>
        <v>69.72</v>
      </c>
      <c r="BW87">
        <f ca="1"/>
        <v>71.739999999999995</v>
      </c>
      <c r="BX87">
        <f ca="1"/>
        <v>75.02</v>
      </c>
      <c r="BY87">
        <f ca="1"/>
        <v>88.65</v>
      </c>
      <c r="BZ87">
        <f ca="1"/>
        <v>89.16</v>
      </c>
    </row>
    <row r="88" spans="34:78">
      <c r="AH88">
        <v>9</v>
      </c>
      <c r="AI88" s="47">
        <f t="shared" ca="1" si="15"/>
        <v>45.01</v>
      </c>
      <c r="AJ88" s="47">
        <f t="shared" ca="1" si="15"/>
        <v>46.42</v>
      </c>
      <c r="AK88" s="47">
        <f t="shared" ca="1" si="15"/>
        <v>49.42</v>
      </c>
      <c r="AL88" s="47">
        <f t="shared" ca="1" si="15"/>
        <v>56.27</v>
      </c>
      <c r="AM88" s="47">
        <f t="shared" ca="1" si="15"/>
        <v>62.13</v>
      </c>
      <c r="AN88" s="47">
        <f t="shared" ca="1" si="15"/>
        <v>68.13</v>
      </c>
      <c r="AO88" s="47">
        <f t="shared" ca="1" si="15"/>
        <v>75.02</v>
      </c>
      <c r="AP88" s="47">
        <f t="shared" ca="1" si="15"/>
        <v>88.65</v>
      </c>
      <c r="AQ88" s="47" t="e">
        <f t="shared" ca="1" si="15"/>
        <v>#N/A</v>
      </c>
      <c r="AR88">
        <v>86</v>
      </c>
      <c r="AT88">
        <v>87</v>
      </c>
      <c r="AU88" t="s">
        <v>40</v>
      </c>
      <c r="AV88">
        <v>9.2475954518908399</v>
      </c>
      <c r="AW88">
        <v>76.444270577876594</v>
      </c>
      <c r="AX88">
        <v>64.603178964091398</v>
      </c>
      <c r="AY88">
        <v>58.9230981152906</v>
      </c>
      <c r="AZ88">
        <v>37.864189472929702</v>
      </c>
      <c r="BA88">
        <v>14.521471757328801</v>
      </c>
      <c r="BE88">
        <f ca="1"/>
        <v>9.08</v>
      </c>
      <c r="BF88">
        <f ca="1"/>
        <v>45.13</v>
      </c>
      <c r="BG88">
        <f ca="1"/>
        <v>46.49</v>
      </c>
      <c r="BH88">
        <f ca="1"/>
        <v>49.45</v>
      </c>
      <c r="BI88">
        <f ca="1"/>
        <v>52.94</v>
      </c>
      <c r="BJ88">
        <f ca="1"/>
        <v>54.98</v>
      </c>
      <c r="BK88">
        <f ca="1"/>
        <v>56.34</v>
      </c>
      <c r="BL88">
        <f ca="1"/>
        <v>57.07</v>
      </c>
      <c r="BM88">
        <f ca="1"/>
        <v>58.15</v>
      </c>
      <c r="BN88">
        <f ca="1"/>
        <v>59.77</v>
      </c>
      <c r="BO88">
        <f ca="1"/>
        <v>60.95</v>
      </c>
      <c r="BP88">
        <f ca="1"/>
        <v>62.24</v>
      </c>
      <c r="BQ88">
        <f ca="1"/>
        <v>62.82</v>
      </c>
      <c r="BR88">
        <f ca="1"/>
        <v>63.85</v>
      </c>
      <c r="BS88">
        <f ca="1"/>
        <v>65.63</v>
      </c>
      <c r="BT88">
        <f ca="1"/>
        <v>67.16</v>
      </c>
      <c r="BU88">
        <f ca="1"/>
        <v>68.23</v>
      </c>
      <c r="BV88">
        <f ca="1"/>
        <v>69.819999999999993</v>
      </c>
      <c r="BW88">
        <f ca="1"/>
        <v>71.81</v>
      </c>
      <c r="BX88">
        <f ca="1"/>
        <v>75.16</v>
      </c>
      <c r="BY88">
        <f ca="1"/>
        <v>89.11</v>
      </c>
      <c r="BZ88">
        <f ca="1"/>
        <v>89.59</v>
      </c>
    </row>
    <row r="89" spans="34:78">
      <c r="AH89">
        <v>9.08</v>
      </c>
      <c r="AI89" s="47">
        <f t="shared" ca="1" si="15"/>
        <v>45.13</v>
      </c>
      <c r="AJ89" s="47">
        <f t="shared" ca="1" si="15"/>
        <v>46.49</v>
      </c>
      <c r="AK89" s="47">
        <f t="shared" ca="1" si="15"/>
        <v>49.45</v>
      </c>
      <c r="AL89" s="47">
        <f t="shared" ca="1" si="15"/>
        <v>56.34</v>
      </c>
      <c r="AM89" s="47">
        <f t="shared" ca="1" si="15"/>
        <v>62.24</v>
      </c>
      <c r="AN89" s="47">
        <f t="shared" ca="1" si="15"/>
        <v>68.23</v>
      </c>
      <c r="AO89" s="47">
        <f t="shared" ca="1" si="15"/>
        <v>75.16</v>
      </c>
      <c r="AP89" s="47">
        <f t="shared" ca="1" si="15"/>
        <v>89.11</v>
      </c>
      <c r="AQ89" s="47" t="e">
        <f t="shared" ca="1" si="15"/>
        <v>#N/A</v>
      </c>
      <c r="AR89">
        <v>87</v>
      </c>
      <c r="AT89">
        <v>88</v>
      </c>
      <c r="AU89" t="s">
        <v>40</v>
      </c>
      <c r="AV89">
        <v>9.3309287852241702</v>
      </c>
      <c r="AW89">
        <v>76.534063835636204</v>
      </c>
      <c r="AX89">
        <v>64.680638779768799</v>
      </c>
      <c r="AY89">
        <v>59.005964542998399</v>
      </c>
      <c r="AZ89">
        <v>37.8678411173562</v>
      </c>
      <c r="BA89">
        <v>14.521476699396301</v>
      </c>
      <c r="BE89">
        <f ca="1"/>
        <v>9.17</v>
      </c>
      <c r="BF89">
        <f ca="1"/>
        <v>45.25</v>
      </c>
      <c r="BG89">
        <f ca="1"/>
        <v>46.56</v>
      </c>
      <c r="BH89">
        <f ca="1"/>
        <v>49.48</v>
      </c>
      <c r="BI89">
        <f ca="1"/>
        <v>53.03</v>
      </c>
      <c r="BJ89">
        <f ca="1"/>
        <v>55.07</v>
      </c>
      <c r="BK89">
        <f ca="1"/>
        <v>56.42</v>
      </c>
      <c r="BL89">
        <f ca="1"/>
        <v>57.13</v>
      </c>
      <c r="BM89">
        <f ca="1"/>
        <v>58.2</v>
      </c>
      <c r="BN89">
        <f ca="1"/>
        <v>59.87</v>
      </c>
      <c r="BO89">
        <f ca="1"/>
        <v>61.08</v>
      </c>
      <c r="BP89">
        <f ca="1"/>
        <v>62.36</v>
      </c>
      <c r="BQ89">
        <f ca="1"/>
        <v>62.94</v>
      </c>
      <c r="BR89">
        <f ca="1"/>
        <v>63.96</v>
      </c>
      <c r="BS89">
        <f ca="1"/>
        <v>65.73</v>
      </c>
      <c r="BT89">
        <f ca="1"/>
        <v>67.25</v>
      </c>
      <c r="BU89">
        <f ca="1"/>
        <v>68.33</v>
      </c>
      <c r="BV89">
        <f ca="1"/>
        <v>69.930000000000007</v>
      </c>
      <c r="BW89">
        <f ca="1"/>
        <v>71.89</v>
      </c>
      <c r="BX89">
        <f ca="1"/>
        <v>75.3</v>
      </c>
      <c r="BY89">
        <f ca="1"/>
        <v>89.58</v>
      </c>
      <c r="BZ89">
        <f ca="1"/>
        <v>90.03</v>
      </c>
    </row>
    <row r="90" spans="34:78">
      <c r="AH90">
        <v>9.17</v>
      </c>
      <c r="AI90" s="47">
        <f t="shared" ca="1" si="15"/>
        <v>45.25</v>
      </c>
      <c r="AJ90" s="47">
        <f t="shared" ca="1" si="15"/>
        <v>46.56</v>
      </c>
      <c r="AK90" s="47">
        <f t="shared" ca="1" si="15"/>
        <v>49.48</v>
      </c>
      <c r="AL90" s="47">
        <f t="shared" ca="1" si="15"/>
        <v>56.42</v>
      </c>
      <c r="AM90" s="47">
        <f t="shared" ca="1" si="15"/>
        <v>62.36</v>
      </c>
      <c r="AN90" s="47">
        <f t="shared" ca="1" si="15"/>
        <v>68.33</v>
      </c>
      <c r="AO90" s="47">
        <f t="shared" ca="1" si="15"/>
        <v>75.3</v>
      </c>
      <c r="AP90" s="47">
        <f t="shared" ca="1" si="15"/>
        <v>89.58</v>
      </c>
      <c r="AQ90" s="47" t="e">
        <f t="shared" ca="1" si="15"/>
        <v>#N/A</v>
      </c>
      <c r="AR90">
        <v>88</v>
      </c>
      <c r="AT90">
        <v>89</v>
      </c>
      <c r="AU90" t="s">
        <v>40</v>
      </c>
      <c r="AV90">
        <v>9.4142621185575095</v>
      </c>
      <c r="AW90">
        <v>76.621319507026996</v>
      </c>
      <c r="AX90">
        <v>64.756145114168504</v>
      </c>
      <c r="AY90">
        <v>59.0870642293686</v>
      </c>
      <c r="AZ90">
        <v>37.8712893420795</v>
      </c>
      <c r="BA90">
        <v>14.5214811083671</v>
      </c>
      <c r="BE90">
        <f ca="1"/>
        <v>9.25</v>
      </c>
      <c r="BF90">
        <f ca="1"/>
        <v>45.37</v>
      </c>
      <c r="BG90">
        <f ca="1"/>
        <v>46.63</v>
      </c>
      <c r="BH90">
        <f ca="1"/>
        <v>49.51</v>
      </c>
      <c r="BI90">
        <f ca="1"/>
        <v>53.12</v>
      </c>
      <c r="BJ90">
        <f ca="1"/>
        <v>55.16</v>
      </c>
      <c r="BK90">
        <f ca="1"/>
        <v>56.49</v>
      </c>
      <c r="BL90">
        <f ca="1"/>
        <v>57.2</v>
      </c>
      <c r="BM90">
        <f ca="1"/>
        <v>58.26</v>
      </c>
      <c r="BN90">
        <f ca="1"/>
        <v>59.98</v>
      </c>
      <c r="BO90">
        <f ca="1"/>
        <v>61.2</v>
      </c>
      <c r="BP90">
        <f ca="1"/>
        <v>62.49</v>
      </c>
      <c r="BQ90">
        <f ca="1"/>
        <v>63.06</v>
      </c>
      <c r="BR90">
        <f ca="1"/>
        <v>64.06</v>
      </c>
      <c r="BS90">
        <f ca="1"/>
        <v>65.84</v>
      </c>
      <c r="BT90">
        <f ca="1"/>
        <v>67.349999999999994</v>
      </c>
      <c r="BU90">
        <f ca="1"/>
        <v>68.44</v>
      </c>
      <c r="BV90">
        <f ca="1"/>
        <v>70.03</v>
      </c>
      <c r="BW90">
        <f ca="1"/>
        <v>71.959999999999994</v>
      </c>
      <c r="BX90">
        <f ca="1"/>
        <v>75.44</v>
      </c>
      <c r="BY90">
        <f ca="1"/>
        <v>90.07</v>
      </c>
      <c r="BZ90">
        <f ca="1"/>
        <v>90.48</v>
      </c>
    </row>
    <row r="91" spans="34:78">
      <c r="AH91">
        <v>9.25</v>
      </c>
      <c r="AI91" s="47">
        <f t="shared" ca="1" si="15"/>
        <v>45.37</v>
      </c>
      <c r="AJ91" s="47">
        <f t="shared" ca="1" si="15"/>
        <v>46.63</v>
      </c>
      <c r="AK91" s="47">
        <f t="shared" ca="1" si="15"/>
        <v>49.51</v>
      </c>
      <c r="AL91" s="47">
        <f t="shared" ca="1" si="15"/>
        <v>56.49</v>
      </c>
      <c r="AM91" s="47">
        <f t="shared" ca="1" si="15"/>
        <v>62.49</v>
      </c>
      <c r="AN91" s="47">
        <f t="shared" ca="1" si="15"/>
        <v>68.44</v>
      </c>
      <c r="AO91" s="47">
        <f t="shared" ca="1" si="15"/>
        <v>75.44</v>
      </c>
      <c r="AP91" s="47">
        <f t="shared" ca="1" si="15"/>
        <v>90.07</v>
      </c>
      <c r="AQ91" s="47" t="e">
        <f t="shared" ca="1" si="15"/>
        <v>#N/A</v>
      </c>
      <c r="AR91">
        <v>89</v>
      </c>
      <c r="AT91">
        <v>90</v>
      </c>
      <c r="AU91" t="s">
        <v>40</v>
      </c>
      <c r="AV91">
        <v>9.4975954518908399</v>
      </c>
      <c r="AW91">
        <v>76.7061093050566</v>
      </c>
      <c r="AX91">
        <v>64.829747232694601</v>
      </c>
      <c r="AY91">
        <v>59.166434841946597</v>
      </c>
      <c r="AZ91">
        <v>37.874545478864398</v>
      </c>
      <c r="BA91">
        <v>14.5214850417458</v>
      </c>
      <c r="BE91">
        <f ca="1"/>
        <v>9.33</v>
      </c>
      <c r="BF91">
        <f ca="1"/>
        <v>45.49</v>
      </c>
      <c r="BG91">
        <f ca="1"/>
        <v>46.7</v>
      </c>
      <c r="BH91">
        <f ca="1"/>
        <v>49.54</v>
      </c>
      <c r="BI91">
        <f ca="1"/>
        <v>53.21</v>
      </c>
      <c r="BJ91">
        <f ca="1"/>
        <v>55.26</v>
      </c>
      <c r="BK91">
        <f ca="1"/>
        <v>56.57</v>
      </c>
      <c r="BL91">
        <f ca="1"/>
        <v>57.27</v>
      </c>
      <c r="BM91">
        <f ca="1"/>
        <v>58.32</v>
      </c>
      <c r="BN91">
        <f ca="1"/>
        <v>60.08</v>
      </c>
      <c r="BO91">
        <f ca="1"/>
        <v>61.34</v>
      </c>
      <c r="BP91">
        <f ca="1"/>
        <v>62.61</v>
      </c>
      <c r="BQ91">
        <f ca="1"/>
        <v>63.18</v>
      </c>
      <c r="BR91">
        <f ca="1"/>
        <v>64.180000000000007</v>
      </c>
      <c r="BS91">
        <f ca="1"/>
        <v>65.95</v>
      </c>
      <c r="BT91">
        <f ca="1"/>
        <v>67.44</v>
      </c>
      <c r="BU91">
        <f ca="1"/>
        <v>68.540000000000006</v>
      </c>
      <c r="BV91">
        <f ca="1"/>
        <v>70.14</v>
      </c>
      <c r="BW91">
        <f ca="1"/>
        <v>72.040000000000006</v>
      </c>
      <c r="BX91">
        <f ca="1"/>
        <v>75.59</v>
      </c>
      <c r="BY91">
        <f ca="1"/>
        <v>90.56</v>
      </c>
      <c r="BZ91">
        <f ca="1"/>
        <v>90.94</v>
      </c>
    </row>
    <row r="92" spans="34:78">
      <c r="AH92">
        <v>9.33</v>
      </c>
      <c r="AI92" s="47">
        <f t="shared" ca="1" si="15"/>
        <v>45.49</v>
      </c>
      <c r="AJ92" s="47">
        <f t="shared" ca="1" si="15"/>
        <v>46.7</v>
      </c>
      <c r="AK92" s="47">
        <f t="shared" ca="1" si="15"/>
        <v>49.54</v>
      </c>
      <c r="AL92" s="47">
        <f t="shared" ca="1" si="15"/>
        <v>56.57</v>
      </c>
      <c r="AM92" s="47">
        <f t="shared" ca="1" si="15"/>
        <v>62.61</v>
      </c>
      <c r="AN92" s="47">
        <f t="shared" ca="1" si="15"/>
        <v>68.540000000000006</v>
      </c>
      <c r="AO92" s="47">
        <f t="shared" ca="1" si="15"/>
        <v>75.59</v>
      </c>
      <c r="AP92" s="47">
        <f t="shared" ca="1" si="15"/>
        <v>90.56</v>
      </c>
      <c r="AQ92" s="47" t="e">
        <f t="shared" ca="1" si="15"/>
        <v>#N/A</v>
      </c>
      <c r="AR92">
        <v>90</v>
      </c>
      <c r="AT92">
        <v>91</v>
      </c>
      <c r="AU92" t="s">
        <v>40</v>
      </c>
      <c r="AV92">
        <v>9.5809287852241702</v>
      </c>
      <c r="AW92">
        <v>76.788502916100001</v>
      </c>
      <c r="AX92">
        <v>64.901493158312405</v>
      </c>
      <c r="AY92">
        <v>59.244113245193098</v>
      </c>
      <c r="AZ92">
        <v>37.8776202282246</v>
      </c>
      <c r="BA92">
        <v>14.521488550834301</v>
      </c>
      <c r="BE92">
        <f ca="1"/>
        <v>9.42</v>
      </c>
      <c r="BF92">
        <f ca="1"/>
        <v>45.61</v>
      </c>
      <c r="BG92">
        <f ca="1"/>
        <v>46.77</v>
      </c>
      <c r="BH92">
        <f ca="1"/>
        <v>49.57</v>
      </c>
      <c r="BI92">
        <f ca="1"/>
        <v>53.31</v>
      </c>
      <c r="BJ92">
        <f ca="1"/>
        <v>55.35</v>
      </c>
      <c r="BK92">
        <f ca="1"/>
        <v>56.65</v>
      </c>
      <c r="BL92">
        <f ca="1"/>
        <v>57.34</v>
      </c>
      <c r="BM92">
        <f ca="1"/>
        <v>58.38</v>
      </c>
      <c r="BN92">
        <f ca="1"/>
        <v>60.18</v>
      </c>
      <c r="BO92">
        <f ca="1"/>
        <v>61.47</v>
      </c>
      <c r="BP92">
        <f ca="1"/>
        <v>62.74</v>
      </c>
      <c r="BQ92">
        <f ca="1"/>
        <v>63.31</v>
      </c>
      <c r="BR92">
        <f ca="1"/>
        <v>64.290000000000006</v>
      </c>
      <c r="BS92">
        <f ca="1"/>
        <v>66.06</v>
      </c>
      <c r="BT92">
        <f ca="1"/>
        <v>67.540000000000006</v>
      </c>
      <c r="BU92">
        <f ca="1"/>
        <v>68.650000000000006</v>
      </c>
      <c r="BV92">
        <f ca="1"/>
        <v>70.260000000000005</v>
      </c>
      <c r="BW92">
        <f ca="1"/>
        <v>72.12</v>
      </c>
      <c r="BX92">
        <f ca="1"/>
        <v>75.75</v>
      </c>
      <c r="BY92">
        <f ca="1"/>
        <v>91.07</v>
      </c>
      <c r="BZ92">
        <f ca="1"/>
        <v>91.41</v>
      </c>
    </row>
    <row r="93" spans="34:78">
      <c r="AH93">
        <v>9.42</v>
      </c>
      <c r="AI93" s="47">
        <f t="shared" ca="1" si="15"/>
        <v>45.61</v>
      </c>
      <c r="AJ93" s="47">
        <f t="shared" ca="1" si="15"/>
        <v>46.77</v>
      </c>
      <c r="AK93" s="47">
        <f t="shared" ca="1" si="15"/>
        <v>49.57</v>
      </c>
      <c r="AL93" s="47">
        <f t="shared" ca="1" si="15"/>
        <v>56.65</v>
      </c>
      <c r="AM93" s="47">
        <f t="shared" ca="1" si="15"/>
        <v>62.74</v>
      </c>
      <c r="AN93" s="47">
        <f t="shared" ca="1" si="15"/>
        <v>68.650000000000006</v>
      </c>
      <c r="AO93" s="47">
        <f t="shared" ca="1" si="15"/>
        <v>75.75</v>
      </c>
      <c r="AP93" s="47">
        <f t="shared" ca="1" si="15"/>
        <v>91.07</v>
      </c>
      <c r="AQ93" s="47" t="e">
        <f t="shared" ca="1" si="15"/>
        <v>#N/A</v>
      </c>
      <c r="AR93">
        <v>91</v>
      </c>
      <c r="AT93">
        <v>92</v>
      </c>
      <c r="AU93" t="s">
        <v>40</v>
      </c>
      <c r="AV93">
        <v>9.6642621185575095</v>
      </c>
      <c r="AW93">
        <v>76.868568057172695</v>
      </c>
      <c r="AX93">
        <v>64.971429702882602</v>
      </c>
      <c r="AY93">
        <v>59.320135517605102</v>
      </c>
      <c r="AZ93">
        <v>37.880523694587602</v>
      </c>
      <c r="BA93">
        <v>14.521491681400301</v>
      </c>
      <c r="BE93">
        <f ca="1"/>
        <v>9.5</v>
      </c>
      <c r="BF93">
        <f ca="1"/>
        <v>45.73</v>
      </c>
      <c r="BG93">
        <f ca="1"/>
        <v>46.85</v>
      </c>
      <c r="BH93">
        <f ca="1"/>
        <v>49.61</v>
      </c>
      <c r="BI93">
        <f ca="1"/>
        <v>53.41</v>
      </c>
      <c r="BJ93">
        <f ca="1"/>
        <v>55.45</v>
      </c>
      <c r="BK93">
        <f ca="1"/>
        <v>56.73</v>
      </c>
      <c r="BL93">
        <f ca="1"/>
        <v>57.42</v>
      </c>
      <c r="BM93">
        <f ca="1"/>
        <v>58.44</v>
      </c>
      <c r="BN93">
        <f ca="1"/>
        <v>60.29</v>
      </c>
      <c r="BO93">
        <f ca="1"/>
        <v>61.61</v>
      </c>
      <c r="BP93">
        <f ca="1"/>
        <v>62.87</v>
      </c>
      <c r="BQ93">
        <f ca="1"/>
        <v>63.43</v>
      </c>
      <c r="BR93">
        <f ca="1"/>
        <v>64.400000000000006</v>
      </c>
      <c r="BS93">
        <f ca="1"/>
        <v>66.17</v>
      </c>
      <c r="BT93">
        <f ca="1"/>
        <v>67.64</v>
      </c>
      <c r="BU93">
        <f ca="1"/>
        <v>68.760000000000005</v>
      </c>
      <c r="BV93">
        <f ca="1"/>
        <v>70.37</v>
      </c>
      <c r="BW93">
        <f ca="1"/>
        <v>72.2</v>
      </c>
      <c r="BX93">
        <f ca="1"/>
        <v>75.91</v>
      </c>
      <c r="BY93">
        <f ca="1"/>
        <v>91.58</v>
      </c>
      <c r="BZ93">
        <f ca="1"/>
        <v>91.9</v>
      </c>
    </row>
    <row r="94" spans="34:78">
      <c r="AH94">
        <v>9.5</v>
      </c>
      <c r="AI94" s="47">
        <f t="shared" ref="AI94:AQ103" ca="1" si="16">IF(AND(AI$3&gt;=MIN($J$5:$AD$5),AI$3&lt;=MAX($J$5:$AD$5)),INDEX(allCentiles,$AR94,MATCH(AI$3,topRow)),NA())</f>
        <v>45.73</v>
      </c>
      <c r="AJ94" s="47">
        <f t="shared" ca="1" si="16"/>
        <v>46.85</v>
      </c>
      <c r="AK94" s="47">
        <f t="shared" ca="1" si="16"/>
        <v>49.61</v>
      </c>
      <c r="AL94" s="47">
        <f t="shared" ca="1" si="16"/>
        <v>56.73</v>
      </c>
      <c r="AM94" s="47">
        <f t="shared" ca="1" si="16"/>
        <v>62.87</v>
      </c>
      <c r="AN94" s="47">
        <f t="shared" ca="1" si="16"/>
        <v>68.760000000000005</v>
      </c>
      <c r="AO94" s="47">
        <f t="shared" ca="1" si="16"/>
        <v>75.91</v>
      </c>
      <c r="AP94" s="47">
        <f t="shared" ca="1" si="16"/>
        <v>91.58</v>
      </c>
      <c r="AQ94" s="47" t="e">
        <f t="shared" ca="1" si="16"/>
        <v>#N/A</v>
      </c>
      <c r="AR94">
        <v>92</v>
      </c>
      <c r="AT94">
        <v>93</v>
      </c>
      <c r="AU94" t="s">
        <v>40</v>
      </c>
      <c r="AV94">
        <v>9.7475954518908399</v>
      </c>
      <c r="AW94">
        <v>76.9463705315857</v>
      </c>
      <c r="AX94">
        <v>65.039602497703996</v>
      </c>
      <c r="AY94">
        <v>59.394536968473702</v>
      </c>
      <c r="AZ94">
        <v>37.883265419500198</v>
      </c>
      <c r="BA94">
        <v>14.5214944742748</v>
      </c>
      <c r="BE94">
        <f ca="1"/>
        <v>9.58</v>
      </c>
      <c r="BF94">
        <f ca="1"/>
        <v>45.85</v>
      </c>
      <c r="BG94">
        <f ca="1"/>
        <v>46.92</v>
      </c>
      <c r="BH94">
        <f ca="1"/>
        <v>49.64</v>
      </c>
      <c r="BI94">
        <f ca="1"/>
        <v>53.51</v>
      </c>
      <c r="BJ94">
        <f ca="1"/>
        <v>55.55</v>
      </c>
      <c r="BK94">
        <f ca="1"/>
        <v>56.82</v>
      </c>
      <c r="BL94">
        <f ca="1"/>
        <v>57.49</v>
      </c>
      <c r="BM94">
        <f ca="1"/>
        <v>58.5</v>
      </c>
      <c r="BN94">
        <f ca="1"/>
        <v>60.4</v>
      </c>
      <c r="BO94">
        <f ca="1"/>
        <v>61.75</v>
      </c>
      <c r="BP94">
        <f ca="1"/>
        <v>63</v>
      </c>
      <c r="BQ94">
        <f ca="1"/>
        <v>63.57</v>
      </c>
      <c r="BR94">
        <f ca="1"/>
        <v>64.52</v>
      </c>
      <c r="BS94">
        <f ca="1"/>
        <v>66.28</v>
      </c>
      <c r="BT94">
        <f ca="1"/>
        <v>67.739999999999995</v>
      </c>
      <c r="BU94">
        <f ca="1"/>
        <v>68.87</v>
      </c>
      <c r="BV94">
        <f ca="1"/>
        <v>70.489999999999995</v>
      </c>
      <c r="BW94">
        <f ca="1"/>
        <v>72.290000000000006</v>
      </c>
      <c r="BX94">
        <f ca="1"/>
        <v>76.069999999999993</v>
      </c>
      <c r="BY94">
        <f ca="1"/>
        <v>92.11</v>
      </c>
      <c r="BZ94">
        <f ca="1"/>
        <v>92.39</v>
      </c>
    </row>
    <row r="95" spans="34:78">
      <c r="AH95">
        <v>9.58</v>
      </c>
      <c r="AI95" s="47">
        <f t="shared" ca="1" si="16"/>
        <v>45.85</v>
      </c>
      <c r="AJ95" s="47">
        <f t="shared" ca="1" si="16"/>
        <v>46.92</v>
      </c>
      <c r="AK95" s="47">
        <f t="shared" ca="1" si="16"/>
        <v>49.64</v>
      </c>
      <c r="AL95" s="47">
        <f t="shared" ca="1" si="16"/>
        <v>56.82</v>
      </c>
      <c r="AM95" s="47">
        <f t="shared" ca="1" si="16"/>
        <v>63</v>
      </c>
      <c r="AN95" s="47">
        <f t="shared" ca="1" si="16"/>
        <v>68.87</v>
      </c>
      <c r="AO95" s="47">
        <f t="shared" ca="1" si="16"/>
        <v>76.069999999999993</v>
      </c>
      <c r="AP95" s="47">
        <f t="shared" ca="1" si="16"/>
        <v>92.11</v>
      </c>
      <c r="AQ95" s="47" t="e">
        <f t="shared" ca="1" si="16"/>
        <v>#N/A</v>
      </c>
      <c r="AR95">
        <v>93</v>
      </c>
      <c r="AT95">
        <v>94</v>
      </c>
      <c r="AU95" t="s">
        <v>40</v>
      </c>
      <c r="AV95">
        <v>9.8309287852241702</v>
      </c>
      <c r="AW95">
        <v>77.021974283027106</v>
      </c>
      <c r="AX95">
        <v>65.106056023286897</v>
      </c>
      <c r="AY95">
        <v>59.467352154283198</v>
      </c>
      <c r="AZ95">
        <v>37.885854412984799</v>
      </c>
      <c r="BA95">
        <v>14.5214969658843</v>
      </c>
      <c r="BE95">
        <f ca="1"/>
        <v>9.67</v>
      </c>
      <c r="BF95">
        <f ca="1"/>
        <v>45.97</v>
      </c>
      <c r="BG95">
        <f ca="1"/>
        <v>47</v>
      </c>
      <c r="BH95">
        <f ca="1"/>
        <v>49.68</v>
      </c>
      <c r="BI95">
        <f ca="1"/>
        <v>53.61</v>
      </c>
      <c r="BJ95">
        <f ca="1"/>
        <v>55.65</v>
      </c>
      <c r="BK95">
        <f ca="1"/>
        <v>56.9</v>
      </c>
      <c r="BL95">
        <f ca="1"/>
        <v>57.57</v>
      </c>
      <c r="BM95">
        <f ca="1"/>
        <v>58.57</v>
      </c>
      <c r="BN95">
        <f ca="1"/>
        <v>60.51</v>
      </c>
      <c r="BO95">
        <f ca="1"/>
        <v>61.89</v>
      </c>
      <c r="BP95">
        <f ca="1"/>
        <v>63.13</v>
      </c>
      <c r="BQ95">
        <f ca="1"/>
        <v>63.7</v>
      </c>
      <c r="BR95">
        <f ca="1"/>
        <v>64.64</v>
      </c>
      <c r="BS95">
        <f ca="1"/>
        <v>66.39</v>
      </c>
      <c r="BT95">
        <f ca="1"/>
        <v>67.84</v>
      </c>
      <c r="BU95">
        <f ca="1"/>
        <v>68.989999999999995</v>
      </c>
      <c r="BV95">
        <f ca="1"/>
        <v>70.61</v>
      </c>
      <c r="BW95">
        <f ca="1"/>
        <v>72.38</v>
      </c>
      <c r="BX95">
        <f ca="1"/>
        <v>76.239999999999995</v>
      </c>
      <c r="BY95">
        <f ca="1"/>
        <v>92.64</v>
      </c>
      <c r="BZ95">
        <f ca="1"/>
        <v>92.9</v>
      </c>
    </row>
    <row r="96" spans="34:78">
      <c r="AH96">
        <v>9.67</v>
      </c>
      <c r="AI96" s="47">
        <f t="shared" ca="1" si="16"/>
        <v>45.97</v>
      </c>
      <c r="AJ96" s="47">
        <f t="shared" ca="1" si="16"/>
        <v>47</v>
      </c>
      <c r="AK96" s="47">
        <f t="shared" ca="1" si="16"/>
        <v>49.68</v>
      </c>
      <c r="AL96" s="47">
        <f t="shared" ca="1" si="16"/>
        <v>56.9</v>
      </c>
      <c r="AM96" s="47">
        <f t="shared" ca="1" si="16"/>
        <v>63.13</v>
      </c>
      <c r="AN96" s="47">
        <f t="shared" ca="1" si="16"/>
        <v>68.989999999999995</v>
      </c>
      <c r="AO96" s="47">
        <f t="shared" ca="1" si="16"/>
        <v>76.239999999999995</v>
      </c>
      <c r="AP96" s="47">
        <f t="shared" ca="1" si="16"/>
        <v>92.64</v>
      </c>
      <c r="AQ96" s="47" t="e">
        <f t="shared" ca="1" si="16"/>
        <v>#N/A</v>
      </c>
      <c r="AR96">
        <v>94</v>
      </c>
      <c r="AT96">
        <v>95</v>
      </c>
      <c r="AU96" t="s">
        <v>40</v>
      </c>
      <c r="AV96">
        <v>9.9142621185575095</v>
      </c>
      <c r="AW96">
        <v>77.095441448115807</v>
      </c>
      <c r="AX96">
        <v>65.170833638374404</v>
      </c>
      <c r="AY96">
        <v>59.538614894761899</v>
      </c>
      <c r="AZ96">
        <v>37.888299183148398</v>
      </c>
      <c r="BA96">
        <v>14.521499188725899</v>
      </c>
      <c r="BE96">
        <f ca="1"/>
        <v>9.75</v>
      </c>
      <c r="BF96">
        <f ca="1"/>
        <v>46.1</v>
      </c>
      <c r="BG96">
        <f ca="1"/>
        <v>47.08</v>
      </c>
      <c r="BH96">
        <f ca="1"/>
        <v>49.72</v>
      </c>
      <c r="BI96">
        <f ca="1"/>
        <v>53.71</v>
      </c>
      <c r="BJ96">
        <f ca="1"/>
        <v>55.75</v>
      </c>
      <c r="BK96">
        <f ca="1"/>
        <v>56.99</v>
      </c>
      <c r="BL96">
        <f ca="1"/>
        <v>57.65</v>
      </c>
      <c r="BM96">
        <f ca="1"/>
        <v>58.63</v>
      </c>
      <c r="BN96">
        <f ca="1"/>
        <v>60.63</v>
      </c>
      <c r="BO96">
        <f ca="1"/>
        <v>62.04</v>
      </c>
      <c r="BP96">
        <f ca="1"/>
        <v>63.27</v>
      </c>
      <c r="BQ96">
        <f ca="1"/>
        <v>63.83</v>
      </c>
      <c r="BR96">
        <f ca="1"/>
        <v>64.760000000000005</v>
      </c>
      <c r="BS96">
        <f ca="1"/>
        <v>66.510000000000005</v>
      </c>
      <c r="BT96">
        <f ca="1"/>
        <v>67.94</v>
      </c>
      <c r="BU96">
        <f ca="1"/>
        <v>69.11</v>
      </c>
      <c r="BV96">
        <f ca="1"/>
        <v>70.73</v>
      </c>
      <c r="BW96">
        <f ca="1"/>
        <v>72.47</v>
      </c>
      <c r="BX96">
        <f ca="1"/>
        <v>76.41</v>
      </c>
      <c r="BY96">
        <f ca="1"/>
        <v>93.19</v>
      </c>
      <c r="BZ96">
        <f ca="1"/>
        <v>93.42</v>
      </c>
    </row>
    <row r="97" spans="34:78">
      <c r="AH97">
        <v>9.75</v>
      </c>
      <c r="AI97" s="47">
        <f t="shared" ca="1" si="16"/>
        <v>46.1</v>
      </c>
      <c r="AJ97" s="47">
        <f t="shared" ca="1" si="16"/>
        <v>47.08</v>
      </c>
      <c r="AK97" s="47">
        <f t="shared" ca="1" si="16"/>
        <v>49.72</v>
      </c>
      <c r="AL97" s="47">
        <f t="shared" ca="1" si="16"/>
        <v>56.99</v>
      </c>
      <c r="AM97" s="47">
        <f t="shared" ca="1" si="16"/>
        <v>63.27</v>
      </c>
      <c r="AN97" s="47">
        <f t="shared" ca="1" si="16"/>
        <v>69.11</v>
      </c>
      <c r="AO97" s="47">
        <f t="shared" ca="1" si="16"/>
        <v>76.41</v>
      </c>
      <c r="AP97" s="47">
        <f t="shared" ca="1" si="16"/>
        <v>93.19</v>
      </c>
      <c r="AQ97" s="47" t="e">
        <f t="shared" ca="1" si="16"/>
        <v>#N/A</v>
      </c>
      <c r="AR97">
        <v>95</v>
      </c>
      <c r="AT97">
        <v>96</v>
      </c>
      <c r="AU97" t="s">
        <v>40</v>
      </c>
      <c r="AV97">
        <v>9.9975954518908399</v>
      </c>
      <c r="AW97">
        <v>77.166832407469997</v>
      </c>
      <c r="AX97">
        <v>65.233977608233403</v>
      </c>
      <c r="AY97">
        <v>59.608358288589201</v>
      </c>
      <c r="AZ97">
        <v>37.890607764142601</v>
      </c>
      <c r="BA97">
        <v>14.5215011717914</v>
      </c>
      <c r="BE97">
        <f ca="1"/>
        <v>9.83</v>
      </c>
      <c r="BF97">
        <f ca="1"/>
        <v>46.22</v>
      </c>
      <c r="BG97">
        <f ca="1"/>
        <v>47.16</v>
      </c>
      <c r="BH97">
        <f ca="1"/>
        <v>49.76</v>
      </c>
      <c r="BI97">
        <f ca="1"/>
        <v>53.82</v>
      </c>
      <c r="BJ97">
        <f ca="1"/>
        <v>55.86</v>
      </c>
      <c r="BK97">
        <f ca="1"/>
        <v>57.08</v>
      </c>
      <c r="BL97">
        <f ca="1"/>
        <v>57.72</v>
      </c>
      <c r="BM97">
        <f ca="1"/>
        <v>58.7</v>
      </c>
      <c r="BN97">
        <f ca="1"/>
        <v>60.74</v>
      </c>
      <c r="BO97">
        <f ca="1"/>
        <v>62.19</v>
      </c>
      <c r="BP97">
        <f ca="1"/>
        <v>63.4</v>
      </c>
      <c r="BQ97">
        <f ca="1"/>
        <v>63.97</v>
      </c>
      <c r="BR97">
        <f ca="1"/>
        <v>64.89</v>
      </c>
      <c r="BS97">
        <f ca="1"/>
        <v>66.63</v>
      </c>
      <c r="BT97">
        <f ca="1"/>
        <v>68.040000000000006</v>
      </c>
      <c r="BU97">
        <f ca="1"/>
        <v>69.23</v>
      </c>
      <c r="BV97">
        <f ca="1"/>
        <v>70.86</v>
      </c>
      <c r="BW97">
        <f ca="1"/>
        <v>72.56</v>
      </c>
      <c r="BX97">
        <f ca="1"/>
        <v>76.59</v>
      </c>
      <c r="BY97">
        <f ca="1"/>
        <v>93.74</v>
      </c>
      <c r="BZ97">
        <f ca="1"/>
        <v>93.95</v>
      </c>
    </row>
    <row r="98" spans="34:78">
      <c r="AH98">
        <v>9.83</v>
      </c>
      <c r="AI98" s="47">
        <f t="shared" ca="1" si="16"/>
        <v>46.22</v>
      </c>
      <c r="AJ98" s="47">
        <f t="shared" ca="1" si="16"/>
        <v>47.16</v>
      </c>
      <c r="AK98" s="47">
        <f t="shared" ca="1" si="16"/>
        <v>49.76</v>
      </c>
      <c r="AL98" s="47">
        <f t="shared" ca="1" si="16"/>
        <v>57.08</v>
      </c>
      <c r="AM98" s="47">
        <f t="shared" ca="1" si="16"/>
        <v>63.4</v>
      </c>
      <c r="AN98" s="47">
        <f t="shared" ca="1" si="16"/>
        <v>69.23</v>
      </c>
      <c r="AO98" s="47">
        <f t="shared" ca="1" si="16"/>
        <v>76.59</v>
      </c>
      <c r="AP98" s="47">
        <f t="shared" ca="1" si="16"/>
        <v>93.74</v>
      </c>
      <c r="AQ98" s="47" t="e">
        <f t="shared" ca="1" si="16"/>
        <v>#N/A</v>
      </c>
      <c r="AR98">
        <v>96</v>
      </c>
      <c r="AT98">
        <v>97</v>
      </c>
      <c r="AU98" t="s">
        <v>40</v>
      </c>
      <c r="AV98">
        <v>10.0809287852242</v>
      </c>
      <c r="AW98">
        <v>77.236205835332001</v>
      </c>
      <c r="AX98">
        <v>65.295529132230897</v>
      </c>
      <c r="AY98">
        <v>59.676614728769302</v>
      </c>
      <c r="AZ98">
        <v>37.892787742566199</v>
      </c>
      <c r="BA98">
        <v>14.5215029409453</v>
      </c>
      <c r="BE98">
        <f ca="1"/>
        <v>9.92</v>
      </c>
      <c r="BF98">
        <f ca="1"/>
        <v>46.35</v>
      </c>
      <c r="BG98">
        <f ca="1"/>
        <v>47.25</v>
      </c>
      <c r="BH98">
        <f ca="1"/>
        <v>49.8</v>
      </c>
      <c r="BI98">
        <f ca="1"/>
        <v>53.93</v>
      </c>
      <c r="BJ98">
        <f ca="1"/>
        <v>55.97</v>
      </c>
      <c r="BK98">
        <f ca="1"/>
        <v>57.17</v>
      </c>
      <c r="BL98">
        <f ca="1"/>
        <v>57.8</v>
      </c>
      <c r="BM98">
        <f ca="1"/>
        <v>58.76</v>
      </c>
      <c r="BN98">
        <f ca="1"/>
        <v>60.86</v>
      </c>
      <c r="BO98">
        <f ca="1"/>
        <v>62.34</v>
      </c>
      <c r="BP98">
        <f ca="1"/>
        <v>63.55</v>
      </c>
      <c r="BQ98">
        <f ca="1"/>
        <v>64.11</v>
      </c>
      <c r="BR98">
        <f ca="1"/>
        <v>65.010000000000005</v>
      </c>
      <c r="BS98">
        <f ca="1"/>
        <v>66.75</v>
      </c>
      <c r="BT98">
        <f ca="1"/>
        <v>68.150000000000006</v>
      </c>
      <c r="BU98">
        <f ca="1"/>
        <v>69.349999999999994</v>
      </c>
      <c r="BV98">
        <f ca="1"/>
        <v>70.98</v>
      </c>
      <c r="BW98">
        <f ca="1"/>
        <v>72.650000000000006</v>
      </c>
      <c r="BX98">
        <f ca="1"/>
        <v>76.77</v>
      </c>
      <c r="BY98">
        <f ca="1"/>
        <v>94.3</v>
      </c>
      <c r="BZ98">
        <f ca="1"/>
        <v>94.49</v>
      </c>
    </row>
    <row r="99" spans="34:78">
      <c r="AH99">
        <v>9.92</v>
      </c>
      <c r="AI99" s="47">
        <f t="shared" ca="1" si="16"/>
        <v>46.35</v>
      </c>
      <c r="AJ99" s="47">
        <f t="shared" ca="1" si="16"/>
        <v>47.25</v>
      </c>
      <c r="AK99" s="47">
        <f t="shared" ca="1" si="16"/>
        <v>49.8</v>
      </c>
      <c r="AL99" s="47">
        <f t="shared" ca="1" si="16"/>
        <v>57.17</v>
      </c>
      <c r="AM99" s="47">
        <f t="shared" ca="1" si="16"/>
        <v>63.55</v>
      </c>
      <c r="AN99" s="47">
        <f t="shared" ca="1" si="16"/>
        <v>69.349999999999994</v>
      </c>
      <c r="AO99" s="47">
        <f t="shared" ca="1" si="16"/>
        <v>76.77</v>
      </c>
      <c r="AP99" s="47">
        <f t="shared" ca="1" si="16"/>
        <v>94.3</v>
      </c>
      <c r="AQ99" s="47" t="e">
        <f t="shared" ca="1" si="16"/>
        <v>#N/A</v>
      </c>
      <c r="AR99">
        <v>97</v>
      </c>
      <c r="AT99">
        <v>98</v>
      </c>
      <c r="AU99" t="s">
        <v>40</v>
      </c>
      <c r="AV99">
        <v>10.164262118557501</v>
      </c>
      <c r="AW99">
        <v>77.303618747791305</v>
      </c>
      <c r="AX99">
        <v>65.355528370715206</v>
      </c>
      <c r="AY99">
        <v>59.743415917676103</v>
      </c>
      <c r="AZ99">
        <v>37.894846282396003</v>
      </c>
      <c r="BA99">
        <v>14.5215045192621</v>
      </c>
      <c r="BE99">
        <f ca="1"/>
        <v>10</v>
      </c>
      <c r="BF99">
        <f ca="1"/>
        <v>46.47</v>
      </c>
      <c r="BG99">
        <f ca="1"/>
        <v>47.33</v>
      </c>
      <c r="BH99">
        <f ca="1"/>
        <v>49.84</v>
      </c>
      <c r="BI99">
        <f ca="1"/>
        <v>54.04</v>
      </c>
      <c r="BJ99">
        <f ca="1"/>
        <v>56.07</v>
      </c>
      <c r="BK99">
        <f ca="1"/>
        <v>57.26</v>
      </c>
      <c r="BL99">
        <f ca="1"/>
        <v>57.89</v>
      </c>
      <c r="BM99">
        <f ca="1"/>
        <v>58.83</v>
      </c>
      <c r="BN99">
        <f ca="1"/>
        <v>60.98</v>
      </c>
      <c r="BO99">
        <f ca="1"/>
        <v>62.49</v>
      </c>
      <c r="BP99">
        <f ca="1"/>
        <v>63.69</v>
      </c>
      <c r="BQ99">
        <f ca="1"/>
        <v>64.25</v>
      </c>
      <c r="BR99">
        <f ca="1"/>
        <v>65.14</v>
      </c>
      <c r="BS99">
        <f ca="1"/>
        <v>66.87</v>
      </c>
      <c r="BT99">
        <f ca="1"/>
        <v>68.260000000000005</v>
      </c>
      <c r="BU99">
        <f ca="1"/>
        <v>69.47</v>
      </c>
      <c r="BV99">
        <f ca="1"/>
        <v>71.11</v>
      </c>
      <c r="BW99">
        <f ca="1"/>
        <v>72.75</v>
      </c>
      <c r="BX99">
        <f ca="1"/>
        <v>76.95</v>
      </c>
      <c r="BY99">
        <f ca="1"/>
        <v>94.88</v>
      </c>
      <c r="BZ99">
        <f ca="1"/>
        <v>95.04</v>
      </c>
    </row>
    <row r="100" spans="34:78">
      <c r="AH100">
        <v>10</v>
      </c>
      <c r="AI100" s="47">
        <f t="shared" ca="1" si="16"/>
        <v>46.47</v>
      </c>
      <c r="AJ100" s="47">
        <f t="shared" ca="1" si="16"/>
        <v>47.33</v>
      </c>
      <c r="AK100" s="47">
        <f t="shared" ca="1" si="16"/>
        <v>49.84</v>
      </c>
      <c r="AL100" s="47">
        <f t="shared" ca="1" si="16"/>
        <v>57.26</v>
      </c>
      <c r="AM100" s="47">
        <f t="shared" ca="1" si="16"/>
        <v>63.69</v>
      </c>
      <c r="AN100" s="47">
        <f t="shared" ca="1" si="16"/>
        <v>69.47</v>
      </c>
      <c r="AO100" s="47">
        <f t="shared" ca="1" si="16"/>
        <v>76.95</v>
      </c>
      <c r="AP100" s="47">
        <f t="shared" ca="1" si="16"/>
        <v>94.88</v>
      </c>
      <c r="AQ100" s="47" t="e">
        <f t="shared" ca="1" si="16"/>
        <v>#N/A</v>
      </c>
      <c r="AR100">
        <v>98</v>
      </c>
      <c r="AT100">
        <v>99</v>
      </c>
      <c r="AU100" t="s">
        <v>40</v>
      </c>
      <c r="AV100">
        <v>10.247595451890801</v>
      </c>
      <c r="AW100">
        <v>77.369126549644193</v>
      </c>
      <c r="AX100">
        <v>65.414014471219105</v>
      </c>
      <c r="AY100">
        <v>59.808792881777798</v>
      </c>
      <c r="AZ100">
        <v>37.8967901485303</v>
      </c>
      <c r="BA100">
        <v>14.5215059273271</v>
      </c>
      <c r="BE100">
        <f ca="1"/>
        <v>10.08</v>
      </c>
      <c r="BF100">
        <f ca="1"/>
        <v>46.6</v>
      </c>
      <c r="BG100">
        <f ca="1"/>
        <v>47.42</v>
      </c>
      <c r="BH100">
        <f ca="1"/>
        <v>49.88</v>
      </c>
      <c r="BI100">
        <f ca="1"/>
        <v>54.15</v>
      </c>
      <c r="BJ100">
        <f ca="1"/>
        <v>56.19</v>
      </c>
      <c r="BK100">
        <f ca="1"/>
        <v>57.35</v>
      </c>
      <c r="BL100">
        <f ca="1"/>
        <v>57.97</v>
      </c>
      <c r="BM100">
        <f ca="1"/>
        <v>58.9</v>
      </c>
      <c r="BN100">
        <f ca="1"/>
        <v>61.1</v>
      </c>
      <c r="BO100">
        <f ca="1"/>
        <v>62.65</v>
      </c>
      <c r="BP100">
        <f ca="1"/>
        <v>63.83</v>
      </c>
      <c r="BQ100">
        <f ca="1"/>
        <v>64.400000000000006</v>
      </c>
      <c r="BR100">
        <f ca="1"/>
        <v>65.27</v>
      </c>
      <c r="BS100">
        <f ca="1"/>
        <v>67</v>
      </c>
      <c r="BT100">
        <f ca="1"/>
        <v>68.36</v>
      </c>
      <c r="BU100">
        <f ca="1"/>
        <v>69.599999999999994</v>
      </c>
      <c r="BV100">
        <f ca="1"/>
        <v>71.239999999999995</v>
      </c>
      <c r="BW100">
        <f ca="1"/>
        <v>72.849999999999994</v>
      </c>
      <c r="BX100">
        <f ca="1"/>
        <v>77.14</v>
      </c>
      <c r="BY100">
        <f ca="1"/>
        <v>95.46</v>
      </c>
      <c r="BZ100">
        <f ca="1"/>
        <v>95.61</v>
      </c>
    </row>
    <row r="101" spans="34:78">
      <c r="AH101">
        <v>10.08</v>
      </c>
      <c r="AI101" s="47">
        <f t="shared" ca="1" si="16"/>
        <v>46.6</v>
      </c>
      <c r="AJ101" s="47">
        <f t="shared" ca="1" si="16"/>
        <v>47.42</v>
      </c>
      <c r="AK101" s="47">
        <f t="shared" ca="1" si="16"/>
        <v>49.88</v>
      </c>
      <c r="AL101" s="47">
        <f t="shared" ca="1" si="16"/>
        <v>57.35</v>
      </c>
      <c r="AM101" s="47">
        <f t="shared" ca="1" si="16"/>
        <v>63.83</v>
      </c>
      <c r="AN101" s="47">
        <f t="shared" ca="1" si="16"/>
        <v>69.599999999999994</v>
      </c>
      <c r="AO101" s="47">
        <f t="shared" ca="1" si="16"/>
        <v>77.14</v>
      </c>
      <c r="AP101" s="47">
        <f t="shared" ca="1" si="16"/>
        <v>95.46</v>
      </c>
      <c r="AQ101" s="47" t="e">
        <f t="shared" ca="1" si="16"/>
        <v>#N/A</v>
      </c>
      <c r="AR101">
        <v>99</v>
      </c>
      <c r="AT101">
        <v>100</v>
      </c>
      <c r="AU101" t="s">
        <v>40</v>
      </c>
      <c r="AV101">
        <v>10.3309287852242</v>
      </c>
      <c r="AW101">
        <v>77.432783079929706</v>
      </c>
      <c r="AX101">
        <v>65.471025594002796</v>
      </c>
      <c r="AY101">
        <v>59.872775986047401</v>
      </c>
      <c r="AZ101">
        <v>37.898625729019599</v>
      </c>
      <c r="BA101">
        <v>14.5215071835053</v>
      </c>
      <c r="BE101">
        <f ca="1"/>
        <v>10.17</v>
      </c>
      <c r="BF101">
        <f ca="1"/>
        <v>46.72</v>
      </c>
      <c r="BG101">
        <f ca="1"/>
        <v>47.5</v>
      </c>
      <c r="BH101">
        <f ca="1"/>
        <v>49.92</v>
      </c>
      <c r="BI101">
        <f ca="1"/>
        <v>54.27</v>
      </c>
      <c r="BJ101">
        <f ca="1"/>
        <v>56.3</v>
      </c>
      <c r="BK101">
        <f ca="1"/>
        <v>57.45</v>
      </c>
      <c r="BL101">
        <f ca="1"/>
        <v>58.05</v>
      </c>
      <c r="BM101">
        <f ca="1"/>
        <v>58.97</v>
      </c>
      <c r="BN101">
        <f ca="1"/>
        <v>61.23</v>
      </c>
      <c r="BO101">
        <f ca="1"/>
        <v>62.81</v>
      </c>
      <c r="BP101">
        <f ca="1"/>
        <v>63.98</v>
      </c>
      <c r="BQ101">
        <f ca="1"/>
        <v>64.540000000000006</v>
      </c>
      <c r="BR101">
        <f ca="1"/>
        <v>65.400000000000006</v>
      </c>
      <c r="BS101">
        <f ca="1"/>
        <v>67.12</v>
      </c>
      <c r="BT101">
        <f ca="1"/>
        <v>68.47</v>
      </c>
      <c r="BU101">
        <f ca="1"/>
        <v>69.72</v>
      </c>
      <c r="BV101">
        <f ca="1"/>
        <v>71.38</v>
      </c>
      <c r="BW101">
        <f ca="1"/>
        <v>72.95</v>
      </c>
      <c r="BX101">
        <f ca="1"/>
        <v>77.34</v>
      </c>
      <c r="BY101">
        <f ca="1"/>
        <v>96.06</v>
      </c>
      <c r="BZ101">
        <f ca="1"/>
        <v>96.18</v>
      </c>
    </row>
    <row r="102" spans="34:78">
      <c r="AH102">
        <v>10.17</v>
      </c>
      <c r="AI102" s="47">
        <f t="shared" ca="1" si="16"/>
        <v>46.72</v>
      </c>
      <c r="AJ102" s="47">
        <f t="shared" ca="1" si="16"/>
        <v>47.5</v>
      </c>
      <c r="AK102" s="47">
        <f t="shared" ca="1" si="16"/>
        <v>49.92</v>
      </c>
      <c r="AL102" s="47">
        <f t="shared" ca="1" si="16"/>
        <v>57.45</v>
      </c>
      <c r="AM102" s="47">
        <f t="shared" ca="1" si="16"/>
        <v>63.98</v>
      </c>
      <c r="AN102" s="47">
        <f t="shared" ca="1" si="16"/>
        <v>69.72</v>
      </c>
      <c r="AO102" s="47">
        <f t="shared" ca="1" si="16"/>
        <v>77.34</v>
      </c>
      <c r="AP102" s="47">
        <f t="shared" ca="1" si="16"/>
        <v>96.06</v>
      </c>
      <c r="AQ102" s="47" t="e">
        <f t="shared" ca="1" si="16"/>
        <v>#N/A</v>
      </c>
      <c r="AR102">
        <v>100</v>
      </c>
      <c r="AT102">
        <v>101</v>
      </c>
      <c r="AU102" t="s">
        <v>40</v>
      </c>
      <c r="AV102">
        <v>10.414262118557501</v>
      </c>
      <c r="AW102">
        <v>77.494640656178305</v>
      </c>
      <c r="AX102">
        <v>65.526598936951899</v>
      </c>
      <c r="AY102">
        <v>59.935394948065898</v>
      </c>
      <c r="AZ102">
        <v>37.9003590560596</v>
      </c>
      <c r="BA102">
        <v>14.521508304180699</v>
      </c>
      <c r="BE102">
        <f ca="1"/>
        <v>10.25</v>
      </c>
      <c r="BF102">
        <f ca="1"/>
        <v>46.85</v>
      </c>
      <c r="BG102">
        <f ca="1"/>
        <v>47.59</v>
      </c>
      <c r="BH102">
        <f ca="1"/>
        <v>49.96</v>
      </c>
      <c r="BI102">
        <f ca="1"/>
        <v>54.39</v>
      </c>
      <c r="BJ102">
        <f ca="1"/>
        <v>56.41</v>
      </c>
      <c r="BK102">
        <f ca="1"/>
        <v>57.54</v>
      </c>
      <c r="BL102">
        <f ca="1"/>
        <v>58.14</v>
      </c>
      <c r="BM102">
        <f ca="1"/>
        <v>59.04</v>
      </c>
      <c r="BN102">
        <f ca="1"/>
        <v>61.35</v>
      </c>
      <c r="BO102">
        <f ca="1"/>
        <v>62.97</v>
      </c>
      <c r="BP102">
        <f ca="1"/>
        <v>64.13</v>
      </c>
      <c r="BQ102">
        <f ca="1"/>
        <v>64.69</v>
      </c>
      <c r="BR102">
        <f ca="1"/>
        <v>65.540000000000006</v>
      </c>
      <c r="BS102">
        <f ca="1"/>
        <v>67.25</v>
      </c>
      <c r="BT102">
        <f ca="1"/>
        <v>68.58</v>
      </c>
      <c r="BU102">
        <f ca="1"/>
        <v>69.86</v>
      </c>
      <c r="BV102">
        <f ca="1"/>
        <v>71.52</v>
      </c>
      <c r="BW102">
        <f ca="1"/>
        <v>73.06</v>
      </c>
      <c r="BX102">
        <f ca="1"/>
        <v>77.540000000000006</v>
      </c>
      <c r="BY102">
        <f ca="1"/>
        <v>96.66</v>
      </c>
      <c r="BZ102">
        <f ca="1"/>
        <v>96.77</v>
      </c>
    </row>
    <row r="103" spans="34:78">
      <c r="AH103">
        <v>10.25</v>
      </c>
      <c r="AI103" s="47">
        <f t="shared" ca="1" si="16"/>
        <v>46.85</v>
      </c>
      <c r="AJ103" s="47">
        <f t="shared" ca="1" si="16"/>
        <v>47.59</v>
      </c>
      <c r="AK103" s="47">
        <f t="shared" ca="1" si="16"/>
        <v>49.96</v>
      </c>
      <c r="AL103" s="47">
        <f t="shared" ca="1" si="16"/>
        <v>57.54</v>
      </c>
      <c r="AM103" s="47">
        <f t="shared" ca="1" si="16"/>
        <v>64.13</v>
      </c>
      <c r="AN103" s="47">
        <f t="shared" ca="1" si="16"/>
        <v>69.86</v>
      </c>
      <c r="AO103" s="47">
        <f t="shared" ca="1" si="16"/>
        <v>77.540000000000006</v>
      </c>
      <c r="AP103" s="47">
        <f t="shared" ca="1" si="16"/>
        <v>96.66</v>
      </c>
      <c r="AQ103" s="47" t="e">
        <f t="shared" ca="1" si="16"/>
        <v>#N/A</v>
      </c>
      <c r="AR103">
        <v>101</v>
      </c>
      <c r="AT103">
        <v>102</v>
      </c>
      <c r="AU103" t="s">
        <v>40</v>
      </c>
      <c r="AV103">
        <v>10.497595451890801</v>
      </c>
      <c r="AW103">
        <v>77.554750117410094</v>
      </c>
      <c r="AX103">
        <v>65.580770759847894</v>
      </c>
      <c r="AY103">
        <v>59.996678851825202</v>
      </c>
      <c r="AZ103">
        <v>37.901995825814403</v>
      </c>
      <c r="BA103">
        <v>14.521509303969699</v>
      </c>
      <c r="BE103">
        <f ca="1"/>
        <v>10.33</v>
      </c>
      <c r="BF103">
        <f ca="1"/>
        <v>46.98</v>
      </c>
      <c r="BG103">
        <f ca="1"/>
        <v>47.68</v>
      </c>
      <c r="BH103">
        <f ca="1"/>
        <v>50.01</v>
      </c>
      <c r="BI103">
        <f ca="1"/>
        <v>54.51</v>
      </c>
      <c r="BJ103">
        <f ca="1"/>
        <v>56.53</v>
      </c>
      <c r="BK103">
        <f ca="1"/>
        <v>57.64</v>
      </c>
      <c r="BL103">
        <f ca="1"/>
        <v>58.23</v>
      </c>
      <c r="BM103">
        <f ca="1"/>
        <v>59.12</v>
      </c>
      <c r="BN103">
        <f ca="1"/>
        <v>61.48</v>
      </c>
      <c r="BO103">
        <f ca="1"/>
        <v>63.13</v>
      </c>
      <c r="BP103">
        <f ca="1"/>
        <v>64.28</v>
      </c>
      <c r="BQ103">
        <f ca="1"/>
        <v>64.84</v>
      </c>
      <c r="BR103">
        <f ca="1"/>
        <v>65.67</v>
      </c>
      <c r="BS103">
        <f ca="1"/>
        <v>67.38</v>
      </c>
      <c r="BT103">
        <f ca="1"/>
        <v>68.7</v>
      </c>
      <c r="BU103">
        <f ca="1"/>
        <v>69.989999999999995</v>
      </c>
      <c r="BV103">
        <f ca="1"/>
        <v>71.650000000000006</v>
      </c>
      <c r="BW103">
        <f ca="1"/>
        <v>73.16</v>
      </c>
      <c r="BX103">
        <f ca="1"/>
        <v>77.739999999999995</v>
      </c>
      <c r="BY103">
        <f ca="1"/>
        <v>97.28</v>
      </c>
      <c r="BZ103">
        <f ca="1"/>
        <v>97.37</v>
      </c>
    </row>
    <row r="104" spans="34:78">
      <c r="AH104">
        <v>10.33</v>
      </c>
      <c r="AI104" s="47">
        <f t="shared" ref="AI104:AQ119" ca="1" si="17">IF(AND(AI$3&gt;=MIN($J$5:$AD$5),AI$3&lt;=MAX($J$5:$AD$5)),INDEX(allCentiles,$AR104,MATCH(AI$3,topRow)),NA())</f>
        <v>46.98</v>
      </c>
      <c r="AJ104" s="47">
        <f t="shared" ca="1" si="17"/>
        <v>47.68</v>
      </c>
      <c r="AK104" s="47">
        <f t="shared" ca="1" si="17"/>
        <v>50.01</v>
      </c>
      <c r="AL104" s="47">
        <f t="shared" ca="1" si="17"/>
        <v>57.64</v>
      </c>
      <c r="AM104" s="47">
        <f t="shared" ca="1" si="17"/>
        <v>64.28</v>
      </c>
      <c r="AN104" s="47">
        <f t="shared" ca="1" si="17"/>
        <v>69.989999999999995</v>
      </c>
      <c r="AO104" s="47">
        <f t="shared" ca="1" si="17"/>
        <v>77.739999999999995</v>
      </c>
      <c r="AP104" s="47">
        <f t="shared" ca="1" si="17"/>
        <v>97.28</v>
      </c>
      <c r="AQ104" s="47" t="e">
        <f t="shared" ca="1" si="17"/>
        <v>#N/A</v>
      </c>
      <c r="AR104">
        <v>102</v>
      </c>
      <c r="AT104">
        <v>103</v>
      </c>
      <c r="AU104" t="s">
        <v>40</v>
      </c>
      <c r="AV104">
        <v>10.5809287852242</v>
      </c>
      <c r="AW104">
        <v>77.613160865918204</v>
      </c>
      <c r="AX104">
        <v>65.6335764080264</v>
      </c>
      <c r="AY104">
        <v>60.056656161236099</v>
      </c>
      <c r="AZ104">
        <v>37.903541417135997</v>
      </c>
      <c r="BA104">
        <v>14.521510195912301</v>
      </c>
      <c r="BE104">
        <f ca="1"/>
        <v>10.42</v>
      </c>
      <c r="BF104">
        <f ca="1"/>
        <v>47.11</v>
      </c>
      <c r="BG104">
        <f ca="1"/>
        <v>47.78</v>
      </c>
      <c r="BH104">
        <f ca="1"/>
        <v>50.05</v>
      </c>
      <c r="BI104">
        <f ca="1"/>
        <v>54.63</v>
      </c>
      <c r="BJ104">
        <f ca="1"/>
        <v>56.65</v>
      </c>
      <c r="BK104">
        <f ca="1"/>
        <v>57.74</v>
      </c>
      <c r="BL104">
        <f ca="1"/>
        <v>58.32</v>
      </c>
      <c r="BM104">
        <f ca="1"/>
        <v>59.19</v>
      </c>
      <c r="BN104">
        <f ca="1"/>
        <v>61.61</v>
      </c>
      <c r="BO104">
        <f ca="1"/>
        <v>63.3</v>
      </c>
      <c r="BP104">
        <f ca="1"/>
        <v>64.44</v>
      </c>
      <c r="BQ104">
        <f ca="1"/>
        <v>65</v>
      </c>
      <c r="BR104">
        <f ca="1"/>
        <v>65.81</v>
      </c>
      <c r="BS104">
        <f ca="1"/>
        <v>67.510000000000005</v>
      </c>
      <c r="BT104">
        <f ca="1"/>
        <v>68.81</v>
      </c>
      <c r="BU104">
        <f ca="1"/>
        <v>70.12</v>
      </c>
      <c r="BV104">
        <f ca="1"/>
        <v>71.8</v>
      </c>
      <c r="BW104">
        <f ca="1"/>
        <v>73.27</v>
      </c>
      <c r="BX104">
        <f ca="1"/>
        <v>77.94</v>
      </c>
      <c r="BY104">
        <f ca="1"/>
        <v>97.9</v>
      </c>
      <c r="BZ104">
        <f ca="1"/>
        <v>97.98</v>
      </c>
    </row>
    <row r="105" spans="34:78">
      <c r="AH105">
        <v>10.42</v>
      </c>
      <c r="AI105" s="47">
        <f t="shared" ca="1" si="17"/>
        <v>47.11</v>
      </c>
      <c r="AJ105" s="47">
        <f t="shared" ca="1" si="17"/>
        <v>47.78</v>
      </c>
      <c r="AK105" s="47">
        <f t="shared" ca="1" si="17"/>
        <v>50.05</v>
      </c>
      <c r="AL105" s="47">
        <f t="shared" ca="1" si="17"/>
        <v>57.74</v>
      </c>
      <c r="AM105" s="47">
        <f t="shared" ca="1" si="17"/>
        <v>64.44</v>
      </c>
      <c r="AN105" s="47">
        <f t="shared" ca="1" si="17"/>
        <v>70.12</v>
      </c>
      <c r="AO105" s="47">
        <f t="shared" ca="1" si="17"/>
        <v>77.94</v>
      </c>
      <c r="AP105" s="47">
        <f t="shared" ca="1" si="17"/>
        <v>97.9</v>
      </c>
      <c r="AQ105" s="47" t="e">
        <f t="shared" ca="1" si="17"/>
        <v>#N/A</v>
      </c>
      <c r="AR105">
        <v>103</v>
      </c>
      <c r="AT105">
        <v>104</v>
      </c>
      <c r="AU105" t="s">
        <v>40</v>
      </c>
      <c r="AV105">
        <v>10.664262118557501</v>
      </c>
      <c r="AW105">
        <v>77.669920907870903</v>
      </c>
      <c r="AX105">
        <v>65.685050335438902</v>
      </c>
      <c r="AY105">
        <v>60.115354733349001</v>
      </c>
      <c r="AZ105">
        <v>37.905000909240002</v>
      </c>
      <c r="BA105">
        <v>14.521510991641801</v>
      </c>
      <c r="BE105">
        <f ca="1"/>
        <v>10.5</v>
      </c>
      <c r="BF105">
        <f ca="1"/>
        <v>47.23</v>
      </c>
      <c r="BG105">
        <f ca="1"/>
        <v>47.87</v>
      </c>
      <c r="BH105">
        <f ca="1"/>
        <v>50.1</v>
      </c>
      <c r="BI105">
        <f ca="1"/>
        <v>54.75</v>
      </c>
      <c r="BJ105">
        <f ca="1"/>
        <v>56.77</v>
      </c>
      <c r="BK105">
        <f ca="1"/>
        <v>57.84</v>
      </c>
      <c r="BL105">
        <f ca="1"/>
        <v>58.41</v>
      </c>
      <c r="BM105">
        <f ca="1"/>
        <v>59.26</v>
      </c>
      <c r="BN105">
        <f ca="1"/>
        <v>61.74</v>
      </c>
      <c r="BO105">
        <f ca="1"/>
        <v>63.47</v>
      </c>
      <c r="BP105">
        <f ca="1"/>
        <v>64.599999999999994</v>
      </c>
      <c r="BQ105">
        <f ca="1"/>
        <v>65.150000000000006</v>
      </c>
      <c r="BR105">
        <f ca="1"/>
        <v>65.95</v>
      </c>
      <c r="BS105">
        <f ca="1"/>
        <v>67.64</v>
      </c>
      <c r="BT105">
        <f ca="1"/>
        <v>68.930000000000007</v>
      </c>
      <c r="BU105">
        <f ca="1"/>
        <v>70.260000000000005</v>
      </c>
      <c r="BV105">
        <f ca="1"/>
        <v>71.94</v>
      </c>
      <c r="BW105">
        <f ca="1"/>
        <v>73.38</v>
      </c>
      <c r="BX105">
        <f ca="1"/>
        <v>78.16</v>
      </c>
      <c r="BY105">
        <f ca="1"/>
        <v>98.54</v>
      </c>
      <c r="BZ105">
        <f ca="1"/>
        <v>98.6</v>
      </c>
    </row>
    <row r="106" spans="34:78">
      <c r="AH106">
        <v>10.5</v>
      </c>
      <c r="AI106" s="47">
        <f t="shared" ca="1" si="17"/>
        <v>47.23</v>
      </c>
      <c r="AJ106" s="47">
        <f t="shared" ca="1" si="17"/>
        <v>47.87</v>
      </c>
      <c r="AK106" s="47">
        <f t="shared" ca="1" si="17"/>
        <v>50.1</v>
      </c>
      <c r="AL106" s="47">
        <f t="shared" ca="1" si="17"/>
        <v>57.84</v>
      </c>
      <c r="AM106" s="47">
        <f t="shared" ca="1" si="17"/>
        <v>64.599999999999994</v>
      </c>
      <c r="AN106" s="47">
        <f t="shared" ca="1" si="17"/>
        <v>70.260000000000005</v>
      </c>
      <c r="AO106" s="47">
        <f t="shared" ca="1" si="17"/>
        <v>78.16</v>
      </c>
      <c r="AP106" s="47">
        <f t="shared" ca="1" si="17"/>
        <v>98.54</v>
      </c>
      <c r="AQ106" s="47" t="e">
        <f t="shared" ca="1" si="17"/>
        <v>#N/A</v>
      </c>
      <c r="AR106">
        <v>104</v>
      </c>
      <c r="AT106">
        <v>105</v>
      </c>
      <c r="AU106" t="s">
        <v>40</v>
      </c>
      <c r="AV106">
        <v>10.747595451890801</v>
      </c>
      <c r="AW106">
        <v>77.725076892767007</v>
      </c>
      <c r="AX106">
        <v>65.735226127132805</v>
      </c>
      <c r="AY106">
        <v>60.172801831292098</v>
      </c>
      <c r="AZ106">
        <v>37.9063790983978</v>
      </c>
      <c r="BA106">
        <v>14.5215117015366</v>
      </c>
      <c r="BE106">
        <f ca="1"/>
        <v>10.58</v>
      </c>
      <c r="BF106">
        <f ca="1"/>
        <v>47.36</v>
      </c>
      <c r="BG106">
        <f ca="1"/>
        <v>47.97</v>
      </c>
      <c r="BH106">
        <f ca="1"/>
        <v>50.15</v>
      </c>
      <c r="BI106">
        <f ca="1"/>
        <v>54.88</v>
      </c>
      <c r="BJ106">
        <f ca="1"/>
        <v>56.89</v>
      </c>
      <c r="BK106">
        <f ca="1"/>
        <v>57.94</v>
      </c>
      <c r="BL106">
        <f ca="1"/>
        <v>58.5</v>
      </c>
      <c r="BM106">
        <f ca="1"/>
        <v>59.34</v>
      </c>
      <c r="BN106">
        <f ca="1"/>
        <v>61.88</v>
      </c>
      <c r="BO106">
        <f ca="1"/>
        <v>63.64</v>
      </c>
      <c r="BP106">
        <f ca="1"/>
        <v>64.75</v>
      </c>
      <c r="BQ106">
        <f ca="1"/>
        <v>65.31</v>
      </c>
      <c r="BR106">
        <f ca="1"/>
        <v>66.09</v>
      </c>
      <c r="BS106">
        <f ca="1"/>
        <v>67.77</v>
      </c>
      <c r="BT106">
        <f ca="1"/>
        <v>69.040000000000006</v>
      </c>
      <c r="BU106">
        <f ca="1"/>
        <v>70.400000000000006</v>
      </c>
      <c r="BV106">
        <f ca="1"/>
        <v>72.09</v>
      </c>
      <c r="BW106">
        <f ca="1"/>
        <v>73.489999999999995</v>
      </c>
      <c r="BX106">
        <f ca="1"/>
        <v>78.37</v>
      </c>
      <c r="BY106">
        <f ca="1"/>
        <v>99.18</v>
      </c>
      <c r="BZ106">
        <f ca="1"/>
        <v>99.23</v>
      </c>
    </row>
    <row r="107" spans="34:78">
      <c r="AH107">
        <v>10.58</v>
      </c>
      <c r="AI107" s="47">
        <f t="shared" ca="1" si="17"/>
        <v>47.36</v>
      </c>
      <c r="AJ107" s="47">
        <f t="shared" ca="1" si="17"/>
        <v>47.97</v>
      </c>
      <c r="AK107" s="47">
        <f t="shared" ca="1" si="17"/>
        <v>50.15</v>
      </c>
      <c r="AL107" s="47">
        <f t="shared" ca="1" si="17"/>
        <v>57.94</v>
      </c>
      <c r="AM107" s="47">
        <f t="shared" ca="1" si="17"/>
        <v>64.75</v>
      </c>
      <c r="AN107" s="47">
        <f t="shared" ca="1" si="17"/>
        <v>70.400000000000006</v>
      </c>
      <c r="AO107" s="47">
        <f t="shared" ca="1" si="17"/>
        <v>78.37</v>
      </c>
      <c r="AP107" s="47">
        <f t="shared" ca="1" si="17"/>
        <v>99.18</v>
      </c>
      <c r="AQ107" s="47" t="e">
        <f t="shared" ca="1" si="17"/>
        <v>#N/A</v>
      </c>
      <c r="AR107">
        <v>105</v>
      </c>
      <c r="AT107">
        <v>106</v>
      </c>
      <c r="AU107" t="s">
        <v>40</v>
      </c>
      <c r="AV107">
        <v>10.8309287852242</v>
      </c>
      <c r="AW107">
        <v>77.778674151775107</v>
      </c>
      <c r="AX107">
        <v>65.784136521164697</v>
      </c>
      <c r="AY107">
        <v>60.2290241369342</v>
      </c>
      <c r="AZ107">
        <v>37.907680513697798</v>
      </c>
      <c r="BA107">
        <v>14.5215123348557</v>
      </c>
      <c r="BE107">
        <f ca="1"/>
        <v>10.67</v>
      </c>
      <c r="BF107">
        <f ca="1"/>
        <v>47.49</v>
      </c>
      <c r="BG107">
        <f ca="1"/>
        <v>48.06</v>
      </c>
      <c r="BH107">
        <f ca="1"/>
        <v>50.2</v>
      </c>
      <c r="BI107">
        <f ca="1"/>
        <v>55.01</v>
      </c>
      <c r="BJ107">
        <f ca="1"/>
        <v>57.02</v>
      </c>
      <c r="BK107">
        <f ca="1"/>
        <v>58.05</v>
      </c>
      <c r="BL107">
        <f ca="1"/>
        <v>58.59</v>
      </c>
      <c r="BM107">
        <f ca="1"/>
        <v>59.42</v>
      </c>
      <c r="BN107">
        <f ca="1"/>
        <v>62.02</v>
      </c>
      <c r="BO107">
        <f ca="1"/>
        <v>63.81</v>
      </c>
      <c r="BP107">
        <f ca="1"/>
        <v>64.92</v>
      </c>
      <c r="BQ107">
        <f ca="1"/>
        <v>65.47</v>
      </c>
      <c r="BR107">
        <f ca="1"/>
        <v>66.239999999999995</v>
      </c>
      <c r="BS107">
        <f ca="1"/>
        <v>67.91</v>
      </c>
      <c r="BT107">
        <f ca="1"/>
        <v>69.16</v>
      </c>
      <c r="BU107">
        <f ca="1"/>
        <v>70.540000000000006</v>
      </c>
      <c r="BV107">
        <f ca="1"/>
        <v>72.239999999999995</v>
      </c>
      <c r="BW107">
        <f ca="1"/>
        <v>73.61</v>
      </c>
      <c r="BX107">
        <f ca="1"/>
        <v>78.59</v>
      </c>
      <c r="BY107">
        <f ca="1"/>
        <v>99.84</v>
      </c>
      <c r="BZ107">
        <f ca="1"/>
        <v>99.88</v>
      </c>
    </row>
    <row r="108" spans="34:78">
      <c r="AH108">
        <v>10.67</v>
      </c>
      <c r="AI108" s="47">
        <f t="shared" ca="1" si="17"/>
        <v>47.49</v>
      </c>
      <c r="AJ108" s="47">
        <f t="shared" ca="1" si="17"/>
        <v>48.06</v>
      </c>
      <c r="AK108" s="47">
        <f t="shared" ca="1" si="17"/>
        <v>50.2</v>
      </c>
      <c r="AL108" s="47">
        <f t="shared" ca="1" si="17"/>
        <v>58.05</v>
      </c>
      <c r="AM108" s="47">
        <f t="shared" ca="1" si="17"/>
        <v>64.92</v>
      </c>
      <c r="AN108" s="47">
        <f t="shared" ca="1" si="17"/>
        <v>70.540000000000006</v>
      </c>
      <c r="AO108" s="47">
        <f t="shared" ca="1" si="17"/>
        <v>78.59</v>
      </c>
      <c r="AP108" s="47">
        <f t="shared" ca="1" si="17"/>
        <v>99.84</v>
      </c>
      <c r="AQ108" s="47" t="e">
        <f t="shared" ca="1" si="17"/>
        <v>#N/A</v>
      </c>
      <c r="AR108">
        <v>106</v>
      </c>
      <c r="AT108">
        <v>107</v>
      </c>
      <c r="AU108" t="s">
        <v>40</v>
      </c>
      <c r="AV108">
        <v>10.914262118557501</v>
      </c>
      <c r="AW108">
        <v>77.8307567349907</v>
      </c>
      <c r="AX108">
        <v>65.831813429960505</v>
      </c>
      <c r="AY108">
        <v>60.284047763277201</v>
      </c>
      <c r="AZ108">
        <v>37.908909431929999</v>
      </c>
      <c r="BA108">
        <v>14.521512899859101</v>
      </c>
      <c r="BE108">
        <f ca="1"/>
        <v>10.75</v>
      </c>
      <c r="BF108">
        <f ca="1"/>
        <v>47.62</v>
      </c>
      <c r="BG108">
        <f ca="1"/>
        <v>48.16</v>
      </c>
      <c r="BH108">
        <f ca="1"/>
        <v>50.25</v>
      </c>
      <c r="BI108">
        <f ca="1"/>
        <v>55.14</v>
      </c>
      <c r="BJ108">
        <f ca="1"/>
        <v>57.14</v>
      </c>
      <c r="BK108">
        <f ca="1"/>
        <v>58.15</v>
      </c>
      <c r="BL108">
        <f ca="1"/>
        <v>58.69</v>
      </c>
      <c r="BM108">
        <f ca="1"/>
        <v>59.49</v>
      </c>
      <c r="BN108">
        <f ca="1"/>
        <v>62.15</v>
      </c>
      <c r="BO108">
        <f ca="1"/>
        <v>63.99</v>
      </c>
      <c r="BP108">
        <f ca="1"/>
        <v>65.08</v>
      </c>
      <c r="BQ108">
        <f ca="1"/>
        <v>65.63</v>
      </c>
      <c r="BR108">
        <f ca="1"/>
        <v>66.38</v>
      </c>
      <c r="BS108">
        <f ca="1"/>
        <v>68.05</v>
      </c>
      <c r="BT108">
        <f ca="1"/>
        <v>69.28</v>
      </c>
      <c r="BU108">
        <f ca="1"/>
        <v>70.680000000000007</v>
      </c>
      <c r="BV108">
        <f ca="1"/>
        <v>72.39</v>
      </c>
      <c r="BW108">
        <f ca="1"/>
        <v>73.73</v>
      </c>
      <c r="BX108">
        <f ca="1"/>
        <v>78.81</v>
      </c>
      <c r="BY108">
        <f ca="1"/>
        <v>100</v>
      </c>
      <c r="BZ108">
        <f ca="1"/>
        <v>100</v>
      </c>
    </row>
    <row r="109" spans="34:78">
      <c r="AH109">
        <v>10.75</v>
      </c>
      <c r="AI109" s="47">
        <f t="shared" ca="1" si="17"/>
        <v>47.62</v>
      </c>
      <c r="AJ109" s="47">
        <f t="shared" ca="1" si="17"/>
        <v>48.16</v>
      </c>
      <c r="AK109" s="47">
        <f t="shared" ca="1" si="17"/>
        <v>50.25</v>
      </c>
      <c r="AL109" s="47">
        <f t="shared" ca="1" si="17"/>
        <v>58.15</v>
      </c>
      <c r="AM109" s="47">
        <f t="shared" ca="1" si="17"/>
        <v>65.08</v>
      </c>
      <c r="AN109" s="47">
        <f t="shared" ca="1" si="17"/>
        <v>70.680000000000007</v>
      </c>
      <c r="AO109" s="47">
        <f t="shared" ca="1" si="17"/>
        <v>78.81</v>
      </c>
      <c r="AP109" s="47">
        <f t="shared" ca="1" si="17"/>
        <v>100</v>
      </c>
      <c r="AQ109" s="47" t="e">
        <f t="shared" ca="1" si="17"/>
        <v>#N/A</v>
      </c>
      <c r="AR109">
        <v>107</v>
      </c>
      <c r="AT109">
        <v>108</v>
      </c>
      <c r="AU109" t="s">
        <v>40</v>
      </c>
      <c r="AV109">
        <v>10.997595451890801</v>
      </c>
      <c r="AW109">
        <v>77.881367447639207</v>
      </c>
      <c r="AX109">
        <v>65.8782879611379</v>
      </c>
      <c r="AY109">
        <v>60.337898266584801</v>
      </c>
      <c r="AZ109">
        <v>37.910069891639701</v>
      </c>
      <c r="BA109">
        <v>14.521513403916201</v>
      </c>
      <c r="BE109">
        <f ca="1"/>
        <v>10.83</v>
      </c>
      <c r="BF109">
        <f ca="1"/>
        <v>47.76</v>
      </c>
      <c r="BG109">
        <f ca="1"/>
        <v>48.26</v>
      </c>
      <c r="BH109">
        <f ca="1"/>
        <v>50.3</v>
      </c>
      <c r="BI109">
        <f ca="1"/>
        <v>55.27</v>
      </c>
      <c r="BJ109">
        <f ca="1"/>
        <v>57.27</v>
      </c>
      <c r="BK109">
        <f ca="1"/>
        <v>58.26</v>
      </c>
      <c r="BL109">
        <f ca="1"/>
        <v>58.78</v>
      </c>
      <c r="BM109">
        <f ca="1"/>
        <v>59.57</v>
      </c>
      <c r="BN109">
        <f ca="1"/>
        <v>62.29</v>
      </c>
      <c r="BO109">
        <f ca="1"/>
        <v>64.17</v>
      </c>
      <c r="BP109">
        <f ca="1"/>
        <v>65.25</v>
      </c>
      <c r="BQ109">
        <f ca="1"/>
        <v>65.8</v>
      </c>
      <c r="BR109">
        <f ca="1"/>
        <v>66.53</v>
      </c>
      <c r="BS109">
        <f ca="1"/>
        <v>68.19</v>
      </c>
      <c r="BT109">
        <f ca="1"/>
        <v>69.400000000000006</v>
      </c>
      <c r="BU109">
        <f ca="1"/>
        <v>70.83</v>
      </c>
      <c r="BV109">
        <f ca="1"/>
        <v>72.540000000000006</v>
      </c>
      <c r="BW109">
        <f ca="1"/>
        <v>73.849999999999994</v>
      </c>
      <c r="BX109">
        <f ca="1"/>
        <v>79.040000000000006</v>
      </c>
      <c r="BY109">
        <f ca="1"/>
        <v>100</v>
      </c>
      <c r="BZ109">
        <f ca="1"/>
        <v>100</v>
      </c>
    </row>
    <row r="110" spans="34:78">
      <c r="AH110">
        <v>10.83</v>
      </c>
      <c r="AI110" s="47">
        <f t="shared" ca="1" si="17"/>
        <v>47.76</v>
      </c>
      <c r="AJ110" s="47">
        <f t="shared" ca="1" si="17"/>
        <v>48.26</v>
      </c>
      <c r="AK110" s="47">
        <f t="shared" ca="1" si="17"/>
        <v>50.3</v>
      </c>
      <c r="AL110" s="47">
        <f t="shared" ca="1" si="17"/>
        <v>58.26</v>
      </c>
      <c r="AM110" s="47">
        <f t="shared" ca="1" si="17"/>
        <v>65.25</v>
      </c>
      <c r="AN110" s="47">
        <f t="shared" ca="1" si="17"/>
        <v>70.83</v>
      </c>
      <c r="AO110" s="47">
        <f t="shared" ca="1" si="17"/>
        <v>79.040000000000006</v>
      </c>
      <c r="AP110" s="47">
        <f t="shared" ca="1" si="17"/>
        <v>100</v>
      </c>
      <c r="AQ110" s="47" t="e">
        <f t="shared" ca="1" si="17"/>
        <v>#N/A</v>
      </c>
      <c r="AR110">
        <v>108</v>
      </c>
      <c r="AT110">
        <v>109</v>
      </c>
      <c r="AU110" t="s">
        <v>40</v>
      </c>
      <c r="AV110">
        <v>11.0809287852242</v>
      </c>
      <c r="AW110">
        <v>77.930547885256601</v>
      </c>
      <c r="AX110">
        <v>65.923590437802204</v>
      </c>
      <c r="AY110">
        <v>60.390600658251898</v>
      </c>
      <c r="AZ110">
        <v>37.9111657063998</v>
      </c>
      <c r="BA110">
        <v>14.521513853601</v>
      </c>
      <c r="BE110">
        <f ca="1"/>
        <v>10.92</v>
      </c>
      <c r="BF110">
        <f ca="1"/>
        <v>47.89</v>
      </c>
      <c r="BG110">
        <f ca="1"/>
        <v>48.36</v>
      </c>
      <c r="BH110">
        <f ca="1"/>
        <v>50.35</v>
      </c>
      <c r="BI110">
        <f ca="1"/>
        <v>55.41</v>
      </c>
      <c r="BJ110">
        <f ca="1"/>
        <v>57.4</v>
      </c>
      <c r="BK110">
        <f ca="1"/>
        <v>58.37</v>
      </c>
      <c r="BL110">
        <f ca="1"/>
        <v>58.88</v>
      </c>
      <c r="BM110">
        <f ca="1"/>
        <v>59.65</v>
      </c>
      <c r="BN110">
        <f ca="1"/>
        <v>62.44</v>
      </c>
      <c r="BO110">
        <f ca="1"/>
        <v>64.36</v>
      </c>
      <c r="BP110">
        <f ca="1"/>
        <v>65.42</v>
      </c>
      <c r="BQ110">
        <f ca="1"/>
        <v>65.97</v>
      </c>
      <c r="BR110">
        <f ca="1"/>
        <v>66.680000000000007</v>
      </c>
      <c r="BS110">
        <f ca="1"/>
        <v>68.33</v>
      </c>
      <c r="BT110">
        <f ca="1"/>
        <v>69.52</v>
      </c>
      <c r="BU110">
        <f ca="1"/>
        <v>70.97</v>
      </c>
      <c r="BV110">
        <f ca="1"/>
        <v>72.7</v>
      </c>
      <c r="BW110">
        <f ca="1"/>
        <v>73.97</v>
      </c>
      <c r="BX110">
        <f ca="1"/>
        <v>79.27</v>
      </c>
      <c r="BY110">
        <f ca="1"/>
        <v>100</v>
      </c>
      <c r="BZ110">
        <f ca="1"/>
        <v>100</v>
      </c>
    </row>
    <row r="111" spans="34:78">
      <c r="AH111">
        <v>10.92</v>
      </c>
      <c r="AI111" s="47">
        <f t="shared" ca="1" si="17"/>
        <v>47.89</v>
      </c>
      <c r="AJ111" s="47">
        <f t="shared" ca="1" si="17"/>
        <v>48.36</v>
      </c>
      <c r="AK111" s="47">
        <f t="shared" ca="1" si="17"/>
        <v>50.35</v>
      </c>
      <c r="AL111" s="47">
        <f t="shared" ca="1" si="17"/>
        <v>58.37</v>
      </c>
      <c r="AM111" s="47">
        <f t="shared" ca="1" si="17"/>
        <v>65.42</v>
      </c>
      <c r="AN111" s="47">
        <f t="shared" ca="1" si="17"/>
        <v>70.97</v>
      </c>
      <c r="AO111" s="47">
        <f t="shared" ca="1" si="17"/>
        <v>79.27</v>
      </c>
      <c r="AP111" s="47">
        <f t="shared" ca="1" si="17"/>
        <v>100</v>
      </c>
      <c r="AQ111" s="47" t="e">
        <f t="shared" ca="1" si="17"/>
        <v>#N/A</v>
      </c>
      <c r="AR111">
        <v>109</v>
      </c>
      <c r="AT111">
        <v>110</v>
      </c>
      <c r="AU111" t="s">
        <v>40</v>
      </c>
      <c r="AV111">
        <v>11.164262118557501</v>
      </c>
      <c r="AW111">
        <v>77.978338467875702</v>
      </c>
      <c r="AX111">
        <v>65.967750418332002</v>
      </c>
      <c r="AY111">
        <v>60.442179416421901</v>
      </c>
      <c r="AZ111">
        <v>37.912200477343198</v>
      </c>
      <c r="BA111">
        <v>14.5215142547786</v>
      </c>
      <c r="BE111">
        <f ca="1"/>
        <v>11</v>
      </c>
      <c r="BF111">
        <f ca="1"/>
        <v>48.02</v>
      </c>
      <c r="BG111">
        <f ca="1"/>
        <v>48.47</v>
      </c>
      <c r="BH111">
        <f ca="1"/>
        <v>50.4</v>
      </c>
      <c r="BI111">
        <f ca="1"/>
        <v>55.55</v>
      </c>
      <c r="BJ111">
        <f ca="1"/>
        <v>57.54</v>
      </c>
      <c r="BK111">
        <f ca="1"/>
        <v>58.48</v>
      </c>
      <c r="BL111">
        <f ca="1"/>
        <v>58.98</v>
      </c>
      <c r="BM111">
        <f ca="1"/>
        <v>59.73</v>
      </c>
      <c r="BN111">
        <f ca="1"/>
        <v>62.58</v>
      </c>
      <c r="BO111">
        <f ca="1"/>
        <v>64.540000000000006</v>
      </c>
      <c r="BP111">
        <f ca="1"/>
        <v>65.59</v>
      </c>
      <c r="BQ111">
        <f ca="1"/>
        <v>66.14</v>
      </c>
      <c r="BR111">
        <f ca="1"/>
        <v>66.83</v>
      </c>
      <c r="BS111">
        <f ca="1"/>
        <v>68.47</v>
      </c>
      <c r="BT111">
        <f ca="1"/>
        <v>69.650000000000006</v>
      </c>
      <c r="BU111">
        <f ca="1"/>
        <v>71.12</v>
      </c>
      <c r="BV111">
        <f ca="1"/>
        <v>72.849999999999994</v>
      </c>
      <c r="BW111">
        <f ca="1"/>
        <v>74.09</v>
      </c>
      <c r="BX111">
        <f ca="1"/>
        <v>79.510000000000005</v>
      </c>
      <c r="BY111">
        <f ca="1"/>
        <v>100</v>
      </c>
      <c r="BZ111">
        <f ca="1"/>
        <v>100</v>
      </c>
    </row>
    <row r="112" spans="34:78">
      <c r="AH112">
        <v>11</v>
      </c>
      <c r="AI112" s="47">
        <f t="shared" ca="1" si="17"/>
        <v>48.02</v>
      </c>
      <c r="AJ112" s="47">
        <f t="shared" ca="1" si="17"/>
        <v>48.47</v>
      </c>
      <c r="AK112" s="47">
        <f t="shared" ca="1" si="17"/>
        <v>50.4</v>
      </c>
      <c r="AL112" s="47">
        <f t="shared" ca="1" si="17"/>
        <v>58.48</v>
      </c>
      <c r="AM112" s="47">
        <f t="shared" ca="1" si="17"/>
        <v>65.59</v>
      </c>
      <c r="AN112" s="47">
        <f t="shared" ca="1" si="17"/>
        <v>71.12</v>
      </c>
      <c r="AO112" s="47">
        <f t="shared" ca="1" si="17"/>
        <v>79.510000000000005</v>
      </c>
      <c r="AP112" s="47">
        <f t="shared" ca="1" si="17"/>
        <v>100</v>
      </c>
      <c r="AQ112" s="47" t="e">
        <f t="shared" ca="1" si="17"/>
        <v>#N/A</v>
      </c>
      <c r="AR112">
        <v>110</v>
      </c>
      <c r="AT112">
        <v>111</v>
      </c>
      <c r="AU112" t="s">
        <v>40</v>
      </c>
      <c r="AV112">
        <v>11.247595451890801</v>
      </c>
      <c r="AW112">
        <v>78.024778473246201</v>
      </c>
      <c r="AX112">
        <v>66.010796715664497</v>
      </c>
      <c r="AY112">
        <v>60.492658497355499</v>
      </c>
      <c r="AZ112">
        <v>37.913177604996697</v>
      </c>
      <c r="BA112">
        <v>14.521514612681599</v>
      </c>
      <c r="BE112">
        <f ca="1"/>
        <v>11.08</v>
      </c>
      <c r="BF112">
        <f ca="1"/>
        <v>48.15</v>
      </c>
      <c r="BG112">
        <f ca="1"/>
        <v>48.57</v>
      </c>
      <c r="BH112">
        <f ca="1"/>
        <v>50.46</v>
      </c>
      <c r="BI112">
        <f ca="1"/>
        <v>55.69</v>
      </c>
      <c r="BJ112">
        <f ca="1"/>
        <v>57.67</v>
      </c>
      <c r="BK112">
        <f ca="1"/>
        <v>58.6</v>
      </c>
      <c r="BL112">
        <f ca="1"/>
        <v>59.08</v>
      </c>
      <c r="BM112">
        <f ca="1"/>
        <v>59.82</v>
      </c>
      <c r="BN112">
        <f ca="1"/>
        <v>62.73</v>
      </c>
      <c r="BO112">
        <f ca="1"/>
        <v>64.73</v>
      </c>
      <c r="BP112">
        <f ca="1"/>
        <v>65.760000000000005</v>
      </c>
      <c r="BQ112">
        <f ca="1"/>
        <v>66.31</v>
      </c>
      <c r="BR112">
        <f ca="1"/>
        <v>66.989999999999995</v>
      </c>
      <c r="BS112">
        <f ca="1"/>
        <v>68.62</v>
      </c>
      <c r="BT112">
        <f ca="1"/>
        <v>69.77</v>
      </c>
      <c r="BU112">
        <f ca="1"/>
        <v>71.27</v>
      </c>
      <c r="BV112">
        <f ca="1"/>
        <v>73.02</v>
      </c>
      <c r="BW112">
        <f ca="1"/>
        <v>74.22</v>
      </c>
      <c r="BX112">
        <f ca="1"/>
        <v>79.75</v>
      </c>
      <c r="BY112">
        <f ca="1"/>
        <v>100</v>
      </c>
      <c r="BZ112">
        <f ca="1"/>
        <v>100</v>
      </c>
    </row>
    <row r="113" spans="34:78">
      <c r="AH113">
        <v>11.08</v>
      </c>
      <c r="AI113" s="47">
        <f t="shared" ca="1" si="17"/>
        <v>48.15</v>
      </c>
      <c r="AJ113" s="47">
        <f t="shared" ca="1" si="17"/>
        <v>48.57</v>
      </c>
      <c r="AK113" s="47">
        <f t="shared" ca="1" si="17"/>
        <v>50.46</v>
      </c>
      <c r="AL113" s="47">
        <f t="shared" ca="1" si="17"/>
        <v>58.6</v>
      </c>
      <c r="AM113" s="47">
        <f t="shared" ca="1" si="17"/>
        <v>65.760000000000005</v>
      </c>
      <c r="AN113" s="47">
        <f t="shared" ca="1" si="17"/>
        <v>71.27</v>
      </c>
      <c r="AO113" s="47">
        <f t="shared" ca="1" si="17"/>
        <v>79.75</v>
      </c>
      <c r="AP113" s="47">
        <f t="shared" ca="1" si="17"/>
        <v>100</v>
      </c>
      <c r="AQ113" s="47" t="e">
        <f t="shared" ca="1" si="17"/>
        <v>#N/A</v>
      </c>
      <c r="AR113">
        <v>111</v>
      </c>
      <c r="AT113">
        <v>112</v>
      </c>
      <c r="AU113" t="s">
        <v>40</v>
      </c>
      <c r="AV113">
        <v>11.3309287852242</v>
      </c>
      <c r="AW113">
        <v>78.069906069115802</v>
      </c>
      <c r="AX113">
        <v>66.052757416095304</v>
      </c>
      <c r="AY113">
        <v>60.542061346557702</v>
      </c>
      <c r="AZ113">
        <v>37.914100300456397</v>
      </c>
      <c r="BA113">
        <v>14.521514931977901</v>
      </c>
      <c r="BE113">
        <f ca="1"/>
        <v>11.17</v>
      </c>
      <c r="BF113">
        <f ca="1"/>
        <v>48.29</v>
      </c>
      <c r="BG113">
        <f ca="1"/>
        <v>48.68</v>
      </c>
      <c r="BH113">
        <f ca="1"/>
        <v>50.51</v>
      </c>
      <c r="BI113">
        <f ca="1"/>
        <v>55.83</v>
      </c>
      <c r="BJ113">
        <f ca="1"/>
        <v>57.81</v>
      </c>
      <c r="BK113">
        <f ca="1"/>
        <v>58.71</v>
      </c>
      <c r="BL113">
        <f ca="1"/>
        <v>59.18</v>
      </c>
      <c r="BM113">
        <f ca="1"/>
        <v>59.9</v>
      </c>
      <c r="BN113">
        <f ca="1"/>
        <v>62.88</v>
      </c>
      <c r="BO113">
        <f ca="1"/>
        <v>64.92</v>
      </c>
      <c r="BP113">
        <f ca="1"/>
        <v>65.94</v>
      </c>
      <c r="BQ113">
        <f ca="1"/>
        <v>66.48</v>
      </c>
      <c r="BR113">
        <f ca="1"/>
        <v>67.150000000000006</v>
      </c>
      <c r="BS113">
        <f ca="1"/>
        <v>68.760000000000005</v>
      </c>
      <c r="BT113">
        <f ca="1"/>
        <v>69.900000000000006</v>
      </c>
      <c r="BU113">
        <f ca="1"/>
        <v>71.430000000000007</v>
      </c>
      <c r="BV113">
        <f ca="1"/>
        <v>73.180000000000007</v>
      </c>
      <c r="BW113">
        <f ca="1"/>
        <v>74.349999999999994</v>
      </c>
      <c r="BX113">
        <f ca="1"/>
        <v>80</v>
      </c>
      <c r="BY113">
        <f ca="1"/>
        <v>100</v>
      </c>
      <c r="BZ113">
        <f ca="1"/>
        <v>100</v>
      </c>
    </row>
    <row r="114" spans="34:78">
      <c r="AH114">
        <v>11.17</v>
      </c>
      <c r="AI114" s="47">
        <f t="shared" ref="AI114:AQ124" ca="1" si="18">IF(AND(AI$3&gt;=MIN($J$5:$AD$5),AI$3&lt;=MAX($J$5:$AD$5)),INDEX(allCentiles,$AR114,MATCH(AI$3,topRow)),NA())</f>
        <v>48.29</v>
      </c>
      <c r="AJ114" s="47">
        <f t="shared" ca="1" si="18"/>
        <v>48.68</v>
      </c>
      <c r="AK114" s="47">
        <f t="shared" ca="1" si="18"/>
        <v>50.51</v>
      </c>
      <c r="AL114" s="47">
        <f t="shared" ca="1" si="18"/>
        <v>58.71</v>
      </c>
      <c r="AM114" s="47">
        <f t="shared" ca="1" si="18"/>
        <v>65.94</v>
      </c>
      <c r="AN114" s="47">
        <f t="shared" ca="1" si="18"/>
        <v>71.430000000000007</v>
      </c>
      <c r="AO114" s="47">
        <f t="shared" ca="1" si="17"/>
        <v>80</v>
      </c>
      <c r="AP114" s="47">
        <f t="shared" ca="1" si="17"/>
        <v>100</v>
      </c>
      <c r="AQ114" s="47" t="e">
        <f t="shared" ca="1" si="18"/>
        <v>#N/A</v>
      </c>
      <c r="AR114">
        <v>112</v>
      </c>
      <c r="AT114">
        <v>113</v>
      </c>
      <c r="AU114" t="s">
        <v>40</v>
      </c>
      <c r="AV114">
        <v>11.414262118557501</v>
      </c>
      <c r="AW114">
        <v>78.113758344599503</v>
      </c>
      <c r="AX114">
        <v>66.093659897603601</v>
      </c>
      <c r="AY114">
        <v>60.590410909666701</v>
      </c>
      <c r="AZ114">
        <v>37.914971595939797</v>
      </c>
      <c r="BA114">
        <v>14.521515216831901</v>
      </c>
      <c r="BE114">
        <f ca="1"/>
        <v>11.25</v>
      </c>
      <c r="BF114">
        <f ca="1"/>
        <v>48.42</v>
      </c>
      <c r="BG114">
        <f ca="1"/>
        <v>48.79</v>
      </c>
      <c r="BH114">
        <f ca="1"/>
        <v>50.57</v>
      </c>
      <c r="BI114">
        <f ca="1"/>
        <v>55.97</v>
      </c>
      <c r="BJ114">
        <f ca="1"/>
        <v>57.95</v>
      </c>
      <c r="BK114">
        <f ca="1"/>
        <v>58.83</v>
      </c>
      <c r="BL114">
        <f ca="1"/>
        <v>59.29</v>
      </c>
      <c r="BM114">
        <f ca="1"/>
        <v>59.98</v>
      </c>
      <c r="BN114">
        <f ca="1"/>
        <v>63.03</v>
      </c>
      <c r="BO114">
        <f ca="1"/>
        <v>65.11</v>
      </c>
      <c r="BP114">
        <f ca="1"/>
        <v>66.11</v>
      </c>
      <c r="BQ114">
        <f ca="1"/>
        <v>66.66</v>
      </c>
      <c r="BR114">
        <f ca="1"/>
        <v>67.31</v>
      </c>
      <c r="BS114">
        <f ca="1"/>
        <v>68.91</v>
      </c>
      <c r="BT114">
        <f ca="1"/>
        <v>70.03</v>
      </c>
      <c r="BU114">
        <f ca="1"/>
        <v>71.58</v>
      </c>
      <c r="BV114">
        <f ca="1"/>
        <v>73.34</v>
      </c>
      <c r="BW114">
        <f ca="1"/>
        <v>74.48</v>
      </c>
      <c r="BX114">
        <f ca="1"/>
        <v>80.25</v>
      </c>
      <c r="BY114">
        <f ca="1"/>
        <v>100</v>
      </c>
      <c r="BZ114">
        <f ca="1"/>
        <v>100</v>
      </c>
    </row>
    <row r="115" spans="34:78">
      <c r="AH115">
        <v>11.25</v>
      </c>
      <c r="AI115" s="47">
        <f t="shared" ca="1" si="18"/>
        <v>48.42</v>
      </c>
      <c r="AJ115" s="47">
        <f t="shared" ca="1" si="18"/>
        <v>48.79</v>
      </c>
      <c r="AK115" s="47">
        <f t="shared" ca="1" si="18"/>
        <v>50.57</v>
      </c>
      <c r="AL115" s="47">
        <f t="shared" ca="1" si="18"/>
        <v>58.83</v>
      </c>
      <c r="AM115" s="47">
        <f t="shared" ca="1" si="18"/>
        <v>66.11</v>
      </c>
      <c r="AN115" s="47">
        <f t="shared" ca="1" si="18"/>
        <v>71.58</v>
      </c>
      <c r="AO115" s="47">
        <f t="shared" ca="1" si="17"/>
        <v>80.25</v>
      </c>
      <c r="AP115" s="47">
        <f t="shared" ca="1" si="17"/>
        <v>100</v>
      </c>
      <c r="AQ115" s="47" t="e">
        <f t="shared" ca="1" si="18"/>
        <v>#N/A</v>
      </c>
      <c r="AR115">
        <v>113</v>
      </c>
      <c r="AT115">
        <v>114</v>
      </c>
      <c r="AU115" t="s">
        <v>40</v>
      </c>
      <c r="AV115">
        <v>11.497595451890801</v>
      </c>
      <c r="AW115">
        <v>78.156371340662005</v>
      </c>
      <c r="AX115">
        <v>66.133530847715406</v>
      </c>
      <c r="AY115">
        <v>60.637729643112102</v>
      </c>
      <c r="AZ115">
        <v>37.9157943547511</v>
      </c>
      <c r="BA115">
        <v>14.521515470959001</v>
      </c>
      <c r="BE115">
        <f ca="1"/>
        <v>11.33</v>
      </c>
      <c r="BF115">
        <f ca="1"/>
        <v>48.56</v>
      </c>
      <c r="BG115">
        <f ca="1"/>
        <v>48.9</v>
      </c>
      <c r="BH115">
        <f ca="1"/>
        <v>50.63</v>
      </c>
      <c r="BI115">
        <f ca="1"/>
        <v>56.12</v>
      </c>
      <c r="BJ115">
        <f ca="1"/>
        <v>58.09</v>
      </c>
      <c r="BK115">
        <f ca="1"/>
        <v>58.94</v>
      </c>
      <c r="BL115">
        <f ca="1"/>
        <v>59.39</v>
      </c>
      <c r="BM115">
        <f ca="1"/>
        <v>60.07</v>
      </c>
      <c r="BN115">
        <f ca="1"/>
        <v>63.18</v>
      </c>
      <c r="BO115">
        <f ca="1"/>
        <v>65.31</v>
      </c>
      <c r="BP115">
        <f ca="1"/>
        <v>66.290000000000006</v>
      </c>
      <c r="BQ115">
        <f ca="1"/>
        <v>66.84</v>
      </c>
      <c r="BR115">
        <f ca="1"/>
        <v>67.47</v>
      </c>
      <c r="BS115">
        <f ca="1"/>
        <v>69.06</v>
      </c>
      <c r="BT115">
        <f ca="1"/>
        <v>70.16</v>
      </c>
      <c r="BU115">
        <f ca="1"/>
        <v>71.739999999999995</v>
      </c>
      <c r="BV115">
        <f ca="1"/>
        <v>73.510000000000005</v>
      </c>
      <c r="BW115">
        <f ca="1"/>
        <v>74.61</v>
      </c>
      <c r="BX115">
        <f ca="1"/>
        <v>80.5</v>
      </c>
      <c r="BY115">
        <f ca="1"/>
        <v>100</v>
      </c>
      <c r="BZ115">
        <f ca="1"/>
        <v>100</v>
      </c>
    </row>
    <row r="116" spans="34:78">
      <c r="AH116">
        <v>11.33</v>
      </c>
      <c r="AI116" s="47">
        <f t="shared" ca="1" si="18"/>
        <v>48.56</v>
      </c>
      <c r="AJ116" s="47">
        <f t="shared" ca="1" si="18"/>
        <v>48.9</v>
      </c>
      <c r="AK116" s="47">
        <f t="shared" ca="1" si="18"/>
        <v>50.63</v>
      </c>
      <c r="AL116" s="47">
        <f t="shared" ca="1" si="18"/>
        <v>58.94</v>
      </c>
      <c r="AM116" s="47">
        <f t="shared" ca="1" si="18"/>
        <v>66.290000000000006</v>
      </c>
      <c r="AN116" s="47">
        <f t="shared" ca="1" si="18"/>
        <v>71.739999999999995</v>
      </c>
      <c r="AO116" s="47">
        <f t="shared" ca="1" si="17"/>
        <v>80.5</v>
      </c>
      <c r="AP116" s="47">
        <f t="shared" ca="1" si="17"/>
        <v>100</v>
      </c>
      <c r="AQ116" s="47" t="e">
        <f t="shared" ca="1" si="18"/>
        <v>#N/A</v>
      </c>
      <c r="AR116">
        <v>114</v>
      </c>
      <c r="AT116">
        <v>115</v>
      </c>
      <c r="AU116" t="s">
        <v>40</v>
      </c>
      <c r="AV116">
        <v>11.5809287852242</v>
      </c>
      <c r="AW116">
        <v>78.197780079738607</v>
      </c>
      <c r="AX116">
        <v>66.172396280916502</v>
      </c>
      <c r="AY116">
        <v>60.684039524544097</v>
      </c>
      <c r="AZ116">
        <v>37.916571280689901</v>
      </c>
      <c r="BA116">
        <v>14.5215156976736</v>
      </c>
      <c r="BE116">
        <f ca="1"/>
        <v>11.42</v>
      </c>
      <c r="BF116">
        <f ca="1"/>
        <v>48.69</v>
      </c>
      <c r="BG116">
        <f ca="1"/>
        <v>49.01</v>
      </c>
      <c r="BH116">
        <f ca="1"/>
        <v>50.68</v>
      </c>
      <c r="BI116">
        <f ca="1"/>
        <v>56.27</v>
      </c>
      <c r="BJ116">
        <f ca="1"/>
        <v>58.23</v>
      </c>
      <c r="BK116">
        <f ca="1"/>
        <v>59.06</v>
      </c>
      <c r="BL116">
        <f ca="1"/>
        <v>59.5</v>
      </c>
      <c r="BM116">
        <f ca="1"/>
        <v>60.16</v>
      </c>
      <c r="BN116">
        <f ca="1"/>
        <v>63.33</v>
      </c>
      <c r="BO116">
        <f ca="1"/>
        <v>65.510000000000005</v>
      </c>
      <c r="BP116">
        <f ca="1"/>
        <v>66.48</v>
      </c>
      <c r="BQ116">
        <f ca="1"/>
        <v>67.02</v>
      </c>
      <c r="BR116">
        <f ca="1"/>
        <v>67.63</v>
      </c>
      <c r="BS116">
        <f ca="1"/>
        <v>69.209999999999994</v>
      </c>
      <c r="BT116">
        <f ca="1"/>
        <v>70.290000000000006</v>
      </c>
      <c r="BU116">
        <f ca="1"/>
        <v>71.900000000000006</v>
      </c>
      <c r="BV116">
        <f ca="1"/>
        <v>73.680000000000007</v>
      </c>
      <c r="BW116">
        <f ca="1"/>
        <v>74.75</v>
      </c>
      <c r="BX116">
        <f ca="1"/>
        <v>80.760000000000005</v>
      </c>
      <c r="BY116">
        <f ca="1"/>
        <v>100</v>
      </c>
      <c r="BZ116">
        <f ca="1"/>
        <v>100</v>
      </c>
    </row>
    <row r="117" spans="34:78">
      <c r="AH117">
        <v>11.42</v>
      </c>
      <c r="AI117" s="47">
        <f t="shared" ca="1" si="18"/>
        <v>48.69</v>
      </c>
      <c r="AJ117" s="47">
        <f t="shared" ca="1" si="18"/>
        <v>49.01</v>
      </c>
      <c r="AK117" s="47">
        <f t="shared" ca="1" si="18"/>
        <v>50.68</v>
      </c>
      <c r="AL117" s="47">
        <f t="shared" ca="1" si="18"/>
        <v>59.06</v>
      </c>
      <c r="AM117" s="47">
        <f t="shared" ca="1" si="18"/>
        <v>66.48</v>
      </c>
      <c r="AN117" s="47">
        <f t="shared" ca="1" si="18"/>
        <v>71.900000000000006</v>
      </c>
      <c r="AO117" s="47">
        <f t="shared" ca="1" si="17"/>
        <v>80.760000000000005</v>
      </c>
      <c r="AP117" s="47">
        <f t="shared" ca="1" si="17"/>
        <v>100</v>
      </c>
      <c r="AQ117" s="47" t="e">
        <f t="shared" ca="1" si="18"/>
        <v>#N/A</v>
      </c>
      <c r="AR117">
        <v>115</v>
      </c>
      <c r="AT117">
        <v>116</v>
      </c>
      <c r="AU117" t="s">
        <v>40</v>
      </c>
      <c r="AV117">
        <v>11.664262118557501</v>
      </c>
      <c r="AW117">
        <v>78.238018594519403</v>
      </c>
      <c r="AX117">
        <v>66.210281555625897</v>
      </c>
      <c r="AY117">
        <v>60.729362063041997</v>
      </c>
      <c r="AZ117">
        <v>37.917304926937298</v>
      </c>
      <c r="BA117">
        <v>14.5215158999327</v>
      </c>
      <c r="BE117">
        <f ca="1"/>
        <v>11.5</v>
      </c>
      <c r="BF117">
        <f ca="1"/>
        <v>48.83</v>
      </c>
      <c r="BG117">
        <f ca="1"/>
        <v>49.12</v>
      </c>
      <c r="BH117">
        <f ca="1"/>
        <v>50.74</v>
      </c>
      <c r="BI117">
        <f ca="1"/>
        <v>56.42</v>
      </c>
      <c r="BJ117">
        <f ca="1"/>
        <v>58.37</v>
      </c>
      <c r="BK117">
        <f ca="1"/>
        <v>59.18</v>
      </c>
      <c r="BL117">
        <f ca="1"/>
        <v>59.6</v>
      </c>
      <c r="BM117">
        <f ca="1"/>
        <v>60.24</v>
      </c>
      <c r="BN117">
        <f ca="1"/>
        <v>63.49</v>
      </c>
      <c r="BO117">
        <f ca="1"/>
        <v>65.709999999999994</v>
      </c>
      <c r="BP117">
        <f ca="1"/>
        <v>66.66</v>
      </c>
      <c r="BQ117">
        <f ca="1"/>
        <v>67.209999999999994</v>
      </c>
      <c r="BR117">
        <f ca="1"/>
        <v>67.790000000000006</v>
      </c>
      <c r="BS117">
        <f ca="1"/>
        <v>69.37</v>
      </c>
      <c r="BT117">
        <f ca="1"/>
        <v>70.42</v>
      </c>
      <c r="BU117">
        <f ca="1"/>
        <v>72.069999999999993</v>
      </c>
      <c r="BV117">
        <f ca="1"/>
        <v>73.849999999999994</v>
      </c>
      <c r="BW117">
        <f ca="1"/>
        <v>74.89</v>
      </c>
      <c r="BX117">
        <f ca="1"/>
        <v>81.02</v>
      </c>
      <c r="BY117">
        <f ca="1"/>
        <v>100</v>
      </c>
      <c r="BZ117">
        <f ca="1"/>
        <v>100</v>
      </c>
    </row>
    <row r="118" spans="34:78">
      <c r="AH118">
        <v>11.5</v>
      </c>
      <c r="AI118" s="47">
        <f t="shared" ca="1" si="18"/>
        <v>48.83</v>
      </c>
      <c r="AJ118" s="47">
        <f t="shared" ca="1" si="18"/>
        <v>49.12</v>
      </c>
      <c r="AK118" s="47">
        <f t="shared" ca="1" si="18"/>
        <v>50.74</v>
      </c>
      <c r="AL118" s="47">
        <f t="shared" ca="1" si="18"/>
        <v>59.18</v>
      </c>
      <c r="AM118" s="47">
        <f t="shared" ca="1" si="18"/>
        <v>66.66</v>
      </c>
      <c r="AN118" s="47">
        <f t="shared" ca="1" si="18"/>
        <v>72.069999999999993</v>
      </c>
      <c r="AO118" s="47">
        <f t="shared" ca="1" si="17"/>
        <v>81.02</v>
      </c>
      <c r="AP118" s="47">
        <f t="shared" ca="1" si="17"/>
        <v>100</v>
      </c>
      <c r="AQ118" s="47" t="e">
        <f t="shared" ca="1" si="18"/>
        <v>#N/A</v>
      </c>
      <c r="AR118">
        <v>116</v>
      </c>
      <c r="AT118">
        <v>117</v>
      </c>
      <c r="AU118" t="s">
        <v>40</v>
      </c>
      <c r="AV118">
        <v>11.747595451890801</v>
      </c>
      <c r="AW118">
        <v>78.277119955919602</v>
      </c>
      <c r="AX118">
        <v>66.247211390741299</v>
      </c>
      <c r="AY118">
        <v>60.773718309103899</v>
      </c>
      <c r="AZ118">
        <v>37.917997704446002</v>
      </c>
      <c r="BA118">
        <v>14.521516080374299</v>
      </c>
      <c r="BE118">
        <f ca="1"/>
        <v>11.58</v>
      </c>
      <c r="BF118">
        <f ca="1"/>
        <v>48.96</v>
      </c>
      <c r="BG118">
        <f ca="1"/>
        <v>49.24</v>
      </c>
      <c r="BH118">
        <f ca="1"/>
        <v>50.8</v>
      </c>
      <c r="BI118">
        <f ca="1"/>
        <v>56.58</v>
      </c>
      <c r="BJ118">
        <f ca="1"/>
        <v>58.52</v>
      </c>
      <c r="BK118">
        <f ca="1"/>
        <v>59.31</v>
      </c>
      <c r="BL118">
        <f ca="1"/>
        <v>59.71</v>
      </c>
      <c r="BM118">
        <f ca="1"/>
        <v>60.33</v>
      </c>
      <c r="BN118">
        <f ca="1"/>
        <v>63.65</v>
      </c>
      <c r="BO118">
        <f ca="1"/>
        <v>65.91</v>
      </c>
      <c r="BP118">
        <f ca="1"/>
        <v>66.849999999999994</v>
      </c>
      <c r="BQ118">
        <f ca="1"/>
        <v>67.39</v>
      </c>
      <c r="BR118">
        <f ca="1"/>
        <v>67.959999999999994</v>
      </c>
      <c r="BS118">
        <f ca="1"/>
        <v>69.52</v>
      </c>
      <c r="BT118">
        <f ca="1"/>
        <v>70.56</v>
      </c>
      <c r="BU118">
        <f ca="1"/>
        <v>72.23</v>
      </c>
      <c r="BV118">
        <f ca="1"/>
        <v>74.03</v>
      </c>
      <c r="BW118">
        <f ca="1"/>
        <v>75.03</v>
      </c>
      <c r="BX118">
        <f ca="1"/>
        <v>81.290000000000006</v>
      </c>
      <c r="BY118">
        <f ca="1"/>
        <v>100</v>
      </c>
      <c r="BZ118">
        <f ca="1"/>
        <v>100</v>
      </c>
    </row>
    <row r="119" spans="34:78">
      <c r="AH119">
        <v>11.58</v>
      </c>
      <c r="AI119" s="47">
        <f t="shared" ca="1" si="18"/>
        <v>48.96</v>
      </c>
      <c r="AJ119" s="47">
        <f t="shared" ca="1" si="18"/>
        <v>49.24</v>
      </c>
      <c r="AK119" s="47">
        <f t="shared" ca="1" si="18"/>
        <v>50.8</v>
      </c>
      <c r="AL119" s="47">
        <f t="shared" ca="1" si="18"/>
        <v>59.31</v>
      </c>
      <c r="AM119" s="47">
        <f t="shared" ca="1" si="18"/>
        <v>66.849999999999994</v>
      </c>
      <c r="AN119" s="47">
        <f t="shared" ca="1" si="18"/>
        <v>72.23</v>
      </c>
      <c r="AO119" s="47">
        <f t="shared" ca="1" si="17"/>
        <v>81.290000000000006</v>
      </c>
      <c r="AP119" s="47">
        <f t="shared" ca="1" si="17"/>
        <v>100</v>
      </c>
      <c r="AQ119" s="47" t="e">
        <f t="shared" ca="1" si="18"/>
        <v>#N/A</v>
      </c>
      <c r="AR119">
        <v>117</v>
      </c>
      <c r="AT119">
        <v>118</v>
      </c>
      <c r="AU119" t="s">
        <v>40</v>
      </c>
      <c r="AV119">
        <v>11.8309287852242</v>
      </c>
      <c r="AW119">
        <v>78.315116300259902</v>
      </c>
      <c r="AX119">
        <v>66.283209881767405</v>
      </c>
      <c r="AY119">
        <v>60.8171288644238</v>
      </c>
      <c r="AZ119">
        <v>37.918651889863398</v>
      </c>
      <c r="BA119">
        <v>14.521516241351801</v>
      </c>
      <c r="BE119">
        <f ca="1"/>
        <v>11.67</v>
      </c>
      <c r="BF119">
        <f ca="1"/>
        <v>49.1</v>
      </c>
      <c r="BG119">
        <f ca="1"/>
        <v>49.35</v>
      </c>
      <c r="BH119">
        <f ca="1"/>
        <v>50.86</v>
      </c>
      <c r="BI119">
        <f ca="1"/>
        <v>56.73</v>
      </c>
      <c r="BJ119">
        <f ca="1"/>
        <v>58.67</v>
      </c>
      <c r="BK119">
        <f ca="1"/>
        <v>59.43</v>
      </c>
      <c r="BL119">
        <f ca="1"/>
        <v>59.82</v>
      </c>
      <c r="BM119">
        <f ca="1"/>
        <v>60.42</v>
      </c>
      <c r="BN119">
        <f ca="1"/>
        <v>63.81</v>
      </c>
      <c r="BO119">
        <f ca="1"/>
        <v>66.12</v>
      </c>
      <c r="BP119">
        <f ca="1"/>
        <v>67.040000000000006</v>
      </c>
      <c r="BQ119">
        <f ca="1"/>
        <v>67.58</v>
      </c>
      <c r="BR119">
        <f ca="1"/>
        <v>68.13</v>
      </c>
      <c r="BS119">
        <f ca="1"/>
        <v>69.680000000000007</v>
      </c>
      <c r="BT119">
        <f ca="1"/>
        <v>70.69</v>
      </c>
      <c r="BU119">
        <f ca="1"/>
        <v>72.400000000000006</v>
      </c>
      <c r="BV119">
        <f ca="1"/>
        <v>74.209999999999994</v>
      </c>
      <c r="BW119">
        <f ca="1"/>
        <v>75.17</v>
      </c>
      <c r="BX119">
        <f ca="1"/>
        <v>81.56</v>
      </c>
      <c r="BY119">
        <f ca="1"/>
        <v>100</v>
      </c>
      <c r="BZ119">
        <f ca="1"/>
        <v>100</v>
      </c>
    </row>
    <row r="120" spans="34:78">
      <c r="AH120">
        <v>11.67</v>
      </c>
      <c r="AI120" s="47">
        <f t="shared" ca="1" si="18"/>
        <v>49.1</v>
      </c>
      <c r="AJ120" s="47">
        <f t="shared" ca="1" si="18"/>
        <v>49.35</v>
      </c>
      <c r="AK120" s="47">
        <f t="shared" ca="1" si="18"/>
        <v>50.86</v>
      </c>
      <c r="AL120" s="47">
        <f t="shared" ca="1" si="18"/>
        <v>59.43</v>
      </c>
      <c r="AM120" s="47">
        <f t="shared" ca="1" si="18"/>
        <v>67.040000000000006</v>
      </c>
      <c r="AN120" s="47">
        <f t="shared" ca="1" si="18"/>
        <v>72.400000000000006</v>
      </c>
      <c r="AO120" s="47">
        <f t="shared" ca="1" si="18"/>
        <v>81.56</v>
      </c>
      <c r="AP120" s="47">
        <f t="shared" ca="1" si="18"/>
        <v>100</v>
      </c>
      <c r="AQ120" s="47" t="e">
        <f t="shared" ca="1" si="18"/>
        <v>#N/A</v>
      </c>
      <c r="AR120">
        <v>118</v>
      </c>
      <c r="AT120">
        <v>119</v>
      </c>
      <c r="AU120" t="s">
        <v>40</v>
      </c>
      <c r="AV120">
        <v>11.914262118557501</v>
      </c>
      <c r="AW120">
        <v>78.352038855678103</v>
      </c>
      <c r="AX120">
        <v>66.318300516537704</v>
      </c>
      <c r="AY120">
        <v>60.859613891460398</v>
      </c>
      <c r="AZ120">
        <v>37.919269633013201</v>
      </c>
      <c r="BA120">
        <v>14.5215163849648</v>
      </c>
      <c r="BE120">
        <f ca="1"/>
        <v>11.75</v>
      </c>
      <c r="BF120">
        <f ca="1"/>
        <v>49.24</v>
      </c>
      <c r="BG120">
        <f ca="1"/>
        <v>49.47</v>
      </c>
      <c r="BH120">
        <f ca="1"/>
        <v>50.93</v>
      </c>
      <c r="BI120">
        <f ca="1"/>
        <v>56.89</v>
      </c>
      <c r="BJ120">
        <f ca="1"/>
        <v>58.82</v>
      </c>
      <c r="BK120">
        <f ca="1"/>
        <v>59.56</v>
      </c>
      <c r="BL120">
        <f ca="1"/>
        <v>59.94</v>
      </c>
      <c r="BM120">
        <f ca="1"/>
        <v>60.51</v>
      </c>
      <c r="BN120">
        <f ca="1"/>
        <v>63.97</v>
      </c>
      <c r="BO120">
        <f ca="1"/>
        <v>66.33</v>
      </c>
      <c r="BP120">
        <f ca="1"/>
        <v>67.23</v>
      </c>
      <c r="BQ120">
        <f ca="1"/>
        <v>67.77</v>
      </c>
      <c r="BR120">
        <f ca="1"/>
        <v>68.3</v>
      </c>
      <c r="BS120">
        <f ca="1"/>
        <v>69.84</v>
      </c>
      <c r="BT120">
        <f ca="1"/>
        <v>70.83</v>
      </c>
      <c r="BU120">
        <f ca="1"/>
        <v>72.569999999999993</v>
      </c>
      <c r="BV120">
        <f ca="1"/>
        <v>74.39</v>
      </c>
      <c r="BW120">
        <f ca="1"/>
        <v>75.319999999999993</v>
      </c>
      <c r="BX120">
        <f ca="1"/>
        <v>81.83</v>
      </c>
      <c r="BY120">
        <f ca="1"/>
        <v>100</v>
      </c>
      <c r="BZ120">
        <f ca="1"/>
        <v>100</v>
      </c>
    </row>
    <row r="121" spans="34:78">
      <c r="AH121">
        <v>11.75</v>
      </c>
      <c r="AI121" s="47">
        <f t="shared" ca="1" si="18"/>
        <v>49.24</v>
      </c>
      <c r="AJ121" s="47">
        <f t="shared" ca="1" si="18"/>
        <v>49.47</v>
      </c>
      <c r="AK121" s="47">
        <f t="shared" ca="1" si="18"/>
        <v>50.93</v>
      </c>
      <c r="AL121" s="47">
        <f t="shared" ca="1" si="18"/>
        <v>59.56</v>
      </c>
      <c r="AM121" s="47">
        <f t="shared" ca="1" si="18"/>
        <v>67.23</v>
      </c>
      <c r="AN121" s="47">
        <f t="shared" ca="1" si="18"/>
        <v>72.569999999999993</v>
      </c>
      <c r="AO121" s="47">
        <f t="shared" ca="1" si="18"/>
        <v>81.83</v>
      </c>
      <c r="AP121" s="47">
        <f t="shared" ca="1" si="18"/>
        <v>100</v>
      </c>
      <c r="AQ121" s="47" t="e">
        <f t="shared" ca="1" si="18"/>
        <v>#N/A</v>
      </c>
      <c r="AR121">
        <v>119</v>
      </c>
      <c r="AT121">
        <v>120</v>
      </c>
      <c r="AU121" t="s">
        <v>40</v>
      </c>
      <c r="AV121">
        <v>11.997595451890801</v>
      </c>
      <c r="AW121">
        <v>78.387917967794806</v>
      </c>
      <c r="AX121">
        <v>66.352506190539103</v>
      </c>
      <c r="AY121">
        <v>60.9011931228018</v>
      </c>
      <c r="AZ121">
        <v>37.919852963960302</v>
      </c>
      <c r="BA121">
        <v>14.521516513086301</v>
      </c>
      <c r="BE121">
        <f ca="1"/>
        <v>11.83</v>
      </c>
      <c r="BF121">
        <f ca="1"/>
        <v>49.38</v>
      </c>
      <c r="BG121">
        <f ca="1"/>
        <v>49.59</v>
      </c>
      <c r="BH121">
        <f ca="1"/>
        <v>50.99</v>
      </c>
      <c r="BI121">
        <f ca="1"/>
        <v>57.05</v>
      </c>
      <c r="BJ121">
        <f ca="1"/>
        <v>58.97</v>
      </c>
      <c r="BK121">
        <f ca="1"/>
        <v>59.68</v>
      </c>
      <c r="BL121">
        <f ca="1"/>
        <v>60.05</v>
      </c>
      <c r="BM121">
        <f ca="1"/>
        <v>60.61</v>
      </c>
      <c r="BN121">
        <f ca="1"/>
        <v>64.14</v>
      </c>
      <c r="BO121">
        <f ca="1"/>
        <v>66.540000000000006</v>
      </c>
      <c r="BP121">
        <f ca="1"/>
        <v>67.430000000000007</v>
      </c>
      <c r="BQ121">
        <f ca="1"/>
        <v>67.959999999999994</v>
      </c>
      <c r="BR121">
        <f ca="1"/>
        <v>68.48</v>
      </c>
      <c r="BS121">
        <f ca="1"/>
        <v>70</v>
      </c>
      <c r="BT121">
        <f ca="1"/>
        <v>70.97</v>
      </c>
      <c r="BU121">
        <f ca="1"/>
        <v>72.739999999999995</v>
      </c>
      <c r="BV121">
        <f ca="1"/>
        <v>74.569999999999993</v>
      </c>
      <c r="BW121">
        <f ca="1"/>
        <v>75.459999999999994</v>
      </c>
      <c r="BX121">
        <f ca="1"/>
        <v>82.11</v>
      </c>
      <c r="BY121">
        <f ca="1"/>
        <v>100</v>
      </c>
      <c r="BZ121">
        <f ca="1"/>
        <v>100</v>
      </c>
    </row>
    <row r="122" spans="34:78" s="71" customFormat="1" ht="16" customHeight="1">
      <c r="AH122">
        <v>11.83</v>
      </c>
      <c r="AI122" s="47">
        <f t="shared" ca="1" si="18"/>
        <v>49.38</v>
      </c>
      <c r="AJ122" s="47">
        <f t="shared" ca="1" si="18"/>
        <v>49.59</v>
      </c>
      <c r="AK122" s="47">
        <f t="shared" ca="1" si="18"/>
        <v>50.99</v>
      </c>
      <c r="AL122" s="47">
        <f t="shared" ca="1" si="18"/>
        <v>59.68</v>
      </c>
      <c r="AM122" s="47">
        <f t="shared" ca="1" si="18"/>
        <v>67.430000000000007</v>
      </c>
      <c r="AN122" s="47">
        <f t="shared" ca="1" si="18"/>
        <v>72.739999999999995</v>
      </c>
      <c r="AO122" s="47">
        <f t="shared" ca="1" si="18"/>
        <v>82.11</v>
      </c>
      <c r="AP122" s="47">
        <f t="shared" ca="1" si="18"/>
        <v>100</v>
      </c>
      <c r="AQ122" s="47" t="e">
        <f t="shared" ca="1" si="18"/>
        <v>#N/A</v>
      </c>
      <c r="AR122">
        <v>120</v>
      </c>
      <c r="BE122" s="71">
        <f ca="1"/>
        <v>11.92</v>
      </c>
      <c r="BF122" s="71">
        <f ca="1"/>
        <v>49.52</v>
      </c>
      <c r="BG122" s="71">
        <f ca="1"/>
        <v>49.71</v>
      </c>
      <c r="BH122" s="71">
        <f ca="1"/>
        <v>51.05</v>
      </c>
      <c r="BI122" s="71">
        <f ca="1"/>
        <v>57.21</v>
      </c>
      <c r="BJ122" s="71">
        <f ca="1"/>
        <v>59.12</v>
      </c>
      <c r="BK122" s="71">
        <f ca="1"/>
        <v>59.81</v>
      </c>
      <c r="BL122" s="71">
        <f ca="1"/>
        <v>60.16</v>
      </c>
      <c r="BM122" s="71">
        <f ca="1"/>
        <v>60.7</v>
      </c>
      <c r="BN122" s="71">
        <f ca="1"/>
        <v>64.3</v>
      </c>
      <c r="BO122" s="71">
        <f ca="1"/>
        <v>66.760000000000005</v>
      </c>
      <c r="BP122" s="71">
        <f ca="1"/>
        <v>67.62</v>
      </c>
      <c r="BQ122" s="71">
        <f ca="1"/>
        <v>68.16</v>
      </c>
      <c r="BR122" s="71">
        <f ca="1"/>
        <v>68.650000000000006</v>
      </c>
      <c r="BS122" s="71">
        <f ca="1"/>
        <v>70.16</v>
      </c>
      <c r="BT122" s="71">
        <f ca="1"/>
        <v>71.11</v>
      </c>
      <c r="BU122" s="71">
        <f ca="1"/>
        <v>72.91</v>
      </c>
      <c r="BV122" s="71">
        <f ca="1"/>
        <v>74.75</v>
      </c>
      <c r="BW122" s="71">
        <f ca="1"/>
        <v>75.61</v>
      </c>
      <c r="BX122" s="71">
        <f ca="1"/>
        <v>82.4</v>
      </c>
      <c r="BY122" s="71">
        <f ca="1"/>
        <v>100</v>
      </c>
      <c r="BZ122" s="71">
        <f ca="1"/>
        <v>100</v>
      </c>
    </row>
    <row r="123" spans="34:78" ht="16" customHeight="1">
      <c r="AH123">
        <v>11.92</v>
      </c>
      <c r="AI123" s="47">
        <f t="shared" ca="1" si="18"/>
        <v>49.52</v>
      </c>
      <c r="AJ123" s="47">
        <f t="shared" ca="1" si="18"/>
        <v>49.71</v>
      </c>
      <c r="AK123" s="47">
        <f t="shared" ca="1" si="18"/>
        <v>51.05</v>
      </c>
      <c r="AL123" s="47">
        <f t="shared" ca="1" si="18"/>
        <v>59.81</v>
      </c>
      <c r="AM123" s="47">
        <f t="shared" ca="1" si="18"/>
        <v>67.62</v>
      </c>
      <c r="AN123" s="47">
        <f t="shared" ca="1" si="18"/>
        <v>72.91</v>
      </c>
      <c r="AO123" s="47">
        <f t="shared" ca="1" si="18"/>
        <v>82.4</v>
      </c>
      <c r="AP123" s="47">
        <f t="shared" ca="1" si="18"/>
        <v>100</v>
      </c>
      <c r="AQ123" s="47" t="e">
        <f t="shared" ca="1" si="18"/>
        <v>#N/A</v>
      </c>
      <c r="AR123">
        <v>121</v>
      </c>
      <c r="BE123">
        <f ca="1"/>
        <v>12</v>
      </c>
      <c r="BF123">
        <f ca="1"/>
        <v>49.66</v>
      </c>
      <c r="BG123">
        <f ca="1"/>
        <v>49.84</v>
      </c>
      <c r="BH123">
        <f ca="1"/>
        <v>51.12</v>
      </c>
      <c r="BI123">
        <f ca="1"/>
        <v>57.38</v>
      </c>
      <c r="BJ123">
        <f ca="1"/>
        <v>59.28</v>
      </c>
      <c r="BK123">
        <f ca="1"/>
        <v>59.94</v>
      </c>
      <c r="BL123">
        <f ca="1"/>
        <v>60.28</v>
      </c>
      <c r="BM123">
        <f ca="1"/>
        <v>60.79</v>
      </c>
      <c r="BN123">
        <f ca="1"/>
        <v>64.47</v>
      </c>
      <c r="BO123">
        <f ca="1"/>
        <v>66.97</v>
      </c>
      <c r="BP123">
        <f ca="1"/>
        <v>67.819999999999993</v>
      </c>
      <c r="BQ123">
        <f ca="1"/>
        <v>68.36</v>
      </c>
      <c r="BR123">
        <f ca="1"/>
        <v>68.83</v>
      </c>
      <c r="BS123">
        <f ca="1"/>
        <v>70.33</v>
      </c>
      <c r="BT123">
        <f ca="1"/>
        <v>71.25</v>
      </c>
      <c r="BU123">
        <f ca="1"/>
        <v>73.09</v>
      </c>
      <c r="BV123">
        <f ca="1"/>
        <v>74.94</v>
      </c>
      <c r="BW123">
        <f ca="1"/>
        <v>75.77</v>
      </c>
      <c r="BX123">
        <f ca="1"/>
        <v>82.69</v>
      </c>
      <c r="BY123">
        <f ca="1"/>
        <v>100</v>
      </c>
      <c r="BZ123">
        <f ca="1"/>
        <v>100</v>
      </c>
    </row>
    <row r="124" spans="34:78" ht="16" customHeight="1">
      <c r="AH124">
        <v>12</v>
      </c>
      <c r="AI124" s="47">
        <f t="shared" ca="1" si="18"/>
        <v>49.66</v>
      </c>
      <c r="AJ124" s="47">
        <f t="shared" ca="1" si="18"/>
        <v>49.84</v>
      </c>
      <c r="AK124" s="47">
        <f t="shared" ca="1" si="18"/>
        <v>51.12</v>
      </c>
      <c r="AL124" s="47">
        <f t="shared" ca="1" si="18"/>
        <v>59.94</v>
      </c>
      <c r="AM124" s="47">
        <f t="shared" ca="1" si="18"/>
        <v>67.819999999999993</v>
      </c>
      <c r="AN124" s="47">
        <f t="shared" ca="1" si="18"/>
        <v>73.09</v>
      </c>
      <c r="AO124" s="47">
        <f t="shared" ca="1" si="18"/>
        <v>82.69</v>
      </c>
      <c r="AP124" s="47">
        <f t="shared" ca="1" si="18"/>
        <v>100</v>
      </c>
      <c r="AQ124" s="47" t="e">
        <f t="shared" ca="1" si="18"/>
        <v>#N/A</v>
      </c>
      <c r="AR124">
        <v>122</v>
      </c>
      <c r="BC124" s="71" t="str">
        <f>CONCATENATE(B2," for GMFCS ",B1)</f>
        <v>Child Engagement in Daily Life Participation for GMFCS Level III</v>
      </c>
    </row>
    <row r="125" spans="34:78">
      <c r="BC125" t="s">
        <v>228</v>
      </c>
    </row>
    <row r="127" spans="34:78" ht="17" thickBot="1"/>
    <row r="128" spans="34:78" ht="354" customHeight="1" thickBot="1">
      <c r="BC128" s="75"/>
    </row>
    <row r="129" spans="55:55" ht="17" thickBot="1"/>
    <row r="130" spans="55:55" ht="354" customHeight="1" thickBot="1">
      <c r="BC130" s="75"/>
    </row>
  </sheetData>
  <mergeCells count="2">
    <mergeCell ref="B2:G2"/>
    <mergeCell ref="C18:G19"/>
  </mergeCells>
  <conditionalFormatting sqref="U5:AD46">
    <cfRule type="cellIs" dxfId="1" priority="1" operator="equal">
      <formula>"x"</formula>
    </cfRule>
  </conditionalFormatting>
  <dataValidations count="2">
    <dataValidation type="list" allowBlank="1" showInputMessage="1" showErrorMessage="1" sqref="B2:G2" xr:uid="{00000000-0002-0000-1200-000000000000}">
      <formula1>IF(OR(B1="Level IV",B1="Level V"),Outcomes_L45,Outcomes)</formula1>
    </dataValidation>
    <dataValidation type="list" allowBlank="1" showInputMessage="1" showErrorMessage="1" sqref="B1" xr:uid="{00000000-0002-0000-1200-000001000000}">
      <formula1>GMFCS</formula1>
    </dataValidation>
  </dataValidations>
  <pageMargins left="0.7" right="0.7" top="0.75" bottom="0.75" header="0.3" footer="0.3"/>
  <pageSetup orientation="portrait" horizontalDpi="0" verticalDpi="0"/>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63"/>
  <dimension ref="B1:BZ130"/>
  <sheetViews>
    <sheetView showGridLines="0" topLeftCell="AP119" zoomScaleNormal="120" zoomScalePageLayoutView="120" workbookViewId="0">
      <selection activeCell="B2" sqref="B2:G2"/>
    </sheetView>
  </sheetViews>
  <sheetFormatPr baseColWidth="10" defaultColWidth="11" defaultRowHeight="16"/>
  <cols>
    <col min="2" max="2" width="13.83203125" customWidth="1"/>
    <col min="4" max="4" width="9.33203125" customWidth="1"/>
    <col min="5" max="5" width="3.33203125" customWidth="1"/>
    <col min="6" max="6" width="5.5" customWidth="1"/>
    <col min="7" max="7" width="3.5" customWidth="1"/>
    <col min="9" max="9" width="11.83203125" customWidth="1"/>
    <col min="10" max="30" width="4.33203125" customWidth="1"/>
    <col min="31" max="31" width="5.1640625" customWidth="1"/>
    <col min="32" max="32" width="8.83203125" customWidth="1"/>
    <col min="33" max="34" width="16.83203125" customWidth="1"/>
    <col min="55" max="55" width="85" customWidth="1"/>
  </cols>
  <sheetData>
    <row r="1" spans="2:78">
      <c r="B1" s="49" t="str">
        <f>IF('Assessment Data Entry'!E6="","Level I",'Assessment Data Entry'!E6)</f>
        <v>Level III</v>
      </c>
      <c r="I1" s="51" t="s">
        <v>1</v>
      </c>
      <c r="J1" s="51" t="s">
        <v>2</v>
      </c>
      <c r="AI1" t="str">
        <f>CONCATENATE("Reference Centiles ",J3)</f>
        <v>Reference Centiles Gross Motor Function Measure: Level III</v>
      </c>
      <c r="AU1" t="s">
        <v>125</v>
      </c>
      <c r="AV1" t="s">
        <v>126</v>
      </c>
      <c r="AW1" t="s">
        <v>35</v>
      </c>
      <c r="AX1" t="s">
        <v>36</v>
      </c>
      <c r="AY1" t="s">
        <v>0</v>
      </c>
      <c r="AZ1" t="s">
        <v>37</v>
      </c>
      <c r="BA1" t="s">
        <v>38</v>
      </c>
      <c r="BE1" t="str">
        <f>SUBSTITUTE(CONCATENATE(INDEX(OutcomeInfo,MATCH(B2,Outcomes,0),2),"_",B1,"_All")," ","_")</f>
        <v>GMFM_Level_III_All</v>
      </c>
    </row>
    <row r="2" spans="2:78">
      <c r="B2" s="325" t="s">
        <v>214</v>
      </c>
      <c r="C2" s="326"/>
      <c r="D2" s="326"/>
      <c r="E2" s="326"/>
      <c r="F2" s="326"/>
      <c r="G2" s="327"/>
      <c r="AH2" s="47" t="s">
        <v>123</v>
      </c>
      <c r="AI2" s="47">
        <f t="shared" ref="AI2:AQ2" ca="1" si="0">IF(AND(AI$3&gt;=MIN($J$5:$AD$5),AI$3&lt;=MAX($J$5:$AD$5)),AI3,"")</f>
        <v>3</v>
      </c>
      <c r="AJ2" s="47">
        <f t="shared" ca="1" si="0"/>
        <v>5</v>
      </c>
      <c r="AK2" s="47">
        <f t="shared" ca="1" si="0"/>
        <v>10</v>
      </c>
      <c r="AL2" s="47">
        <f t="shared" ca="1" si="0"/>
        <v>25</v>
      </c>
      <c r="AM2" s="47">
        <f t="shared" ca="1" si="0"/>
        <v>50</v>
      </c>
      <c r="AN2" s="47">
        <f t="shared" ca="1" si="0"/>
        <v>75</v>
      </c>
      <c r="AO2" s="47">
        <f t="shared" ca="1" si="0"/>
        <v>90</v>
      </c>
      <c r="AP2" s="47">
        <f t="shared" ca="1" si="0"/>
        <v>95</v>
      </c>
      <c r="AQ2" s="47">
        <f t="shared" ca="1" si="0"/>
        <v>97</v>
      </c>
      <c r="AT2">
        <v>1</v>
      </c>
      <c r="AU2" t="s">
        <v>211</v>
      </c>
      <c r="AV2">
        <v>2.0809287852241698</v>
      </c>
      <c r="AW2">
        <v>53.7820509294705</v>
      </c>
      <c r="AX2">
        <v>42.977510784713502</v>
      </c>
      <c r="AY2">
        <v>33.7569567515892</v>
      </c>
      <c r="AZ2">
        <v>27.783842830779001</v>
      </c>
      <c r="BA2">
        <v>15.5744139225562</v>
      </c>
      <c r="BC2" s="73" t="s">
        <v>155</v>
      </c>
      <c r="BE2">
        <f t="array" aca="1" ref="BE2:BZ123" ca="1">INDIRECT(BE1)</f>
        <v>0</v>
      </c>
      <c r="BF2">
        <f ca="1"/>
        <v>3</v>
      </c>
      <c r="BG2">
        <f ca="1"/>
        <v>5</v>
      </c>
      <c r="BH2">
        <f ca="1"/>
        <v>10</v>
      </c>
      <c r="BI2">
        <f ca="1"/>
        <v>15</v>
      </c>
      <c r="BJ2">
        <f ca="1"/>
        <v>20</v>
      </c>
      <c r="BK2">
        <f ca="1"/>
        <v>25</v>
      </c>
      <c r="BL2">
        <f ca="1"/>
        <v>30</v>
      </c>
      <c r="BM2">
        <f ca="1"/>
        <v>35</v>
      </c>
      <c r="BN2">
        <f ca="1"/>
        <v>40</v>
      </c>
      <c r="BO2">
        <f ca="1"/>
        <v>45</v>
      </c>
      <c r="BP2">
        <f ca="1"/>
        <v>50</v>
      </c>
      <c r="BQ2">
        <f ca="1"/>
        <v>55</v>
      </c>
      <c r="BR2">
        <f ca="1"/>
        <v>60</v>
      </c>
      <c r="BS2">
        <f ca="1"/>
        <v>65</v>
      </c>
      <c r="BT2">
        <f ca="1"/>
        <v>70</v>
      </c>
      <c r="BU2">
        <f ca="1"/>
        <v>75</v>
      </c>
      <c r="BV2">
        <f ca="1"/>
        <v>80</v>
      </c>
      <c r="BW2">
        <f ca="1"/>
        <v>85</v>
      </c>
      <c r="BX2">
        <f ca="1"/>
        <v>90</v>
      </c>
      <c r="BY2">
        <f ca="1"/>
        <v>95</v>
      </c>
      <c r="BZ2">
        <f ca="1"/>
        <v>97</v>
      </c>
    </row>
    <row r="3" spans="2:78" ht="19">
      <c r="B3" t="s">
        <v>116</v>
      </c>
      <c r="C3" s="69">
        <f>'Assessment Data Entry'!C4</f>
        <v>0</v>
      </c>
      <c r="J3" s="24" t="str">
        <f t="array" ref="J3">CONCATENATE(B2,": ",B1)</f>
        <v>Gross Motor Function Measure: Level III</v>
      </c>
      <c r="AI3" s="47">
        <v>3</v>
      </c>
      <c r="AJ3" s="47">
        <v>5</v>
      </c>
      <c r="AK3" s="47">
        <v>10</v>
      </c>
      <c r="AL3" s="47">
        <v>25</v>
      </c>
      <c r="AM3" s="47">
        <v>50</v>
      </c>
      <c r="AN3" s="47">
        <v>75</v>
      </c>
      <c r="AO3" s="47">
        <v>90</v>
      </c>
      <c r="AP3" s="47">
        <v>95</v>
      </c>
      <c r="AQ3" s="47">
        <v>97</v>
      </c>
      <c r="AR3" t="s">
        <v>161</v>
      </c>
      <c r="AT3">
        <v>2</v>
      </c>
      <c r="AU3" t="s">
        <v>211</v>
      </c>
      <c r="AV3">
        <v>2.1642621185575099</v>
      </c>
      <c r="AW3">
        <v>55.071846280330199</v>
      </c>
      <c r="AX3">
        <v>43.967406030522497</v>
      </c>
      <c r="AY3">
        <v>34.581295968374803</v>
      </c>
      <c r="AZ3">
        <v>28.452488671535001</v>
      </c>
      <c r="BA3">
        <v>15.9624040759068</v>
      </c>
      <c r="BE3">
        <f ca="1"/>
        <v>2</v>
      </c>
      <c r="BF3">
        <f ca="1"/>
        <v>20.870159926260001</v>
      </c>
      <c r="BG3">
        <f ca="1"/>
        <v>22.6464544721625</v>
      </c>
      <c r="BH3">
        <f ca="1"/>
        <v>25.142401346663199</v>
      </c>
      <c r="BI3">
        <f ca="1"/>
        <v>26.695859852738099</v>
      </c>
      <c r="BJ3">
        <f ca="1"/>
        <v>27.868854596286798</v>
      </c>
      <c r="BK3">
        <f ca="1"/>
        <v>28.837097134991598</v>
      </c>
      <c r="BL3">
        <f ca="1"/>
        <v>29.679598644286301</v>
      </c>
      <c r="BM3">
        <f ca="1"/>
        <v>30.4393917882058</v>
      </c>
      <c r="BN3">
        <f ca="1"/>
        <v>31.143129850207401</v>
      </c>
      <c r="BO3">
        <f ca="1"/>
        <v>31.809098287875401</v>
      </c>
      <c r="BP3">
        <f ca="1"/>
        <v>32.451079906947101</v>
      </c>
      <c r="BQ3">
        <f ca="1"/>
        <v>33.080520279308303</v>
      </c>
      <c r="BR3">
        <f ca="1"/>
        <v>33.707979193213397</v>
      </c>
      <c r="BS3">
        <f ca="1"/>
        <v>34.344376034891702</v>
      </c>
      <c r="BT3">
        <f ca="1"/>
        <v>35.002431346242801</v>
      </c>
      <c r="BU3">
        <f ca="1"/>
        <v>35.698870444709399</v>
      </c>
      <c r="BV3">
        <f ca="1"/>
        <v>36.458621168797698</v>
      </c>
      <c r="BW3">
        <f ca="1"/>
        <v>37.324546060279701</v>
      </c>
      <c r="BX3">
        <f ca="1"/>
        <v>38.386134502008403</v>
      </c>
      <c r="BY3">
        <f ca="1"/>
        <v>39.9072896144136</v>
      </c>
      <c r="BZ3">
        <f ca="1"/>
        <v>40.864649945406399</v>
      </c>
    </row>
    <row r="4" spans="2:78" ht="20" thickBot="1">
      <c r="I4" s="24"/>
      <c r="AH4">
        <v>2</v>
      </c>
      <c r="AI4" s="47">
        <f t="shared" ref="AI4:AQ13" ca="1" si="1">IF(AND(AI$3&gt;=MIN($J$5:$AD$5),AI$3&lt;=MAX($J$5:$AD$5)),IF(INDEX(allCentiles,$AR4,MATCH(AI$3,topRow))=0,"",INDEX(allCentiles,$AR4,MATCH(AI$3,topRow))),NA())</f>
        <v>20.870159926260001</v>
      </c>
      <c r="AJ4" s="47">
        <f t="shared" ca="1" si="1"/>
        <v>22.6464544721625</v>
      </c>
      <c r="AK4" s="47">
        <f t="shared" ca="1" si="1"/>
        <v>25.142401346663199</v>
      </c>
      <c r="AL4" s="47">
        <f t="shared" ca="1" si="1"/>
        <v>28.837097134991598</v>
      </c>
      <c r="AM4" s="47">
        <f t="shared" ca="1" si="1"/>
        <v>32.451079906947101</v>
      </c>
      <c r="AN4" s="47">
        <f t="shared" ca="1" si="1"/>
        <v>35.698870444709399</v>
      </c>
      <c r="AO4" s="47">
        <f t="shared" ca="1" si="1"/>
        <v>38.386134502008403</v>
      </c>
      <c r="AP4" s="47">
        <f t="shared" ca="1" si="1"/>
        <v>39.9072896144136</v>
      </c>
      <c r="AQ4" s="47">
        <f t="shared" ca="1" si="1"/>
        <v>40.864649945406399</v>
      </c>
      <c r="AR4">
        <v>2</v>
      </c>
      <c r="AT4">
        <v>3</v>
      </c>
      <c r="AU4" t="s">
        <v>211</v>
      </c>
      <c r="AV4">
        <v>2.2475954518908399</v>
      </c>
      <c r="AW4">
        <v>56.315041413899301</v>
      </c>
      <c r="AX4">
        <v>44.918960486291198</v>
      </c>
      <c r="AY4">
        <v>35.3754798475291</v>
      </c>
      <c r="AZ4">
        <v>29.0955478695575</v>
      </c>
      <c r="BA4">
        <v>16.336429689415699</v>
      </c>
      <c r="BE4">
        <f ca="1"/>
        <v>2.08</v>
      </c>
      <c r="BF4">
        <f ca="1"/>
        <v>21.0122120877827</v>
      </c>
      <c r="BG4">
        <f ca="1"/>
        <v>22.8318162862317</v>
      </c>
      <c r="BH4">
        <f ca="1"/>
        <v>25.3781255491817</v>
      </c>
      <c r="BI4">
        <f ca="1"/>
        <v>26.958384088356599</v>
      </c>
      <c r="BJ4">
        <f ca="1"/>
        <v>28.149789042464199</v>
      </c>
      <c r="BK4">
        <f ca="1"/>
        <v>29.1322028770199</v>
      </c>
      <c r="BL4">
        <f ca="1"/>
        <v>29.986356590966299</v>
      </c>
      <c r="BM4">
        <f ca="1"/>
        <v>30.756160493510102</v>
      </c>
      <c r="BN4">
        <f ca="1"/>
        <v>31.468779002072399</v>
      </c>
      <c r="BO4">
        <f ca="1"/>
        <v>32.142825516007399</v>
      </c>
      <c r="BP4">
        <f ca="1"/>
        <v>32.792310979660698</v>
      </c>
      <c r="BQ4">
        <f ca="1"/>
        <v>33.428852443870902</v>
      </c>
      <c r="BR4">
        <f ca="1"/>
        <v>34.063149846517597</v>
      </c>
      <c r="BS4">
        <f ca="1"/>
        <v>34.706248936887903</v>
      </c>
      <c r="BT4">
        <f ca="1"/>
        <v>35.370998374460001</v>
      </c>
      <c r="BU4">
        <f ca="1"/>
        <v>36.074272315131303</v>
      </c>
      <c r="BV4">
        <f ca="1"/>
        <v>36.841199868528001</v>
      </c>
      <c r="BW4">
        <f ca="1"/>
        <v>37.7149664150894</v>
      </c>
      <c r="BX4">
        <f ca="1"/>
        <v>38.785703344094003</v>
      </c>
      <c r="BY4">
        <f ca="1"/>
        <v>40.319132459360901</v>
      </c>
      <c r="BZ4">
        <f ca="1"/>
        <v>41.283745357130002</v>
      </c>
    </row>
    <row r="5" spans="2:78" ht="17" customHeight="1" thickBot="1">
      <c r="B5" t="s">
        <v>4</v>
      </c>
      <c r="I5" s="25" t="str">
        <f t="array" aca="1" ref="I5:AD46" ca="1">INDIRECT(SUBSTITUTE(CONCATENATE(INDEX(OutcomeInfo,MATCH(B2,Outcomes,0),2),"_",B1)," ","_"))</f>
        <v>Age</v>
      </c>
      <c r="J5" s="4">
        <f ca="1"/>
        <v>3</v>
      </c>
      <c r="K5" s="198">
        <f ca="1"/>
        <v>5</v>
      </c>
      <c r="L5" s="4">
        <f ca="1"/>
        <v>10</v>
      </c>
      <c r="M5" s="198">
        <f ca="1"/>
        <v>15</v>
      </c>
      <c r="N5" s="4">
        <f ca="1"/>
        <v>20</v>
      </c>
      <c r="O5" s="198">
        <f ca="1"/>
        <v>25</v>
      </c>
      <c r="P5" s="4">
        <f ca="1"/>
        <v>30</v>
      </c>
      <c r="Q5" s="198">
        <f ca="1"/>
        <v>35</v>
      </c>
      <c r="R5" s="4">
        <f ca="1"/>
        <v>40</v>
      </c>
      <c r="S5" s="198">
        <f ca="1"/>
        <v>45</v>
      </c>
      <c r="T5" s="4">
        <f ca="1"/>
        <v>50</v>
      </c>
      <c r="U5" s="198">
        <f ca="1"/>
        <v>55</v>
      </c>
      <c r="V5" s="4">
        <f ca="1"/>
        <v>60</v>
      </c>
      <c r="W5" s="198">
        <f ca="1"/>
        <v>65</v>
      </c>
      <c r="X5" s="4">
        <f ca="1"/>
        <v>70</v>
      </c>
      <c r="Y5" s="198">
        <f ca="1"/>
        <v>75</v>
      </c>
      <c r="Z5" s="4">
        <f ca="1"/>
        <v>80</v>
      </c>
      <c r="AA5" s="198">
        <f ca="1"/>
        <v>85</v>
      </c>
      <c r="AB5" s="4">
        <f ca="1"/>
        <v>90</v>
      </c>
      <c r="AC5" s="198">
        <f ca="1"/>
        <v>95</v>
      </c>
      <c r="AD5" s="5">
        <f ca="1"/>
        <v>97</v>
      </c>
      <c r="AF5" s="59">
        <f ca="1">COUNTIF(J5:AD5,"&lt;&gt;x")</f>
        <v>21</v>
      </c>
      <c r="AH5">
        <v>2.08</v>
      </c>
      <c r="AI5" s="47">
        <f t="shared" ca="1" si="1"/>
        <v>21.0122120877827</v>
      </c>
      <c r="AJ5" s="47">
        <f t="shared" ca="1" si="1"/>
        <v>22.8318162862317</v>
      </c>
      <c r="AK5" s="47">
        <f t="shared" ca="1" si="1"/>
        <v>25.3781255491817</v>
      </c>
      <c r="AL5" s="47">
        <f t="shared" ca="1" si="1"/>
        <v>29.1322028770199</v>
      </c>
      <c r="AM5" s="47">
        <f t="shared" ca="1" si="1"/>
        <v>32.792310979660698</v>
      </c>
      <c r="AN5" s="47">
        <f t="shared" ca="1" si="1"/>
        <v>36.074272315131303</v>
      </c>
      <c r="AO5" s="47">
        <f t="shared" ca="1" si="1"/>
        <v>38.785703344094003</v>
      </c>
      <c r="AP5" s="47">
        <f t="shared" ca="1" si="1"/>
        <v>40.319132459360901</v>
      </c>
      <c r="AQ5" s="47">
        <f t="shared" ca="1" si="1"/>
        <v>41.283745357130002</v>
      </c>
      <c r="AR5">
        <v>3</v>
      </c>
      <c r="AT5">
        <v>4</v>
      </c>
      <c r="AU5" t="s">
        <v>211</v>
      </c>
      <c r="AV5">
        <v>2.3309287852241698</v>
      </c>
      <c r="AW5">
        <v>57.513320007467897</v>
      </c>
      <c r="AX5">
        <v>45.833659185177098</v>
      </c>
      <c r="AY5">
        <v>36.1404487628634</v>
      </c>
      <c r="AZ5">
        <v>29.713801121400099</v>
      </c>
      <c r="BA5">
        <v>16.696878703104701</v>
      </c>
      <c r="BE5">
        <f ca="1"/>
        <v>2.17</v>
      </c>
      <c r="BF5">
        <f ca="1"/>
        <v>21.156626410000001</v>
      </c>
      <c r="BG5">
        <f ca="1"/>
        <v>23.079542109999998</v>
      </c>
      <c r="BH5">
        <f ca="1"/>
        <v>25.729929980000001</v>
      </c>
      <c r="BI5">
        <f ca="1"/>
        <v>27.356834800000001</v>
      </c>
      <c r="BJ5">
        <f ca="1"/>
        <v>28.57602365</v>
      </c>
      <c r="BK5">
        <f ca="1"/>
        <v>29.577129809999999</v>
      </c>
      <c r="BL5">
        <f ca="1"/>
        <v>30.444704420000001</v>
      </c>
      <c r="BM5">
        <f ca="1"/>
        <v>31.224503890000001</v>
      </c>
      <c r="BN5">
        <f ca="1"/>
        <v>31.944704550000001</v>
      </c>
      <c r="BO5">
        <f ca="1"/>
        <v>32.624520070000003</v>
      </c>
      <c r="BP5">
        <f ca="1"/>
        <v>33.278333619999998</v>
      </c>
      <c r="BQ5">
        <f ca="1"/>
        <v>33.917994559999997</v>
      </c>
      <c r="BR5">
        <f ca="1"/>
        <v>34.554339229999997</v>
      </c>
      <c r="BS5">
        <f ca="1"/>
        <v>35.198473679999999</v>
      </c>
      <c r="BT5">
        <f ca="1"/>
        <v>35.863233180000002</v>
      </c>
      <c r="BU5">
        <f ca="1"/>
        <v>36.565387860000001</v>
      </c>
      <c r="BV5">
        <f ca="1"/>
        <v>37.329820359999999</v>
      </c>
      <c r="BW5">
        <f ca="1"/>
        <v>38.19918775</v>
      </c>
      <c r="BX5">
        <f ca="1"/>
        <v>39.262371309999999</v>
      </c>
      <c r="BY5">
        <f ca="1"/>
        <v>40.781052279999997</v>
      </c>
      <c r="BZ5">
        <f ca="1"/>
        <v>41.734136499999998</v>
      </c>
    </row>
    <row r="6" spans="2:78">
      <c r="B6" t="s">
        <v>5</v>
      </c>
      <c r="C6" s="49">
        <f>IF('Assessment Data Entry'!E8="","",'Assessment Data Entry'!E8)</f>
        <v>3</v>
      </c>
      <c r="D6" t="s">
        <v>6</v>
      </c>
      <c r="E6" s="49">
        <f>IF('Assessment Data Entry'!G8="",0,'Assessment Data Entry'!G8)</f>
        <v>4</v>
      </c>
      <c r="F6" t="s">
        <v>7</v>
      </c>
      <c r="H6" s="59">
        <f>IF(C6="","",(C6-2)*4+FLOOR(E6/3,1)+1)</f>
        <v>6</v>
      </c>
      <c r="I6" s="6" t="str">
        <f ca="1"/>
        <v>2 years  0 mo</v>
      </c>
      <c r="J6" s="40">
        <f ca="1"/>
        <v>37</v>
      </c>
      <c r="K6" s="41">
        <f ca="1"/>
        <v>38.200000000000003</v>
      </c>
      <c r="L6" s="40">
        <f ca="1"/>
        <v>40</v>
      </c>
      <c r="M6" s="41">
        <f ca="1"/>
        <v>41.1</v>
      </c>
      <c r="N6" s="40">
        <f ca="1"/>
        <v>42.1</v>
      </c>
      <c r="O6" s="41">
        <f ca="1"/>
        <v>42.8</v>
      </c>
      <c r="P6" s="40">
        <f ca="1"/>
        <v>43.5</v>
      </c>
      <c r="Q6" s="41">
        <f ca="1"/>
        <v>44.1</v>
      </c>
      <c r="R6" s="40">
        <f ca="1"/>
        <v>44.7</v>
      </c>
      <c r="S6" s="41">
        <f ca="1"/>
        <v>45.3</v>
      </c>
      <c r="T6" s="40">
        <f ca="1"/>
        <v>45.8</v>
      </c>
      <c r="U6" s="41">
        <f ca="1"/>
        <v>46.4</v>
      </c>
      <c r="V6" s="40">
        <f ca="1"/>
        <v>46.9</v>
      </c>
      <c r="W6" s="41">
        <f ca="1"/>
        <v>47.5</v>
      </c>
      <c r="X6" s="40">
        <f ca="1"/>
        <v>48.1</v>
      </c>
      <c r="Y6" s="41">
        <f ca="1"/>
        <v>48.7</v>
      </c>
      <c r="Z6" s="40">
        <f ca="1"/>
        <v>49.4</v>
      </c>
      <c r="AA6" s="41">
        <f ca="1"/>
        <v>50.2</v>
      </c>
      <c r="AB6" s="40">
        <f ca="1"/>
        <v>51.2</v>
      </c>
      <c r="AC6" s="41">
        <f ca="1"/>
        <v>52.7</v>
      </c>
      <c r="AD6" s="42">
        <f ca="1"/>
        <v>53.6</v>
      </c>
      <c r="AF6" s="47"/>
      <c r="AH6">
        <v>2.17</v>
      </c>
      <c r="AI6" s="47">
        <f t="shared" ca="1" si="1"/>
        <v>21.156626410000001</v>
      </c>
      <c r="AJ6" s="47">
        <f t="shared" ca="1" si="1"/>
        <v>23.079542109999998</v>
      </c>
      <c r="AK6" s="47">
        <f t="shared" ca="1" si="1"/>
        <v>25.729929980000001</v>
      </c>
      <c r="AL6" s="47">
        <f t="shared" ca="1" si="1"/>
        <v>29.577129809999999</v>
      </c>
      <c r="AM6" s="47">
        <f t="shared" ca="1" si="1"/>
        <v>33.278333619999998</v>
      </c>
      <c r="AN6" s="47">
        <f t="shared" ca="1" si="1"/>
        <v>36.565387860000001</v>
      </c>
      <c r="AO6" s="47">
        <f t="shared" ca="1" si="1"/>
        <v>39.262371309999999</v>
      </c>
      <c r="AP6" s="47">
        <f t="shared" ca="1" si="1"/>
        <v>40.781052279999997</v>
      </c>
      <c r="AQ6" s="47">
        <f t="shared" ca="1" si="1"/>
        <v>41.734136499999998</v>
      </c>
      <c r="AR6">
        <v>4</v>
      </c>
      <c r="AT6">
        <v>5</v>
      </c>
      <c r="AU6" t="s">
        <v>211</v>
      </c>
      <c r="AV6">
        <v>2.4142621185575099</v>
      </c>
      <c r="AW6">
        <v>58.668304905613397</v>
      </c>
      <c r="AX6">
        <v>46.712929640498203</v>
      </c>
      <c r="AY6">
        <v>36.877116020867199</v>
      </c>
      <c r="AZ6">
        <v>30.3080075977905</v>
      </c>
      <c r="BA6">
        <v>17.044129405602501</v>
      </c>
      <c r="BE6">
        <f ca="1"/>
        <v>2.25</v>
      </c>
      <c r="BF6">
        <f ca="1"/>
        <v>21.324740460000001</v>
      </c>
      <c r="BG6">
        <f ca="1"/>
        <v>23.28275026</v>
      </c>
      <c r="BH6">
        <f ca="1"/>
        <v>25.977382309999999</v>
      </c>
      <c r="BI6">
        <f ca="1"/>
        <v>27.629573350000001</v>
      </c>
      <c r="BJ6">
        <f ca="1"/>
        <v>28.86694013</v>
      </c>
      <c r="BK6">
        <f ca="1"/>
        <v>29.88253534</v>
      </c>
      <c r="BL6">
        <f ca="1"/>
        <v>30.762375609999999</v>
      </c>
      <c r="BM6">
        <f ca="1"/>
        <v>31.55298617</v>
      </c>
      <c r="BN6">
        <f ca="1"/>
        <v>32.28300333</v>
      </c>
      <c r="BO6">
        <f ca="1"/>
        <v>32.971944960000002</v>
      </c>
      <c r="BP6">
        <f ca="1"/>
        <v>33.634413940000002</v>
      </c>
      <c r="BQ6">
        <f ca="1"/>
        <v>34.28243312</v>
      </c>
      <c r="BR6">
        <f ca="1"/>
        <v>34.926989849999998</v>
      </c>
      <c r="BS6">
        <f ca="1"/>
        <v>35.579337049999999</v>
      </c>
      <c r="BT6">
        <f ca="1"/>
        <v>36.252471569999997</v>
      </c>
      <c r="BU6">
        <f ca="1"/>
        <v>36.963366209999997</v>
      </c>
      <c r="BV6">
        <f ca="1"/>
        <v>37.737195460000002</v>
      </c>
      <c r="BW6">
        <f ca="1"/>
        <v>38.617106710000002</v>
      </c>
      <c r="BX6">
        <f ca="1"/>
        <v>39.692989320000002</v>
      </c>
      <c r="BY6">
        <f ca="1"/>
        <v>41.229461329999999</v>
      </c>
      <c r="BZ6">
        <f ca="1"/>
        <v>42.193514790000002</v>
      </c>
    </row>
    <row r="7" spans="2:78">
      <c r="B7" t="s">
        <v>8</v>
      </c>
      <c r="C7" s="49" t="str">
        <f t="array" aca="1" ref="C7" ca="1">IF(OR(B1=0,INDIRECT(INDEX(scoreLocation,MATCH(VLOOKUP(B2,OutcomeInfo,2,FALSE),INDEX(scoreLocation,,1),0),6))=""),"",INDIRECT(INDEX(scoreLocation,MATCH(VLOOKUP(B2,OutcomeInfo,2,FALSE),INDEX(scoreLocation,,1),0),6)))</f>
        <v/>
      </c>
      <c r="H7" s="60">
        <f t="array" aca="1" ref="H7" ca="1">MAX(COLUMN(topRow)*IF(INDEX(fullTable,H6,0)=C7,1,0))-9</f>
        <v>-9</v>
      </c>
      <c r="I7" s="6" t="str">
        <f ca="1"/>
        <v>3 mo</v>
      </c>
      <c r="J7" s="40">
        <f ca="1"/>
        <v>37.1</v>
      </c>
      <c r="K7" s="41">
        <f ca="1"/>
        <v>38.4</v>
      </c>
      <c r="L7" s="40">
        <f ca="1"/>
        <v>40.200000000000003</v>
      </c>
      <c r="M7" s="41">
        <f ca="1"/>
        <v>41.3</v>
      </c>
      <c r="N7" s="40">
        <f ca="1"/>
        <v>42.3</v>
      </c>
      <c r="O7" s="41">
        <f ca="1"/>
        <v>43.1</v>
      </c>
      <c r="P7" s="40">
        <f ca="1"/>
        <v>43.8</v>
      </c>
      <c r="Q7" s="41">
        <f ca="1"/>
        <v>44.4</v>
      </c>
      <c r="R7" s="40">
        <f ca="1"/>
        <v>45</v>
      </c>
      <c r="S7" s="41">
        <f ca="1"/>
        <v>45.6</v>
      </c>
      <c r="T7" s="40">
        <f ca="1"/>
        <v>46.1</v>
      </c>
      <c r="U7" s="41">
        <f ca="1"/>
        <v>46.7</v>
      </c>
      <c r="V7" s="40">
        <f ca="1"/>
        <v>47.2</v>
      </c>
      <c r="W7" s="41">
        <f ca="1"/>
        <v>47.8</v>
      </c>
      <c r="X7" s="40">
        <f ca="1"/>
        <v>48.4</v>
      </c>
      <c r="Y7" s="41">
        <f ca="1"/>
        <v>49.1</v>
      </c>
      <c r="Z7" s="40">
        <f ca="1"/>
        <v>49.8</v>
      </c>
      <c r="AA7" s="41">
        <f ca="1"/>
        <v>50.6</v>
      </c>
      <c r="AB7" s="40">
        <f ca="1"/>
        <v>51.6</v>
      </c>
      <c r="AC7" s="41">
        <f ca="1"/>
        <v>53.1</v>
      </c>
      <c r="AD7" s="42">
        <f ca="1"/>
        <v>54</v>
      </c>
      <c r="AF7" s="47" t="s">
        <v>20</v>
      </c>
      <c r="AG7" s="47" t="s">
        <v>124</v>
      </c>
      <c r="AH7">
        <v>2.25</v>
      </c>
      <c r="AI7" s="47">
        <f t="shared" ca="1" si="1"/>
        <v>21.324740460000001</v>
      </c>
      <c r="AJ7" s="47">
        <f t="shared" ca="1" si="1"/>
        <v>23.28275026</v>
      </c>
      <c r="AK7" s="47">
        <f t="shared" ca="1" si="1"/>
        <v>25.977382309999999</v>
      </c>
      <c r="AL7" s="47">
        <f t="shared" ca="1" si="1"/>
        <v>29.88253534</v>
      </c>
      <c r="AM7" s="47">
        <f t="shared" ca="1" si="1"/>
        <v>33.634413940000002</v>
      </c>
      <c r="AN7" s="47">
        <f t="shared" ca="1" si="1"/>
        <v>36.963366209999997</v>
      </c>
      <c r="AO7" s="47">
        <f t="shared" ca="1" si="1"/>
        <v>39.692989320000002</v>
      </c>
      <c r="AP7" s="47">
        <f t="shared" ca="1" si="1"/>
        <v>41.229461329999999</v>
      </c>
      <c r="AQ7" s="47">
        <f t="shared" ca="1" si="1"/>
        <v>42.193514790000002</v>
      </c>
      <c r="AR7">
        <v>5</v>
      </c>
      <c r="AT7">
        <v>6</v>
      </c>
      <c r="AU7" t="s">
        <v>211</v>
      </c>
      <c r="AV7">
        <v>2.4975954518908399</v>
      </c>
      <c r="AW7">
        <v>59.781560278850002</v>
      </c>
      <c r="AX7">
        <v>47.558144043869603</v>
      </c>
      <c r="AY7">
        <v>37.586368578027603</v>
      </c>
      <c r="AZ7">
        <v>30.878905483739601</v>
      </c>
      <c r="BA7">
        <v>17.378550648133</v>
      </c>
      <c r="BE7">
        <f ca="1"/>
        <v>2.33</v>
      </c>
      <c r="BF7">
        <f ca="1"/>
        <v>21.442379246950601</v>
      </c>
      <c r="BG7">
        <f ca="1"/>
        <v>23.391373880111502</v>
      </c>
      <c r="BH7">
        <f ca="1"/>
        <v>26.0884807059115</v>
      </c>
      <c r="BI7">
        <f ca="1"/>
        <v>27.7491622961704</v>
      </c>
      <c r="BJ7">
        <f ca="1"/>
        <v>28.995897079423099</v>
      </c>
      <c r="BK7">
        <f ca="1"/>
        <v>30.020952713320899</v>
      </c>
      <c r="BL7">
        <f ca="1"/>
        <v>30.9102048383245</v>
      </c>
      <c r="BM7">
        <f ca="1"/>
        <v>31.7101912624405</v>
      </c>
      <c r="BN7">
        <f ca="1"/>
        <v>32.449607891311501</v>
      </c>
      <c r="BO7">
        <f ca="1"/>
        <v>33.148051656052701</v>
      </c>
      <c r="BP7">
        <f ca="1"/>
        <v>33.820218550936097</v>
      </c>
      <c r="BQ7">
        <f ca="1"/>
        <v>34.478241397993003</v>
      </c>
      <c r="BR7">
        <f ca="1"/>
        <v>35.133242626903701</v>
      </c>
      <c r="BS7">
        <f ca="1"/>
        <v>35.796650023283</v>
      </c>
      <c r="BT7">
        <f ca="1"/>
        <v>36.481700891206302</v>
      </c>
      <c r="BU7">
        <f ca="1"/>
        <v>37.205722427292898</v>
      </c>
      <c r="BV7">
        <f ca="1"/>
        <v>37.994458204885902</v>
      </c>
      <c r="BW7">
        <f ca="1"/>
        <v>38.892081478306302</v>
      </c>
      <c r="BX7">
        <f ca="1"/>
        <v>39.990691510989798</v>
      </c>
      <c r="BY7">
        <f ca="1"/>
        <v>41.5615929331261</v>
      </c>
      <c r="BZ7">
        <f ca="1"/>
        <v>42.548394017696801</v>
      </c>
    </row>
    <row r="8" spans="2:78">
      <c r="B8" s="62" t="s">
        <v>9</v>
      </c>
      <c r="C8" s="63" t="str">
        <f t="array" aca="1" ref="C8" ca="1">IF(C7="","",IF(C7&lt;INDEX(fullTable,H6,1),"min",IF(C7&gt;INDEX(fullTable,H6,width),"max",INDEX(topRow,1,SUM(1*(INDEX(OFFSET($J$6,0,0,41,width),H6,0)&lt;=C7))-IF(H8&gt;1,H8-1,0)))))</f>
        <v/>
      </c>
      <c r="D8" s="63" t="str">
        <f t="array" aca="1" ref="D8" ca="1">IF(MAX(COLUMN(topRow)*IF(INDEX(fullTable,H6,0)=C7,1,0))&lt;=0,C8,IF(H7=width,"max",INDEX(topRow,0,H7)))</f>
        <v/>
      </c>
      <c r="E8" s="62"/>
      <c r="F8" s="64" t="str">
        <f ca="1">IF(OR(C6="",C7=""),"",IF(OR(AND(C8="min",D8&lt;&gt;"min"),IFERROR(FIND("&lt;",C8),0)&gt;0),_xlfn.CONCAT("&lt;=",D8),IF(C8="max",_xlfn.CONCAT("&gt;",INDEX(topRow,1,COUNTIF(topRow,"&lt;&gt;x"))),IF(C8="min",CONCATENATE("&lt;",$J$5),IF(D8="max",CONCATENATE("&gt;=",C8),IF(C8=D8,C8,CONCATENATE(C8," to ",D8)))))))</f>
        <v/>
      </c>
      <c r="G8" s="61"/>
      <c r="H8" s="60">
        <f t="array" aca="1" ref="H8" ca="1">SUM(1*(INDEX(OFFSET($J$6,0,0,41,width),H6,0)=C7))</f>
        <v>0</v>
      </c>
      <c r="I8" s="6" t="str">
        <f ca="1"/>
        <v>6 mo</v>
      </c>
      <c r="J8" s="40">
        <f ca="1"/>
        <v>37.4</v>
      </c>
      <c r="K8" s="41">
        <f ca="1"/>
        <v>38.6</v>
      </c>
      <c r="L8" s="40">
        <f ca="1"/>
        <v>40.5</v>
      </c>
      <c r="M8" s="41">
        <f ca="1"/>
        <v>41.7</v>
      </c>
      <c r="N8" s="40">
        <f ca="1"/>
        <v>42.6</v>
      </c>
      <c r="O8" s="41">
        <f ca="1"/>
        <v>43.4</v>
      </c>
      <c r="P8" s="40">
        <f ca="1"/>
        <v>44.2</v>
      </c>
      <c r="Q8" s="41">
        <f ca="1"/>
        <v>44.8</v>
      </c>
      <c r="R8" s="40">
        <f ca="1"/>
        <v>45.4</v>
      </c>
      <c r="S8" s="41">
        <f ca="1"/>
        <v>46</v>
      </c>
      <c r="T8" s="40">
        <f ca="1"/>
        <v>46.6</v>
      </c>
      <c r="U8" s="41">
        <f ca="1"/>
        <v>47.2</v>
      </c>
      <c r="V8" s="40">
        <f ca="1"/>
        <v>47.8</v>
      </c>
      <c r="W8" s="41">
        <f ca="1"/>
        <v>48.3</v>
      </c>
      <c r="X8" s="40">
        <f ca="1"/>
        <v>49</v>
      </c>
      <c r="Y8" s="41">
        <f ca="1"/>
        <v>49.6</v>
      </c>
      <c r="Z8" s="40">
        <f ca="1"/>
        <v>50.4</v>
      </c>
      <c r="AA8" s="41">
        <f ca="1"/>
        <v>51.2</v>
      </c>
      <c r="AB8" s="40">
        <f ca="1"/>
        <v>52.3</v>
      </c>
      <c r="AC8" s="41">
        <f ca="1"/>
        <v>53.8</v>
      </c>
      <c r="AD8" s="42">
        <f ca="1"/>
        <v>54.8</v>
      </c>
      <c r="AF8" s="47" t="e">
        <f ca="1">IF(OR(C6="",C7=""),NA(),C6+E6/12)</f>
        <v>#N/A</v>
      </c>
      <c r="AG8" s="47" t="e">
        <f ca="1">IF(C7="",NA(),C7)</f>
        <v>#N/A</v>
      </c>
      <c r="AH8">
        <v>2.33</v>
      </c>
      <c r="AI8" s="47">
        <f t="shared" ca="1" si="1"/>
        <v>21.442379246950601</v>
      </c>
      <c r="AJ8" s="47">
        <f t="shared" ca="1" si="1"/>
        <v>23.391373880111502</v>
      </c>
      <c r="AK8" s="47">
        <f t="shared" ca="1" si="1"/>
        <v>26.0884807059115</v>
      </c>
      <c r="AL8" s="47">
        <f t="shared" ca="1" si="1"/>
        <v>30.020952713320899</v>
      </c>
      <c r="AM8" s="47">
        <f t="shared" ca="1" si="1"/>
        <v>33.820218550936097</v>
      </c>
      <c r="AN8" s="47">
        <f t="shared" ca="1" si="1"/>
        <v>37.205722427292898</v>
      </c>
      <c r="AO8" s="47">
        <f t="shared" ca="1" si="1"/>
        <v>39.990691510989798</v>
      </c>
      <c r="AP8" s="47">
        <f t="shared" ca="1" si="1"/>
        <v>41.5615929331261</v>
      </c>
      <c r="AQ8" s="47">
        <f t="shared" ca="1" si="1"/>
        <v>42.548394017696801</v>
      </c>
      <c r="AR8">
        <v>6</v>
      </c>
      <c r="AT8">
        <v>7</v>
      </c>
      <c r="AU8" t="s">
        <v>211</v>
      </c>
      <c r="AV8">
        <v>2.5809287852241698</v>
      </c>
      <c r="AW8">
        <v>60.854593825156698</v>
      </c>
      <c r="AX8">
        <v>48.370621469997502</v>
      </c>
      <c r="AY8">
        <v>38.269067816406199</v>
      </c>
      <c r="AZ8">
        <v>31.427212567428199</v>
      </c>
      <c r="BA8">
        <v>17.700502090189001</v>
      </c>
      <c r="BE8">
        <f ca="1"/>
        <v>2.42</v>
      </c>
      <c r="BF8">
        <f ca="1"/>
        <v>21.491065469999999</v>
      </c>
      <c r="BG8">
        <f ca="1"/>
        <v>23.484644169999999</v>
      </c>
      <c r="BH8">
        <f ca="1"/>
        <v>26.223971519999999</v>
      </c>
      <c r="BI8">
        <f ca="1"/>
        <v>27.901645630000001</v>
      </c>
      <c r="BJ8">
        <f ca="1"/>
        <v>29.157308400000002</v>
      </c>
      <c r="BK8">
        <f ca="1"/>
        <v>30.187474089999998</v>
      </c>
      <c r="BL8">
        <f ca="1"/>
        <v>31.0796408</v>
      </c>
      <c r="BM8">
        <f ca="1"/>
        <v>31.881110190000001</v>
      </c>
      <c r="BN8">
        <f ca="1"/>
        <v>32.620982720000001</v>
      </c>
      <c r="BO8">
        <f ca="1"/>
        <v>33.31908292</v>
      </c>
      <c r="BP8">
        <f ca="1"/>
        <v>33.99023502</v>
      </c>
      <c r="BQ8">
        <f ca="1"/>
        <v>34.646636409999999</v>
      </c>
      <c r="BR8">
        <f ca="1"/>
        <v>35.299426199999999</v>
      </c>
      <c r="BS8">
        <f ca="1"/>
        <v>35.960004699999999</v>
      </c>
      <c r="BT8">
        <f ca="1"/>
        <v>36.641530760000002</v>
      </c>
      <c r="BU8">
        <f ca="1"/>
        <v>37.361180070000003</v>
      </c>
      <c r="BV8">
        <f ca="1"/>
        <v>38.144419120000002</v>
      </c>
      <c r="BW8">
        <f ca="1"/>
        <v>39.034885629999998</v>
      </c>
      <c r="BX8">
        <f ca="1"/>
        <v>40.123476580000002</v>
      </c>
      <c r="BY8">
        <f ca="1"/>
        <v>41.677744969999999</v>
      </c>
      <c r="BZ8">
        <f ca="1"/>
        <v>42.652766730000003</v>
      </c>
    </row>
    <row r="9" spans="2:78" ht="17" thickBot="1">
      <c r="B9" s="50" t="s">
        <v>9</v>
      </c>
      <c r="C9" s="58" t="str">
        <f ca="1">IF(OR(LEFT(F8,2)="&gt;&gt;",LEFT(F8,2)="&lt;&lt;"),RIGHT(F8,LEN(F8)-1),F8)</f>
        <v/>
      </c>
      <c r="D9" s="60" t="str">
        <f t="array" aca="1" ref="D9" ca="1">RIGHT(C9,LEN(C9)+1-MIN(FIND({0,1,2,3,4,5,6,7,8,9},C9&amp;"0123456789")))</f>
        <v/>
      </c>
      <c r="E9" s="52"/>
      <c r="H9" s="61"/>
      <c r="I9" s="10" t="str">
        <f ca="1"/>
        <v>9 mo</v>
      </c>
      <c r="J9" s="43">
        <f ca="1"/>
        <v>37.6</v>
      </c>
      <c r="K9" s="44">
        <f ca="1"/>
        <v>38.799999999999997</v>
      </c>
      <c r="L9" s="43">
        <f ca="1"/>
        <v>40.700000000000003</v>
      </c>
      <c r="M9" s="44">
        <f ca="1"/>
        <v>42</v>
      </c>
      <c r="N9" s="43">
        <f ca="1"/>
        <v>43</v>
      </c>
      <c r="O9" s="44">
        <f ca="1"/>
        <v>43.8</v>
      </c>
      <c r="P9" s="43">
        <f ca="1"/>
        <v>44.5</v>
      </c>
      <c r="Q9" s="44">
        <f ca="1"/>
        <v>45.2</v>
      </c>
      <c r="R9" s="43">
        <f ca="1"/>
        <v>45.9</v>
      </c>
      <c r="S9" s="44">
        <f ca="1"/>
        <v>46.5</v>
      </c>
      <c r="T9" s="43">
        <f ca="1"/>
        <v>47.1</v>
      </c>
      <c r="U9" s="44">
        <f ca="1"/>
        <v>47.7</v>
      </c>
      <c r="V9" s="43">
        <f ca="1"/>
        <v>48.3</v>
      </c>
      <c r="W9" s="44">
        <f ca="1"/>
        <v>48.9</v>
      </c>
      <c r="X9" s="43">
        <f ca="1"/>
        <v>49.5</v>
      </c>
      <c r="Y9" s="44">
        <f ca="1"/>
        <v>50.2</v>
      </c>
      <c r="Z9" s="43">
        <f ca="1"/>
        <v>50.9</v>
      </c>
      <c r="AA9" s="44">
        <f ca="1"/>
        <v>51.8</v>
      </c>
      <c r="AB9" s="43">
        <f ca="1"/>
        <v>52.9</v>
      </c>
      <c r="AC9" s="44">
        <f ca="1"/>
        <v>54.5</v>
      </c>
      <c r="AD9" s="45">
        <f ca="1"/>
        <v>55.5</v>
      </c>
      <c r="AF9" s="47" t="e">
        <f ca="1">IF(OR(C13="",C12=""),NA(),C12+E12/12)</f>
        <v>#N/A</v>
      </c>
      <c r="AG9" s="47" t="e">
        <f ca="1">IF(C13="",NA(),C13)</f>
        <v>#N/A</v>
      </c>
      <c r="AH9">
        <v>2.42</v>
      </c>
      <c r="AI9" s="47">
        <f t="shared" ca="1" si="1"/>
        <v>21.491065469999999</v>
      </c>
      <c r="AJ9" s="47">
        <f t="shared" ca="1" si="1"/>
        <v>23.484644169999999</v>
      </c>
      <c r="AK9" s="47">
        <f t="shared" ca="1" si="1"/>
        <v>26.223971519999999</v>
      </c>
      <c r="AL9" s="47">
        <f t="shared" ca="1" si="1"/>
        <v>30.187474089999998</v>
      </c>
      <c r="AM9" s="47">
        <f t="shared" ca="1" si="1"/>
        <v>33.99023502</v>
      </c>
      <c r="AN9" s="47">
        <f t="shared" ca="1" si="1"/>
        <v>37.361180070000003</v>
      </c>
      <c r="AO9" s="47">
        <f t="shared" ca="1" si="1"/>
        <v>40.123476580000002</v>
      </c>
      <c r="AP9" s="47">
        <f t="shared" ca="1" si="1"/>
        <v>41.677744969999999</v>
      </c>
      <c r="AQ9" s="47">
        <f t="shared" ca="1" si="1"/>
        <v>42.652766730000003</v>
      </c>
      <c r="AR9">
        <v>7</v>
      </c>
      <c r="AT9">
        <v>8</v>
      </c>
      <c r="AU9" t="s">
        <v>211</v>
      </c>
      <c r="AV9">
        <v>2.6642621185575099</v>
      </c>
      <c r="AW9">
        <v>61.888858768083402</v>
      </c>
      <c r="AX9">
        <v>49.151629901822901</v>
      </c>
      <c r="AY9">
        <v>38.926050219041898</v>
      </c>
      <c r="AZ9">
        <v>31.953626750012301</v>
      </c>
      <c r="BA9">
        <v>18.0103344020702</v>
      </c>
      <c r="BE9">
        <f ca="1"/>
        <v>2.5</v>
      </c>
      <c r="BF9">
        <f ca="1"/>
        <v>21.7230003656253</v>
      </c>
      <c r="BG9">
        <f ca="1"/>
        <v>23.754807102213299</v>
      </c>
      <c r="BH9">
        <f ca="1"/>
        <v>26.548739039037098</v>
      </c>
      <c r="BI9">
        <f ca="1"/>
        <v>28.261223149494398</v>
      </c>
      <c r="BJ9">
        <f ca="1"/>
        <v>29.543674426478301</v>
      </c>
      <c r="BK9">
        <f ca="1"/>
        <v>30.596303813461201</v>
      </c>
      <c r="BL9">
        <f ca="1"/>
        <v>31.508285671811699</v>
      </c>
      <c r="BM9">
        <f ca="1"/>
        <v>32.327844523845798</v>
      </c>
      <c r="BN9">
        <f ca="1"/>
        <v>33.084660569811703</v>
      </c>
      <c r="BO9">
        <f ca="1"/>
        <v>33.798963727108003</v>
      </c>
      <c r="BP9">
        <f ca="1"/>
        <v>34.485891654719701</v>
      </c>
      <c r="BQ9">
        <f ca="1"/>
        <v>35.157910496508599</v>
      </c>
      <c r="BR9">
        <f ca="1"/>
        <v>35.826416602222103</v>
      </c>
      <c r="BS9">
        <f ca="1"/>
        <v>36.503086468702598</v>
      </c>
      <c r="BT9">
        <f ca="1"/>
        <v>37.201411613646997</v>
      </c>
      <c r="BU9">
        <f ca="1"/>
        <v>37.939016981677398</v>
      </c>
      <c r="BV9">
        <f ca="1"/>
        <v>38.7420516553832</v>
      </c>
      <c r="BW9">
        <f ca="1"/>
        <v>39.655342901882598</v>
      </c>
      <c r="BX9">
        <f ca="1"/>
        <v>40.772295856462797</v>
      </c>
      <c r="BY9">
        <f ca="1"/>
        <v>42.367927353718002</v>
      </c>
      <c r="BZ9">
        <f ca="1"/>
        <v>43.369413891967802</v>
      </c>
    </row>
    <row r="10" spans="2:78">
      <c r="H10" s="61"/>
      <c r="I10" s="6" t="str">
        <f ca="1"/>
        <v>3 years  0 mo</v>
      </c>
      <c r="J10" s="40">
        <f ca="1"/>
        <v>37.799999999999997</v>
      </c>
      <c r="K10" s="41">
        <f ca="1"/>
        <v>39.1</v>
      </c>
      <c r="L10" s="40">
        <f ca="1"/>
        <v>41</v>
      </c>
      <c r="M10" s="41">
        <f ca="1"/>
        <v>42.3</v>
      </c>
      <c r="N10" s="40">
        <f ca="1"/>
        <v>43.3</v>
      </c>
      <c r="O10" s="41">
        <f ca="1"/>
        <v>44.2</v>
      </c>
      <c r="P10" s="40">
        <f ca="1"/>
        <v>44.9</v>
      </c>
      <c r="Q10" s="41">
        <f ca="1"/>
        <v>45.6</v>
      </c>
      <c r="R10" s="40">
        <f ca="1"/>
        <v>46.3</v>
      </c>
      <c r="S10" s="41">
        <f ca="1"/>
        <v>46.9</v>
      </c>
      <c r="T10" s="40">
        <f ca="1"/>
        <v>47.5</v>
      </c>
      <c r="U10" s="41">
        <f ca="1"/>
        <v>48.1</v>
      </c>
      <c r="V10" s="40">
        <f ca="1"/>
        <v>48.8</v>
      </c>
      <c r="W10" s="41">
        <f ca="1"/>
        <v>49.4</v>
      </c>
      <c r="X10" s="40">
        <f ca="1"/>
        <v>50</v>
      </c>
      <c r="Y10" s="41">
        <f ca="1"/>
        <v>50.8</v>
      </c>
      <c r="Z10" s="40">
        <f ca="1"/>
        <v>51.5</v>
      </c>
      <c r="AA10" s="41">
        <f ca="1"/>
        <v>52.4</v>
      </c>
      <c r="AB10" s="40">
        <f ca="1"/>
        <v>53.6</v>
      </c>
      <c r="AC10" s="41">
        <f ca="1"/>
        <v>55.2</v>
      </c>
      <c r="AD10" s="42">
        <f ca="1"/>
        <v>56.2</v>
      </c>
      <c r="AH10">
        <v>2.5</v>
      </c>
      <c r="AI10" s="47">
        <f t="shared" ca="1" si="1"/>
        <v>21.7230003656253</v>
      </c>
      <c r="AJ10" s="47">
        <f t="shared" ca="1" si="1"/>
        <v>23.754807102213299</v>
      </c>
      <c r="AK10" s="47">
        <f t="shared" ca="1" si="1"/>
        <v>26.548739039037098</v>
      </c>
      <c r="AL10" s="47">
        <f t="shared" ca="1" si="1"/>
        <v>30.596303813461201</v>
      </c>
      <c r="AM10" s="47">
        <f t="shared" ca="1" si="1"/>
        <v>34.485891654719701</v>
      </c>
      <c r="AN10" s="47">
        <f t="shared" ca="1" si="1"/>
        <v>37.939016981677398</v>
      </c>
      <c r="AO10" s="47">
        <f t="shared" ca="1" si="1"/>
        <v>40.772295856462797</v>
      </c>
      <c r="AP10" s="47">
        <f t="shared" ca="1" si="1"/>
        <v>42.367927353718002</v>
      </c>
      <c r="AQ10" s="47">
        <f t="shared" ca="1" si="1"/>
        <v>43.369413891967802</v>
      </c>
      <c r="AR10">
        <v>8</v>
      </c>
      <c r="AT10">
        <v>9</v>
      </c>
      <c r="AU10" t="s">
        <v>211</v>
      </c>
      <c r="AV10">
        <v>2.7475954518908399</v>
      </c>
      <c r="AW10">
        <v>62.885755789778102</v>
      </c>
      <c r="AX10">
        <v>49.902388183007602</v>
      </c>
      <c r="AY10">
        <v>39.558128032392197</v>
      </c>
      <c r="AZ10">
        <v>32.458826546944799</v>
      </c>
      <c r="BA10">
        <v>18.308389465257001</v>
      </c>
      <c r="BE10">
        <f ca="1"/>
        <v>2.58</v>
      </c>
      <c r="BF10">
        <f ca="1"/>
        <v>21.8517281390017</v>
      </c>
      <c r="BG10">
        <f ca="1"/>
        <v>23.9210488646284</v>
      </c>
      <c r="BH10">
        <f ca="1"/>
        <v>26.75893809754</v>
      </c>
      <c r="BI10">
        <f ca="1"/>
        <v>28.494989875534401</v>
      </c>
      <c r="BJ10">
        <f ca="1"/>
        <v>29.7937139408257</v>
      </c>
      <c r="BK10">
        <f ca="1"/>
        <v>30.858920687122499</v>
      </c>
      <c r="BL10">
        <f ca="1"/>
        <v>31.781280647088099</v>
      </c>
      <c r="BM10">
        <f ca="1"/>
        <v>32.609783973722202</v>
      </c>
      <c r="BN10">
        <f ca="1"/>
        <v>33.3745580112124</v>
      </c>
      <c r="BO10">
        <f ca="1"/>
        <v>34.096120493508998</v>
      </c>
      <c r="BP10">
        <f ca="1"/>
        <v>34.789810140131202</v>
      </c>
      <c r="BQ10">
        <f ca="1"/>
        <v>35.468245076467397</v>
      </c>
      <c r="BR10">
        <f ca="1"/>
        <v>36.142946817135197</v>
      </c>
      <c r="BS10">
        <f ca="1"/>
        <v>36.825705814654498</v>
      </c>
      <c r="BT10">
        <f ca="1"/>
        <v>37.530130426502502</v>
      </c>
      <c r="BU10">
        <f ca="1"/>
        <v>38.273982871313898</v>
      </c>
      <c r="BV10">
        <f ca="1"/>
        <v>39.083599688710002</v>
      </c>
      <c r="BW10">
        <f ca="1"/>
        <v>40.004111099540999</v>
      </c>
      <c r="BX10">
        <f ca="1"/>
        <v>41.129528059757</v>
      </c>
      <c r="BY10">
        <f ca="1"/>
        <v>42.736591791845903</v>
      </c>
      <c r="BZ10">
        <f ca="1"/>
        <v>43.744879755771102</v>
      </c>
    </row>
    <row r="11" spans="2:78">
      <c r="B11" t="s">
        <v>10</v>
      </c>
      <c r="H11" s="61"/>
      <c r="I11" s="6" t="str">
        <f ca="1"/>
        <v>3 mo</v>
      </c>
      <c r="J11" s="40">
        <f ca="1"/>
        <v>37.9</v>
      </c>
      <c r="K11" s="41">
        <f ca="1"/>
        <v>39.299999999999997</v>
      </c>
      <c r="L11" s="40">
        <f ca="1"/>
        <v>41.3</v>
      </c>
      <c r="M11" s="41">
        <f ca="1"/>
        <v>42.6</v>
      </c>
      <c r="N11" s="40">
        <f ca="1"/>
        <v>43.7</v>
      </c>
      <c r="O11" s="41">
        <f ca="1"/>
        <v>44.5</v>
      </c>
      <c r="P11" s="40">
        <f ca="1"/>
        <v>45.3</v>
      </c>
      <c r="Q11" s="41">
        <f ca="1"/>
        <v>46</v>
      </c>
      <c r="R11" s="40">
        <f ca="1"/>
        <v>46.7</v>
      </c>
      <c r="S11" s="41">
        <f ca="1"/>
        <v>47.4</v>
      </c>
      <c r="T11" s="40">
        <f ca="1"/>
        <v>48</v>
      </c>
      <c r="U11" s="41">
        <f ca="1"/>
        <v>48.6</v>
      </c>
      <c r="V11" s="40">
        <f ca="1"/>
        <v>49.3</v>
      </c>
      <c r="W11" s="41">
        <f ca="1"/>
        <v>49.9</v>
      </c>
      <c r="X11" s="40">
        <f ca="1"/>
        <v>50.6</v>
      </c>
      <c r="Y11" s="41">
        <f ca="1"/>
        <v>51.3</v>
      </c>
      <c r="Z11" s="40">
        <f ca="1"/>
        <v>52.1</v>
      </c>
      <c r="AA11" s="41">
        <f ca="1"/>
        <v>53</v>
      </c>
      <c r="AB11" s="40">
        <f ca="1"/>
        <v>54.2</v>
      </c>
      <c r="AC11" s="41">
        <f ca="1"/>
        <v>55.9</v>
      </c>
      <c r="AD11" s="42">
        <f ca="1"/>
        <v>57</v>
      </c>
      <c r="AH11">
        <v>2.58</v>
      </c>
      <c r="AI11" s="47">
        <f t="shared" ca="1" si="1"/>
        <v>21.8517281390017</v>
      </c>
      <c r="AJ11" s="47">
        <f t="shared" ca="1" si="1"/>
        <v>23.9210488646284</v>
      </c>
      <c r="AK11" s="47">
        <f t="shared" ca="1" si="1"/>
        <v>26.75893809754</v>
      </c>
      <c r="AL11" s="47">
        <f t="shared" ca="1" si="1"/>
        <v>30.858920687122499</v>
      </c>
      <c r="AM11" s="47">
        <f t="shared" ca="1" si="1"/>
        <v>34.789810140131202</v>
      </c>
      <c r="AN11" s="47">
        <f t="shared" ca="1" si="1"/>
        <v>38.273982871313898</v>
      </c>
      <c r="AO11" s="47">
        <f t="shared" ca="1" si="1"/>
        <v>41.129528059757</v>
      </c>
      <c r="AP11" s="47">
        <f t="shared" ca="1" si="1"/>
        <v>42.736591791845903</v>
      </c>
      <c r="AQ11" s="47">
        <f t="shared" ca="1" si="1"/>
        <v>43.744879755771102</v>
      </c>
      <c r="AR11">
        <v>9</v>
      </c>
      <c r="AS11" s="46"/>
      <c r="AT11">
        <v>10</v>
      </c>
      <c r="AU11" t="s">
        <v>211</v>
      </c>
      <c r="AV11">
        <v>2.8309287852241698</v>
      </c>
      <c r="AW11">
        <v>63.846635002407901</v>
      </c>
      <c r="AX11">
        <v>50.6240679763334</v>
      </c>
      <c r="AY11">
        <v>40.1660899800683</v>
      </c>
      <c r="AZ11">
        <v>32.943471631878097</v>
      </c>
      <c r="BA11">
        <v>18.595000600816</v>
      </c>
      <c r="BE11">
        <f ca="1"/>
        <v>2.67</v>
      </c>
      <c r="BF11">
        <f ca="1"/>
        <v>21.994002000480101</v>
      </c>
      <c r="BG11">
        <f ca="1"/>
        <v>24.104408070916701</v>
      </c>
      <c r="BH11">
        <f ca="1"/>
        <v>26.990516580664199</v>
      </c>
      <c r="BI11">
        <f ca="1"/>
        <v>28.7524615298566</v>
      </c>
      <c r="BJ11">
        <f ca="1"/>
        <v>30.069083049756799</v>
      </c>
      <c r="BK11">
        <f ca="1"/>
        <v>31.1481345604079</v>
      </c>
      <c r="BL11">
        <f ca="1"/>
        <v>32.081926692560799</v>
      </c>
      <c r="BM11">
        <f ca="1"/>
        <v>32.920289368734899</v>
      </c>
      <c r="BN11">
        <f ca="1"/>
        <v>33.693840662508002</v>
      </c>
      <c r="BO11">
        <f ca="1"/>
        <v>34.423414393390999</v>
      </c>
      <c r="BP11">
        <f ca="1"/>
        <v>35.124570281329703</v>
      </c>
      <c r="BQ11">
        <f ca="1"/>
        <v>35.810093701747</v>
      </c>
      <c r="BR11">
        <f ca="1"/>
        <v>36.491644125197197</v>
      </c>
      <c r="BS11">
        <f ca="1"/>
        <v>37.181137855153501</v>
      </c>
      <c r="BT11">
        <f ca="1"/>
        <v>37.892312577133303</v>
      </c>
      <c r="BU11">
        <f ca="1"/>
        <v>38.643082797146803</v>
      </c>
      <c r="BV11">
        <f ca="1"/>
        <v>39.459993413926497</v>
      </c>
      <c r="BW11">
        <f ca="1"/>
        <v>40.388511876562397</v>
      </c>
      <c r="BX11">
        <f ca="1"/>
        <v>41.523324226171702</v>
      </c>
      <c r="BY11">
        <f ca="1"/>
        <v>43.143094991841402</v>
      </c>
      <c r="BZ11">
        <f ca="1"/>
        <v>44.158952882975299</v>
      </c>
    </row>
    <row r="12" spans="2:78">
      <c r="B12" t="s">
        <v>5</v>
      </c>
      <c r="C12" s="49">
        <f>IF('Assessment Data Entry'!E4="","",'Assessment Data Entry'!E4)</f>
        <v>4</v>
      </c>
      <c r="D12" t="s">
        <v>6</v>
      </c>
      <c r="E12" s="49">
        <f>IF('Assessment Data Entry'!G4="",0,'Assessment Data Entry'!G4)</f>
        <v>2</v>
      </c>
      <c r="F12" t="s">
        <v>7</v>
      </c>
      <c r="H12" s="59">
        <f>IF(C12="","",(C12-2)*4+FLOOR(E12/3,1)+1)</f>
        <v>9</v>
      </c>
      <c r="I12" s="6" t="str">
        <f ca="1"/>
        <v>6 mo</v>
      </c>
      <c r="J12" s="40">
        <f ca="1"/>
        <v>38.1</v>
      </c>
      <c r="K12" s="41">
        <f ca="1"/>
        <v>39.5</v>
      </c>
      <c r="L12" s="40">
        <f ca="1"/>
        <v>41.6</v>
      </c>
      <c r="M12" s="41">
        <f ca="1"/>
        <v>42.9</v>
      </c>
      <c r="N12" s="40">
        <f ca="1"/>
        <v>44</v>
      </c>
      <c r="O12" s="41">
        <f ca="1"/>
        <v>44.9</v>
      </c>
      <c r="P12" s="40">
        <f ca="1"/>
        <v>45.7</v>
      </c>
      <c r="Q12" s="41">
        <f ca="1"/>
        <v>46.4</v>
      </c>
      <c r="R12" s="40">
        <f ca="1"/>
        <v>47.1</v>
      </c>
      <c r="S12" s="41">
        <f ca="1"/>
        <v>47.8</v>
      </c>
      <c r="T12" s="40">
        <f ca="1"/>
        <v>48.5</v>
      </c>
      <c r="U12" s="41">
        <f ca="1"/>
        <v>49.1</v>
      </c>
      <c r="V12" s="40">
        <f ca="1"/>
        <v>49.8</v>
      </c>
      <c r="W12" s="41">
        <f ca="1"/>
        <v>50.4</v>
      </c>
      <c r="X12" s="40">
        <f ca="1"/>
        <v>51.1</v>
      </c>
      <c r="Y12" s="41">
        <f ca="1"/>
        <v>51.9</v>
      </c>
      <c r="Z12" s="40">
        <f ca="1"/>
        <v>52.7</v>
      </c>
      <c r="AA12" s="41">
        <f ca="1"/>
        <v>53.7</v>
      </c>
      <c r="AB12" s="40">
        <f ca="1"/>
        <v>54.9</v>
      </c>
      <c r="AC12" s="41">
        <f ca="1"/>
        <v>56.6</v>
      </c>
      <c r="AD12" s="42">
        <f ca="1"/>
        <v>57.7</v>
      </c>
      <c r="AH12">
        <v>2.67</v>
      </c>
      <c r="AI12" s="47">
        <f t="shared" ca="1" si="1"/>
        <v>21.994002000480101</v>
      </c>
      <c r="AJ12" s="47">
        <f t="shared" ca="1" si="1"/>
        <v>24.104408070916701</v>
      </c>
      <c r="AK12" s="47">
        <f t="shared" ca="1" si="1"/>
        <v>26.990516580664199</v>
      </c>
      <c r="AL12" s="47">
        <f t="shared" ca="1" si="1"/>
        <v>31.1481345604079</v>
      </c>
      <c r="AM12" s="47">
        <f t="shared" ca="1" si="1"/>
        <v>35.124570281329703</v>
      </c>
      <c r="AN12" s="47">
        <f t="shared" ca="1" si="1"/>
        <v>38.643082797146803</v>
      </c>
      <c r="AO12" s="47">
        <f t="shared" ca="1" si="1"/>
        <v>41.523324226171702</v>
      </c>
      <c r="AP12" s="47">
        <f t="shared" ca="1" si="1"/>
        <v>43.143094991841402</v>
      </c>
      <c r="AQ12" s="47">
        <f t="shared" ca="1" si="1"/>
        <v>44.158952882975299</v>
      </c>
      <c r="AR12">
        <v>10</v>
      </c>
      <c r="AT12">
        <v>11</v>
      </c>
      <c r="AU12" t="s">
        <v>211</v>
      </c>
      <c r="AV12">
        <v>2.9142621185575099</v>
      </c>
      <c r="AW12">
        <v>64.772797737422806</v>
      </c>
      <c r="AX12">
        <v>51.317795562528197</v>
      </c>
      <c r="AY12">
        <v>40.750701886586903</v>
      </c>
      <c r="AZ12">
        <v>33.408203309896798</v>
      </c>
      <c r="BA12">
        <v>18.870492759084101</v>
      </c>
      <c r="BE12">
        <f ca="1"/>
        <v>2.75</v>
      </c>
      <c r="BF12">
        <f ca="1"/>
        <v>22.13563083</v>
      </c>
      <c r="BG12">
        <f ca="1"/>
        <v>24.275038410000001</v>
      </c>
      <c r="BH12">
        <f ca="1"/>
        <v>27.19611806</v>
      </c>
      <c r="BI12">
        <f ca="1"/>
        <v>28.97681377</v>
      </c>
      <c r="BJ12">
        <f ca="1"/>
        <v>30.306214359999998</v>
      </c>
      <c r="BK12">
        <f ca="1"/>
        <v>31.394980520000001</v>
      </c>
      <c r="BL12">
        <f ca="1"/>
        <v>32.336644280000002</v>
      </c>
      <c r="BM12">
        <f ca="1"/>
        <v>33.181661990000002</v>
      </c>
      <c r="BN12">
        <f ca="1"/>
        <v>33.961016000000001</v>
      </c>
      <c r="BO12">
        <f ca="1"/>
        <v>34.695771780000001</v>
      </c>
      <c r="BP12">
        <f ca="1"/>
        <v>35.40164721</v>
      </c>
      <c r="BQ12">
        <f ca="1"/>
        <v>36.091542689999997</v>
      </c>
      <c r="BR12">
        <f ca="1"/>
        <v>36.777206759999999</v>
      </c>
      <c r="BS12">
        <f ca="1"/>
        <v>37.47062991</v>
      </c>
      <c r="BT12">
        <f ca="1"/>
        <v>38.185617440000001</v>
      </c>
      <c r="BU12">
        <f ca="1"/>
        <v>38.940153000000002</v>
      </c>
      <c r="BV12">
        <f ca="1"/>
        <v>39.760863460000003</v>
      </c>
      <c r="BW12">
        <f ca="1"/>
        <v>40.693332589999997</v>
      </c>
      <c r="BX12">
        <f ca="1"/>
        <v>41.83245367</v>
      </c>
      <c r="BY12">
        <f ca="1"/>
        <v>43.457412949999998</v>
      </c>
      <c r="BZ12">
        <f ca="1"/>
        <v>44.475964529999999</v>
      </c>
    </row>
    <row r="13" spans="2:78" ht="17" thickBot="1">
      <c r="B13" t="s">
        <v>8</v>
      </c>
      <c r="C13" s="49" t="str">
        <f ca="1">IF(OR(B1=0,INDIRECT(INDEX(scoreLocation,MATCH(VLOOKUP(B2,OutcomeInfo,2,FALSE),INDEX(scoreLocation,,1),0),5))=""),"",INDIRECT(INDEX(scoreLocation,MATCH(VLOOKUP(B2,OutcomeInfo,2,FALSE),INDEX(scoreLocation,,1),0),5)))</f>
        <v/>
      </c>
      <c r="D13">
        <f t="array" aca="1" ref="D13" ca="1">INDIRECT(INDEX(scoreLocation,MATCH(VLOOKUP(B2,OutcomeInfo,2,FALSE),INDEX(scoreLocation,,1),0),5))</f>
        <v>0</v>
      </c>
      <c r="H13" s="60">
        <f t="array" aca="1" ref="H13" ca="1">MAX(COLUMN(topRow)*IF(INDEX(fullTable,H12,0)=C13,1,0))-9</f>
        <v>-9</v>
      </c>
      <c r="I13" s="10" t="str">
        <f ca="1"/>
        <v>9 mo</v>
      </c>
      <c r="J13" s="43">
        <f ca="1"/>
        <v>38.299999999999997</v>
      </c>
      <c r="K13" s="44">
        <f ca="1"/>
        <v>39.700000000000003</v>
      </c>
      <c r="L13" s="43">
        <f ca="1"/>
        <v>41.8</v>
      </c>
      <c r="M13" s="44">
        <f ca="1"/>
        <v>43.2</v>
      </c>
      <c r="N13" s="43">
        <f ca="1"/>
        <v>44.3</v>
      </c>
      <c r="O13" s="44">
        <f ca="1"/>
        <v>45.3</v>
      </c>
      <c r="P13" s="43">
        <f ca="1"/>
        <v>46.1</v>
      </c>
      <c r="Q13" s="44">
        <f ca="1"/>
        <v>46.8</v>
      </c>
      <c r="R13" s="43">
        <f ca="1"/>
        <v>47.6</v>
      </c>
      <c r="S13" s="44">
        <f ca="1"/>
        <v>48.2</v>
      </c>
      <c r="T13" s="43">
        <f ca="1"/>
        <v>48.9</v>
      </c>
      <c r="U13" s="44">
        <f ca="1"/>
        <v>49.6</v>
      </c>
      <c r="V13" s="43">
        <f ca="1"/>
        <v>50.3</v>
      </c>
      <c r="W13" s="44">
        <f ca="1"/>
        <v>50.9</v>
      </c>
      <c r="X13" s="43">
        <f ca="1"/>
        <v>51.7</v>
      </c>
      <c r="Y13" s="44">
        <f ca="1"/>
        <v>52.4</v>
      </c>
      <c r="Z13" s="43">
        <f ca="1"/>
        <v>53.3</v>
      </c>
      <c r="AA13" s="44">
        <f ca="1"/>
        <v>54.3</v>
      </c>
      <c r="AB13" s="43">
        <f ca="1"/>
        <v>55.5</v>
      </c>
      <c r="AC13" s="44">
        <f ca="1"/>
        <v>57.3</v>
      </c>
      <c r="AD13" s="45">
        <f ca="1"/>
        <v>58.5</v>
      </c>
      <c r="AF13" s="46"/>
      <c r="AH13">
        <v>2.75</v>
      </c>
      <c r="AI13" s="47">
        <f t="shared" ca="1" si="1"/>
        <v>22.13563083</v>
      </c>
      <c r="AJ13" s="47">
        <f t="shared" ca="1" si="1"/>
        <v>24.275038410000001</v>
      </c>
      <c r="AK13" s="47">
        <f t="shared" ca="1" si="1"/>
        <v>27.19611806</v>
      </c>
      <c r="AL13" s="47">
        <f t="shared" ca="1" si="1"/>
        <v>31.394980520000001</v>
      </c>
      <c r="AM13" s="47">
        <f t="shared" ca="1" si="1"/>
        <v>35.40164721</v>
      </c>
      <c r="AN13" s="47">
        <f t="shared" ca="1" si="1"/>
        <v>38.940153000000002</v>
      </c>
      <c r="AO13" s="47">
        <f t="shared" ca="1" si="1"/>
        <v>41.83245367</v>
      </c>
      <c r="AP13" s="47">
        <f t="shared" ca="1" si="1"/>
        <v>43.457412949999998</v>
      </c>
      <c r="AQ13" s="47">
        <f t="shared" ca="1" si="1"/>
        <v>44.475964529999999</v>
      </c>
      <c r="AR13">
        <v>11</v>
      </c>
      <c r="AT13">
        <v>12</v>
      </c>
      <c r="AU13" t="s">
        <v>211</v>
      </c>
      <c r="AV13">
        <v>2.9975954518908399</v>
      </c>
      <c r="AW13">
        <v>65.665498276540205</v>
      </c>
      <c r="AX13">
        <v>51.984653574553498</v>
      </c>
      <c r="AY13">
        <v>41.312707289055602</v>
      </c>
      <c r="AZ13">
        <v>33.853644982783003</v>
      </c>
      <c r="BA13">
        <v>19.135182707279899</v>
      </c>
      <c r="BE13">
        <f ca="1"/>
        <v>2.83</v>
      </c>
      <c r="BF13">
        <f ca="1"/>
        <v>22.291020880000001</v>
      </c>
      <c r="BG13">
        <f ca="1"/>
        <v>24.467393619999999</v>
      </c>
      <c r="BH13">
        <f ca="1"/>
        <v>27.43418204</v>
      </c>
      <c r="BI13">
        <f ca="1"/>
        <v>29.240642780000002</v>
      </c>
      <c r="BJ13">
        <f ca="1"/>
        <v>30.588431249999999</v>
      </c>
      <c r="BK13">
        <f ca="1"/>
        <v>31.691782100000001</v>
      </c>
      <c r="BL13">
        <f ca="1"/>
        <v>32.645746870000004</v>
      </c>
      <c r="BM13">
        <f ca="1"/>
        <v>33.501574519999998</v>
      </c>
      <c r="BN13">
        <f ca="1"/>
        <v>34.290719269999997</v>
      </c>
      <c r="BO13">
        <f ca="1"/>
        <v>35.034557200000002</v>
      </c>
      <c r="BP13">
        <f ca="1"/>
        <v>35.749029419999999</v>
      </c>
      <c r="BQ13">
        <f ca="1"/>
        <v>36.447211510000002</v>
      </c>
      <c r="BR13">
        <f ca="1"/>
        <v>37.141003529999999</v>
      </c>
      <c r="BS13">
        <f ca="1"/>
        <v>37.84254224</v>
      </c>
      <c r="BT13">
        <f ca="1"/>
        <v>38.565792739999999</v>
      </c>
      <c r="BU13">
        <f ca="1"/>
        <v>39.328937949999997</v>
      </c>
      <c r="BV13">
        <f ca="1"/>
        <v>40.15889043</v>
      </c>
      <c r="BW13">
        <f ca="1"/>
        <v>41.101712550000002</v>
      </c>
      <c r="BX13">
        <f ca="1"/>
        <v>42.253279679999999</v>
      </c>
      <c r="BY13">
        <f ca="1"/>
        <v>43.895635540000001</v>
      </c>
      <c r="BZ13">
        <f ca="1"/>
        <v>44.924891180000003</v>
      </c>
    </row>
    <row r="14" spans="2:78">
      <c r="B14" s="62" t="s">
        <v>9</v>
      </c>
      <c r="C14" s="63" t="str">
        <f t="array" aca="1" ref="C14" ca="1">IF(C13="","",IF(C13&lt;INDEX(fullTable,H12,1),"min",IF(C13&gt;INDEX(fullTable,H12,width),"max",INDEX(topRow,1,SUM(1*(INDEX(OFFSET($J$6,0,0,41,width),H12,0)&lt;=C13))-IF(H14&gt;1,H14-1,0)))))</f>
        <v/>
      </c>
      <c r="D14" s="63" t="str">
        <f t="array" aca="1" ref="D14" ca="1">IF(MAX(COLUMN(topRow)*IF(INDEX(fullTable,H12,0)=C13,1,0))&lt;=0,C14,IF(H13=width,"max",INDEX(topRow,0,H13)))</f>
        <v/>
      </c>
      <c r="E14" s="62"/>
      <c r="F14" s="64" t="str">
        <f ca="1">IF(OR(C12="",C13=""),"",IF(OR(AND(C14="min",D14&lt;&gt;"min"),IFERROR(FIND("&lt;",C14),0)&gt;0),_xlfn.CONCAT("&lt;=",D14),IF(C14="max",_xlfn.CONCAT("&gt;",INDEX(topRow,1,COUNTIF(topRow,"&lt;&gt;x"))),IF(C14="min",CONCATENATE("&lt;",$J$5),IF(D14="max",CONCATENATE("&gt;=",C14),IF(C14=D14,C14,CONCATENATE(C14," to ",D14)))))))</f>
        <v/>
      </c>
      <c r="H14" s="60">
        <f t="array" aca="1" ref="H14" ca="1">SUM(1*(INDEX(OFFSET($J$6,0,0,41,width),H12,0)=C13))</f>
        <v>0</v>
      </c>
      <c r="I14" s="6" t="str">
        <f ca="1"/>
        <v>4 years  0 mo</v>
      </c>
      <c r="J14" s="40">
        <f ca="1"/>
        <v>38.5</v>
      </c>
      <c r="K14" s="41">
        <f ca="1"/>
        <v>40</v>
      </c>
      <c r="L14" s="40">
        <f ca="1"/>
        <v>42.1</v>
      </c>
      <c r="M14" s="41">
        <f ca="1"/>
        <v>43.6</v>
      </c>
      <c r="N14" s="40">
        <f ca="1"/>
        <v>44.7</v>
      </c>
      <c r="O14" s="41">
        <f ca="1"/>
        <v>45.6</v>
      </c>
      <c r="P14" s="40">
        <f ca="1"/>
        <v>46.5</v>
      </c>
      <c r="Q14" s="41">
        <f ca="1"/>
        <v>47.3</v>
      </c>
      <c r="R14" s="40">
        <f ca="1"/>
        <v>48</v>
      </c>
      <c r="S14" s="41">
        <f ca="1"/>
        <v>48.7</v>
      </c>
      <c r="T14" s="40">
        <f ca="1"/>
        <v>49.4</v>
      </c>
      <c r="U14" s="41">
        <f ca="1"/>
        <v>50.1</v>
      </c>
      <c r="V14" s="40">
        <f ca="1"/>
        <v>50.8</v>
      </c>
      <c r="W14" s="41">
        <f ca="1"/>
        <v>51.5</v>
      </c>
      <c r="X14" s="40">
        <f ca="1"/>
        <v>52.2</v>
      </c>
      <c r="Y14" s="41">
        <f ca="1"/>
        <v>53</v>
      </c>
      <c r="Z14" s="40">
        <f ca="1"/>
        <v>53.9</v>
      </c>
      <c r="AA14" s="41">
        <f ca="1"/>
        <v>54.9</v>
      </c>
      <c r="AB14" s="40">
        <f ca="1"/>
        <v>56.2</v>
      </c>
      <c r="AC14" s="41">
        <f ca="1"/>
        <v>58</v>
      </c>
      <c r="AD14" s="42">
        <f ca="1"/>
        <v>59.2</v>
      </c>
      <c r="AH14">
        <v>2.83</v>
      </c>
      <c r="AI14" s="47">
        <f t="shared" ref="AI14:AQ23" ca="1" si="2">IF(AND(AI$3&gt;=MIN($J$5:$AD$5),AI$3&lt;=MAX($J$5:$AD$5)),IF(INDEX(allCentiles,$AR14,MATCH(AI$3,topRow))=0,"",INDEX(allCentiles,$AR14,MATCH(AI$3,topRow))),NA())</f>
        <v>22.291020880000001</v>
      </c>
      <c r="AJ14" s="47">
        <f t="shared" ca="1" si="2"/>
        <v>24.467393619999999</v>
      </c>
      <c r="AK14" s="47">
        <f t="shared" ca="1" si="2"/>
        <v>27.43418204</v>
      </c>
      <c r="AL14" s="47">
        <f t="shared" ca="1" si="2"/>
        <v>31.691782100000001</v>
      </c>
      <c r="AM14" s="47">
        <f t="shared" ca="1" si="2"/>
        <v>35.749029419999999</v>
      </c>
      <c r="AN14" s="47">
        <f t="shared" ca="1" si="2"/>
        <v>39.328937949999997</v>
      </c>
      <c r="AO14" s="47">
        <f t="shared" ca="1" si="2"/>
        <v>42.253279679999999</v>
      </c>
      <c r="AP14" s="47">
        <f t="shared" ca="1" si="2"/>
        <v>43.895635540000001</v>
      </c>
      <c r="AQ14" s="47">
        <f t="shared" ca="1" si="2"/>
        <v>44.924891180000003</v>
      </c>
      <c r="AR14">
        <v>12</v>
      </c>
      <c r="AT14">
        <v>13</v>
      </c>
      <c r="AU14" t="s">
        <v>211</v>
      </c>
      <c r="AV14">
        <v>3.0809287852241698</v>
      </c>
      <c r="AW14">
        <v>66.5259456171121</v>
      </c>
      <c r="AX14">
        <v>52.625682737144402</v>
      </c>
      <c r="AY14">
        <v>41.852828093850498</v>
      </c>
      <c r="AZ14">
        <v>34.280402651246099</v>
      </c>
      <c r="BA14">
        <v>19.389379241799301</v>
      </c>
      <c r="BE14">
        <f ca="1"/>
        <v>2.92</v>
      </c>
      <c r="BF14">
        <f ca="1"/>
        <v>22.375082839234299</v>
      </c>
      <c r="BG14">
        <f ca="1"/>
        <v>24.593379985222001</v>
      </c>
      <c r="BH14">
        <f ca="1"/>
        <v>27.606563569819699</v>
      </c>
      <c r="BI14">
        <f ca="1"/>
        <v>29.436982064069898</v>
      </c>
      <c r="BJ14">
        <f ca="1"/>
        <v>30.801043313840498</v>
      </c>
      <c r="BK14">
        <f ca="1"/>
        <v>31.916860421068399</v>
      </c>
      <c r="BL14">
        <f ca="1"/>
        <v>32.881059605647998</v>
      </c>
      <c r="BM14">
        <f ca="1"/>
        <v>33.745683318257498</v>
      </c>
      <c r="BN14">
        <f ca="1"/>
        <v>34.542644223488701</v>
      </c>
      <c r="BO14">
        <f ca="1"/>
        <v>35.2936112543372</v>
      </c>
      <c r="BP14">
        <f ca="1"/>
        <v>36.014729145804502</v>
      </c>
      <c r="BQ14">
        <f ca="1"/>
        <v>36.7192271488614</v>
      </c>
      <c r="BR14">
        <f ca="1"/>
        <v>37.419132128392398</v>
      </c>
      <c r="BS14">
        <f ca="1"/>
        <v>38.126697000583199</v>
      </c>
      <c r="BT14">
        <f ca="1"/>
        <v>38.856007062364696</v>
      </c>
      <c r="BU14">
        <f ca="1"/>
        <v>39.625388122023303</v>
      </c>
      <c r="BV14">
        <f ca="1"/>
        <v>40.461950140529602</v>
      </c>
      <c r="BW14">
        <f ca="1"/>
        <v>41.4120779765815</v>
      </c>
      <c r="BX14">
        <f ca="1"/>
        <v>42.572298393211398</v>
      </c>
      <c r="BY14">
        <f ca="1"/>
        <v>44.226530314104302</v>
      </c>
      <c r="BZ14">
        <f ca="1"/>
        <v>45.262976058771997</v>
      </c>
    </row>
    <row r="15" spans="2:78">
      <c r="B15" s="50" t="s">
        <v>9</v>
      </c>
      <c r="C15" s="58" t="str">
        <f ca="1">IF(OR(LEFT(F14,2)="&gt;&gt;",LEFT(F14,2)="&lt;&lt;"),RIGHT(F14,LEN(F14)-1),F14)</f>
        <v/>
      </c>
      <c r="D15" s="60" t="str">
        <f t="array" aca="1" ref="D15" ca="1">RIGHT(C15,LEN(C15)+1-MIN(FIND({0,1,2,3,4,5,6,7,8,9},C15&amp;"0123456789")))</f>
        <v/>
      </c>
      <c r="E15" s="52"/>
      <c r="I15" s="6" t="str">
        <f ca="1"/>
        <v>3 mo</v>
      </c>
      <c r="J15" s="40">
        <f ca="1"/>
        <v>38.700000000000003</v>
      </c>
      <c r="K15" s="41">
        <f ca="1"/>
        <v>40.200000000000003</v>
      </c>
      <c r="L15" s="40">
        <f ca="1"/>
        <v>42.4</v>
      </c>
      <c r="M15" s="41">
        <f ca="1"/>
        <v>43.9</v>
      </c>
      <c r="N15" s="40">
        <f ca="1"/>
        <v>45</v>
      </c>
      <c r="O15" s="41">
        <f ca="1"/>
        <v>46</v>
      </c>
      <c r="P15" s="40">
        <f ca="1"/>
        <v>46.9</v>
      </c>
      <c r="Q15" s="41">
        <f ca="1"/>
        <v>47.7</v>
      </c>
      <c r="R15" s="40">
        <f ca="1"/>
        <v>48.4</v>
      </c>
      <c r="S15" s="41">
        <f ca="1"/>
        <v>49.2</v>
      </c>
      <c r="T15" s="40">
        <f ca="1"/>
        <v>49.9</v>
      </c>
      <c r="U15" s="41">
        <f ca="1"/>
        <v>50.6</v>
      </c>
      <c r="V15" s="40">
        <f ca="1"/>
        <v>51.3</v>
      </c>
      <c r="W15" s="41">
        <f ca="1"/>
        <v>52</v>
      </c>
      <c r="X15" s="40">
        <f ca="1"/>
        <v>52.8</v>
      </c>
      <c r="Y15" s="41">
        <f ca="1"/>
        <v>53.6</v>
      </c>
      <c r="Z15" s="40">
        <f ca="1"/>
        <v>54.5</v>
      </c>
      <c r="AA15" s="41">
        <f ca="1"/>
        <v>55.5</v>
      </c>
      <c r="AB15" s="40">
        <f ca="1"/>
        <v>56.9</v>
      </c>
      <c r="AC15" s="41">
        <f ca="1"/>
        <v>58.8</v>
      </c>
      <c r="AD15" s="42">
        <f ca="1"/>
        <v>60</v>
      </c>
      <c r="AF15" s="46"/>
      <c r="AH15">
        <v>2.92</v>
      </c>
      <c r="AI15" s="47">
        <f t="shared" ca="1" si="2"/>
        <v>22.375082839234299</v>
      </c>
      <c r="AJ15" s="47">
        <f t="shared" ca="1" si="2"/>
        <v>24.593379985222001</v>
      </c>
      <c r="AK15" s="47">
        <f t="shared" ca="1" si="2"/>
        <v>27.606563569819699</v>
      </c>
      <c r="AL15" s="47">
        <f t="shared" ca="1" si="2"/>
        <v>31.916860421068399</v>
      </c>
      <c r="AM15" s="47">
        <f t="shared" ca="1" si="2"/>
        <v>36.014729145804502</v>
      </c>
      <c r="AN15" s="47">
        <f t="shared" ca="1" si="2"/>
        <v>39.625388122023303</v>
      </c>
      <c r="AO15" s="47">
        <f t="shared" ca="1" si="2"/>
        <v>42.572298393211398</v>
      </c>
      <c r="AP15" s="47">
        <f t="shared" ca="1" si="2"/>
        <v>44.226530314104302</v>
      </c>
      <c r="AQ15" s="47">
        <f t="shared" ca="1" si="2"/>
        <v>45.262976058771997</v>
      </c>
      <c r="AR15">
        <v>13</v>
      </c>
      <c r="AT15">
        <v>14</v>
      </c>
      <c r="AU15" t="s">
        <v>211</v>
      </c>
      <c r="AV15">
        <v>3.1642621185575099</v>
      </c>
      <c r="AW15">
        <v>67.355305074373604</v>
      </c>
      <c r="AX15">
        <v>53.241883464610197</v>
      </c>
      <c r="AY15">
        <v>42.371765152595998</v>
      </c>
      <c r="AZ15">
        <v>34.689065354156</v>
      </c>
      <c r="BA15">
        <v>19.633383365848399</v>
      </c>
      <c r="BE15">
        <f ca="1"/>
        <v>3</v>
      </c>
      <c r="BF15">
        <f ca="1"/>
        <v>22.492645737766299</v>
      </c>
      <c r="BG15">
        <f ca="1"/>
        <v>24.743524450722902</v>
      </c>
      <c r="BH15">
        <f ca="1"/>
        <v>27.7952336344344</v>
      </c>
      <c r="BI15">
        <f ca="1"/>
        <v>29.646490193031799</v>
      </c>
      <c r="BJ15">
        <f ca="1"/>
        <v>31.0250253174252</v>
      </c>
      <c r="BK15">
        <f ca="1"/>
        <v>32.152082298648303</v>
      </c>
      <c r="BL15">
        <f ca="1"/>
        <v>33.125593488260101</v>
      </c>
      <c r="BM15">
        <f ca="1"/>
        <v>33.998271919451298</v>
      </c>
      <c r="BN15">
        <f ca="1"/>
        <v>34.802423187080699</v>
      </c>
      <c r="BO15">
        <f ca="1"/>
        <v>35.559970113376103</v>
      </c>
      <c r="BP15">
        <f ca="1"/>
        <v>36.287235663268</v>
      </c>
      <c r="BQ15">
        <f ca="1"/>
        <v>36.997584700619498</v>
      </c>
      <c r="BR15">
        <f ca="1"/>
        <v>37.703156758197899</v>
      </c>
      <c r="BS15">
        <f ca="1"/>
        <v>38.4163084641552</v>
      </c>
      <c r="BT15">
        <f ca="1"/>
        <v>39.151232778433901</v>
      </c>
      <c r="BU15">
        <f ca="1"/>
        <v>39.926383551258297</v>
      </c>
      <c r="BV15">
        <f ca="1"/>
        <v>40.769047413189</v>
      </c>
      <c r="BW15">
        <f ca="1"/>
        <v>41.725896989897898</v>
      </c>
      <c r="BX15">
        <f ca="1"/>
        <v>42.8940377961964</v>
      </c>
      <c r="BY15">
        <f ca="1"/>
        <v>44.559044141643597</v>
      </c>
      <c r="BZ15">
        <f ca="1"/>
        <v>45.601945874539297</v>
      </c>
    </row>
    <row r="16" spans="2:78">
      <c r="F16" s="56" t="s">
        <v>151</v>
      </c>
      <c r="G16" s="57" t="str">
        <f>CONCATENATE(C22, " to +",C23)</f>
        <v>-8.4 to +12.4</v>
      </c>
      <c r="I16" s="6" t="str">
        <f ca="1"/>
        <v>6 mo</v>
      </c>
      <c r="J16" s="40">
        <f ca="1"/>
        <v>38.9</v>
      </c>
      <c r="K16" s="41">
        <f ca="1"/>
        <v>40.4</v>
      </c>
      <c r="L16" s="40">
        <f ca="1"/>
        <v>42.7</v>
      </c>
      <c r="M16" s="41">
        <f ca="1"/>
        <v>44.2</v>
      </c>
      <c r="N16" s="40">
        <f ca="1"/>
        <v>45.4</v>
      </c>
      <c r="O16" s="41">
        <f ca="1"/>
        <v>46.4</v>
      </c>
      <c r="P16" s="40">
        <f ca="1"/>
        <v>47.3</v>
      </c>
      <c r="Q16" s="41">
        <f ca="1"/>
        <v>48.1</v>
      </c>
      <c r="R16" s="40">
        <f ca="1"/>
        <v>48.9</v>
      </c>
      <c r="S16" s="41">
        <f ca="1"/>
        <v>49.6</v>
      </c>
      <c r="T16" s="40">
        <f ca="1"/>
        <v>50.3</v>
      </c>
      <c r="U16" s="41">
        <f ca="1"/>
        <v>51.1</v>
      </c>
      <c r="V16" s="40">
        <f ca="1"/>
        <v>51.8</v>
      </c>
      <c r="W16" s="41">
        <f ca="1"/>
        <v>52.5</v>
      </c>
      <c r="X16" s="40">
        <f ca="1"/>
        <v>53.3</v>
      </c>
      <c r="Y16" s="41">
        <f ca="1"/>
        <v>54.2</v>
      </c>
      <c r="Z16" s="40">
        <f ca="1"/>
        <v>55.1</v>
      </c>
      <c r="AA16" s="41">
        <f ca="1"/>
        <v>56.2</v>
      </c>
      <c r="AB16" s="40">
        <f ca="1"/>
        <v>57.5</v>
      </c>
      <c r="AC16" s="41">
        <f ca="1"/>
        <v>59.5</v>
      </c>
      <c r="AD16" s="42">
        <f ca="1"/>
        <v>60.8</v>
      </c>
      <c r="AH16">
        <v>3</v>
      </c>
      <c r="AI16" s="47">
        <f t="shared" ca="1" si="2"/>
        <v>22.492645737766299</v>
      </c>
      <c r="AJ16" s="47">
        <f t="shared" ca="1" si="2"/>
        <v>24.743524450722902</v>
      </c>
      <c r="AK16" s="47">
        <f t="shared" ca="1" si="2"/>
        <v>27.7952336344344</v>
      </c>
      <c r="AL16" s="47">
        <f t="shared" ca="1" si="2"/>
        <v>32.152082298648303</v>
      </c>
      <c r="AM16" s="47">
        <f t="shared" ca="1" si="2"/>
        <v>36.287235663268</v>
      </c>
      <c r="AN16" s="47">
        <f t="shared" ca="1" si="2"/>
        <v>39.926383551258297</v>
      </c>
      <c r="AO16" s="47">
        <f t="shared" ca="1" si="2"/>
        <v>42.8940377961964</v>
      </c>
      <c r="AP16" s="47">
        <f t="shared" ca="1" si="2"/>
        <v>44.559044141643597</v>
      </c>
      <c r="AQ16" s="47">
        <f t="shared" ca="1" si="2"/>
        <v>45.601945874539297</v>
      </c>
      <c r="AR16">
        <v>14</v>
      </c>
      <c r="AT16">
        <v>15</v>
      </c>
      <c r="AU16" t="s">
        <v>211</v>
      </c>
      <c r="AV16">
        <v>3.2475954518908399</v>
      </c>
      <c r="AW16">
        <v>68.154699831502796</v>
      </c>
      <c r="AX16">
        <v>53.834217401307498</v>
      </c>
      <c r="AY16">
        <v>42.870198826908002</v>
      </c>
      <c r="AZ16">
        <v>35.080205600293702</v>
      </c>
      <c r="BA16">
        <v>19.8674884650917</v>
      </c>
      <c r="BE16">
        <f ca="1"/>
        <v>3.08</v>
      </c>
      <c r="BF16">
        <f ca="1"/>
        <v>22.608085168923601</v>
      </c>
      <c r="BG16">
        <f ca="1"/>
        <v>24.890599985777499</v>
      </c>
      <c r="BH16">
        <f ca="1"/>
        <v>27.9797955646257</v>
      </c>
      <c r="BI16">
        <f ca="1"/>
        <v>29.851369174426502</v>
      </c>
      <c r="BJ16">
        <f ca="1"/>
        <v>31.244035463563701</v>
      </c>
      <c r="BK16">
        <f ca="1"/>
        <v>32.382077957921702</v>
      </c>
      <c r="BL16">
        <f ca="1"/>
        <v>33.364698739399998</v>
      </c>
      <c r="BM16">
        <f ca="1"/>
        <v>34.245263231372803</v>
      </c>
      <c r="BN16">
        <f ca="1"/>
        <v>35.056459591415702</v>
      </c>
      <c r="BO16">
        <f ca="1"/>
        <v>35.820458050286703</v>
      </c>
      <c r="BP16">
        <f ca="1"/>
        <v>36.553755449000697</v>
      </c>
      <c r="BQ16">
        <f ca="1"/>
        <v>37.269849150667703</v>
      </c>
      <c r="BR16">
        <f ca="1"/>
        <v>37.980988988154401</v>
      </c>
      <c r="BS16">
        <f ca="1"/>
        <v>38.699633372558097</v>
      </c>
      <c r="BT16">
        <f ca="1"/>
        <v>39.440081214232897</v>
      </c>
      <c r="BU16">
        <f ca="1"/>
        <v>40.220912703280703</v>
      </c>
      <c r="BV16">
        <f ca="1"/>
        <v>41.069589179806698</v>
      </c>
      <c r="BW16">
        <f ca="1"/>
        <v>42.033068318861403</v>
      </c>
      <c r="BX16">
        <f ca="1"/>
        <v>43.209029614305102</v>
      </c>
      <c r="BY16">
        <f ca="1"/>
        <v>44.884690792232597</v>
      </c>
      <c r="BZ16">
        <f ca="1"/>
        <v>45.933986584848597</v>
      </c>
    </row>
    <row r="17" spans="2:78" ht="17" thickBot="1">
      <c r="B17" s="50" t="s">
        <v>11</v>
      </c>
      <c r="C17" s="57" t="str">
        <f ca="1">IF(C24=C25,C24,CONCATENATE(C24," to ",C25))</f>
        <v/>
      </c>
      <c r="F17" s="56" t="s">
        <v>103</v>
      </c>
      <c r="G17" s="57" t="str">
        <f>CONCATENATE(C20, " to +",C21)</f>
        <v>-15.9 to +15.9</v>
      </c>
      <c r="I17" s="10" t="str">
        <f ca="1"/>
        <v>9 mo</v>
      </c>
      <c r="J17" s="43">
        <f ca="1"/>
        <v>39.200000000000003</v>
      </c>
      <c r="K17" s="44">
        <f ca="1"/>
        <v>40.700000000000003</v>
      </c>
      <c r="L17" s="43">
        <f ca="1"/>
        <v>43</v>
      </c>
      <c r="M17" s="44">
        <f ca="1"/>
        <v>44.5</v>
      </c>
      <c r="N17" s="43">
        <f ca="1"/>
        <v>45.7</v>
      </c>
      <c r="O17" s="44">
        <f ca="1"/>
        <v>46.8</v>
      </c>
      <c r="P17" s="43">
        <f ca="1"/>
        <v>47.7</v>
      </c>
      <c r="Q17" s="44">
        <f ca="1"/>
        <v>48.5</v>
      </c>
      <c r="R17" s="43">
        <f ca="1"/>
        <v>49.3</v>
      </c>
      <c r="S17" s="44">
        <f ca="1"/>
        <v>50.1</v>
      </c>
      <c r="T17" s="43">
        <f ca="1"/>
        <v>50.8</v>
      </c>
      <c r="U17" s="44">
        <f ca="1"/>
        <v>51.6</v>
      </c>
      <c r="V17" s="43">
        <f ca="1"/>
        <v>52.3</v>
      </c>
      <c r="W17" s="44">
        <f ca="1"/>
        <v>53.1</v>
      </c>
      <c r="X17" s="43">
        <f ca="1"/>
        <v>53.9</v>
      </c>
      <c r="Y17" s="44">
        <f ca="1"/>
        <v>54.8</v>
      </c>
      <c r="Z17" s="43">
        <f ca="1"/>
        <v>55.7</v>
      </c>
      <c r="AA17" s="44">
        <f ca="1"/>
        <v>56.8</v>
      </c>
      <c r="AB17" s="43">
        <f ca="1"/>
        <v>58.2</v>
      </c>
      <c r="AC17" s="44">
        <f ca="1"/>
        <v>60.2</v>
      </c>
      <c r="AD17" s="45">
        <f ca="1"/>
        <v>61.6</v>
      </c>
      <c r="AH17">
        <v>3.08</v>
      </c>
      <c r="AI17" s="47">
        <f t="shared" ca="1" si="2"/>
        <v>22.608085168923601</v>
      </c>
      <c r="AJ17" s="47">
        <f t="shared" ca="1" si="2"/>
        <v>24.890599985777499</v>
      </c>
      <c r="AK17" s="47">
        <f t="shared" ca="1" si="2"/>
        <v>27.9797955646257</v>
      </c>
      <c r="AL17" s="47">
        <f t="shared" ca="1" si="2"/>
        <v>32.382077957921702</v>
      </c>
      <c r="AM17" s="47">
        <f t="shared" ca="1" si="2"/>
        <v>36.553755449000697</v>
      </c>
      <c r="AN17" s="47">
        <f t="shared" ca="1" si="2"/>
        <v>40.220912703280703</v>
      </c>
      <c r="AO17" s="47">
        <f t="shared" ca="1" si="2"/>
        <v>43.209029614305102</v>
      </c>
      <c r="AP17" s="47">
        <f t="shared" ca="1" si="2"/>
        <v>44.884690792232597</v>
      </c>
      <c r="AQ17" s="47">
        <f t="shared" ca="1" si="2"/>
        <v>45.933986584848597</v>
      </c>
      <c r="AR17">
        <v>15</v>
      </c>
      <c r="AT17">
        <v>16</v>
      </c>
      <c r="AU17" t="s">
        <v>211</v>
      </c>
      <c r="AV17">
        <v>3.3309287852241698</v>
      </c>
      <c r="AW17">
        <v>68.925212520471405</v>
      </c>
      <c r="AX17">
        <v>54.403608966780503</v>
      </c>
      <c r="AY17">
        <v>43.348789592439402</v>
      </c>
      <c r="AZ17">
        <v>35.454379831982202</v>
      </c>
      <c r="BA17">
        <v>20.091980504920802</v>
      </c>
      <c r="BE17">
        <f ca="1"/>
        <v>3.17</v>
      </c>
      <c r="BF17">
        <f ca="1"/>
        <v>22.739688480000002</v>
      </c>
      <c r="BG17">
        <f ca="1"/>
        <v>25.026565349999998</v>
      </c>
      <c r="BH17">
        <f ca="1"/>
        <v>28.129131059999999</v>
      </c>
      <c r="BI17">
        <f ca="1"/>
        <v>30.01178745</v>
      </c>
      <c r="BJ17">
        <f ca="1"/>
        <v>31.41382977</v>
      </c>
      <c r="BK17">
        <f ca="1"/>
        <v>32.560146770000003</v>
      </c>
      <c r="BL17">
        <f ca="1"/>
        <v>33.550308080000001</v>
      </c>
      <c r="BM17">
        <f ca="1"/>
        <v>34.437915019999998</v>
      </c>
      <c r="BN17">
        <f ca="1"/>
        <v>35.255820249999999</v>
      </c>
      <c r="BO17">
        <f ca="1"/>
        <v>36.026318930000002</v>
      </c>
      <c r="BP17">
        <f ca="1"/>
        <v>36.766011669999997</v>
      </c>
      <c r="BQ17">
        <f ca="1"/>
        <v>37.488490730000002</v>
      </c>
      <c r="BR17">
        <f ca="1"/>
        <v>38.206102000000001</v>
      </c>
      <c r="BS17">
        <f ca="1"/>
        <v>38.93141181</v>
      </c>
      <c r="BT17">
        <f ca="1"/>
        <v>39.67885347</v>
      </c>
      <c r="BU17">
        <f ca="1"/>
        <v>40.467192689999997</v>
      </c>
      <c r="BV17">
        <f ca="1"/>
        <v>41.324176440000002</v>
      </c>
      <c r="BW17">
        <f ca="1"/>
        <v>42.297263569999998</v>
      </c>
      <c r="BX17">
        <f ca="1"/>
        <v>43.48519348</v>
      </c>
      <c r="BY17">
        <f ca="1"/>
        <v>45.178339530000002</v>
      </c>
      <c r="BZ17">
        <f ca="1"/>
        <v>46.23882631</v>
      </c>
    </row>
    <row r="18" spans="2:78">
      <c r="B18" s="50" t="s">
        <v>12</v>
      </c>
      <c r="C18" s="328" t="str">
        <f ca="1">IF(INDEX(OutcomeInfo,MATCH(B2,Outcomes,0),4)="yes",InterpretIncreaseWorse,InterpretIncreaseBetter)</f>
        <v/>
      </c>
      <c r="D18" s="329"/>
      <c r="E18" s="329"/>
      <c r="F18" s="329"/>
      <c r="G18" s="329"/>
      <c r="I18" s="6" t="str">
        <f ca="1"/>
        <v>5 years  0 mo</v>
      </c>
      <c r="J18" s="40">
        <f ca="1"/>
        <v>39.299999999999997</v>
      </c>
      <c r="K18" s="41">
        <f ca="1"/>
        <v>40.9</v>
      </c>
      <c r="L18" s="40">
        <f ca="1"/>
        <v>43.3</v>
      </c>
      <c r="M18" s="41">
        <f ca="1"/>
        <v>44.8</v>
      </c>
      <c r="N18" s="40">
        <f ca="1"/>
        <v>46.1</v>
      </c>
      <c r="O18" s="41">
        <f ca="1"/>
        <v>47.1</v>
      </c>
      <c r="P18" s="40">
        <f ca="1"/>
        <v>48.1</v>
      </c>
      <c r="Q18" s="41">
        <f ca="1"/>
        <v>48.9</v>
      </c>
      <c r="R18" s="40">
        <f ca="1"/>
        <v>49.7</v>
      </c>
      <c r="S18" s="41">
        <f ca="1"/>
        <v>50.5</v>
      </c>
      <c r="T18" s="40">
        <f ca="1"/>
        <v>51.3</v>
      </c>
      <c r="U18" s="41">
        <f ca="1"/>
        <v>52</v>
      </c>
      <c r="V18" s="40">
        <f ca="1"/>
        <v>52.8</v>
      </c>
      <c r="W18" s="41">
        <f ca="1"/>
        <v>53.6</v>
      </c>
      <c r="X18" s="40">
        <f ca="1"/>
        <v>54.4</v>
      </c>
      <c r="Y18" s="41">
        <f ca="1"/>
        <v>55.3</v>
      </c>
      <c r="Z18" s="40">
        <f ca="1"/>
        <v>56.3</v>
      </c>
      <c r="AA18" s="41">
        <f ca="1"/>
        <v>57.5</v>
      </c>
      <c r="AB18" s="40">
        <f ca="1"/>
        <v>58.9</v>
      </c>
      <c r="AC18" s="41">
        <f ca="1"/>
        <v>61</v>
      </c>
      <c r="AD18" s="42">
        <f ca="1"/>
        <v>62.3</v>
      </c>
      <c r="AH18">
        <v>3.17</v>
      </c>
      <c r="AI18" s="47">
        <f t="shared" ca="1" si="2"/>
        <v>22.739688480000002</v>
      </c>
      <c r="AJ18" s="47">
        <f t="shared" ca="1" si="2"/>
        <v>25.026565349999998</v>
      </c>
      <c r="AK18" s="47">
        <f t="shared" ca="1" si="2"/>
        <v>28.129131059999999</v>
      </c>
      <c r="AL18" s="47">
        <f t="shared" ca="1" si="2"/>
        <v>32.560146770000003</v>
      </c>
      <c r="AM18" s="47">
        <f t="shared" ca="1" si="2"/>
        <v>36.766011669999997</v>
      </c>
      <c r="AN18" s="47">
        <f t="shared" ca="1" si="2"/>
        <v>40.467192689999997</v>
      </c>
      <c r="AO18" s="47">
        <f t="shared" ca="1" si="2"/>
        <v>43.48519348</v>
      </c>
      <c r="AP18" s="47">
        <f t="shared" ca="1" si="2"/>
        <v>45.178339530000002</v>
      </c>
      <c r="AQ18" s="47">
        <f t="shared" ca="1" si="2"/>
        <v>46.23882631</v>
      </c>
      <c r="AR18">
        <v>16</v>
      </c>
      <c r="AT18">
        <v>17</v>
      </c>
      <c r="AU18" t="s">
        <v>211</v>
      </c>
      <c r="AV18">
        <v>3.4142621185575099</v>
      </c>
      <c r="AW18">
        <v>69.667886656823796</v>
      </c>
      <c r="AX18">
        <v>54.950946775000098</v>
      </c>
      <c r="AY18">
        <v>43.808178570676503</v>
      </c>
      <c r="AZ18">
        <v>35.812128832714698</v>
      </c>
      <c r="BA18">
        <v>20.307138196789399</v>
      </c>
      <c r="BE18">
        <f ca="1"/>
        <v>3.25</v>
      </c>
      <c r="BF18">
        <f ca="1"/>
        <v>22.882263649999999</v>
      </c>
      <c r="BG18">
        <f ca="1"/>
        <v>25.205450540000001</v>
      </c>
      <c r="BH18">
        <f ca="1"/>
        <v>28.352336430000001</v>
      </c>
      <c r="BI18">
        <f ca="1"/>
        <v>30.25974854</v>
      </c>
      <c r="BJ18">
        <f ca="1"/>
        <v>31.679374630000002</v>
      </c>
      <c r="BK18">
        <f ca="1"/>
        <v>32.839594030000001</v>
      </c>
      <c r="BL18">
        <f ca="1"/>
        <v>33.841452650000001</v>
      </c>
      <c r="BM18">
        <f ca="1"/>
        <v>34.739319029999997</v>
      </c>
      <c r="BN18">
        <f ca="1"/>
        <v>35.566501160000001</v>
      </c>
      <c r="BO18">
        <f ca="1"/>
        <v>36.345592979999999</v>
      </c>
      <c r="BP18">
        <f ca="1"/>
        <v>37.093409170000001</v>
      </c>
      <c r="BQ18">
        <f ca="1"/>
        <v>37.823709319999999</v>
      </c>
      <c r="BR18">
        <f ca="1"/>
        <v>38.54898343</v>
      </c>
      <c r="BS18">
        <f ca="1"/>
        <v>39.281936309999999</v>
      </c>
      <c r="BT18">
        <f ca="1"/>
        <v>40.037151850000001</v>
      </c>
      <c r="BU18">
        <f ca="1"/>
        <v>40.833582810000003</v>
      </c>
      <c r="BV18">
        <f ca="1"/>
        <v>41.699243520000003</v>
      </c>
      <c r="BW18">
        <f ca="1"/>
        <v>42.682039889999999</v>
      </c>
      <c r="BX18">
        <f ca="1"/>
        <v>43.8816275</v>
      </c>
      <c r="BY18">
        <f ca="1"/>
        <v>45.591043040000002</v>
      </c>
      <c r="BZ18">
        <f ca="1"/>
        <v>46.661526520000002</v>
      </c>
    </row>
    <row r="19" spans="2:78">
      <c r="B19" s="50"/>
      <c r="C19" s="329"/>
      <c r="D19" s="329"/>
      <c r="E19" s="329"/>
      <c r="F19" s="329"/>
      <c r="G19" s="329"/>
      <c r="I19" s="6" t="str">
        <f ca="1"/>
        <v>3 mo</v>
      </c>
      <c r="J19" s="40">
        <f ca="1"/>
        <v>39.5</v>
      </c>
      <c r="K19" s="41">
        <f ca="1"/>
        <v>41.1</v>
      </c>
      <c r="L19" s="40">
        <f ca="1"/>
        <v>43.5</v>
      </c>
      <c r="M19" s="41">
        <f ca="1"/>
        <v>45.1</v>
      </c>
      <c r="N19" s="40">
        <f ca="1"/>
        <v>46.4</v>
      </c>
      <c r="O19" s="41">
        <f ca="1"/>
        <v>47.5</v>
      </c>
      <c r="P19" s="40">
        <f ca="1"/>
        <v>48.4</v>
      </c>
      <c r="Q19" s="41">
        <f ca="1"/>
        <v>49.3</v>
      </c>
      <c r="R19" s="40">
        <f ca="1"/>
        <v>50.1</v>
      </c>
      <c r="S19" s="41">
        <f ca="1"/>
        <v>50.9</v>
      </c>
      <c r="T19" s="40">
        <f ca="1"/>
        <v>51.7</v>
      </c>
      <c r="U19" s="41">
        <f ca="1"/>
        <v>52.5</v>
      </c>
      <c r="V19" s="40">
        <f ca="1"/>
        <v>53.3</v>
      </c>
      <c r="W19" s="41">
        <f ca="1"/>
        <v>54.1</v>
      </c>
      <c r="X19" s="40">
        <f ca="1"/>
        <v>54.9</v>
      </c>
      <c r="Y19" s="41">
        <f ca="1"/>
        <v>55.8</v>
      </c>
      <c r="Z19" s="40">
        <f ca="1"/>
        <v>56.8</v>
      </c>
      <c r="AA19" s="41">
        <f ca="1"/>
        <v>58</v>
      </c>
      <c r="AB19" s="40">
        <f ca="1"/>
        <v>59.5</v>
      </c>
      <c r="AC19" s="41">
        <f ca="1"/>
        <v>61.6</v>
      </c>
      <c r="AD19" s="42">
        <f ca="1"/>
        <v>63</v>
      </c>
      <c r="AH19">
        <v>3.25</v>
      </c>
      <c r="AI19" s="47">
        <f t="shared" ca="1" si="2"/>
        <v>22.882263649999999</v>
      </c>
      <c r="AJ19" s="47">
        <f t="shared" ca="1" si="2"/>
        <v>25.205450540000001</v>
      </c>
      <c r="AK19" s="47">
        <f t="shared" ca="1" si="2"/>
        <v>28.352336430000001</v>
      </c>
      <c r="AL19" s="47">
        <f t="shared" ca="1" si="2"/>
        <v>32.839594030000001</v>
      </c>
      <c r="AM19" s="47">
        <f t="shared" ca="1" si="2"/>
        <v>37.093409170000001</v>
      </c>
      <c r="AN19" s="47">
        <f t="shared" ca="1" si="2"/>
        <v>40.833582810000003</v>
      </c>
      <c r="AO19" s="47">
        <f t="shared" ca="1" si="2"/>
        <v>43.8816275</v>
      </c>
      <c r="AP19" s="47">
        <f t="shared" ca="1" si="2"/>
        <v>45.591043040000002</v>
      </c>
      <c r="AQ19" s="47">
        <f t="shared" ca="1" si="2"/>
        <v>46.661526520000002</v>
      </c>
      <c r="AR19">
        <v>17</v>
      </c>
      <c r="AT19">
        <v>18</v>
      </c>
      <c r="AU19" t="s">
        <v>211</v>
      </c>
      <c r="AV19">
        <v>3.4975954518908399</v>
      </c>
      <c r="AW19">
        <v>70.383728027724601</v>
      </c>
      <c r="AX19">
        <v>55.477085002683403</v>
      </c>
      <c r="AY19">
        <v>44.2489880502742</v>
      </c>
      <c r="AZ19">
        <v>36.153978127756602</v>
      </c>
      <c r="BA19">
        <v>20.513233162647602</v>
      </c>
      <c r="BE19">
        <f ca="1"/>
        <v>3.33</v>
      </c>
      <c r="BF19">
        <f ca="1"/>
        <v>22.955157761051598</v>
      </c>
      <c r="BG19">
        <f ca="1"/>
        <v>25.330423655450002</v>
      </c>
      <c r="BH19">
        <f ca="1"/>
        <v>28.530052814276701</v>
      </c>
      <c r="BI19">
        <f ca="1"/>
        <v>30.4617564730376</v>
      </c>
      <c r="BJ19">
        <f ca="1"/>
        <v>31.896374286949101</v>
      </c>
      <c r="BK19">
        <f ca="1"/>
        <v>33.067108978353701</v>
      </c>
      <c r="BL19">
        <f ca="1"/>
        <v>34.076895298855597</v>
      </c>
      <c r="BM19">
        <f ca="1"/>
        <v>34.9810198717364</v>
      </c>
      <c r="BN19">
        <f ca="1"/>
        <v>35.813299420857398</v>
      </c>
      <c r="BO19">
        <f ca="1"/>
        <v>36.596635508768799</v>
      </c>
      <c r="BP19">
        <f ca="1"/>
        <v>37.348040268916499</v>
      </c>
      <c r="BQ19">
        <f ca="1"/>
        <v>38.081405077694903</v>
      </c>
      <c r="BR19">
        <f ca="1"/>
        <v>38.809309244113599</v>
      </c>
      <c r="BS19">
        <f ca="1"/>
        <v>39.544516899999898</v>
      </c>
      <c r="BT19">
        <f ca="1"/>
        <v>40.301647140710202</v>
      </c>
      <c r="BU19">
        <f ca="1"/>
        <v>41.0996642006602</v>
      </c>
      <c r="BV19">
        <f ca="1"/>
        <v>41.966563092305798</v>
      </c>
      <c r="BW19">
        <f ca="1"/>
        <v>42.950175377828003</v>
      </c>
      <c r="BX19">
        <f ca="1"/>
        <v>44.149944836686302</v>
      </c>
      <c r="BY19">
        <f ca="1"/>
        <v>45.858151896746399</v>
      </c>
      <c r="BZ19">
        <f ca="1"/>
        <v>46.9270437493945</v>
      </c>
    </row>
    <row r="20" spans="2:78">
      <c r="C20" s="62">
        <f>VLOOKUP(INDEX(OutcomeInfo,MATCH(B2,Outcomes,0),3),tenPercent,MATCH(B1,GMFCS)+1,FALSE)</f>
        <v>-15.9</v>
      </c>
      <c r="D20" s="62" t="s">
        <v>13</v>
      </c>
      <c r="I20" s="6" t="str">
        <f ca="1"/>
        <v>6 mo</v>
      </c>
      <c r="J20" s="40">
        <f ca="1"/>
        <v>39.6</v>
      </c>
      <c r="K20" s="41">
        <f ca="1"/>
        <v>41.3</v>
      </c>
      <c r="L20" s="40">
        <f ca="1"/>
        <v>43.7</v>
      </c>
      <c r="M20" s="41">
        <f ca="1"/>
        <v>45.3</v>
      </c>
      <c r="N20" s="40">
        <f ca="1"/>
        <v>46.6</v>
      </c>
      <c r="O20" s="41">
        <f ca="1"/>
        <v>47.7</v>
      </c>
      <c r="P20" s="40">
        <f ca="1"/>
        <v>48.7</v>
      </c>
      <c r="Q20" s="41">
        <f ca="1"/>
        <v>49.6</v>
      </c>
      <c r="R20" s="40">
        <f ca="1"/>
        <v>50.4</v>
      </c>
      <c r="S20" s="41">
        <f ca="1"/>
        <v>51.3</v>
      </c>
      <c r="T20" s="40">
        <f ca="1"/>
        <v>52.1</v>
      </c>
      <c r="U20" s="41">
        <f ca="1"/>
        <v>52.9</v>
      </c>
      <c r="V20" s="40">
        <f ca="1"/>
        <v>53.7</v>
      </c>
      <c r="W20" s="41">
        <f ca="1"/>
        <v>54.5</v>
      </c>
      <c r="X20" s="40">
        <f ca="1"/>
        <v>55.4</v>
      </c>
      <c r="Y20" s="41">
        <f ca="1"/>
        <v>56.3</v>
      </c>
      <c r="Z20" s="40">
        <f ca="1"/>
        <v>57.3</v>
      </c>
      <c r="AA20" s="41">
        <f ca="1"/>
        <v>58.5</v>
      </c>
      <c r="AB20" s="40">
        <f ca="1"/>
        <v>60</v>
      </c>
      <c r="AC20" s="41">
        <f ca="1"/>
        <v>62.2</v>
      </c>
      <c r="AD20" s="42">
        <f ca="1"/>
        <v>63.6</v>
      </c>
      <c r="AH20">
        <v>3.33</v>
      </c>
      <c r="AI20" s="47">
        <f t="shared" ca="1" si="2"/>
        <v>22.955157761051598</v>
      </c>
      <c r="AJ20" s="47">
        <f t="shared" ca="1" si="2"/>
        <v>25.330423655450002</v>
      </c>
      <c r="AK20" s="47">
        <f t="shared" ca="1" si="2"/>
        <v>28.530052814276701</v>
      </c>
      <c r="AL20" s="47">
        <f t="shared" ca="1" si="2"/>
        <v>33.067108978353701</v>
      </c>
      <c r="AM20" s="47">
        <f t="shared" ca="1" si="2"/>
        <v>37.348040268916499</v>
      </c>
      <c r="AN20" s="47">
        <f t="shared" ca="1" si="2"/>
        <v>41.0996642006602</v>
      </c>
      <c r="AO20" s="47">
        <f t="shared" ca="1" si="2"/>
        <v>44.149944836686302</v>
      </c>
      <c r="AP20" s="47">
        <f t="shared" ca="1" si="2"/>
        <v>45.858151896746399</v>
      </c>
      <c r="AQ20" s="47">
        <f t="shared" ca="1" si="2"/>
        <v>46.9270437493945</v>
      </c>
      <c r="AR20">
        <v>18</v>
      </c>
      <c r="AT20">
        <v>19</v>
      </c>
      <c r="AU20" t="s">
        <v>211</v>
      </c>
      <c r="AV20">
        <v>3.5809287852241698</v>
      </c>
      <c r="AW20">
        <v>71.073706107576598</v>
      </c>
      <c r="AX20">
        <v>55.982844761758102</v>
      </c>
      <c r="AY20">
        <v>44.671822042556698</v>
      </c>
      <c r="AZ20">
        <v>36.480438412029599</v>
      </c>
      <c r="BA20">
        <v>20.710530118197099</v>
      </c>
      <c r="BE20">
        <f ca="1"/>
        <v>3.42</v>
      </c>
      <c r="BF20">
        <f ca="1"/>
        <v>23.020757589999999</v>
      </c>
      <c r="BG20">
        <f ca="1"/>
        <v>25.379760520000001</v>
      </c>
      <c r="BH20">
        <f ca="1"/>
        <v>28.570211690000001</v>
      </c>
      <c r="BI20">
        <f ca="1"/>
        <v>30.501897270000001</v>
      </c>
      <c r="BJ20">
        <f ca="1"/>
        <v>31.93874168</v>
      </c>
      <c r="BK20">
        <f ca="1"/>
        <v>33.112562179999998</v>
      </c>
      <c r="BL20">
        <f ca="1"/>
        <v>34.125856689999999</v>
      </c>
      <c r="BM20">
        <f ca="1"/>
        <v>35.03374754</v>
      </c>
      <c r="BN20">
        <f ca="1"/>
        <v>35.86998972</v>
      </c>
      <c r="BO20">
        <f ca="1"/>
        <v>36.657470259999997</v>
      </c>
      <c r="BP20">
        <f ca="1"/>
        <v>37.413213560000003</v>
      </c>
      <c r="BQ20">
        <f ca="1"/>
        <v>38.151143070000003</v>
      </c>
      <c r="BR20">
        <f ca="1"/>
        <v>38.883889619999998</v>
      </c>
      <c r="BS20">
        <f ca="1"/>
        <v>39.624293229999999</v>
      </c>
      <c r="BT20">
        <f ca="1"/>
        <v>40.387084600000001</v>
      </c>
      <c r="BU20">
        <f ca="1"/>
        <v>41.191398620000001</v>
      </c>
      <c r="BV20">
        <f ca="1"/>
        <v>42.065509720000001</v>
      </c>
      <c r="BW20">
        <f ca="1"/>
        <v>43.057758460000002</v>
      </c>
      <c r="BX20">
        <f ca="1"/>
        <v>44.268690810000003</v>
      </c>
      <c r="BY20">
        <f ca="1"/>
        <v>45.993931070000002</v>
      </c>
      <c r="BZ20">
        <f ca="1"/>
        <v>47.074133459999999</v>
      </c>
    </row>
    <row r="21" spans="2:78" ht="17" thickBot="1">
      <c r="C21" s="62">
        <f>VLOOKUP(INDEX(OutcomeInfo,MATCH(B2,Outcomes,0),3),ninetyPercent,MATCH(B1,GMFCS)+1,FALSE)</f>
        <v>15.9</v>
      </c>
      <c r="D21" s="62" t="s">
        <v>14</v>
      </c>
      <c r="I21" s="10" t="str">
        <f ca="1"/>
        <v>9 mo</v>
      </c>
      <c r="J21" s="43">
        <f ca="1"/>
        <v>39.700000000000003</v>
      </c>
      <c r="K21" s="44">
        <f ca="1"/>
        <v>41.4</v>
      </c>
      <c r="L21" s="43">
        <f ca="1"/>
        <v>43.9</v>
      </c>
      <c r="M21" s="44">
        <f ca="1"/>
        <v>45.5</v>
      </c>
      <c r="N21" s="43">
        <f ca="1"/>
        <v>46.8</v>
      </c>
      <c r="O21" s="44">
        <f ca="1"/>
        <v>47.9</v>
      </c>
      <c r="P21" s="43">
        <f ca="1"/>
        <v>48.9</v>
      </c>
      <c r="Q21" s="44">
        <f ca="1"/>
        <v>49.8</v>
      </c>
      <c r="R21" s="43">
        <f ca="1"/>
        <v>50.7</v>
      </c>
      <c r="S21" s="44">
        <f ca="1"/>
        <v>51.5</v>
      </c>
      <c r="T21" s="43">
        <f ca="1"/>
        <v>52.3</v>
      </c>
      <c r="U21" s="44">
        <f ca="1"/>
        <v>53.1</v>
      </c>
      <c r="V21" s="43">
        <f ca="1"/>
        <v>54</v>
      </c>
      <c r="W21" s="44">
        <f ca="1"/>
        <v>54.8</v>
      </c>
      <c r="X21" s="43">
        <f ca="1"/>
        <v>55.7</v>
      </c>
      <c r="Y21" s="44">
        <f ca="1"/>
        <v>56.6</v>
      </c>
      <c r="Z21" s="43">
        <f ca="1"/>
        <v>57.7</v>
      </c>
      <c r="AA21" s="44">
        <f ca="1"/>
        <v>58.9</v>
      </c>
      <c r="AB21" s="43">
        <f ca="1"/>
        <v>60.4</v>
      </c>
      <c r="AC21" s="44">
        <f ca="1"/>
        <v>62.7</v>
      </c>
      <c r="AD21" s="45">
        <f ca="1"/>
        <v>64.099999999999994</v>
      </c>
      <c r="AH21">
        <v>3.42</v>
      </c>
      <c r="AI21" s="47">
        <f t="shared" ca="1" si="2"/>
        <v>23.020757589999999</v>
      </c>
      <c r="AJ21" s="47">
        <f t="shared" ca="1" si="2"/>
        <v>25.379760520000001</v>
      </c>
      <c r="AK21" s="47">
        <f t="shared" ca="1" si="2"/>
        <v>28.570211690000001</v>
      </c>
      <c r="AL21" s="47">
        <f t="shared" ca="1" si="2"/>
        <v>33.112562179999998</v>
      </c>
      <c r="AM21" s="47">
        <f t="shared" ca="1" si="2"/>
        <v>37.413213560000003</v>
      </c>
      <c r="AN21" s="47">
        <f t="shared" ca="1" si="2"/>
        <v>41.191398620000001</v>
      </c>
      <c r="AO21" s="47">
        <f t="shared" ca="1" si="2"/>
        <v>44.268690810000003</v>
      </c>
      <c r="AP21" s="47">
        <f t="shared" ca="1" si="2"/>
        <v>45.993931070000002</v>
      </c>
      <c r="AQ21" s="47">
        <f t="shared" ca="1" si="2"/>
        <v>47.074133459999999</v>
      </c>
      <c r="AR21">
        <v>19</v>
      </c>
      <c r="AT21">
        <v>20</v>
      </c>
      <c r="AU21" t="s">
        <v>211</v>
      </c>
      <c r="AV21">
        <v>3.6642621185575099</v>
      </c>
      <c r="AW21">
        <v>71.738755342835901</v>
      </c>
      <c r="AX21">
        <v>56.4690153599959</v>
      </c>
      <c r="AY21">
        <v>45.0772667724559</v>
      </c>
      <c r="AZ21">
        <v>36.792005928363999</v>
      </c>
      <c r="BA21">
        <v>20.899287028634799</v>
      </c>
      <c r="BE21">
        <f ca="1"/>
        <v>3.5</v>
      </c>
      <c r="BF21">
        <f ca="1"/>
        <v>23.154859460000001</v>
      </c>
      <c r="BG21">
        <f ca="1"/>
        <v>25.549007979999999</v>
      </c>
      <c r="BH21">
        <f ca="1"/>
        <v>28.782054609999999</v>
      </c>
      <c r="BI21">
        <f ca="1"/>
        <v>30.737411040000001</v>
      </c>
      <c r="BJ21">
        <f ca="1"/>
        <v>32.191022519999997</v>
      </c>
      <c r="BK21">
        <f ca="1"/>
        <v>33.378074730000002</v>
      </c>
      <c r="BL21">
        <f ca="1"/>
        <v>34.402486160000002</v>
      </c>
      <c r="BM21">
        <f ca="1"/>
        <v>35.320115850000001</v>
      </c>
      <c r="BN21">
        <f ca="1"/>
        <v>36.165155249999998</v>
      </c>
      <c r="BO21">
        <f ca="1"/>
        <v>36.960777299999997</v>
      </c>
      <c r="BP21">
        <f ca="1"/>
        <v>37.724210820000003</v>
      </c>
      <c r="BQ21">
        <f ca="1"/>
        <v>38.469538710000002</v>
      </c>
      <c r="BR21">
        <f ca="1"/>
        <v>39.209528749999997</v>
      </c>
      <c r="BS21">
        <f ca="1"/>
        <v>39.957152149999999</v>
      </c>
      <c r="BT21">
        <f ca="1"/>
        <v>40.727281869999999</v>
      </c>
      <c r="BU21">
        <f ca="1"/>
        <v>41.539229030000001</v>
      </c>
      <c r="BV21">
        <f ca="1"/>
        <v>42.421519539999998</v>
      </c>
      <c r="BW21">
        <f ca="1"/>
        <v>43.422913790000003</v>
      </c>
      <c r="BX21">
        <f ca="1"/>
        <v>44.644817519999997</v>
      </c>
      <c r="BY21">
        <f ca="1"/>
        <v>46.385352699999999</v>
      </c>
      <c r="BZ21">
        <f ca="1"/>
        <v>47.474943539999998</v>
      </c>
    </row>
    <row r="22" spans="2:78">
      <c r="C22" s="62">
        <f>VLOOKUP(INDEX(OutcomeInfo,MATCH(B2,Outcomes,0),3),twentyfivePercent,MATCH(B1,GMFCS)+1,FALSE)</f>
        <v>-8.4</v>
      </c>
      <c r="D22" s="62" t="s">
        <v>114</v>
      </c>
      <c r="I22" s="6" t="str">
        <f ca="1"/>
        <v>6 years  0 mo</v>
      </c>
      <c r="J22" s="40">
        <f ca="1"/>
        <v>39.799999999999997</v>
      </c>
      <c r="K22" s="41">
        <f ca="1"/>
        <v>41.4</v>
      </c>
      <c r="L22" s="40">
        <f ca="1"/>
        <v>44</v>
      </c>
      <c r="M22" s="41">
        <f ca="1"/>
        <v>45.6</v>
      </c>
      <c r="N22" s="40">
        <f ca="1"/>
        <v>47</v>
      </c>
      <c r="O22" s="41">
        <f ca="1"/>
        <v>48.1</v>
      </c>
      <c r="P22" s="40">
        <f ca="1"/>
        <v>49.1</v>
      </c>
      <c r="Q22" s="41">
        <f ca="1"/>
        <v>50</v>
      </c>
      <c r="R22" s="40">
        <f ca="1"/>
        <v>50.9</v>
      </c>
      <c r="S22" s="41">
        <f ca="1"/>
        <v>51.7</v>
      </c>
      <c r="T22" s="40">
        <f ca="1"/>
        <v>52.6</v>
      </c>
      <c r="U22" s="41">
        <f ca="1"/>
        <v>53.4</v>
      </c>
      <c r="V22" s="40">
        <f ca="1"/>
        <v>54.2</v>
      </c>
      <c r="W22" s="41">
        <f ca="1"/>
        <v>55.1</v>
      </c>
      <c r="X22" s="40">
        <f ca="1"/>
        <v>56</v>
      </c>
      <c r="Y22" s="41">
        <f ca="1"/>
        <v>56.9</v>
      </c>
      <c r="Z22" s="40">
        <f ca="1"/>
        <v>58</v>
      </c>
      <c r="AA22" s="41">
        <f ca="1"/>
        <v>59.3</v>
      </c>
      <c r="AB22" s="40">
        <f ca="1"/>
        <v>60.8</v>
      </c>
      <c r="AC22" s="41">
        <f ca="1"/>
        <v>63.1</v>
      </c>
      <c r="AD22" s="42">
        <f ca="1"/>
        <v>64.5</v>
      </c>
      <c r="AH22">
        <v>3.5</v>
      </c>
      <c r="AI22" s="47">
        <f t="shared" ca="1" si="2"/>
        <v>23.154859460000001</v>
      </c>
      <c r="AJ22" s="47">
        <f t="shared" ca="1" si="2"/>
        <v>25.549007979999999</v>
      </c>
      <c r="AK22" s="47">
        <f t="shared" ca="1" si="2"/>
        <v>28.782054609999999</v>
      </c>
      <c r="AL22" s="47">
        <f t="shared" ca="1" si="2"/>
        <v>33.378074730000002</v>
      </c>
      <c r="AM22" s="47">
        <f t="shared" ca="1" si="2"/>
        <v>37.724210820000003</v>
      </c>
      <c r="AN22" s="47">
        <f t="shared" ca="1" si="2"/>
        <v>41.539229030000001</v>
      </c>
      <c r="AO22" s="47">
        <f t="shared" ca="1" si="2"/>
        <v>44.644817519999997</v>
      </c>
      <c r="AP22" s="47">
        <f t="shared" ca="1" si="2"/>
        <v>46.385352699999999</v>
      </c>
      <c r="AQ22" s="47">
        <f t="shared" ca="1" si="2"/>
        <v>47.474943539999998</v>
      </c>
      <c r="AR22">
        <v>20</v>
      </c>
      <c r="AT22">
        <v>21</v>
      </c>
      <c r="AU22" t="s">
        <v>211</v>
      </c>
      <c r="AV22">
        <v>3.7475954518908399</v>
      </c>
      <c r="AW22">
        <v>72.3797763949797</v>
      </c>
      <c r="AX22">
        <v>56.936355516417102</v>
      </c>
      <c r="AY22">
        <v>45.465891159707802</v>
      </c>
      <c r="AZ22">
        <v>37.089162839152998</v>
      </c>
      <c r="BA22">
        <v>21.079755262575901</v>
      </c>
      <c r="BE22">
        <f ca="1"/>
        <v>3.58</v>
      </c>
      <c r="BF22">
        <f ca="1"/>
        <v>23.28439551</v>
      </c>
      <c r="BG22">
        <f ca="1"/>
        <v>25.712851690000001</v>
      </c>
      <c r="BH22">
        <f ca="1"/>
        <v>28.987326190000001</v>
      </c>
      <c r="BI22">
        <f ca="1"/>
        <v>30.965642920000001</v>
      </c>
      <c r="BJ22">
        <f ca="1"/>
        <v>32.435494380000002</v>
      </c>
      <c r="BK22">
        <f ca="1"/>
        <v>33.635349329999997</v>
      </c>
      <c r="BL22">
        <f ca="1"/>
        <v>34.670508810000001</v>
      </c>
      <c r="BM22">
        <f ca="1"/>
        <v>35.597548070000002</v>
      </c>
      <c r="BN22">
        <f ca="1"/>
        <v>36.451082509999999</v>
      </c>
      <c r="BO22">
        <f ca="1"/>
        <v>37.254562479999997</v>
      </c>
      <c r="BP22">
        <f ca="1"/>
        <v>38.025414949999998</v>
      </c>
      <c r="BQ22">
        <f ca="1"/>
        <v>38.777877220000001</v>
      </c>
      <c r="BR22">
        <f ca="1"/>
        <v>39.524849430000003</v>
      </c>
      <c r="BS22">
        <f ca="1"/>
        <v>40.279429409999999</v>
      </c>
      <c r="BT22">
        <f ca="1"/>
        <v>41.05662718</v>
      </c>
      <c r="BU22">
        <f ca="1"/>
        <v>41.875923440000001</v>
      </c>
      <c r="BV22">
        <f ca="1"/>
        <v>42.766085750000002</v>
      </c>
      <c r="BW22">
        <f ca="1"/>
        <v>43.776277669999999</v>
      </c>
      <c r="BX22">
        <f ca="1"/>
        <v>45.008730180000001</v>
      </c>
      <c r="BY22">
        <f ca="1"/>
        <v>46.763961610000003</v>
      </c>
      <c r="BZ22">
        <f ca="1"/>
        <v>47.86256805</v>
      </c>
    </row>
    <row r="23" spans="2:78">
      <c r="B23" s="48"/>
      <c r="C23" s="47">
        <f>VLOOKUP(INDEX(OutcomeInfo,MATCH(B2,Outcomes,0),3),seventyfivePercent,MATCH(B1,GMFCS)+1,FALSE)</f>
        <v>12.4</v>
      </c>
      <c r="D23" s="47" t="s">
        <v>115</v>
      </c>
      <c r="I23" s="6" t="str">
        <f ca="1"/>
        <v>3 mo</v>
      </c>
      <c r="J23" s="40">
        <f ca="1"/>
        <v>39.799999999999997</v>
      </c>
      <c r="K23" s="41">
        <f ca="1"/>
        <v>41.5</v>
      </c>
      <c r="L23" s="40">
        <f ca="1"/>
        <v>44</v>
      </c>
      <c r="M23" s="41">
        <f ca="1"/>
        <v>45.7</v>
      </c>
      <c r="N23" s="40">
        <f ca="1"/>
        <v>47.1</v>
      </c>
      <c r="O23" s="41">
        <f ca="1"/>
        <v>48.2</v>
      </c>
      <c r="P23" s="40">
        <f ca="1"/>
        <v>49.2</v>
      </c>
      <c r="Q23" s="41">
        <f ca="1"/>
        <v>50.2</v>
      </c>
      <c r="R23" s="40">
        <f ca="1"/>
        <v>51</v>
      </c>
      <c r="S23" s="41">
        <f ca="1"/>
        <v>51.9</v>
      </c>
      <c r="T23" s="40">
        <f ca="1"/>
        <v>52.7</v>
      </c>
      <c r="U23" s="41">
        <f ca="1"/>
        <v>53.6</v>
      </c>
      <c r="V23" s="40">
        <f ca="1"/>
        <v>54.4</v>
      </c>
      <c r="W23" s="41">
        <f ca="1"/>
        <v>55.3</v>
      </c>
      <c r="X23" s="40">
        <f ca="1"/>
        <v>56.2</v>
      </c>
      <c r="Y23" s="41">
        <f ca="1"/>
        <v>57.2</v>
      </c>
      <c r="Z23" s="40">
        <f ca="1"/>
        <v>58.3</v>
      </c>
      <c r="AA23" s="41">
        <f ca="1"/>
        <v>59.5</v>
      </c>
      <c r="AB23" s="40">
        <f ca="1"/>
        <v>61.1</v>
      </c>
      <c r="AC23" s="41">
        <f ca="1"/>
        <v>63.4</v>
      </c>
      <c r="AD23" s="42">
        <f ca="1"/>
        <v>64.900000000000006</v>
      </c>
      <c r="AH23">
        <v>3.58</v>
      </c>
      <c r="AI23" s="47">
        <f t="shared" ca="1" si="2"/>
        <v>23.28439551</v>
      </c>
      <c r="AJ23" s="47">
        <f t="shared" ca="1" si="2"/>
        <v>25.712851690000001</v>
      </c>
      <c r="AK23" s="47">
        <f t="shared" ca="1" si="2"/>
        <v>28.987326190000001</v>
      </c>
      <c r="AL23" s="47">
        <f t="shared" ca="1" si="2"/>
        <v>33.635349329999997</v>
      </c>
      <c r="AM23" s="47">
        <f t="shared" ca="1" si="2"/>
        <v>38.025414949999998</v>
      </c>
      <c r="AN23" s="47">
        <f t="shared" ca="1" si="2"/>
        <v>41.875923440000001</v>
      </c>
      <c r="AO23" s="47">
        <f t="shared" ca="1" si="2"/>
        <v>45.008730180000001</v>
      </c>
      <c r="AP23" s="47">
        <f t="shared" ca="1" si="2"/>
        <v>46.763961610000003</v>
      </c>
      <c r="AQ23" s="47">
        <f t="shared" ca="1" si="2"/>
        <v>47.86256805</v>
      </c>
      <c r="AR23">
        <v>21</v>
      </c>
      <c r="AT23">
        <v>22</v>
      </c>
      <c r="AU23" t="s">
        <v>211</v>
      </c>
      <c r="AV23">
        <v>3.8309287852241698</v>
      </c>
      <c r="AW23">
        <v>72.997637408162305</v>
      </c>
      <c r="AX23">
        <v>57.3855945803761</v>
      </c>
      <c r="AY23">
        <v>45.8382473295881</v>
      </c>
      <c r="AZ23">
        <v>37.372377621138</v>
      </c>
      <c r="BA23">
        <v>21.252179762243099</v>
      </c>
      <c r="BE23">
        <f ca="1"/>
        <v>3.67</v>
      </c>
      <c r="BF23">
        <f ca="1"/>
        <v>23.40962472</v>
      </c>
      <c r="BG23">
        <f ca="1"/>
        <v>25.871460679999998</v>
      </c>
      <c r="BH23">
        <f ca="1"/>
        <v>29.18610979</v>
      </c>
      <c r="BI23">
        <f ca="1"/>
        <v>31.186639320000001</v>
      </c>
      <c r="BJ23">
        <f ca="1"/>
        <v>32.672181960000003</v>
      </c>
      <c r="BK23">
        <f ca="1"/>
        <v>33.884396109999997</v>
      </c>
      <c r="BL23">
        <f ca="1"/>
        <v>34.929924249999999</v>
      </c>
      <c r="BM23">
        <f ca="1"/>
        <v>35.866035869999997</v>
      </c>
      <c r="BN23">
        <f ca="1"/>
        <v>36.72775695</v>
      </c>
      <c r="BO23">
        <f ca="1"/>
        <v>37.538806360000002</v>
      </c>
      <c r="BP23">
        <f ca="1"/>
        <v>38.31680265</v>
      </c>
      <c r="BQ23">
        <f ca="1"/>
        <v>39.076132219999998</v>
      </c>
      <c r="BR23">
        <f ca="1"/>
        <v>39.829822890000003</v>
      </c>
      <c r="BS23">
        <f ca="1"/>
        <v>40.591094480000002</v>
      </c>
      <c r="BT23">
        <f ca="1"/>
        <v>41.375088859999998</v>
      </c>
      <c r="BU23">
        <f ca="1"/>
        <v>42.201449599999997</v>
      </c>
      <c r="BV23">
        <f ca="1"/>
        <v>43.099176210000003</v>
      </c>
      <c r="BW23">
        <f ca="1"/>
        <v>44.117819009999998</v>
      </c>
      <c r="BX23">
        <f ca="1"/>
        <v>45.360400140000003</v>
      </c>
      <c r="BY23">
        <f ca="1"/>
        <v>47.129734829999997</v>
      </c>
      <c r="BZ23">
        <f ca="1"/>
        <v>48.236988750000002</v>
      </c>
    </row>
    <row r="24" spans="2:78">
      <c r="B24" s="48"/>
      <c r="C24" s="62" t="str">
        <f ca="1">IF(OR(C7="",C13="",C6="",C12=""),"",IF(OR(AND(D8="max",D14="max"),AND(D8="min",D14="min")),"undetermined",IF(C14="min",0,IF(C14="max",D15+1,C14))-IF(D8="min",D9-1,IF(D8="max",100,D8))))</f>
        <v/>
      </c>
      <c r="D24" s="62" t="s">
        <v>15</v>
      </c>
      <c r="I24" s="6" t="str">
        <f ca="1"/>
        <v>6 mo</v>
      </c>
      <c r="J24" s="40">
        <f ca="1"/>
        <v>39.799999999999997</v>
      </c>
      <c r="K24" s="41">
        <f ca="1"/>
        <v>41.5</v>
      </c>
      <c r="L24" s="40">
        <f ca="1"/>
        <v>44.1</v>
      </c>
      <c r="M24" s="41">
        <f ca="1"/>
        <v>45.8</v>
      </c>
      <c r="N24" s="40">
        <f ca="1"/>
        <v>47.1</v>
      </c>
      <c r="O24" s="41">
        <f ca="1"/>
        <v>48.3</v>
      </c>
      <c r="P24" s="40">
        <f ca="1"/>
        <v>49.3</v>
      </c>
      <c r="Q24" s="41">
        <f ca="1"/>
        <v>50.3</v>
      </c>
      <c r="R24" s="40">
        <f ca="1"/>
        <v>51.2</v>
      </c>
      <c r="S24" s="41">
        <f ca="1"/>
        <v>52</v>
      </c>
      <c r="T24" s="40">
        <f ca="1"/>
        <v>52.9</v>
      </c>
      <c r="U24" s="41">
        <f ca="1"/>
        <v>53.7</v>
      </c>
      <c r="V24" s="40">
        <f ca="1"/>
        <v>54.6</v>
      </c>
      <c r="W24" s="41">
        <f ca="1"/>
        <v>55.4</v>
      </c>
      <c r="X24" s="40">
        <f ca="1"/>
        <v>56.4</v>
      </c>
      <c r="Y24" s="41">
        <f ca="1"/>
        <v>57.3</v>
      </c>
      <c r="Z24" s="40">
        <f ca="1"/>
        <v>58.4</v>
      </c>
      <c r="AA24" s="41">
        <f ca="1"/>
        <v>59.7</v>
      </c>
      <c r="AB24" s="40">
        <f ca="1"/>
        <v>61.3</v>
      </c>
      <c r="AC24" s="41">
        <f ca="1"/>
        <v>63.6</v>
      </c>
      <c r="AD24" s="42">
        <f ca="1"/>
        <v>65.099999999999994</v>
      </c>
      <c r="AH24">
        <v>3.67</v>
      </c>
      <c r="AI24" s="47">
        <f t="shared" ref="AI24:AQ33" ca="1" si="3">IF(AND(AI$3&gt;=MIN($J$5:$AD$5),AI$3&lt;=MAX($J$5:$AD$5)),IF(INDEX(allCentiles,$AR24,MATCH(AI$3,topRow))=0,"",INDEX(allCentiles,$AR24,MATCH(AI$3,topRow))),NA())</f>
        <v>23.40962472</v>
      </c>
      <c r="AJ24" s="47">
        <f t="shared" ca="1" si="3"/>
        <v>25.871460679999998</v>
      </c>
      <c r="AK24" s="47">
        <f t="shared" ca="1" si="3"/>
        <v>29.18610979</v>
      </c>
      <c r="AL24" s="47">
        <f t="shared" ca="1" si="3"/>
        <v>33.884396109999997</v>
      </c>
      <c r="AM24" s="47">
        <f t="shared" ca="1" si="3"/>
        <v>38.31680265</v>
      </c>
      <c r="AN24" s="47">
        <f t="shared" ca="1" si="3"/>
        <v>42.201449599999997</v>
      </c>
      <c r="AO24" s="47">
        <f t="shared" ca="1" si="3"/>
        <v>45.360400140000003</v>
      </c>
      <c r="AP24" s="47">
        <f t="shared" ca="1" si="3"/>
        <v>47.129734829999997</v>
      </c>
      <c r="AQ24" s="47">
        <f t="shared" ca="1" si="3"/>
        <v>48.236988750000002</v>
      </c>
      <c r="AR24">
        <v>22</v>
      </c>
      <c r="AT24">
        <v>23</v>
      </c>
      <c r="AU24" t="s">
        <v>211</v>
      </c>
      <c r="AV24">
        <v>3.9142621185575099</v>
      </c>
      <c r="AW24">
        <v>73.593175159741094</v>
      </c>
      <c r="AX24">
        <v>57.817433651314403</v>
      </c>
      <c r="AY24">
        <v>46.1948710660687</v>
      </c>
      <c r="AZ24">
        <v>37.642105416358604</v>
      </c>
      <c r="BA24">
        <v>21.4167991892812</v>
      </c>
      <c r="BE24">
        <f ca="1"/>
        <v>3.75</v>
      </c>
      <c r="BF24">
        <f ca="1"/>
        <v>23.4916639541722</v>
      </c>
      <c r="BG24">
        <f ca="1"/>
        <v>26.001824739669399</v>
      </c>
      <c r="BH24">
        <f ca="1"/>
        <v>29.364035172240701</v>
      </c>
      <c r="BI24">
        <f ca="1"/>
        <v>31.3852891081427</v>
      </c>
      <c r="BJ24">
        <f ca="1"/>
        <v>32.8828624089426</v>
      </c>
      <c r="BK24">
        <f ca="1"/>
        <v>34.102950326369701</v>
      </c>
      <c r="BL24">
        <f ca="1"/>
        <v>35.153953299241103</v>
      </c>
      <c r="BM24">
        <f ca="1"/>
        <v>36.093983556511397</v>
      </c>
      <c r="BN24">
        <f ca="1"/>
        <v>36.9585249886699</v>
      </c>
      <c r="BO24">
        <f ca="1"/>
        <v>37.771564990614401</v>
      </c>
      <c r="BP24">
        <f ca="1"/>
        <v>38.550885678531401</v>
      </c>
      <c r="BQ24">
        <f ca="1"/>
        <v>39.310972181051397</v>
      </c>
      <c r="BR24">
        <f ca="1"/>
        <v>40.064905778899202</v>
      </c>
      <c r="BS24">
        <f ca="1"/>
        <v>40.825922608674603</v>
      </c>
      <c r="BT24">
        <f ca="1"/>
        <v>41.6091432533117</v>
      </c>
      <c r="BU24">
        <f ca="1"/>
        <v>42.434141642867502</v>
      </c>
      <c r="BV24">
        <f ca="1"/>
        <v>43.329769458865101</v>
      </c>
      <c r="BW24">
        <f ca="1"/>
        <v>44.3452725169413</v>
      </c>
      <c r="BX24">
        <f ca="1"/>
        <v>45.582966477129503</v>
      </c>
      <c r="BY24">
        <f ca="1"/>
        <v>47.343413132228001</v>
      </c>
      <c r="BZ24">
        <f ca="1"/>
        <v>48.443994467757697</v>
      </c>
    </row>
    <row r="25" spans="2:78" ht="17" thickBot="1">
      <c r="B25" s="48"/>
      <c r="C25" s="62" t="str">
        <f ca="1">IF(OR(C7="",C13="",C6="",C12=""),"",IF(OR(AND(D8="max",D14="max"),AND(D8="min",D14="min")),"undetermined",IF(D14="min",D15,IF(D14="max",100,D14))-IF(C8="min",0,IF(C8="max",100,C8))))</f>
        <v/>
      </c>
      <c r="D25" s="62" t="s">
        <v>16</v>
      </c>
      <c r="I25" s="10" t="str">
        <f ca="1"/>
        <v>9 mo</v>
      </c>
      <c r="J25" s="43">
        <f ca="1"/>
        <v>39.799999999999997</v>
      </c>
      <c r="K25" s="44">
        <f ca="1"/>
        <v>41.5</v>
      </c>
      <c r="L25" s="43">
        <f ca="1"/>
        <v>44.1</v>
      </c>
      <c r="M25" s="44">
        <f ca="1"/>
        <v>45.8</v>
      </c>
      <c r="N25" s="43">
        <f ca="1"/>
        <v>47.2</v>
      </c>
      <c r="O25" s="44">
        <f ca="1"/>
        <v>48.3</v>
      </c>
      <c r="P25" s="43">
        <f ca="1"/>
        <v>49.4</v>
      </c>
      <c r="Q25" s="44">
        <f ca="1"/>
        <v>50.3</v>
      </c>
      <c r="R25" s="43">
        <f ca="1"/>
        <v>51.2</v>
      </c>
      <c r="S25" s="44">
        <f ca="1"/>
        <v>52.1</v>
      </c>
      <c r="T25" s="43">
        <f ca="1"/>
        <v>52.9</v>
      </c>
      <c r="U25" s="44">
        <f ca="1"/>
        <v>53.8</v>
      </c>
      <c r="V25" s="43">
        <f ca="1"/>
        <v>54.6</v>
      </c>
      <c r="W25" s="44">
        <f ca="1"/>
        <v>55.5</v>
      </c>
      <c r="X25" s="43">
        <f ca="1"/>
        <v>56.5</v>
      </c>
      <c r="Y25" s="44">
        <f ca="1"/>
        <v>57.5</v>
      </c>
      <c r="Z25" s="43">
        <f ca="1"/>
        <v>58.6</v>
      </c>
      <c r="AA25" s="44">
        <f ca="1"/>
        <v>59.8</v>
      </c>
      <c r="AB25" s="43">
        <f ca="1"/>
        <v>61.5</v>
      </c>
      <c r="AC25" s="44">
        <f ca="1"/>
        <v>63.8</v>
      </c>
      <c r="AD25" s="45">
        <f ca="1"/>
        <v>65.3</v>
      </c>
      <c r="AH25">
        <v>3.75</v>
      </c>
      <c r="AI25" s="47">
        <f t="shared" ca="1" si="3"/>
        <v>23.4916639541722</v>
      </c>
      <c r="AJ25" s="47">
        <f t="shared" ca="1" si="3"/>
        <v>26.001824739669399</v>
      </c>
      <c r="AK25" s="47">
        <f t="shared" ca="1" si="3"/>
        <v>29.364035172240701</v>
      </c>
      <c r="AL25" s="47">
        <f t="shared" ca="1" si="3"/>
        <v>34.102950326369701</v>
      </c>
      <c r="AM25" s="47">
        <f t="shared" ca="1" si="3"/>
        <v>38.550885678531401</v>
      </c>
      <c r="AN25" s="47">
        <f t="shared" ca="1" si="3"/>
        <v>42.434141642867502</v>
      </c>
      <c r="AO25" s="47">
        <f t="shared" ca="1" si="3"/>
        <v>45.582966477129503</v>
      </c>
      <c r="AP25" s="47">
        <f t="shared" ca="1" si="3"/>
        <v>47.343413132228001</v>
      </c>
      <c r="AQ25" s="47">
        <f t="shared" ca="1" si="3"/>
        <v>48.443994467757697</v>
      </c>
      <c r="AR25">
        <v>23</v>
      </c>
      <c r="AT25">
        <v>24</v>
      </c>
      <c r="AU25" t="s">
        <v>211</v>
      </c>
      <c r="AV25">
        <v>3.9975954518908399</v>
      </c>
      <c r="AW25">
        <v>74.167196173327397</v>
      </c>
      <c r="AX25">
        <v>58.232546658338201</v>
      </c>
      <c r="AY25">
        <v>46.5362822559051</v>
      </c>
      <c r="AZ25">
        <v>37.898788376907497</v>
      </c>
      <c r="BA25">
        <v>21.5738460688294</v>
      </c>
      <c r="BE25">
        <f ca="1"/>
        <v>3.83</v>
      </c>
      <c r="BF25">
        <f ca="1"/>
        <v>23.648778190000002</v>
      </c>
      <c r="BG25">
        <f ca="1"/>
        <v>26.1743022</v>
      </c>
      <c r="BH25">
        <f ca="1"/>
        <v>29.56531356</v>
      </c>
      <c r="BI25">
        <f ca="1"/>
        <v>31.607955329999999</v>
      </c>
      <c r="BJ25">
        <f ca="1"/>
        <v>33.123206860000003</v>
      </c>
      <c r="BK25">
        <f ca="1"/>
        <v>34.358800610000003</v>
      </c>
      <c r="BL25">
        <f ca="1"/>
        <v>35.423929800000003</v>
      </c>
      <c r="BM25">
        <f ca="1"/>
        <v>36.37718271</v>
      </c>
      <c r="BN25">
        <f ca="1"/>
        <v>37.254364610000003</v>
      </c>
      <c r="BO25">
        <f ca="1"/>
        <v>38.07970349</v>
      </c>
      <c r="BP25">
        <f ca="1"/>
        <v>38.871180899999999</v>
      </c>
      <c r="BQ25">
        <f ca="1"/>
        <v>39.643465480000003</v>
      </c>
      <c r="BR25">
        <f ca="1"/>
        <v>40.409826440000003</v>
      </c>
      <c r="BS25">
        <f ca="1"/>
        <v>41.183713879999999</v>
      </c>
      <c r="BT25">
        <f ca="1"/>
        <v>41.980518269999997</v>
      </c>
      <c r="BU25">
        <f ca="1"/>
        <v>42.820189999999997</v>
      </c>
      <c r="BV25">
        <f ca="1"/>
        <v>43.732165070000001</v>
      </c>
      <c r="BW25">
        <f ca="1"/>
        <v>44.766721140000001</v>
      </c>
      <c r="BX25">
        <f ca="1"/>
        <v>46.028367809999999</v>
      </c>
      <c r="BY25">
        <f ca="1"/>
        <v>47.824237369999999</v>
      </c>
      <c r="BZ25">
        <f ca="1"/>
        <v>48.947754400000001</v>
      </c>
    </row>
    <row r="26" spans="2:78">
      <c r="B26" s="48"/>
      <c r="C26" s="62">
        <f>IF(OR(H6="",H12=""),"",H12-H6)</f>
        <v>3</v>
      </c>
      <c r="D26" s="62" t="s">
        <v>17</v>
      </c>
      <c r="I26" s="6" t="str">
        <f ca="1"/>
        <v>7 years  0 mo</v>
      </c>
      <c r="J26" s="40">
        <f ca="1"/>
        <v>39.799999999999997</v>
      </c>
      <c r="K26" s="41">
        <f ca="1"/>
        <v>41.5</v>
      </c>
      <c r="L26" s="40">
        <f ca="1"/>
        <v>44.1</v>
      </c>
      <c r="M26" s="41">
        <f ca="1"/>
        <v>45.8</v>
      </c>
      <c r="N26" s="40">
        <f ca="1"/>
        <v>47.2</v>
      </c>
      <c r="O26" s="41">
        <f ca="1"/>
        <v>48.4</v>
      </c>
      <c r="P26" s="40">
        <f ca="1"/>
        <v>49.4</v>
      </c>
      <c r="Q26" s="41">
        <f ca="1"/>
        <v>50.4</v>
      </c>
      <c r="R26" s="40">
        <f ca="1"/>
        <v>51.3</v>
      </c>
      <c r="S26" s="41">
        <f ca="1"/>
        <v>52.1</v>
      </c>
      <c r="T26" s="40">
        <f ca="1"/>
        <v>53</v>
      </c>
      <c r="U26" s="41">
        <f ca="1"/>
        <v>53.9</v>
      </c>
      <c r="V26" s="40">
        <f ca="1"/>
        <v>54.7</v>
      </c>
      <c r="W26" s="41">
        <f ca="1"/>
        <v>55.6</v>
      </c>
      <c r="X26" s="40">
        <f ca="1"/>
        <v>56.6</v>
      </c>
      <c r="Y26" s="41">
        <f ca="1"/>
        <v>57.6</v>
      </c>
      <c r="Z26" s="40">
        <f ca="1"/>
        <v>58.7</v>
      </c>
      <c r="AA26" s="41">
        <f ca="1"/>
        <v>60</v>
      </c>
      <c r="AB26" s="40">
        <f ca="1"/>
        <v>61.6</v>
      </c>
      <c r="AC26" s="41">
        <f ca="1"/>
        <v>64</v>
      </c>
      <c r="AD26" s="42">
        <f ca="1"/>
        <v>65.5</v>
      </c>
      <c r="AH26">
        <v>3.83</v>
      </c>
      <c r="AI26" s="47">
        <f t="shared" ca="1" si="3"/>
        <v>23.648778190000002</v>
      </c>
      <c r="AJ26" s="47">
        <f t="shared" ca="1" si="3"/>
        <v>26.1743022</v>
      </c>
      <c r="AK26" s="47">
        <f t="shared" ca="1" si="3"/>
        <v>29.56531356</v>
      </c>
      <c r="AL26" s="47">
        <f t="shared" ca="1" si="3"/>
        <v>34.358800610000003</v>
      </c>
      <c r="AM26" s="47">
        <f t="shared" ca="1" si="3"/>
        <v>38.871180899999999</v>
      </c>
      <c r="AN26" s="47">
        <f t="shared" ca="1" si="3"/>
        <v>42.820189999999997</v>
      </c>
      <c r="AO26" s="47">
        <f t="shared" ca="1" si="3"/>
        <v>46.028367809999999</v>
      </c>
      <c r="AP26" s="47">
        <f t="shared" ca="1" si="3"/>
        <v>47.824237369999999</v>
      </c>
      <c r="AQ26" s="47">
        <f t="shared" ca="1" si="3"/>
        <v>48.947754400000001</v>
      </c>
      <c r="AR26">
        <v>24</v>
      </c>
      <c r="AT26">
        <v>25</v>
      </c>
      <c r="AU26" t="s">
        <v>211</v>
      </c>
      <c r="AV26">
        <v>4.0809287852241702</v>
      </c>
      <c r="AW26">
        <v>74.720477853946903</v>
      </c>
      <c r="AX26">
        <v>58.631581443066899</v>
      </c>
      <c r="AY26">
        <v>46.862985358096203</v>
      </c>
      <c r="AZ26">
        <v>38.142856029073101</v>
      </c>
      <c r="BA26">
        <v>21.7235469475287</v>
      </c>
      <c r="BE26">
        <f ca="1"/>
        <v>3.92</v>
      </c>
      <c r="BF26">
        <f ca="1"/>
        <v>23.6922535733407</v>
      </c>
      <c r="BG26">
        <f ca="1"/>
        <v>26.249541949902301</v>
      </c>
      <c r="BH26">
        <f ca="1"/>
        <v>29.669374469635201</v>
      </c>
      <c r="BI26">
        <f ca="1"/>
        <v>31.722791767262901</v>
      </c>
      <c r="BJ26">
        <f ca="1"/>
        <v>33.243172783651097</v>
      </c>
      <c r="BK26">
        <f ca="1"/>
        <v>34.4812601321659</v>
      </c>
      <c r="BL26">
        <f ca="1"/>
        <v>35.547379042216903</v>
      </c>
      <c r="BM26">
        <f ca="1"/>
        <v>36.500641972369799</v>
      </c>
      <c r="BN26">
        <f ca="1"/>
        <v>37.377126012630001</v>
      </c>
      <c r="BO26">
        <f ca="1"/>
        <v>38.201207182069702</v>
      </c>
      <c r="BP26">
        <f ca="1"/>
        <v>38.990945207245701</v>
      </c>
      <c r="BQ26">
        <f ca="1"/>
        <v>39.761041342498402</v>
      </c>
      <c r="BR26">
        <f ca="1"/>
        <v>40.524761820664999</v>
      </c>
      <c r="BS26">
        <f ca="1"/>
        <v>41.295519204923103</v>
      </c>
      <c r="BT26">
        <f ca="1"/>
        <v>42.088624378153398</v>
      </c>
      <c r="BU26">
        <f ca="1"/>
        <v>42.923885854188498</v>
      </c>
      <c r="BV26">
        <f ca="1"/>
        <v>43.830488584627503</v>
      </c>
      <c r="BW26">
        <f ca="1"/>
        <v>44.858232976816502</v>
      </c>
      <c r="BX26">
        <f ca="1"/>
        <v>46.110567238005999</v>
      </c>
      <c r="BY26">
        <f ca="1"/>
        <v>47.891334318826601</v>
      </c>
      <c r="BZ26">
        <f ca="1"/>
        <v>49.004333257644397</v>
      </c>
    </row>
    <row r="27" spans="2:78">
      <c r="B27" s="48"/>
      <c r="C27" s="62" t="str">
        <f ca="1">IF(OR(C9="",C15="",C6="",C12=""),"",IF(OR(C26=3,C26=4,C26=5),"OK","too far apart"))</f>
        <v/>
      </c>
      <c r="D27" s="65"/>
      <c r="I27" s="6" t="str">
        <f ca="1"/>
        <v>3 mo</v>
      </c>
      <c r="J27" s="40">
        <f ca="1"/>
        <v>39.799999999999997</v>
      </c>
      <c r="K27" s="41">
        <f ca="1"/>
        <v>41.5</v>
      </c>
      <c r="L27" s="40">
        <f ca="1"/>
        <v>44.1</v>
      </c>
      <c r="M27" s="41">
        <f ca="1"/>
        <v>45.9</v>
      </c>
      <c r="N27" s="40">
        <f ca="1"/>
        <v>47.2</v>
      </c>
      <c r="O27" s="41">
        <f ca="1"/>
        <v>48.4</v>
      </c>
      <c r="P27" s="40">
        <f ca="1"/>
        <v>49.4</v>
      </c>
      <c r="Q27" s="41">
        <f ca="1"/>
        <v>50.4</v>
      </c>
      <c r="R27" s="40">
        <f ca="1"/>
        <v>51.3</v>
      </c>
      <c r="S27" s="41">
        <f ca="1"/>
        <v>52.2</v>
      </c>
      <c r="T27" s="40">
        <f ca="1"/>
        <v>53.1</v>
      </c>
      <c r="U27" s="41">
        <f ca="1"/>
        <v>53.9</v>
      </c>
      <c r="V27" s="40">
        <f ca="1"/>
        <v>54.8</v>
      </c>
      <c r="W27" s="41">
        <f ca="1"/>
        <v>55.7</v>
      </c>
      <c r="X27" s="40">
        <f ca="1"/>
        <v>56.6</v>
      </c>
      <c r="Y27" s="41">
        <f ca="1"/>
        <v>57.6</v>
      </c>
      <c r="Z27" s="40">
        <f ca="1"/>
        <v>58.8</v>
      </c>
      <c r="AA27" s="41">
        <f ca="1"/>
        <v>60.1</v>
      </c>
      <c r="AB27" s="40">
        <f ca="1"/>
        <v>61.7</v>
      </c>
      <c r="AC27" s="41">
        <f ca="1"/>
        <v>64.099999999999994</v>
      </c>
      <c r="AD27" s="42">
        <f ca="1"/>
        <v>65.599999999999994</v>
      </c>
      <c r="AH27">
        <v>3.92</v>
      </c>
      <c r="AI27" s="47">
        <f t="shared" ca="1" si="3"/>
        <v>23.6922535733407</v>
      </c>
      <c r="AJ27" s="47">
        <f t="shared" ca="1" si="3"/>
        <v>26.249541949902301</v>
      </c>
      <c r="AK27" s="47">
        <f t="shared" ca="1" si="3"/>
        <v>29.669374469635201</v>
      </c>
      <c r="AL27" s="47">
        <f t="shared" ca="1" si="3"/>
        <v>34.4812601321659</v>
      </c>
      <c r="AM27" s="47">
        <f t="shared" ca="1" si="3"/>
        <v>38.990945207245701</v>
      </c>
      <c r="AN27" s="47">
        <f t="shared" ca="1" si="3"/>
        <v>42.923885854188498</v>
      </c>
      <c r="AO27" s="47">
        <f t="shared" ca="1" si="3"/>
        <v>46.110567238005999</v>
      </c>
      <c r="AP27" s="47">
        <f t="shared" ca="1" si="3"/>
        <v>47.891334318826601</v>
      </c>
      <c r="AQ27" s="47">
        <f t="shared" ca="1" si="3"/>
        <v>49.004333257644397</v>
      </c>
      <c r="AR27">
        <v>25</v>
      </c>
      <c r="AT27">
        <v>26</v>
      </c>
      <c r="AU27" t="s">
        <v>211</v>
      </c>
      <c r="AV27">
        <v>4.1642621185575104</v>
      </c>
      <c r="AW27">
        <v>75.253769518310904</v>
      </c>
      <c r="AX27">
        <v>59.015160754248498</v>
      </c>
      <c r="AY27">
        <v>47.175469822109299</v>
      </c>
      <c r="AZ27">
        <v>38.374725598918303</v>
      </c>
      <c r="BA27">
        <v>21.866122530030399</v>
      </c>
      <c r="BE27">
        <f ca="1"/>
        <v>4</v>
      </c>
      <c r="BF27">
        <f ca="1"/>
        <v>23.76334443</v>
      </c>
      <c r="BG27">
        <f ca="1"/>
        <v>26.319003469999998</v>
      </c>
      <c r="BH27">
        <f ca="1"/>
        <v>29.746056979999999</v>
      </c>
      <c r="BI27">
        <f ca="1"/>
        <v>31.808545970000001</v>
      </c>
      <c r="BJ27">
        <f ca="1"/>
        <v>33.337789970000003</v>
      </c>
      <c r="BK27">
        <f ca="1"/>
        <v>34.584390880000001</v>
      </c>
      <c r="BL27">
        <f ca="1"/>
        <v>35.65874582</v>
      </c>
      <c r="BM27">
        <f ca="1"/>
        <v>36.62006512</v>
      </c>
      <c r="BN27">
        <f ca="1"/>
        <v>37.504521459999999</v>
      </c>
      <c r="BO27">
        <f ca="1"/>
        <v>38.336582800000002</v>
      </c>
      <c r="BP27">
        <f ca="1"/>
        <v>39.134401709999999</v>
      </c>
      <c r="BQ27">
        <f ca="1"/>
        <v>39.912779759999999</v>
      </c>
      <c r="BR27">
        <f ca="1"/>
        <v>40.685099780000002</v>
      </c>
      <c r="BS27">
        <f ca="1"/>
        <v>41.464920249999999</v>
      </c>
      <c r="BT27">
        <f ca="1"/>
        <v>42.267748589999997</v>
      </c>
      <c r="BU27">
        <f ca="1"/>
        <v>43.113679480000002</v>
      </c>
      <c r="BV27">
        <f ca="1"/>
        <v>44.032354130000002</v>
      </c>
      <c r="BW27">
        <f ca="1"/>
        <v>45.074392160000002</v>
      </c>
      <c r="BX27">
        <f ca="1"/>
        <v>46.345002409999999</v>
      </c>
      <c r="BY27">
        <f ca="1"/>
        <v>48.15334644</v>
      </c>
      <c r="BZ27">
        <f ca="1"/>
        <v>49.284508670000001</v>
      </c>
    </row>
    <row r="28" spans="2:78">
      <c r="I28" s="6" t="str">
        <f ca="1"/>
        <v>6 mo</v>
      </c>
      <c r="J28" s="40">
        <f ca="1"/>
        <v>39.799999999999997</v>
      </c>
      <c r="K28" s="41">
        <f ca="1"/>
        <v>41.5</v>
      </c>
      <c r="L28" s="40">
        <f ca="1"/>
        <v>44.1</v>
      </c>
      <c r="M28" s="41">
        <f ca="1"/>
        <v>45.9</v>
      </c>
      <c r="N28" s="40">
        <f ca="1"/>
        <v>47.3</v>
      </c>
      <c r="O28" s="41">
        <f ca="1"/>
        <v>48.4</v>
      </c>
      <c r="P28" s="40">
        <f ca="1"/>
        <v>49.5</v>
      </c>
      <c r="Q28" s="41">
        <f ca="1"/>
        <v>50.4</v>
      </c>
      <c r="R28" s="40">
        <f ca="1"/>
        <v>51.4</v>
      </c>
      <c r="S28" s="41">
        <f ca="1"/>
        <v>52.2</v>
      </c>
      <c r="T28" s="40">
        <f ca="1"/>
        <v>53.1</v>
      </c>
      <c r="U28" s="41">
        <f ca="1"/>
        <v>54</v>
      </c>
      <c r="V28" s="40">
        <f ca="1"/>
        <v>54.8</v>
      </c>
      <c r="W28" s="41">
        <f ca="1"/>
        <v>55.7</v>
      </c>
      <c r="X28" s="40">
        <f ca="1"/>
        <v>56.7</v>
      </c>
      <c r="Y28" s="41">
        <f ca="1"/>
        <v>57.7</v>
      </c>
      <c r="Z28" s="40">
        <f ca="1"/>
        <v>58.8</v>
      </c>
      <c r="AA28" s="41">
        <f ca="1"/>
        <v>60.1</v>
      </c>
      <c r="AB28" s="40">
        <f ca="1"/>
        <v>61.8</v>
      </c>
      <c r="AC28" s="41">
        <f ca="1"/>
        <v>64.2</v>
      </c>
      <c r="AD28" s="42">
        <f ca="1"/>
        <v>65.7</v>
      </c>
      <c r="AH28">
        <v>4</v>
      </c>
      <c r="AI28" s="47">
        <f t="shared" ca="1" si="3"/>
        <v>23.76334443</v>
      </c>
      <c r="AJ28" s="47">
        <f t="shared" ca="1" si="3"/>
        <v>26.319003469999998</v>
      </c>
      <c r="AK28" s="47">
        <f t="shared" ca="1" si="3"/>
        <v>29.746056979999999</v>
      </c>
      <c r="AL28" s="47">
        <f t="shared" ca="1" si="3"/>
        <v>34.584390880000001</v>
      </c>
      <c r="AM28" s="47">
        <f t="shared" ca="1" si="3"/>
        <v>39.134401709999999</v>
      </c>
      <c r="AN28" s="47">
        <f t="shared" ca="1" si="3"/>
        <v>43.113679480000002</v>
      </c>
      <c r="AO28" s="47">
        <f t="shared" ca="1" si="3"/>
        <v>46.345002409999999</v>
      </c>
      <c r="AP28" s="47">
        <f t="shared" ca="1" si="3"/>
        <v>48.15334644</v>
      </c>
      <c r="AQ28" s="47">
        <f t="shared" ca="1" si="3"/>
        <v>49.284508670000001</v>
      </c>
      <c r="AR28">
        <v>26</v>
      </c>
      <c r="AT28">
        <v>27</v>
      </c>
      <c r="AU28" t="s">
        <v>211</v>
      </c>
      <c r="AV28">
        <v>4.2475954518908399</v>
      </c>
      <c r="AW28">
        <v>75.7677933915311</v>
      </c>
      <c r="AX28">
        <v>59.383883206690697</v>
      </c>
      <c r="AY28">
        <v>47.474210497660899</v>
      </c>
      <c r="AZ28">
        <v>38.594802332040302</v>
      </c>
      <c r="BA28">
        <v>22.0017878138352</v>
      </c>
      <c r="BE28">
        <f ca="1"/>
        <v>4.08</v>
      </c>
      <c r="BF28">
        <f ca="1"/>
        <v>23.874866189999999</v>
      </c>
      <c r="BG28">
        <f ca="1"/>
        <v>26.459382560000002</v>
      </c>
      <c r="BH28">
        <f ca="1"/>
        <v>29.920929180000002</v>
      </c>
      <c r="BI28">
        <f ca="1"/>
        <v>32.002410470000001</v>
      </c>
      <c r="BJ28">
        <f ca="1"/>
        <v>33.545045440000003</v>
      </c>
      <c r="BK28">
        <f ca="1"/>
        <v>34.802181650000001</v>
      </c>
      <c r="BL28">
        <f ca="1"/>
        <v>35.885368010000001</v>
      </c>
      <c r="BM28">
        <f ca="1"/>
        <v>36.854409920000002</v>
      </c>
      <c r="BN28">
        <f ca="1"/>
        <v>37.745831549999998</v>
      </c>
      <c r="BO28">
        <f ca="1"/>
        <v>38.584330479999998</v>
      </c>
      <c r="BP28">
        <f ca="1"/>
        <v>39.388222910000003</v>
      </c>
      <c r="BQ28">
        <f ca="1"/>
        <v>40.172437619999997</v>
      </c>
      <c r="BR28">
        <f ca="1"/>
        <v>40.950466280000001</v>
      </c>
      <c r="BS28">
        <f ca="1"/>
        <v>41.73597118</v>
      </c>
      <c r="BT28">
        <f ca="1"/>
        <v>42.544571810000001</v>
      </c>
      <c r="BU28">
        <f ca="1"/>
        <v>43.396501190000002</v>
      </c>
      <c r="BV28">
        <f ca="1"/>
        <v>44.321597390000001</v>
      </c>
      <c r="BW28">
        <f ca="1"/>
        <v>45.370808070000002</v>
      </c>
      <c r="BX28">
        <f ca="1"/>
        <v>46.650013020000003</v>
      </c>
      <c r="BY28">
        <f ca="1"/>
        <v>48.470321349999999</v>
      </c>
      <c r="BZ28">
        <f ca="1"/>
        <v>49.608817930000001</v>
      </c>
    </row>
    <row r="29" spans="2:78" ht="17" thickBot="1">
      <c r="I29" s="10" t="str">
        <f ca="1"/>
        <v>9 mo</v>
      </c>
      <c r="J29" s="43">
        <f ca="1"/>
        <v>39.799999999999997</v>
      </c>
      <c r="K29" s="44">
        <f ca="1"/>
        <v>41.5</v>
      </c>
      <c r="L29" s="43">
        <f ca="1"/>
        <v>44.2</v>
      </c>
      <c r="M29" s="44">
        <f ca="1"/>
        <v>45.9</v>
      </c>
      <c r="N29" s="43">
        <f ca="1"/>
        <v>47.3</v>
      </c>
      <c r="O29" s="44">
        <f ca="1"/>
        <v>48.5</v>
      </c>
      <c r="P29" s="43">
        <f ca="1"/>
        <v>49.5</v>
      </c>
      <c r="Q29" s="44">
        <f ca="1"/>
        <v>50.5</v>
      </c>
      <c r="R29" s="43">
        <f ca="1"/>
        <v>51.4</v>
      </c>
      <c r="S29" s="44">
        <f ca="1"/>
        <v>52.3</v>
      </c>
      <c r="T29" s="43">
        <f ca="1"/>
        <v>53.2</v>
      </c>
      <c r="U29" s="44">
        <f ca="1"/>
        <v>54</v>
      </c>
      <c r="V29" s="43">
        <f ca="1"/>
        <v>54.9</v>
      </c>
      <c r="W29" s="44">
        <f ca="1"/>
        <v>55.8</v>
      </c>
      <c r="X29" s="43">
        <f ca="1"/>
        <v>56.8</v>
      </c>
      <c r="Y29" s="44">
        <f ca="1"/>
        <v>57.8</v>
      </c>
      <c r="Z29" s="43">
        <f ca="1"/>
        <v>58.9</v>
      </c>
      <c r="AA29" s="44">
        <f ca="1"/>
        <v>60.2</v>
      </c>
      <c r="AB29" s="43">
        <f ca="1"/>
        <v>61.9</v>
      </c>
      <c r="AC29" s="44">
        <f ca="1"/>
        <v>64.3</v>
      </c>
      <c r="AD29" s="45">
        <f ca="1"/>
        <v>65.8</v>
      </c>
      <c r="AH29">
        <v>4.08</v>
      </c>
      <c r="AI29" s="47">
        <f t="shared" ca="1" si="3"/>
        <v>23.874866189999999</v>
      </c>
      <c r="AJ29" s="47">
        <f t="shared" ca="1" si="3"/>
        <v>26.459382560000002</v>
      </c>
      <c r="AK29" s="47">
        <f t="shared" ca="1" si="3"/>
        <v>29.920929180000002</v>
      </c>
      <c r="AL29" s="47">
        <f t="shared" ca="1" si="3"/>
        <v>34.802181650000001</v>
      </c>
      <c r="AM29" s="47">
        <f t="shared" ca="1" si="3"/>
        <v>39.388222910000003</v>
      </c>
      <c r="AN29" s="47">
        <f t="shared" ca="1" si="3"/>
        <v>43.396501190000002</v>
      </c>
      <c r="AO29" s="47">
        <f t="shared" ca="1" si="3"/>
        <v>46.650013020000003</v>
      </c>
      <c r="AP29" s="47">
        <f t="shared" ca="1" si="3"/>
        <v>48.470321349999999</v>
      </c>
      <c r="AQ29" s="47">
        <f t="shared" ca="1" si="3"/>
        <v>49.608817930000001</v>
      </c>
      <c r="AR29">
        <v>27</v>
      </c>
      <c r="AT29">
        <v>28</v>
      </c>
      <c r="AU29" t="s">
        <v>211</v>
      </c>
      <c r="AV29">
        <v>4.3309287852241702</v>
      </c>
      <c r="AW29">
        <v>76.263245623631406</v>
      </c>
      <c r="AX29">
        <v>59.738324243096102</v>
      </c>
      <c r="AY29">
        <v>47.759668066126203</v>
      </c>
      <c r="AZ29">
        <v>38.803479829351097</v>
      </c>
      <c r="BA29">
        <v>22.1307522359477</v>
      </c>
      <c r="BE29">
        <f ca="1"/>
        <v>4.17</v>
      </c>
      <c r="BF29">
        <f ca="1"/>
        <v>23.98356356</v>
      </c>
      <c r="BG29">
        <f ca="1"/>
        <v>26.59554417</v>
      </c>
      <c r="BH29">
        <f ca="1"/>
        <v>30.08993104</v>
      </c>
      <c r="BI29">
        <f ca="1"/>
        <v>32.189507390000003</v>
      </c>
      <c r="BJ29">
        <f ca="1"/>
        <v>33.744908039999999</v>
      </c>
      <c r="BK29">
        <f ca="1"/>
        <v>35.012092389999999</v>
      </c>
      <c r="BL29">
        <f ca="1"/>
        <v>36.103705230000003</v>
      </c>
      <c r="BM29">
        <f ca="1"/>
        <v>37.08011836</v>
      </c>
      <c r="BN29">
        <f ca="1"/>
        <v>37.978190599999998</v>
      </c>
      <c r="BO29">
        <f ca="1"/>
        <v>38.822838179999998</v>
      </c>
      <c r="BP29">
        <f ca="1"/>
        <v>39.632533260000002</v>
      </c>
      <c r="BQ29">
        <f ca="1"/>
        <v>40.422325950000001</v>
      </c>
      <c r="BR29">
        <f ca="1"/>
        <v>41.205811779999998</v>
      </c>
      <c r="BS29">
        <f ca="1"/>
        <v>41.996752239999999</v>
      </c>
      <c r="BT29">
        <f ca="1"/>
        <v>42.81087402</v>
      </c>
      <c r="BU29">
        <f ca="1"/>
        <v>43.668542629999997</v>
      </c>
      <c r="BV29">
        <f ca="1"/>
        <v>44.599784759999999</v>
      </c>
      <c r="BW29">
        <f ca="1"/>
        <v>45.655862620000001</v>
      </c>
      <c r="BX29">
        <f ca="1"/>
        <v>46.943299580000001</v>
      </c>
      <c r="BY29">
        <f ca="1"/>
        <v>48.775073409999997</v>
      </c>
      <c r="BZ29">
        <f ca="1"/>
        <v>49.920602129999999</v>
      </c>
    </row>
    <row r="30" spans="2:78">
      <c r="B30" s="52" t="s">
        <v>107</v>
      </c>
      <c r="D30" s="47"/>
      <c r="I30" s="6" t="str">
        <f ca="1"/>
        <v>8 years  0 mo</v>
      </c>
      <c r="J30" s="40">
        <f ca="1"/>
        <v>39.799999999999997</v>
      </c>
      <c r="K30" s="41">
        <f ca="1"/>
        <v>41.6</v>
      </c>
      <c r="L30" s="40">
        <f ca="1"/>
        <v>44.2</v>
      </c>
      <c r="M30" s="41">
        <f ca="1"/>
        <v>45.9</v>
      </c>
      <c r="N30" s="40">
        <f ca="1"/>
        <v>47.3</v>
      </c>
      <c r="O30" s="41">
        <f ca="1"/>
        <v>48.5</v>
      </c>
      <c r="P30" s="40">
        <f ca="1"/>
        <v>49.6</v>
      </c>
      <c r="Q30" s="41">
        <f ca="1"/>
        <v>50.5</v>
      </c>
      <c r="R30" s="40">
        <f ca="1"/>
        <v>51.5</v>
      </c>
      <c r="S30" s="41">
        <f ca="1"/>
        <v>52.3</v>
      </c>
      <c r="T30" s="40">
        <f ca="1"/>
        <v>53.2</v>
      </c>
      <c r="U30" s="41">
        <f ca="1"/>
        <v>54.1</v>
      </c>
      <c r="V30" s="40">
        <f ca="1"/>
        <v>55</v>
      </c>
      <c r="W30" s="41">
        <f ca="1"/>
        <v>55.9</v>
      </c>
      <c r="X30" s="40">
        <f ca="1"/>
        <v>56.8</v>
      </c>
      <c r="Y30" s="41">
        <f ca="1"/>
        <v>57.8</v>
      </c>
      <c r="Z30" s="40">
        <f ca="1"/>
        <v>59</v>
      </c>
      <c r="AA30" s="41">
        <f ca="1"/>
        <v>60.3</v>
      </c>
      <c r="AB30" s="40">
        <f ca="1"/>
        <v>61.9</v>
      </c>
      <c r="AC30" s="41">
        <f ca="1"/>
        <v>64.400000000000006</v>
      </c>
      <c r="AD30" s="42">
        <f ca="1"/>
        <v>65.900000000000006</v>
      </c>
      <c r="AH30">
        <v>4.17</v>
      </c>
      <c r="AI30" s="47">
        <f t="shared" ca="1" si="3"/>
        <v>23.98356356</v>
      </c>
      <c r="AJ30" s="47">
        <f t="shared" ca="1" si="3"/>
        <v>26.59554417</v>
      </c>
      <c r="AK30" s="47">
        <f t="shared" ca="1" si="3"/>
        <v>30.08993104</v>
      </c>
      <c r="AL30" s="47">
        <f t="shared" ca="1" si="3"/>
        <v>35.012092389999999</v>
      </c>
      <c r="AM30" s="47">
        <f t="shared" ca="1" si="3"/>
        <v>39.632533260000002</v>
      </c>
      <c r="AN30" s="47">
        <f t="shared" ca="1" si="3"/>
        <v>43.668542629999997</v>
      </c>
      <c r="AO30" s="47">
        <f t="shared" ca="1" si="3"/>
        <v>46.943299580000001</v>
      </c>
      <c r="AP30" s="47">
        <f t="shared" ca="1" si="3"/>
        <v>48.775073409999997</v>
      </c>
      <c r="AQ30" s="47">
        <f t="shared" ca="1" si="3"/>
        <v>49.920602129999999</v>
      </c>
      <c r="AR30">
        <v>28</v>
      </c>
      <c r="AT30">
        <v>29</v>
      </c>
      <c r="AU30" t="s">
        <v>211</v>
      </c>
      <c r="AV30">
        <v>4.4142621185575104</v>
      </c>
      <c r="AW30">
        <v>76.740797212134794</v>
      </c>
      <c r="AX30">
        <v>60.079037017525899</v>
      </c>
      <c r="AY30">
        <v>48.032289426469703</v>
      </c>
      <c r="AZ30">
        <v>39.0011403490794</v>
      </c>
      <c r="BA30">
        <v>22.2532198006603</v>
      </c>
      <c r="BE30">
        <f ca="1"/>
        <v>4.25</v>
      </c>
      <c r="BF30">
        <f ca="1"/>
        <v>24.0544396161709</v>
      </c>
      <c r="BG30">
        <f ca="1"/>
        <v>26.6909391190202</v>
      </c>
      <c r="BH30">
        <f ca="1"/>
        <v>30.209191317631099</v>
      </c>
      <c r="BI30">
        <f ca="1"/>
        <v>32.318348016928098</v>
      </c>
      <c r="BJ30">
        <f ca="1"/>
        <v>33.878622555605602</v>
      </c>
      <c r="BK30">
        <f ca="1"/>
        <v>35.148415553013997</v>
      </c>
      <c r="BL30">
        <f ca="1"/>
        <v>36.241316222486901</v>
      </c>
      <c r="BM30">
        <f ca="1"/>
        <v>37.218143000988903</v>
      </c>
      <c r="BN30">
        <f ca="1"/>
        <v>38.115990507039598</v>
      </c>
      <c r="BO30">
        <f ca="1"/>
        <v>38.959905674688301</v>
      </c>
      <c r="BP30">
        <f ca="1"/>
        <v>39.768431321808698</v>
      </c>
      <c r="BQ30">
        <f ca="1"/>
        <v>40.5566486503444</v>
      </c>
      <c r="BR30">
        <f ca="1"/>
        <v>41.338153191561098</v>
      </c>
      <c r="BS30">
        <f ca="1"/>
        <v>42.126676251072404</v>
      </c>
      <c r="BT30">
        <f ca="1"/>
        <v>42.937877689809497</v>
      </c>
      <c r="BU30">
        <f ca="1"/>
        <v>43.792001963202203</v>
      </c>
      <c r="BV30">
        <f ca="1"/>
        <v>44.718859812657698</v>
      </c>
      <c r="BW30">
        <f ca="1"/>
        <v>45.7693006983665</v>
      </c>
      <c r="BX30">
        <f ca="1"/>
        <v>47.0489261348852</v>
      </c>
      <c r="BY30">
        <f ca="1"/>
        <v>48.867843989514903</v>
      </c>
      <c r="BZ30">
        <f ca="1"/>
        <v>50.004315426507397</v>
      </c>
    </row>
    <row r="31" spans="2:78">
      <c r="B31" s="52" t="str">
        <f ca="1">IF(OR(C27="",C17="undetermined"),"",IF(C27="OK",IF(C25&lt;C20,"less than expected",IF(AND(C24&lt;C20,C25&gt;=C20),"less than or as expected",IF(AND(C20&lt;=C24,C25&lt;=C21),"as expected",IF(AND(C24&lt;C21,C25&gt;C21),"as or more than expected","more than expected")))),"We can only interpret this change for assessments from 9-15 months apart"))</f>
        <v/>
      </c>
      <c r="D31" s="47"/>
      <c r="I31" s="6" t="str">
        <f ca="1"/>
        <v>3 mo</v>
      </c>
      <c r="J31" s="40">
        <f ca="1"/>
        <v>39.799999999999997</v>
      </c>
      <c r="K31" s="41">
        <f ca="1"/>
        <v>41.6</v>
      </c>
      <c r="L31" s="40">
        <f ca="1"/>
        <v>44.2</v>
      </c>
      <c r="M31" s="41">
        <f ca="1"/>
        <v>46</v>
      </c>
      <c r="N31" s="40">
        <f ca="1"/>
        <v>47.4</v>
      </c>
      <c r="O31" s="41">
        <f ca="1"/>
        <v>48.5</v>
      </c>
      <c r="P31" s="40">
        <f ca="1"/>
        <v>49.6</v>
      </c>
      <c r="Q31" s="41">
        <f ca="1"/>
        <v>50.6</v>
      </c>
      <c r="R31" s="40">
        <f ca="1"/>
        <v>51.5</v>
      </c>
      <c r="S31" s="41">
        <f ca="1"/>
        <v>52.4</v>
      </c>
      <c r="T31" s="40">
        <f ca="1"/>
        <v>53.3</v>
      </c>
      <c r="U31" s="41">
        <f ca="1"/>
        <v>54.1</v>
      </c>
      <c r="V31" s="40">
        <f ca="1"/>
        <v>55</v>
      </c>
      <c r="W31" s="41">
        <f ca="1"/>
        <v>55.9</v>
      </c>
      <c r="X31" s="40">
        <f ca="1"/>
        <v>56.9</v>
      </c>
      <c r="Y31" s="41">
        <f ca="1"/>
        <v>57.9</v>
      </c>
      <c r="Z31" s="40">
        <f ca="1"/>
        <v>59</v>
      </c>
      <c r="AA31" s="41">
        <f ca="1"/>
        <v>60.4</v>
      </c>
      <c r="AB31" s="40">
        <f ca="1"/>
        <v>62</v>
      </c>
      <c r="AC31" s="41">
        <f ca="1"/>
        <v>64.5</v>
      </c>
      <c r="AD31" s="42">
        <f ca="1"/>
        <v>66</v>
      </c>
      <c r="AH31">
        <v>4.25</v>
      </c>
      <c r="AI31" s="47">
        <f t="shared" ca="1" si="3"/>
        <v>24.0544396161709</v>
      </c>
      <c r="AJ31" s="47">
        <f t="shared" ca="1" si="3"/>
        <v>26.6909391190202</v>
      </c>
      <c r="AK31" s="47">
        <f t="shared" ca="1" si="3"/>
        <v>30.209191317631099</v>
      </c>
      <c r="AL31" s="47">
        <f t="shared" ca="1" si="3"/>
        <v>35.148415553013997</v>
      </c>
      <c r="AM31" s="47">
        <f t="shared" ca="1" si="3"/>
        <v>39.768431321808698</v>
      </c>
      <c r="AN31" s="47">
        <f t="shared" ca="1" si="3"/>
        <v>43.792001963202203</v>
      </c>
      <c r="AO31" s="47">
        <f t="shared" ca="1" si="3"/>
        <v>47.0489261348852</v>
      </c>
      <c r="AP31" s="47">
        <f t="shared" ca="1" si="3"/>
        <v>48.867843989514903</v>
      </c>
      <c r="AQ31" s="47">
        <f t="shared" ca="1" si="3"/>
        <v>50.004315426507397</v>
      </c>
      <c r="AR31">
        <v>29</v>
      </c>
      <c r="AT31">
        <v>30</v>
      </c>
      <c r="AU31" t="s">
        <v>211</v>
      </c>
      <c r="AV31">
        <v>4.4975954518908399</v>
      </c>
      <c r="AW31">
        <v>77.201094894600402</v>
      </c>
      <c r="AX31">
        <v>60.406553247166002</v>
      </c>
      <c r="AY31">
        <v>48.292508073314899</v>
      </c>
      <c r="AZ31">
        <v>39.188155103309299</v>
      </c>
      <c r="BA31">
        <v>22.3693892057418</v>
      </c>
      <c r="BE31">
        <f ca="1"/>
        <v>4.33</v>
      </c>
      <c r="BF31">
        <f ca="1"/>
        <v>24.089844729999999</v>
      </c>
      <c r="BG31">
        <f ca="1"/>
        <v>26.727796309999999</v>
      </c>
      <c r="BH31">
        <f ca="1"/>
        <v>30.2532946</v>
      </c>
      <c r="BI31">
        <f ca="1"/>
        <v>32.370046309999999</v>
      </c>
      <c r="BJ31">
        <f ca="1"/>
        <v>33.93757943</v>
      </c>
      <c r="BK31">
        <f ca="1"/>
        <v>35.214323039999996</v>
      </c>
      <c r="BL31">
        <f ca="1"/>
        <v>36.313959029999999</v>
      </c>
      <c r="BM31">
        <f ca="1"/>
        <v>37.297395610000002</v>
      </c>
      <c r="BN31">
        <f ca="1"/>
        <v>38.20180877</v>
      </c>
      <c r="BO31">
        <f ca="1"/>
        <v>39.052322179999997</v>
      </c>
      <c r="BP31">
        <f ca="1"/>
        <v>39.867556100000002</v>
      </c>
      <c r="BQ31">
        <f ca="1"/>
        <v>40.66267603</v>
      </c>
      <c r="BR31">
        <f ca="1"/>
        <v>41.451376420000003</v>
      </c>
      <c r="BS31">
        <f ca="1"/>
        <v>42.24751345</v>
      </c>
      <c r="BT31">
        <f ca="1"/>
        <v>43.066916380000002</v>
      </c>
      <c r="BU31">
        <f ca="1"/>
        <v>43.930077660000002</v>
      </c>
      <c r="BV31">
        <f ca="1"/>
        <v>44.867205009999999</v>
      </c>
      <c r="BW31">
        <f ca="1"/>
        <v>45.929862800000002</v>
      </c>
      <c r="BX31">
        <f ca="1"/>
        <v>47.225193099999998</v>
      </c>
      <c r="BY31">
        <f ca="1"/>
        <v>49.067970979999998</v>
      </c>
      <c r="BZ31">
        <f ca="1"/>
        <v>50.220254709999999</v>
      </c>
    </row>
    <row r="32" spans="2:78">
      <c r="B32" s="52" t="s">
        <v>108</v>
      </c>
      <c r="I32" s="6" t="str">
        <f ca="1"/>
        <v>6 mo</v>
      </c>
      <c r="J32" s="40">
        <f ca="1"/>
        <v>39.799999999999997</v>
      </c>
      <c r="K32" s="41">
        <f ca="1"/>
        <v>41.6</v>
      </c>
      <c r="L32" s="40">
        <f ca="1"/>
        <v>44.2</v>
      </c>
      <c r="M32" s="41">
        <f ca="1"/>
        <v>46</v>
      </c>
      <c r="N32" s="40">
        <f ca="1"/>
        <v>47.4</v>
      </c>
      <c r="O32" s="41">
        <f ca="1"/>
        <v>48.6</v>
      </c>
      <c r="P32" s="40">
        <f ca="1"/>
        <v>49.6</v>
      </c>
      <c r="Q32" s="41">
        <f ca="1"/>
        <v>50.6</v>
      </c>
      <c r="R32" s="40">
        <f ca="1"/>
        <v>51.5</v>
      </c>
      <c r="S32" s="41">
        <f ca="1"/>
        <v>52.4</v>
      </c>
      <c r="T32" s="40">
        <f ca="1"/>
        <v>53.3</v>
      </c>
      <c r="U32" s="41">
        <f ca="1"/>
        <v>54.2</v>
      </c>
      <c r="V32" s="40">
        <f ca="1"/>
        <v>55.1</v>
      </c>
      <c r="W32" s="41">
        <f ca="1"/>
        <v>56</v>
      </c>
      <c r="X32" s="40">
        <f ca="1"/>
        <v>56.9</v>
      </c>
      <c r="Y32" s="41">
        <f ca="1"/>
        <v>58</v>
      </c>
      <c r="Z32" s="40">
        <f ca="1"/>
        <v>59.1</v>
      </c>
      <c r="AA32" s="41">
        <f ca="1"/>
        <v>60.4</v>
      </c>
      <c r="AB32" s="40">
        <f ca="1"/>
        <v>62.1</v>
      </c>
      <c r="AC32" s="41">
        <f ca="1"/>
        <v>64.5</v>
      </c>
      <c r="AD32" s="42">
        <f ca="1"/>
        <v>66.099999999999994</v>
      </c>
      <c r="AH32">
        <v>4.33</v>
      </c>
      <c r="AI32" s="47">
        <f t="shared" ca="1" si="3"/>
        <v>24.089844729999999</v>
      </c>
      <c r="AJ32" s="47">
        <f t="shared" ca="1" si="3"/>
        <v>26.727796309999999</v>
      </c>
      <c r="AK32" s="47">
        <f t="shared" ca="1" si="3"/>
        <v>30.2532946</v>
      </c>
      <c r="AL32" s="47">
        <f t="shared" ca="1" si="3"/>
        <v>35.214323039999996</v>
      </c>
      <c r="AM32" s="47">
        <f t="shared" ca="1" si="3"/>
        <v>39.867556100000002</v>
      </c>
      <c r="AN32" s="47">
        <f t="shared" ca="1" si="3"/>
        <v>43.930077660000002</v>
      </c>
      <c r="AO32" s="47">
        <f t="shared" ca="1" si="3"/>
        <v>47.225193099999998</v>
      </c>
      <c r="AP32" s="47">
        <f t="shared" ca="1" si="3"/>
        <v>49.067970979999998</v>
      </c>
      <c r="AQ32" s="47">
        <f t="shared" ca="1" si="3"/>
        <v>50.220254709999999</v>
      </c>
      <c r="AR32">
        <v>30</v>
      </c>
      <c r="AT32">
        <v>31</v>
      </c>
      <c r="AU32" t="s">
        <v>211</v>
      </c>
      <c r="AV32">
        <v>4.5809287852241702</v>
      </c>
      <c r="AW32">
        <v>77.644762058888801</v>
      </c>
      <c r="AX32">
        <v>60.7213840666736</v>
      </c>
      <c r="AY32">
        <v>48.540744493281501</v>
      </c>
      <c r="AZ32">
        <v>39.364884567512597</v>
      </c>
      <c r="BA32">
        <v>22.479453978509898</v>
      </c>
      <c r="BE32">
        <f ca="1"/>
        <v>4.42</v>
      </c>
      <c r="BF32">
        <f ca="1"/>
        <v>24.19411663</v>
      </c>
      <c r="BG32">
        <f ca="1"/>
        <v>26.856471580000001</v>
      </c>
      <c r="BH32">
        <f ca="1"/>
        <v>30.4113091</v>
      </c>
      <c r="BI32">
        <f ca="1"/>
        <v>32.54431263</v>
      </c>
      <c r="BJ32">
        <f ca="1"/>
        <v>34.123350600000002</v>
      </c>
      <c r="BK32">
        <f ca="1"/>
        <v>35.40917366</v>
      </c>
      <c r="BL32">
        <f ca="1"/>
        <v>36.516440209999999</v>
      </c>
      <c r="BM32">
        <f ca="1"/>
        <v>37.506564169999997</v>
      </c>
      <c r="BN32">
        <f ca="1"/>
        <v>38.417020979999997</v>
      </c>
      <c r="BO32">
        <f ca="1"/>
        <v>39.273130399999999</v>
      </c>
      <c r="BP32">
        <f ca="1"/>
        <v>40.09365296</v>
      </c>
      <c r="BQ32">
        <f ca="1"/>
        <v>40.893863660000001</v>
      </c>
      <c r="BR32">
        <f ca="1"/>
        <v>41.687551130000003</v>
      </c>
      <c r="BS32">
        <f ca="1"/>
        <v>42.488661960000002</v>
      </c>
      <c r="BT32">
        <f ca="1"/>
        <v>43.313123619999999</v>
      </c>
      <c r="BU32">
        <f ca="1"/>
        <v>44.181550510000001</v>
      </c>
      <c r="BV32">
        <f ca="1"/>
        <v>45.124324600000001</v>
      </c>
      <c r="BW32">
        <f ca="1"/>
        <v>46.193301570000003</v>
      </c>
      <c r="BX32">
        <f ca="1"/>
        <v>47.496220540000003</v>
      </c>
      <c r="BY32">
        <f ca="1"/>
        <v>49.3495925</v>
      </c>
      <c r="BZ32">
        <f ca="1"/>
        <v>50.50838804</v>
      </c>
    </row>
    <row r="33" spans="2:78" ht="17" thickBot="1">
      <c r="B33" s="52" t="str">
        <f ca="1">IF(OR(C27="",C17="undetermined"),"",IF(C27="OK",IF(C25&lt;C20,"more than expected",IF(AND(C24&lt;C20,C25&gt;=C20),"as or more than expected",IF(AND(C20&lt;=C24,C25&lt;=C21),"as expected",IF(AND(C24&lt;C21,C25&gt;C21),"less than or as expected","less than expected")))),"We can only interpret this change for assessments from 9-15 months apart"))</f>
        <v/>
      </c>
      <c r="I33" s="10" t="str">
        <f ca="1"/>
        <v>9 mo</v>
      </c>
      <c r="J33" s="43">
        <f ca="1"/>
        <v>39.799999999999997</v>
      </c>
      <c r="K33" s="44">
        <f ca="1"/>
        <v>41.6</v>
      </c>
      <c r="L33" s="43">
        <f ca="1"/>
        <v>44.2</v>
      </c>
      <c r="M33" s="44">
        <f ca="1"/>
        <v>46</v>
      </c>
      <c r="N33" s="43">
        <f ca="1"/>
        <v>47.4</v>
      </c>
      <c r="O33" s="44">
        <f ca="1"/>
        <v>48.6</v>
      </c>
      <c r="P33" s="43">
        <f ca="1"/>
        <v>49.6</v>
      </c>
      <c r="Q33" s="44">
        <f ca="1"/>
        <v>50.6</v>
      </c>
      <c r="R33" s="43">
        <f ca="1"/>
        <v>51.6</v>
      </c>
      <c r="S33" s="44">
        <f ca="1"/>
        <v>52.5</v>
      </c>
      <c r="T33" s="43">
        <f ca="1"/>
        <v>53.3</v>
      </c>
      <c r="U33" s="44">
        <f ca="1"/>
        <v>54.2</v>
      </c>
      <c r="V33" s="43">
        <f ca="1"/>
        <v>55.1</v>
      </c>
      <c r="W33" s="44">
        <f ca="1"/>
        <v>56</v>
      </c>
      <c r="X33" s="43">
        <f ca="1"/>
        <v>57</v>
      </c>
      <c r="Y33" s="44">
        <f ca="1"/>
        <v>58</v>
      </c>
      <c r="Z33" s="43">
        <f ca="1"/>
        <v>59.1</v>
      </c>
      <c r="AA33" s="44">
        <f ca="1"/>
        <v>60.5</v>
      </c>
      <c r="AB33" s="43">
        <f ca="1"/>
        <v>62.1</v>
      </c>
      <c r="AC33" s="44">
        <f ca="1"/>
        <v>64.599999999999994</v>
      </c>
      <c r="AD33" s="45">
        <f ca="1"/>
        <v>66.2</v>
      </c>
      <c r="AH33">
        <v>4.42</v>
      </c>
      <c r="AI33" s="47">
        <f t="shared" ca="1" si="3"/>
        <v>24.19411663</v>
      </c>
      <c r="AJ33" s="47">
        <f t="shared" ca="1" si="3"/>
        <v>26.856471580000001</v>
      </c>
      <c r="AK33" s="47">
        <f t="shared" ca="1" si="3"/>
        <v>30.4113091</v>
      </c>
      <c r="AL33" s="47">
        <f t="shared" ca="1" si="3"/>
        <v>35.40917366</v>
      </c>
      <c r="AM33" s="47">
        <f t="shared" ca="1" si="3"/>
        <v>40.09365296</v>
      </c>
      <c r="AN33" s="47">
        <f t="shared" ca="1" si="3"/>
        <v>44.181550510000001</v>
      </c>
      <c r="AO33" s="47">
        <f t="shared" ca="1" si="3"/>
        <v>47.496220540000003</v>
      </c>
      <c r="AP33" s="47">
        <f t="shared" ca="1" si="3"/>
        <v>49.3495925</v>
      </c>
      <c r="AQ33" s="47">
        <f t="shared" ca="1" si="3"/>
        <v>50.50838804</v>
      </c>
      <c r="AR33">
        <v>31</v>
      </c>
      <c r="AT33">
        <v>32</v>
      </c>
      <c r="AU33" t="s">
        <v>211</v>
      </c>
      <c r="AV33">
        <v>4.6642621185575104</v>
      </c>
      <c r="AW33">
        <v>78.0723995693196</v>
      </c>
      <c r="AX33">
        <v>61.024020812910102</v>
      </c>
      <c r="AY33">
        <v>48.7774065210643</v>
      </c>
      <c r="AZ33">
        <v>39.5316787606451</v>
      </c>
      <c r="BA33">
        <v>22.583602595439299</v>
      </c>
      <c r="BE33">
        <f ca="1"/>
        <v>4.5</v>
      </c>
      <c r="BF33">
        <f ca="1"/>
        <v>24.29645185</v>
      </c>
      <c r="BG33">
        <f ca="1"/>
        <v>26.98163529</v>
      </c>
      <c r="BH33">
        <f ca="1"/>
        <v>30.564067680000001</v>
      </c>
      <c r="BI33">
        <f ca="1"/>
        <v>32.712430959999999</v>
      </c>
      <c r="BJ33">
        <f ca="1"/>
        <v>34.302374970000002</v>
      </c>
      <c r="BK33">
        <f ca="1"/>
        <v>35.596824169999998</v>
      </c>
      <c r="BL33">
        <f ca="1"/>
        <v>36.711353440000003</v>
      </c>
      <c r="BM33">
        <f ca="1"/>
        <v>37.707852289999998</v>
      </c>
      <c r="BN33">
        <f ca="1"/>
        <v>38.624078220000001</v>
      </c>
      <c r="BO33">
        <f ca="1"/>
        <v>39.48553613</v>
      </c>
      <c r="BP33">
        <f ca="1"/>
        <v>40.311119259999998</v>
      </c>
      <c r="BQ33">
        <f ca="1"/>
        <v>41.116206579999997</v>
      </c>
      <c r="BR33">
        <f ca="1"/>
        <v>41.914676419999999</v>
      </c>
      <c r="BS33">
        <f ca="1"/>
        <v>42.720561869999997</v>
      </c>
      <c r="BT33">
        <f ca="1"/>
        <v>43.54988479</v>
      </c>
      <c r="BU33">
        <f ca="1"/>
        <v>44.42337715</v>
      </c>
      <c r="BV33">
        <f ca="1"/>
        <v>45.371589460000003</v>
      </c>
      <c r="BW33">
        <f ca="1"/>
        <v>46.44665973</v>
      </c>
      <c r="BX33">
        <f ca="1"/>
        <v>47.756906450000002</v>
      </c>
      <c r="BY33">
        <f ca="1"/>
        <v>49.620526939999998</v>
      </c>
      <c r="BZ33">
        <f ca="1"/>
        <v>50.785632589999999</v>
      </c>
    </row>
    <row r="34" spans="2:78">
      <c r="I34" s="6" t="str">
        <f ca="1"/>
        <v>9 years  0 mo</v>
      </c>
      <c r="J34" s="40">
        <f ca="1"/>
        <v>39.799999999999997</v>
      </c>
      <c r="K34" s="41">
        <f ca="1"/>
        <v>41.5</v>
      </c>
      <c r="L34" s="40">
        <f ca="1"/>
        <v>44.2</v>
      </c>
      <c r="M34" s="41">
        <f ca="1"/>
        <v>46</v>
      </c>
      <c r="N34" s="40">
        <f ca="1"/>
        <v>47.4</v>
      </c>
      <c r="O34" s="41">
        <f ca="1"/>
        <v>48.6</v>
      </c>
      <c r="P34" s="40">
        <f ca="1"/>
        <v>49.7</v>
      </c>
      <c r="Q34" s="41">
        <f ca="1"/>
        <v>50.6</v>
      </c>
      <c r="R34" s="40">
        <f ca="1"/>
        <v>51.6</v>
      </c>
      <c r="S34" s="41">
        <f ca="1"/>
        <v>52.5</v>
      </c>
      <c r="T34" s="40">
        <f ca="1"/>
        <v>53.4</v>
      </c>
      <c r="U34" s="41">
        <f ca="1"/>
        <v>54.2</v>
      </c>
      <c r="V34" s="40">
        <f ca="1"/>
        <v>55.1</v>
      </c>
      <c r="W34" s="41">
        <f ca="1"/>
        <v>56</v>
      </c>
      <c r="X34" s="40">
        <f ca="1"/>
        <v>57</v>
      </c>
      <c r="Y34" s="41">
        <f ca="1"/>
        <v>58</v>
      </c>
      <c r="Z34" s="40">
        <f ca="1"/>
        <v>59.2</v>
      </c>
      <c r="AA34" s="41">
        <f ca="1"/>
        <v>60.5</v>
      </c>
      <c r="AB34" s="40">
        <f ca="1"/>
        <v>62.2</v>
      </c>
      <c r="AC34" s="41">
        <f ca="1"/>
        <v>64.599999999999994</v>
      </c>
      <c r="AD34" s="42">
        <f ca="1"/>
        <v>66.2</v>
      </c>
      <c r="AH34">
        <v>4.5</v>
      </c>
      <c r="AI34" s="47">
        <f t="shared" ref="AI34:AQ43" ca="1" si="4">IF(AND(AI$3&gt;=MIN($J$5:$AD$5),AI$3&lt;=MAX($J$5:$AD$5)),IF(INDEX(allCentiles,$AR34,MATCH(AI$3,topRow))=0,"",INDEX(allCentiles,$AR34,MATCH(AI$3,topRow))),NA())</f>
        <v>24.29645185</v>
      </c>
      <c r="AJ34" s="47">
        <f t="shared" ca="1" si="4"/>
        <v>26.98163529</v>
      </c>
      <c r="AK34" s="47">
        <f t="shared" ca="1" si="4"/>
        <v>30.564067680000001</v>
      </c>
      <c r="AL34" s="47">
        <f t="shared" ca="1" si="4"/>
        <v>35.596824169999998</v>
      </c>
      <c r="AM34" s="47">
        <f t="shared" ca="1" si="4"/>
        <v>40.311119259999998</v>
      </c>
      <c r="AN34" s="47">
        <f t="shared" ca="1" si="4"/>
        <v>44.42337715</v>
      </c>
      <c r="AO34" s="47">
        <f t="shared" ca="1" si="4"/>
        <v>47.756906450000002</v>
      </c>
      <c r="AP34" s="47">
        <f t="shared" ca="1" si="4"/>
        <v>49.620526939999998</v>
      </c>
      <c r="AQ34" s="47">
        <f t="shared" ca="1" si="4"/>
        <v>50.785632589999999</v>
      </c>
      <c r="AR34">
        <v>32</v>
      </c>
      <c r="AT34">
        <v>33</v>
      </c>
      <c r="AU34" t="s">
        <v>211</v>
      </c>
      <c r="AV34">
        <v>4.7475954518908399</v>
      </c>
      <c r="AW34">
        <v>78.484586565919301</v>
      </c>
      <c r="AX34">
        <v>61.314935781519097</v>
      </c>
      <c r="AY34">
        <v>49.002889688192802</v>
      </c>
      <c r="AZ34">
        <v>39.688877520112698</v>
      </c>
      <c r="BA34">
        <v>22.682018600243602</v>
      </c>
      <c r="BE34">
        <f ca="1"/>
        <v>4.58</v>
      </c>
      <c r="BF34">
        <f ca="1"/>
        <v>24.396342499999999</v>
      </c>
      <c r="BG34">
        <f ca="1"/>
        <v>27.10271023</v>
      </c>
      <c r="BH34">
        <f ca="1"/>
        <v>30.710934850000001</v>
      </c>
      <c r="BI34">
        <f ca="1"/>
        <v>32.873744219999999</v>
      </c>
      <c r="BJ34">
        <f ca="1"/>
        <v>34.473984530000003</v>
      </c>
      <c r="BK34">
        <f ca="1"/>
        <v>35.776600379999998</v>
      </c>
      <c r="BL34">
        <f ca="1"/>
        <v>36.898021</v>
      </c>
      <c r="BM34">
        <f ca="1"/>
        <v>37.900580310000002</v>
      </c>
      <c r="BN34">
        <f ca="1"/>
        <v>38.822300060000003</v>
      </c>
      <c r="BO34">
        <f ca="1"/>
        <v>39.688859020000002</v>
      </c>
      <c r="BP34">
        <f ca="1"/>
        <v>40.519275460000003</v>
      </c>
      <c r="BQ34">
        <f ca="1"/>
        <v>41.329026640000002</v>
      </c>
      <c r="BR34">
        <f ca="1"/>
        <v>42.13207611</v>
      </c>
      <c r="BS34">
        <f ca="1"/>
        <v>42.94253956</v>
      </c>
      <c r="BT34">
        <f ca="1"/>
        <v>43.776529439999997</v>
      </c>
      <c r="BU34">
        <f ca="1"/>
        <v>44.6548911</v>
      </c>
      <c r="BV34">
        <f ca="1"/>
        <v>45.608338109999998</v>
      </c>
      <c r="BW34">
        <f ca="1"/>
        <v>46.689282249999998</v>
      </c>
      <c r="BX34">
        <f ca="1"/>
        <v>48.006604760000002</v>
      </c>
      <c r="BY34">
        <f ca="1"/>
        <v>49.880142929999998</v>
      </c>
      <c r="BZ34">
        <f ca="1"/>
        <v>51.051367329999998</v>
      </c>
    </row>
    <row r="35" spans="2:78">
      <c r="I35" s="6" t="str">
        <f ca="1"/>
        <v>3 mo</v>
      </c>
      <c r="J35" s="40">
        <f ca="1"/>
        <v>39.700000000000003</v>
      </c>
      <c r="K35" s="41">
        <f ca="1"/>
        <v>41.5</v>
      </c>
      <c r="L35" s="40">
        <f ca="1"/>
        <v>44.2</v>
      </c>
      <c r="M35" s="41">
        <f ca="1"/>
        <v>45.9</v>
      </c>
      <c r="N35" s="40">
        <f ca="1"/>
        <v>47.4</v>
      </c>
      <c r="O35" s="41">
        <f ca="1"/>
        <v>48.6</v>
      </c>
      <c r="P35" s="40">
        <f ca="1"/>
        <v>49.6</v>
      </c>
      <c r="Q35" s="41">
        <f ca="1"/>
        <v>50.6</v>
      </c>
      <c r="R35" s="40">
        <f ca="1"/>
        <v>51.6</v>
      </c>
      <c r="S35" s="41">
        <f ca="1"/>
        <v>52.5</v>
      </c>
      <c r="T35" s="40">
        <f ca="1"/>
        <v>53.4</v>
      </c>
      <c r="U35" s="41">
        <f ca="1"/>
        <v>54.2</v>
      </c>
      <c r="V35" s="40">
        <f ca="1"/>
        <v>55.1</v>
      </c>
      <c r="W35" s="41">
        <f ca="1"/>
        <v>56.1</v>
      </c>
      <c r="X35" s="40">
        <f ca="1"/>
        <v>57</v>
      </c>
      <c r="Y35" s="41">
        <f ca="1"/>
        <v>58.1</v>
      </c>
      <c r="Z35" s="40">
        <f ca="1"/>
        <v>59.2</v>
      </c>
      <c r="AA35" s="41">
        <f ca="1"/>
        <v>60.5</v>
      </c>
      <c r="AB35" s="40">
        <f ca="1"/>
        <v>62.2</v>
      </c>
      <c r="AC35" s="41">
        <f ca="1"/>
        <v>64.7</v>
      </c>
      <c r="AD35" s="42">
        <f ca="1"/>
        <v>66.2</v>
      </c>
      <c r="AH35">
        <v>4.58</v>
      </c>
      <c r="AI35" s="47">
        <f t="shared" ca="1" si="4"/>
        <v>24.396342499999999</v>
      </c>
      <c r="AJ35" s="47">
        <f t="shared" ca="1" si="4"/>
        <v>27.10271023</v>
      </c>
      <c r="AK35" s="47">
        <f t="shared" ca="1" si="4"/>
        <v>30.710934850000001</v>
      </c>
      <c r="AL35" s="47">
        <f t="shared" ca="1" si="4"/>
        <v>35.776600379999998</v>
      </c>
      <c r="AM35" s="47">
        <f t="shared" ca="1" si="4"/>
        <v>40.519275460000003</v>
      </c>
      <c r="AN35" s="47">
        <f t="shared" ca="1" si="4"/>
        <v>44.6548911</v>
      </c>
      <c r="AO35" s="47">
        <f t="shared" ca="1" si="4"/>
        <v>48.006604760000002</v>
      </c>
      <c r="AP35" s="47">
        <f t="shared" ca="1" si="4"/>
        <v>49.880142929999998</v>
      </c>
      <c r="AQ35" s="47">
        <f t="shared" ca="1" si="4"/>
        <v>51.051367329999998</v>
      </c>
      <c r="AR35">
        <v>33</v>
      </c>
      <c r="AT35">
        <v>34</v>
      </c>
      <c r="AU35" t="s">
        <v>211</v>
      </c>
      <c r="AV35">
        <v>4.8309287852241702</v>
      </c>
      <c r="AW35">
        <v>78.881881279545397</v>
      </c>
      <c r="AX35">
        <v>61.594582985796201</v>
      </c>
      <c r="AY35">
        <v>49.2175775870477</v>
      </c>
      <c r="AZ35">
        <v>39.8368107870172</v>
      </c>
      <c r="BA35">
        <v>22.7748807300881</v>
      </c>
      <c r="BE35">
        <f ca="1"/>
        <v>4.67</v>
      </c>
      <c r="BF35">
        <f ca="1"/>
        <v>24.49315451</v>
      </c>
      <c r="BG35">
        <f ca="1"/>
        <v>27.218960809999999</v>
      </c>
      <c r="BH35">
        <f ca="1"/>
        <v>30.85107511</v>
      </c>
      <c r="BI35">
        <f ca="1"/>
        <v>33.02737097</v>
      </c>
      <c r="BJ35">
        <f ca="1"/>
        <v>34.637269109999998</v>
      </c>
      <c r="BK35">
        <f ca="1"/>
        <v>35.947571580000002</v>
      </c>
      <c r="BL35">
        <f ca="1"/>
        <v>37.075496299999998</v>
      </c>
      <c r="BM35">
        <f ca="1"/>
        <v>38.083788830000003</v>
      </c>
      <c r="BN35">
        <f ca="1"/>
        <v>39.010716350000003</v>
      </c>
      <c r="BO35">
        <f ca="1"/>
        <v>39.882119660000001</v>
      </c>
      <c r="BP35">
        <f ca="1"/>
        <v>40.71713398</v>
      </c>
      <c r="BQ35">
        <f ca="1"/>
        <v>41.531328960000003</v>
      </c>
      <c r="BR35">
        <f ca="1"/>
        <v>42.338748709999997</v>
      </c>
      <c r="BS35">
        <f ca="1"/>
        <v>43.153587459999997</v>
      </c>
      <c r="BT35">
        <f ca="1"/>
        <v>43.99204434</v>
      </c>
      <c r="BU35">
        <f ca="1"/>
        <v>44.875073790000002</v>
      </c>
      <c r="BV35">
        <f ca="1"/>
        <v>45.833546859999998</v>
      </c>
      <c r="BW35">
        <f ca="1"/>
        <v>46.92014047</v>
      </c>
      <c r="BX35">
        <f ca="1"/>
        <v>48.24428193</v>
      </c>
      <c r="BY35">
        <f ca="1"/>
        <v>50.127402029999999</v>
      </c>
      <c r="BZ35">
        <f ca="1"/>
        <v>51.304551859999997</v>
      </c>
    </row>
    <row r="36" spans="2:78">
      <c r="I36" s="6" t="str">
        <f ca="1"/>
        <v>6 mo</v>
      </c>
      <c r="J36" s="40">
        <f ca="1"/>
        <v>39.6</v>
      </c>
      <c r="K36" s="41">
        <f ca="1"/>
        <v>41.4</v>
      </c>
      <c r="L36" s="40">
        <f ca="1"/>
        <v>44.1</v>
      </c>
      <c r="M36" s="41">
        <f ca="1"/>
        <v>45.9</v>
      </c>
      <c r="N36" s="40">
        <f ca="1"/>
        <v>47.3</v>
      </c>
      <c r="O36" s="41">
        <f ca="1"/>
        <v>48.5</v>
      </c>
      <c r="P36" s="40">
        <f ca="1"/>
        <v>49.6</v>
      </c>
      <c r="Q36" s="41">
        <f ca="1"/>
        <v>50.6</v>
      </c>
      <c r="R36" s="40">
        <f ca="1"/>
        <v>51.6</v>
      </c>
      <c r="S36" s="41">
        <f ca="1"/>
        <v>52.5</v>
      </c>
      <c r="T36" s="40">
        <f ca="1"/>
        <v>53.4</v>
      </c>
      <c r="U36" s="41">
        <f ca="1"/>
        <v>54.2</v>
      </c>
      <c r="V36" s="40">
        <f ca="1"/>
        <v>55.1</v>
      </c>
      <c r="W36" s="41">
        <f ca="1"/>
        <v>56.1</v>
      </c>
      <c r="X36" s="40">
        <f ca="1"/>
        <v>57</v>
      </c>
      <c r="Y36" s="41">
        <f ca="1"/>
        <v>58.1</v>
      </c>
      <c r="Z36" s="40">
        <f ca="1"/>
        <v>59.2</v>
      </c>
      <c r="AA36" s="41">
        <f ca="1"/>
        <v>60.6</v>
      </c>
      <c r="AB36" s="40">
        <f ca="1"/>
        <v>62.2</v>
      </c>
      <c r="AC36" s="41">
        <f ca="1"/>
        <v>64.7</v>
      </c>
      <c r="AD36" s="42">
        <f ca="1"/>
        <v>66.3</v>
      </c>
      <c r="AH36">
        <v>4.67</v>
      </c>
      <c r="AI36" s="47">
        <f t="shared" ca="1" si="4"/>
        <v>24.49315451</v>
      </c>
      <c r="AJ36" s="47">
        <f t="shared" ca="1" si="4"/>
        <v>27.218960809999999</v>
      </c>
      <c r="AK36" s="47">
        <f t="shared" ca="1" si="4"/>
        <v>30.85107511</v>
      </c>
      <c r="AL36" s="47">
        <f t="shared" ca="1" si="4"/>
        <v>35.947571580000002</v>
      </c>
      <c r="AM36" s="47">
        <f t="shared" ca="1" si="4"/>
        <v>40.71713398</v>
      </c>
      <c r="AN36" s="47">
        <f t="shared" ca="1" si="4"/>
        <v>44.875073790000002</v>
      </c>
      <c r="AO36" s="47">
        <f t="shared" ca="1" si="4"/>
        <v>48.24428193</v>
      </c>
      <c r="AP36" s="47">
        <f t="shared" ca="1" si="4"/>
        <v>50.127402029999999</v>
      </c>
      <c r="AQ36" s="47">
        <f t="shared" ca="1" si="4"/>
        <v>51.304551859999997</v>
      </c>
      <c r="AR36">
        <v>34</v>
      </c>
      <c r="AT36">
        <v>35</v>
      </c>
      <c r="AU36" t="s">
        <v>211</v>
      </c>
      <c r="AV36">
        <v>4.9142621185575104</v>
      </c>
      <c r="AW36">
        <v>79.264821771693207</v>
      </c>
      <c r="AX36">
        <v>61.863398853724497</v>
      </c>
      <c r="AY36">
        <v>49.4218421993479</v>
      </c>
      <c r="AZ36">
        <v>39.975798865901702</v>
      </c>
      <c r="BA36">
        <v>22.862363027536201</v>
      </c>
      <c r="BE36">
        <f ca="1"/>
        <v>4.75</v>
      </c>
      <c r="BF36">
        <f ca="1"/>
        <v>24.58636972</v>
      </c>
      <c r="BG36">
        <f ca="1"/>
        <v>27.329723649999998</v>
      </c>
      <c r="BH36">
        <f ca="1"/>
        <v>30.98367399</v>
      </c>
      <c r="BI36">
        <f ca="1"/>
        <v>33.17242298</v>
      </c>
      <c r="BJ36">
        <f ca="1"/>
        <v>34.791292230000003</v>
      </c>
      <c r="BK36">
        <f ca="1"/>
        <v>36.108765439999999</v>
      </c>
      <c r="BL36">
        <f ca="1"/>
        <v>37.24277842</v>
      </c>
      <c r="BM36">
        <f ca="1"/>
        <v>38.25645291</v>
      </c>
      <c r="BN36">
        <f ca="1"/>
        <v>39.188281310000001</v>
      </c>
      <c r="BO36">
        <f ca="1"/>
        <v>40.064253669999999</v>
      </c>
      <c r="BP36">
        <f ca="1"/>
        <v>40.903613530000001</v>
      </c>
      <c r="BQ36">
        <f ca="1"/>
        <v>41.722016519999997</v>
      </c>
      <c r="BR36">
        <f ca="1"/>
        <v>42.53358231</v>
      </c>
      <c r="BS36">
        <f ca="1"/>
        <v>43.352579329999998</v>
      </c>
      <c r="BT36">
        <f ca="1"/>
        <v>44.195289219999999</v>
      </c>
      <c r="BU36">
        <f ca="1"/>
        <v>45.082770889999999</v>
      </c>
      <c r="BV36">
        <f ca="1"/>
        <v>46.046046930000003</v>
      </c>
      <c r="BW36">
        <f ca="1"/>
        <v>47.138050229999997</v>
      </c>
      <c r="BX36">
        <f ca="1"/>
        <v>48.46873634</v>
      </c>
      <c r="BY36">
        <f ca="1"/>
        <v>50.36108016</v>
      </c>
      <c r="BZ36">
        <f ca="1"/>
        <v>51.543949410000003</v>
      </c>
    </row>
    <row r="37" spans="2:78" ht="17" thickBot="1">
      <c r="I37" s="10" t="str">
        <f ca="1"/>
        <v>9 mo</v>
      </c>
      <c r="J37" s="43">
        <f ca="1"/>
        <v>39.4</v>
      </c>
      <c r="K37" s="44">
        <f ca="1"/>
        <v>41.2</v>
      </c>
      <c r="L37" s="43">
        <f ca="1"/>
        <v>44</v>
      </c>
      <c r="M37" s="44">
        <f ca="1"/>
        <v>45.8</v>
      </c>
      <c r="N37" s="43">
        <f ca="1"/>
        <v>47.2</v>
      </c>
      <c r="O37" s="44">
        <f ca="1"/>
        <v>48.5</v>
      </c>
      <c r="P37" s="43">
        <f ca="1"/>
        <v>49.6</v>
      </c>
      <c r="Q37" s="44">
        <f ca="1"/>
        <v>50.6</v>
      </c>
      <c r="R37" s="43">
        <f ca="1"/>
        <v>51.5</v>
      </c>
      <c r="S37" s="44">
        <f ca="1"/>
        <v>52.4</v>
      </c>
      <c r="T37" s="43">
        <f ca="1"/>
        <v>53.3</v>
      </c>
      <c r="U37" s="44">
        <f ca="1"/>
        <v>54.2</v>
      </c>
      <c r="V37" s="43">
        <f ca="1"/>
        <v>55.1</v>
      </c>
      <c r="W37" s="44">
        <f ca="1"/>
        <v>56</v>
      </c>
      <c r="X37" s="43">
        <f ca="1"/>
        <v>57</v>
      </c>
      <c r="Y37" s="44">
        <f ca="1"/>
        <v>58.1</v>
      </c>
      <c r="Z37" s="43">
        <f ca="1"/>
        <v>59.2</v>
      </c>
      <c r="AA37" s="44">
        <f ca="1"/>
        <v>60.6</v>
      </c>
      <c r="AB37" s="43">
        <f ca="1"/>
        <v>62.2</v>
      </c>
      <c r="AC37" s="44">
        <f ca="1"/>
        <v>64.7</v>
      </c>
      <c r="AD37" s="45">
        <f ca="1"/>
        <v>66.2</v>
      </c>
      <c r="AH37">
        <v>4.75</v>
      </c>
      <c r="AI37" s="47">
        <f t="shared" ca="1" si="4"/>
        <v>24.58636972</v>
      </c>
      <c r="AJ37" s="47">
        <f t="shared" ca="1" si="4"/>
        <v>27.329723649999998</v>
      </c>
      <c r="AK37" s="47">
        <f t="shared" ca="1" si="4"/>
        <v>30.98367399</v>
      </c>
      <c r="AL37" s="47">
        <f t="shared" ca="1" si="4"/>
        <v>36.108765439999999</v>
      </c>
      <c r="AM37" s="47">
        <f t="shared" ca="1" si="4"/>
        <v>40.903613530000001</v>
      </c>
      <c r="AN37" s="47">
        <f t="shared" ca="1" si="4"/>
        <v>45.082770889999999</v>
      </c>
      <c r="AO37" s="47">
        <f t="shared" ca="1" si="4"/>
        <v>48.46873634</v>
      </c>
      <c r="AP37" s="47">
        <f t="shared" ca="1" si="4"/>
        <v>50.36108016</v>
      </c>
      <c r="AQ37" s="47">
        <f t="shared" ca="1" si="4"/>
        <v>51.543949410000003</v>
      </c>
      <c r="AR37">
        <v>35</v>
      </c>
      <c r="AT37">
        <v>36</v>
      </c>
      <c r="AU37" t="s">
        <v>211</v>
      </c>
      <c r="AV37">
        <v>4.9975954518908399</v>
      </c>
      <c r="AW37">
        <v>79.633926650205296</v>
      </c>
      <c r="AX37">
        <v>62.121802900002699</v>
      </c>
      <c r="AY37">
        <v>49.616044217822797</v>
      </c>
      <c r="AZ37">
        <v>40.1061526796774</v>
      </c>
      <c r="BA37">
        <v>22.944634951034601</v>
      </c>
      <c r="BE37">
        <f ca="1"/>
        <v>4.83</v>
      </c>
      <c r="BF37">
        <f ca="1"/>
        <v>24.67574166</v>
      </c>
      <c r="BG37">
        <f ca="1"/>
        <v>27.434629040000001</v>
      </c>
      <c r="BH37">
        <f ca="1"/>
        <v>31.108240930000001</v>
      </c>
      <c r="BI37">
        <f ca="1"/>
        <v>33.308354620000003</v>
      </c>
      <c r="BJ37">
        <f ca="1"/>
        <v>34.935474110000001</v>
      </c>
      <c r="BK37">
        <f ca="1"/>
        <v>36.259577989999997</v>
      </c>
      <c r="BL37">
        <f ca="1"/>
        <v>37.399244860000003</v>
      </c>
      <c r="BM37">
        <f ca="1"/>
        <v>38.41793517</v>
      </c>
      <c r="BN37">
        <f ca="1"/>
        <v>39.354345170000002</v>
      </c>
      <c r="BO37">
        <f ca="1"/>
        <v>40.234600749999998</v>
      </c>
      <c r="BP37">
        <f ca="1"/>
        <v>41.078044579999997</v>
      </c>
      <c r="BQ37">
        <f ca="1"/>
        <v>41.900411650000002</v>
      </c>
      <c r="BR37">
        <f ca="1"/>
        <v>42.715891910000003</v>
      </c>
      <c r="BS37">
        <f ca="1"/>
        <v>43.538823520000001</v>
      </c>
      <c r="BT37">
        <f ca="1"/>
        <v>44.385566330000003</v>
      </c>
      <c r="BU37">
        <f ca="1"/>
        <v>45.277279</v>
      </c>
      <c r="BV37">
        <f ca="1"/>
        <v>46.245129669999997</v>
      </c>
      <c r="BW37">
        <f ca="1"/>
        <v>47.342297940000002</v>
      </c>
      <c r="BX37">
        <f ca="1"/>
        <v>48.679249800000001</v>
      </c>
      <c r="BY37">
        <f ca="1"/>
        <v>50.580455090000001</v>
      </c>
      <c r="BZ37">
        <f ca="1"/>
        <v>51.768836640000004</v>
      </c>
    </row>
    <row r="38" spans="2:78">
      <c r="I38" s="6" t="str">
        <f ca="1"/>
        <v>10 years  0 mo</v>
      </c>
      <c r="J38" s="40">
        <f ca="1"/>
        <v>39.200000000000003</v>
      </c>
      <c r="K38" s="41">
        <f ca="1"/>
        <v>41.1</v>
      </c>
      <c r="L38" s="40">
        <f ca="1"/>
        <v>43.8</v>
      </c>
      <c r="M38" s="41">
        <f ca="1"/>
        <v>45.7</v>
      </c>
      <c r="N38" s="40">
        <f ca="1"/>
        <v>47.2</v>
      </c>
      <c r="O38" s="41">
        <f ca="1"/>
        <v>48.4</v>
      </c>
      <c r="P38" s="40">
        <f ca="1"/>
        <v>49.5</v>
      </c>
      <c r="Q38" s="41">
        <f ca="1"/>
        <v>50.5</v>
      </c>
      <c r="R38" s="40">
        <f ca="1"/>
        <v>51.5</v>
      </c>
      <c r="S38" s="41">
        <f ca="1"/>
        <v>52.4</v>
      </c>
      <c r="T38" s="40">
        <f ca="1"/>
        <v>53.3</v>
      </c>
      <c r="U38" s="41">
        <f ca="1"/>
        <v>54.2</v>
      </c>
      <c r="V38" s="40">
        <f ca="1"/>
        <v>55.1</v>
      </c>
      <c r="W38" s="41">
        <f ca="1"/>
        <v>56</v>
      </c>
      <c r="X38" s="40">
        <f ca="1"/>
        <v>57</v>
      </c>
      <c r="Y38" s="41">
        <f ca="1"/>
        <v>58</v>
      </c>
      <c r="Z38" s="40">
        <f ca="1"/>
        <v>59.2</v>
      </c>
      <c r="AA38" s="41">
        <f ca="1"/>
        <v>60.5</v>
      </c>
      <c r="AB38" s="40">
        <f ca="1"/>
        <v>62.2</v>
      </c>
      <c r="AC38" s="41">
        <f ca="1"/>
        <v>64.7</v>
      </c>
      <c r="AD38" s="42">
        <f ca="1"/>
        <v>66.2</v>
      </c>
      <c r="AH38">
        <v>4.83</v>
      </c>
      <c r="AI38" s="47">
        <f t="shared" ca="1" si="4"/>
        <v>24.67574166</v>
      </c>
      <c r="AJ38" s="47">
        <f t="shared" ca="1" si="4"/>
        <v>27.434629040000001</v>
      </c>
      <c r="AK38" s="47">
        <f t="shared" ca="1" si="4"/>
        <v>31.108240930000001</v>
      </c>
      <c r="AL38" s="47">
        <f t="shared" ca="1" si="4"/>
        <v>36.259577989999997</v>
      </c>
      <c r="AM38" s="47">
        <f t="shared" ca="1" si="4"/>
        <v>41.078044579999997</v>
      </c>
      <c r="AN38" s="47">
        <f t="shared" ca="1" si="4"/>
        <v>45.277279</v>
      </c>
      <c r="AO38" s="47">
        <f t="shared" ca="1" si="4"/>
        <v>48.679249800000001</v>
      </c>
      <c r="AP38" s="47">
        <f t="shared" ca="1" si="4"/>
        <v>50.580455090000001</v>
      </c>
      <c r="AQ38" s="47">
        <f t="shared" ca="1" si="4"/>
        <v>51.768836640000004</v>
      </c>
      <c r="AR38">
        <v>36</v>
      </c>
      <c r="AT38">
        <v>37</v>
      </c>
      <c r="AU38" t="s">
        <v>211</v>
      </c>
      <c r="AV38">
        <v>5.0809287852241702</v>
      </c>
      <c r="AW38">
        <v>79.989695799198898</v>
      </c>
      <c r="AX38">
        <v>62.370198400107398</v>
      </c>
      <c r="AY38">
        <v>49.800533380449203</v>
      </c>
      <c r="AZ38">
        <v>40.228174032402897</v>
      </c>
      <c r="BA38">
        <v>23.0218614919416</v>
      </c>
      <c r="BE38">
        <f ca="1"/>
        <v>4.92</v>
      </c>
      <c r="BF38">
        <f ca="1"/>
        <v>24.6795498876449</v>
      </c>
      <c r="BG38">
        <f ca="1"/>
        <v>27.4275391341498</v>
      </c>
      <c r="BH38">
        <f ca="1"/>
        <v>31.091515152205101</v>
      </c>
      <c r="BI38">
        <f ca="1"/>
        <v>33.2868435239495</v>
      </c>
      <c r="BJ38">
        <f ca="1"/>
        <v>34.910438054599503</v>
      </c>
      <c r="BK38">
        <f ca="1"/>
        <v>36.231543070179498</v>
      </c>
      <c r="BL38">
        <f ca="1"/>
        <v>37.368472813257497</v>
      </c>
      <c r="BM38">
        <f ca="1"/>
        <v>38.384560176690002</v>
      </c>
      <c r="BN38">
        <f ca="1"/>
        <v>39.318425774544302</v>
      </c>
      <c r="BO38">
        <f ca="1"/>
        <v>40.196142185146599</v>
      </c>
      <c r="BP38">
        <f ca="1"/>
        <v>41.037007991924</v>
      </c>
      <c r="BQ38">
        <f ca="1"/>
        <v>41.856716029196399</v>
      </c>
      <c r="BR38">
        <f ca="1"/>
        <v>42.669410335858402</v>
      </c>
      <c r="BS38">
        <f ca="1"/>
        <v>43.489373382416197</v>
      </c>
      <c r="BT38">
        <f ca="1"/>
        <v>44.3328907952896</v>
      </c>
      <c r="BU38">
        <f ca="1"/>
        <v>45.221013206466601</v>
      </c>
      <c r="BV38">
        <f ca="1"/>
        <v>46.184735706920101</v>
      </c>
      <c r="BW38">
        <f ca="1"/>
        <v>47.276925088008497</v>
      </c>
      <c r="BX38">
        <f ca="1"/>
        <v>48.607369121504398</v>
      </c>
      <c r="BY38">
        <f ca="1"/>
        <v>50.498464135385099</v>
      </c>
      <c r="BZ38">
        <f ca="1"/>
        <v>51.680004897382197</v>
      </c>
    </row>
    <row r="39" spans="2:78">
      <c r="I39" s="6" t="str">
        <f ca="1"/>
        <v>3 mo</v>
      </c>
      <c r="J39" s="40">
        <f ca="1"/>
        <v>39</v>
      </c>
      <c r="K39" s="41">
        <f ca="1"/>
        <v>40.9</v>
      </c>
      <c r="L39" s="40">
        <f ca="1"/>
        <v>43.7</v>
      </c>
      <c r="M39" s="41">
        <f ca="1"/>
        <v>45.6</v>
      </c>
      <c r="N39" s="40">
        <f ca="1"/>
        <v>47.1</v>
      </c>
      <c r="O39" s="41">
        <f ca="1"/>
        <v>48.3</v>
      </c>
      <c r="P39" s="40">
        <f ca="1"/>
        <v>49.4</v>
      </c>
      <c r="Q39" s="41">
        <f ca="1"/>
        <v>50.4</v>
      </c>
      <c r="R39" s="40">
        <f ca="1"/>
        <v>51.4</v>
      </c>
      <c r="S39" s="41">
        <f ca="1"/>
        <v>52.3</v>
      </c>
      <c r="T39" s="40">
        <f ca="1"/>
        <v>53.2</v>
      </c>
      <c r="U39" s="41">
        <f ca="1"/>
        <v>54.1</v>
      </c>
      <c r="V39" s="40">
        <f ca="1"/>
        <v>55.1</v>
      </c>
      <c r="W39" s="41">
        <f ca="1"/>
        <v>56</v>
      </c>
      <c r="X39" s="40">
        <f ca="1"/>
        <v>57</v>
      </c>
      <c r="Y39" s="41">
        <f ca="1"/>
        <v>58</v>
      </c>
      <c r="Z39" s="40">
        <f ca="1"/>
        <v>59.2</v>
      </c>
      <c r="AA39" s="41">
        <f ca="1"/>
        <v>60.5</v>
      </c>
      <c r="AB39" s="40">
        <f ca="1"/>
        <v>62.2</v>
      </c>
      <c r="AC39" s="41">
        <f ca="1"/>
        <v>64.599999999999994</v>
      </c>
      <c r="AD39" s="42">
        <f ca="1"/>
        <v>66.2</v>
      </c>
      <c r="AH39">
        <v>4.92</v>
      </c>
      <c r="AI39" s="47">
        <f t="shared" ca="1" si="4"/>
        <v>24.6795498876449</v>
      </c>
      <c r="AJ39" s="47">
        <f t="shared" ca="1" si="4"/>
        <v>27.4275391341498</v>
      </c>
      <c r="AK39" s="47">
        <f t="shared" ca="1" si="4"/>
        <v>31.091515152205101</v>
      </c>
      <c r="AL39" s="47">
        <f t="shared" ca="1" si="4"/>
        <v>36.231543070179498</v>
      </c>
      <c r="AM39" s="47">
        <f t="shared" ca="1" si="4"/>
        <v>41.037007991924</v>
      </c>
      <c r="AN39" s="47">
        <f t="shared" ca="1" si="4"/>
        <v>45.221013206466601</v>
      </c>
      <c r="AO39" s="47">
        <f t="shared" ca="1" si="4"/>
        <v>48.607369121504398</v>
      </c>
      <c r="AP39" s="47">
        <f t="shared" ca="1" si="4"/>
        <v>50.498464135385099</v>
      </c>
      <c r="AQ39" s="47">
        <f t="shared" ca="1" si="4"/>
        <v>51.680004897382197</v>
      </c>
      <c r="AR39">
        <v>37</v>
      </c>
      <c r="AT39">
        <v>38</v>
      </c>
      <c r="AU39" t="s">
        <v>211</v>
      </c>
      <c r="AV39">
        <v>5.1642621185575104</v>
      </c>
      <c r="AW39">
        <v>80.332611041546599</v>
      </c>
      <c r="AX39">
        <v>62.608973009432603</v>
      </c>
      <c r="AY39">
        <v>49.975648773437797</v>
      </c>
      <c r="AZ39">
        <v>40.342155850124399</v>
      </c>
      <c r="BA39">
        <v>23.094203279292799</v>
      </c>
      <c r="BE39">
        <f ca="1"/>
        <v>5</v>
      </c>
      <c r="BF39">
        <f ca="1"/>
        <v>24.761079290000001</v>
      </c>
      <c r="BG39">
        <f ca="1"/>
        <v>27.533382039999999</v>
      </c>
      <c r="BH39">
        <f ca="1"/>
        <v>31.224382070000001</v>
      </c>
      <c r="BI39">
        <f ca="1"/>
        <v>33.434728790000001</v>
      </c>
      <c r="BJ39">
        <f ca="1"/>
        <v>35.069351840000003</v>
      </c>
      <c r="BK39">
        <f ca="1"/>
        <v>36.399528680000003</v>
      </c>
      <c r="BL39">
        <f ca="1"/>
        <v>37.544402069999997</v>
      </c>
      <c r="BM39">
        <f ca="1"/>
        <v>38.567732059999997</v>
      </c>
      <c r="BN39">
        <f ca="1"/>
        <v>39.508396429999998</v>
      </c>
      <c r="BO39">
        <f ca="1"/>
        <v>40.392642909999999</v>
      </c>
      <c r="BP39">
        <f ca="1"/>
        <v>41.239903830000003</v>
      </c>
      <c r="BQ39">
        <f ca="1"/>
        <v>42.065986649999999</v>
      </c>
      <c r="BR39">
        <f ca="1"/>
        <v>42.885146220000003</v>
      </c>
      <c r="BS39">
        <f ca="1"/>
        <v>43.711785810000002</v>
      </c>
      <c r="BT39">
        <f ca="1"/>
        <v>44.562339129999998</v>
      </c>
      <c r="BU39">
        <f ca="1"/>
        <v>45.458059919999997</v>
      </c>
      <c r="BV39">
        <f ca="1"/>
        <v>46.430255879999997</v>
      </c>
      <c r="BW39">
        <f ca="1"/>
        <v>47.532344299999998</v>
      </c>
      <c r="BX39">
        <f ca="1"/>
        <v>48.875284290000003</v>
      </c>
      <c r="BY39">
        <f ca="1"/>
        <v>50.784993059999998</v>
      </c>
      <c r="BZ39">
        <f ca="1"/>
        <v>51.978683799999999</v>
      </c>
    </row>
    <row r="40" spans="2:78">
      <c r="I40" s="6" t="str">
        <f ca="1"/>
        <v>6 mo</v>
      </c>
      <c r="J40" s="40">
        <f ca="1"/>
        <v>38.700000000000003</v>
      </c>
      <c r="K40" s="41">
        <f ca="1"/>
        <v>40.6</v>
      </c>
      <c r="L40" s="40">
        <f ca="1"/>
        <v>43.5</v>
      </c>
      <c r="M40" s="41">
        <f ca="1"/>
        <v>45.4</v>
      </c>
      <c r="N40" s="40">
        <f ca="1"/>
        <v>46.9</v>
      </c>
      <c r="O40" s="41">
        <f ca="1"/>
        <v>48.2</v>
      </c>
      <c r="P40" s="40">
        <f ca="1"/>
        <v>49.3</v>
      </c>
      <c r="Q40" s="41">
        <f ca="1"/>
        <v>50.4</v>
      </c>
      <c r="R40" s="40">
        <f ca="1"/>
        <v>51.4</v>
      </c>
      <c r="S40" s="41">
        <f ca="1"/>
        <v>52.3</v>
      </c>
      <c r="T40" s="40">
        <f ca="1"/>
        <v>53.2</v>
      </c>
      <c r="U40" s="41">
        <f ca="1"/>
        <v>54.1</v>
      </c>
      <c r="V40" s="40">
        <f ca="1"/>
        <v>55</v>
      </c>
      <c r="W40" s="41">
        <f ca="1"/>
        <v>56</v>
      </c>
      <c r="X40" s="40">
        <f ca="1"/>
        <v>56.9</v>
      </c>
      <c r="Y40" s="41">
        <f ca="1"/>
        <v>58</v>
      </c>
      <c r="Z40" s="40">
        <f ca="1"/>
        <v>59.1</v>
      </c>
      <c r="AA40" s="41">
        <f ca="1"/>
        <v>60.5</v>
      </c>
      <c r="AB40" s="40">
        <f ca="1"/>
        <v>62.2</v>
      </c>
      <c r="AC40" s="41">
        <f ca="1"/>
        <v>64.599999999999994</v>
      </c>
      <c r="AD40" s="42">
        <f ca="1"/>
        <v>66.099999999999994</v>
      </c>
      <c r="AH40">
        <v>5</v>
      </c>
      <c r="AI40" s="47">
        <f t="shared" ca="1" si="4"/>
        <v>24.761079290000001</v>
      </c>
      <c r="AJ40" s="47">
        <f t="shared" ca="1" si="4"/>
        <v>27.533382039999999</v>
      </c>
      <c r="AK40" s="47">
        <f t="shared" ca="1" si="4"/>
        <v>31.224382070000001</v>
      </c>
      <c r="AL40" s="47">
        <f t="shared" ca="1" si="4"/>
        <v>36.399528680000003</v>
      </c>
      <c r="AM40" s="47">
        <f t="shared" ca="1" si="4"/>
        <v>41.239903830000003</v>
      </c>
      <c r="AN40" s="47">
        <f t="shared" ca="1" si="4"/>
        <v>45.458059919999997</v>
      </c>
      <c r="AO40" s="47">
        <f t="shared" ca="1" si="4"/>
        <v>48.875284290000003</v>
      </c>
      <c r="AP40" s="47">
        <f t="shared" ca="1" si="4"/>
        <v>50.784993059999998</v>
      </c>
      <c r="AQ40" s="47">
        <f t="shared" ca="1" si="4"/>
        <v>51.978683799999999</v>
      </c>
      <c r="AR40">
        <v>38</v>
      </c>
      <c r="AT40">
        <v>39</v>
      </c>
      <c r="AU40" t="s">
        <v>211</v>
      </c>
      <c r="AV40">
        <v>5.2475954518908399</v>
      </c>
      <c r="AW40">
        <v>80.663136779780302</v>
      </c>
      <c r="AX40">
        <v>62.838499360215501</v>
      </c>
      <c r="AY40">
        <v>50.141719127875199</v>
      </c>
      <c r="AZ40">
        <v>40.448382417188903</v>
      </c>
      <c r="BA40">
        <v>23.161816683169601</v>
      </c>
      <c r="BE40">
        <f ca="1"/>
        <v>5.08</v>
      </c>
      <c r="BF40">
        <f ca="1"/>
        <v>24.842174360000001</v>
      </c>
      <c r="BG40">
        <f ca="1"/>
        <v>27.62570444</v>
      </c>
      <c r="BH40">
        <f ca="1"/>
        <v>31.331756070000001</v>
      </c>
      <c r="BI40">
        <f ca="1"/>
        <v>33.551178819999997</v>
      </c>
      <c r="BJ40">
        <f ca="1"/>
        <v>35.192544910000002</v>
      </c>
      <c r="BK40">
        <f ca="1"/>
        <v>36.528228470000002</v>
      </c>
      <c r="BL40">
        <f ca="1"/>
        <v>37.677855460000004</v>
      </c>
      <c r="BM40">
        <f ca="1"/>
        <v>38.705445320000003</v>
      </c>
      <c r="BN40">
        <f ca="1"/>
        <v>39.650034470000001</v>
      </c>
      <c r="BO40">
        <f ca="1"/>
        <v>40.537978170000002</v>
      </c>
      <c r="BP40">
        <f ca="1"/>
        <v>41.388788720000001</v>
      </c>
      <c r="BQ40">
        <f ca="1"/>
        <v>42.218339059999998</v>
      </c>
      <c r="BR40">
        <f ca="1"/>
        <v>43.040943470000002</v>
      </c>
      <c r="BS40">
        <f ca="1"/>
        <v>43.87106575</v>
      </c>
      <c r="BT40">
        <f ca="1"/>
        <v>44.725209159999999</v>
      </c>
      <c r="BU40">
        <f ca="1"/>
        <v>45.624717889999999</v>
      </c>
      <c r="BV40">
        <f ca="1"/>
        <v>46.601033489999999</v>
      </c>
      <c r="BW40">
        <f ca="1"/>
        <v>47.707802270000002</v>
      </c>
      <c r="BX40">
        <f ca="1"/>
        <v>49.056460049999998</v>
      </c>
      <c r="BY40">
        <f ca="1"/>
        <v>50.974326840000003</v>
      </c>
      <c r="BZ40">
        <f ca="1"/>
        <v>52.173132719999998</v>
      </c>
    </row>
    <row r="41" spans="2:78" ht="17" thickBot="1">
      <c r="I41" s="10" t="str">
        <f ca="1"/>
        <v>9 mo</v>
      </c>
      <c r="J41" s="43">
        <f ca="1"/>
        <v>38.4</v>
      </c>
      <c r="K41" s="44">
        <f ca="1"/>
        <v>40.4</v>
      </c>
      <c r="L41" s="43">
        <f ca="1"/>
        <v>43.3</v>
      </c>
      <c r="M41" s="44">
        <f ca="1"/>
        <v>45.3</v>
      </c>
      <c r="N41" s="43">
        <f ca="1"/>
        <v>46.8</v>
      </c>
      <c r="O41" s="44">
        <f ca="1"/>
        <v>48.1</v>
      </c>
      <c r="P41" s="43">
        <f ca="1"/>
        <v>49.2</v>
      </c>
      <c r="Q41" s="44">
        <f ca="1"/>
        <v>50.3</v>
      </c>
      <c r="R41" s="43">
        <f ca="1"/>
        <v>51.3</v>
      </c>
      <c r="S41" s="44">
        <f ca="1"/>
        <v>52.2</v>
      </c>
      <c r="T41" s="43">
        <f ca="1"/>
        <v>53.1</v>
      </c>
      <c r="U41" s="44">
        <f ca="1"/>
        <v>54.1</v>
      </c>
      <c r="V41" s="43">
        <f ca="1"/>
        <v>55</v>
      </c>
      <c r="W41" s="44">
        <f ca="1"/>
        <v>55.9</v>
      </c>
      <c r="X41" s="43">
        <f ca="1"/>
        <v>56.9</v>
      </c>
      <c r="Y41" s="44">
        <f ca="1"/>
        <v>57.9</v>
      </c>
      <c r="Z41" s="43">
        <f ca="1"/>
        <v>59.1</v>
      </c>
      <c r="AA41" s="44">
        <f ca="1"/>
        <v>60.4</v>
      </c>
      <c r="AB41" s="43">
        <f ca="1"/>
        <v>62.1</v>
      </c>
      <c r="AC41" s="44">
        <f ca="1"/>
        <v>64.5</v>
      </c>
      <c r="AD41" s="45">
        <f ca="1"/>
        <v>66.099999999999994</v>
      </c>
      <c r="AH41">
        <v>5.08</v>
      </c>
      <c r="AI41" s="47">
        <f t="shared" ca="1" si="4"/>
        <v>24.842174360000001</v>
      </c>
      <c r="AJ41" s="47">
        <f t="shared" ca="1" si="4"/>
        <v>27.62570444</v>
      </c>
      <c r="AK41" s="47">
        <f t="shared" ca="1" si="4"/>
        <v>31.331756070000001</v>
      </c>
      <c r="AL41" s="47">
        <f t="shared" ca="1" si="4"/>
        <v>36.528228470000002</v>
      </c>
      <c r="AM41" s="47">
        <f t="shared" ca="1" si="4"/>
        <v>41.388788720000001</v>
      </c>
      <c r="AN41" s="47">
        <f t="shared" ca="1" si="4"/>
        <v>45.624717889999999</v>
      </c>
      <c r="AO41" s="47">
        <f t="shared" ca="1" si="4"/>
        <v>49.056460049999998</v>
      </c>
      <c r="AP41" s="47">
        <f t="shared" ca="1" si="4"/>
        <v>50.974326840000003</v>
      </c>
      <c r="AQ41" s="47">
        <f t="shared" ca="1" si="4"/>
        <v>52.173132719999998</v>
      </c>
      <c r="AR41">
        <v>39</v>
      </c>
      <c r="AT41">
        <v>40</v>
      </c>
      <c r="AU41" t="s">
        <v>211</v>
      </c>
      <c r="AV41">
        <v>5.3309287852241702</v>
      </c>
      <c r="AW41">
        <v>80.981720649725105</v>
      </c>
      <c r="AX41">
        <v>63.059135660269902</v>
      </c>
      <c r="AY41">
        <v>50.299063126527301</v>
      </c>
      <c r="AZ41">
        <v>40.547129618246302</v>
      </c>
      <c r="BA41">
        <v>23.224853923172699</v>
      </c>
      <c r="BE41">
        <f ca="1"/>
        <v>5.17</v>
      </c>
      <c r="BF41">
        <f ca="1"/>
        <v>24.91885718</v>
      </c>
      <c r="BG41">
        <f ca="1"/>
        <v>27.711391979999998</v>
      </c>
      <c r="BH41">
        <f ca="1"/>
        <v>31.43013273</v>
      </c>
      <c r="BI41">
        <f ca="1"/>
        <v>33.657467750000002</v>
      </c>
      <c r="BJ41">
        <f ca="1"/>
        <v>35.30481494</v>
      </c>
      <c r="BK41">
        <f ca="1"/>
        <v>36.64543982</v>
      </c>
      <c r="BL41">
        <f ca="1"/>
        <v>37.799369570000003</v>
      </c>
      <c r="BM41">
        <f ca="1"/>
        <v>38.830842330000003</v>
      </c>
      <c r="BN41">
        <f ca="1"/>
        <v>39.779030089999999</v>
      </c>
      <c r="BO41">
        <f ca="1"/>
        <v>40.670381190000001</v>
      </c>
      <c r="BP41">
        <f ca="1"/>
        <v>41.524478209999998</v>
      </c>
      <c r="BQ41">
        <f ca="1"/>
        <v>42.357252529999997</v>
      </c>
      <c r="BR41">
        <f ca="1"/>
        <v>43.18307248</v>
      </c>
      <c r="BS41">
        <f ca="1"/>
        <v>44.016457840000001</v>
      </c>
      <c r="BT41">
        <f ca="1"/>
        <v>44.873977230000001</v>
      </c>
      <c r="BU41">
        <f ca="1"/>
        <v>45.777060919999997</v>
      </c>
      <c r="BV41">
        <f ca="1"/>
        <v>46.75727887</v>
      </c>
      <c r="BW41">
        <f ca="1"/>
        <v>47.868498410000001</v>
      </c>
      <c r="BX41">
        <f ca="1"/>
        <v>49.222617059999997</v>
      </c>
      <c r="BY41">
        <f ca="1"/>
        <v>51.148317230000004</v>
      </c>
      <c r="BZ41">
        <f ca="1"/>
        <v>52.352058229999997</v>
      </c>
    </row>
    <row r="42" spans="2:78">
      <c r="I42" s="6" t="str">
        <f ca="1"/>
        <v>11 years  0 mo</v>
      </c>
      <c r="J42" s="40">
        <f ca="1"/>
        <v>38</v>
      </c>
      <c r="K42" s="41">
        <f ca="1"/>
        <v>40.1</v>
      </c>
      <c r="L42" s="40">
        <f ca="1"/>
        <v>43.1</v>
      </c>
      <c r="M42" s="41">
        <f ca="1"/>
        <v>45.1</v>
      </c>
      <c r="N42" s="40">
        <f ca="1"/>
        <v>46.7</v>
      </c>
      <c r="O42" s="41">
        <f ca="1"/>
        <v>48</v>
      </c>
      <c r="P42" s="40">
        <f ca="1"/>
        <v>49.1</v>
      </c>
      <c r="Q42" s="41">
        <f ca="1"/>
        <v>50.2</v>
      </c>
      <c r="R42" s="40">
        <f ca="1"/>
        <v>51.2</v>
      </c>
      <c r="S42" s="41">
        <f ca="1"/>
        <v>52.1</v>
      </c>
      <c r="T42" s="40">
        <f ca="1"/>
        <v>53.1</v>
      </c>
      <c r="U42" s="41">
        <f ca="1"/>
        <v>54</v>
      </c>
      <c r="V42" s="40">
        <f ca="1"/>
        <v>54.9</v>
      </c>
      <c r="W42" s="41">
        <f ca="1"/>
        <v>55.9</v>
      </c>
      <c r="X42" s="40">
        <f ca="1"/>
        <v>56.8</v>
      </c>
      <c r="Y42" s="41">
        <f ca="1"/>
        <v>57.9</v>
      </c>
      <c r="Z42" s="40">
        <f ca="1"/>
        <v>59.1</v>
      </c>
      <c r="AA42" s="41">
        <f ca="1"/>
        <v>60.4</v>
      </c>
      <c r="AB42" s="40">
        <f ca="1"/>
        <v>62.1</v>
      </c>
      <c r="AC42" s="41">
        <f ca="1"/>
        <v>64.5</v>
      </c>
      <c r="AD42" s="42">
        <f ca="1"/>
        <v>66</v>
      </c>
      <c r="AH42">
        <v>5.17</v>
      </c>
      <c r="AI42" s="47">
        <f t="shared" ca="1" si="4"/>
        <v>24.91885718</v>
      </c>
      <c r="AJ42" s="47">
        <f t="shared" ca="1" si="4"/>
        <v>27.711391979999998</v>
      </c>
      <c r="AK42" s="47">
        <f t="shared" ca="1" si="4"/>
        <v>31.43013273</v>
      </c>
      <c r="AL42" s="47">
        <f t="shared" ca="1" si="4"/>
        <v>36.64543982</v>
      </c>
      <c r="AM42" s="47">
        <f t="shared" ca="1" si="4"/>
        <v>41.524478209999998</v>
      </c>
      <c r="AN42" s="47">
        <f t="shared" ca="1" si="4"/>
        <v>45.777060919999997</v>
      </c>
      <c r="AO42" s="47">
        <f t="shared" ca="1" si="4"/>
        <v>49.222617059999997</v>
      </c>
      <c r="AP42" s="47">
        <f t="shared" ca="1" si="4"/>
        <v>51.148317230000004</v>
      </c>
      <c r="AQ42" s="47">
        <f t="shared" ca="1" si="4"/>
        <v>52.352058229999997</v>
      </c>
      <c r="AR42">
        <v>40</v>
      </c>
      <c r="AT42">
        <v>41</v>
      </c>
      <c r="AU42" t="s">
        <v>211</v>
      </c>
      <c r="AV42">
        <v>5.4142621185575104</v>
      </c>
      <c r="AW42">
        <v>81.288794113737495</v>
      </c>
      <c r="AX42">
        <v>63.271226242934503</v>
      </c>
      <c r="AY42">
        <v>50.447989683261497</v>
      </c>
      <c r="AZ42">
        <v>40.638665161526902</v>
      </c>
      <c r="BA42">
        <v>23.283463166459001</v>
      </c>
      <c r="BE42">
        <f ca="1"/>
        <v>5.25</v>
      </c>
      <c r="BF42">
        <f ca="1"/>
        <v>24.991162930000002</v>
      </c>
      <c r="BG42">
        <f ca="1"/>
        <v>27.790544059999998</v>
      </c>
      <c r="BH42">
        <f ca="1"/>
        <v>31.51969459</v>
      </c>
      <c r="BI42">
        <f ca="1"/>
        <v>33.753827819999998</v>
      </c>
      <c r="BJ42">
        <f ca="1"/>
        <v>35.406431150000003</v>
      </c>
      <c r="BK42">
        <f ca="1"/>
        <v>36.751462289999999</v>
      </c>
      <c r="BL42">
        <f ca="1"/>
        <v>37.909270280000001</v>
      </c>
      <c r="BM42">
        <f ca="1"/>
        <v>38.944272660000003</v>
      </c>
      <c r="BN42">
        <f ca="1"/>
        <v>39.895754750000002</v>
      </c>
      <c r="BO42">
        <f ca="1"/>
        <v>40.790244180000002</v>
      </c>
      <c r="BP42">
        <f ca="1"/>
        <v>41.647384500000001</v>
      </c>
      <c r="BQ42">
        <f ca="1"/>
        <v>42.48315891</v>
      </c>
      <c r="BR42">
        <f ca="1"/>
        <v>43.311984680000002</v>
      </c>
      <c r="BS42">
        <f ca="1"/>
        <v>44.148433429999997</v>
      </c>
      <c r="BT42">
        <f ca="1"/>
        <v>45.009135329999999</v>
      </c>
      <c r="BU42">
        <f ca="1"/>
        <v>45.915602849999999</v>
      </c>
      <c r="BV42">
        <f ca="1"/>
        <v>46.899529790000003</v>
      </c>
      <c r="BW42">
        <f ca="1"/>
        <v>48.014997839999999</v>
      </c>
      <c r="BX42">
        <f ca="1"/>
        <v>49.37435412</v>
      </c>
      <c r="BY42">
        <f ca="1"/>
        <v>51.307611549999997</v>
      </c>
      <c r="BZ42">
        <f ca="1"/>
        <v>52.516138339999998</v>
      </c>
    </row>
    <row r="43" spans="2:78">
      <c r="I43" s="6" t="str">
        <f ca="1"/>
        <v>3 mo</v>
      </c>
      <c r="J43" s="40">
        <f ca="1"/>
        <v>37.6</v>
      </c>
      <c r="K43" s="41">
        <f ca="1"/>
        <v>39.700000000000003</v>
      </c>
      <c r="L43" s="40">
        <f ca="1"/>
        <v>42.9</v>
      </c>
      <c r="M43" s="41">
        <f ca="1"/>
        <v>44.9</v>
      </c>
      <c r="N43" s="40">
        <f ca="1"/>
        <v>46.5</v>
      </c>
      <c r="O43" s="41">
        <f ca="1"/>
        <v>47.8</v>
      </c>
      <c r="P43" s="40">
        <f ca="1"/>
        <v>49</v>
      </c>
      <c r="Q43" s="41">
        <f ca="1"/>
        <v>50.1</v>
      </c>
      <c r="R43" s="40">
        <f ca="1"/>
        <v>51.1</v>
      </c>
      <c r="S43" s="41">
        <f ca="1"/>
        <v>52</v>
      </c>
      <c r="T43" s="40">
        <f ca="1"/>
        <v>53</v>
      </c>
      <c r="U43" s="41">
        <f ca="1"/>
        <v>53.9</v>
      </c>
      <c r="V43" s="40">
        <f ca="1"/>
        <v>54.8</v>
      </c>
      <c r="W43" s="41">
        <f ca="1"/>
        <v>55.8</v>
      </c>
      <c r="X43" s="40">
        <f ca="1"/>
        <v>56.8</v>
      </c>
      <c r="Y43" s="41">
        <f ca="1"/>
        <v>57.8</v>
      </c>
      <c r="Z43" s="40">
        <f ca="1"/>
        <v>59</v>
      </c>
      <c r="AA43" s="41">
        <f ca="1"/>
        <v>60.3</v>
      </c>
      <c r="AB43" s="40">
        <f ca="1"/>
        <v>62</v>
      </c>
      <c r="AC43" s="41">
        <f ca="1"/>
        <v>64.400000000000006</v>
      </c>
      <c r="AD43" s="42">
        <f ca="1"/>
        <v>65.900000000000006</v>
      </c>
      <c r="AH43">
        <v>5.25</v>
      </c>
      <c r="AI43" s="47">
        <f t="shared" ca="1" si="4"/>
        <v>24.991162930000002</v>
      </c>
      <c r="AJ43" s="47">
        <f t="shared" ca="1" si="4"/>
        <v>27.790544059999998</v>
      </c>
      <c r="AK43" s="47">
        <f t="shared" ca="1" si="4"/>
        <v>31.51969459</v>
      </c>
      <c r="AL43" s="47">
        <f t="shared" ca="1" si="4"/>
        <v>36.751462289999999</v>
      </c>
      <c r="AM43" s="47">
        <f t="shared" ca="1" si="4"/>
        <v>41.647384500000001</v>
      </c>
      <c r="AN43" s="47">
        <f t="shared" ca="1" si="4"/>
        <v>45.915602849999999</v>
      </c>
      <c r="AO43" s="47">
        <f t="shared" ca="1" si="4"/>
        <v>49.37435412</v>
      </c>
      <c r="AP43" s="47">
        <f t="shared" ca="1" si="4"/>
        <v>51.307611549999997</v>
      </c>
      <c r="AQ43" s="47">
        <f t="shared" ca="1" si="4"/>
        <v>52.516138339999998</v>
      </c>
      <c r="AR43">
        <v>41</v>
      </c>
      <c r="AT43">
        <v>42</v>
      </c>
      <c r="AU43" t="s">
        <v>211</v>
      </c>
      <c r="AV43">
        <v>5.4975954518908399</v>
      </c>
      <c r="AW43">
        <v>81.584773034621193</v>
      </c>
      <c r="AX43">
        <v>63.475102097289302</v>
      </c>
      <c r="AY43">
        <v>50.588798216561401</v>
      </c>
      <c r="AZ43">
        <v>40.723248797870198</v>
      </c>
      <c r="BA43">
        <v>23.337788624442702</v>
      </c>
      <c r="BE43">
        <f ca="1"/>
        <v>5.33</v>
      </c>
      <c r="BF43">
        <f ca="1"/>
        <v>25.059185020000001</v>
      </c>
      <c r="BG43">
        <f ca="1"/>
        <v>27.863361210000001</v>
      </c>
      <c r="BH43">
        <f ca="1"/>
        <v>31.60077463</v>
      </c>
      <c r="BI43">
        <f ca="1"/>
        <v>33.840668469999997</v>
      </c>
      <c r="BJ43">
        <f ca="1"/>
        <v>35.497858839999999</v>
      </c>
      <c r="BK43">
        <f ca="1"/>
        <v>36.84680642</v>
      </c>
      <c r="BL43">
        <f ca="1"/>
        <v>38.00810697</v>
      </c>
      <c r="BM43">
        <f ca="1"/>
        <v>39.04632041</v>
      </c>
      <c r="BN43">
        <f ca="1"/>
        <v>40.000824540000004</v>
      </c>
      <c r="BO43">
        <f ca="1"/>
        <v>40.89821328</v>
      </c>
      <c r="BP43">
        <f ca="1"/>
        <v>41.758182589999997</v>
      </c>
      <c r="BQ43">
        <f ca="1"/>
        <v>42.596761370000003</v>
      </c>
      <c r="BR43">
        <f ca="1"/>
        <v>43.428411269999998</v>
      </c>
      <c r="BS43">
        <f ca="1"/>
        <v>44.267752039999998</v>
      </c>
      <c r="BT43">
        <f ca="1"/>
        <v>45.131472219999999</v>
      </c>
      <c r="BU43">
        <f ca="1"/>
        <v>46.04116337</v>
      </c>
      <c r="BV43">
        <f ca="1"/>
        <v>47.028639609999999</v>
      </c>
      <c r="BW43">
        <f ca="1"/>
        <v>48.148192270000003</v>
      </c>
      <c r="BX43">
        <f ca="1"/>
        <v>49.512609900000001</v>
      </c>
      <c r="BY43">
        <f ca="1"/>
        <v>51.453215759999999</v>
      </c>
      <c r="BZ43">
        <f ca="1"/>
        <v>52.666421399999997</v>
      </c>
    </row>
    <row r="44" spans="2:78">
      <c r="I44" s="6" t="str">
        <f ca="1"/>
        <v>6 mo</v>
      </c>
      <c r="J44" s="40">
        <f ca="1"/>
        <v>37.1</v>
      </c>
      <c r="K44" s="41">
        <f ca="1"/>
        <v>39.4</v>
      </c>
      <c r="L44" s="40">
        <f ca="1"/>
        <v>42.6</v>
      </c>
      <c r="M44" s="41">
        <f ca="1"/>
        <v>44.7</v>
      </c>
      <c r="N44" s="40">
        <f ca="1"/>
        <v>46.3</v>
      </c>
      <c r="O44" s="41">
        <f ca="1"/>
        <v>47.6</v>
      </c>
      <c r="P44" s="40">
        <f ca="1"/>
        <v>48.8</v>
      </c>
      <c r="Q44" s="41">
        <f ca="1"/>
        <v>49.9</v>
      </c>
      <c r="R44" s="40">
        <f ca="1"/>
        <v>50.9</v>
      </c>
      <c r="S44" s="41">
        <f ca="1"/>
        <v>51.9</v>
      </c>
      <c r="T44" s="40">
        <f ca="1"/>
        <v>52.8</v>
      </c>
      <c r="U44" s="41">
        <f ca="1"/>
        <v>53.8</v>
      </c>
      <c r="V44" s="40">
        <f ca="1"/>
        <v>54.7</v>
      </c>
      <c r="W44" s="41">
        <f ca="1"/>
        <v>55.7</v>
      </c>
      <c r="X44" s="40">
        <f ca="1"/>
        <v>56.6</v>
      </c>
      <c r="Y44" s="41">
        <f ca="1"/>
        <v>57.7</v>
      </c>
      <c r="Z44" s="40">
        <f ca="1"/>
        <v>58.9</v>
      </c>
      <c r="AA44" s="41">
        <f ca="1"/>
        <v>60.2</v>
      </c>
      <c r="AB44" s="40">
        <f ca="1"/>
        <v>61.8</v>
      </c>
      <c r="AC44" s="41">
        <f ca="1"/>
        <v>64.2</v>
      </c>
      <c r="AD44" s="42">
        <f ca="1"/>
        <v>65.7</v>
      </c>
      <c r="AH44">
        <v>5.33</v>
      </c>
      <c r="AI44" s="47">
        <f t="shared" ref="AI44:AQ53" ca="1" si="5">IF(AND(AI$3&gt;=MIN($J$5:$AD$5),AI$3&lt;=MAX($J$5:$AD$5)),IF(INDEX(allCentiles,$AR44,MATCH(AI$3,topRow))=0,"",INDEX(allCentiles,$AR44,MATCH(AI$3,topRow))),NA())</f>
        <v>25.059185020000001</v>
      </c>
      <c r="AJ44" s="47">
        <f t="shared" ca="1" si="5"/>
        <v>27.863361210000001</v>
      </c>
      <c r="AK44" s="47">
        <f t="shared" ca="1" si="5"/>
        <v>31.60077463</v>
      </c>
      <c r="AL44" s="47">
        <f t="shared" ca="1" si="5"/>
        <v>36.84680642</v>
      </c>
      <c r="AM44" s="47">
        <f t="shared" ca="1" si="5"/>
        <v>41.758182589999997</v>
      </c>
      <c r="AN44" s="47">
        <f t="shared" ca="1" si="5"/>
        <v>46.04116337</v>
      </c>
      <c r="AO44" s="47">
        <f t="shared" ca="1" si="5"/>
        <v>49.512609900000001</v>
      </c>
      <c r="AP44" s="47">
        <f t="shared" ca="1" si="5"/>
        <v>51.453215759999999</v>
      </c>
      <c r="AQ44" s="47">
        <f t="shared" ca="1" si="5"/>
        <v>52.666421399999997</v>
      </c>
      <c r="AR44">
        <v>42</v>
      </c>
      <c r="AT44">
        <v>43</v>
      </c>
      <c r="AU44" t="s">
        <v>211</v>
      </c>
      <c r="AV44">
        <v>5.5809287852241702</v>
      </c>
      <c r="AW44">
        <v>81.870058260943196</v>
      </c>
      <c r="AX44">
        <v>63.671081399978803</v>
      </c>
      <c r="AY44">
        <v>50.7217789310629</v>
      </c>
      <c r="AZ44">
        <v>40.801132543512097</v>
      </c>
      <c r="BA44">
        <v>23.387970653302201</v>
      </c>
      <c r="BE44">
        <f ca="1"/>
        <v>5.42</v>
      </c>
      <c r="BF44">
        <f ca="1"/>
        <v>25.123008110000001</v>
      </c>
      <c r="BG44">
        <f ca="1"/>
        <v>27.93005028</v>
      </c>
      <c r="BH44">
        <f ca="1"/>
        <v>31.673728140000001</v>
      </c>
      <c r="BI44">
        <f ca="1"/>
        <v>33.918429789999998</v>
      </c>
      <c r="BJ44">
        <f ca="1"/>
        <v>35.579599780000002</v>
      </c>
      <c r="BK44">
        <f ca="1"/>
        <v>36.932023739999998</v>
      </c>
      <c r="BL44">
        <f ca="1"/>
        <v>38.096473860000003</v>
      </c>
      <c r="BM44">
        <f ca="1"/>
        <v>39.137617900000002</v>
      </c>
      <c r="BN44">
        <f ca="1"/>
        <v>40.094906719999997</v>
      </c>
      <c r="BO44">
        <f ca="1"/>
        <v>40.994988669999998</v>
      </c>
      <c r="BP44">
        <f ca="1"/>
        <v>41.857604209999998</v>
      </c>
      <c r="BQ44">
        <f ca="1"/>
        <v>42.698822460000002</v>
      </c>
      <c r="BR44">
        <f ca="1"/>
        <v>43.533145410000003</v>
      </c>
      <c r="BS44">
        <f ca="1"/>
        <v>44.375237810000002</v>
      </c>
      <c r="BT44">
        <f ca="1"/>
        <v>45.241843979999999</v>
      </c>
      <c r="BU44">
        <f ca="1"/>
        <v>46.154632290000002</v>
      </c>
      <c r="BV44">
        <f ca="1"/>
        <v>47.14553489</v>
      </c>
      <c r="BW44">
        <f ca="1"/>
        <v>48.26905008</v>
      </c>
      <c r="BX44">
        <f ca="1"/>
        <v>49.638404029999997</v>
      </c>
      <c r="BY44">
        <f ca="1"/>
        <v>51.586222960000001</v>
      </c>
      <c r="BZ44">
        <f ca="1"/>
        <v>52.804046769999999</v>
      </c>
    </row>
    <row r="45" spans="2:78" ht="17" thickBot="1">
      <c r="I45" s="10" t="str">
        <f ca="1"/>
        <v>9 mo</v>
      </c>
      <c r="J45" s="43">
        <f ca="1"/>
        <v>36.6</v>
      </c>
      <c r="K45" s="44">
        <f ca="1"/>
        <v>38.9</v>
      </c>
      <c r="L45" s="43">
        <f ca="1"/>
        <v>42.3</v>
      </c>
      <c r="M45" s="44">
        <f ca="1"/>
        <v>44.4</v>
      </c>
      <c r="N45" s="43">
        <f ca="1"/>
        <v>46.1</v>
      </c>
      <c r="O45" s="44">
        <f ca="1"/>
        <v>47.4</v>
      </c>
      <c r="P45" s="43">
        <f ca="1"/>
        <v>48.7</v>
      </c>
      <c r="Q45" s="44">
        <f ca="1"/>
        <v>49.8</v>
      </c>
      <c r="R45" s="43">
        <f ca="1"/>
        <v>50.8</v>
      </c>
      <c r="S45" s="44">
        <f ca="1"/>
        <v>51.8</v>
      </c>
      <c r="T45" s="43">
        <f ca="1"/>
        <v>52.7</v>
      </c>
      <c r="U45" s="44">
        <f ca="1"/>
        <v>53.6</v>
      </c>
      <c r="V45" s="43">
        <f ca="1"/>
        <v>54.6</v>
      </c>
      <c r="W45" s="44">
        <f ca="1"/>
        <v>55.5</v>
      </c>
      <c r="X45" s="43">
        <f ca="1"/>
        <v>56.5</v>
      </c>
      <c r="Y45" s="44">
        <f ca="1"/>
        <v>57.6</v>
      </c>
      <c r="Z45" s="43">
        <f ca="1"/>
        <v>58.7</v>
      </c>
      <c r="AA45" s="44">
        <f ca="1"/>
        <v>60.1</v>
      </c>
      <c r="AB45" s="43">
        <f ca="1"/>
        <v>61.7</v>
      </c>
      <c r="AC45" s="44">
        <f ca="1"/>
        <v>64.099999999999994</v>
      </c>
      <c r="AD45" s="45">
        <f ca="1"/>
        <v>65.599999999999994</v>
      </c>
      <c r="AH45">
        <v>5.42</v>
      </c>
      <c r="AI45" s="47">
        <f t="shared" ca="1" si="5"/>
        <v>25.123008110000001</v>
      </c>
      <c r="AJ45" s="47">
        <f t="shared" ca="1" si="5"/>
        <v>27.93005028</v>
      </c>
      <c r="AK45" s="47">
        <f t="shared" ca="1" si="5"/>
        <v>31.673728140000001</v>
      </c>
      <c r="AL45" s="47">
        <f t="shared" ca="1" si="5"/>
        <v>36.932023739999998</v>
      </c>
      <c r="AM45" s="47">
        <f t="shared" ca="1" si="5"/>
        <v>41.857604209999998</v>
      </c>
      <c r="AN45" s="47">
        <f t="shared" ca="1" si="5"/>
        <v>46.154632290000002</v>
      </c>
      <c r="AO45" s="47">
        <f t="shared" ca="1" si="5"/>
        <v>49.638404029999997</v>
      </c>
      <c r="AP45" s="47">
        <f t="shared" ca="1" si="5"/>
        <v>51.586222960000001</v>
      </c>
      <c r="AQ45" s="47">
        <f t="shared" ca="1" si="5"/>
        <v>52.804046769999999</v>
      </c>
      <c r="AR45">
        <v>43</v>
      </c>
      <c r="AT45">
        <v>44</v>
      </c>
      <c r="AU45" t="s">
        <v>211</v>
      </c>
      <c r="AV45">
        <v>5.6642621185575104</v>
      </c>
      <c r="AW45">
        <v>82.145036158265498</v>
      </c>
      <c r="AX45">
        <v>63.859470003700601</v>
      </c>
      <c r="AY45">
        <v>50.8472130752032</v>
      </c>
      <c r="AZ45">
        <v>40.872560887052501</v>
      </c>
      <c r="BA45">
        <v>23.434145845712798</v>
      </c>
      <c r="BE45">
        <f ca="1"/>
        <v>5.5</v>
      </c>
      <c r="BF45">
        <f ca="1"/>
        <v>25.100342201953499</v>
      </c>
      <c r="BG45">
        <f ca="1"/>
        <v>27.892677239678399</v>
      </c>
      <c r="BH45">
        <f ca="1"/>
        <v>31.625163474832299</v>
      </c>
      <c r="BI45">
        <f ca="1"/>
        <v>33.866029398612298</v>
      </c>
      <c r="BJ45">
        <f ca="1"/>
        <v>35.525242806358101</v>
      </c>
      <c r="BK45">
        <f ca="1"/>
        <v>36.876466972572999</v>
      </c>
      <c r="BL45">
        <f ca="1"/>
        <v>38.040091901224997</v>
      </c>
      <c r="BM45">
        <f ca="1"/>
        <v>39.080618498337699</v>
      </c>
      <c r="BN45">
        <f ca="1"/>
        <v>40.037412411282403</v>
      </c>
      <c r="BO45">
        <f ca="1"/>
        <v>40.937073147922199</v>
      </c>
      <c r="BP45">
        <f ca="1"/>
        <v>41.799310194686598</v>
      </c>
      <c r="BQ45">
        <f ca="1"/>
        <v>42.640170907266302</v>
      </c>
      <c r="BR45">
        <f ca="1"/>
        <v>43.474140013052001</v>
      </c>
      <c r="BS45">
        <f ca="1"/>
        <v>44.315866445958797</v>
      </c>
      <c r="BT45">
        <f ca="1"/>
        <v>45.182077474448199</v>
      </c>
      <c r="BU45">
        <f ca="1"/>
        <v>46.094419700699099</v>
      </c>
      <c r="BV45">
        <f ca="1"/>
        <v>47.0847926734696</v>
      </c>
      <c r="BW45">
        <f ca="1"/>
        <v>48.2076369735993</v>
      </c>
      <c r="BX45">
        <f ca="1"/>
        <v>49.576052487656497</v>
      </c>
      <c r="BY45">
        <f ca="1"/>
        <v>51.522266701481698</v>
      </c>
      <c r="BZ45">
        <f ca="1"/>
        <v>52.738904329969699</v>
      </c>
    </row>
    <row r="46" spans="2:78" ht="17" thickBot="1">
      <c r="I46" s="10" t="str">
        <f ca="1"/>
        <v>12 years  0 mo</v>
      </c>
      <c r="J46" s="43">
        <f ca="1"/>
        <v>36.1</v>
      </c>
      <c r="K46" s="44">
        <f ca="1"/>
        <v>38.5</v>
      </c>
      <c r="L46" s="43">
        <f ca="1"/>
        <v>42</v>
      </c>
      <c r="M46" s="44">
        <f ca="1"/>
        <v>44.2</v>
      </c>
      <c r="N46" s="43">
        <f ca="1"/>
        <v>45.8</v>
      </c>
      <c r="O46" s="44">
        <f ca="1"/>
        <v>47.2</v>
      </c>
      <c r="P46" s="43">
        <f ca="1"/>
        <v>48.5</v>
      </c>
      <c r="Q46" s="44">
        <f ca="1"/>
        <v>49.6</v>
      </c>
      <c r="R46" s="43">
        <f ca="1"/>
        <v>50.6</v>
      </c>
      <c r="S46" s="44">
        <f ca="1"/>
        <v>51.6</v>
      </c>
      <c r="T46" s="43">
        <f ca="1"/>
        <v>52.6</v>
      </c>
      <c r="U46" s="44">
        <f ca="1"/>
        <v>53.5</v>
      </c>
      <c r="V46" s="43">
        <f ca="1"/>
        <v>54.4</v>
      </c>
      <c r="W46" s="44">
        <f ca="1"/>
        <v>55.4</v>
      </c>
      <c r="X46" s="43">
        <f ca="1"/>
        <v>56.4</v>
      </c>
      <c r="Y46" s="44">
        <f ca="1"/>
        <v>57.4</v>
      </c>
      <c r="Z46" s="43">
        <f ca="1"/>
        <v>58.6</v>
      </c>
      <c r="AA46" s="44">
        <f ca="1"/>
        <v>59.9</v>
      </c>
      <c r="AB46" s="43">
        <f ca="1"/>
        <v>61.5</v>
      </c>
      <c r="AC46" s="44">
        <f ca="1"/>
        <v>63.9</v>
      </c>
      <c r="AD46" s="45">
        <f ca="1"/>
        <v>65.400000000000006</v>
      </c>
      <c r="AH46">
        <v>5.5</v>
      </c>
      <c r="AI46" s="47">
        <f t="shared" ca="1" si="5"/>
        <v>25.100342201953499</v>
      </c>
      <c r="AJ46" s="47">
        <f t="shared" ca="1" si="5"/>
        <v>27.892677239678399</v>
      </c>
      <c r="AK46" s="47">
        <f t="shared" ca="1" si="5"/>
        <v>31.625163474832299</v>
      </c>
      <c r="AL46" s="47">
        <f t="shared" ca="1" si="5"/>
        <v>36.876466972572999</v>
      </c>
      <c r="AM46" s="47">
        <f t="shared" ca="1" si="5"/>
        <v>41.799310194686598</v>
      </c>
      <c r="AN46" s="47">
        <f t="shared" ca="1" si="5"/>
        <v>46.094419700699099</v>
      </c>
      <c r="AO46" s="47">
        <f t="shared" ca="1" si="5"/>
        <v>49.576052487656497</v>
      </c>
      <c r="AP46" s="47">
        <f t="shared" ca="1" si="5"/>
        <v>51.522266701481698</v>
      </c>
      <c r="AQ46" s="47">
        <f t="shared" ca="1" si="5"/>
        <v>52.738904329969699</v>
      </c>
      <c r="AR46">
        <v>44</v>
      </c>
      <c r="AT46">
        <v>45</v>
      </c>
      <c r="AU46" t="s">
        <v>211</v>
      </c>
      <c r="AV46">
        <v>5.7475954518908399</v>
      </c>
      <c r="AW46">
        <v>82.410079123075604</v>
      </c>
      <c r="AX46">
        <v>64.040561908168797</v>
      </c>
      <c r="AY46">
        <v>50.965373193369601</v>
      </c>
      <c r="AZ46">
        <v>40.937770992432498</v>
      </c>
      <c r="BA46">
        <v>23.476447121301302</v>
      </c>
      <c r="BE46">
        <f ca="1"/>
        <v>5.58</v>
      </c>
      <c r="BF46">
        <f ca="1"/>
        <v>25.182659730000001</v>
      </c>
      <c r="BG46">
        <f ca="1"/>
        <v>27.990766879999999</v>
      </c>
      <c r="BH46">
        <f ca="1"/>
        <v>31.738863779999999</v>
      </c>
      <c r="BI46">
        <f ca="1"/>
        <v>33.987506979999999</v>
      </c>
      <c r="BJ46">
        <f ca="1"/>
        <v>35.652111849999997</v>
      </c>
      <c r="BK46">
        <f ca="1"/>
        <v>37.007622679999997</v>
      </c>
      <c r="BL46">
        <f ca="1"/>
        <v>38.174922619999997</v>
      </c>
      <c r="BM46">
        <f ca="1"/>
        <v>39.218755350000002</v>
      </c>
      <c r="BN46">
        <f ca="1"/>
        <v>40.178626950000002</v>
      </c>
      <c r="BO46">
        <f ca="1"/>
        <v>41.081229290000003</v>
      </c>
      <c r="BP46">
        <f ca="1"/>
        <v>41.946340229999997</v>
      </c>
      <c r="BQ46">
        <f ca="1"/>
        <v>42.790064229999999</v>
      </c>
      <c r="BR46">
        <f ca="1"/>
        <v>43.62694012</v>
      </c>
      <c r="BS46">
        <f ca="1"/>
        <v>44.471675070000003</v>
      </c>
      <c r="BT46">
        <f ca="1"/>
        <v>45.341067270000003</v>
      </c>
      <c r="BU46">
        <f ca="1"/>
        <v>46.256860410000002</v>
      </c>
      <c r="BV46">
        <f ca="1"/>
        <v>47.251103620000002</v>
      </c>
      <c r="BW46">
        <f ca="1"/>
        <v>48.378501640000003</v>
      </c>
      <c r="BX46">
        <f ca="1"/>
        <v>49.752718819999998</v>
      </c>
      <c r="BY46">
        <f ca="1"/>
        <v>51.707689899999998</v>
      </c>
      <c r="BZ46">
        <f ca="1"/>
        <v>52.930118159999999</v>
      </c>
    </row>
    <row r="47" spans="2:78">
      <c r="AH47">
        <v>5.58</v>
      </c>
      <c r="AI47" s="47">
        <f t="shared" ca="1" si="5"/>
        <v>25.182659730000001</v>
      </c>
      <c r="AJ47" s="47">
        <f t="shared" ca="1" si="5"/>
        <v>27.990766879999999</v>
      </c>
      <c r="AK47" s="47">
        <f t="shared" ca="1" si="5"/>
        <v>31.738863779999999</v>
      </c>
      <c r="AL47" s="47">
        <f t="shared" ca="1" si="5"/>
        <v>37.007622679999997</v>
      </c>
      <c r="AM47" s="47">
        <f t="shared" ca="1" si="5"/>
        <v>41.946340229999997</v>
      </c>
      <c r="AN47" s="47">
        <f t="shared" ca="1" si="5"/>
        <v>46.256860410000002</v>
      </c>
      <c r="AO47" s="47">
        <f t="shared" ca="1" si="5"/>
        <v>49.752718819999998</v>
      </c>
      <c r="AP47" s="47">
        <f t="shared" ca="1" si="5"/>
        <v>51.707689899999998</v>
      </c>
      <c r="AQ47" s="47">
        <f t="shared" ca="1" si="5"/>
        <v>52.930118159999999</v>
      </c>
      <c r="AR47">
        <v>45</v>
      </c>
      <c r="AT47">
        <v>46</v>
      </c>
      <c r="AU47" t="s">
        <v>211</v>
      </c>
      <c r="AV47">
        <v>5.8309287852241702</v>
      </c>
      <c r="AW47">
        <v>82.665546106923998</v>
      </c>
      <c r="AX47">
        <v>64.214639732503102</v>
      </c>
      <c r="AY47">
        <v>51.076523384168098</v>
      </c>
      <c r="AZ47">
        <v>40.996992903957597</v>
      </c>
      <c r="BA47">
        <v>23.515003819736201</v>
      </c>
      <c r="BE47">
        <f ca="1"/>
        <v>5.67</v>
      </c>
      <c r="BF47">
        <f ca="1"/>
        <v>25.237988219999998</v>
      </c>
      <c r="BG47">
        <f ca="1"/>
        <v>28.045404380000001</v>
      </c>
      <c r="BH47">
        <f ca="1"/>
        <v>31.796127420000001</v>
      </c>
      <c r="BI47">
        <f ca="1"/>
        <v>34.047876619999997</v>
      </c>
      <c r="BJ47">
        <f ca="1"/>
        <v>35.715394750000002</v>
      </c>
      <c r="BK47">
        <f ca="1"/>
        <v>37.073622159999999</v>
      </c>
      <c r="BL47">
        <f ca="1"/>
        <v>38.243489169999997</v>
      </c>
      <c r="BM47">
        <f ca="1"/>
        <v>39.289784210000001</v>
      </c>
      <c r="BN47">
        <f ca="1"/>
        <v>40.252051280000003</v>
      </c>
      <c r="BO47">
        <f ca="1"/>
        <v>41.157015209999997</v>
      </c>
      <c r="BP47">
        <f ca="1"/>
        <v>42.024484440000002</v>
      </c>
      <c r="BQ47">
        <f ca="1"/>
        <v>42.870594099999998</v>
      </c>
      <c r="BR47">
        <f ca="1"/>
        <v>43.709916610000001</v>
      </c>
      <c r="BS47">
        <f ca="1"/>
        <v>44.557199240000003</v>
      </c>
      <c r="BT47">
        <f ca="1"/>
        <v>45.429292400000001</v>
      </c>
      <c r="BU47">
        <f ca="1"/>
        <v>46.348014069999998</v>
      </c>
      <c r="BV47">
        <f ca="1"/>
        <v>47.345529919999997</v>
      </c>
      <c r="BW47">
        <f ca="1"/>
        <v>48.476751710000002</v>
      </c>
      <c r="BX47">
        <f ca="1"/>
        <v>49.85578486</v>
      </c>
      <c r="BY47">
        <f ca="1"/>
        <v>51.817885250000003</v>
      </c>
      <c r="BZ47">
        <f ca="1"/>
        <v>53.044928779999999</v>
      </c>
    </row>
    <row r="48" spans="2:78">
      <c r="AH48">
        <v>5.67</v>
      </c>
      <c r="AI48" s="47">
        <f t="shared" ca="1" si="5"/>
        <v>25.237988219999998</v>
      </c>
      <c r="AJ48" s="47">
        <f t="shared" ca="1" si="5"/>
        <v>28.045404380000001</v>
      </c>
      <c r="AK48" s="47">
        <f t="shared" ca="1" si="5"/>
        <v>31.796127420000001</v>
      </c>
      <c r="AL48" s="47">
        <f t="shared" ca="1" si="5"/>
        <v>37.073622159999999</v>
      </c>
      <c r="AM48" s="47">
        <f t="shared" ca="1" si="5"/>
        <v>42.024484440000002</v>
      </c>
      <c r="AN48" s="47">
        <f t="shared" ca="1" si="5"/>
        <v>46.348014069999998</v>
      </c>
      <c r="AO48" s="47">
        <f t="shared" ca="1" si="5"/>
        <v>49.85578486</v>
      </c>
      <c r="AP48" s="47">
        <f t="shared" ca="1" si="5"/>
        <v>51.817885250000003</v>
      </c>
      <c r="AQ48" s="47">
        <f t="shared" ca="1" si="5"/>
        <v>53.044928779999999</v>
      </c>
      <c r="AR48">
        <v>46</v>
      </c>
      <c r="AT48">
        <v>47</v>
      </c>
      <c r="AU48" t="s">
        <v>211</v>
      </c>
      <c r="AV48">
        <v>5.9142621185575104</v>
      </c>
      <c r="AW48">
        <v>82.911783092131998</v>
      </c>
      <c r="AX48">
        <v>64.3819751491273</v>
      </c>
      <c r="AY48">
        <v>51.180919537956001</v>
      </c>
      <c r="AZ48">
        <v>41.050449738118601</v>
      </c>
      <c r="BA48">
        <v>23.549941786553202</v>
      </c>
      <c r="BE48">
        <f ca="1"/>
        <v>5.75</v>
      </c>
      <c r="BF48">
        <f ca="1"/>
        <v>25.2461215286427</v>
      </c>
      <c r="BG48">
        <f ca="1"/>
        <v>28.042038173226199</v>
      </c>
      <c r="BH48">
        <f ca="1"/>
        <v>31.7868958576409</v>
      </c>
      <c r="BI48">
        <f ca="1"/>
        <v>34.038673611141597</v>
      </c>
      <c r="BJ48">
        <f ca="1"/>
        <v>35.7074267711697</v>
      </c>
      <c r="BK48">
        <f ca="1"/>
        <v>37.067258816448202</v>
      </c>
      <c r="BL48">
        <f ca="1"/>
        <v>38.2388607015708</v>
      </c>
      <c r="BM48">
        <f ca="1"/>
        <v>39.286938951389097</v>
      </c>
      <c r="BN48">
        <f ca="1"/>
        <v>40.251009626242201</v>
      </c>
      <c r="BO48">
        <f ca="1"/>
        <v>41.157791651084302</v>
      </c>
      <c r="BP48">
        <f ca="1"/>
        <v>42.0270981824617</v>
      </c>
      <c r="BQ48">
        <f ca="1"/>
        <v>42.8750755936967</v>
      </c>
      <c r="BR48">
        <f ca="1"/>
        <v>43.716312979740501</v>
      </c>
      <c r="BS48">
        <f ca="1"/>
        <v>44.565580591141597</v>
      </c>
      <c r="BT48">
        <f ca="1"/>
        <v>45.4397608150175</v>
      </c>
      <c r="BU48">
        <f ca="1"/>
        <v>46.360718390266001</v>
      </c>
      <c r="BV48">
        <f ca="1"/>
        <v>47.360692863015103</v>
      </c>
      <c r="BW48">
        <f ca="1"/>
        <v>48.494726259389402</v>
      </c>
      <c r="BX48">
        <f ca="1"/>
        <v>49.8771974022102</v>
      </c>
      <c r="BY48">
        <f ca="1"/>
        <v>51.8441595091072</v>
      </c>
      <c r="BZ48">
        <f ca="1"/>
        <v>53.074198804221197</v>
      </c>
    </row>
    <row r="49" spans="34:78">
      <c r="AH49">
        <v>5.75</v>
      </c>
      <c r="AI49" s="47">
        <f t="shared" ca="1" si="5"/>
        <v>25.2461215286427</v>
      </c>
      <c r="AJ49" s="47">
        <f t="shared" ca="1" si="5"/>
        <v>28.042038173226199</v>
      </c>
      <c r="AK49" s="47">
        <f t="shared" ca="1" si="5"/>
        <v>31.7868958576409</v>
      </c>
      <c r="AL49" s="47">
        <f t="shared" ca="1" si="5"/>
        <v>37.067258816448202</v>
      </c>
      <c r="AM49" s="47">
        <f t="shared" ca="1" si="5"/>
        <v>42.0270981824617</v>
      </c>
      <c r="AN49" s="47">
        <f t="shared" ca="1" si="5"/>
        <v>46.360718390266001</v>
      </c>
      <c r="AO49" s="47">
        <f t="shared" ca="1" si="5"/>
        <v>49.8771974022102</v>
      </c>
      <c r="AP49" s="47">
        <f t="shared" ca="1" si="5"/>
        <v>51.8441595091072</v>
      </c>
      <c r="AQ49" s="47">
        <f t="shared" ca="1" si="5"/>
        <v>53.074198804221197</v>
      </c>
      <c r="AR49">
        <v>47</v>
      </c>
      <c r="AT49">
        <v>48</v>
      </c>
      <c r="AU49" t="s">
        <v>211</v>
      </c>
      <c r="AV49">
        <v>5.9975954518908399</v>
      </c>
      <c r="AW49">
        <v>83.149123552005193</v>
      </c>
      <c r="AX49">
        <v>64.542829302100401</v>
      </c>
      <c r="AY49">
        <v>51.278809569255102</v>
      </c>
      <c r="AZ49">
        <v>41.098357871664298</v>
      </c>
      <c r="BA49">
        <v>23.5813834577588</v>
      </c>
      <c r="BE49">
        <f ca="1"/>
        <v>5.83</v>
      </c>
      <c r="BF49">
        <f ca="1"/>
        <v>25.288786999999999</v>
      </c>
      <c r="BG49">
        <f ca="1"/>
        <v>28.093773590000001</v>
      </c>
      <c r="BH49">
        <f ca="1"/>
        <v>31.845347360000002</v>
      </c>
      <c r="BI49">
        <f ca="1"/>
        <v>34.09937772</v>
      </c>
      <c r="BJ49">
        <f ca="1"/>
        <v>35.769296240000003</v>
      </c>
      <c r="BK49">
        <f ca="1"/>
        <v>37.12987785</v>
      </c>
      <c r="BL49">
        <f ca="1"/>
        <v>38.302036549999997</v>
      </c>
      <c r="BM49">
        <f ca="1"/>
        <v>39.350574620000003</v>
      </c>
      <c r="BN49">
        <f ca="1"/>
        <v>40.315056810000002</v>
      </c>
      <c r="BO49">
        <f ca="1"/>
        <v>41.222230500000002</v>
      </c>
      <c r="BP49">
        <f ca="1"/>
        <v>42.091927920000003</v>
      </c>
      <c r="BQ49">
        <f ca="1"/>
        <v>42.940310359999998</v>
      </c>
      <c r="BR49">
        <f ca="1"/>
        <v>43.781980650000001</v>
      </c>
      <c r="BS49">
        <f ca="1"/>
        <v>44.631723999999998</v>
      </c>
      <c r="BT49">
        <f ca="1"/>
        <v>45.506441580000001</v>
      </c>
      <c r="BU49">
        <f ca="1"/>
        <v>46.428024829999998</v>
      </c>
      <c r="BV49">
        <f ca="1"/>
        <v>47.428756020000002</v>
      </c>
      <c r="BW49">
        <f ca="1"/>
        <v>48.563755159999999</v>
      </c>
      <c r="BX49">
        <f ca="1"/>
        <v>49.947573310000003</v>
      </c>
      <c r="BY49">
        <f ca="1"/>
        <v>51.91680495</v>
      </c>
      <c r="BZ49">
        <f ca="1"/>
        <v>53.148491040000003</v>
      </c>
    </row>
    <row r="50" spans="34:78">
      <c r="AH50">
        <v>5.83</v>
      </c>
      <c r="AI50" s="47">
        <f t="shared" ca="1" si="5"/>
        <v>25.288786999999999</v>
      </c>
      <c r="AJ50" s="47">
        <f t="shared" ca="1" si="5"/>
        <v>28.093773590000001</v>
      </c>
      <c r="AK50" s="47">
        <f t="shared" ca="1" si="5"/>
        <v>31.845347360000002</v>
      </c>
      <c r="AL50" s="47">
        <f t="shared" ca="1" si="5"/>
        <v>37.12987785</v>
      </c>
      <c r="AM50" s="47">
        <f t="shared" ca="1" si="5"/>
        <v>42.091927920000003</v>
      </c>
      <c r="AN50" s="47">
        <f t="shared" ca="1" si="5"/>
        <v>46.428024829999998</v>
      </c>
      <c r="AO50" s="47">
        <f t="shared" ca="1" si="5"/>
        <v>49.947573310000003</v>
      </c>
      <c r="AP50" s="47">
        <f t="shared" ca="1" si="5"/>
        <v>51.91680495</v>
      </c>
      <c r="AQ50" s="47">
        <f t="shared" ca="1" si="5"/>
        <v>53.148491040000003</v>
      </c>
      <c r="AR50">
        <v>48</v>
      </c>
      <c r="AT50">
        <v>49</v>
      </c>
      <c r="AU50" t="s">
        <v>211</v>
      </c>
      <c r="AV50">
        <v>6.0809287852241702</v>
      </c>
      <c r="AW50">
        <v>83.3778889201879</v>
      </c>
      <c r="AX50">
        <v>64.697453226714401</v>
      </c>
      <c r="AY50">
        <v>51.370433653597502</v>
      </c>
      <c r="AZ50">
        <v>41.140927130206499</v>
      </c>
      <c r="BA50">
        <v>23.6094479460169</v>
      </c>
      <c r="BE50">
        <f ca="1"/>
        <v>5.92</v>
      </c>
      <c r="BF50">
        <f ca="1"/>
        <v>25.334915720000001</v>
      </c>
      <c r="BG50">
        <f ca="1"/>
        <v>28.135740890000001</v>
      </c>
      <c r="BH50">
        <f ca="1"/>
        <v>31.8863944</v>
      </c>
      <c r="BI50">
        <f ca="1"/>
        <v>34.14188472</v>
      </c>
      <c r="BJ50">
        <f ca="1"/>
        <v>35.813694740000003</v>
      </c>
      <c r="BK50">
        <f ca="1"/>
        <v>37.176272320000002</v>
      </c>
      <c r="BL50">
        <f ca="1"/>
        <v>38.350451700000001</v>
      </c>
      <c r="BM50">
        <f ca="1"/>
        <v>39.401018069999999</v>
      </c>
      <c r="BN50">
        <f ca="1"/>
        <v>40.36753976</v>
      </c>
      <c r="BO50">
        <f ca="1"/>
        <v>41.276776269999999</v>
      </c>
      <c r="BP50">
        <f ca="1"/>
        <v>42.148576970000001</v>
      </c>
      <c r="BQ50">
        <f ca="1"/>
        <v>42.999124760000001</v>
      </c>
      <c r="BR50">
        <f ca="1"/>
        <v>43.843049860000001</v>
      </c>
      <c r="BS50">
        <f ca="1"/>
        <v>44.695173279999999</v>
      </c>
      <c r="BT50">
        <f ca="1"/>
        <v>45.57244566</v>
      </c>
      <c r="BU50">
        <f ca="1"/>
        <v>46.496831380000003</v>
      </c>
      <c r="BV50">
        <f ca="1"/>
        <v>47.50072961</v>
      </c>
      <c r="BW50">
        <f ca="1"/>
        <v>48.639470660000001</v>
      </c>
      <c r="BX50">
        <f ca="1"/>
        <v>50.02805721</v>
      </c>
      <c r="BY50">
        <f ca="1"/>
        <v>52.004444339999999</v>
      </c>
      <c r="BZ50">
        <f ca="1"/>
        <v>53.240815329999997</v>
      </c>
    </row>
    <row r="51" spans="34:78">
      <c r="AH51">
        <v>5.92</v>
      </c>
      <c r="AI51" s="47">
        <f t="shared" ca="1" si="5"/>
        <v>25.334915720000001</v>
      </c>
      <c r="AJ51" s="47">
        <f t="shared" ca="1" si="5"/>
        <v>28.135740890000001</v>
      </c>
      <c r="AK51" s="47">
        <f t="shared" ca="1" si="5"/>
        <v>31.8863944</v>
      </c>
      <c r="AL51" s="47">
        <f t="shared" ca="1" si="5"/>
        <v>37.176272320000002</v>
      </c>
      <c r="AM51" s="47">
        <f t="shared" ca="1" si="5"/>
        <v>42.148576970000001</v>
      </c>
      <c r="AN51" s="47">
        <f t="shared" ca="1" si="5"/>
        <v>46.496831380000003</v>
      </c>
      <c r="AO51" s="47">
        <f t="shared" ca="1" si="5"/>
        <v>50.02805721</v>
      </c>
      <c r="AP51" s="47">
        <f t="shared" ca="1" si="5"/>
        <v>52.004444339999999</v>
      </c>
      <c r="AQ51" s="47">
        <f t="shared" ca="1" si="5"/>
        <v>53.240815329999997</v>
      </c>
      <c r="AR51">
        <v>49</v>
      </c>
      <c r="AT51">
        <v>50</v>
      </c>
      <c r="AU51" t="s">
        <v>211</v>
      </c>
      <c r="AV51">
        <v>6.1642621185575104</v>
      </c>
      <c r="AW51">
        <v>83.598389016649406</v>
      </c>
      <c r="AX51">
        <v>64.846088234902894</v>
      </c>
      <c r="AY51">
        <v>51.456024446476</v>
      </c>
      <c r="AZ51">
        <v>41.178360965974697</v>
      </c>
      <c r="BA51">
        <v>23.6342511209401</v>
      </c>
      <c r="BE51">
        <f ca="1"/>
        <v>6</v>
      </c>
      <c r="BF51">
        <f ca="1"/>
        <v>25.376624639999999</v>
      </c>
      <c r="BG51">
        <f ca="1"/>
        <v>28.171624349999998</v>
      </c>
      <c r="BH51">
        <f ca="1"/>
        <v>31.919671409999999</v>
      </c>
      <c r="BI51">
        <f ca="1"/>
        <v>34.175852399999997</v>
      </c>
      <c r="BJ51">
        <f ca="1"/>
        <v>35.849084840000003</v>
      </c>
      <c r="BK51">
        <f ca="1"/>
        <v>37.213333730000002</v>
      </c>
      <c r="BL51">
        <f ca="1"/>
        <v>38.389292560000001</v>
      </c>
      <c r="BM51">
        <f ca="1"/>
        <v>39.441699870000001</v>
      </c>
      <c r="BN51">
        <f ca="1"/>
        <v>40.410111239999999</v>
      </c>
      <c r="BO51">
        <f ca="1"/>
        <v>41.321288500000001</v>
      </c>
      <c r="BP51">
        <f ca="1"/>
        <v>42.19509188</v>
      </c>
      <c r="BQ51">
        <f ca="1"/>
        <v>43.047721869999997</v>
      </c>
      <c r="BR51">
        <f ca="1"/>
        <v>43.893833319999999</v>
      </c>
      <c r="BS51">
        <f ca="1"/>
        <v>44.748281460000001</v>
      </c>
      <c r="BT51">
        <f ca="1"/>
        <v>45.628065589999999</v>
      </c>
      <c r="BU51">
        <f ca="1"/>
        <v>46.5552232</v>
      </c>
      <c r="BV51">
        <f ca="1"/>
        <v>47.562271869999996</v>
      </c>
      <c r="BW51">
        <f ca="1"/>
        <v>48.704756150000001</v>
      </c>
      <c r="BX51">
        <f ca="1"/>
        <v>50.098140520000001</v>
      </c>
      <c r="BY51">
        <f ca="1"/>
        <v>52.081775149999999</v>
      </c>
      <c r="BZ51">
        <f ca="1"/>
        <v>53.322917080000003</v>
      </c>
    </row>
    <row r="52" spans="34:78">
      <c r="AH52">
        <v>6</v>
      </c>
      <c r="AI52" s="47">
        <f t="shared" ca="1" si="5"/>
        <v>25.376624639999999</v>
      </c>
      <c r="AJ52" s="47">
        <f t="shared" ca="1" si="5"/>
        <v>28.171624349999998</v>
      </c>
      <c r="AK52" s="47">
        <f t="shared" ca="1" si="5"/>
        <v>31.919671409999999</v>
      </c>
      <c r="AL52" s="47">
        <f t="shared" ca="1" si="5"/>
        <v>37.213333730000002</v>
      </c>
      <c r="AM52" s="47">
        <f t="shared" ca="1" si="5"/>
        <v>42.19509188</v>
      </c>
      <c r="AN52" s="47">
        <f t="shared" ca="1" si="5"/>
        <v>46.5552232</v>
      </c>
      <c r="AO52" s="47">
        <f t="shared" ca="1" si="5"/>
        <v>50.098140520000001</v>
      </c>
      <c r="AP52" s="47">
        <f t="shared" ca="1" si="5"/>
        <v>52.081775149999999</v>
      </c>
      <c r="AQ52" s="47">
        <f t="shared" ca="1" si="5"/>
        <v>53.322917080000003</v>
      </c>
      <c r="AR52">
        <v>50</v>
      </c>
      <c r="AT52">
        <v>51</v>
      </c>
      <c r="AU52" t="s">
        <v>211</v>
      </c>
      <c r="AV52">
        <v>6.2475954518908399</v>
      </c>
      <c r="AW52">
        <v>83.810922459795805</v>
      </c>
      <c r="AX52">
        <v>64.988966286821807</v>
      </c>
      <c r="AY52">
        <v>51.5358072975285</v>
      </c>
      <c r="AZ52">
        <v>41.210856632052099</v>
      </c>
      <c r="BA52">
        <v>23.6559056882131</v>
      </c>
      <c r="BE52">
        <f ca="1"/>
        <v>6.08</v>
      </c>
      <c r="BF52">
        <f ca="1"/>
        <v>25.414341589999999</v>
      </c>
      <c r="BG52">
        <f ca="1"/>
        <v>28.201932979999999</v>
      </c>
      <c r="BH52">
        <f ca="1"/>
        <v>31.945790150000001</v>
      </c>
      <c r="BI52">
        <f ca="1"/>
        <v>34.201955519999999</v>
      </c>
      <c r="BJ52">
        <f ca="1"/>
        <v>35.876189670000002</v>
      </c>
      <c r="BK52">
        <f ca="1"/>
        <v>37.24182588</v>
      </c>
      <c r="BL52">
        <f ca="1"/>
        <v>38.419358989999999</v>
      </c>
      <c r="BM52">
        <f ca="1"/>
        <v>39.473452989999998</v>
      </c>
      <c r="BN52">
        <f ca="1"/>
        <v>40.44363542</v>
      </c>
      <c r="BO52">
        <f ca="1"/>
        <v>41.356661340000002</v>
      </c>
      <c r="BP52">
        <f ca="1"/>
        <v>42.232396199999997</v>
      </c>
      <c r="BQ52">
        <f ca="1"/>
        <v>43.087054420000001</v>
      </c>
      <c r="BR52">
        <f ca="1"/>
        <v>43.93531334</v>
      </c>
      <c r="BS52">
        <f ca="1"/>
        <v>44.792061250000003</v>
      </c>
      <c r="BT52">
        <f ca="1"/>
        <v>45.674345989999999</v>
      </c>
      <c r="BU52">
        <f ca="1"/>
        <v>46.60427919</v>
      </c>
      <c r="BV52">
        <f ca="1"/>
        <v>47.614499680000002</v>
      </c>
      <c r="BW52">
        <f ca="1"/>
        <v>48.76077257</v>
      </c>
      <c r="BX52">
        <f ca="1"/>
        <v>50.159039280000002</v>
      </c>
      <c r="BY52">
        <f ca="1"/>
        <v>52.1500944</v>
      </c>
      <c r="BZ52">
        <f ca="1"/>
        <v>53.396145509999997</v>
      </c>
    </row>
    <row r="53" spans="34:78">
      <c r="AH53">
        <v>6.08</v>
      </c>
      <c r="AI53" s="47">
        <f t="shared" ca="1" si="5"/>
        <v>25.414341589999999</v>
      </c>
      <c r="AJ53" s="47">
        <f t="shared" ca="1" si="5"/>
        <v>28.201932979999999</v>
      </c>
      <c r="AK53" s="47">
        <f t="shared" ca="1" si="5"/>
        <v>31.945790150000001</v>
      </c>
      <c r="AL53" s="47">
        <f t="shared" ca="1" si="5"/>
        <v>37.24182588</v>
      </c>
      <c r="AM53" s="47">
        <f t="shared" ca="1" si="5"/>
        <v>42.232396199999997</v>
      </c>
      <c r="AN53" s="47">
        <f t="shared" ca="1" si="5"/>
        <v>46.60427919</v>
      </c>
      <c r="AO53" s="47">
        <f t="shared" ca="1" si="5"/>
        <v>50.159039280000002</v>
      </c>
      <c r="AP53" s="47">
        <f t="shared" ca="1" si="5"/>
        <v>52.1500944</v>
      </c>
      <c r="AQ53" s="47">
        <f t="shared" ca="1" si="5"/>
        <v>53.396145509999997</v>
      </c>
      <c r="AR53">
        <v>51</v>
      </c>
      <c r="AT53">
        <v>52</v>
      </c>
      <c r="AU53" t="s">
        <v>211</v>
      </c>
      <c r="AV53">
        <v>6.3309287852241702</v>
      </c>
      <c r="AW53">
        <v>84.015777086767102</v>
      </c>
      <c r="AX53">
        <v>65.126310363555703</v>
      </c>
      <c r="AY53">
        <v>51.610000467664896</v>
      </c>
      <c r="AZ53">
        <v>41.238605355807998</v>
      </c>
      <c r="BA53">
        <v>23.674521269354099</v>
      </c>
      <c r="BE53">
        <f ca="1"/>
        <v>6.17</v>
      </c>
      <c r="BF53">
        <f ca="1"/>
        <v>25.4488029</v>
      </c>
      <c r="BG53">
        <f ca="1"/>
        <v>28.227467690000001</v>
      </c>
      <c r="BH53">
        <f ca="1"/>
        <v>31.965637489999999</v>
      </c>
      <c r="BI53">
        <f ca="1"/>
        <v>34.221136450000003</v>
      </c>
      <c r="BJ53">
        <f ca="1"/>
        <v>35.895995360000001</v>
      </c>
      <c r="BK53">
        <f ca="1"/>
        <v>37.262772480000002</v>
      </c>
      <c r="BL53">
        <f ca="1"/>
        <v>38.441708519999999</v>
      </c>
      <c r="BM53">
        <f ca="1"/>
        <v>39.497366370000002</v>
      </c>
      <c r="BN53">
        <f ca="1"/>
        <v>40.46923108</v>
      </c>
      <c r="BO53">
        <f ca="1"/>
        <v>41.38404251</v>
      </c>
      <c r="BP53">
        <f ca="1"/>
        <v>42.261666150000003</v>
      </c>
      <c r="BQ53">
        <f ca="1"/>
        <v>43.118327209999997</v>
      </c>
      <c r="BR53">
        <f ca="1"/>
        <v>43.968723789999999</v>
      </c>
      <c r="BS53">
        <f ca="1"/>
        <v>44.827776559999997</v>
      </c>
      <c r="BT53">
        <f ca="1"/>
        <v>45.712582480000002</v>
      </c>
      <c r="BU53">
        <f ca="1"/>
        <v>46.64532921</v>
      </c>
      <c r="BV53">
        <f ca="1"/>
        <v>47.658781040000001</v>
      </c>
      <c r="BW53">
        <f ca="1"/>
        <v>48.808932319999997</v>
      </c>
      <c r="BX53">
        <f ca="1"/>
        <v>50.212221739999997</v>
      </c>
      <c r="BY53">
        <f ca="1"/>
        <v>52.210952949999999</v>
      </c>
      <c r="BZ53">
        <f ca="1"/>
        <v>53.462104979999999</v>
      </c>
    </row>
    <row r="54" spans="34:78">
      <c r="AH54">
        <v>6.17</v>
      </c>
      <c r="AI54" s="47">
        <f t="shared" ref="AI54:AQ63" ca="1" si="6">IF(AND(AI$3&gt;=MIN($J$5:$AD$5),AI$3&lt;=MAX($J$5:$AD$5)),IF(INDEX(allCentiles,$AR54,MATCH(AI$3,topRow))=0,"",INDEX(allCentiles,$AR54,MATCH(AI$3,topRow))),NA())</f>
        <v>25.4488029</v>
      </c>
      <c r="AJ54" s="47">
        <f t="shared" ca="1" si="6"/>
        <v>28.227467690000001</v>
      </c>
      <c r="AK54" s="47">
        <f t="shared" ca="1" si="6"/>
        <v>31.965637489999999</v>
      </c>
      <c r="AL54" s="47">
        <f t="shared" ca="1" si="6"/>
        <v>37.262772480000002</v>
      </c>
      <c r="AM54" s="47">
        <f t="shared" ca="1" si="6"/>
        <v>42.261666150000003</v>
      </c>
      <c r="AN54" s="47">
        <f t="shared" ca="1" si="6"/>
        <v>46.64532921</v>
      </c>
      <c r="AO54" s="47">
        <f t="shared" ca="1" si="6"/>
        <v>50.212221739999997</v>
      </c>
      <c r="AP54" s="47">
        <f t="shared" ca="1" si="6"/>
        <v>52.210952949999999</v>
      </c>
      <c r="AQ54" s="47">
        <f t="shared" ca="1" si="6"/>
        <v>53.462104979999999</v>
      </c>
      <c r="AR54">
        <v>52</v>
      </c>
      <c r="AT54">
        <v>53</v>
      </c>
      <c r="AU54" t="s">
        <v>211</v>
      </c>
      <c r="AV54">
        <v>6.4142621185575104</v>
      </c>
      <c r="AW54">
        <v>84.213230334898995</v>
      </c>
      <c r="AX54">
        <v>65.258334809455306</v>
      </c>
      <c r="AY54">
        <v>51.678815330854</v>
      </c>
      <c r="AZ54">
        <v>41.261792503592702</v>
      </c>
      <c r="BA54">
        <v>23.6902044768221</v>
      </c>
      <c r="BE54">
        <f ca="1"/>
        <v>6.25</v>
      </c>
      <c r="BF54">
        <f ca="1"/>
        <v>25.480732450000001</v>
      </c>
      <c r="BG54">
        <f ca="1"/>
        <v>28.24899607</v>
      </c>
      <c r="BH54">
        <f ca="1"/>
        <v>31.98003877</v>
      </c>
      <c r="BI54">
        <f ca="1"/>
        <v>34.234259250000001</v>
      </c>
      <c r="BJ54">
        <f ca="1"/>
        <v>35.909397599999998</v>
      </c>
      <c r="BK54">
        <f ca="1"/>
        <v>37.277097050000002</v>
      </c>
      <c r="BL54">
        <f ca="1"/>
        <v>38.457290200000003</v>
      </c>
      <c r="BM54">
        <f ca="1"/>
        <v>39.514413130000001</v>
      </c>
      <c r="BN54">
        <f ca="1"/>
        <v>40.487894590000003</v>
      </c>
      <c r="BO54">
        <f ca="1"/>
        <v>41.404451180000002</v>
      </c>
      <c r="BP54">
        <f ca="1"/>
        <v>42.283943600000001</v>
      </c>
      <c r="BQ54">
        <f ca="1"/>
        <v>43.142605099999997</v>
      </c>
      <c r="BR54">
        <f ca="1"/>
        <v>43.99515306</v>
      </c>
      <c r="BS54">
        <f ca="1"/>
        <v>44.856540420000002</v>
      </c>
      <c r="BT54">
        <f ca="1"/>
        <v>45.743914220000001</v>
      </c>
      <c r="BU54">
        <f ca="1"/>
        <v>46.679540879999998</v>
      </c>
      <c r="BV54">
        <f ca="1"/>
        <v>47.696315499999997</v>
      </c>
      <c r="BW54">
        <f ca="1"/>
        <v>48.850472529999998</v>
      </c>
      <c r="BX54">
        <f ca="1"/>
        <v>50.258972649999997</v>
      </c>
      <c r="BY54">
        <f ca="1"/>
        <v>52.265706819999998</v>
      </c>
      <c r="BZ54">
        <f ca="1"/>
        <v>53.522198119999999</v>
      </c>
    </row>
    <row r="55" spans="34:78">
      <c r="AH55">
        <v>6.25</v>
      </c>
      <c r="AI55" s="47">
        <f t="shared" ca="1" si="6"/>
        <v>25.480732450000001</v>
      </c>
      <c r="AJ55" s="47">
        <f t="shared" ca="1" si="6"/>
        <v>28.24899607</v>
      </c>
      <c r="AK55" s="47">
        <f t="shared" ca="1" si="6"/>
        <v>31.98003877</v>
      </c>
      <c r="AL55" s="47">
        <f t="shared" ca="1" si="6"/>
        <v>37.277097050000002</v>
      </c>
      <c r="AM55" s="47">
        <f t="shared" ca="1" si="6"/>
        <v>42.283943600000001</v>
      </c>
      <c r="AN55" s="47">
        <f t="shared" ca="1" si="6"/>
        <v>46.679540879999998</v>
      </c>
      <c r="AO55" s="47">
        <f t="shared" ca="1" si="6"/>
        <v>50.258972649999997</v>
      </c>
      <c r="AP55" s="47">
        <f t="shared" ca="1" si="6"/>
        <v>52.265706819999998</v>
      </c>
      <c r="AQ55" s="47">
        <f t="shared" ca="1" si="6"/>
        <v>53.522198119999999</v>
      </c>
      <c r="AR55">
        <v>53</v>
      </c>
      <c r="AT55">
        <v>54</v>
      </c>
      <c r="AU55" t="s">
        <v>211</v>
      </c>
      <c r="AV55">
        <v>6.4975954518908399</v>
      </c>
      <c r="AW55">
        <v>84.403549610760393</v>
      </c>
      <c r="AX55">
        <v>65.385245662192503</v>
      </c>
      <c r="AY55">
        <v>51.742456571472403</v>
      </c>
      <c r="AZ55">
        <v>41.280597742128897</v>
      </c>
      <c r="BA55">
        <v>23.703058988006699</v>
      </c>
      <c r="BE55">
        <f ca="1"/>
        <v>6.33</v>
      </c>
      <c r="BF55">
        <f ca="1"/>
        <v>25.5022689759267</v>
      </c>
      <c r="BG55">
        <f ca="1"/>
        <v>28.258404050141301</v>
      </c>
      <c r="BH55">
        <f ca="1"/>
        <v>31.982507481524099</v>
      </c>
      <c r="BI55">
        <f ca="1"/>
        <v>34.236586649487897</v>
      </c>
      <c r="BJ55">
        <f ca="1"/>
        <v>35.913177252431304</v>
      </c>
      <c r="BK55">
        <f ca="1"/>
        <v>37.282893741244003</v>
      </c>
      <c r="BL55">
        <f ca="1"/>
        <v>38.465350610439799</v>
      </c>
      <c r="BM55">
        <f ca="1"/>
        <v>39.524865952204102</v>
      </c>
      <c r="BN55">
        <f ca="1"/>
        <v>40.500823636401201</v>
      </c>
      <c r="BO55">
        <f ca="1"/>
        <v>41.419927438797103</v>
      </c>
      <c r="BP55">
        <f ca="1"/>
        <v>42.302042151317004</v>
      </c>
      <c r="BQ55">
        <f ca="1"/>
        <v>43.163416292077699</v>
      </c>
      <c r="BR55">
        <f ca="1"/>
        <v>44.018792556915002</v>
      </c>
      <c r="BS55">
        <f ca="1"/>
        <v>44.883160891071697</v>
      </c>
      <c r="BT55">
        <f ca="1"/>
        <v>45.7737220634328</v>
      </c>
      <c r="BU55">
        <f ca="1"/>
        <v>46.712823433237403</v>
      </c>
      <c r="BV55">
        <f ca="1"/>
        <v>47.733490719007399</v>
      </c>
      <c r="BW55">
        <f ca="1"/>
        <v>48.892192862203999</v>
      </c>
      <c r="BX55">
        <f ca="1"/>
        <v>50.306390236679597</v>
      </c>
      <c r="BY55">
        <f ca="1"/>
        <v>52.321457561721303</v>
      </c>
      <c r="BZ55">
        <f ca="1"/>
        <v>53.5832572485686</v>
      </c>
    </row>
    <row r="56" spans="34:78">
      <c r="AH56">
        <v>6.33</v>
      </c>
      <c r="AI56" s="47">
        <f t="shared" ca="1" si="6"/>
        <v>25.5022689759267</v>
      </c>
      <c r="AJ56" s="47">
        <f t="shared" ca="1" si="6"/>
        <v>28.258404050141301</v>
      </c>
      <c r="AK56" s="47">
        <f t="shared" ca="1" si="6"/>
        <v>31.982507481524099</v>
      </c>
      <c r="AL56" s="47">
        <f t="shared" ca="1" si="6"/>
        <v>37.282893741244003</v>
      </c>
      <c r="AM56" s="47">
        <f t="shared" ca="1" si="6"/>
        <v>42.302042151317004</v>
      </c>
      <c r="AN56" s="47">
        <f t="shared" ca="1" si="6"/>
        <v>46.712823433237403</v>
      </c>
      <c r="AO56" s="47">
        <f t="shared" ca="1" si="6"/>
        <v>50.306390236679597</v>
      </c>
      <c r="AP56" s="47">
        <f t="shared" ca="1" si="6"/>
        <v>52.321457561721303</v>
      </c>
      <c r="AQ56" s="47">
        <f t="shared" ca="1" si="6"/>
        <v>53.5832572485686</v>
      </c>
      <c r="AR56">
        <v>54</v>
      </c>
      <c r="AT56">
        <v>55</v>
      </c>
      <c r="AU56" t="s">
        <v>211</v>
      </c>
      <c r="AV56">
        <v>6.5809287852241702</v>
      </c>
      <c r="AW56">
        <v>84.586992666520601</v>
      </c>
      <c r="AX56">
        <v>65.507240983815393</v>
      </c>
      <c r="AY56">
        <v>51.801122383285403</v>
      </c>
      <c r="AZ56">
        <v>41.295195197925899</v>
      </c>
      <c r="BA56">
        <v>23.7131856190131</v>
      </c>
      <c r="BE56">
        <f ca="1"/>
        <v>6.42</v>
      </c>
      <c r="BF56">
        <f ca="1"/>
        <v>25.538221180000001</v>
      </c>
      <c r="BG56">
        <f ca="1"/>
        <v>28.281153060000001</v>
      </c>
      <c r="BH56">
        <f ca="1"/>
        <v>31.993465969999999</v>
      </c>
      <c r="BI56">
        <f ca="1"/>
        <v>34.243212</v>
      </c>
      <c r="BJ56">
        <f ca="1"/>
        <v>35.917823949999999</v>
      </c>
      <c r="BK56">
        <f ca="1"/>
        <v>37.286680089999997</v>
      </c>
      <c r="BL56">
        <f ca="1"/>
        <v>38.468928480000002</v>
      </c>
      <c r="BM56">
        <f ca="1"/>
        <v>39.528671160000002</v>
      </c>
      <c r="BN56">
        <f ca="1"/>
        <v>40.50518082</v>
      </c>
      <c r="BO56">
        <f ca="1"/>
        <v>41.425102340000002</v>
      </c>
      <c r="BP56">
        <f ca="1"/>
        <v>42.308271810000001</v>
      </c>
      <c r="BQ56">
        <f ca="1"/>
        <v>43.170929690000001</v>
      </c>
      <c r="BR56">
        <f ca="1"/>
        <v>44.027827739999999</v>
      </c>
      <c r="BS56">
        <f ca="1"/>
        <v>44.893982860000001</v>
      </c>
      <c r="BT56">
        <f ca="1"/>
        <v>45.786645790000001</v>
      </c>
      <c r="BU56">
        <f ca="1"/>
        <v>46.728249259999998</v>
      </c>
      <c r="BV56">
        <f ca="1"/>
        <v>47.751967540000003</v>
      </c>
      <c r="BW56">
        <f ca="1"/>
        <v>48.914550519999999</v>
      </c>
      <c r="BX56">
        <f ca="1"/>
        <v>50.33408352</v>
      </c>
      <c r="BY56">
        <f ca="1"/>
        <v>52.357886489999999</v>
      </c>
      <c r="BZ56">
        <f ca="1"/>
        <v>53.62583154</v>
      </c>
    </row>
    <row r="57" spans="34:78">
      <c r="AH57">
        <v>6.42</v>
      </c>
      <c r="AI57" s="47">
        <f t="shared" ca="1" si="6"/>
        <v>25.538221180000001</v>
      </c>
      <c r="AJ57" s="47">
        <f t="shared" ca="1" si="6"/>
        <v>28.281153060000001</v>
      </c>
      <c r="AK57" s="47">
        <f t="shared" ca="1" si="6"/>
        <v>31.993465969999999</v>
      </c>
      <c r="AL57" s="47">
        <f t="shared" ca="1" si="6"/>
        <v>37.286680089999997</v>
      </c>
      <c r="AM57" s="47">
        <f t="shared" ca="1" si="6"/>
        <v>42.308271810000001</v>
      </c>
      <c r="AN57" s="47">
        <f t="shared" ca="1" si="6"/>
        <v>46.728249259999998</v>
      </c>
      <c r="AO57" s="47">
        <f t="shared" ca="1" si="6"/>
        <v>50.33408352</v>
      </c>
      <c r="AP57" s="47">
        <f t="shared" ca="1" si="6"/>
        <v>52.357886489999999</v>
      </c>
      <c r="AQ57" s="47">
        <f t="shared" ca="1" si="6"/>
        <v>53.62583154</v>
      </c>
      <c r="AR57">
        <v>55</v>
      </c>
      <c r="AT57">
        <v>56</v>
      </c>
      <c r="AU57" t="s">
        <v>211</v>
      </c>
      <c r="AV57">
        <v>6.6642621185575104</v>
      </c>
      <c r="AW57">
        <v>84.763807941540904</v>
      </c>
      <c r="AX57">
        <v>65.624511164828206</v>
      </c>
      <c r="AY57">
        <v>51.855004655381997</v>
      </c>
      <c r="AZ57">
        <v>41.305753609850903</v>
      </c>
      <c r="BA57">
        <v>23.720682394911499</v>
      </c>
      <c r="BE57">
        <f ca="1"/>
        <v>6.5</v>
      </c>
      <c r="BF57">
        <f ca="1"/>
        <v>25.557994099215399</v>
      </c>
      <c r="BG57">
        <f ca="1"/>
        <v>28.2900154014999</v>
      </c>
      <c r="BH57">
        <f ca="1"/>
        <v>31.995317449885299</v>
      </c>
      <c r="BI57">
        <f ca="1"/>
        <v>34.244330450226002</v>
      </c>
      <c r="BJ57">
        <f ca="1"/>
        <v>35.919782784449197</v>
      </c>
      <c r="BK57">
        <f ca="1"/>
        <v>37.290071596402903</v>
      </c>
      <c r="BL57">
        <f ca="1"/>
        <v>38.474027287981002</v>
      </c>
      <c r="BM57">
        <f ca="1"/>
        <v>39.535627176379499</v>
      </c>
      <c r="BN57">
        <f ca="1"/>
        <v>40.514091640441698</v>
      </c>
      <c r="BO57">
        <f ca="1"/>
        <v>41.436045613716999</v>
      </c>
      <c r="BP57">
        <f ca="1"/>
        <v>42.321322373767799</v>
      </c>
      <c r="BQ57">
        <f ca="1"/>
        <v>43.186170559642598</v>
      </c>
      <c r="BR57">
        <f ca="1"/>
        <v>44.045359346504</v>
      </c>
      <c r="BS57">
        <f ca="1"/>
        <v>44.913933111608699</v>
      </c>
      <c r="BT57">
        <f ca="1"/>
        <v>45.8091837956474</v>
      </c>
      <c r="BU57">
        <f ca="1"/>
        <v>46.753607078286997</v>
      </c>
      <c r="BV57">
        <f ca="1"/>
        <v>47.780479428949</v>
      </c>
      <c r="BW57">
        <f ca="1"/>
        <v>48.946734232445202</v>
      </c>
      <c r="BX57">
        <f ca="1"/>
        <v>50.370846704313699</v>
      </c>
      <c r="BY57">
        <f ca="1"/>
        <v>52.401286625102898</v>
      </c>
      <c r="BZ57">
        <f ca="1"/>
        <v>53.673412757440502</v>
      </c>
    </row>
    <row r="58" spans="34:78">
      <c r="AH58">
        <v>6.5</v>
      </c>
      <c r="AI58" s="47">
        <f t="shared" ca="1" si="6"/>
        <v>25.557994099215399</v>
      </c>
      <c r="AJ58" s="47">
        <f t="shared" ca="1" si="6"/>
        <v>28.2900154014999</v>
      </c>
      <c r="AK58" s="47">
        <f t="shared" ca="1" si="6"/>
        <v>31.995317449885299</v>
      </c>
      <c r="AL58" s="47">
        <f t="shared" ca="1" si="6"/>
        <v>37.290071596402903</v>
      </c>
      <c r="AM58" s="47">
        <f t="shared" ca="1" si="6"/>
        <v>42.321322373767799</v>
      </c>
      <c r="AN58" s="47">
        <f t="shared" ca="1" si="6"/>
        <v>46.753607078286997</v>
      </c>
      <c r="AO58" s="47">
        <f t="shared" ca="1" si="6"/>
        <v>50.370846704313699</v>
      </c>
      <c r="AP58" s="47">
        <f t="shared" ca="1" si="6"/>
        <v>52.401286625102898</v>
      </c>
      <c r="AQ58" s="47">
        <f t="shared" ca="1" si="6"/>
        <v>53.673412757440502</v>
      </c>
      <c r="AR58">
        <v>56</v>
      </c>
      <c r="AT58">
        <v>57</v>
      </c>
      <c r="AU58" t="s">
        <v>211</v>
      </c>
      <c r="AV58">
        <v>6.7475954518908399</v>
      </c>
      <c r="AW58">
        <v>84.934234892839299</v>
      </c>
      <c r="AX58">
        <v>65.737239217360894</v>
      </c>
      <c r="AY58">
        <v>51.904289153979001</v>
      </c>
      <c r="AZ58">
        <v>41.312436478596702</v>
      </c>
      <c r="BA58">
        <v>23.725644618921201</v>
      </c>
      <c r="BE58">
        <f ca="1"/>
        <v>6.58</v>
      </c>
      <c r="BF58">
        <f ca="1"/>
        <v>25.56411559</v>
      </c>
      <c r="BG58">
        <f ca="1"/>
        <v>28.292064010000001</v>
      </c>
      <c r="BH58">
        <f ca="1"/>
        <v>31.992684300000001</v>
      </c>
      <c r="BI58">
        <f ca="1"/>
        <v>34.239182880000001</v>
      </c>
      <c r="BJ58">
        <f ca="1"/>
        <v>35.912955269999998</v>
      </c>
      <c r="BK58">
        <f ca="1"/>
        <v>37.282021929999999</v>
      </c>
      <c r="BL58">
        <f ca="1"/>
        <v>38.465050840000004</v>
      </c>
      <c r="BM58">
        <f ca="1"/>
        <v>39.525934880000001</v>
      </c>
      <c r="BN58">
        <f ca="1"/>
        <v>40.503845929999997</v>
      </c>
      <c r="BO58">
        <f ca="1"/>
        <v>41.425379700000001</v>
      </c>
      <c r="BP58">
        <f ca="1"/>
        <v>42.310352020000003</v>
      </c>
      <c r="BQ58">
        <f ca="1"/>
        <v>43.175002300000003</v>
      </c>
      <c r="BR58">
        <f ca="1"/>
        <v>44.034097250000002</v>
      </c>
      <c r="BS58">
        <f ca="1"/>
        <v>44.902685460000001</v>
      </c>
      <c r="BT58">
        <f ca="1"/>
        <v>45.798071409999999</v>
      </c>
      <c r="BU58">
        <f ca="1"/>
        <v>46.742775629999997</v>
      </c>
      <c r="BV58">
        <f ca="1"/>
        <v>47.770121369999998</v>
      </c>
      <c r="BW58">
        <f ca="1"/>
        <v>48.937134999999998</v>
      </c>
      <c r="BX58">
        <f ca="1"/>
        <v>50.36250716</v>
      </c>
      <c r="BY58">
        <f ca="1"/>
        <v>52.39540822</v>
      </c>
      <c r="BZ58">
        <f ca="1"/>
        <v>53.669492679999998</v>
      </c>
    </row>
    <row r="59" spans="34:78">
      <c r="AH59">
        <v>6.58</v>
      </c>
      <c r="AI59" s="47">
        <f t="shared" ca="1" si="6"/>
        <v>25.56411559</v>
      </c>
      <c r="AJ59" s="47">
        <f t="shared" ca="1" si="6"/>
        <v>28.292064010000001</v>
      </c>
      <c r="AK59" s="47">
        <f t="shared" ca="1" si="6"/>
        <v>31.992684300000001</v>
      </c>
      <c r="AL59" s="47">
        <f t="shared" ca="1" si="6"/>
        <v>37.282021929999999</v>
      </c>
      <c r="AM59" s="47">
        <f t="shared" ca="1" si="6"/>
        <v>42.310352020000003</v>
      </c>
      <c r="AN59" s="47">
        <f t="shared" ca="1" si="6"/>
        <v>46.742775629999997</v>
      </c>
      <c r="AO59" s="47">
        <f t="shared" ca="1" si="6"/>
        <v>50.36250716</v>
      </c>
      <c r="AP59" s="47">
        <f t="shared" ca="1" si="6"/>
        <v>52.39540822</v>
      </c>
      <c r="AQ59" s="47">
        <f t="shared" ca="1" si="6"/>
        <v>53.669492679999998</v>
      </c>
      <c r="AR59">
        <v>57</v>
      </c>
      <c r="AT59">
        <v>58</v>
      </c>
      <c r="AU59" t="s">
        <v>211</v>
      </c>
      <c r="AV59">
        <v>6.8309287852241702</v>
      </c>
      <c r="AW59">
        <v>85.0985043321201</v>
      </c>
      <c r="AX59">
        <v>65.845601069228195</v>
      </c>
      <c r="AY59">
        <v>51.949155704704502</v>
      </c>
      <c r="AZ59">
        <v>41.315402213149497</v>
      </c>
      <c r="BA59">
        <v>23.728164940633899</v>
      </c>
      <c r="BE59">
        <f ca="1"/>
        <v>6.67</v>
      </c>
      <c r="BF59">
        <f ca="1"/>
        <v>25.588285930000001</v>
      </c>
      <c r="BG59">
        <f ca="1"/>
        <v>28.29969337</v>
      </c>
      <c r="BH59">
        <f ca="1"/>
        <v>31.987028609999999</v>
      </c>
      <c r="BI59">
        <f ca="1"/>
        <v>34.229579409999999</v>
      </c>
      <c r="BJ59">
        <f ca="1"/>
        <v>35.90210965</v>
      </c>
      <c r="BK59">
        <f ca="1"/>
        <v>37.271128400000002</v>
      </c>
      <c r="BL59">
        <f ca="1"/>
        <v>38.454763290000002</v>
      </c>
      <c r="BM59">
        <f ca="1"/>
        <v>39.516669030000003</v>
      </c>
      <c r="BN59">
        <f ca="1"/>
        <v>40.495900839999997</v>
      </c>
      <c r="BO59">
        <f ca="1"/>
        <v>41.418996079999999</v>
      </c>
      <c r="BP59">
        <f ca="1"/>
        <v>42.305744769999997</v>
      </c>
      <c r="BQ59">
        <f ca="1"/>
        <v>43.172382089999999</v>
      </c>
      <c r="BR59">
        <f ca="1"/>
        <v>44.033688069999997</v>
      </c>
      <c r="BS59">
        <f ca="1"/>
        <v>44.904742900000002</v>
      </c>
      <c r="BT59">
        <f ca="1"/>
        <v>45.80290609</v>
      </c>
      <c r="BU59">
        <f ca="1"/>
        <v>46.750789359999999</v>
      </c>
      <c r="BV59">
        <f ca="1"/>
        <v>47.781871559999999</v>
      </c>
      <c r="BW59">
        <f ca="1"/>
        <v>48.953468909999998</v>
      </c>
      <c r="BX59">
        <f ca="1"/>
        <v>50.384907990000002</v>
      </c>
      <c r="BY59">
        <f ca="1"/>
        <v>52.427306379999997</v>
      </c>
      <c r="BZ59">
        <f ca="1"/>
        <v>53.707823269999999</v>
      </c>
    </row>
    <row r="60" spans="34:78">
      <c r="AH60">
        <v>6.67</v>
      </c>
      <c r="AI60" s="47">
        <f t="shared" ca="1" si="6"/>
        <v>25.588285930000001</v>
      </c>
      <c r="AJ60" s="47">
        <f t="shared" ca="1" si="6"/>
        <v>28.29969337</v>
      </c>
      <c r="AK60" s="47">
        <f t="shared" ca="1" si="6"/>
        <v>31.987028609999999</v>
      </c>
      <c r="AL60" s="47">
        <f t="shared" ca="1" si="6"/>
        <v>37.271128400000002</v>
      </c>
      <c r="AM60" s="47">
        <f t="shared" ca="1" si="6"/>
        <v>42.305744769999997</v>
      </c>
      <c r="AN60" s="47">
        <f t="shared" ca="1" si="6"/>
        <v>46.750789359999999</v>
      </c>
      <c r="AO60" s="47">
        <f t="shared" ca="1" si="6"/>
        <v>50.384907990000002</v>
      </c>
      <c r="AP60" s="47">
        <f t="shared" ca="1" si="6"/>
        <v>52.427306379999997</v>
      </c>
      <c r="AQ60" s="47">
        <f t="shared" ca="1" si="6"/>
        <v>53.707823269999999</v>
      </c>
      <c r="AR60">
        <v>58</v>
      </c>
      <c r="AT60">
        <v>59</v>
      </c>
      <c r="AU60" t="s">
        <v>211</v>
      </c>
      <c r="AV60">
        <v>6.9142621185575104</v>
      </c>
      <c r="AW60">
        <v>85.256838731661702</v>
      </c>
      <c r="AX60">
        <v>65.949765834026493</v>
      </c>
      <c r="AY60">
        <v>51.989778363895901</v>
      </c>
      <c r="AZ60">
        <v>41.314804272104404</v>
      </c>
      <c r="BA60">
        <v>23.728333421715298</v>
      </c>
      <c r="BE60">
        <f ca="1"/>
        <v>6.75</v>
      </c>
      <c r="BF60">
        <f ca="1"/>
        <v>25.61072819</v>
      </c>
      <c r="BG60">
        <f ca="1"/>
        <v>28.304085799999999</v>
      </c>
      <c r="BH60">
        <f ca="1"/>
        <v>31.976570110000001</v>
      </c>
      <c r="BI60">
        <f ca="1"/>
        <v>34.214478149999998</v>
      </c>
      <c r="BJ60">
        <f ca="1"/>
        <v>35.885365399999998</v>
      </c>
      <c r="BK60">
        <f ca="1"/>
        <v>37.254078739999997</v>
      </c>
      <c r="BL60">
        <f ca="1"/>
        <v>38.438145900000002</v>
      </c>
      <c r="BM60">
        <f ca="1"/>
        <v>39.500954589999999</v>
      </c>
      <c r="BN60">
        <f ca="1"/>
        <v>40.481427719999999</v>
      </c>
      <c r="BO60">
        <f ca="1"/>
        <v>41.40603514</v>
      </c>
      <c r="BP60">
        <f ca="1"/>
        <v>42.294535580000002</v>
      </c>
      <c r="BQ60">
        <f ca="1"/>
        <v>43.163156780000001</v>
      </c>
      <c r="BR60">
        <f ca="1"/>
        <v>44.026690639999998</v>
      </c>
      <c r="BS60">
        <f ca="1"/>
        <v>44.900248830000002</v>
      </c>
      <c r="BT60">
        <f ca="1"/>
        <v>45.80124739</v>
      </c>
      <c r="BU60">
        <f ca="1"/>
        <v>46.75239277</v>
      </c>
      <c r="BV60">
        <f ca="1"/>
        <v>47.78732643</v>
      </c>
      <c r="BW60">
        <f ca="1"/>
        <v>48.963668470000002</v>
      </c>
      <c r="BX60">
        <f ca="1"/>
        <v>50.401413470000001</v>
      </c>
      <c r="BY60">
        <f ca="1"/>
        <v>52.453727649999998</v>
      </c>
      <c r="BZ60">
        <f ca="1"/>
        <v>53.74098394</v>
      </c>
    </row>
    <row r="61" spans="34:78">
      <c r="AH61">
        <v>6.75</v>
      </c>
      <c r="AI61" s="47">
        <f t="shared" ca="1" si="6"/>
        <v>25.61072819</v>
      </c>
      <c r="AJ61" s="47">
        <f t="shared" ca="1" si="6"/>
        <v>28.304085799999999</v>
      </c>
      <c r="AK61" s="47">
        <f t="shared" ca="1" si="6"/>
        <v>31.976570110000001</v>
      </c>
      <c r="AL61" s="47">
        <f t="shared" ca="1" si="6"/>
        <v>37.254078739999997</v>
      </c>
      <c r="AM61" s="47">
        <f t="shared" ca="1" si="6"/>
        <v>42.294535580000002</v>
      </c>
      <c r="AN61" s="47">
        <f t="shared" ca="1" si="6"/>
        <v>46.75239277</v>
      </c>
      <c r="AO61" s="47">
        <f t="shared" ca="1" si="6"/>
        <v>50.401413470000001</v>
      </c>
      <c r="AP61" s="47">
        <f t="shared" ca="1" si="6"/>
        <v>52.453727649999998</v>
      </c>
      <c r="AQ61" s="47">
        <f t="shared" ca="1" si="6"/>
        <v>53.74098394</v>
      </c>
      <c r="AR61">
        <v>59</v>
      </c>
      <c r="AT61">
        <v>60</v>
      </c>
      <c r="AU61" t="s">
        <v>211</v>
      </c>
      <c r="AV61">
        <v>6.9975954518908399</v>
      </c>
      <c r="AW61">
        <v>85.409452520240905</v>
      </c>
      <c r="AX61">
        <v>66.049896071541596</v>
      </c>
      <c r="AY61">
        <v>52.0263255860513</v>
      </c>
      <c r="AZ61">
        <v>41.310791302068601</v>
      </c>
      <c r="BA61">
        <v>23.726237600586899</v>
      </c>
      <c r="BE61">
        <f ca="1"/>
        <v>6.83</v>
      </c>
      <c r="BF61">
        <f ca="1"/>
        <v>25.631430569999999</v>
      </c>
      <c r="BG61">
        <f ca="1"/>
        <v>28.305293880000001</v>
      </c>
      <c r="BH61">
        <f ca="1"/>
        <v>31.96140347</v>
      </c>
      <c r="BI61">
        <f ca="1"/>
        <v>34.193985939999997</v>
      </c>
      <c r="BJ61">
        <f ca="1"/>
        <v>35.862835199999999</v>
      </c>
      <c r="BK61">
        <f ca="1"/>
        <v>37.230989340000001</v>
      </c>
      <c r="BL61">
        <f ca="1"/>
        <v>38.415317960000003</v>
      </c>
      <c r="BM61">
        <f ca="1"/>
        <v>39.478913489999997</v>
      </c>
      <c r="BN61">
        <f ca="1"/>
        <v>40.460551100000004</v>
      </c>
      <c r="BO61">
        <f ca="1"/>
        <v>41.386624079999997</v>
      </c>
      <c r="BP61">
        <f ca="1"/>
        <v>42.27685451</v>
      </c>
      <c r="BQ61">
        <f ca="1"/>
        <v>43.147459619999999</v>
      </c>
      <c r="BR61">
        <f ca="1"/>
        <v>44.013241710000003</v>
      </c>
      <c r="BS61">
        <f ca="1"/>
        <v>44.889344029999997</v>
      </c>
      <c r="BT61">
        <f ca="1"/>
        <v>45.793240760000003</v>
      </c>
      <c r="BU61">
        <f ca="1"/>
        <v>46.747736860000003</v>
      </c>
      <c r="BV61">
        <f ca="1"/>
        <v>47.786643769999998</v>
      </c>
      <c r="BW61">
        <f ca="1"/>
        <v>48.96790017</v>
      </c>
      <c r="BX61">
        <f ca="1"/>
        <v>50.412202299999997</v>
      </c>
      <c r="BY61">
        <f ca="1"/>
        <v>52.474871190000002</v>
      </c>
      <c r="BZ61">
        <f ca="1"/>
        <v>53.769188640000003</v>
      </c>
    </row>
    <row r="62" spans="34:78">
      <c r="AH62">
        <v>6.83</v>
      </c>
      <c r="AI62" s="47">
        <f t="shared" ca="1" si="6"/>
        <v>25.631430569999999</v>
      </c>
      <c r="AJ62" s="47">
        <f t="shared" ca="1" si="6"/>
        <v>28.305293880000001</v>
      </c>
      <c r="AK62" s="47">
        <f t="shared" ca="1" si="6"/>
        <v>31.96140347</v>
      </c>
      <c r="AL62" s="47">
        <f t="shared" ca="1" si="6"/>
        <v>37.230989340000001</v>
      </c>
      <c r="AM62" s="47">
        <f t="shared" ca="1" si="6"/>
        <v>42.27685451</v>
      </c>
      <c r="AN62" s="47">
        <f t="shared" ca="1" si="6"/>
        <v>46.747736860000003</v>
      </c>
      <c r="AO62" s="47">
        <f t="shared" ca="1" si="6"/>
        <v>50.412202299999997</v>
      </c>
      <c r="AP62" s="47">
        <f t="shared" ca="1" si="6"/>
        <v>52.474871190000002</v>
      </c>
      <c r="AQ62" s="47">
        <f t="shared" ca="1" si="6"/>
        <v>53.769188640000003</v>
      </c>
      <c r="AR62">
        <v>60</v>
      </c>
      <c r="AT62">
        <v>61</v>
      </c>
      <c r="AU62" t="s">
        <v>211</v>
      </c>
      <c r="AV62">
        <v>7.0809287852241702</v>
      </c>
      <c r="AW62">
        <v>85.556552384936296</v>
      </c>
      <c r="AX62">
        <v>66.146148048944397</v>
      </c>
      <c r="AY62">
        <v>52.058960390754201</v>
      </c>
      <c r="AZ62">
        <v>41.303507272172197</v>
      </c>
      <c r="BA62">
        <v>23.721962555478601</v>
      </c>
      <c r="BE62">
        <f ca="1"/>
        <v>6.92</v>
      </c>
      <c r="BF62">
        <f ca="1"/>
        <v>25.6639058031814</v>
      </c>
      <c r="BG62">
        <f ca="1"/>
        <v>28.321373596283198</v>
      </c>
      <c r="BH62">
        <f ca="1"/>
        <v>31.9633425115939</v>
      </c>
      <c r="BI62">
        <f ca="1"/>
        <v>34.191544993328399</v>
      </c>
      <c r="BJ62">
        <f ca="1"/>
        <v>35.858970920601102</v>
      </c>
      <c r="BK62">
        <f ca="1"/>
        <v>37.227021893136602</v>
      </c>
      <c r="BL62">
        <f ca="1"/>
        <v>38.411968762223303</v>
      </c>
      <c r="BM62">
        <f ca="1"/>
        <v>39.476636036574803</v>
      </c>
      <c r="BN62">
        <f ca="1"/>
        <v>40.459665574448401</v>
      </c>
      <c r="BO62">
        <f ca="1"/>
        <v>41.387382145560203</v>
      </c>
      <c r="BP62">
        <f ca="1"/>
        <v>42.279475185020303</v>
      </c>
      <c r="BQ62">
        <f ca="1"/>
        <v>43.152152528789898</v>
      </c>
      <c r="BR62">
        <f ca="1"/>
        <v>44.020225356240601</v>
      </c>
      <c r="BS62">
        <f ca="1"/>
        <v>44.898863810353703</v>
      </c>
      <c r="BT62">
        <f ca="1"/>
        <v>45.8055913835477</v>
      </c>
      <c r="BU62">
        <f ca="1"/>
        <v>46.763295911713598</v>
      </c>
      <c r="BV62">
        <f ca="1"/>
        <v>47.8059306531066</v>
      </c>
      <c r="BW62">
        <f ca="1"/>
        <v>48.991697534236501</v>
      </c>
      <c r="BX62">
        <f ca="1"/>
        <v>50.441865802342399</v>
      </c>
      <c r="BY62">
        <f ca="1"/>
        <v>52.513487413798302</v>
      </c>
      <c r="BZ62">
        <f ca="1"/>
        <v>53.813713811740101</v>
      </c>
    </row>
    <row r="63" spans="34:78">
      <c r="AH63">
        <v>6.92</v>
      </c>
      <c r="AI63" s="47">
        <f t="shared" ca="1" si="6"/>
        <v>25.6639058031814</v>
      </c>
      <c r="AJ63" s="47">
        <f t="shared" ca="1" si="6"/>
        <v>28.321373596283198</v>
      </c>
      <c r="AK63" s="47">
        <f t="shared" ca="1" si="6"/>
        <v>31.9633425115939</v>
      </c>
      <c r="AL63" s="47">
        <f t="shared" ca="1" si="6"/>
        <v>37.227021893136602</v>
      </c>
      <c r="AM63" s="47">
        <f t="shared" ca="1" si="6"/>
        <v>42.279475185020303</v>
      </c>
      <c r="AN63" s="47">
        <f t="shared" ca="1" si="6"/>
        <v>46.763295911713598</v>
      </c>
      <c r="AO63" s="47">
        <f t="shared" ca="1" si="6"/>
        <v>50.441865802342399</v>
      </c>
      <c r="AP63" s="47">
        <f t="shared" ca="1" si="6"/>
        <v>52.513487413798302</v>
      </c>
      <c r="AQ63" s="47">
        <f t="shared" ca="1" si="6"/>
        <v>53.813713811740101</v>
      </c>
      <c r="AR63">
        <v>61</v>
      </c>
      <c r="AT63">
        <v>62</v>
      </c>
      <c r="AU63" t="s">
        <v>211</v>
      </c>
      <c r="AV63">
        <v>7.1642621185575104</v>
      </c>
      <c r="AW63">
        <v>85.698337545043699</v>
      </c>
      <c r="AX63">
        <v>66.238671980704197</v>
      </c>
      <c r="AY63">
        <v>52.087840520456403</v>
      </c>
      <c r="AZ63">
        <v>41.293091604938503</v>
      </c>
      <c r="BA63">
        <v>23.715590965870302</v>
      </c>
      <c r="BE63">
        <f ca="1"/>
        <v>7</v>
      </c>
      <c r="BF63">
        <f ca="1"/>
        <v>25.650485969999998</v>
      </c>
      <c r="BG63">
        <f ca="1"/>
        <v>28.303478630000001</v>
      </c>
      <c r="BH63">
        <f ca="1"/>
        <v>31.941735619999999</v>
      </c>
      <c r="BI63">
        <f ca="1"/>
        <v>34.168323440000002</v>
      </c>
      <c r="BJ63">
        <f ca="1"/>
        <v>35.834746420000002</v>
      </c>
      <c r="BK63">
        <f ca="1"/>
        <v>37.202091889999998</v>
      </c>
      <c r="BL63">
        <f ca="1"/>
        <v>38.386514499999997</v>
      </c>
      <c r="BM63">
        <f ca="1"/>
        <v>39.450783729999998</v>
      </c>
      <c r="BN63">
        <f ca="1"/>
        <v>40.433511809999999</v>
      </c>
      <c r="BO63">
        <f ca="1"/>
        <v>41.361006690000004</v>
      </c>
      <c r="BP63">
        <f ca="1"/>
        <v>42.25294847</v>
      </c>
      <c r="BQ63">
        <f ca="1"/>
        <v>43.125540899999997</v>
      </c>
      <c r="BR63">
        <f ca="1"/>
        <v>43.993595399999997</v>
      </c>
      <c r="BS63">
        <f ca="1"/>
        <v>44.872286920000001</v>
      </c>
      <c r="BT63">
        <f ca="1"/>
        <v>45.779149580000002</v>
      </c>
      <c r="BU63">
        <f ca="1"/>
        <v>46.737090870000003</v>
      </c>
      <c r="BV63">
        <f ca="1"/>
        <v>47.780100009999998</v>
      </c>
      <c r="BW63">
        <f ca="1"/>
        <v>48.96644972</v>
      </c>
      <c r="BX63">
        <f ca="1"/>
        <v>50.417573099999998</v>
      </c>
      <c r="BY63">
        <f ca="1"/>
        <v>52.491057390000002</v>
      </c>
      <c r="BZ63">
        <f ca="1"/>
        <v>53.792773449999999</v>
      </c>
    </row>
    <row r="64" spans="34:78">
      <c r="AH64">
        <v>7</v>
      </c>
      <c r="AI64" s="47">
        <f t="shared" ref="AI64:AQ73" ca="1" si="7">IF(AND(AI$3&gt;=MIN($J$5:$AD$5),AI$3&lt;=MAX($J$5:$AD$5)),IF(INDEX(allCentiles,$AR64,MATCH(AI$3,topRow))=0,"",INDEX(allCentiles,$AR64,MATCH(AI$3,topRow))),NA())</f>
        <v>25.650485969999998</v>
      </c>
      <c r="AJ64" s="47">
        <f t="shared" ca="1" si="7"/>
        <v>28.303478630000001</v>
      </c>
      <c r="AK64" s="47">
        <f t="shared" ca="1" si="7"/>
        <v>31.941735619999999</v>
      </c>
      <c r="AL64" s="47">
        <f t="shared" ca="1" si="7"/>
        <v>37.202091889999998</v>
      </c>
      <c r="AM64" s="47">
        <f t="shared" ca="1" si="7"/>
        <v>42.25294847</v>
      </c>
      <c r="AN64" s="47">
        <f t="shared" ca="1" si="7"/>
        <v>46.737090870000003</v>
      </c>
      <c r="AO64" s="47">
        <f t="shared" ca="1" si="7"/>
        <v>50.417573099999998</v>
      </c>
      <c r="AP64" s="47">
        <f t="shared" ca="1" si="7"/>
        <v>52.491057390000002</v>
      </c>
      <c r="AQ64" s="47">
        <f t="shared" ca="1" si="7"/>
        <v>53.792773449999999</v>
      </c>
      <c r="AR64">
        <v>62</v>
      </c>
      <c r="AT64">
        <v>63</v>
      </c>
      <c r="AU64" t="s">
        <v>211</v>
      </c>
      <c r="AV64">
        <v>7.2475954518908399</v>
      </c>
      <c r="AW64">
        <v>85.835000017070996</v>
      </c>
      <c r="AX64">
        <v>66.327612259894494</v>
      </c>
      <c r="AY64">
        <v>52.113118594679598</v>
      </c>
      <c r="AZ64">
        <v>41.279679304417101</v>
      </c>
      <c r="BA64">
        <v>23.707203172957001</v>
      </c>
      <c r="BE64">
        <f ca="1"/>
        <v>7.08</v>
      </c>
      <c r="BF64">
        <f ca="1"/>
        <v>25.668021119999999</v>
      </c>
      <c r="BG64">
        <f ca="1"/>
        <v>28.298827710000001</v>
      </c>
      <c r="BH64">
        <f ca="1"/>
        <v>31.91779141</v>
      </c>
      <c r="BI64">
        <f ca="1"/>
        <v>34.137724169999998</v>
      </c>
      <c r="BJ64">
        <f ca="1"/>
        <v>35.801335659999999</v>
      </c>
      <c r="BK64">
        <f ca="1"/>
        <v>37.167624420000003</v>
      </c>
      <c r="BL64">
        <f ca="1"/>
        <v>38.351974490000003</v>
      </c>
      <c r="BM64">
        <f ca="1"/>
        <v>39.416805150000002</v>
      </c>
      <c r="BN64">
        <f ca="1"/>
        <v>40.400550750000001</v>
      </c>
      <c r="BO64">
        <f ca="1"/>
        <v>41.329425120000003</v>
      </c>
      <c r="BP64">
        <f ca="1"/>
        <v>42.22306124</v>
      </c>
      <c r="BQ64">
        <f ca="1"/>
        <v>43.097646400000002</v>
      </c>
      <c r="BR64">
        <f ca="1"/>
        <v>43.967999919999997</v>
      </c>
      <c r="BS64">
        <f ca="1"/>
        <v>44.849328730000003</v>
      </c>
      <c r="BT64">
        <f ca="1"/>
        <v>45.759228829999998</v>
      </c>
      <c r="BU64">
        <f ca="1"/>
        <v>46.720714469999997</v>
      </c>
      <c r="BV64">
        <f ca="1"/>
        <v>47.76796083</v>
      </c>
      <c r="BW64">
        <f ca="1"/>
        <v>48.959590820000003</v>
      </c>
      <c r="BX64">
        <f ca="1"/>
        <v>50.417811260000001</v>
      </c>
      <c r="BY64">
        <f ca="1"/>
        <v>52.502592079999999</v>
      </c>
      <c r="BZ64">
        <f ca="1"/>
        <v>53.812059359999999</v>
      </c>
    </row>
    <row r="65" spans="34:78">
      <c r="AH65">
        <v>7.08</v>
      </c>
      <c r="AI65" s="47">
        <f t="shared" ca="1" si="7"/>
        <v>25.668021119999999</v>
      </c>
      <c r="AJ65" s="47">
        <f t="shared" ca="1" si="7"/>
        <v>28.298827710000001</v>
      </c>
      <c r="AK65" s="47">
        <f t="shared" ca="1" si="7"/>
        <v>31.91779141</v>
      </c>
      <c r="AL65" s="47">
        <f t="shared" ca="1" si="7"/>
        <v>37.167624420000003</v>
      </c>
      <c r="AM65" s="47">
        <f t="shared" ca="1" si="7"/>
        <v>42.22306124</v>
      </c>
      <c r="AN65" s="47">
        <f t="shared" ca="1" si="7"/>
        <v>46.720714469999997</v>
      </c>
      <c r="AO65" s="47">
        <f t="shared" ca="1" si="7"/>
        <v>50.417811260000001</v>
      </c>
      <c r="AP65" s="47">
        <f t="shared" ca="1" si="7"/>
        <v>52.502592079999999</v>
      </c>
      <c r="AQ65" s="47">
        <f t="shared" ca="1" si="7"/>
        <v>53.812059359999999</v>
      </c>
      <c r="AR65">
        <v>63</v>
      </c>
      <c r="AT65">
        <v>64</v>
      </c>
      <c r="AU65" t="s">
        <v>211</v>
      </c>
      <c r="AV65">
        <v>7.3309287852241702</v>
      </c>
      <c r="AW65">
        <v>85.966724884996097</v>
      </c>
      <c r="AX65">
        <v>66.4131076901987</v>
      </c>
      <c r="AY65">
        <v>52.134942262815599</v>
      </c>
      <c r="AZ65">
        <v>41.263401079658699</v>
      </c>
      <c r="BA65">
        <v>23.696877237895599</v>
      </c>
      <c r="BE65">
        <f ca="1"/>
        <v>7.17</v>
      </c>
      <c r="BF65">
        <f ca="1"/>
        <v>25.684190130000001</v>
      </c>
      <c r="BG65">
        <f ca="1"/>
        <v>28.291557690000001</v>
      </c>
      <c r="BH65">
        <f ca="1"/>
        <v>31.889825900000002</v>
      </c>
      <c r="BI65">
        <f ca="1"/>
        <v>34.102452049999997</v>
      </c>
      <c r="BJ65">
        <f ca="1"/>
        <v>35.762869719999998</v>
      </c>
      <c r="BK65">
        <f ca="1"/>
        <v>37.127854890000002</v>
      </c>
      <c r="BL65">
        <f ca="1"/>
        <v>38.311966580000004</v>
      </c>
      <c r="BM65">
        <f ca="1"/>
        <v>39.377247009999998</v>
      </c>
      <c r="BN65">
        <f ca="1"/>
        <v>40.361937939999997</v>
      </c>
      <c r="BO65">
        <f ca="1"/>
        <v>41.29215044</v>
      </c>
      <c r="BP65">
        <f ca="1"/>
        <v>42.18746522</v>
      </c>
      <c r="BQ65">
        <f ca="1"/>
        <v>43.064050299999998</v>
      </c>
      <c r="BR65">
        <f ca="1"/>
        <v>43.936731739999999</v>
      </c>
      <c r="BS65">
        <f ca="1"/>
        <v>44.820748799999997</v>
      </c>
      <c r="BT65">
        <f ca="1"/>
        <v>45.733761440000002</v>
      </c>
      <c r="BU65">
        <f ca="1"/>
        <v>46.698895200000003</v>
      </c>
      <c r="BV65">
        <f ca="1"/>
        <v>47.750519740000001</v>
      </c>
      <c r="BW65">
        <f ca="1"/>
        <v>48.947625109999997</v>
      </c>
      <c r="BX65">
        <f ca="1"/>
        <v>50.413230380000002</v>
      </c>
      <c r="BY65">
        <f ca="1"/>
        <v>52.509809910000001</v>
      </c>
      <c r="BZ65">
        <f ca="1"/>
        <v>53.827396780000001</v>
      </c>
    </row>
    <row r="66" spans="34:78">
      <c r="AH66">
        <v>7.17</v>
      </c>
      <c r="AI66" s="47">
        <f t="shared" ca="1" si="7"/>
        <v>25.684190130000001</v>
      </c>
      <c r="AJ66" s="47">
        <f t="shared" ca="1" si="7"/>
        <v>28.291557690000001</v>
      </c>
      <c r="AK66" s="47">
        <f t="shared" ca="1" si="7"/>
        <v>31.889825900000002</v>
      </c>
      <c r="AL66" s="47">
        <f t="shared" ca="1" si="7"/>
        <v>37.127854890000002</v>
      </c>
      <c r="AM66" s="47">
        <f t="shared" ca="1" si="7"/>
        <v>42.18746522</v>
      </c>
      <c r="AN66" s="47">
        <f t="shared" ca="1" si="7"/>
        <v>46.698895200000003</v>
      </c>
      <c r="AO66" s="47">
        <f t="shared" ca="1" si="7"/>
        <v>50.413230380000002</v>
      </c>
      <c r="AP66" s="47">
        <f t="shared" ca="1" si="7"/>
        <v>52.509809910000001</v>
      </c>
      <c r="AQ66" s="47">
        <f t="shared" ca="1" si="7"/>
        <v>53.827396780000001</v>
      </c>
      <c r="AR66">
        <v>64</v>
      </c>
      <c r="AT66">
        <v>65</v>
      </c>
      <c r="AU66" t="s">
        <v>211</v>
      </c>
      <c r="AV66">
        <v>7.4142621185575104</v>
      </c>
      <c r="AW66">
        <v>86.093690545553002</v>
      </c>
      <c r="AX66">
        <v>66.495291699012796</v>
      </c>
      <c r="AY66">
        <v>52.153454349431897</v>
      </c>
      <c r="AZ66">
        <v>41.244383465889001</v>
      </c>
      <c r="BA66">
        <v>23.684688999255101</v>
      </c>
      <c r="BE66">
        <f ca="1"/>
        <v>7.25</v>
      </c>
      <c r="BF66">
        <f ca="1"/>
        <v>25.699260450000001</v>
      </c>
      <c r="BG66">
        <f ca="1"/>
        <v>28.28200764</v>
      </c>
      <c r="BH66">
        <f ca="1"/>
        <v>31.858226980000001</v>
      </c>
      <c r="BI66">
        <f ca="1"/>
        <v>34.062908669999999</v>
      </c>
      <c r="BJ66">
        <f ca="1"/>
        <v>35.719756169999997</v>
      </c>
      <c r="BK66">
        <f ca="1"/>
        <v>37.083194229999997</v>
      </c>
      <c r="BL66">
        <f ca="1"/>
        <v>38.266903999999997</v>
      </c>
      <c r="BM66">
        <f ca="1"/>
        <v>39.332524530000001</v>
      </c>
      <c r="BN66">
        <f ca="1"/>
        <v>40.318090509999998</v>
      </c>
      <c r="BO66">
        <f ca="1"/>
        <v>41.249601820000002</v>
      </c>
      <c r="BP66">
        <f ca="1"/>
        <v>42.14658189</v>
      </c>
      <c r="BQ66">
        <f ca="1"/>
        <v>43.025176729999998</v>
      </c>
      <c r="BR66">
        <f ca="1"/>
        <v>43.90021806</v>
      </c>
      <c r="BS66">
        <f ca="1"/>
        <v>44.786977989999997</v>
      </c>
      <c r="BT66">
        <f ca="1"/>
        <v>45.703182730000002</v>
      </c>
      <c r="BU66">
        <f ca="1"/>
        <v>46.672073810000001</v>
      </c>
      <c r="BV66">
        <f ca="1"/>
        <v>47.72822438</v>
      </c>
      <c r="BW66">
        <f ca="1"/>
        <v>48.931009379999999</v>
      </c>
      <c r="BX66">
        <f ca="1"/>
        <v>50.404300450000001</v>
      </c>
      <c r="BY66">
        <f ca="1"/>
        <v>52.513203939999997</v>
      </c>
      <c r="BZ66">
        <f ca="1"/>
        <v>53.839295870000001</v>
      </c>
    </row>
    <row r="67" spans="34:78">
      <c r="AH67">
        <v>7.25</v>
      </c>
      <c r="AI67" s="47">
        <f t="shared" ca="1" si="7"/>
        <v>25.699260450000001</v>
      </c>
      <c r="AJ67" s="47">
        <f t="shared" ca="1" si="7"/>
        <v>28.28200764</v>
      </c>
      <c r="AK67" s="47">
        <f t="shared" ca="1" si="7"/>
        <v>31.858226980000001</v>
      </c>
      <c r="AL67" s="47">
        <f t="shared" ca="1" si="7"/>
        <v>37.083194229999997</v>
      </c>
      <c r="AM67" s="47">
        <f t="shared" ca="1" si="7"/>
        <v>42.14658189</v>
      </c>
      <c r="AN67" s="47">
        <f t="shared" ca="1" si="7"/>
        <v>46.672073810000001</v>
      </c>
      <c r="AO67" s="47">
        <f t="shared" ca="1" si="7"/>
        <v>50.404300450000001</v>
      </c>
      <c r="AP67" s="47">
        <f t="shared" ca="1" si="7"/>
        <v>52.513203939999997</v>
      </c>
      <c r="AQ67" s="47">
        <f t="shared" ca="1" si="7"/>
        <v>53.839295870000001</v>
      </c>
      <c r="AR67">
        <v>65</v>
      </c>
      <c r="AT67">
        <v>66</v>
      </c>
      <c r="AU67" t="s">
        <v>211</v>
      </c>
      <c r="AV67">
        <v>7.4975954518908399</v>
      </c>
      <c r="AW67">
        <v>86.216068945529102</v>
      </c>
      <c r="AX67">
        <v>66.574292542901105</v>
      </c>
      <c r="AY67">
        <v>52.168792996243802</v>
      </c>
      <c r="AZ67">
        <v>41.2227489431151</v>
      </c>
      <c r="BA67">
        <v>23.670712129535499</v>
      </c>
      <c r="BE67">
        <f ca="1"/>
        <v>7.33</v>
      </c>
      <c r="BF67">
        <f ca="1"/>
        <v>25.732742645200801</v>
      </c>
      <c r="BG67">
        <f ca="1"/>
        <v>28.295252156875101</v>
      </c>
      <c r="BH67">
        <f ca="1"/>
        <v>31.851068547816499</v>
      </c>
      <c r="BI67">
        <f ca="1"/>
        <v>34.047705477886097</v>
      </c>
      <c r="BJ67">
        <f ca="1"/>
        <v>35.700678459321601</v>
      </c>
      <c r="BK67">
        <f ca="1"/>
        <v>37.062248991569099</v>
      </c>
      <c r="BL67">
        <f ca="1"/>
        <v>38.2452537067308</v>
      </c>
      <c r="BM67">
        <f ca="1"/>
        <v>39.310931755876602</v>
      </c>
      <c r="BN67">
        <f ca="1"/>
        <v>40.297107099069201</v>
      </c>
      <c r="BO67">
        <f ca="1"/>
        <v>41.229663108495799</v>
      </c>
      <c r="BP67">
        <f ca="1"/>
        <v>42.128060348155202</v>
      </c>
      <c r="BQ67">
        <f ca="1"/>
        <v>43.008416977869999</v>
      </c>
      <c r="BR67">
        <f ca="1"/>
        <v>43.885564027611402</v>
      </c>
      <c r="BS67">
        <f ca="1"/>
        <v>44.774798897948301</v>
      </c>
      <c r="BT67">
        <f ca="1"/>
        <v>45.693904148060803</v>
      </c>
      <c r="BU67">
        <f ca="1"/>
        <v>46.6662230688028</v>
      </c>
      <c r="BV67">
        <f ca="1"/>
        <v>47.726509248405002</v>
      </c>
      <c r="BW67">
        <f ca="1"/>
        <v>48.934479761604599</v>
      </c>
      <c r="BX67">
        <f ca="1"/>
        <v>50.414762553302701</v>
      </c>
      <c r="BY67">
        <f ca="1"/>
        <v>52.534782671644102</v>
      </c>
      <c r="BZ67">
        <f ca="1"/>
        <v>53.868464177107597</v>
      </c>
    </row>
    <row r="68" spans="34:78">
      <c r="AH68">
        <v>7.33</v>
      </c>
      <c r="AI68" s="47">
        <f t="shared" ca="1" si="7"/>
        <v>25.732742645200801</v>
      </c>
      <c r="AJ68" s="47">
        <f t="shared" ca="1" si="7"/>
        <v>28.295252156875101</v>
      </c>
      <c r="AK68" s="47">
        <f t="shared" ca="1" si="7"/>
        <v>31.851068547816499</v>
      </c>
      <c r="AL68" s="47">
        <f t="shared" ca="1" si="7"/>
        <v>37.062248991569099</v>
      </c>
      <c r="AM68" s="47">
        <f t="shared" ca="1" si="7"/>
        <v>42.128060348155202</v>
      </c>
      <c r="AN68" s="47">
        <f t="shared" ca="1" si="7"/>
        <v>46.6662230688028</v>
      </c>
      <c r="AO68" s="47">
        <f t="shared" ca="1" si="7"/>
        <v>50.414762553302701</v>
      </c>
      <c r="AP68" s="47">
        <f t="shared" ca="1" si="7"/>
        <v>52.534782671644102</v>
      </c>
      <c r="AQ68" s="47">
        <f t="shared" ca="1" si="7"/>
        <v>53.868464177107597</v>
      </c>
      <c r="AR68">
        <v>66</v>
      </c>
      <c r="AT68">
        <v>67</v>
      </c>
      <c r="AU68" t="s">
        <v>211</v>
      </c>
      <c r="AV68">
        <v>7.5809287852241702</v>
      </c>
      <c r="AW68">
        <v>86.334025823775207</v>
      </c>
      <c r="AX68">
        <v>66.650233513675303</v>
      </c>
      <c r="AY68">
        <v>52.1810918019276</v>
      </c>
      <c r="AZ68">
        <v>41.198616049411797</v>
      </c>
      <c r="BA68">
        <v>23.655018188945899</v>
      </c>
      <c r="BE68">
        <f ca="1"/>
        <v>7.42</v>
      </c>
      <c r="BF68">
        <f ca="1"/>
        <v>25.71346076</v>
      </c>
      <c r="BG68">
        <f ca="1"/>
        <v>28.270477339999999</v>
      </c>
      <c r="BH68">
        <f ca="1"/>
        <v>31.823340930000001</v>
      </c>
      <c r="BI68">
        <f ca="1"/>
        <v>34.01945138</v>
      </c>
      <c r="BJ68">
        <f ca="1"/>
        <v>35.672355770000003</v>
      </c>
      <c r="BK68">
        <f ca="1"/>
        <v>37.03400413</v>
      </c>
      <c r="BL68">
        <f ca="1"/>
        <v>38.217148520000002</v>
      </c>
      <c r="BM68">
        <f ca="1"/>
        <v>39.282999250000003</v>
      </c>
      <c r="BN68">
        <f ca="1"/>
        <v>40.269369840000003</v>
      </c>
      <c r="BO68">
        <f ca="1"/>
        <v>41.202140640000003</v>
      </c>
      <c r="BP68">
        <f ca="1"/>
        <v>42.100772919999997</v>
      </c>
      <c r="BQ68">
        <f ca="1"/>
        <v>42.981387990000002</v>
      </c>
      <c r="BR68">
        <f ca="1"/>
        <v>43.858822259999997</v>
      </c>
      <c r="BS68">
        <f ca="1"/>
        <v>44.748381299999998</v>
      </c>
      <c r="BT68">
        <f ca="1"/>
        <v>45.66785994</v>
      </c>
      <c r="BU68">
        <f ca="1"/>
        <v>46.640620720000001</v>
      </c>
      <c r="BV68">
        <f ca="1"/>
        <v>47.701449629999999</v>
      </c>
      <c r="BW68">
        <f ca="1"/>
        <v>48.910124889999999</v>
      </c>
      <c r="BX68">
        <f ca="1"/>
        <v>50.391412680000002</v>
      </c>
      <c r="BY68">
        <f ca="1"/>
        <v>52.513183849999997</v>
      </c>
      <c r="BZ68">
        <f ca="1"/>
        <v>53.848180650000003</v>
      </c>
    </row>
    <row r="69" spans="34:78">
      <c r="AH69">
        <v>7.42</v>
      </c>
      <c r="AI69" s="47">
        <f t="shared" ca="1" si="7"/>
        <v>25.71346076</v>
      </c>
      <c r="AJ69" s="47">
        <f t="shared" ca="1" si="7"/>
        <v>28.270477339999999</v>
      </c>
      <c r="AK69" s="47">
        <f t="shared" ca="1" si="7"/>
        <v>31.823340930000001</v>
      </c>
      <c r="AL69" s="47">
        <f t="shared" ca="1" si="7"/>
        <v>37.03400413</v>
      </c>
      <c r="AM69" s="47">
        <f t="shared" ca="1" si="7"/>
        <v>42.100772919999997</v>
      </c>
      <c r="AN69" s="47">
        <f t="shared" ca="1" si="7"/>
        <v>46.640620720000001</v>
      </c>
      <c r="AO69" s="47">
        <f t="shared" ca="1" si="7"/>
        <v>50.391412680000002</v>
      </c>
      <c r="AP69" s="47">
        <f t="shared" ca="1" si="7"/>
        <v>52.513183849999997</v>
      </c>
      <c r="AQ69" s="47">
        <f t="shared" ca="1" si="7"/>
        <v>53.848180650000003</v>
      </c>
      <c r="AR69">
        <v>67</v>
      </c>
      <c r="AT69">
        <v>68</v>
      </c>
      <c r="AU69" t="s">
        <v>211</v>
      </c>
      <c r="AV69">
        <v>7.6642621185575104</v>
      </c>
      <c r="AW69">
        <v>86.447720930854402</v>
      </c>
      <c r="AX69">
        <v>66.723233127680899</v>
      </c>
      <c r="AY69">
        <v>52.190479955908799</v>
      </c>
      <c r="AZ69">
        <v>41.172099493100497</v>
      </c>
      <c r="BA69">
        <v>23.637676679117899</v>
      </c>
      <c r="BE69">
        <f ca="1"/>
        <v>7.5</v>
      </c>
      <c r="BF69">
        <f ca="1"/>
        <v>25.72673503</v>
      </c>
      <c r="BG69">
        <f ca="1"/>
        <v>28.256960159999998</v>
      </c>
      <c r="BH69">
        <f ca="1"/>
        <v>31.78517506</v>
      </c>
      <c r="BI69">
        <f ca="1"/>
        <v>33.972076700000002</v>
      </c>
      <c r="BJ69">
        <f ca="1"/>
        <v>35.620651189999997</v>
      </c>
      <c r="BK69">
        <f ca="1"/>
        <v>36.980253519999998</v>
      </c>
      <c r="BL69">
        <f ca="1"/>
        <v>38.162656069999997</v>
      </c>
      <c r="BM69">
        <f ca="1"/>
        <v>39.228614980000003</v>
      </c>
      <c r="BN69">
        <f ca="1"/>
        <v>40.215708329999998</v>
      </c>
      <c r="BO69">
        <f ca="1"/>
        <v>41.149688580000003</v>
      </c>
      <c r="BP69">
        <f ca="1"/>
        <v>42.049949820000002</v>
      </c>
      <c r="BQ69">
        <f ca="1"/>
        <v>42.932585899999999</v>
      </c>
      <c r="BR69">
        <f ca="1"/>
        <v>43.812436900000002</v>
      </c>
      <c r="BS69">
        <f ca="1"/>
        <v>44.70484235</v>
      </c>
      <c r="BT69">
        <f ca="1"/>
        <v>45.627668069999999</v>
      </c>
      <c r="BU69">
        <f ca="1"/>
        <v>46.604402479999997</v>
      </c>
      <c r="BV69">
        <f ca="1"/>
        <v>47.670053760000002</v>
      </c>
      <c r="BW69">
        <f ca="1"/>
        <v>48.884821809999998</v>
      </c>
      <c r="BX69">
        <f ca="1"/>
        <v>50.374409319999998</v>
      </c>
      <c r="BY69">
        <f ca="1"/>
        <v>52.509584879999998</v>
      </c>
      <c r="BZ69">
        <f ca="1"/>
        <v>53.853884720000003</v>
      </c>
    </row>
    <row r="70" spans="34:78">
      <c r="AH70">
        <v>7.5</v>
      </c>
      <c r="AI70" s="47">
        <f t="shared" ca="1" si="7"/>
        <v>25.72673503</v>
      </c>
      <c r="AJ70" s="47">
        <f t="shared" ca="1" si="7"/>
        <v>28.256960159999998</v>
      </c>
      <c r="AK70" s="47">
        <f t="shared" ca="1" si="7"/>
        <v>31.78517506</v>
      </c>
      <c r="AL70" s="47">
        <f t="shared" ca="1" si="7"/>
        <v>36.980253519999998</v>
      </c>
      <c r="AM70" s="47">
        <f t="shared" ca="1" si="7"/>
        <v>42.049949820000002</v>
      </c>
      <c r="AN70" s="47">
        <f t="shared" ca="1" si="7"/>
        <v>46.604402479999997</v>
      </c>
      <c r="AO70" s="47">
        <f t="shared" ca="1" si="7"/>
        <v>50.374409319999998</v>
      </c>
      <c r="AP70" s="47">
        <f t="shared" ca="1" si="7"/>
        <v>52.509584879999998</v>
      </c>
      <c r="AQ70" s="47">
        <f t="shared" ca="1" si="7"/>
        <v>53.853884720000003</v>
      </c>
      <c r="AR70">
        <v>68</v>
      </c>
      <c r="AT70">
        <v>69</v>
      </c>
      <c r="AU70" t="s">
        <v>211</v>
      </c>
      <c r="AV70">
        <v>7.7475954518908399</v>
      </c>
      <c r="AW70">
        <v>86.557308241537001</v>
      </c>
      <c r="AX70">
        <v>66.7934053082936</v>
      </c>
      <c r="AY70">
        <v>52.197082369047997</v>
      </c>
      <c r="AZ70">
        <v>41.143310262514703</v>
      </c>
      <c r="BA70">
        <v>23.6187550959296</v>
      </c>
      <c r="BE70">
        <f ca="1"/>
        <v>7.58</v>
      </c>
      <c r="BF70">
        <f ca="1"/>
        <v>25.738831640000001</v>
      </c>
      <c r="BG70">
        <f ca="1"/>
        <v>28.241228100000001</v>
      </c>
      <c r="BH70">
        <f ca="1"/>
        <v>31.743482369999999</v>
      </c>
      <c r="BI70">
        <f ca="1"/>
        <v>33.920507139999998</v>
      </c>
      <c r="BJ70">
        <f ca="1"/>
        <v>35.564336419999997</v>
      </c>
      <c r="BK70">
        <f ca="1"/>
        <v>36.921610690000001</v>
      </c>
      <c r="BL70">
        <f ca="1"/>
        <v>38.103071630000002</v>
      </c>
      <c r="BM70">
        <f ca="1"/>
        <v>39.168995289999998</v>
      </c>
      <c r="BN70">
        <f ca="1"/>
        <v>40.1567097</v>
      </c>
      <c r="BO70">
        <f ca="1"/>
        <v>41.091830680000001</v>
      </c>
      <c r="BP70">
        <f ca="1"/>
        <v>41.993679899999997</v>
      </c>
      <c r="BQ70">
        <f ca="1"/>
        <v>42.878320760000001</v>
      </c>
      <c r="BR70">
        <f ca="1"/>
        <v>43.76059575</v>
      </c>
      <c r="BS70">
        <f ca="1"/>
        <v>44.655878710000003</v>
      </c>
      <c r="BT70">
        <f ca="1"/>
        <v>45.582108580000003</v>
      </c>
      <c r="BU70">
        <f ca="1"/>
        <v>46.562904369999998</v>
      </c>
      <c r="BV70">
        <f ca="1"/>
        <v>47.633505460000002</v>
      </c>
      <c r="BW70">
        <f ca="1"/>
        <v>48.85455142</v>
      </c>
      <c r="BX70">
        <f ca="1"/>
        <v>50.352722669999999</v>
      </c>
      <c r="BY70">
        <f ca="1"/>
        <v>52.501817029999998</v>
      </c>
      <c r="BZ70">
        <f ca="1"/>
        <v>53.855807179999999</v>
      </c>
    </row>
    <row r="71" spans="34:78">
      <c r="AH71">
        <v>7.58</v>
      </c>
      <c r="AI71" s="47">
        <f t="shared" ca="1" si="7"/>
        <v>25.738831640000001</v>
      </c>
      <c r="AJ71" s="47">
        <f t="shared" ca="1" si="7"/>
        <v>28.241228100000001</v>
      </c>
      <c r="AK71" s="47">
        <f t="shared" ca="1" si="7"/>
        <v>31.743482369999999</v>
      </c>
      <c r="AL71" s="47">
        <f t="shared" ca="1" si="7"/>
        <v>36.921610690000001</v>
      </c>
      <c r="AM71" s="47">
        <f t="shared" ca="1" si="7"/>
        <v>41.993679899999997</v>
      </c>
      <c r="AN71" s="47">
        <f t="shared" ca="1" si="7"/>
        <v>46.562904369999998</v>
      </c>
      <c r="AO71" s="47">
        <f t="shared" ca="1" si="7"/>
        <v>50.352722669999999</v>
      </c>
      <c r="AP71" s="47">
        <f t="shared" ca="1" si="7"/>
        <v>52.501817029999998</v>
      </c>
      <c r="AQ71" s="47">
        <f t="shared" ca="1" si="7"/>
        <v>53.855807179999999</v>
      </c>
      <c r="AR71">
        <v>69</v>
      </c>
      <c r="AT71">
        <v>70</v>
      </c>
      <c r="AU71" t="s">
        <v>211</v>
      </c>
      <c r="AV71">
        <v>7.8309287852241702</v>
      </c>
      <c r="AW71">
        <v>86.662936171515</v>
      </c>
      <c r="AX71">
        <v>66.860859568966902</v>
      </c>
      <c r="AY71">
        <v>52.201019801515798</v>
      </c>
      <c r="AZ71">
        <v>41.112355729887597</v>
      </c>
      <c r="BA71">
        <v>23.598318979131399</v>
      </c>
      <c r="BE71">
        <f ca="1"/>
        <v>7.67</v>
      </c>
      <c r="BF71">
        <f ca="1"/>
        <v>25.749450929999998</v>
      </c>
      <c r="BG71">
        <f ca="1"/>
        <v>28.223021960000001</v>
      </c>
      <c r="BH71">
        <f ca="1"/>
        <v>31.698003830000001</v>
      </c>
      <c r="BI71">
        <f ca="1"/>
        <v>33.864462250000003</v>
      </c>
      <c r="BJ71">
        <f ca="1"/>
        <v>35.503108070000003</v>
      </c>
      <c r="BK71">
        <f ca="1"/>
        <v>36.857750340000003</v>
      </c>
      <c r="BL71">
        <f ca="1"/>
        <v>38.03804942</v>
      </c>
      <c r="BM71">
        <f ca="1"/>
        <v>39.10377518</v>
      </c>
      <c r="BN71">
        <f ca="1"/>
        <v>40.091990789999997</v>
      </c>
      <c r="BO71">
        <f ca="1"/>
        <v>41.02816653</v>
      </c>
      <c r="BP71">
        <f ca="1"/>
        <v>41.931546179999998</v>
      </c>
      <c r="BQ71">
        <f ca="1"/>
        <v>42.818159520000002</v>
      </c>
      <c r="BR71">
        <f ca="1"/>
        <v>43.702850050000002</v>
      </c>
      <c r="BS71">
        <f ca="1"/>
        <v>44.601026109999999</v>
      </c>
      <c r="BT71">
        <f ca="1"/>
        <v>45.530701720000003</v>
      </c>
      <c r="BU71">
        <f ca="1"/>
        <v>46.515630940000001</v>
      </c>
      <c r="BV71">
        <f ca="1"/>
        <v>47.591293120000003</v>
      </c>
      <c r="BW71">
        <f ca="1"/>
        <v>48.818785030000001</v>
      </c>
      <c r="BX71">
        <f ca="1"/>
        <v>50.325805299999999</v>
      </c>
      <c r="BY71">
        <f ca="1"/>
        <v>52.48931065</v>
      </c>
      <c r="BZ71">
        <f ca="1"/>
        <v>53.853367480000003</v>
      </c>
    </row>
    <row r="72" spans="34:78">
      <c r="AH72">
        <v>7.67</v>
      </c>
      <c r="AI72" s="47">
        <f t="shared" ca="1" si="7"/>
        <v>25.749450929999998</v>
      </c>
      <c r="AJ72" s="47">
        <f t="shared" ca="1" si="7"/>
        <v>28.223021960000001</v>
      </c>
      <c r="AK72" s="47">
        <f t="shared" ca="1" si="7"/>
        <v>31.698003830000001</v>
      </c>
      <c r="AL72" s="47">
        <f t="shared" ca="1" si="7"/>
        <v>36.857750340000003</v>
      </c>
      <c r="AM72" s="47">
        <f t="shared" ca="1" si="7"/>
        <v>41.931546179999998</v>
      </c>
      <c r="AN72" s="47">
        <f t="shared" ca="1" si="7"/>
        <v>46.515630940000001</v>
      </c>
      <c r="AO72" s="47">
        <f t="shared" ca="1" si="7"/>
        <v>50.325805299999999</v>
      </c>
      <c r="AP72" s="47">
        <f t="shared" ca="1" si="7"/>
        <v>52.48931065</v>
      </c>
      <c r="AQ72" s="47">
        <f t="shared" ca="1" si="7"/>
        <v>53.853367480000003</v>
      </c>
      <c r="AR72">
        <v>70</v>
      </c>
      <c r="AT72">
        <v>71</v>
      </c>
      <c r="AU72" t="s">
        <v>211</v>
      </c>
      <c r="AV72">
        <v>7.9142621185575104</v>
      </c>
      <c r="AW72">
        <v>86.764747774093706</v>
      </c>
      <c r="AX72">
        <v>66.925701181366605</v>
      </c>
      <c r="AY72">
        <v>52.202408985951799</v>
      </c>
      <c r="AZ72">
        <v>41.079339755183099</v>
      </c>
      <c r="BA72">
        <v>23.576431962559901</v>
      </c>
      <c r="BE72">
        <f ca="1"/>
        <v>7.75</v>
      </c>
      <c r="BF72">
        <f ca="1"/>
        <v>25.7708116105293</v>
      </c>
      <c r="BG72">
        <f ca="1"/>
        <v>28.219286034711001</v>
      </c>
      <c r="BH72">
        <f ca="1"/>
        <v>31.667078022058899</v>
      </c>
      <c r="BI72">
        <f ca="1"/>
        <v>33.821727961863402</v>
      </c>
      <c r="BJ72">
        <f ca="1"/>
        <v>35.454047798724098</v>
      </c>
      <c r="BK72">
        <f ca="1"/>
        <v>36.8051050580004</v>
      </c>
      <c r="BL72">
        <f ca="1"/>
        <v>37.983454087102999</v>
      </c>
      <c r="BM72">
        <f ca="1"/>
        <v>39.048326766872002</v>
      </c>
      <c r="BN72">
        <f ca="1"/>
        <v>40.036495699936502</v>
      </c>
      <c r="BO72">
        <f ca="1"/>
        <v>40.973266386794997</v>
      </c>
      <c r="BP72">
        <f ca="1"/>
        <v>41.877790581185003</v>
      </c>
      <c r="BQ72">
        <f ca="1"/>
        <v>42.766054240426101</v>
      </c>
      <c r="BR72">
        <f ca="1"/>
        <v>43.652894621335001</v>
      </c>
      <c r="BS72">
        <f ca="1"/>
        <v>44.5537498860485</v>
      </c>
      <c r="BT72">
        <f ca="1"/>
        <v>45.486706854292798</v>
      </c>
      <c r="BU72">
        <f ca="1"/>
        <v>46.4756550362697</v>
      </c>
      <c r="BV72">
        <f ca="1"/>
        <v>47.556317843452099</v>
      </c>
      <c r="BW72">
        <f ca="1"/>
        <v>48.790259852560197</v>
      </c>
      <c r="BX72">
        <f ca="1"/>
        <v>50.3062233023308</v>
      </c>
      <c r="BY72">
        <f ca="1"/>
        <v>52.4843982337974</v>
      </c>
      <c r="BZ72">
        <f ca="1"/>
        <v>53.858727329500397</v>
      </c>
    </row>
    <row r="73" spans="34:78">
      <c r="AH73">
        <v>7.75</v>
      </c>
      <c r="AI73" s="47">
        <f t="shared" ca="1" si="7"/>
        <v>25.7708116105293</v>
      </c>
      <c r="AJ73" s="47">
        <f t="shared" ca="1" si="7"/>
        <v>28.219286034711001</v>
      </c>
      <c r="AK73" s="47">
        <f t="shared" ca="1" si="7"/>
        <v>31.667078022058899</v>
      </c>
      <c r="AL73" s="47">
        <f t="shared" ca="1" si="7"/>
        <v>36.8051050580004</v>
      </c>
      <c r="AM73" s="47">
        <f t="shared" ca="1" si="7"/>
        <v>41.877790581185003</v>
      </c>
      <c r="AN73" s="47">
        <f t="shared" ca="1" si="7"/>
        <v>46.4756550362697</v>
      </c>
      <c r="AO73" s="47">
        <f t="shared" ca="1" si="7"/>
        <v>50.3062233023308</v>
      </c>
      <c r="AP73" s="47">
        <f t="shared" ca="1" si="7"/>
        <v>52.4843982337974</v>
      </c>
      <c r="AQ73" s="47">
        <f t="shared" ca="1" si="7"/>
        <v>53.858727329500397</v>
      </c>
      <c r="AR73">
        <v>71</v>
      </c>
      <c r="AT73">
        <v>72</v>
      </c>
      <c r="AU73" t="s">
        <v>211</v>
      </c>
      <c r="AV73">
        <v>7.9975954518908399</v>
      </c>
      <c r="AW73">
        <v>86.862880930475697</v>
      </c>
      <c r="AX73">
        <v>66.9880313374709</v>
      </c>
      <c r="AY73">
        <v>52.201362747735402</v>
      </c>
      <c r="AZ73">
        <v>41.044362787661598</v>
      </c>
      <c r="BA73">
        <v>23.5531558235032</v>
      </c>
      <c r="BE73">
        <f ca="1"/>
        <v>7.83</v>
      </c>
      <c r="BF73">
        <f ca="1"/>
        <v>25.765540229999999</v>
      </c>
      <c r="BG73">
        <f ca="1"/>
        <v>28.17902273</v>
      </c>
      <c r="BH73">
        <f ca="1"/>
        <v>31.59599716</v>
      </c>
      <c r="BI73">
        <f ca="1"/>
        <v>33.739420180000003</v>
      </c>
      <c r="BJ73">
        <f ca="1"/>
        <v>35.366462609999999</v>
      </c>
      <c r="BK73">
        <f ca="1"/>
        <v>36.714970270000002</v>
      </c>
      <c r="BL73">
        <f ca="1"/>
        <v>37.892306810000001</v>
      </c>
      <c r="BM73">
        <f ca="1"/>
        <v>38.957159679999997</v>
      </c>
      <c r="BN73">
        <f ca="1"/>
        <v>39.946021999999999</v>
      </c>
      <c r="BO73">
        <f ca="1"/>
        <v>40.884048530000001</v>
      </c>
      <c r="BP73">
        <f ca="1"/>
        <v>41.790312299999997</v>
      </c>
      <c r="BQ73">
        <f ca="1"/>
        <v>42.680767330000002</v>
      </c>
      <c r="BR73">
        <f ca="1"/>
        <v>43.570255439999997</v>
      </c>
      <c r="BS73">
        <f ca="1"/>
        <v>44.474254889999997</v>
      </c>
      <c r="BT73">
        <f ca="1"/>
        <v>45.410936040000003</v>
      </c>
      <c r="BU73">
        <f ca="1"/>
        <v>46.404336700000002</v>
      </c>
      <c r="BV73">
        <f ca="1"/>
        <v>47.490442559999998</v>
      </c>
      <c r="BW73">
        <f ca="1"/>
        <v>48.731317699999998</v>
      </c>
      <c r="BX73">
        <f ca="1"/>
        <v>50.256819270000001</v>
      </c>
      <c r="BY73">
        <f ca="1"/>
        <v>52.450613949999997</v>
      </c>
      <c r="BZ73">
        <f ca="1"/>
        <v>53.835934170000002</v>
      </c>
    </row>
    <row r="74" spans="34:78">
      <c r="AH74">
        <v>7.83</v>
      </c>
      <c r="AI74" s="47">
        <f t="shared" ref="AI74:AQ83" ca="1" si="8">IF(AND(AI$3&gt;=MIN($J$5:$AD$5),AI$3&lt;=MAX($J$5:$AD$5)),IF(INDEX(allCentiles,$AR74,MATCH(AI$3,topRow))=0,"",INDEX(allCentiles,$AR74,MATCH(AI$3,topRow))),NA())</f>
        <v>25.765540229999999</v>
      </c>
      <c r="AJ74" s="47">
        <f t="shared" ca="1" si="8"/>
        <v>28.17902273</v>
      </c>
      <c r="AK74" s="47">
        <f t="shared" ca="1" si="8"/>
        <v>31.59599716</v>
      </c>
      <c r="AL74" s="47">
        <f t="shared" ca="1" si="8"/>
        <v>36.714970270000002</v>
      </c>
      <c r="AM74" s="47">
        <f t="shared" ca="1" si="8"/>
        <v>41.790312299999997</v>
      </c>
      <c r="AN74" s="47">
        <f t="shared" ca="1" si="8"/>
        <v>46.404336700000002</v>
      </c>
      <c r="AO74" s="47">
        <f t="shared" ca="1" si="8"/>
        <v>50.256819270000001</v>
      </c>
      <c r="AP74" s="47">
        <f t="shared" ca="1" si="8"/>
        <v>52.450613949999997</v>
      </c>
      <c r="AQ74" s="47">
        <f t="shared" ca="1" si="8"/>
        <v>53.835934170000002</v>
      </c>
      <c r="AR74">
        <v>72</v>
      </c>
      <c r="AT74">
        <v>73</v>
      </c>
      <c r="AU74" t="s">
        <v>211</v>
      </c>
      <c r="AV74">
        <v>8.0809287852241702</v>
      </c>
      <c r="AW74">
        <v>86.957468543825101</v>
      </c>
      <c r="AX74">
        <v>67.047947312162904</v>
      </c>
      <c r="AY74">
        <v>52.197990121889902</v>
      </c>
      <c r="AZ74">
        <v>41.007521961096799</v>
      </c>
      <c r="BA74">
        <v>23.528550528468902</v>
      </c>
      <c r="BE74">
        <f ca="1"/>
        <v>7.92</v>
      </c>
      <c r="BF74">
        <f ca="1"/>
        <v>25.778857214062899</v>
      </c>
      <c r="BG74">
        <f ca="1"/>
        <v>28.178088925650201</v>
      </c>
      <c r="BH74">
        <f ca="1"/>
        <v>31.5779060813679</v>
      </c>
      <c r="BI74">
        <f ca="1"/>
        <v>33.713322851837098</v>
      </c>
      <c r="BJ74">
        <f ca="1"/>
        <v>35.335897929814799</v>
      </c>
      <c r="BK74">
        <f ca="1"/>
        <v>36.681783531719802</v>
      </c>
      <c r="BL74">
        <f ca="1"/>
        <v>37.857630798496103</v>
      </c>
      <c r="BM74">
        <f ca="1"/>
        <v>38.921771291741202</v>
      </c>
      <c r="BN74">
        <f ca="1"/>
        <v>39.910502431776401</v>
      </c>
      <c r="BO74">
        <f ca="1"/>
        <v>40.848866713120103</v>
      </c>
      <c r="BP74">
        <f ca="1"/>
        <v>41.755874284582902</v>
      </c>
      <c r="BQ74">
        <f ca="1"/>
        <v>42.647449691816803</v>
      </c>
      <c r="BR74">
        <f ca="1"/>
        <v>43.538431985421099</v>
      </c>
      <c r="BS74">
        <f ca="1"/>
        <v>44.444322796862799</v>
      </c>
      <c r="BT74">
        <f ca="1"/>
        <v>45.383347548185299</v>
      </c>
      <c r="BU74">
        <f ca="1"/>
        <v>46.379645682863099</v>
      </c>
      <c r="BV74">
        <f ca="1"/>
        <v>47.469385645537699</v>
      </c>
      <c r="BW74">
        <f ca="1"/>
        <v>48.714981714388998</v>
      </c>
      <c r="BX74">
        <f ca="1"/>
        <v>50.247072453232299</v>
      </c>
      <c r="BY74">
        <f ca="1"/>
        <v>52.451746761500999</v>
      </c>
      <c r="BZ74">
        <f ca="1"/>
        <v>53.844719365856598</v>
      </c>
    </row>
    <row r="75" spans="34:78">
      <c r="AH75">
        <v>7.92</v>
      </c>
      <c r="AI75" s="47">
        <f t="shared" ca="1" si="8"/>
        <v>25.778857214062899</v>
      </c>
      <c r="AJ75" s="47">
        <f t="shared" ca="1" si="8"/>
        <v>28.178088925650201</v>
      </c>
      <c r="AK75" s="47">
        <f t="shared" ca="1" si="8"/>
        <v>31.5779060813679</v>
      </c>
      <c r="AL75" s="47">
        <f t="shared" ca="1" si="8"/>
        <v>36.681783531719802</v>
      </c>
      <c r="AM75" s="47">
        <f t="shared" ca="1" si="8"/>
        <v>41.755874284582902</v>
      </c>
      <c r="AN75" s="47">
        <f t="shared" ca="1" si="8"/>
        <v>46.379645682863099</v>
      </c>
      <c r="AO75" s="47">
        <f t="shared" ca="1" si="8"/>
        <v>50.247072453232299</v>
      </c>
      <c r="AP75" s="47">
        <f t="shared" ca="1" si="8"/>
        <v>52.451746761500999</v>
      </c>
      <c r="AQ75" s="47">
        <f t="shared" ca="1" si="8"/>
        <v>53.844719365856598</v>
      </c>
      <c r="AR75">
        <v>73</v>
      </c>
      <c r="AT75">
        <v>74</v>
      </c>
      <c r="AU75" t="s">
        <v>211</v>
      </c>
      <c r="AV75">
        <v>8.1642621185575095</v>
      </c>
      <c r="AW75">
        <v>87.048638715400102</v>
      </c>
      <c r="AX75">
        <v>67.105542612574496</v>
      </c>
      <c r="AY75">
        <v>52.192396466433102</v>
      </c>
      <c r="AZ75">
        <v>40.968911189863299</v>
      </c>
      <c r="BA75">
        <v>23.502674280122299</v>
      </c>
      <c r="BE75">
        <f ca="1"/>
        <v>8</v>
      </c>
      <c r="BF75">
        <f ca="1"/>
        <v>25.771107059999999</v>
      </c>
      <c r="BG75">
        <f ca="1"/>
        <v>28.153681639999999</v>
      </c>
      <c r="BH75">
        <f ca="1"/>
        <v>31.54026932</v>
      </c>
      <c r="BI75">
        <f ca="1"/>
        <v>33.671372230000003</v>
      </c>
      <c r="BJ75">
        <f ca="1"/>
        <v>35.292081140000001</v>
      </c>
      <c r="BK75">
        <f ca="1"/>
        <v>36.637143899999998</v>
      </c>
      <c r="BL75">
        <f ca="1"/>
        <v>37.812721689999996</v>
      </c>
      <c r="BM75">
        <f ca="1"/>
        <v>38.876931810000002</v>
      </c>
      <c r="BN75">
        <f ca="1"/>
        <v>39.865965510000002</v>
      </c>
      <c r="BO75">
        <f ca="1"/>
        <v>40.804809519999999</v>
      </c>
      <c r="BP75">
        <f ca="1"/>
        <v>41.712445350000003</v>
      </c>
      <c r="BQ75">
        <f ca="1"/>
        <v>42.604785720000002</v>
      </c>
      <c r="BR75">
        <f ca="1"/>
        <v>43.496670440000003</v>
      </c>
      <c r="BS75">
        <f ca="1"/>
        <v>44.403613720000003</v>
      </c>
      <c r="BT75">
        <f ca="1"/>
        <v>45.343867680000002</v>
      </c>
      <c r="BU75">
        <f ca="1"/>
        <v>46.34161933</v>
      </c>
      <c r="BV75">
        <f ca="1"/>
        <v>47.433121389999997</v>
      </c>
      <c r="BW75">
        <f ca="1"/>
        <v>48.68094911</v>
      </c>
      <c r="BX75">
        <f ca="1"/>
        <v>50.216102110000001</v>
      </c>
      <c r="BY75">
        <f ca="1"/>
        <v>52.425804939999999</v>
      </c>
      <c r="BZ75">
        <f ca="1"/>
        <v>53.82234296</v>
      </c>
    </row>
    <row r="76" spans="34:78">
      <c r="AH76">
        <v>8</v>
      </c>
      <c r="AI76" s="47">
        <f t="shared" ca="1" si="8"/>
        <v>25.771107059999999</v>
      </c>
      <c r="AJ76" s="47">
        <f t="shared" ca="1" si="8"/>
        <v>28.153681639999999</v>
      </c>
      <c r="AK76" s="47">
        <f t="shared" ca="1" si="8"/>
        <v>31.54026932</v>
      </c>
      <c r="AL76" s="47">
        <f t="shared" ca="1" si="8"/>
        <v>36.637143899999998</v>
      </c>
      <c r="AM76" s="47">
        <f t="shared" ca="1" si="8"/>
        <v>41.712445350000003</v>
      </c>
      <c r="AN76" s="47">
        <f t="shared" ca="1" si="8"/>
        <v>46.34161933</v>
      </c>
      <c r="AO76" s="47">
        <f t="shared" ca="1" si="8"/>
        <v>50.216102110000001</v>
      </c>
      <c r="AP76" s="47">
        <f t="shared" ca="1" si="8"/>
        <v>52.425804939999999</v>
      </c>
      <c r="AQ76" s="47">
        <f t="shared" ca="1" si="8"/>
        <v>53.82234296</v>
      </c>
      <c r="AR76">
        <v>74</v>
      </c>
      <c r="AT76">
        <v>75</v>
      </c>
      <c r="AU76" t="s">
        <v>211</v>
      </c>
      <c r="AV76">
        <v>8.2475954518908399</v>
      </c>
      <c r="AW76">
        <v>87.136514914948293</v>
      </c>
      <c r="AX76">
        <v>67.160907122071904</v>
      </c>
      <c r="AY76">
        <v>52.1846835730381</v>
      </c>
      <c r="AZ76">
        <v>40.928621262895902</v>
      </c>
      <c r="BA76">
        <v>23.475583563412801</v>
      </c>
      <c r="BE76">
        <f ca="1"/>
        <v>8.08</v>
      </c>
      <c r="BF76">
        <f ca="1"/>
        <v>25.774913139999999</v>
      </c>
      <c r="BG76">
        <f ca="1"/>
        <v>28.12624825</v>
      </c>
      <c r="BH76">
        <f ca="1"/>
        <v>31.481778129999999</v>
      </c>
      <c r="BI76">
        <f ca="1"/>
        <v>33.600138209999997</v>
      </c>
      <c r="BJ76">
        <f ca="1"/>
        <v>35.214226170000003</v>
      </c>
      <c r="BK76">
        <f ca="1"/>
        <v>36.555638219999999</v>
      </c>
      <c r="BL76">
        <f ca="1"/>
        <v>37.729306289999997</v>
      </c>
      <c r="BM76">
        <f ca="1"/>
        <v>38.792762719999999</v>
      </c>
      <c r="BN76">
        <f ca="1"/>
        <v>39.78188815</v>
      </c>
      <c r="BO76">
        <f ca="1"/>
        <v>40.721495969999999</v>
      </c>
      <c r="BP76">
        <f ca="1"/>
        <v>41.63047297</v>
      </c>
      <c r="BQ76">
        <f ca="1"/>
        <v>42.524688990000001</v>
      </c>
      <c r="BR76">
        <f ca="1"/>
        <v>43.418981580000001</v>
      </c>
      <c r="BS76">
        <f ca="1"/>
        <v>44.328901969999997</v>
      </c>
      <c r="BT76">
        <f ca="1"/>
        <v>45.272786789999998</v>
      </c>
      <c r="BU76">
        <f ca="1"/>
        <v>46.27497752</v>
      </c>
      <c r="BV76">
        <f ca="1"/>
        <v>47.372003650000003</v>
      </c>
      <c r="BW76">
        <f ca="1"/>
        <v>48.626970700000001</v>
      </c>
      <c r="BX76">
        <f ca="1"/>
        <v>50.17206453</v>
      </c>
      <c r="BY76">
        <f ca="1"/>
        <v>52.398207630000002</v>
      </c>
      <c r="BZ76">
        <f ca="1"/>
        <v>53.806369889999999</v>
      </c>
    </row>
    <row r="77" spans="34:78">
      <c r="AH77">
        <v>8.08</v>
      </c>
      <c r="AI77" s="47">
        <f t="shared" ca="1" si="8"/>
        <v>25.774913139999999</v>
      </c>
      <c r="AJ77" s="47">
        <f t="shared" ca="1" si="8"/>
        <v>28.12624825</v>
      </c>
      <c r="AK77" s="47">
        <f t="shared" ca="1" si="8"/>
        <v>31.481778129999999</v>
      </c>
      <c r="AL77" s="47">
        <f t="shared" ca="1" si="8"/>
        <v>36.555638219999999</v>
      </c>
      <c r="AM77" s="47">
        <f t="shared" ca="1" si="8"/>
        <v>41.63047297</v>
      </c>
      <c r="AN77" s="47">
        <f t="shared" ca="1" si="8"/>
        <v>46.27497752</v>
      </c>
      <c r="AO77" s="47">
        <f t="shared" ca="1" si="8"/>
        <v>50.17206453</v>
      </c>
      <c r="AP77" s="47">
        <f t="shared" ca="1" si="8"/>
        <v>52.398207630000002</v>
      </c>
      <c r="AQ77" s="47">
        <f t="shared" ca="1" si="8"/>
        <v>53.806369889999999</v>
      </c>
      <c r="AR77">
        <v>75</v>
      </c>
      <c r="AT77">
        <v>76</v>
      </c>
      <c r="AU77" t="s">
        <v>211</v>
      </c>
      <c r="AV77">
        <v>8.3309287852241702</v>
      </c>
      <c r="AW77">
        <v>87.221216154487905</v>
      </c>
      <c r="AX77">
        <v>67.2141272446773</v>
      </c>
      <c r="AY77">
        <v>52.174949773859197</v>
      </c>
      <c r="AZ77">
        <v>40.886739930911403</v>
      </c>
      <c r="BA77">
        <v>23.447333187760002</v>
      </c>
      <c r="BE77">
        <f ca="1"/>
        <v>8.17</v>
      </c>
      <c r="BF77">
        <f ca="1"/>
        <v>25.776946859999999</v>
      </c>
      <c r="BG77">
        <f ca="1"/>
        <v>28.096894200000001</v>
      </c>
      <c r="BH77">
        <f ca="1"/>
        <v>31.420894229999998</v>
      </c>
      <c r="BI77">
        <f ca="1"/>
        <v>33.526182730000002</v>
      </c>
      <c r="BJ77">
        <f ca="1"/>
        <v>35.13342067</v>
      </c>
      <c r="BK77">
        <f ca="1"/>
        <v>36.471017449999998</v>
      </c>
      <c r="BL77">
        <f ca="1"/>
        <v>37.642656359999997</v>
      </c>
      <c r="BM77">
        <f ca="1"/>
        <v>38.705273560000002</v>
      </c>
      <c r="BN77">
        <f ca="1"/>
        <v>39.694432310000003</v>
      </c>
      <c r="BO77">
        <f ca="1"/>
        <v>40.634768579999999</v>
      </c>
      <c r="BP77">
        <f ca="1"/>
        <v>41.54507212</v>
      </c>
      <c r="BQ77">
        <f ca="1"/>
        <v>42.44116889</v>
      </c>
      <c r="BR77">
        <f ca="1"/>
        <v>43.337894339999998</v>
      </c>
      <c r="BS77">
        <f ca="1"/>
        <v>44.250838190000003</v>
      </c>
      <c r="BT77">
        <f ca="1"/>
        <v>45.198424680000002</v>
      </c>
      <c r="BU77">
        <f ca="1"/>
        <v>46.205155419999997</v>
      </c>
      <c r="BV77">
        <f ca="1"/>
        <v>47.307846949999998</v>
      </c>
      <c r="BW77">
        <f ca="1"/>
        <v>48.570154979999998</v>
      </c>
      <c r="BX77">
        <f ca="1"/>
        <v>50.125496990000002</v>
      </c>
      <c r="BY77">
        <f ca="1"/>
        <v>52.36863863</v>
      </c>
      <c r="BZ77">
        <f ca="1"/>
        <v>53.788848860000002</v>
      </c>
    </row>
    <row r="78" spans="34:78">
      <c r="AH78">
        <v>8.17</v>
      </c>
      <c r="AI78" s="47">
        <f t="shared" ca="1" si="8"/>
        <v>25.776946859999999</v>
      </c>
      <c r="AJ78" s="47">
        <f t="shared" ca="1" si="8"/>
        <v>28.096894200000001</v>
      </c>
      <c r="AK78" s="47">
        <f t="shared" ca="1" si="8"/>
        <v>31.420894229999998</v>
      </c>
      <c r="AL78" s="47">
        <f t="shared" ca="1" si="8"/>
        <v>36.471017449999998</v>
      </c>
      <c r="AM78" s="47">
        <f t="shared" ca="1" si="8"/>
        <v>41.54507212</v>
      </c>
      <c r="AN78" s="47">
        <f t="shared" ca="1" si="8"/>
        <v>46.205155419999997</v>
      </c>
      <c r="AO78" s="47">
        <f t="shared" ca="1" si="8"/>
        <v>50.125496990000002</v>
      </c>
      <c r="AP78" s="47">
        <f t="shared" ca="1" si="8"/>
        <v>52.36863863</v>
      </c>
      <c r="AQ78" s="47">
        <f t="shared" ca="1" si="8"/>
        <v>53.788848860000002</v>
      </c>
      <c r="AR78">
        <v>76</v>
      </c>
      <c r="AT78">
        <v>77</v>
      </c>
      <c r="AU78" t="s">
        <v>211</v>
      </c>
      <c r="AV78">
        <v>8.4142621185575095</v>
      </c>
      <c r="AW78">
        <v>87.302857146029794</v>
      </c>
      <c r="AX78">
        <v>67.265286037723001</v>
      </c>
      <c r="AY78">
        <v>52.163290045831097</v>
      </c>
      <c r="AZ78">
        <v>40.843351995312602</v>
      </c>
      <c r="BA78">
        <v>23.417976330924098</v>
      </c>
      <c r="BE78">
        <f ca="1"/>
        <v>8.25</v>
      </c>
      <c r="BF78">
        <f ca="1"/>
        <v>25.777280340000001</v>
      </c>
      <c r="BG78">
        <f ca="1"/>
        <v>28.065863050000001</v>
      </c>
      <c r="BH78">
        <f ca="1"/>
        <v>31.358054070000001</v>
      </c>
      <c r="BI78">
        <f ca="1"/>
        <v>33.450036089999998</v>
      </c>
      <c r="BJ78">
        <f ca="1"/>
        <v>35.050254440000003</v>
      </c>
      <c r="BK78">
        <f ca="1"/>
        <v>36.383914109999999</v>
      </c>
      <c r="BL78">
        <f ca="1"/>
        <v>37.553437420000002</v>
      </c>
      <c r="BM78">
        <f ca="1"/>
        <v>38.615156720000002</v>
      </c>
      <c r="BN78">
        <f ca="1"/>
        <v>39.60431311</v>
      </c>
      <c r="BO78">
        <f ca="1"/>
        <v>40.545362300000001</v>
      </c>
      <c r="BP78">
        <f ca="1"/>
        <v>41.456995480000003</v>
      </c>
      <c r="BQ78">
        <f ca="1"/>
        <v>42.354994339999998</v>
      </c>
      <c r="BR78">
        <f ca="1"/>
        <v>43.254192889999999</v>
      </c>
      <c r="BS78">
        <f ca="1"/>
        <v>44.170221179999999</v>
      </c>
      <c r="BT78">
        <f ca="1"/>
        <v>45.121594539999997</v>
      </c>
      <c r="BU78">
        <f ca="1"/>
        <v>46.132980850000003</v>
      </c>
      <c r="BV78">
        <f ca="1"/>
        <v>47.24149448</v>
      </c>
      <c r="BW78">
        <f ca="1"/>
        <v>48.511362210000001</v>
      </c>
      <c r="BX78">
        <f ca="1"/>
        <v>50.07728049</v>
      </c>
      <c r="BY78">
        <f ca="1"/>
        <v>52.338009190000001</v>
      </c>
      <c r="BZ78">
        <f ca="1"/>
        <v>53.770710919999999</v>
      </c>
    </row>
    <row r="79" spans="34:78">
      <c r="AH79">
        <v>8.25</v>
      </c>
      <c r="AI79" s="47">
        <f t="shared" ca="1" si="8"/>
        <v>25.777280340000001</v>
      </c>
      <c r="AJ79" s="47">
        <f t="shared" ca="1" si="8"/>
        <v>28.065863050000001</v>
      </c>
      <c r="AK79" s="47">
        <f t="shared" ca="1" si="8"/>
        <v>31.358054070000001</v>
      </c>
      <c r="AL79" s="47">
        <f t="shared" ca="1" si="8"/>
        <v>36.383914109999999</v>
      </c>
      <c r="AM79" s="47">
        <f t="shared" ca="1" si="8"/>
        <v>41.456995480000003</v>
      </c>
      <c r="AN79" s="47">
        <f t="shared" ca="1" si="8"/>
        <v>46.132980850000003</v>
      </c>
      <c r="AO79" s="47">
        <f t="shared" ca="1" si="8"/>
        <v>50.07728049</v>
      </c>
      <c r="AP79" s="47">
        <f t="shared" ca="1" si="8"/>
        <v>52.338009190000001</v>
      </c>
      <c r="AQ79" s="47">
        <f t="shared" ca="1" si="8"/>
        <v>53.770710919999999</v>
      </c>
      <c r="AR79">
        <v>77</v>
      </c>
      <c r="AT79">
        <v>78</v>
      </c>
      <c r="AU79" t="s">
        <v>211</v>
      </c>
      <c r="AV79">
        <v>8.4975954518908399</v>
      </c>
      <c r="AW79">
        <v>87.381548454164104</v>
      </c>
      <c r="AX79">
        <v>67.314463339746197</v>
      </c>
      <c r="AY79">
        <v>52.149796112466397</v>
      </c>
      <c r="AZ79">
        <v>40.798539395093997</v>
      </c>
      <c r="BA79">
        <v>23.387564582101799</v>
      </c>
      <c r="BE79">
        <f ca="1"/>
        <v>8.33</v>
      </c>
      <c r="BF79">
        <f ca="1"/>
        <v>25.77604912</v>
      </c>
      <c r="BG79">
        <f ca="1"/>
        <v>28.033440779999999</v>
      </c>
      <c r="BH79">
        <f ca="1"/>
        <v>31.29371785</v>
      </c>
      <c r="BI79">
        <f ca="1"/>
        <v>33.372244909999999</v>
      </c>
      <c r="BJ79">
        <f ca="1"/>
        <v>34.965329279999999</v>
      </c>
      <c r="BK79">
        <f ca="1"/>
        <v>36.294969790000003</v>
      </c>
      <c r="BL79">
        <f ca="1"/>
        <v>37.462321979999999</v>
      </c>
      <c r="BM79">
        <f ca="1"/>
        <v>38.523109890000001</v>
      </c>
      <c r="BN79">
        <f ca="1"/>
        <v>39.512249609999998</v>
      </c>
      <c r="BO79">
        <f ca="1"/>
        <v>40.454014829999998</v>
      </c>
      <c r="BP79">
        <f ca="1"/>
        <v>41.366997490000003</v>
      </c>
      <c r="BQ79">
        <f ca="1"/>
        <v>42.266935140000001</v>
      </c>
      <c r="BR79">
        <f ca="1"/>
        <v>43.16866143</v>
      </c>
      <c r="BS79">
        <f ca="1"/>
        <v>44.087848970000003</v>
      </c>
      <c r="BT79">
        <f ca="1"/>
        <v>45.043108080000003</v>
      </c>
      <c r="BU79">
        <f ca="1"/>
        <v>46.05927938</v>
      </c>
      <c r="BV79">
        <f ca="1"/>
        <v>47.173786479999997</v>
      </c>
      <c r="BW79">
        <f ca="1"/>
        <v>48.451449009999997</v>
      </c>
      <c r="BX79">
        <f ca="1"/>
        <v>50.028291609999997</v>
      </c>
      <c r="BY79">
        <f ca="1"/>
        <v>52.307225250000002</v>
      </c>
      <c r="BZ79">
        <f ca="1"/>
        <v>53.752881539999997</v>
      </c>
    </row>
    <row r="80" spans="34:78">
      <c r="AH80">
        <v>8.33</v>
      </c>
      <c r="AI80" s="47">
        <f t="shared" ca="1" si="8"/>
        <v>25.77604912</v>
      </c>
      <c r="AJ80" s="47">
        <f t="shared" ca="1" si="8"/>
        <v>28.033440779999999</v>
      </c>
      <c r="AK80" s="47">
        <f t="shared" ca="1" si="8"/>
        <v>31.29371785</v>
      </c>
      <c r="AL80" s="47">
        <f t="shared" ca="1" si="8"/>
        <v>36.294969790000003</v>
      </c>
      <c r="AM80" s="47">
        <f t="shared" ca="1" si="8"/>
        <v>41.366997490000003</v>
      </c>
      <c r="AN80" s="47">
        <f t="shared" ca="1" si="8"/>
        <v>46.05927938</v>
      </c>
      <c r="AO80" s="47">
        <f t="shared" ca="1" si="8"/>
        <v>50.028291609999997</v>
      </c>
      <c r="AP80" s="47">
        <f t="shared" ca="1" si="8"/>
        <v>52.307225250000002</v>
      </c>
      <c r="AQ80" s="47">
        <f t="shared" ca="1" si="8"/>
        <v>53.752881539999997</v>
      </c>
      <c r="AR80">
        <v>78</v>
      </c>
      <c r="AT80">
        <v>79</v>
      </c>
      <c r="AU80" t="s">
        <v>211</v>
      </c>
      <c r="AV80">
        <v>8.5809287852241702</v>
      </c>
      <c r="AW80">
        <v>87.457396651676405</v>
      </c>
      <c r="AX80">
        <v>67.361735898770604</v>
      </c>
      <c r="AY80">
        <v>52.134556541422903</v>
      </c>
      <c r="AZ80">
        <v>40.752381286692703</v>
      </c>
      <c r="BA80">
        <v>23.356147980786101</v>
      </c>
      <c r="BE80">
        <f ca="1"/>
        <v>8.42</v>
      </c>
      <c r="BF80">
        <f ca="1"/>
        <v>25.7716103557084</v>
      </c>
      <c r="BG80">
        <f ca="1"/>
        <v>28.021986536154401</v>
      </c>
      <c r="BH80">
        <f ca="1"/>
        <v>31.272171549577301</v>
      </c>
      <c r="BI80">
        <f ca="1"/>
        <v>33.345577418558698</v>
      </c>
      <c r="BJ80">
        <f ca="1"/>
        <v>34.935798563999903</v>
      </c>
      <c r="BK80">
        <f ca="1"/>
        <v>36.263858865922302</v>
      </c>
      <c r="BL80">
        <f ca="1"/>
        <v>37.4304710666284</v>
      </c>
      <c r="BM80">
        <f ca="1"/>
        <v>38.491129055014703</v>
      </c>
      <c r="BN80">
        <f ca="1"/>
        <v>39.480620766991699</v>
      </c>
      <c r="BO80">
        <f ca="1"/>
        <v>40.423148231321797</v>
      </c>
      <c r="BP80">
        <f ca="1"/>
        <v>41.337267418247002</v>
      </c>
      <c r="BQ80">
        <f ca="1"/>
        <v>42.238706341264098</v>
      </c>
      <c r="BR80">
        <f ca="1"/>
        <v>43.142312652184003</v>
      </c>
      <c r="BS80">
        <f ca="1"/>
        <v>44.063798622371898</v>
      </c>
      <c r="BT80">
        <f ca="1"/>
        <v>45.021848141367698</v>
      </c>
      <c r="BU80">
        <f ca="1"/>
        <v>46.041427934576802</v>
      </c>
      <c r="BV80">
        <f ca="1"/>
        <v>47.160181798280199</v>
      </c>
      <c r="BW80">
        <f ca="1"/>
        <v>48.443346346166201</v>
      </c>
      <c r="BX80">
        <f ca="1"/>
        <v>50.027873661331903</v>
      </c>
      <c r="BY80">
        <f ca="1"/>
        <v>52.319554782629801</v>
      </c>
      <c r="BZ80">
        <f ca="1"/>
        <v>53.7742334358569</v>
      </c>
    </row>
    <row r="81" spans="34:78">
      <c r="AH81">
        <v>8.42</v>
      </c>
      <c r="AI81" s="47">
        <f t="shared" ca="1" si="8"/>
        <v>25.7716103557084</v>
      </c>
      <c r="AJ81" s="47">
        <f t="shared" ca="1" si="8"/>
        <v>28.021986536154401</v>
      </c>
      <c r="AK81" s="47">
        <f t="shared" ca="1" si="8"/>
        <v>31.272171549577301</v>
      </c>
      <c r="AL81" s="47">
        <f t="shared" ca="1" si="8"/>
        <v>36.263858865922302</v>
      </c>
      <c r="AM81" s="47">
        <f t="shared" ca="1" si="8"/>
        <v>41.337267418247002</v>
      </c>
      <c r="AN81" s="47">
        <f t="shared" ca="1" si="8"/>
        <v>46.041427934576802</v>
      </c>
      <c r="AO81" s="47">
        <f t="shared" ca="1" si="8"/>
        <v>50.027873661331903</v>
      </c>
      <c r="AP81" s="47">
        <f t="shared" ca="1" si="8"/>
        <v>52.319554782629801</v>
      </c>
      <c r="AQ81" s="47">
        <f t="shared" ca="1" si="8"/>
        <v>53.7742334358569</v>
      </c>
      <c r="AR81">
        <v>79</v>
      </c>
      <c r="AT81">
        <v>80</v>
      </c>
      <c r="AU81" t="s">
        <v>211</v>
      </c>
      <c r="AV81">
        <v>8.6642621185575095</v>
      </c>
      <c r="AW81">
        <v>87.530504460785494</v>
      </c>
      <c r="AX81">
        <v>67.407177490136405</v>
      </c>
      <c r="AY81">
        <v>52.117656840454302</v>
      </c>
      <c r="AZ81">
        <v>40.704954126229701</v>
      </c>
      <c r="BA81">
        <v>23.323775057765101</v>
      </c>
      <c r="BE81">
        <f ca="1"/>
        <v>8.5</v>
      </c>
      <c r="BF81">
        <f ca="1"/>
        <v>25.773292730000001</v>
      </c>
      <c r="BG81">
        <f ca="1"/>
        <v>27.999774009999999</v>
      </c>
      <c r="BH81">
        <f ca="1"/>
        <v>31.2281543</v>
      </c>
      <c r="BI81">
        <f ca="1"/>
        <v>33.293135210000003</v>
      </c>
      <c r="BJ81">
        <f ca="1"/>
        <v>34.879005540000001</v>
      </c>
      <c r="BK81">
        <f ca="1"/>
        <v>36.204567910000002</v>
      </c>
      <c r="BL81">
        <f ca="1"/>
        <v>37.369710019999999</v>
      </c>
      <c r="BM81">
        <f ca="1"/>
        <v>38.42954555</v>
      </c>
      <c r="BN81">
        <f ca="1"/>
        <v>39.418663899999999</v>
      </c>
      <c r="BO81">
        <f ca="1"/>
        <v>40.3611559</v>
      </c>
      <c r="BP81">
        <f ca="1"/>
        <v>41.275514000000001</v>
      </c>
      <c r="BQ81">
        <f ca="1"/>
        <v>42.177432109999998</v>
      </c>
      <c r="BR81">
        <f ca="1"/>
        <v>43.081744890000003</v>
      </c>
      <c r="BS81">
        <f ca="1"/>
        <v>44.004169910000002</v>
      </c>
      <c r="BT81">
        <f ca="1"/>
        <v>44.963416500000001</v>
      </c>
      <c r="BU81">
        <f ca="1"/>
        <v>45.984504680000001</v>
      </c>
      <c r="BV81">
        <f ca="1"/>
        <v>47.10517883</v>
      </c>
      <c r="BW81">
        <f ca="1"/>
        <v>48.390873429999999</v>
      </c>
      <c r="BX81">
        <f ca="1"/>
        <v>49.978990949999996</v>
      </c>
      <c r="BY81">
        <f ca="1"/>
        <v>52.276751789999999</v>
      </c>
      <c r="BZ81">
        <f ca="1"/>
        <v>53.735829459999998</v>
      </c>
    </row>
    <row r="82" spans="34:78">
      <c r="AH82">
        <v>8.5</v>
      </c>
      <c r="AI82" s="47">
        <f t="shared" ca="1" si="8"/>
        <v>25.773292730000001</v>
      </c>
      <c r="AJ82" s="47">
        <f t="shared" ca="1" si="8"/>
        <v>27.999774009999999</v>
      </c>
      <c r="AK82" s="47">
        <f t="shared" ca="1" si="8"/>
        <v>31.2281543</v>
      </c>
      <c r="AL82" s="47">
        <f t="shared" ca="1" si="8"/>
        <v>36.204567910000002</v>
      </c>
      <c r="AM82" s="47">
        <f t="shared" ca="1" si="8"/>
        <v>41.275514000000001</v>
      </c>
      <c r="AN82" s="47">
        <f t="shared" ca="1" si="8"/>
        <v>45.984504680000001</v>
      </c>
      <c r="AO82" s="47">
        <f t="shared" ca="1" si="8"/>
        <v>49.978990949999996</v>
      </c>
      <c r="AP82" s="47">
        <f t="shared" ca="1" si="8"/>
        <v>52.276751789999999</v>
      </c>
      <c r="AQ82" s="47">
        <f t="shared" ca="1" si="8"/>
        <v>53.735829459999998</v>
      </c>
      <c r="AR82">
        <v>80</v>
      </c>
      <c r="AT82">
        <v>81</v>
      </c>
      <c r="AU82" t="s">
        <v>211</v>
      </c>
      <c r="AV82">
        <v>8.7475954518908399</v>
      </c>
      <c r="AW82">
        <v>87.600970889781294</v>
      </c>
      <c r="AX82">
        <v>67.450859030101796</v>
      </c>
      <c r="AY82">
        <v>52.099179551031497</v>
      </c>
      <c r="AZ82">
        <v>40.656331749875598</v>
      </c>
      <c r="BA82">
        <v>23.2904928753806</v>
      </c>
      <c r="BE82">
        <f ca="1"/>
        <v>8.58</v>
      </c>
      <c r="BF82">
        <f ca="1"/>
        <v>25.768981709999998</v>
      </c>
      <c r="BG82">
        <f ca="1"/>
        <v>27.964921220000001</v>
      </c>
      <c r="BH82">
        <f ca="1"/>
        <v>31.161522990000002</v>
      </c>
      <c r="BI82">
        <f ca="1"/>
        <v>33.212912850000002</v>
      </c>
      <c r="BJ82">
        <f ca="1"/>
        <v>34.791515609999998</v>
      </c>
      <c r="BK82">
        <f ca="1"/>
        <v>36.112957700000003</v>
      </c>
      <c r="BL82">
        <f ca="1"/>
        <v>37.275861990000003</v>
      </c>
      <c r="BM82">
        <f ca="1"/>
        <v>38.334731720000001</v>
      </c>
      <c r="BN82">
        <f ca="1"/>
        <v>39.323829150000002</v>
      </c>
      <c r="BO82">
        <f ca="1"/>
        <v>40.267061990000002</v>
      </c>
      <c r="BP82">
        <f ca="1"/>
        <v>41.182823399999997</v>
      </c>
      <c r="BQ82">
        <f ca="1"/>
        <v>42.086764469999999</v>
      </c>
      <c r="BR82">
        <f ca="1"/>
        <v>42.993722339999998</v>
      </c>
      <c r="BS82">
        <f ca="1"/>
        <v>43.919462109999998</v>
      </c>
      <c r="BT82">
        <f ca="1"/>
        <v>44.88279618</v>
      </c>
      <c r="BU82">
        <f ca="1"/>
        <v>45.90893063</v>
      </c>
      <c r="BV82">
        <f ca="1"/>
        <v>47.035942120000001</v>
      </c>
      <c r="BW82">
        <f ca="1"/>
        <v>48.329901759999998</v>
      </c>
      <c r="BX82">
        <f ca="1"/>
        <v>49.929639289999997</v>
      </c>
      <c r="BY82">
        <f ca="1"/>
        <v>52.24684207</v>
      </c>
      <c r="BZ82">
        <f ca="1"/>
        <v>53.719804000000003</v>
      </c>
    </row>
    <row r="83" spans="34:78">
      <c r="AH83">
        <v>8.58</v>
      </c>
      <c r="AI83" s="47">
        <f t="shared" ca="1" si="8"/>
        <v>25.768981709999998</v>
      </c>
      <c r="AJ83" s="47">
        <f t="shared" ca="1" si="8"/>
        <v>27.964921220000001</v>
      </c>
      <c r="AK83" s="47">
        <f t="shared" ca="1" si="8"/>
        <v>31.161522990000002</v>
      </c>
      <c r="AL83" s="47">
        <f t="shared" ca="1" si="8"/>
        <v>36.112957700000003</v>
      </c>
      <c r="AM83" s="47">
        <f t="shared" ca="1" si="8"/>
        <v>41.182823399999997</v>
      </c>
      <c r="AN83" s="47">
        <f t="shared" ca="1" si="8"/>
        <v>45.90893063</v>
      </c>
      <c r="AO83" s="47">
        <f t="shared" ca="1" si="8"/>
        <v>49.929639289999997</v>
      </c>
      <c r="AP83" s="47">
        <f t="shared" ca="1" si="8"/>
        <v>52.24684207</v>
      </c>
      <c r="AQ83" s="47">
        <f t="shared" ca="1" si="8"/>
        <v>53.719804000000003</v>
      </c>
      <c r="AR83">
        <v>81</v>
      </c>
      <c r="AT83">
        <v>82</v>
      </c>
      <c r="AU83" t="s">
        <v>211</v>
      </c>
      <c r="AV83">
        <v>8.8309287852241702</v>
      </c>
      <c r="AW83">
        <v>87.668891372375498</v>
      </c>
      <c r="AX83">
        <v>67.492848689789099</v>
      </c>
      <c r="AY83">
        <v>52.079204337409003</v>
      </c>
      <c r="AZ83">
        <v>40.606585446907502</v>
      </c>
      <c r="BA83">
        <v>23.256347063302101</v>
      </c>
      <c r="BE83">
        <f ca="1"/>
        <v>8.67</v>
      </c>
      <c r="BF83">
        <f ca="1"/>
        <v>25.762898809999999</v>
      </c>
      <c r="BG83">
        <f ca="1"/>
        <v>27.92873561</v>
      </c>
      <c r="BH83">
        <f ca="1"/>
        <v>31.093756729999999</v>
      </c>
      <c r="BI83">
        <f ca="1"/>
        <v>33.131544380000001</v>
      </c>
      <c r="BJ83">
        <f ca="1"/>
        <v>34.702843090000002</v>
      </c>
      <c r="BK83">
        <f ca="1"/>
        <v>36.020131550000002</v>
      </c>
      <c r="BL83">
        <f ca="1"/>
        <v>37.180774319999998</v>
      </c>
      <c r="BM83">
        <f ca="1"/>
        <v>38.238665779999998</v>
      </c>
      <c r="BN83">
        <f ca="1"/>
        <v>39.2277415</v>
      </c>
      <c r="BO83">
        <f ca="1"/>
        <v>40.171726319999998</v>
      </c>
      <c r="BP83">
        <f ca="1"/>
        <v>41.08891466</v>
      </c>
      <c r="BQ83">
        <f ca="1"/>
        <v>41.994915730000002</v>
      </c>
      <c r="BR83">
        <f ca="1"/>
        <v>42.904570749999998</v>
      </c>
      <c r="BS83">
        <f ca="1"/>
        <v>43.833694870000002</v>
      </c>
      <c r="BT83">
        <f ca="1"/>
        <v>44.80120754</v>
      </c>
      <c r="BU83">
        <f ca="1"/>
        <v>45.832507380000003</v>
      </c>
      <c r="BV83">
        <f ca="1"/>
        <v>46.966014360000003</v>
      </c>
      <c r="BW83">
        <f ca="1"/>
        <v>48.268457410000003</v>
      </c>
      <c r="BX83">
        <f ca="1"/>
        <v>49.880141270000003</v>
      </c>
      <c r="BY83">
        <f ca="1"/>
        <v>52.21737332</v>
      </c>
      <c r="BZ83">
        <f ca="1"/>
        <v>53.704665419999998</v>
      </c>
    </row>
    <row r="84" spans="34:78">
      <c r="AH84">
        <v>8.67</v>
      </c>
      <c r="AI84" s="47">
        <f t="shared" ref="AI84:AQ93" ca="1" si="9">IF(AND(AI$3&gt;=MIN($J$5:$AD$5),AI$3&lt;=MAX($J$5:$AD$5)),IF(INDEX(allCentiles,$AR84,MATCH(AI$3,topRow))=0,"",INDEX(allCentiles,$AR84,MATCH(AI$3,topRow))),NA())</f>
        <v>25.762898809999999</v>
      </c>
      <c r="AJ84" s="47">
        <f t="shared" ca="1" si="9"/>
        <v>27.92873561</v>
      </c>
      <c r="AK84" s="47">
        <f t="shared" ca="1" si="9"/>
        <v>31.093756729999999</v>
      </c>
      <c r="AL84" s="47">
        <f t="shared" ca="1" si="9"/>
        <v>36.020131550000002</v>
      </c>
      <c r="AM84" s="47">
        <f t="shared" ca="1" si="9"/>
        <v>41.08891466</v>
      </c>
      <c r="AN84" s="47">
        <f t="shared" ca="1" si="9"/>
        <v>45.832507380000003</v>
      </c>
      <c r="AO84" s="47">
        <f t="shared" ca="1" si="9"/>
        <v>49.880141270000003</v>
      </c>
      <c r="AP84" s="47">
        <f t="shared" ca="1" si="9"/>
        <v>52.21737332</v>
      </c>
      <c r="AQ84" s="47">
        <f t="shared" ca="1" si="9"/>
        <v>53.704665419999998</v>
      </c>
      <c r="AR84">
        <v>82</v>
      </c>
      <c r="AT84">
        <v>83</v>
      </c>
      <c r="AU84" t="s">
        <v>211</v>
      </c>
      <c r="AV84">
        <v>8.9142621185575095</v>
      </c>
      <c r="AW84">
        <v>87.734357894177904</v>
      </c>
      <c r="AX84">
        <v>67.533211999846301</v>
      </c>
      <c r="AY84">
        <v>52.057808074874501</v>
      </c>
      <c r="AZ84">
        <v>40.555784035772703</v>
      </c>
      <c r="BA84">
        <v>23.221381856835801</v>
      </c>
      <c r="BE84">
        <f ca="1"/>
        <v>8.75</v>
      </c>
      <c r="BF84">
        <f ca="1"/>
        <v>25.736043632376699</v>
      </c>
      <c r="BG84">
        <f ca="1"/>
        <v>27.891332404324199</v>
      </c>
      <c r="BH84">
        <f ca="1"/>
        <v>31.042196890663099</v>
      </c>
      <c r="BI84">
        <f ca="1"/>
        <v>33.072825194852101</v>
      </c>
      <c r="BJ84">
        <f ca="1"/>
        <v>34.640027683062002</v>
      </c>
      <c r="BK84">
        <f ca="1"/>
        <v>35.9549559646888</v>
      </c>
      <c r="BL84">
        <f ca="1"/>
        <v>37.114380777601397</v>
      </c>
      <c r="BM84">
        <f ca="1"/>
        <v>38.171889423791399</v>
      </c>
      <c r="BN84">
        <f ca="1"/>
        <v>39.161247095965699</v>
      </c>
      <c r="BO84">
        <f ca="1"/>
        <v>40.106083948332902</v>
      </c>
      <c r="BP84">
        <f ca="1"/>
        <v>41.024647940054102</v>
      </c>
      <c r="BQ84">
        <f ca="1"/>
        <v>41.932537896687002</v>
      </c>
      <c r="BR84">
        <f ca="1"/>
        <v>42.844617319853199</v>
      </c>
      <c r="BS84">
        <f ca="1"/>
        <v>43.776759841348998</v>
      </c>
      <c r="BT84">
        <f ca="1"/>
        <v>44.747991807774</v>
      </c>
      <c r="BU84">
        <f ca="1"/>
        <v>45.783894413461802</v>
      </c>
      <c r="BV84">
        <f ca="1"/>
        <v>46.923206527571097</v>
      </c>
      <c r="BW84">
        <f ca="1"/>
        <v>48.233262400676097</v>
      </c>
      <c r="BX84">
        <f ca="1"/>
        <v>49.855718595562202</v>
      </c>
      <c r="BY84">
        <f ca="1"/>
        <v>52.211106987515201</v>
      </c>
      <c r="BZ84">
        <f ca="1"/>
        <v>53.7114303988456</v>
      </c>
    </row>
    <row r="85" spans="34:78">
      <c r="AH85">
        <v>8.75</v>
      </c>
      <c r="AI85" s="47">
        <f t="shared" ca="1" si="9"/>
        <v>25.736043632376699</v>
      </c>
      <c r="AJ85" s="47">
        <f t="shared" ca="1" si="9"/>
        <v>27.891332404324199</v>
      </c>
      <c r="AK85" s="47">
        <f t="shared" ca="1" si="9"/>
        <v>31.042196890663099</v>
      </c>
      <c r="AL85" s="47">
        <f t="shared" ca="1" si="9"/>
        <v>35.9549559646888</v>
      </c>
      <c r="AM85" s="47">
        <f t="shared" ca="1" si="9"/>
        <v>41.024647940054102</v>
      </c>
      <c r="AN85" s="47">
        <f t="shared" ca="1" si="9"/>
        <v>45.783894413461802</v>
      </c>
      <c r="AO85" s="47">
        <f t="shared" ca="1" si="9"/>
        <v>49.855718595562202</v>
      </c>
      <c r="AP85" s="47">
        <f t="shared" ca="1" si="9"/>
        <v>52.211106987515201</v>
      </c>
      <c r="AQ85" s="47">
        <f t="shared" ca="1" si="9"/>
        <v>53.7114303988456</v>
      </c>
      <c r="AR85">
        <v>83</v>
      </c>
      <c r="AT85">
        <v>84</v>
      </c>
      <c r="AU85" t="s">
        <v>211</v>
      </c>
      <c r="AV85">
        <v>8.9975954518908399</v>
      </c>
      <c r="AW85">
        <v>87.797459115051495</v>
      </c>
      <c r="AX85">
        <v>67.572011951353403</v>
      </c>
      <c r="AY85">
        <v>52.035064935830398</v>
      </c>
      <c r="AZ85">
        <v>40.503993938389499</v>
      </c>
      <c r="BA85">
        <v>23.1856401345301</v>
      </c>
      <c r="BE85">
        <f ca="1"/>
        <v>8.83</v>
      </c>
      <c r="BF85">
        <f ca="1"/>
        <v>25.744441890000001</v>
      </c>
      <c r="BG85">
        <f ca="1"/>
        <v>27.851627830000002</v>
      </c>
      <c r="BH85">
        <f ca="1"/>
        <v>30.954362840000002</v>
      </c>
      <c r="BI85">
        <f ca="1"/>
        <v>32.965034559999999</v>
      </c>
      <c r="BJ85">
        <f ca="1"/>
        <v>34.521677179999998</v>
      </c>
      <c r="BK85">
        <f ca="1"/>
        <v>35.8305893</v>
      </c>
      <c r="BL85">
        <f ca="1"/>
        <v>36.98665072</v>
      </c>
      <c r="BM85">
        <f ca="1"/>
        <v>38.042549110000003</v>
      </c>
      <c r="BN85">
        <f ca="1"/>
        <v>39.031571239999998</v>
      </c>
      <c r="BO85">
        <f ca="1"/>
        <v>39.977079060000001</v>
      </c>
      <c r="BP85">
        <f ca="1"/>
        <v>40.897172150000003</v>
      </c>
      <c r="BQ85">
        <f ca="1"/>
        <v>41.807379410000003</v>
      </c>
      <c r="BR85">
        <f ca="1"/>
        <v>42.722555219999997</v>
      </c>
      <c r="BS85">
        <f ca="1"/>
        <v>43.65862224</v>
      </c>
      <c r="BT85">
        <f ca="1"/>
        <v>44.634725449999998</v>
      </c>
      <c r="BU85">
        <f ca="1"/>
        <v>45.676666820000001</v>
      </c>
      <c r="BV85">
        <f ca="1"/>
        <v>46.823584439999998</v>
      </c>
      <c r="BW85">
        <f ca="1"/>
        <v>48.143582530000003</v>
      </c>
      <c r="BX85">
        <f ca="1"/>
        <v>49.780051520000001</v>
      </c>
      <c r="BY85">
        <f ca="1"/>
        <v>52.158975490000003</v>
      </c>
      <c r="BZ85">
        <f ca="1"/>
        <v>53.67618427</v>
      </c>
    </row>
    <row r="86" spans="34:78">
      <c r="AH86">
        <v>8.83</v>
      </c>
      <c r="AI86" s="47">
        <f t="shared" ca="1" si="9"/>
        <v>25.744441890000001</v>
      </c>
      <c r="AJ86" s="47">
        <f t="shared" ca="1" si="9"/>
        <v>27.851627830000002</v>
      </c>
      <c r="AK86" s="47">
        <f t="shared" ca="1" si="9"/>
        <v>30.954362840000002</v>
      </c>
      <c r="AL86" s="47">
        <f t="shared" ca="1" si="9"/>
        <v>35.8305893</v>
      </c>
      <c r="AM86" s="47">
        <f t="shared" ca="1" si="9"/>
        <v>40.897172150000003</v>
      </c>
      <c r="AN86" s="47">
        <f t="shared" ca="1" si="9"/>
        <v>45.676666820000001</v>
      </c>
      <c r="AO86" s="47">
        <f t="shared" ca="1" si="9"/>
        <v>49.780051520000001</v>
      </c>
      <c r="AP86" s="47">
        <f t="shared" ca="1" si="9"/>
        <v>52.158975490000003</v>
      </c>
      <c r="AQ86" s="47">
        <f t="shared" ca="1" si="9"/>
        <v>53.67618427</v>
      </c>
      <c r="AR86">
        <v>84</v>
      </c>
      <c r="AT86">
        <v>85</v>
      </c>
      <c r="AU86" t="s">
        <v>211</v>
      </c>
      <c r="AV86">
        <v>9.0809287852241702</v>
      </c>
      <c r="AW86">
        <v>87.8582804938995</v>
      </c>
      <c r="AX86">
        <v>67.609309097034597</v>
      </c>
      <c r="AY86">
        <v>52.011046471056801</v>
      </c>
      <c r="AZ86">
        <v>40.451279246946598</v>
      </c>
      <c r="BA86">
        <v>23.149163451083599</v>
      </c>
      <c r="BE86">
        <f ca="1"/>
        <v>8.92</v>
      </c>
      <c r="BF86">
        <f ca="1"/>
        <v>25.7099645288503</v>
      </c>
      <c r="BG86">
        <f ca="1"/>
        <v>27.819195794707401</v>
      </c>
      <c r="BH86">
        <f ca="1"/>
        <v>30.9211928962375</v>
      </c>
      <c r="BI86">
        <f ca="1"/>
        <v>32.930442134262599</v>
      </c>
      <c r="BJ86">
        <f ca="1"/>
        <v>34.486011648989503</v>
      </c>
      <c r="BK86">
        <f ca="1"/>
        <v>35.794235887124302</v>
      </c>
      <c r="BL86">
        <f ca="1"/>
        <v>36.949948202047899</v>
      </c>
      <c r="BM86">
        <f ca="1"/>
        <v>38.005794527295002</v>
      </c>
      <c r="BN86">
        <f ca="1"/>
        <v>38.995034106675497</v>
      </c>
      <c r="BO86">
        <f ca="1"/>
        <v>39.9410148684766</v>
      </c>
      <c r="BP86">
        <f ca="1"/>
        <v>40.861834693766099</v>
      </c>
      <c r="BQ86">
        <f ca="1"/>
        <v>41.773033058994301</v>
      </c>
      <c r="BR86">
        <f ca="1"/>
        <v>42.689488970216502</v>
      </c>
      <c r="BS86">
        <f ca="1"/>
        <v>43.627168044914498</v>
      </c>
      <c r="BT86">
        <f ca="1"/>
        <v>44.605285240378002</v>
      </c>
      <c r="BU86">
        <f ca="1"/>
        <v>45.649756936302502</v>
      </c>
      <c r="BV86">
        <f ca="1"/>
        <v>46.799917697740398</v>
      </c>
      <c r="BW86">
        <f ca="1"/>
        <v>48.1242429924893</v>
      </c>
      <c r="BX86">
        <f ca="1"/>
        <v>49.766953587085602</v>
      </c>
      <c r="BY86">
        <f ca="1"/>
        <v>52.156644805409698</v>
      </c>
      <c r="BZ86">
        <f ca="1"/>
        <v>53.681733086785997</v>
      </c>
    </row>
    <row r="87" spans="34:78">
      <c r="AH87">
        <v>8.92</v>
      </c>
      <c r="AI87" s="47">
        <f t="shared" ca="1" si="9"/>
        <v>25.7099645288503</v>
      </c>
      <c r="AJ87" s="47">
        <f t="shared" ca="1" si="9"/>
        <v>27.819195794707401</v>
      </c>
      <c r="AK87" s="47">
        <f t="shared" ca="1" si="9"/>
        <v>30.9211928962375</v>
      </c>
      <c r="AL87" s="47">
        <f t="shared" ca="1" si="9"/>
        <v>35.794235887124302</v>
      </c>
      <c r="AM87" s="47">
        <f t="shared" ca="1" si="9"/>
        <v>40.861834693766099</v>
      </c>
      <c r="AN87" s="47">
        <f t="shared" ca="1" si="9"/>
        <v>45.649756936302502</v>
      </c>
      <c r="AO87" s="47">
        <f t="shared" ca="1" si="9"/>
        <v>49.766953587085602</v>
      </c>
      <c r="AP87" s="47">
        <f t="shared" ca="1" si="9"/>
        <v>52.156644805409698</v>
      </c>
      <c r="AQ87" s="47">
        <f t="shared" ca="1" si="9"/>
        <v>53.681733086785997</v>
      </c>
      <c r="AR87">
        <v>85</v>
      </c>
      <c r="AT87">
        <v>86</v>
      </c>
      <c r="AU87" t="s">
        <v>211</v>
      </c>
      <c r="AV87">
        <v>9.1642621185575095</v>
      </c>
      <c r="AW87">
        <v>87.9169044019214</v>
      </c>
      <c r="AX87">
        <v>67.645161644223293</v>
      </c>
      <c r="AY87">
        <v>51.985821690858799</v>
      </c>
      <c r="AZ87">
        <v>40.397701794237001</v>
      </c>
      <c r="BA87">
        <v>23.111992073139199</v>
      </c>
      <c r="BE87">
        <f ca="1"/>
        <v>9</v>
      </c>
      <c r="BF87">
        <f ca="1"/>
        <v>25.731625399999999</v>
      </c>
      <c r="BG87">
        <f ca="1"/>
        <v>27.81034777</v>
      </c>
      <c r="BH87">
        <f ca="1"/>
        <v>30.882483350000001</v>
      </c>
      <c r="BI87">
        <f ca="1"/>
        <v>32.879686749999998</v>
      </c>
      <c r="BJ87">
        <f ca="1"/>
        <v>34.428998419999999</v>
      </c>
      <c r="BK87">
        <f ca="1"/>
        <v>35.733696289999997</v>
      </c>
      <c r="BL87">
        <f ca="1"/>
        <v>36.88743874</v>
      </c>
      <c r="BM87">
        <f ca="1"/>
        <v>37.942318059999998</v>
      </c>
      <c r="BN87">
        <f ca="1"/>
        <v>38.931300270000001</v>
      </c>
      <c r="BO87">
        <f ca="1"/>
        <v>39.87756804</v>
      </c>
      <c r="BP87">
        <f ca="1"/>
        <v>40.799125289999999</v>
      </c>
      <c r="BQ87">
        <f ca="1"/>
        <v>41.711462660000002</v>
      </c>
      <c r="BR87">
        <f ca="1"/>
        <v>42.629443620000004</v>
      </c>
      <c r="BS87">
        <f ca="1"/>
        <v>43.569048129999999</v>
      </c>
      <c r="BT87">
        <f ca="1"/>
        <v>44.549539289999998</v>
      </c>
      <c r="BU87">
        <f ca="1"/>
        <v>45.596929240000001</v>
      </c>
      <c r="BV87">
        <f ca="1"/>
        <v>46.750729649999997</v>
      </c>
      <c r="BW87">
        <f ca="1"/>
        <v>48.079760159999999</v>
      </c>
      <c r="BX87">
        <f ca="1"/>
        <v>49.729017220000003</v>
      </c>
      <c r="BY87">
        <f ca="1"/>
        <v>52.129528020000002</v>
      </c>
      <c r="BZ87">
        <f ca="1"/>
        <v>53.662274969999999</v>
      </c>
    </row>
    <row r="88" spans="34:78">
      <c r="AH88">
        <v>9</v>
      </c>
      <c r="AI88" s="47">
        <f t="shared" ca="1" si="9"/>
        <v>25.731625399999999</v>
      </c>
      <c r="AJ88" s="47">
        <f t="shared" ca="1" si="9"/>
        <v>27.81034777</v>
      </c>
      <c r="AK88" s="47">
        <f t="shared" ca="1" si="9"/>
        <v>30.882483350000001</v>
      </c>
      <c r="AL88" s="47">
        <f t="shared" ca="1" si="9"/>
        <v>35.733696289999997</v>
      </c>
      <c r="AM88" s="47">
        <f t="shared" ca="1" si="9"/>
        <v>40.799125289999999</v>
      </c>
      <c r="AN88" s="47">
        <f t="shared" ca="1" si="9"/>
        <v>45.596929240000001</v>
      </c>
      <c r="AO88" s="47">
        <f t="shared" ca="1" si="9"/>
        <v>49.729017220000003</v>
      </c>
      <c r="AP88" s="47">
        <f t="shared" ca="1" si="9"/>
        <v>52.129528020000002</v>
      </c>
      <c r="AQ88" s="47">
        <f t="shared" ca="1" si="9"/>
        <v>53.662274969999999</v>
      </c>
      <c r="AR88">
        <v>86</v>
      </c>
      <c r="AT88">
        <v>87</v>
      </c>
      <c r="AU88" t="s">
        <v>211</v>
      </c>
      <c r="AV88">
        <v>9.2475954518908399</v>
      </c>
      <c r="AW88">
        <v>87.973410232179603</v>
      </c>
      <c r="AX88">
        <v>67.679625544492097</v>
      </c>
      <c r="AY88">
        <v>51.959457144195497</v>
      </c>
      <c r="AZ88">
        <v>40.343321222337501</v>
      </c>
      <c r="BA88">
        <v>23.074165014404301</v>
      </c>
      <c r="BE88">
        <f ca="1"/>
        <v>9.08</v>
      </c>
      <c r="BF88">
        <f ca="1"/>
        <v>25.716092849999999</v>
      </c>
      <c r="BG88">
        <f ca="1"/>
        <v>27.766952010000001</v>
      </c>
      <c r="BH88">
        <f ca="1"/>
        <v>30.808883890000001</v>
      </c>
      <c r="BI88">
        <f ca="1"/>
        <v>32.792688300000002</v>
      </c>
      <c r="BJ88">
        <f ca="1"/>
        <v>34.334666339999998</v>
      </c>
      <c r="BK88">
        <f ca="1"/>
        <v>35.635126360000001</v>
      </c>
      <c r="BL88">
        <f ca="1"/>
        <v>36.786521360000002</v>
      </c>
      <c r="BM88">
        <f ca="1"/>
        <v>37.84035454</v>
      </c>
      <c r="BN88">
        <f ca="1"/>
        <v>38.829274169999998</v>
      </c>
      <c r="BO88">
        <f ca="1"/>
        <v>39.77628532</v>
      </c>
      <c r="BP88">
        <f ca="1"/>
        <v>40.6992975</v>
      </c>
      <c r="BQ88">
        <f ca="1"/>
        <v>41.613764369999998</v>
      </c>
      <c r="BR88">
        <f ca="1"/>
        <v>42.534559969999997</v>
      </c>
      <c r="BS88">
        <f ca="1"/>
        <v>43.477723670000003</v>
      </c>
      <c r="BT88">
        <f ca="1"/>
        <v>44.46263982</v>
      </c>
      <c r="BU88">
        <f ca="1"/>
        <v>45.51553569</v>
      </c>
      <c r="BV88">
        <f ca="1"/>
        <v>46.676305069999998</v>
      </c>
      <c r="BW88">
        <f ca="1"/>
        <v>48.01449933</v>
      </c>
      <c r="BX88">
        <f ca="1"/>
        <v>49.676758499999998</v>
      </c>
      <c r="BY88">
        <f ca="1"/>
        <v>52.099275769999998</v>
      </c>
      <c r="BZ88">
        <f ca="1"/>
        <v>53.647899590000002</v>
      </c>
    </row>
    <row r="89" spans="34:78">
      <c r="AH89">
        <v>9.08</v>
      </c>
      <c r="AI89" s="47">
        <f t="shared" ca="1" si="9"/>
        <v>25.716092849999999</v>
      </c>
      <c r="AJ89" s="47">
        <f t="shared" ca="1" si="9"/>
        <v>27.766952010000001</v>
      </c>
      <c r="AK89" s="47">
        <f t="shared" ca="1" si="9"/>
        <v>30.808883890000001</v>
      </c>
      <c r="AL89" s="47">
        <f t="shared" ca="1" si="9"/>
        <v>35.635126360000001</v>
      </c>
      <c r="AM89" s="47">
        <f t="shared" ca="1" si="9"/>
        <v>40.6992975</v>
      </c>
      <c r="AN89" s="47">
        <f t="shared" ca="1" si="9"/>
        <v>45.51553569</v>
      </c>
      <c r="AO89" s="47">
        <f t="shared" ca="1" si="9"/>
        <v>49.676758499999998</v>
      </c>
      <c r="AP89" s="47">
        <f t="shared" ca="1" si="9"/>
        <v>52.099275769999998</v>
      </c>
      <c r="AQ89" s="47">
        <f t="shared" ca="1" si="9"/>
        <v>53.647899590000002</v>
      </c>
      <c r="AR89">
        <v>87</v>
      </c>
      <c r="AT89">
        <v>88</v>
      </c>
      <c r="AU89" t="s">
        <v>211</v>
      </c>
      <c r="AV89">
        <v>9.3309287852241702</v>
      </c>
      <c r="AW89">
        <v>88.027874511343796</v>
      </c>
      <c r="AX89">
        <v>67.712754583553604</v>
      </c>
      <c r="AY89">
        <v>51.932016992782501</v>
      </c>
      <c r="AZ89">
        <v>40.288195043644599</v>
      </c>
      <c r="BA89">
        <v>23.0357200659029</v>
      </c>
      <c r="BE89">
        <f ca="1"/>
        <v>9.17</v>
      </c>
      <c r="BF89">
        <f ca="1"/>
        <v>25.69747113</v>
      </c>
      <c r="BG89">
        <f ca="1"/>
        <v>27.72104994</v>
      </c>
      <c r="BH89">
        <f ca="1"/>
        <v>30.733149659999999</v>
      </c>
      <c r="BI89">
        <f ca="1"/>
        <v>32.703602230000001</v>
      </c>
      <c r="BJ89">
        <f ca="1"/>
        <v>34.238221619999997</v>
      </c>
      <c r="BK89">
        <f ca="1"/>
        <v>35.534397650000002</v>
      </c>
      <c r="BL89">
        <f ca="1"/>
        <v>36.683393940000002</v>
      </c>
      <c r="BM89">
        <f ca="1"/>
        <v>37.736130840000001</v>
      </c>
      <c r="BN89">
        <f ca="1"/>
        <v>38.724941729999998</v>
      </c>
      <c r="BO89">
        <f ca="1"/>
        <v>39.672655560000003</v>
      </c>
      <c r="BP89">
        <f ca="1"/>
        <v>40.597088540000001</v>
      </c>
      <c r="BQ89">
        <f ca="1"/>
        <v>41.513658309999997</v>
      </c>
      <c r="BR89">
        <f ca="1"/>
        <v>42.4372507</v>
      </c>
      <c r="BS89">
        <f ca="1"/>
        <v>43.38396616</v>
      </c>
      <c r="BT89">
        <f ca="1"/>
        <v>44.37331279</v>
      </c>
      <c r="BU89">
        <f ca="1"/>
        <v>45.431737079999998</v>
      </c>
      <c r="BV89">
        <f ca="1"/>
        <v>46.59952199</v>
      </c>
      <c r="BW89">
        <f ca="1"/>
        <v>47.946964430000001</v>
      </c>
      <c r="BX89">
        <f ca="1"/>
        <v>49.622379989999999</v>
      </c>
      <c r="BY89">
        <f ca="1"/>
        <v>52.067234429999999</v>
      </c>
      <c r="BZ89">
        <f ca="1"/>
        <v>53.632016409999999</v>
      </c>
    </row>
    <row r="90" spans="34:78">
      <c r="AH90">
        <v>9.17</v>
      </c>
      <c r="AI90" s="47">
        <f t="shared" ca="1" si="9"/>
        <v>25.69747113</v>
      </c>
      <c r="AJ90" s="47">
        <f t="shared" ca="1" si="9"/>
        <v>27.72104994</v>
      </c>
      <c r="AK90" s="47">
        <f t="shared" ca="1" si="9"/>
        <v>30.733149659999999</v>
      </c>
      <c r="AL90" s="47">
        <f t="shared" ca="1" si="9"/>
        <v>35.534397650000002</v>
      </c>
      <c r="AM90" s="47">
        <f t="shared" ca="1" si="9"/>
        <v>40.597088540000001</v>
      </c>
      <c r="AN90" s="47">
        <f t="shared" ca="1" si="9"/>
        <v>45.431737079999998</v>
      </c>
      <c r="AO90" s="47">
        <f t="shared" ca="1" si="9"/>
        <v>49.622379989999999</v>
      </c>
      <c r="AP90" s="47">
        <f t="shared" ca="1" si="9"/>
        <v>52.067234429999999</v>
      </c>
      <c r="AQ90" s="47">
        <f t="shared" ca="1" si="9"/>
        <v>53.632016409999999</v>
      </c>
      <c r="AR90">
        <v>88</v>
      </c>
      <c r="AT90">
        <v>89</v>
      </c>
      <c r="AU90" t="s">
        <v>211</v>
      </c>
      <c r="AV90">
        <v>9.4142621185575095</v>
      </c>
      <c r="AW90">
        <v>88.080371001108901</v>
      </c>
      <c r="AX90">
        <v>67.744600463837003</v>
      </c>
      <c r="AY90">
        <v>51.903563085689498</v>
      </c>
      <c r="AZ90">
        <v>40.2323787058966</v>
      </c>
      <c r="BA90">
        <v>22.996693829413999</v>
      </c>
      <c r="BE90">
        <f ca="1"/>
        <v>9.25</v>
      </c>
      <c r="BF90">
        <f ca="1"/>
        <v>25.675426210000001</v>
      </c>
      <c r="BG90">
        <f ca="1"/>
        <v>27.67228858</v>
      </c>
      <c r="BH90">
        <f ca="1"/>
        <v>30.654905589999998</v>
      </c>
      <c r="BI90">
        <f ca="1"/>
        <v>32.612035079999998</v>
      </c>
      <c r="BJ90">
        <f ca="1"/>
        <v>34.139252489999997</v>
      </c>
      <c r="BK90">
        <f ca="1"/>
        <v>35.431079840000002</v>
      </c>
      <c r="BL90">
        <f ca="1"/>
        <v>36.577607280000002</v>
      </c>
      <c r="BM90">
        <f ca="1"/>
        <v>37.629178520000004</v>
      </c>
      <c r="BN90">
        <f ca="1"/>
        <v>38.617814729999999</v>
      </c>
      <c r="BO90">
        <f ca="1"/>
        <v>39.566170200000002</v>
      </c>
      <c r="BP90">
        <f ca="1"/>
        <v>40.49196869</v>
      </c>
      <c r="BQ90">
        <f ca="1"/>
        <v>41.410592629999996</v>
      </c>
      <c r="BR90">
        <f ca="1"/>
        <v>42.336940560000002</v>
      </c>
      <c r="BS90">
        <f ca="1"/>
        <v>43.287175300000001</v>
      </c>
      <c r="BT90">
        <f ca="1"/>
        <v>44.28093071</v>
      </c>
      <c r="BU90">
        <f ca="1"/>
        <v>45.344875770000002</v>
      </c>
      <c r="BV90">
        <f ca="1"/>
        <v>46.519688469999998</v>
      </c>
      <c r="BW90">
        <f ca="1"/>
        <v>47.87642271</v>
      </c>
      <c r="BX90">
        <f ca="1"/>
        <v>49.565096879999999</v>
      </c>
      <c r="BY90">
        <f ca="1"/>
        <v>52.032541469999998</v>
      </c>
      <c r="BZ90">
        <f ca="1"/>
        <v>53.613712720000002</v>
      </c>
    </row>
    <row r="91" spans="34:78">
      <c r="AH91">
        <v>9.25</v>
      </c>
      <c r="AI91" s="47">
        <f t="shared" ca="1" si="9"/>
        <v>25.675426210000001</v>
      </c>
      <c r="AJ91" s="47">
        <f t="shared" ca="1" si="9"/>
        <v>27.67228858</v>
      </c>
      <c r="AK91" s="47">
        <f t="shared" ca="1" si="9"/>
        <v>30.654905589999998</v>
      </c>
      <c r="AL91" s="47">
        <f t="shared" ca="1" si="9"/>
        <v>35.431079840000002</v>
      </c>
      <c r="AM91" s="47">
        <f t="shared" ca="1" si="9"/>
        <v>40.49196869</v>
      </c>
      <c r="AN91" s="47">
        <f t="shared" ca="1" si="9"/>
        <v>45.344875770000002</v>
      </c>
      <c r="AO91" s="47">
        <f t="shared" ca="1" si="9"/>
        <v>49.565096879999999</v>
      </c>
      <c r="AP91" s="47">
        <f t="shared" ca="1" si="9"/>
        <v>52.032541469999998</v>
      </c>
      <c r="AQ91" s="47">
        <f t="shared" ca="1" si="9"/>
        <v>53.613712720000002</v>
      </c>
      <c r="AR91">
        <v>89</v>
      </c>
      <c r="AT91">
        <v>90</v>
      </c>
      <c r="AU91" t="s">
        <v>211</v>
      </c>
      <c r="AV91">
        <v>9.4975954518908399</v>
      </c>
      <c r="AW91">
        <v>88.130970796310507</v>
      </c>
      <c r="AX91">
        <v>67.775212884100398</v>
      </c>
      <c r="AY91">
        <v>51.874155032060798</v>
      </c>
      <c r="AZ91">
        <v>40.175925655642999</v>
      </c>
      <c r="BA91">
        <v>22.957121750267401</v>
      </c>
      <c r="BE91">
        <f ca="1"/>
        <v>9.33</v>
      </c>
      <c r="BF91">
        <f ca="1"/>
        <v>25.64979499</v>
      </c>
      <c r="BG91">
        <f ca="1"/>
        <v>27.620503280000001</v>
      </c>
      <c r="BH91">
        <f ca="1"/>
        <v>30.57399208</v>
      </c>
      <c r="BI91">
        <f ca="1"/>
        <v>32.517827369999999</v>
      </c>
      <c r="BJ91">
        <f ca="1"/>
        <v>34.037595809999999</v>
      </c>
      <c r="BK91">
        <f ca="1"/>
        <v>35.325003700000003</v>
      </c>
      <c r="BL91">
        <f ca="1"/>
        <v>36.468984380000002</v>
      </c>
      <c r="BM91">
        <f ca="1"/>
        <v>37.519311449999996</v>
      </c>
      <c r="BN91">
        <f ca="1"/>
        <v>38.507696799999998</v>
      </c>
      <c r="BO91">
        <f ca="1"/>
        <v>39.456621560000002</v>
      </c>
      <c r="BP91">
        <f ca="1"/>
        <v>40.383717900000001</v>
      </c>
      <c r="BQ91">
        <f ca="1"/>
        <v>41.30433377</v>
      </c>
      <c r="BR91">
        <f ca="1"/>
        <v>42.233381190000003</v>
      </c>
      <c r="BS91">
        <f ca="1"/>
        <v>43.187086440000002</v>
      </c>
      <c r="BT91">
        <f ca="1"/>
        <v>44.185210759999997</v>
      </c>
      <c r="BU91">
        <f ca="1"/>
        <v>45.254648349999997</v>
      </c>
      <c r="BV91">
        <f ca="1"/>
        <v>46.436477099999998</v>
      </c>
      <c r="BW91">
        <f ca="1"/>
        <v>47.802517719999997</v>
      </c>
      <c r="BX91">
        <f ca="1"/>
        <v>49.504514880000002</v>
      </c>
      <c r="BY91">
        <f ca="1"/>
        <v>51.994745029999997</v>
      </c>
      <c r="BZ91">
        <f ca="1"/>
        <v>53.592498999999997</v>
      </c>
    </row>
    <row r="92" spans="34:78">
      <c r="AH92">
        <v>9.33</v>
      </c>
      <c r="AI92" s="47">
        <f t="shared" ca="1" si="9"/>
        <v>25.64979499</v>
      </c>
      <c r="AJ92" s="47">
        <f t="shared" ca="1" si="9"/>
        <v>27.620503280000001</v>
      </c>
      <c r="AK92" s="47">
        <f t="shared" ca="1" si="9"/>
        <v>30.57399208</v>
      </c>
      <c r="AL92" s="47">
        <f t="shared" ca="1" si="9"/>
        <v>35.325003700000003</v>
      </c>
      <c r="AM92" s="47">
        <f t="shared" ca="1" si="9"/>
        <v>40.383717900000001</v>
      </c>
      <c r="AN92" s="47">
        <f t="shared" ca="1" si="9"/>
        <v>45.254648349999997</v>
      </c>
      <c r="AO92" s="47">
        <f t="shared" ca="1" si="9"/>
        <v>49.504514880000002</v>
      </c>
      <c r="AP92" s="47">
        <f t="shared" ca="1" si="9"/>
        <v>51.994745029999997</v>
      </c>
      <c r="AQ92" s="47">
        <f t="shared" ca="1" si="9"/>
        <v>53.592498999999997</v>
      </c>
      <c r="AR92">
        <v>90</v>
      </c>
      <c r="AT92">
        <v>91</v>
      </c>
      <c r="AU92" t="s">
        <v>211</v>
      </c>
      <c r="AV92">
        <v>9.5809287852241702</v>
      </c>
      <c r="AW92">
        <v>88.179742424988703</v>
      </c>
      <c r="AX92">
        <v>67.804639619286107</v>
      </c>
      <c r="AY92">
        <v>51.843850268647202</v>
      </c>
      <c r="AZ92">
        <v>40.118887393973402</v>
      </c>
      <c r="BA92">
        <v>22.917038145132501</v>
      </c>
      <c r="BE92">
        <f ca="1"/>
        <v>9.42</v>
      </c>
      <c r="BF92">
        <f ca="1"/>
        <v>25.610273589044301</v>
      </c>
      <c r="BG92">
        <f ca="1"/>
        <v>27.5921322529877</v>
      </c>
      <c r="BH92">
        <f ca="1"/>
        <v>30.5566554234336</v>
      </c>
      <c r="BI92">
        <f ca="1"/>
        <v>32.504733436611801</v>
      </c>
      <c r="BJ92">
        <f ca="1"/>
        <v>34.026620008683302</v>
      </c>
      <c r="BK92">
        <f ca="1"/>
        <v>35.315229606852199</v>
      </c>
      <c r="BL92">
        <f ca="1"/>
        <v>36.459956889549197</v>
      </c>
      <c r="BM92">
        <f ca="1"/>
        <v>37.510792833240203</v>
      </c>
      <c r="BN92">
        <f ca="1"/>
        <v>38.499567879599297</v>
      </c>
      <c r="BO92">
        <f ca="1"/>
        <v>39.448836467991001</v>
      </c>
      <c r="BP92">
        <f ca="1"/>
        <v>40.3762824777845</v>
      </c>
      <c r="BQ92">
        <f ca="1"/>
        <v>41.297296127869501</v>
      </c>
      <c r="BR92">
        <f ca="1"/>
        <v>42.226830201668498</v>
      </c>
      <c r="BS92">
        <f ca="1"/>
        <v>43.181157041342701</v>
      </c>
      <c r="BT92">
        <f ca="1"/>
        <v>44.180097886200599</v>
      </c>
      <c r="BU92">
        <f ca="1"/>
        <v>45.250635096449301</v>
      </c>
      <c r="BV92">
        <f ca="1"/>
        <v>46.433991964773803</v>
      </c>
      <c r="BW92">
        <f ca="1"/>
        <v>47.8022635289852</v>
      </c>
      <c r="BX92">
        <f ca="1"/>
        <v>49.5078228824324</v>
      </c>
      <c r="BY92">
        <f ca="1"/>
        <v>52.005018225679798</v>
      </c>
      <c r="BZ92">
        <f ca="1"/>
        <v>53.608440350405203</v>
      </c>
    </row>
    <row r="93" spans="34:78">
      <c r="AH93">
        <v>9.42</v>
      </c>
      <c r="AI93" s="47">
        <f t="shared" ca="1" si="9"/>
        <v>25.610273589044301</v>
      </c>
      <c r="AJ93" s="47">
        <f t="shared" ca="1" si="9"/>
        <v>27.5921322529877</v>
      </c>
      <c r="AK93" s="47">
        <f t="shared" ca="1" si="9"/>
        <v>30.5566554234336</v>
      </c>
      <c r="AL93" s="47">
        <f t="shared" ca="1" si="9"/>
        <v>35.315229606852199</v>
      </c>
      <c r="AM93" s="47">
        <f t="shared" ca="1" si="9"/>
        <v>40.3762824777845</v>
      </c>
      <c r="AN93" s="47">
        <f t="shared" ca="1" si="9"/>
        <v>45.250635096449301</v>
      </c>
      <c r="AO93" s="47">
        <f t="shared" ca="1" si="9"/>
        <v>49.5078228824324</v>
      </c>
      <c r="AP93" s="47">
        <f t="shared" ca="1" si="9"/>
        <v>52.005018225679798</v>
      </c>
      <c r="AQ93" s="47">
        <f t="shared" ca="1" si="9"/>
        <v>53.608440350405203</v>
      </c>
      <c r="AR93">
        <v>91</v>
      </c>
      <c r="AT93">
        <v>92</v>
      </c>
      <c r="AU93" t="s">
        <v>211</v>
      </c>
      <c r="AV93">
        <v>9.6642621185575095</v>
      </c>
      <c r="AW93">
        <v>88.226751939206594</v>
      </c>
      <c r="AX93">
        <v>67.832926593867896</v>
      </c>
      <c r="AY93">
        <v>51.812704128367301</v>
      </c>
      <c r="AZ93">
        <v>40.061313536616701</v>
      </c>
      <c r="BA93">
        <v>22.876476233252301</v>
      </c>
      <c r="BE93">
        <f ca="1"/>
        <v>9.5</v>
      </c>
      <c r="BF93">
        <f ca="1"/>
        <v>25.62103231</v>
      </c>
      <c r="BG93">
        <f ca="1"/>
        <v>27.566203730000002</v>
      </c>
      <c r="BH93">
        <f ca="1"/>
        <v>30.49100958</v>
      </c>
      <c r="BI93">
        <f ca="1"/>
        <v>32.421636880000001</v>
      </c>
      <c r="BJ93">
        <f ca="1"/>
        <v>33.933950780000004</v>
      </c>
      <c r="BK93">
        <f ca="1"/>
        <v>35.216900690000003</v>
      </c>
      <c r="BL93">
        <f ca="1"/>
        <v>36.358283049999997</v>
      </c>
      <c r="BM93">
        <f ca="1"/>
        <v>37.407309679999997</v>
      </c>
      <c r="BN93">
        <f ca="1"/>
        <v>38.39538726</v>
      </c>
      <c r="BO93">
        <f ca="1"/>
        <v>39.344825919999998</v>
      </c>
      <c r="BP93">
        <f ca="1"/>
        <v>40.273167700000002</v>
      </c>
      <c r="BQ93">
        <f ca="1"/>
        <v>41.19572711</v>
      </c>
      <c r="BR93">
        <f ca="1"/>
        <v>42.127430769999997</v>
      </c>
      <c r="BS93">
        <f ca="1"/>
        <v>43.08456966</v>
      </c>
      <c r="BT93">
        <f ca="1"/>
        <v>44.087034299999999</v>
      </c>
      <c r="BU93">
        <f ca="1"/>
        <v>45.161947019999999</v>
      </c>
      <c r="BV93">
        <f ca="1"/>
        <v>46.35079073</v>
      </c>
      <c r="BW93">
        <f ca="1"/>
        <v>47.726163030000002</v>
      </c>
      <c r="BX93">
        <f ca="1"/>
        <v>49.441559040000001</v>
      </c>
      <c r="BY93">
        <f ca="1"/>
        <v>51.954784109999999</v>
      </c>
      <c r="BZ93">
        <f ca="1"/>
        <v>53.56932201</v>
      </c>
    </row>
    <row r="94" spans="34:78">
      <c r="AH94">
        <v>9.5</v>
      </c>
      <c r="AI94" s="47">
        <f t="shared" ref="AI94:AQ103" ca="1" si="10">IF(AND(AI$3&gt;=MIN($J$5:$AD$5),AI$3&lt;=MAX($J$5:$AD$5)),IF(INDEX(allCentiles,$AR94,MATCH(AI$3,topRow))=0,"",INDEX(allCentiles,$AR94,MATCH(AI$3,topRow))),NA())</f>
        <v>25.62103231</v>
      </c>
      <c r="AJ94" s="47">
        <f t="shared" ca="1" si="10"/>
        <v>27.566203730000002</v>
      </c>
      <c r="AK94" s="47">
        <f t="shared" ca="1" si="10"/>
        <v>30.49100958</v>
      </c>
      <c r="AL94" s="47">
        <f t="shared" ca="1" si="10"/>
        <v>35.216900690000003</v>
      </c>
      <c r="AM94" s="47">
        <f t="shared" ca="1" si="10"/>
        <v>40.273167700000002</v>
      </c>
      <c r="AN94" s="47">
        <f t="shared" ca="1" si="10"/>
        <v>45.161947019999999</v>
      </c>
      <c r="AO94" s="47">
        <f t="shared" ca="1" si="10"/>
        <v>49.441559040000001</v>
      </c>
      <c r="AP94" s="47">
        <f t="shared" ca="1" si="10"/>
        <v>51.954784109999999</v>
      </c>
      <c r="AQ94" s="47">
        <f t="shared" ca="1" si="10"/>
        <v>53.56932201</v>
      </c>
      <c r="AR94">
        <v>92</v>
      </c>
      <c r="AT94">
        <v>93</v>
      </c>
      <c r="AU94" t="s">
        <v>211</v>
      </c>
      <c r="AV94">
        <v>9.7475954518908399</v>
      </c>
      <c r="AW94">
        <v>88.272063002909903</v>
      </c>
      <c r="AX94">
        <v>67.860117952567094</v>
      </c>
      <c r="AY94">
        <v>51.780769907118497</v>
      </c>
      <c r="AZ94">
        <v>40.003251872580897</v>
      </c>
      <c r="BA94">
        <v>22.835468167064999</v>
      </c>
      <c r="BE94">
        <f ca="1"/>
        <v>9.58</v>
      </c>
      <c r="BF94">
        <f ca="1"/>
        <v>25.589747490000001</v>
      </c>
      <c r="BG94">
        <f ca="1"/>
        <v>27.510047360000002</v>
      </c>
      <c r="BH94">
        <f ca="1"/>
        <v>30.40670166</v>
      </c>
      <c r="BI94">
        <f ca="1"/>
        <v>32.324264890000002</v>
      </c>
      <c r="BJ94">
        <f ca="1"/>
        <v>33.829162050000001</v>
      </c>
      <c r="BK94">
        <f ca="1"/>
        <v>35.107650380000003</v>
      </c>
      <c r="BL94">
        <f ca="1"/>
        <v>36.24641226</v>
      </c>
      <c r="BM94">
        <f ca="1"/>
        <v>37.294107799999999</v>
      </c>
      <c r="BN94">
        <f ca="1"/>
        <v>38.281843520000002</v>
      </c>
      <c r="BO94">
        <f ca="1"/>
        <v>39.231761519999999</v>
      </c>
      <c r="BP94">
        <f ca="1"/>
        <v>40.161315590000001</v>
      </c>
      <c r="BQ94">
        <f ca="1"/>
        <v>41.08578833</v>
      </c>
      <c r="BR94">
        <f ca="1"/>
        <v>42.020122319999999</v>
      </c>
      <c r="BS94">
        <f ca="1"/>
        <v>42.980674919999998</v>
      </c>
      <c r="BT94">
        <f ca="1"/>
        <v>43.987468040000003</v>
      </c>
      <c r="BU94">
        <f ca="1"/>
        <v>45.067855479999999</v>
      </c>
      <c r="BV94">
        <f ca="1"/>
        <v>46.263730789999997</v>
      </c>
      <c r="BW94">
        <f ca="1"/>
        <v>47.648479440000003</v>
      </c>
      <c r="BX94">
        <f ca="1"/>
        <v>49.377372860000001</v>
      </c>
      <c r="BY94">
        <f ca="1"/>
        <v>51.91383356</v>
      </c>
      <c r="BZ94">
        <f ca="1"/>
        <v>53.545376140000002</v>
      </c>
    </row>
    <row r="95" spans="34:78">
      <c r="AH95">
        <v>9.58</v>
      </c>
      <c r="AI95" s="47">
        <f t="shared" ca="1" si="10"/>
        <v>25.589747490000001</v>
      </c>
      <c r="AJ95" s="47">
        <f t="shared" ca="1" si="10"/>
        <v>27.510047360000002</v>
      </c>
      <c r="AK95" s="47">
        <f t="shared" ca="1" si="10"/>
        <v>30.40670166</v>
      </c>
      <c r="AL95" s="47">
        <f t="shared" ca="1" si="10"/>
        <v>35.107650380000003</v>
      </c>
      <c r="AM95" s="47">
        <f t="shared" ca="1" si="10"/>
        <v>40.161315590000001</v>
      </c>
      <c r="AN95" s="47">
        <f t="shared" ca="1" si="10"/>
        <v>45.067855479999999</v>
      </c>
      <c r="AO95" s="47">
        <f t="shared" ca="1" si="10"/>
        <v>49.377372860000001</v>
      </c>
      <c r="AP95" s="47">
        <f t="shared" ca="1" si="10"/>
        <v>51.91383356</v>
      </c>
      <c r="AQ95" s="47">
        <f t="shared" ca="1" si="10"/>
        <v>53.545376140000002</v>
      </c>
      <c r="AR95">
        <v>93</v>
      </c>
      <c r="AT95">
        <v>94</v>
      </c>
      <c r="AU95" t="s">
        <v>211</v>
      </c>
      <c r="AV95">
        <v>9.8309287852241702</v>
      </c>
      <c r="AW95">
        <v>88.315736981532794</v>
      </c>
      <c r="AX95">
        <v>67.886256131283403</v>
      </c>
      <c r="AY95">
        <v>51.748098925285497</v>
      </c>
      <c r="AZ95">
        <v>39.944748414999097</v>
      </c>
      <c r="BA95">
        <v>22.7940450577088</v>
      </c>
      <c r="BE95">
        <f ca="1"/>
        <v>9.67</v>
      </c>
      <c r="BF95">
        <f ca="1"/>
        <v>25.55648648</v>
      </c>
      <c r="BG95">
        <f ca="1"/>
        <v>27.45261322</v>
      </c>
      <c r="BH95">
        <f ca="1"/>
        <v>30.321714069999999</v>
      </c>
      <c r="BI95">
        <f ca="1"/>
        <v>32.226404219999999</v>
      </c>
      <c r="BJ95">
        <f ca="1"/>
        <v>33.723958600000003</v>
      </c>
      <c r="BK95">
        <f ca="1"/>
        <v>34.998011269999999</v>
      </c>
      <c r="BL95">
        <f ca="1"/>
        <v>36.134155640000003</v>
      </c>
      <c r="BM95">
        <f ca="1"/>
        <v>37.180511410000001</v>
      </c>
      <c r="BN95">
        <f ca="1"/>
        <v>38.16789095</v>
      </c>
      <c r="BO95">
        <f ca="1"/>
        <v>39.11827177</v>
      </c>
      <c r="BP95">
        <f ca="1"/>
        <v>40.049021799999998</v>
      </c>
      <c r="BQ95">
        <f ca="1"/>
        <v>40.975393560000001</v>
      </c>
      <c r="BR95">
        <f ca="1"/>
        <v>41.91234729</v>
      </c>
      <c r="BS95">
        <f ca="1"/>
        <v>42.876308600000002</v>
      </c>
      <c r="BT95">
        <f ca="1"/>
        <v>43.887433260000002</v>
      </c>
      <c r="BU95">
        <f ca="1"/>
        <v>44.973310179999999</v>
      </c>
      <c r="BV95">
        <f ca="1"/>
        <v>46.176249660000003</v>
      </c>
      <c r="BW95">
        <f ca="1"/>
        <v>47.570436819999998</v>
      </c>
      <c r="BX95">
        <f ca="1"/>
        <v>49.312946949999997</v>
      </c>
      <c r="BY95">
        <f ca="1"/>
        <v>51.872913060000002</v>
      </c>
      <c r="BZ95">
        <f ca="1"/>
        <v>53.521699499999997</v>
      </c>
    </row>
    <row r="96" spans="34:78">
      <c r="AH96">
        <v>9.67</v>
      </c>
      <c r="AI96" s="47">
        <f t="shared" ca="1" si="10"/>
        <v>25.55648648</v>
      </c>
      <c r="AJ96" s="47">
        <f t="shared" ca="1" si="10"/>
        <v>27.45261322</v>
      </c>
      <c r="AK96" s="47">
        <f t="shared" ca="1" si="10"/>
        <v>30.321714069999999</v>
      </c>
      <c r="AL96" s="47">
        <f t="shared" ca="1" si="10"/>
        <v>34.998011269999999</v>
      </c>
      <c r="AM96" s="47">
        <f t="shared" ca="1" si="10"/>
        <v>40.049021799999998</v>
      </c>
      <c r="AN96" s="47">
        <f t="shared" ca="1" si="10"/>
        <v>44.973310179999999</v>
      </c>
      <c r="AO96" s="47">
        <f t="shared" ca="1" si="10"/>
        <v>49.312946949999997</v>
      </c>
      <c r="AP96" s="47">
        <f t="shared" ca="1" si="10"/>
        <v>51.872913060000002</v>
      </c>
      <c r="AQ96" s="47">
        <f t="shared" ca="1" si="10"/>
        <v>53.521699499999997</v>
      </c>
      <c r="AR96">
        <v>94</v>
      </c>
      <c r="AT96">
        <v>95</v>
      </c>
      <c r="AU96" t="s">
        <v>211</v>
      </c>
      <c r="AV96">
        <v>9.9142621185575095</v>
      </c>
      <c r="AW96">
        <v>88.357833023323096</v>
      </c>
      <c r="AX96">
        <v>67.911381922245099</v>
      </c>
      <c r="AY96">
        <v>51.714740590735197</v>
      </c>
      <c r="AZ96">
        <v>39.885847456664699</v>
      </c>
      <c r="BA96">
        <v>22.7522370041934</v>
      </c>
      <c r="BE96">
        <f ca="1"/>
        <v>9.75</v>
      </c>
      <c r="BF96">
        <f ca="1"/>
        <v>25.52153418</v>
      </c>
      <c r="BG96">
        <f ca="1"/>
        <v>27.39418628</v>
      </c>
      <c r="BH96">
        <f ca="1"/>
        <v>30.23635384</v>
      </c>
      <c r="BI96">
        <f ca="1"/>
        <v>32.128382950000002</v>
      </c>
      <c r="BJ96">
        <f ca="1"/>
        <v>33.618686109999999</v>
      </c>
      <c r="BK96">
        <f ca="1"/>
        <v>34.888343990000003</v>
      </c>
      <c r="BL96">
        <f ca="1"/>
        <v>36.021886819999999</v>
      </c>
      <c r="BM96">
        <f ca="1"/>
        <v>37.066905759999997</v>
      </c>
      <c r="BN96">
        <f ca="1"/>
        <v>38.05392526</v>
      </c>
      <c r="BO96">
        <f ca="1"/>
        <v>39.004762079999999</v>
      </c>
      <c r="BP96">
        <f ca="1"/>
        <v>39.936700829999999</v>
      </c>
      <c r="BQ96">
        <f ca="1"/>
        <v>40.864965939999998</v>
      </c>
      <c r="BR96">
        <f ca="1"/>
        <v>41.804537170000003</v>
      </c>
      <c r="BS96">
        <f ca="1"/>
        <v>42.771910429999998</v>
      </c>
      <c r="BT96">
        <f ca="1"/>
        <v>43.787377980000002</v>
      </c>
      <c r="BU96">
        <f ca="1"/>
        <v>44.878767689999997</v>
      </c>
      <c r="BV96">
        <f ca="1"/>
        <v>46.088813100000003</v>
      </c>
      <c r="BW96">
        <f ca="1"/>
        <v>47.492511309999998</v>
      </c>
      <c r="BX96">
        <f ca="1"/>
        <v>49.248770319999998</v>
      </c>
      <c r="BY96">
        <f ca="1"/>
        <v>51.832531039999999</v>
      </c>
      <c r="BZ96">
        <f ca="1"/>
        <v>53.498813859999998</v>
      </c>
    </row>
    <row r="97" spans="34:78">
      <c r="AH97">
        <v>9.75</v>
      </c>
      <c r="AI97" s="47">
        <f t="shared" ca="1" si="10"/>
        <v>25.52153418</v>
      </c>
      <c r="AJ97" s="47">
        <f t="shared" ca="1" si="10"/>
        <v>27.39418628</v>
      </c>
      <c r="AK97" s="47">
        <f t="shared" ca="1" si="10"/>
        <v>30.23635384</v>
      </c>
      <c r="AL97" s="47">
        <f t="shared" ca="1" si="10"/>
        <v>34.888343990000003</v>
      </c>
      <c r="AM97" s="47">
        <f t="shared" ca="1" si="10"/>
        <v>39.936700829999999</v>
      </c>
      <c r="AN97" s="47">
        <f t="shared" ca="1" si="10"/>
        <v>44.878767689999997</v>
      </c>
      <c r="AO97" s="47">
        <f t="shared" ca="1" si="10"/>
        <v>49.248770319999998</v>
      </c>
      <c r="AP97" s="47">
        <f t="shared" ca="1" si="10"/>
        <v>51.832531039999999</v>
      </c>
      <c r="AQ97" s="47">
        <f t="shared" ca="1" si="10"/>
        <v>53.498813859999998</v>
      </c>
      <c r="AR97">
        <v>95</v>
      </c>
      <c r="AT97">
        <v>96</v>
      </c>
      <c r="AU97" t="s">
        <v>211</v>
      </c>
      <c r="AV97">
        <v>9.9975954518908399</v>
      </c>
      <c r="AW97">
        <v>88.398408138019704</v>
      </c>
      <c r="AX97">
        <v>67.9355345368228</v>
      </c>
      <c r="AY97">
        <v>51.680742460183303</v>
      </c>
      <c r="AZ97">
        <v>39.826591624197498</v>
      </c>
      <c r="BA97">
        <v>22.710073121987801</v>
      </c>
      <c r="BE97">
        <f ca="1"/>
        <v>9.83</v>
      </c>
      <c r="BF97">
        <f ca="1"/>
        <v>25.501702236516198</v>
      </c>
      <c r="BG97">
        <f ca="1"/>
        <v>27.3858748262132</v>
      </c>
      <c r="BH97">
        <f ca="1"/>
        <v>30.242019511152101</v>
      </c>
      <c r="BI97">
        <f ca="1"/>
        <v>32.140607119833199</v>
      </c>
      <c r="BJ97">
        <f ca="1"/>
        <v>33.634744119700102</v>
      </c>
      <c r="BK97">
        <f ca="1"/>
        <v>34.906921684594003</v>
      </c>
      <c r="BL97">
        <f ca="1"/>
        <v>36.042259108857202</v>
      </c>
      <c r="BM97">
        <f ca="1"/>
        <v>37.0886447173121</v>
      </c>
      <c r="BN97">
        <f ca="1"/>
        <v>38.076774098841597</v>
      </c>
      <c r="BO97">
        <f ca="1"/>
        <v>39.0285742066675</v>
      </c>
      <c r="BP97">
        <f ca="1"/>
        <v>39.961408982040403</v>
      </c>
      <c r="BQ97">
        <f ca="1"/>
        <v>40.8905675425165</v>
      </c>
      <c r="BR97">
        <f ca="1"/>
        <v>41.831090470709</v>
      </c>
      <c r="BS97">
        <f ca="1"/>
        <v>42.799540028070503</v>
      </c>
      <c r="BT97">
        <f ca="1"/>
        <v>43.816292156393601</v>
      </c>
      <c r="BU97">
        <f ca="1"/>
        <v>44.909295055651</v>
      </c>
      <c r="BV97">
        <f ca="1"/>
        <v>46.121478850473302</v>
      </c>
      <c r="BW97">
        <f ca="1"/>
        <v>47.528211500116001</v>
      </c>
      <c r="BX97">
        <f ca="1"/>
        <v>49.289256736022097</v>
      </c>
      <c r="BY97">
        <f ca="1"/>
        <v>51.882419344647097</v>
      </c>
      <c r="BZ97">
        <f ca="1"/>
        <v>53.556467830766699</v>
      </c>
    </row>
    <row r="98" spans="34:78">
      <c r="AH98">
        <v>9.83</v>
      </c>
      <c r="AI98" s="47">
        <f t="shared" ca="1" si="10"/>
        <v>25.501702236516198</v>
      </c>
      <c r="AJ98" s="47">
        <f t="shared" ca="1" si="10"/>
        <v>27.3858748262132</v>
      </c>
      <c r="AK98" s="47">
        <f t="shared" ca="1" si="10"/>
        <v>30.242019511152101</v>
      </c>
      <c r="AL98" s="47">
        <f t="shared" ca="1" si="10"/>
        <v>34.906921684594003</v>
      </c>
      <c r="AM98" s="47">
        <f t="shared" ca="1" si="10"/>
        <v>39.961408982040403</v>
      </c>
      <c r="AN98" s="47">
        <f t="shared" ca="1" si="10"/>
        <v>44.909295055651</v>
      </c>
      <c r="AO98" s="47">
        <f t="shared" ca="1" si="10"/>
        <v>49.289256736022097</v>
      </c>
      <c r="AP98" s="47">
        <f t="shared" ca="1" si="10"/>
        <v>51.882419344647097</v>
      </c>
      <c r="AQ98" s="47">
        <f t="shared" ca="1" si="10"/>
        <v>53.556467830766699</v>
      </c>
      <c r="AR98">
        <v>96</v>
      </c>
      <c r="AT98">
        <v>97</v>
      </c>
      <c r="AU98" t="s">
        <v>211</v>
      </c>
      <c r="AV98">
        <v>10.0809287852242</v>
      </c>
      <c r="AW98">
        <v>88.437517279395493</v>
      </c>
      <c r="AX98">
        <v>67.958751669898604</v>
      </c>
      <c r="AY98">
        <v>51.646150293086997</v>
      </c>
      <c r="AZ98">
        <v>39.7670219208132</v>
      </c>
      <c r="BA98">
        <v>22.6675815638492</v>
      </c>
      <c r="BE98">
        <f ca="1"/>
        <v>9.92</v>
      </c>
      <c r="BF98">
        <f ca="1"/>
        <v>25.44688747</v>
      </c>
      <c r="BG98">
        <f ca="1"/>
        <v>27.2746283</v>
      </c>
      <c r="BH98">
        <f ca="1"/>
        <v>30.064787639999999</v>
      </c>
      <c r="BI98">
        <f ca="1"/>
        <v>31.932155519999998</v>
      </c>
      <c r="BJ98">
        <f ca="1"/>
        <v>33.408255539999999</v>
      </c>
      <c r="BK98">
        <f ca="1"/>
        <v>34.669267980000001</v>
      </c>
      <c r="BL98">
        <f ca="1"/>
        <v>35.797674000000001</v>
      </c>
      <c r="BM98">
        <f ca="1"/>
        <v>36.840043629999997</v>
      </c>
      <c r="BN98">
        <f ca="1"/>
        <v>37.826344839999997</v>
      </c>
      <c r="BO98">
        <f ca="1"/>
        <v>38.77808452</v>
      </c>
      <c r="BP98">
        <f ca="1"/>
        <v>39.712388619999999</v>
      </c>
      <c r="BQ98">
        <f ca="1"/>
        <v>40.644431599999997</v>
      </c>
      <c r="BR98">
        <f ca="1"/>
        <v>41.589238039999998</v>
      </c>
      <c r="BS98">
        <f ca="1"/>
        <v>42.563450680000003</v>
      </c>
      <c r="BT98">
        <f ca="1"/>
        <v>43.587642799999998</v>
      </c>
      <c r="BU98">
        <f ca="1"/>
        <v>44.690131919999999</v>
      </c>
      <c r="BV98">
        <f ca="1"/>
        <v>45.914517549999999</v>
      </c>
      <c r="BW98">
        <f ca="1"/>
        <v>47.33745811</v>
      </c>
      <c r="BX98">
        <f ca="1"/>
        <v>49.121614270000002</v>
      </c>
      <c r="BY98">
        <f ca="1"/>
        <v>51.753838479999999</v>
      </c>
      <c r="BZ98">
        <f ca="1"/>
        <v>53.455879400000001</v>
      </c>
    </row>
    <row r="99" spans="34:78">
      <c r="AH99">
        <v>9.92</v>
      </c>
      <c r="AI99" s="47">
        <f t="shared" ca="1" si="10"/>
        <v>25.44688747</v>
      </c>
      <c r="AJ99" s="47">
        <f t="shared" ca="1" si="10"/>
        <v>27.2746283</v>
      </c>
      <c r="AK99" s="47">
        <f t="shared" ca="1" si="10"/>
        <v>30.064787639999999</v>
      </c>
      <c r="AL99" s="47">
        <f t="shared" ca="1" si="10"/>
        <v>34.669267980000001</v>
      </c>
      <c r="AM99" s="47">
        <f t="shared" ca="1" si="10"/>
        <v>39.712388619999999</v>
      </c>
      <c r="AN99" s="47">
        <f t="shared" ca="1" si="10"/>
        <v>44.690131919999999</v>
      </c>
      <c r="AO99" s="47">
        <f t="shared" ca="1" si="10"/>
        <v>49.121614270000002</v>
      </c>
      <c r="AP99" s="47">
        <f t="shared" ca="1" si="10"/>
        <v>51.753838479999999</v>
      </c>
      <c r="AQ99" s="47">
        <f t="shared" ca="1" si="10"/>
        <v>53.455879400000001</v>
      </c>
      <c r="AR99">
        <v>97</v>
      </c>
      <c r="AT99">
        <v>98</v>
      </c>
      <c r="AU99" t="s">
        <v>211</v>
      </c>
      <c r="AV99">
        <v>10.164262118557501</v>
      </c>
      <c r="AW99">
        <v>88.475213407008795</v>
      </c>
      <c r="AX99">
        <v>67.981069551170094</v>
      </c>
      <c r="AY99">
        <v>51.611008119548003</v>
      </c>
      <c r="AZ99">
        <v>39.707177794824901</v>
      </c>
      <c r="BA99">
        <v>22.624789559344801</v>
      </c>
      <c r="BE99">
        <f ca="1"/>
        <v>10</v>
      </c>
      <c r="BF99">
        <f ca="1"/>
        <v>25.449247793751901</v>
      </c>
      <c r="BG99">
        <f ca="1"/>
        <v>27.294533468661299</v>
      </c>
      <c r="BH99">
        <f ca="1"/>
        <v>30.106673050799699</v>
      </c>
      <c r="BI99">
        <f ca="1"/>
        <v>31.9848063933478</v>
      </c>
      <c r="BJ99">
        <f ca="1"/>
        <v>33.467334710580403</v>
      </c>
      <c r="BK99">
        <f ca="1"/>
        <v>34.732560830575302</v>
      </c>
      <c r="BL99">
        <f ca="1"/>
        <v>35.863871370880403</v>
      </c>
      <c r="BM99">
        <f ca="1"/>
        <v>36.9082980134148</v>
      </c>
      <c r="BN99">
        <f ca="1"/>
        <v>37.896072943280899</v>
      </c>
      <c r="BO99">
        <f ca="1"/>
        <v>38.8488674754675</v>
      </c>
      <c r="BP99">
        <f ca="1"/>
        <v>39.783917035187102</v>
      </c>
      <c r="BQ99">
        <f ca="1"/>
        <v>40.716473770570403</v>
      </c>
      <c r="BR99">
        <f ca="1"/>
        <v>41.661621441009302</v>
      </c>
      <c r="BS99">
        <f ca="1"/>
        <v>42.636052395322899</v>
      </c>
      <c r="BT99">
        <f ca="1"/>
        <v>43.660387650670003</v>
      </c>
      <c r="BU99">
        <f ca="1"/>
        <v>44.763000121811501</v>
      </c>
      <c r="BV99">
        <f ca="1"/>
        <v>45.987569573501901</v>
      </c>
      <c r="BW99">
        <f ca="1"/>
        <v>47.410901961284097</v>
      </c>
      <c r="BX99">
        <f ca="1"/>
        <v>49.196012597972398</v>
      </c>
      <c r="BY99">
        <f ca="1"/>
        <v>51.831051146052197</v>
      </c>
      <c r="BZ99">
        <f ca="1"/>
        <v>53.536081428398802</v>
      </c>
    </row>
    <row r="100" spans="34:78">
      <c r="AH100">
        <v>10</v>
      </c>
      <c r="AI100" s="47">
        <f t="shared" ca="1" si="10"/>
        <v>25.449247793751901</v>
      </c>
      <c r="AJ100" s="47">
        <f t="shared" ca="1" si="10"/>
        <v>27.294533468661299</v>
      </c>
      <c r="AK100" s="47">
        <f t="shared" ca="1" si="10"/>
        <v>30.106673050799699</v>
      </c>
      <c r="AL100" s="47">
        <f t="shared" ca="1" si="10"/>
        <v>34.732560830575302</v>
      </c>
      <c r="AM100" s="47">
        <f t="shared" ca="1" si="10"/>
        <v>39.783917035187102</v>
      </c>
      <c r="AN100" s="47">
        <f t="shared" ca="1" si="10"/>
        <v>44.763000121811501</v>
      </c>
      <c r="AO100" s="47">
        <f t="shared" ca="1" si="10"/>
        <v>49.196012597972398</v>
      </c>
      <c r="AP100" s="47">
        <f t="shared" ca="1" si="10"/>
        <v>51.831051146052197</v>
      </c>
      <c r="AQ100" s="47">
        <f t="shared" ca="1" si="10"/>
        <v>53.536081428398802</v>
      </c>
      <c r="AR100">
        <v>98</v>
      </c>
      <c r="AT100">
        <v>99</v>
      </c>
      <c r="AU100" t="s">
        <v>211</v>
      </c>
      <c r="AV100">
        <v>10.247595451890801</v>
      </c>
      <c r="AW100">
        <v>88.511547576617104</v>
      </c>
      <c r="AX100">
        <v>68.002523012783598</v>
      </c>
      <c r="AY100">
        <v>51.575358278722803</v>
      </c>
      <c r="AZ100">
        <v>39.647097158878097</v>
      </c>
      <c r="BA100">
        <v>22.581723419560198</v>
      </c>
      <c r="BE100">
        <f ca="1"/>
        <v>10.08</v>
      </c>
      <c r="BF100">
        <f ca="1"/>
        <v>25.40694083</v>
      </c>
      <c r="BG100">
        <f ca="1"/>
        <v>27.21317955</v>
      </c>
      <c r="BH100">
        <f ca="1"/>
        <v>29.97820316</v>
      </c>
      <c r="BI100">
        <f ca="1"/>
        <v>31.83354224</v>
      </c>
      <c r="BJ100">
        <f ca="1"/>
        <v>33.302669940000001</v>
      </c>
      <c r="BK100">
        <f ca="1"/>
        <v>34.559414359999998</v>
      </c>
      <c r="BL100">
        <f ca="1"/>
        <v>35.685269030000001</v>
      </c>
      <c r="BM100">
        <f ca="1"/>
        <v>36.726310570000003</v>
      </c>
      <c r="BN100">
        <f ca="1"/>
        <v>37.712237889999997</v>
      </c>
      <c r="BO100">
        <f ca="1"/>
        <v>38.66440849</v>
      </c>
      <c r="BP100">
        <f ca="1"/>
        <v>39.59987271</v>
      </c>
      <c r="BQ100">
        <f ca="1"/>
        <v>40.533782930000001</v>
      </c>
      <c r="BR100">
        <f ca="1"/>
        <v>41.48118873</v>
      </c>
      <c r="BS100">
        <f ca="1"/>
        <v>42.45880906</v>
      </c>
      <c r="BT100">
        <f ca="1"/>
        <v>43.487361280000002</v>
      </c>
      <c r="BU100">
        <f ca="1"/>
        <v>44.59541299</v>
      </c>
      <c r="BV100">
        <f ca="1"/>
        <v>45.827005389999997</v>
      </c>
      <c r="BW100">
        <f ca="1"/>
        <v>47.259644479999999</v>
      </c>
      <c r="BX100">
        <f ca="1"/>
        <v>49.057907159999999</v>
      </c>
      <c r="BY100">
        <f ca="1"/>
        <v>51.714738830000002</v>
      </c>
      <c r="BZ100">
        <f ca="1"/>
        <v>53.435002969999999</v>
      </c>
    </row>
    <row r="101" spans="34:78">
      <c r="AH101">
        <v>10.08</v>
      </c>
      <c r="AI101" s="47">
        <f t="shared" ca="1" si="10"/>
        <v>25.40694083</v>
      </c>
      <c r="AJ101" s="47">
        <f t="shared" ca="1" si="10"/>
        <v>27.21317955</v>
      </c>
      <c r="AK101" s="47">
        <f t="shared" ca="1" si="10"/>
        <v>29.97820316</v>
      </c>
      <c r="AL101" s="47">
        <f t="shared" ca="1" si="10"/>
        <v>34.559414359999998</v>
      </c>
      <c r="AM101" s="47">
        <f t="shared" ca="1" si="10"/>
        <v>39.59987271</v>
      </c>
      <c r="AN101" s="47">
        <f t="shared" ca="1" si="10"/>
        <v>44.59541299</v>
      </c>
      <c r="AO101" s="47">
        <f t="shared" ca="1" si="10"/>
        <v>49.057907159999999</v>
      </c>
      <c r="AP101" s="47">
        <f t="shared" ca="1" si="10"/>
        <v>51.714738830000002</v>
      </c>
      <c r="AQ101" s="47">
        <f t="shared" ca="1" si="10"/>
        <v>53.435002969999999</v>
      </c>
      <c r="AR101">
        <v>99</v>
      </c>
      <c r="AT101">
        <v>100</v>
      </c>
      <c r="AU101" t="s">
        <v>211</v>
      </c>
      <c r="AV101">
        <v>10.3309287852242</v>
      </c>
      <c r="AW101">
        <v>88.546568999777307</v>
      </c>
      <c r="AX101">
        <v>68.023145538002197</v>
      </c>
      <c r="AY101">
        <v>51.539241479935697</v>
      </c>
      <c r="AZ101">
        <v>39.586816449958398</v>
      </c>
      <c r="BA101">
        <v>22.5384085711746</v>
      </c>
      <c r="BE101">
        <f ca="1"/>
        <v>10.17</v>
      </c>
      <c r="BF101">
        <f ca="1"/>
        <v>25.365078220000001</v>
      </c>
      <c r="BG101">
        <f ca="1"/>
        <v>27.150396189999999</v>
      </c>
      <c r="BH101">
        <f ca="1"/>
        <v>29.890805189999998</v>
      </c>
      <c r="BI101">
        <f ca="1"/>
        <v>31.734286260000001</v>
      </c>
      <c r="BJ101">
        <f ca="1"/>
        <v>33.196505459999997</v>
      </c>
      <c r="BK101">
        <f ca="1"/>
        <v>34.448999499999999</v>
      </c>
      <c r="BL101">
        <f ca="1"/>
        <v>35.572297110000001</v>
      </c>
      <c r="BM101">
        <f ca="1"/>
        <v>36.61199208</v>
      </c>
      <c r="BN101">
        <f ca="1"/>
        <v>37.597519910000003</v>
      </c>
      <c r="BO101">
        <f ca="1"/>
        <v>38.550092040000003</v>
      </c>
      <c r="BP101">
        <f ca="1"/>
        <v>39.48668541</v>
      </c>
      <c r="BQ101">
        <f ca="1"/>
        <v>40.42243199</v>
      </c>
      <c r="BR101">
        <f ca="1"/>
        <v>41.372407819999999</v>
      </c>
      <c r="BS101">
        <f ca="1"/>
        <v>42.353409659999997</v>
      </c>
      <c r="BT101">
        <f ca="1"/>
        <v>43.386300890000001</v>
      </c>
      <c r="BU101">
        <f ca="1"/>
        <v>44.4999021</v>
      </c>
      <c r="BV101">
        <f ca="1"/>
        <v>45.738701140000003</v>
      </c>
      <c r="BW101">
        <f ca="1"/>
        <v>47.181061239999998</v>
      </c>
      <c r="BX101">
        <f ca="1"/>
        <v>48.993498850000002</v>
      </c>
      <c r="BY101">
        <f ca="1"/>
        <v>51.675134200000002</v>
      </c>
      <c r="BZ101">
        <f ca="1"/>
        <v>53.413816699999998</v>
      </c>
    </row>
    <row r="102" spans="34:78">
      <c r="AH102">
        <v>10.17</v>
      </c>
      <c r="AI102" s="47">
        <f t="shared" ca="1" si="10"/>
        <v>25.365078220000001</v>
      </c>
      <c r="AJ102" s="47">
        <f t="shared" ca="1" si="10"/>
        <v>27.150396189999999</v>
      </c>
      <c r="AK102" s="47">
        <f t="shared" ca="1" si="10"/>
        <v>29.890805189999998</v>
      </c>
      <c r="AL102" s="47">
        <f t="shared" ca="1" si="10"/>
        <v>34.448999499999999</v>
      </c>
      <c r="AM102" s="47">
        <f t="shared" ca="1" si="10"/>
        <v>39.48668541</v>
      </c>
      <c r="AN102" s="47">
        <f t="shared" ca="1" si="10"/>
        <v>44.4999021</v>
      </c>
      <c r="AO102" s="47">
        <f t="shared" ca="1" si="10"/>
        <v>48.993498850000002</v>
      </c>
      <c r="AP102" s="47">
        <f t="shared" ca="1" si="10"/>
        <v>51.675134200000002</v>
      </c>
      <c r="AQ102" s="47">
        <f t="shared" ca="1" si="10"/>
        <v>53.413816699999998</v>
      </c>
      <c r="AR102">
        <v>100</v>
      </c>
      <c r="AT102">
        <v>101</v>
      </c>
      <c r="AU102" t="s">
        <v>211</v>
      </c>
      <c r="AV102">
        <v>10.414262118557501</v>
      </c>
      <c r="AW102">
        <v>88.580325097659795</v>
      </c>
      <c r="AX102">
        <v>68.042969305931706</v>
      </c>
      <c r="AY102">
        <v>51.502696868676701</v>
      </c>
      <c r="AZ102">
        <v>39.526370697892297</v>
      </c>
      <c r="BA102">
        <v>22.494869597128201</v>
      </c>
      <c r="BE102">
        <f ca="1"/>
        <v>10.25</v>
      </c>
      <c r="BF102">
        <f ca="1"/>
        <v>25.321282549999999</v>
      </c>
      <c r="BG102">
        <f ca="1"/>
        <v>27.086232899999999</v>
      </c>
      <c r="BH102">
        <f ca="1"/>
        <v>29.80252282</v>
      </c>
      <c r="BI102">
        <f ca="1"/>
        <v>31.634305340000001</v>
      </c>
      <c r="BJ102">
        <f ca="1"/>
        <v>33.089672180000001</v>
      </c>
      <c r="BK102">
        <f ca="1"/>
        <v>34.337927100000002</v>
      </c>
      <c r="BL102">
        <f ca="1"/>
        <v>35.458656050000002</v>
      </c>
      <c r="BM102">
        <f ca="1"/>
        <v>36.496980229999998</v>
      </c>
      <c r="BN102">
        <f ca="1"/>
        <v>37.482077160000003</v>
      </c>
      <c r="BO102">
        <f ca="1"/>
        <v>38.435015440000001</v>
      </c>
      <c r="BP102">
        <f ca="1"/>
        <v>39.372700729999998</v>
      </c>
      <c r="BQ102">
        <f ca="1"/>
        <v>40.310246130000003</v>
      </c>
      <c r="BR102">
        <f ca="1"/>
        <v>41.262755550000001</v>
      </c>
      <c r="BS102">
        <f ca="1"/>
        <v>42.247104929999999</v>
      </c>
      <c r="BT102">
        <f ca="1"/>
        <v>43.284305490000001</v>
      </c>
      <c r="BU102">
        <f ca="1"/>
        <v>44.403433440000001</v>
      </c>
      <c r="BV102">
        <f ca="1"/>
        <v>45.649427760000002</v>
      </c>
      <c r="BW102">
        <f ca="1"/>
        <v>47.10151785</v>
      </c>
      <c r="BX102">
        <f ca="1"/>
        <v>48.928181430000002</v>
      </c>
      <c r="BY102">
        <f ca="1"/>
        <v>51.634790860000003</v>
      </c>
      <c r="BZ102">
        <f ca="1"/>
        <v>53.39207064</v>
      </c>
    </row>
    <row r="103" spans="34:78">
      <c r="AH103">
        <v>10.25</v>
      </c>
      <c r="AI103" s="47">
        <f t="shared" ca="1" si="10"/>
        <v>25.321282549999999</v>
      </c>
      <c r="AJ103" s="47">
        <f t="shared" ca="1" si="10"/>
        <v>27.086232899999999</v>
      </c>
      <c r="AK103" s="47">
        <f t="shared" ca="1" si="10"/>
        <v>29.80252282</v>
      </c>
      <c r="AL103" s="47">
        <f t="shared" ca="1" si="10"/>
        <v>34.337927100000002</v>
      </c>
      <c r="AM103" s="47">
        <f t="shared" ca="1" si="10"/>
        <v>39.372700729999998</v>
      </c>
      <c r="AN103" s="47">
        <f t="shared" ca="1" si="10"/>
        <v>44.403433440000001</v>
      </c>
      <c r="AO103" s="47">
        <f t="shared" ca="1" si="10"/>
        <v>48.928181430000002</v>
      </c>
      <c r="AP103" s="47">
        <f t="shared" ca="1" si="10"/>
        <v>51.634790860000003</v>
      </c>
      <c r="AQ103" s="47">
        <f t="shared" ca="1" si="10"/>
        <v>53.39207064</v>
      </c>
      <c r="AR103">
        <v>101</v>
      </c>
      <c r="AT103">
        <v>102</v>
      </c>
      <c r="AU103" t="s">
        <v>211</v>
      </c>
      <c r="AV103">
        <v>10.497595451890801</v>
      </c>
      <c r="AW103">
        <v>88.612861590488905</v>
      </c>
      <c r="AX103">
        <v>68.062025256590104</v>
      </c>
      <c r="AY103">
        <v>51.465762050978199</v>
      </c>
      <c r="AZ103">
        <v>39.465793525931801</v>
      </c>
      <c r="BA103">
        <v>22.451130228754099</v>
      </c>
      <c r="BE103">
        <f ca="1"/>
        <v>10.33</v>
      </c>
      <c r="BF103">
        <f ca="1"/>
        <v>25.275880040000001</v>
      </c>
      <c r="BG103">
        <f ca="1"/>
        <v>27.021033469999999</v>
      </c>
      <c r="BH103">
        <f ca="1"/>
        <v>29.713741410000001</v>
      </c>
      <c r="BI103">
        <f ca="1"/>
        <v>31.534017110000001</v>
      </c>
      <c r="BJ103">
        <f ca="1"/>
        <v>32.982613819999997</v>
      </c>
      <c r="BK103">
        <f ca="1"/>
        <v>34.226662920000003</v>
      </c>
      <c r="BL103">
        <f ca="1"/>
        <v>35.34483084</v>
      </c>
      <c r="BM103">
        <f ca="1"/>
        <v>36.381777190000001</v>
      </c>
      <c r="BN103">
        <f ca="1"/>
        <v>37.366427469999998</v>
      </c>
      <c r="BO103">
        <f ca="1"/>
        <v>38.31971102</v>
      </c>
      <c r="BP103">
        <f ca="1"/>
        <v>39.258464629999999</v>
      </c>
      <c r="BQ103">
        <f ca="1"/>
        <v>40.197784319999997</v>
      </c>
      <c r="BR103">
        <f ca="1"/>
        <v>41.152803409999997</v>
      </c>
      <c r="BS103">
        <f ca="1"/>
        <v>42.140478649999999</v>
      </c>
      <c r="BT103">
        <f ca="1"/>
        <v>43.181971109999999</v>
      </c>
      <c r="BU103">
        <f ca="1"/>
        <v>44.306615489999999</v>
      </c>
      <c r="BV103">
        <f ca="1"/>
        <v>45.559806790000003</v>
      </c>
      <c r="BW103">
        <f ca="1"/>
        <v>47.02165007</v>
      </c>
      <c r="BX103">
        <f ca="1"/>
        <v>48.862607300000001</v>
      </c>
      <c r="BY103">
        <f ca="1"/>
        <v>51.594384269999999</v>
      </c>
      <c r="BZ103">
        <f ca="1"/>
        <v>53.37045474</v>
      </c>
    </row>
    <row r="104" spans="34:78">
      <c r="AH104">
        <v>10.33</v>
      </c>
      <c r="AI104" s="47">
        <f t="shared" ref="AI104:AQ113" ca="1" si="11">IF(AND(AI$3&gt;=MIN($J$5:$AD$5),AI$3&lt;=MAX($J$5:$AD$5)),IF(INDEX(allCentiles,$AR104,MATCH(AI$3,topRow))=0,"",INDEX(allCentiles,$AR104,MATCH(AI$3,topRow))),NA())</f>
        <v>25.275880040000001</v>
      </c>
      <c r="AJ104" s="47">
        <f t="shared" ca="1" si="11"/>
        <v>27.021033469999999</v>
      </c>
      <c r="AK104" s="47">
        <f t="shared" ca="1" si="11"/>
        <v>29.713741410000001</v>
      </c>
      <c r="AL104" s="47">
        <f t="shared" ca="1" si="11"/>
        <v>34.226662920000003</v>
      </c>
      <c r="AM104" s="47">
        <f t="shared" ca="1" si="11"/>
        <v>39.258464629999999</v>
      </c>
      <c r="AN104" s="47">
        <f t="shared" ca="1" si="11"/>
        <v>44.306615489999999</v>
      </c>
      <c r="AO104" s="47">
        <f t="shared" ca="1" si="11"/>
        <v>48.862607300000001</v>
      </c>
      <c r="AP104" s="47">
        <f t="shared" ca="1" si="11"/>
        <v>51.594384269999999</v>
      </c>
      <c r="AQ104" s="47">
        <f t="shared" ca="1" si="11"/>
        <v>53.37045474</v>
      </c>
      <c r="AR104">
        <v>102</v>
      </c>
      <c r="AT104">
        <v>103</v>
      </c>
      <c r="AU104" t="s">
        <v>211</v>
      </c>
      <c r="AV104">
        <v>10.5809287852242</v>
      </c>
      <c r="AW104">
        <v>88.644222546189894</v>
      </c>
      <c r="AX104">
        <v>68.080343131350702</v>
      </c>
      <c r="AY104">
        <v>51.428473155123399</v>
      </c>
      <c r="AZ104">
        <v>39.405117215160203</v>
      </c>
      <c r="BA104">
        <v>22.407213384012799</v>
      </c>
      <c r="BE104">
        <f ca="1"/>
        <v>10.42</v>
      </c>
      <c r="BF104">
        <f ca="1"/>
        <v>25.300545871901999</v>
      </c>
      <c r="BG104">
        <f ca="1"/>
        <v>27.0538750067956</v>
      </c>
      <c r="BH104">
        <f ca="1"/>
        <v>29.759668576947899</v>
      </c>
      <c r="BI104">
        <f ca="1"/>
        <v>31.587434185810999</v>
      </c>
      <c r="BJ104">
        <f ca="1"/>
        <v>33.041017957011903</v>
      </c>
      <c r="BK104">
        <f ca="1"/>
        <v>34.288714930248503</v>
      </c>
      <c r="BL104">
        <f ca="1"/>
        <v>35.409732848836903</v>
      </c>
      <c r="BM104">
        <f ca="1"/>
        <v>36.4490255582324</v>
      </c>
      <c r="BN104">
        <f ca="1"/>
        <v>37.435698437828897</v>
      </c>
      <c r="BO104">
        <f ca="1"/>
        <v>38.390802633751797</v>
      </c>
      <c r="BP104">
        <f ca="1"/>
        <v>39.3312664113651</v>
      </c>
      <c r="BQ104">
        <f ca="1"/>
        <v>40.272262928235598</v>
      </c>
      <c r="BR104">
        <f ca="1"/>
        <v>41.228999501382397</v>
      </c>
      <c r="BS104">
        <f ca="1"/>
        <v>42.218514509370301</v>
      </c>
      <c r="BT104">
        <f ca="1"/>
        <v>43.262072075089598</v>
      </c>
      <c r="BU104">
        <f ca="1"/>
        <v>44.389154933386003</v>
      </c>
      <c r="BV104">
        <f ca="1"/>
        <v>45.645399595120203</v>
      </c>
      <c r="BW104">
        <f ca="1"/>
        <v>47.111366810207301</v>
      </c>
      <c r="BX104">
        <f ca="1"/>
        <v>48.958572606135803</v>
      </c>
      <c r="BY104">
        <f ca="1"/>
        <v>51.702270130739102</v>
      </c>
      <c r="BZ104">
        <f ca="1"/>
        <v>53.488080902712603</v>
      </c>
    </row>
    <row r="105" spans="34:78">
      <c r="AH105">
        <v>10.42</v>
      </c>
      <c r="AI105" s="47">
        <f t="shared" ca="1" si="11"/>
        <v>25.300545871901999</v>
      </c>
      <c r="AJ105" s="47">
        <f t="shared" ca="1" si="11"/>
        <v>27.0538750067956</v>
      </c>
      <c r="AK105" s="47">
        <f t="shared" ca="1" si="11"/>
        <v>29.759668576947899</v>
      </c>
      <c r="AL105" s="47">
        <f t="shared" ca="1" si="11"/>
        <v>34.288714930248503</v>
      </c>
      <c r="AM105" s="47">
        <f t="shared" ca="1" si="11"/>
        <v>39.3312664113651</v>
      </c>
      <c r="AN105" s="47">
        <f t="shared" ca="1" si="11"/>
        <v>44.389154933386003</v>
      </c>
      <c r="AO105" s="47">
        <f t="shared" ca="1" si="11"/>
        <v>48.958572606135803</v>
      </c>
      <c r="AP105" s="47">
        <f t="shared" ca="1" si="11"/>
        <v>51.702270130739102</v>
      </c>
      <c r="AQ105" s="47">
        <f t="shared" ca="1" si="11"/>
        <v>53.488080902712603</v>
      </c>
      <c r="AR105">
        <v>103</v>
      </c>
      <c r="AT105">
        <v>104</v>
      </c>
      <c r="AU105" t="s">
        <v>211</v>
      </c>
      <c r="AV105">
        <v>10.664262118557501</v>
      </c>
      <c r="AW105">
        <v>88.674450429434003</v>
      </c>
      <c r="AX105">
        <v>68.097951513174195</v>
      </c>
      <c r="AY105">
        <v>51.390864892768697</v>
      </c>
      <c r="AZ105">
        <v>39.3443727679945</v>
      </c>
      <c r="BA105">
        <v>22.363141205600101</v>
      </c>
      <c r="BE105">
        <f ca="1"/>
        <v>10.5</v>
      </c>
      <c r="BF105">
        <f ca="1"/>
        <v>25.229351569999999</v>
      </c>
      <c r="BG105">
        <f ca="1"/>
        <v>26.955304649999999</v>
      </c>
      <c r="BH105">
        <f ca="1"/>
        <v>29.625023049999999</v>
      </c>
      <c r="BI105">
        <f ca="1"/>
        <v>31.43402622</v>
      </c>
      <c r="BJ105">
        <f ca="1"/>
        <v>32.875969900000001</v>
      </c>
      <c r="BK105">
        <f ca="1"/>
        <v>34.115876460000003</v>
      </c>
      <c r="BL105">
        <f ca="1"/>
        <v>35.231517650000001</v>
      </c>
      <c r="BM105">
        <f ca="1"/>
        <v>36.267103460000001</v>
      </c>
      <c r="BN105">
        <f ca="1"/>
        <v>37.251313979999999</v>
      </c>
      <c r="BO105">
        <f ca="1"/>
        <v>38.204943370000002</v>
      </c>
      <c r="BP105">
        <f ca="1"/>
        <v>39.144762299999996</v>
      </c>
      <c r="BQ105">
        <f ca="1"/>
        <v>40.085851869999999</v>
      </c>
      <c r="BR105">
        <f ca="1"/>
        <v>41.043376639999998</v>
      </c>
      <c r="BS105">
        <f ca="1"/>
        <v>42.034376160000001</v>
      </c>
      <c r="BT105">
        <f ca="1"/>
        <v>43.080163689999999</v>
      </c>
      <c r="BU105">
        <f ca="1"/>
        <v>44.210335819999997</v>
      </c>
      <c r="BV105">
        <f ca="1"/>
        <v>45.4707492</v>
      </c>
      <c r="BW105">
        <f ca="1"/>
        <v>46.942395410000003</v>
      </c>
      <c r="BX105">
        <f ca="1"/>
        <v>48.79774647</v>
      </c>
      <c r="BY105">
        <f ca="1"/>
        <v>51.554931490000001</v>
      </c>
      <c r="BZ105">
        <f ca="1"/>
        <v>53.350016410000002</v>
      </c>
    </row>
    <row r="106" spans="34:78">
      <c r="AH106">
        <v>10.5</v>
      </c>
      <c r="AI106" s="47">
        <f t="shared" ca="1" si="11"/>
        <v>25.229351569999999</v>
      </c>
      <c r="AJ106" s="47">
        <f t="shared" ca="1" si="11"/>
        <v>26.955304649999999</v>
      </c>
      <c r="AK106" s="47">
        <f t="shared" ca="1" si="11"/>
        <v>29.625023049999999</v>
      </c>
      <c r="AL106" s="47">
        <f t="shared" ca="1" si="11"/>
        <v>34.115876460000003</v>
      </c>
      <c r="AM106" s="47">
        <f t="shared" ca="1" si="11"/>
        <v>39.144762299999996</v>
      </c>
      <c r="AN106" s="47">
        <f t="shared" ca="1" si="11"/>
        <v>44.210335819999997</v>
      </c>
      <c r="AO106" s="47">
        <f t="shared" ca="1" si="11"/>
        <v>48.79774647</v>
      </c>
      <c r="AP106" s="47">
        <f t="shared" ca="1" si="11"/>
        <v>51.554931490000001</v>
      </c>
      <c r="AQ106" s="47">
        <f t="shared" ca="1" si="11"/>
        <v>53.350016410000002</v>
      </c>
      <c r="AR106">
        <v>104</v>
      </c>
      <c r="AT106">
        <v>105</v>
      </c>
      <c r="AU106" t="s">
        <v>211</v>
      </c>
      <c r="AV106">
        <v>10.747595451890801</v>
      </c>
      <c r="AW106">
        <v>88.703586181730799</v>
      </c>
      <c r="AX106">
        <v>68.114877884406894</v>
      </c>
      <c r="AY106">
        <v>51.352970578188</v>
      </c>
      <c r="AZ106">
        <v>39.2835899049254</v>
      </c>
      <c r="BA106">
        <v>22.318935050966299</v>
      </c>
      <c r="BE106">
        <f ca="1"/>
        <v>10.58</v>
      </c>
      <c r="BF106">
        <f ca="1"/>
        <v>25.18244713</v>
      </c>
      <c r="BG106">
        <f ca="1"/>
        <v>26.889810270000002</v>
      </c>
      <c r="BH106">
        <f ca="1"/>
        <v>29.53717511</v>
      </c>
      <c r="BI106">
        <f ca="1"/>
        <v>31.335179310000001</v>
      </c>
      <c r="BJ106">
        <f ca="1"/>
        <v>32.770622029999998</v>
      </c>
      <c r="BK106">
        <f ca="1"/>
        <v>34.006481219999998</v>
      </c>
      <c r="BL106">
        <f ca="1"/>
        <v>35.119659779999999</v>
      </c>
      <c r="BM106">
        <f ca="1"/>
        <v>36.153930729999999</v>
      </c>
      <c r="BN106">
        <f ca="1"/>
        <v>37.137735900000003</v>
      </c>
      <c r="BO106">
        <f ca="1"/>
        <v>38.091738769999999</v>
      </c>
      <c r="BP106">
        <f ca="1"/>
        <v>39.032647050000001</v>
      </c>
      <c r="BQ106">
        <f ca="1"/>
        <v>39.975529430000002</v>
      </c>
      <c r="BR106">
        <f ca="1"/>
        <v>40.935584059999996</v>
      </c>
      <c r="BS106">
        <f ca="1"/>
        <v>41.92993568</v>
      </c>
      <c r="BT106">
        <f ca="1"/>
        <v>42.980052800000003</v>
      </c>
      <c r="BU106">
        <f ca="1"/>
        <v>44.115798310000002</v>
      </c>
      <c r="BV106">
        <f ca="1"/>
        <v>45.383497630000001</v>
      </c>
      <c r="BW106">
        <f ca="1"/>
        <v>46.865042529999997</v>
      </c>
      <c r="BX106">
        <f ca="1"/>
        <v>48.734946989999997</v>
      </c>
      <c r="BY106">
        <f ca="1"/>
        <v>51.517872199999999</v>
      </c>
      <c r="BZ106">
        <f ca="1"/>
        <v>53.332257669999997</v>
      </c>
    </row>
    <row r="107" spans="34:78">
      <c r="AH107">
        <v>10.58</v>
      </c>
      <c r="AI107" s="47">
        <f t="shared" ca="1" si="11"/>
        <v>25.18244713</v>
      </c>
      <c r="AJ107" s="47">
        <f t="shared" ca="1" si="11"/>
        <v>26.889810270000002</v>
      </c>
      <c r="AK107" s="47">
        <f t="shared" ca="1" si="11"/>
        <v>29.53717511</v>
      </c>
      <c r="AL107" s="47">
        <f t="shared" ca="1" si="11"/>
        <v>34.006481219999998</v>
      </c>
      <c r="AM107" s="47">
        <f t="shared" ca="1" si="11"/>
        <v>39.032647050000001</v>
      </c>
      <c r="AN107" s="47">
        <f t="shared" ca="1" si="11"/>
        <v>44.115798310000002</v>
      </c>
      <c r="AO107" s="47">
        <f t="shared" ca="1" si="11"/>
        <v>48.734946989999997</v>
      </c>
      <c r="AP107" s="47">
        <f t="shared" ca="1" si="11"/>
        <v>51.517872199999999</v>
      </c>
      <c r="AQ107" s="47">
        <f t="shared" ca="1" si="11"/>
        <v>53.332257669999997</v>
      </c>
      <c r="AR107">
        <v>105</v>
      </c>
      <c r="AT107">
        <v>106</v>
      </c>
      <c r="AU107" t="s">
        <v>211</v>
      </c>
      <c r="AV107">
        <v>10.8309287852242</v>
      </c>
      <c r="AW107">
        <v>88.731669264990401</v>
      </c>
      <c r="AX107">
        <v>68.131148662703296</v>
      </c>
      <c r="AY107">
        <v>51.314822186288502</v>
      </c>
      <c r="AZ107">
        <v>39.222797125646302</v>
      </c>
      <c r="BA107">
        <v>22.2746155291624</v>
      </c>
      <c r="BE107">
        <f ca="1"/>
        <v>10.67</v>
      </c>
      <c r="BF107">
        <f ca="1"/>
        <v>25.135988359999999</v>
      </c>
      <c r="BG107">
        <f ca="1"/>
        <v>26.825368449999999</v>
      </c>
      <c r="BH107">
        <f ca="1"/>
        <v>29.451034799999999</v>
      </c>
      <c r="BI107">
        <f ca="1"/>
        <v>31.238338429999999</v>
      </c>
      <c r="BJ107">
        <f ca="1"/>
        <v>32.667456970000003</v>
      </c>
      <c r="BK107">
        <f ca="1"/>
        <v>33.899388049999999</v>
      </c>
      <c r="BL107">
        <f ca="1"/>
        <v>35.010191620000001</v>
      </c>
      <c r="BM107">
        <f ca="1"/>
        <v>36.043216620000003</v>
      </c>
      <c r="BN107">
        <f ca="1"/>
        <v>37.026674020000002</v>
      </c>
      <c r="BO107">
        <f ca="1"/>
        <v>37.981101410000001</v>
      </c>
      <c r="BP107">
        <f ca="1"/>
        <v>38.923146989999999</v>
      </c>
      <c r="BQ107">
        <f ca="1"/>
        <v>39.867869890000001</v>
      </c>
      <c r="BR107">
        <f ca="1"/>
        <v>40.830504500000004</v>
      </c>
      <c r="BS107">
        <f ca="1"/>
        <v>41.828263759999999</v>
      </c>
      <c r="BT107">
        <f ca="1"/>
        <v>42.882775180000003</v>
      </c>
      <c r="BU107">
        <f ca="1"/>
        <v>44.024173339999997</v>
      </c>
      <c r="BV107">
        <f ca="1"/>
        <v>45.299261340000001</v>
      </c>
      <c r="BW107">
        <f ca="1"/>
        <v>46.790847900000003</v>
      </c>
      <c r="BX107">
        <f ca="1"/>
        <v>48.675527840000001</v>
      </c>
      <c r="BY107">
        <f ca="1"/>
        <v>51.4846249</v>
      </c>
      <c r="BZ107">
        <f ca="1"/>
        <v>53.318666450000002</v>
      </c>
    </row>
    <row r="108" spans="34:78">
      <c r="AH108">
        <v>10.67</v>
      </c>
      <c r="AI108" s="47">
        <f t="shared" ca="1" si="11"/>
        <v>25.135988359999999</v>
      </c>
      <c r="AJ108" s="47">
        <f t="shared" ca="1" si="11"/>
        <v>26.825368449999999</v>
      </c>
      <c r="AK108" s="47">
        <f t="shared" ca="1" si="11"/>
        <v>29.451034799999999</v>
      </c>
      <c r="AL108" s="47">
        <f t="shared" ca="1" si="11"/>
        <v>33.899388049999999</v>
      </c>
      <c r="AM108" s="47">
        <f t="shared" ca="1" si="11"/>
        <v>38.923146989999999</v>
      </c>
      <c r="AN108" s="47">
        <f t="shared" ca="1" si="11"/>
        <v>44.024173339999997</v>
      </c>
      <c r="AO108" s="47">
        <f t="shared" ca="1" si="11"/>
        <v>48.675527840000001</v>
      </c>
      <c r="AP108" s="47">
        <f t="shared" ca="1" si="11"/>
        <v>51.4846249</v>
      </c>
      <c r="AQ108" s="47">
        <f t="shared" ca="1" si="11"/>
        <v>53.318666450000002</v>
      </c>
      <c r="AR108">
        <v>106</v>
      </c>
      <c r="AT108">
        <v>107</v>
      </c>
      <c r="AU108" t="s">
        <v>211</v>
      </c>
      <c r="AV108">
        <v>10.914262118557501</v>
      </c>
      <c r="AW108">
        <v>88.7587377054423</v>
      </c>
      <c r="AX108">
        <v>68.146789236763098</v>
      </c>
      <c r="AY108">
        <v>51.276450409932202</v>
      </c>
      <c r="AZ108">
        <v>39.162021769170302</v>
      </c>
      <c r="BA108">
        <v>22.2302025374542</v>
      </c>
      <c r="BE108">
        <f ca="1"/>
        <v>10.75</v>
      </c>
      <c r="BF108">
        <f ca="1"/>
        <v>25.090711259999999</v>
      </c>
      <c r="BG108">
        <f ca="1"/>
        <v>26.762707089999999</v>
      </c>
      <c r="BH108">
        <f ca="1"/>
        <v>29.3673404</v>
      </c>
      <c r="BI108">
        <f ca="1"/>
        <v>31.144260249999999</v>
      </c>
      <c r="BJ108">
        <f ca="1"/>
        <v>32.567250960000003</v>
      </c>
      <c r="BK108">
        <f ca="1"/>
        <v>33.795392849999999</v>
      </c>
      <c r="BL108">
        <f ca="1"/>
        <v>34.903928639999997</v>
      </c>
      <c r="BM108">
        <f ca="1"/>
        <v>35.935796250000003</v>
      </c>
      <c r="BN108">
        <f ca="1"/>
        <v>36.918983330000003</v>
      </c>
      <c r="BO108">
        <f ca="1"/>
        <v>37.873906529999999</v>
      </c>
      <c r="BP108">
        <f ca="1"/>
        <v>38.81715827</v>
      </c>
      <c r="BQ108">
        <f ca="1"/>
        <v>39.763791220000002</v>
      </c>
      <c r="BR108">
        <f ca="1"/>
        <v>40.729079069999997</v>
      </c>
      <c r="BS108">
        <f ca="1"/>
        <v>41.730326380000001</v>
      </c>
      <c r="BT108">
        <f ca="1"/>
        <v>42.789324090000001</v>
      </c>
      <c r="BU108">
        <f ca="1"/>
        <v>43.936484909999997</v>
      </c>
      <c r="BV108">
        <f ca="1"/>
        <v>45.219100140000002</v>
      </c>
      <c r="BW108">
        <f ca="1"/>
        <v>46.720915300000001</v>
      </c>
      <c r="BX108">
        <f ca="1"/>
        <v>48.620651629999998</v>
      </c>
      <c r="BY108">
        <f ca="1"/>
        <v>51.456447449999999</v>
      </c>
      <c r="BZ108">
        <f ca="1"/>
        <v>53.310568050000001</v>
      </c>
    </row>
    <row r="109" spans="34:78">
      <c r="AH109">
        <v>10.75</v>
      </c>
      <c r="AI109" s="47">
        <f t="shared" ca="1" si="11"/>
        <v>25.090711259999999</v>
      </c>
      <c r="AJ109" s="47">
        <f t="shared" ca="1" si="11"/>
        <v>26.762707089999999</v>
      </c>
      <c r="AK109" s="47">
        <f t="shared" ca="1" si="11"/>
        <v>29.3673404</v>
      </c>
      <c r="AL109" s="47">
        <f t="shared" ca="1" si="11"/>
        <v>33.795392849999999</v>
      </c>
      <c r="AM109" s="47">
        <f t="shared" ca="1" si="11"/>
        <v>38.81715827</v>
      </c>
      <c r="AN109" s="47">
        <f t="shared" ca="1" si="11"/>
        <v>43.936484909999997</v>
      </c>
      <c r="AO109" s="47">
        <f t="shared" ca="1" si="11"/>
        <v>48.620651629999998</v>
      </c>
      <c r="AP109" s="47">
        <f t="shared" ca="1" si="11"/>
        <v>51.456447449999999</v>
      </c>
      <c r="AQ109" s="47">
        <f t="shared" ca="1" si="11"/>
        <v>53.310568050000001</v>
      </c>
      <c r="AR109">
        <v>107</v>
      </c>
      <c r="AT109">
        <v>108</v>
      </c>
      <c r="AU109" t="s">
        <v>211</v>
      </c>
      <c r="AV109">
        <v>10.997595451890801</v>
      </c>
      <c r="AW109">
        <v>88.784828165356302</v>
      </c>
      <c r="AX109">
        <v>68.161824017669105</v>
      </c>
      <c r="AY109">
        <v>51.237884674618897</v>
      </c>
      <c r="AZ109">
        <v>39.1012900071972</v>
      </c>
      <c r="BA109">
        <v>22.185715249486499</v>
      </c>
      <c r="BE109">
        <f ca="1"/>
        <v>10.83</v>
      </c>
      <c r="BF109">
        <f ca="1"/>
        <v>25.047019389999999</v>
      </c>
      <c r="BG109">
        <f ca="1"/>
        <v>26.702213489999998</v>
      </c>
      <c r="BH109">
        <f ca="1"/>
        <v>29.28647389</v>
      </c>
      <c r="BI109">
        <f ca="1"/>
        <v>31.053332950000001</v>
      </c>
      <c r="BJ109">
        <f ca="1"/>
        <v>32.470401299999999</v>
      </c>
      <c r="BK109">
        <f ca="1"/>
        <v>33.694903140000001</v>
      </c>
      <c r="BL109">
        <f ca="1"/>
        <v>34.801289259999997</v>
      </c>
      <c r="BM109">
        <f ca="1"/>
        <v>35.832099329999998</v>
      </c>
      <c r="BN109">
        <f ca="1"/>
        <v>36.815105289999998</v>
      </c>
      <c r="BO109">
        <f ca="1"/>
        <v>37.77060788</v>
      </c>
      <c r="BP109">
        <f ca="1"/>
        <v>38.715147539999997</v>
      </c>
      <c r="BQ109">
        <f ca="1"/>
        <v>39.663773749999997</v>
      </c>
      <c r="BR109">
        <f ca="1"/>
        <v>40.631802829999998</v>
      </c>
      <c r="BS109">
        <f ca="1"/>
        <v>41.636634690000001</v>
      </c>
      <c r="BT109">
        <f ca="1"/>
        <v>42.700228610000003</v>
      </c>
      <c r="BU109">
        <f ca="1"/>
        <v>43.853282559999997</v>
      </c>
      <c r="BV109">
        <f ca="1"/>
        <v>45.14358781</v>
      </c>
      <c r="BW109">
        <f ca="1"/>
        <v>46.655848800000001</v>
      </c>
      <c r="BX109">
        <f ca="1"/>
        <v>48.570963999999996</v>
      </c>
      <c r="BY109">
        <f ca="1"/>
        <v>51.434054690000004</v>
      </c>
      <c r="BZ109">
        <f ca="1"/>
        <v>53.308727789999999</v>
      </c>
    </row>
    <row r="110" spans="34:78">
      <c r="AH110">
        <v>10.83</v>
      </c>
      <c r="AI110" s="47">
        <f t="shared" ca="1" si="11"/>
        <v>25.047019389999999</v>
      </c>
      <c r="AJ110" s="47">
        <f t="shared" ca="1" si="11"/>
        <v>26.702213489999998</v>
      </c>
      <c r="AK110" s="47">
        <f t="shared" ca="1" si="11"/>
        <v>29.28647389</v>
      </c>
      <c r="AL110" s="47">
        <f t="shared" ca="1" si="11"/>
        <v>33.694903140000001</v>
      </c>
      <c r="AM110" s="47">
        <f t="shared" ca="1" si="11"/>
        <v>38.715147539999997</v>
      </c>
      <c r="AN110" s="47">
        <f t="shared" ca="1" si="11"/>
        <v>43.853282559999997</v>
      </c>
      <c r="AO110" s="47">
        <f t="shared" ca="1" si="11"/>
        <v>48.570963999999996</v>
      </c>
      <c r="AP110" s="47">
        <f t="shared" ca="1" si="11"/>
        <v>51.434054690000004</v>
      </c>
      <c r="AQ110" s="47">
        <f t="shared" ca="1" si="11"/>
        <v>53.308727789999999</v>
      </c>
      <c r="AR110">
        <v>108</v>
      </c>
      <c r="AT110">
        <v>109</v>
      </c>
      <c r="AU110" t="s">
        <v>211</v>
      </c>
      <c r="AV110">
        <v>11.0809287852242</v>
      </c>
      <c r="AW110">
        <v>88.809975982051895</v>
      </c>
      <c r="AX110">
        <v>68.176276470796495</v>
      </c>
      <c r="AY110">
        <v>51.199153193028899</v>
      </c>
      <c r="AZ110">
        <v>39.040626902125702</v>
      </c>
      <c r="BA110">
        <v>22.141172150777201</v>
      </c>
      <c r="BE110">
        <f ca="1"/>
        <v>10.92</v>
      </c>
      <c r="BF110">
        <f ca="1"/>
        <v>25.0879015952206</v>
      </c>
      <c r="BG110">
        <f ca="1"/>
        <v>26.7397638697277</v>
      </c>
      <c r="BH110">
        <f ca="1"/>
        <v>29.3237649308012</v>
      </c>
      <c r="BI110">
        <f ca="1"/>
        <v>31.092060950139601</v>
      </c>
      <c r="BJ110">
        <f ca="1"/>
        <v>32.510799434307401</v>
      </c>
      <c r="BK110">
        <f ca="1"/>
        <v>33.737032532205397</v>
      </c>
      <c r="BL110">
        <f ca="1"/>
        <v>34.8451986164971</v>
      </c>
      <c r="BM110">
        <f ca="1"/>
        <v>35.877857604516599</v>
      </c>
      <c r="BN110">
        <f ca="1"/>
        <v>36.862811444086901</v>
      </c>
      <c r="BO110">
        <f ca="1"/>
        <v>37.820396786598799</v>
      </c>
      <c r="BP110">
        <f ca="1"/>
        <v>38.767197038433501</v>
      </c>
      <c r="BQ110">
        <f ca="1"/>
        <v>39.718315186459201</v>
      </c>
      <c r="BR110">
        <f ca="1"/>
        <v>40.6891374777069</v>
      </c>
      <c r="BS110">
        <f ca="1"/>
        <v>41.697160082306901</v>
      </c>
      <c r="BT110">
        <f ca="1"/>
        <v>42.764482306831198</v>
      </c>
      <c r="BU110">
        <f ca="1"/>
        <v>43.9220197101751</v>
      </c>
      <c r="BV110">
        <f ca="1"/>
        <v>45.217931109304502</v>
      </c>
      <c r="BW110">
        <f ca="1"/>
        <v>46.737619446459703</v>
      </c>
      <c r="BX110">
        <f ca="1"/>
        <v>48.663581752960297</v>
      </c>
      <c r="BY110">
        <f ca="1"/>
        <v>51.5461869243818</v>
      </c>
      <c r="BZ110">
        <f ca="1"/>
        <v>53.435963575987699</v>
      </c>
    </row>
    <row r="111" spans="34:78">
      <c r="AH111">
        <v>10.92</v>
      </c>
      <c r="AI111" s="47">
        <f t="shared" ca="1" si="11"/>
        <v>25.0879015952206</v>
      </c>
      <c r="AJ111" s="47">
        <f t="shared" ca="1" si="11"/>
        <v>26.7397638697277</v>
      </c>
      <c r="AK111" s="47">
        <f t="shared" ca="1" si="11"/>
        <v>29.3237649308012</v>
      </c>
      <c r="AL111" s="47">
        <f t="shared" ca="1" si="11"/>
        <v>33.737032532205397</v>
      </c>
      <c r="AM111" s="47">
        <f t="shared" ca="1" si="11"/>
        <v>38.767197038433501</v>
      </c>
      <c r="AN111" s="47">
        <f t="shared" ca="1" si="11"/>
        <v>43.9220197101751</v>
      </c>
      <c r="AO111" s="47">
        <f t="shared" ca="1" si="11"/>
        <v>48.663581752960297</v>
      </c>
      <c r="AP111" s="47">
        <f t="shared" ca="1" si="11"/>
        <v>51.5461869243818</v>
      </c>
      <c r="AQ111" s="47">
        <f t="shared" ca="1" si="11"/>
        <v>53.435963575987699</v>
      </c>
      <c r="AR111">
        <v>109</v>
      </c>
      <c r="AT111">
        <v>110</v>
      </c>
      <c r="AU111" t="s">
        <v>211</v>
      </c>
      <c r="AV111">
        <v>11.164262118557501</v>
      </c>
      <c r="AW111">
        <v>88.834215207226194</v>
      </c>
      <c r="AX111">
        <v>68.190169147555196</v>
      </c>
      <c r="AY111">
        <v>51.160283018777903</v>
      </c>
      <c r="AZ111">
        <v>38.980056463960402</v>
      </c>
      <c r="BA111">
        <v>22.096591073887001</v>
      </c>
      <c r="BE111">
        <f ca="1"/>
        <v>11</v>
      </c>
      <c r="BF111">
        <f ca="1"/>
        <v>25.005181589999999</v>
      </c>
      <c r="BG111">
        <f ca="1"/>
        <v>26.644134350000002</v>
      </c>
      <c r="BH111">
        <f ca="1"/>
        <v>29.208666010000002</v>
      </c>
      <c r="BI111">
        <f ca="1"/>
        <v>30.965785629999999</v>
      </c>
      <c r="BJ111">
        <f ca="1"/>
        <v>32.37713978</v>
      </c>
      <c r="BK111">
        <f ca="1"/>
        <v>33.598155370000001</v>
      </c>
      <c r="BL111">
        <f ca="1"/>
        <v>34.702515689999998</v>
      </c>
      <c r="BM111">
        <f ca="1"/>
        <v>35.732374700000001</v>
      </c>
      <c r="BN111">
        <f ca="1"/>
        <v>36.715296029999998</v>
      </c>
      <c r="BO111">
        <f ca="1"/>
        <v>37.671469530000003</v>
      </c>
      <c r="BP111">
        <f ca="1"/>
        <v>38.617387520000001</v>
      </c>
      <c r="BQ111">
        <f ca="1"/>
        <v>39.56809973</v>
      </c>
      <c r="BR111">
        <f ca="1"/>
        <v>40.538968509999997</v>
      </c>
      <c r="BS111">
        <f ca="1"/>
        <v>41.547493170000003</v>
      </c>
      <c r="BT111">
        <f ca="1"/>
        <v>42.61580661</v>
      </c>
      <c r="BU111">
        <f ca="1"/>
        <v>43.774899859999998</v>
      </c>
      <c r="BV111">
        <f ca="1"/>
        <v>45.073076950000001</v>
      </c>
      <c r="BW111">
        <f ca="1"/>
        <v>46.596025419999997</v>
      </c>
      <c r="BX111">
        <f ca="1"/>
        <v>48.526876299999998</v>
      </c>
      <c r="BY111">
        <f ca="1"/>
        <v>51.41791731</v>
      </c>
      <c r="BZ111">
        <f ca="1"/>
        <v>53.313660849999998</v>
      </c>
    </row>
    <row r="112" spans="34:78">
      <c r="AH112">
        <v>11</v>
      </c>
      <c r="AI112" s="47">
        <f t="shared" ca="1" si="11"/>
        <v>25.005181589999999</v>
      </c>
      <c r="AJ112" s="47">
        <f t="shared" ca="1" si="11"/>
        <v>26.644134350000002</v>
      </c>
      <c r="AK112" s="47">
        <f t="shared" ca="1" si="11"/>
        <v>29.208666010000002</v>
      </c>
      <c r="AL112" s="47">
        <f t="shared" ca="1" si="11"/>
        <v>33.598155370000001</v>
      </c>
      <c r="AM112" s="47">
        <f t="shared" ca="1" si="11"/>
        <v>38.617387520000001</v>
      </c>
      <c r="AN112" s="47">
        <f t="shared" ca="1" si="11"/>
        <v>43.774899859999998</v>
      </c>
      <c r="AO112" s="47">
        <f t="shared" ca="1" si="11"/>
        <v>48.526876299999998</v>
      </c>
      <c r="AP112" s="47">
        <f t="shared" ca="1" si="11"/>
        <v>51.41791731</v>
      </c>
      <c r="AQ112" s="47">
        <f t="shared" ca="1" si="11"/>
        <v>53.313660849999998</v>
      </c>
      <c r="AR112">
        <v>110</v>
      </c>
      <c r="AT112">
        <v>111</v>
      </c>
      <c r="AU112" t="s">
        <v>211</v>
      </c>
      <c r="AV112">
        <v>11.247595451890801</v>
      </c>
      <c r="AW112">
        <v>88.857578671179098</v>
      </c>
      <c r="AX112">
        <v>68.203523730991094</v>
      </c>
      <c r="AY112">
        <v>51.121300057058697</v>
      </c>
      <c r="AZ112">
        <v>38.9196016407355</v>
      </c>
      <c r="BA112">
        <v>22.051989184963698</v>
      </c>
      <c r="BE112">
        <f ca="1"/>
        <v>11.08</v>
      </c>
      <c r="BF112">
        <f ca="1"/>
        <v>24.96525351</v>
      </c>
      <c r="BG112">
        <f ca="1"/>
        <v>26.588481649999999</v>
      </c>
      <c r="BH112">
        <f ca="1"/>
        <v>29.133879</v>
      </c>
      <c r="BI112">
        <f ca="1"/>
        <v>30.881556100000001</v>
      </c>
      <c r="BJ112">
        <f ca="1"/>
        <v>32.287388890000003</v>
      </c>
      <c r="BK112">
        <f ca="1"/>
        <v>33.505061410000003</v>
      </c>
      <c r="BL112">
        <f ca="1"/>
        <v>34.607512030000002</v>
      </c>
      <c r="BM112">
        <f ca="1"/>
        <v>35.636520619999999</v>
      </c>
      <c r="BN112">
        <f ca="1"/>
        <v>36.619449449999998</v>
      </c>
      <c r="BO112">
        <f ca="1"/>
        <v>37.576382240000001</v>
      </c>
      <c r="BP112">
        <f ca="1"/>
        <v>38.523766889999997</v>
      </c>
      <c r="BQ112">
        <f ca="1"/>
        <v>39.476656679999998</v>
      </c>
      <c r="BR112">
        <f ca="1"/>
        <v>40.450463499999998</v>
      </c>
      <c r="BS112">
        <f ca="1"/>
        <v>41.46279019</v>
      </c>
      <c r="BT112">
        <f ca="1"/>
        <v>42.53594871</v>
      </c>
      <c r="BU112">
        <f ca="1"/>
        <v>43.70123134</v>
      </c>
      <c r="BV112">
        <f ca="1"/>
        <v>45.007468379999999</v>
      </c>
      <c r="BW112">
        <f ca="1"/>
        <v>46.541355950000003</v>
      </c>
      <c r="BX112">
        <f ca="1"/>
        <v>48.488316320000003</v>
      </c>
      <c r="BY112">
        <f ca="1"/>
        <v>51.407998370000001</v>
      </c>
      <c r="BZ112">
        <f ca="1"/>
        <v>53.325360410000002</v>
      </c>
    </row>
    <row r="113" spans="34:78">
      <c r="AH113">
        <v>11.08</v>
      </c>
      <c r="AI113" s="47">
        <f t="shared" ca="1" si="11"/>
        <v>24.96525351</v>
      </c>
      <c r="AJ113" s="47">
        <f t="shared" ca="1" si="11"/>
        <v>26.588481649999999</v>
      </c>
      <c r="AK113" s="47">
        <f t="shared" ca="1" si="11"/>
        <v>29.133879</v>
      </c>
      <c r="AL113" s="47">
        <f t="shared" ca="1" si="11"/>
        <v>33.505061410000003</v>
      </c>
      <c r="AM113" s="47">
        <f t="shared" ca="1" si="11"/>
        <v>38.523766889999997</v>
      </c>
      <c r="AN113" s="47">
        <f t="shared" ca="1" si="11"/>
        <v>43.70123134</v>
      </c>
      <c r="AO113" s="47">
        <f t="shared" ca="1" si="11"/>
        <v>48.488316320000003</v>
      </c>
      <c r="AP113" s="47">
        <f t="shared" ca="1" si="11"/>
        <v>51.407998370000001</v>
      </c>
      <c r="AQ113" s="47">
        <f t="shared" ca="1" si="11"/>
        <v>53.325360410000002</v>
      </c>
      <c r="AR113">
        <v>111</v>
      </c>
      <c r="AT113">
        <v>112</v>
      </c>
      <c r="AU113" t="s">
        <v>211</v>
      </c>
      <c r="AV113">
        <v>11.3309287852242</v>
      </c>
      <c r="AW113">
        <v>88.8800980177447</v>
      </c>
      <c r="AX113">
        <v>68.216361064128805</v>
      </c>
      <c r="AY113">
        <v>51.082229115915297</v>
      </c>
      <c r="AZ113">
        <v>38.8592843735617</v>
      </c>
      <c r="BA113">
        <v>22.007383017922098</v>
      </c>
      <c r="BE113">
        <f ca="1"/>
        <v>11.17</v>
      </c>
      <c r="BF113">
        <f ca="1"/>
        <v>24.9271925</v>
      </c>
      <c r="BG113">
        <f ca="1"/>
        <v>26.53515208</v>
      </c>
      <c r="BH113">
        <f ca="1"/>
        <v>29.061932580000001</v>
      </c>
      <c r="BI113">
        <f ca="1"/>
        <v>30.80042096</v>
      </c>
      <c r="BJ113">
        <f ca="1"/>
        <v>32.200895099999997</v>
      </c>
      <c r="BK113">
        <f ca="1"/>
        <v>33.415344410000003</v>
      </c>
      <c r="BL113">
        <f ca="1"/>
        <v>34.515982350000002</v>
      </c>
      <c r="BM113">
        <f ca="1"/>
        <v>35.544224970000002</v>
      </c>
      <c r="BN113">
        <f ca="1"/>
        <v>36.527239340000001</v>
      </c>
      <c r="BO113">
        <f ca="1"/>
        <v>37.485007330000002</v>
      </c>
      <c r="BP113">
        <f ca="1"/>
        <v>38.433935779999999</v>
      </c>
      <c r="BQ113">
        <f ca="1"/>
        <v>39.389084709999999</v>
      </c>
      <c r="BR113">
        <f ca="1"/>
        <v>40.365918880000002</v>
      </c>
      <c r="BS113">
        <f ca="1"/>
        <v>41.382148700000002</v>
      </c>
      <c r="BT113">
        <f ca="1"/>
        <v>42.460270790000003</v>
      </c>
      <c r="BU113">
        <f ca="1"/>
        <v>43.631886960000003</v>
      </c>
      <c r="BV113">
        <f ca="1"/>
        <v>44.946367649999999</v>
      </c>
      <c r="BW113">
        <f ca="1"/>
        <v>46.49144399</v>
      </c>
      <c r="BX113">
        <f ca="1"/>
        <v>48.454890390000003</v>
      </c>
      <c r="BY113">
        <f ca="1"/>
        <v>51.403919999999999</v>
      </c>
      <c r="BZ113">
        <f ca="1"/>
        <v>53.343467259999997</v>
      </c>
    </row>
    <row r="114" spans="34:78">
      <c r="AH114">
        <v>11.17</v>
      </c>
      <c r="AI114" s="47">
        <f t="shared" ref="AI114:AQ124" ca="1" si="12">IF(AND(AI$3&gt;=MIN($J$5:$AD$5),AI$3&lt;=MAX($J$5:$AD$5)),IF(INDEX(allCentiles,$AR114,MATCH(AI$3,topRow))=0,"",INDEX(allCentiles,$AR114,MATCH(AI$3,topRow))),NA())</f>
        <v>24.9271925</v>
      </c>
      <c r="AJ114" s="47">
        <f t="shared" ca="1" si="12"/>
        <v>26.53515208</v>
      </c>
      <c r="AK114" s="47">
        <f t="shared" ca="1" si="12"/>
        <v>29.061932580000001</v>
      </c>
      <c r="AL114" s="47">
        <f t="shared" ca="1" si="12"/>
        <v>33.415344410000003</v>
      </c>
      <c r="AM114" s="47">
        <f t="shared" ca="1" si="12"/>
        <v>38.433935779999999</v>
      </c>
      <c r="AN114" s="47">
        <f t="shared" ca="1" si="12"/>
        <v>43.631886960000003</v>
      </c>
      <c r="AO114" s="47">
        <f t="shared" ca="1" si="12"/>
        <v>48.454890390000003</v>
      </c>
      <c r="AP114" s="47">
        <f t="shared" ca="1" si="12"/>
        <v>51.403919999999999</v>
      </c>
      <c r="AQ114" s="47">
        <f t="shared" ca="1" si="12"/>
        <v>53.343467259999997</v>
      </c>
      <c r="AR114">
        <v>112</v>
      </c>
      <c r="AT114">
        <v>113</v>
      </c>
      <c r="AU114" t="s">
        <v>211</v>
      </c>
      <c r="AV114">
        <v>11.414262118557501</v>
      </c>
      <c r="AW114">
        <v>88.901803739509305</v>
      </c>
      <c r="AX114">
        <v>68.2287011781671</v>
      </c>
      <c r="AY114">
        <v>51.043093956653202</v>
      </c>
      <c r="AZ114">
        <v>38.799125650490502</v>
      </c>
      <c r="BA114">
        <v>21.9627885082154</v>
      </c>
      <c r="BE114">
        <f ca="1"/>
        <v>11.25</v>
      </c>
      <c r="BF114">
        <f ca="1"/>
        <v>24.890913479999998</v>
      </c>
      <c r="BG114">
        <f ca="1"/>
        <v>26.483998230000001</v>
      </c>
      <c r="BH114">
        <f ca="1"/>
        <v>28.992598229999999</v>
      </c>
      <c r="BI114">
        <f ca="1"/>
        <v>30.722105020000001</v>
      </c>
      <c r="BJ114">
        <f ca="1"/>
        <v>32.117349969999999</v>
      </c>
      <c r="BK114">
        <f ca="1"/>
        <v>33.328669830000003</v>
      </c>
      <c r="BL114">
        <f ca="1"/>
        <v>34.427570469999999</v>
      </c>
      <c r="BM114">
        <f ca="1"/>
        <v>35.455112970000002</v>
      </c>
      <c r="BN114">
        <f ca="1"/>
        <v>36.438274540000002</v>
      </c>
      <c r="BO114">
        <f ca="1"/>
        <v>37.396938929999997</v>
      </c>
      <c r="BP114">
        <f ca="1"/>
        <v>38.347475039999999</v>
      </c>
      <c r="BQ114">
        <f ca="1"/>
        <v>39.304952499999999</v>
      </c>
      <c r="BR114">
        <f ca="1"/>
        <v>40.284892159999998</v>
      </c>
      <c r="BS114">
        <f ca="1"/>
        <v>41.305116050000002</v>
      </c>
      <c r="BT114">
        <f ca="1"/>
        <v>42.388310990000001</v>
      </c>
      <c r="BU114">
        <f ca="1"/>
        <v>43.566396750000003</v>
      </c>
      <c r="BV114">
        <f ca="1"/>
        <v>44.889298189999998</v>
      </c>
      <c r="BW114">
        <f ca="1"/>
        <v>46.445808659999997</v>
      </c>
      <c r="BX114">
        <f ca="1"/>
        <v>48.42611789</v>
      </c>
      <c r="BY114">
        <f ca="1"/>
        <v>51.40521502</v>
      </c>
      <c r="BZ114">
        <f ca="1"/>
        <v>53.367532269999998</v>
      </c>
    </row>
    <row r="115" spans="34:78">
      <c r="AH115">
        <v>11.25</v>
      </c>
      <c r="AI115" s="47">
        <f t="shared" ca="1" si="12"/>
        <v>24.890913479999998</v>
      </c>
      <c r="AJ115" s="47">
        <f t="shared" ca="1" si="12"/>
        <v>26.483998230000001</v>
      </c>
      <c r="AK115" s="47">
        <f t="shared" ca="1" si="12"/>
        <v>28.992598229999999</v>
      </c>
      <c r="AL115" s="47">
        <f t="shared" ca="1" si="12"/>
        <v>33.328669830000003</v>
      </c>
      <c r="AM115" s="47">
        <f t="shared" ca="1" si="12"/>
        <v>38.347475039999999</v>
      </c>
      <c r="AN115" s="47">
        <f t="shared" ca="1" si="12"/>
        <v>43.566396750000003</v>
      </c>
      <c r="AO115" s="47">
        <f t="shared" ca="1" si="12"/>
        <v>48.42611789</v>
      </c>
      <c r="AP115" s="47">
        <f t="shared" ca="1" si="12"/>
        <v>51.40521502</v>
      </c>
      <c r="AQ115" s="47">
        <f t="shared" ca="1" si="12"/>
        <v>53.367532269999998</v>
      </c>
      <c r="AR115">
        <v>113</v>
      </c>
      <c r="AT115">
        <v>114</v>
      </c>
      <c r="AU115" t="s">
        <v>211</v>
      </c>
      <c r="AV115">
        <v>11.497595451890801</v>
      </c>
      <c r="AW115">
        <v>88.922725235323298</v>
      </c>
      <c r="AX115">
        <v>68.240563332983896</v>
      </c>
      <c r="AY115">
        <v>51.003917300909102</v>
      </c>
      <c r="AZ115">
        <v>38.7391454943835</v>
      </c>
      <c r="BA115">
        <v>21.918220977977001</v>
      </c>
      <c r="BE115">
        <f ca="1"/>
        <v>11.33</v>
      </c>
      <c r="BF115">
        <f ca="1"/>
        <v>24.85619938</v>
      </c>
      <c r="BG115">
        <f ca="1"/>
        <v>26.434741540000001</v>
      </c>
      <c r="BH115">
        <f ca="1"/>
        <v>28.925515470000001</v>
      </c>
      <c r="BI115">
        <f ca="1"/>
        <v>30.646199509999999</v>
      </c>
      <c r="BJ115">
        <f ca="1"/>
        <v>32.036309639999999</v>
      </c>
      <c r="BK115">
        <f ca="1"/>
        <v>33.244565870000002</v>
      </c>
      <c r="BL115">
        <f ca="1"/>
        <v>34.341781060000002</v>
      </c>
      <c r="BM115">
        <f ca="1"/>
        <v>35.36866878</v>
      </c>
      <c r="BN115">
        <f ca="1"/>
        <v>36.352020920000001</v>
      </c>
      <c r="BO115">
        <f ca="1"/>
        <v>37.311626330000003</v>
      </c>
      <c r="BP115">
        <f ca="1"/>
        <v>38.263818630000003</v>
      </c>
      <c r="BQ115">
        <f ca="1"/>
        <v>39.223679799999999</v>
      </c>
      <c r="BR115">
        <f ca="1"/>
        <v>40.206789839999999</v>
      </c>
      <c r="BS115">
        <f ca="1"/>
        <v>41.231086300000001</v>
      </c>
      <c r="BT115">
        <f ca="1"/>
        <v>42.319451739999998</v>
      </c>
      <c r="BU115">
        <f ca="1"/>
        <v>43.504132499999997</v>
      </c>
      <c r="BV115">
        <f ca="1"/>
        <v>44.835622299999997</v>
      </c>
      <c r="BW115">
        <f ca="1"/>
        <v>46.403804700000002</v>
      </c>
      <c r="BX115">
        <f ca="1"/>
        <v>48.401349940000003</v>
      </c>
      <c r="BY115">
        <f ca="1"/>
        <v>51.411242770000001</v>
      </c>
      <c r="BZ115">
        <f ca="1"/>
        <v>53.396929989999997</v>
      </c>
    </row>
    <row r="116" spans="34:78">
      <c r="AH116">
        <v>11.33</v>
      </c>
      <c r="AI116" s="47">
        <f t="shared" ca="1" si="12"/>
        <v>24.85619938</v>
      </c>
      <c r="AJ116" s="47">
        <f t="shared" ca="1" si="12"/>
        <v>26.434741540000001</v>
      </c>
      <c r="AK116" s="47">
        <f t="shared" ca="1" si="12"/>
        <v>28.925515470000001</v>
      </c>
      <c r="AL116" s="47">
        <f t="shared" ca="1" si="12"/>
        <v>33.244565870000002</v>
      </c>
      <c r="AM116" s="47">
        <f t="shared" ca="1" si="12"/>
        <v>38.263818630000003</v>
      </c>
      <c r="AN116" s="47">
        <f t="shared" ca="1" si="12"/>
        <v>43.504132499999997</v>
      </c>
      <c r="AO116" s="47">
        <f t="shared" ca="1" si="12"/>
        <v>48.401349940000003</v>
      </c>
      <c r="AP116" s="47">
        <f t="shared" ca="1" si="12"/>
        <v>51.411242770000001</v>
      </c>
      <c r="AQ116" s="47">
        <f t="shared" ca="1" si="12"/>
        <v>53.396929989999997</v>
      </c>
      <c r="AR116">
        <v>114</v>
      </c>
      <c r="AT116">
        <v>115</v>
      </c>
      <c r="AU116" t="s">
        <v>211</v>
      </c>
      <c r="AV116">
        <v>11.5809287852242</v>
      </c>
      <c r="AW116">
        <v>88.942890841581701</v>
      </c>
      <c r="AX116">
        <v>68.251966042311906</v>
      </c>
      <c r="AY116">
        <v>50.964720878850798</v>
      </c>
      <c r="AZ116">
        <v>38.679363015139501</v>
      </c>
      <c r="BA116">
        <v>21.873695168921</v>
      </c>
      <c r="BE116">
        <f ca="1"/>
        <v>11.42</v>
      </c>
      <c r="BF116">
        <f ca="1"/>
        <v>24.837087503491599</v>
      </c>
      <c r="BG116">
        <f ca="1"/>
        <v>26.396776548645999</v>
      </c>
      <c r="BH116">
        <f ca="1"/>
        <v>28.864936314306998</v>
      </c>
      <c r="BI116">
        <f ca="1"/>
        <v>30.574650468425801</v>
      </c>
      <c r="BJ116">
        <f ca="1"/>
        <v>31.958333293708801</v>
      </c>
      <c r="BK116">
        <f ca="1"/>
        <v>33.162592295319399</v>
      </c>
      <c r="BL116">
        <f ca="1"/>
        <v>34.257348947587602</v>
      </c>
      <c r="BM116">
        <f ca="1"/>
        <v>35.282870617458599</v>
      </c>
      <c r="BN116">
        <f ca="1"/>
        <v>36.265705480296603</v>
      </c>
      <c r="BO116">
        <f ca="1"/>
        <v>37.225506630651203</v>
      </c>
      <c r="BP116">
        <f ca="1"/>
        <v>38.178538434138602</v>
      </c>
      <c r="BQ116">
        <f ca="1"/>
        <v>39.1398616893404</v>
      </c>
      <c r="BR116">
        <f ca="1"/>
        <v>40.125077428519198</v>
      </c>
      <c r="BS116">
        <f ca="1"/>
        <v>41.1521900921705</v>
      </c>
      <c r="BT116">
        <f ca="1"/>
        <v>42.244209894913602</v>
      </c>
      <c r="BU116">
        <f ca="1"/>
        <v>43.433606023454203</v>
      </c>
      <c r="BV116">
        <f ca="1"/>
        <v>44.771267876992603</v>
      </c>
      <c r="BW116">
        <f ca="1"/>
        <v>46.347842400177299</v>
      </c>
      <c r="BX116">
        <f ca="1"/>
        <v>48.357737826949702</v>
      </c>
      <c r="BY116">
        <f ca="1"/>
        <v>51.389521702449201</v>
      </c>
      <c r="BZ116">
        <f ca="1"/>
        <v>53.391678204762698</v>
      </c>
    </row>
    <row r="117" spans="34:78">
      <c r="AH117">
        <v>11.42</v>
      </c>
      <c r="AI117" s="47">
        <f t="shared" ca="1" si="12"/>
        <v>24.837087503491599</v>
      </c>
      <c r="AJ117" s="47">
        <f t="shared" ca="1" si="12"/>
        <v>26.396776548645999</v>
      </c>
      <c r="AK117" s="47">
        <f t="shared" ca="1" si="12"/>
        <v>28.864936314306998</v>
      </c>
      <c r="AL117" s="47">
        <f t="shared" ca="1" si="12"/>
        <v>33.162592295319399</v>
      </c>
      <c r="AM117" s="47">
        <f t="shared" ca="1" si="12"/>
        <v>38.178538434138602</v>
      </c>
      <c r="AN117" s="47">
        <f t="shared" ca="1" si="12"/>
        <v>43.433606023454203</v>
      </c>
      <c r="AO117" s="47">
        <f t="shared" ca="1" si="12"/>
        <v>48.357737826949702</v>
      </c>
      <c r="AP117" s="47">
        <f t="shared" ca="1" si="12"/>
        <v>51.389521702449201</v>
      </c>
      <c r="AQ117" s="47">
        <f t="shared" ca="1" si="12"/>
        <v>53.391678204762698</v>
      </c>
      <c r="AR117">
        <v>115</v>
      </c>
      <c r="AT117">
        <v>116</v>
      </c>
      <c r="AU117" t="s">
        <v>211</v>
      </c>
      <c r="AV117">
        <v>11.664262118557501</v>
      </c>
      <c r="AW117">
        <v>88.962327863761104</v>
      </c>
      <c r="AX117">
        <v>68.262927098782399</v>
      </c>
      <c r="AY117">
        <v>50.925525476449799</v>
      </c>
      <c r="AZ117">
        <v>38.619796460674003</v>
      </c>
      <c r="BA117">
        <v>21.8292252747646</v>
      </c>
      <c r="BE117">
        <f ca="1"/>
        <v>11.5</v>
      </c>
      <c r="BF117">
        <f ca="1"/>
        <v>24.82267624</v>
      </c>
      <c r="BG117">
        <f ca="1"/>
        <v>26.386960169999998</v>
      </c>
      <c r="BH117">
        <f ca="1"/>
        <v>28.860196349999999</v>
      </c>
      <c r="BI117">
        <f ca="1"/>
        <v>30.572175420000001</v>
      </c>
      <c r="BJ117">
        <f ca="1"/>
        <v>31.957213979999999</v>
      </c>
      <c r="BK117">
        <f ca="1"/>
        <v>33.162446510000002</v>
      </c>
      <c r="BL117">
        <f ca="1"/>
        <v>34.258005420000003</v>
      </c>
      <c r="BM117">
        <f ca="1"/>
        <v>35.284263170000003</v>
      </c>
      <c r="BN117">
        <f ca="1"/>
        <v>36.267830160000003</v>
      </c>
      <c r="BO117">
        <f ca="1"/>
        <v>37.228403120000003</v>
      </c>
      <c r="BP117">
        <f ca="1"/>
        <v>38.182282819999998</v>
      </c>
      <c r="BQ117">
        <f ca="1"/>
        <v>39.144565980000003</v>
      </c>
      <c r="BR117">
        <f ca="1"/>
        <v>40.130894619999999</v>
      </c>
      <c r="BS117">
        <f ca="1"/>
        <v>41.15932557</v>
      </c>
      <c r="BT117">
        <f ca="1"/>
        <v>42.252942480000002</v>
      </c>
      <c r="BU117">
        <f ca="1"/>
        <v>43.444326609999997</v>
      </c>
      <c r="BV117">
        <f ca="1"/>
        <v>44.784554900000003</v>
      </c>
      <c r="BW117">
        <f ca="1"/>
        <v>46.364628840000002</v>
      </c>
      <c r="BX117">
        <f ca="1"/>
        <v>48.37976432</v>
      </c>
      <c r="BY117">
        <f ca="1"/>
        <v>51.421163</v>
      </c>
      <c r="BZ117">
        <f ca="1"/>
        <v>53.430816149999998</v>
      </c>
    </row>
    <row r="118" spans="34:78">
      <c r="AH118">
        <v>11.5</v>
      </c>
      <c r="AI118" s="47">
        <f t="shared" ca="1" si="12"/>
        <v>24.82267624</v>
      </c>
      <c r="AJ118" s="47">
        <f t="shared" ca="1" si="12"/>
        <v>26.386960169999998</v>
      </c>
      <c r="AK118" s="47">
        <f t="shared" ca="1" si="12"/>
        <v>28.860196349999999</v>
      </c>
      <c r="AL118" s="47">
        <f t="shared" ca="1" si="12"/>
        <v>33.162446510000002</v>
      </c>
      <c r="AM118" s="47">
        <f t="shared" ca="1" si="12"/>
        <v>38.182282819999998</v>
      </c>
      <c r="AN118" s="47">
        <f t="shared" ca="1" si="12"/>
        <v>43.444326609999997</v>
      </c>
      <c r="AO118" s="47">
        <f t="shared" ca="1" si="12"/>
        <v>48.37976432</v>
      </c>
      <c r="AP118" s="47">
        <f t="shared" ca="1" si="12"/>
        <v>51.421163</v>
      </c>
      <c r="AQ118" s="47">
        <f t="shared" ca="1" si="12"/>
        <v>53.430816149999998</v>
      </c>
      <c r="AR118">
        <v>116</v>
      </c>
      <c r="AT118">
        <v>117</v>
      </c>
      <c r="AU118" t="s">
        <v>211</v>
      </c>
      <c r="AV118">
        <v>11.747595451890801</v>
      </c>
      <c r="AW118">
        <v>88.981062627920096</v>
      </c>
      <c r="AX118">
        <v>68.273463609904198</v>
      </c>
      <c r="AY118">
        <v>50.8863509394047</v>
      </c>
      <c r="AZ118">
        <v>38.5604632025873</v>
      </c>
      <c r="BA118">
        <v>21.784824925161399</v>
      </c>
      <c r="BE118">
        <f ca="1"/>
        <v>11.58</v>
      </c>
      <c r="BF118">
        <f ca="1"/>
        <v>24.790065569999999</v>
      </c>
      <c r="BG118">
        <f ca="1"/>
        <v>26.340337380000001</v>
      </c>
      <c r="BH118">
        <f ca="1"/>
        <v>28.796271829999998</v>
      </c>
      <c r="BI118">
        <f ca="1"/>
        <v>30.499631520000001</v>
      </c>
      <c r="BJ118">
        <f ca="1"/>
        <v>31.879637330000001</v>
      </c>
      <c r="BK118">
        <f ca="1"/>
        <v>33.081865780000001</v>
      </c>
      <c r="BL118">
        <f ca="1"/>
        <v>34.175779839999997</v>
      </c>
      <c r="BM118">
        <f ca="1"/>
        <v>35.20141632</v>
      </c>
      <c r="BN118">
        <f ca="1"/>
        <v>36.185207509999998</v>
      </c>
      <c r="BO118">
        <f ca="1"/>
        <v>37.146760450000002</v>
      </c>
      <c r="BP118">
        <f ca="1"/>
        <v>38.102345200000002</v>
      </c>
      <c r="BQ118">
        <f ca="1"/>
        <v>39.067075490000001</v>
      </c>
      <c r="BR118">
        <f ca="1"/>
        <v>40.056658069999997</v>
      </c>
      <c r="BS118">
        <f ca="1"/>
        <v>41.089272680000001</v>
      </c>
      <c r="BT118">
        <f ca="1"/>
        <v>42.188209350000001</v>
      </c>
      <c r="BU118">
        <f ca="1"/>
        <v>43.38639251</v>
      </c>
      <c r="BV118">
        <f ca="1"/>
        <v>44.735496650000002</v>
      </c>
      <c r="BW118">
        <f ca="1"/>
        <v>46.327669069999999</v>
      </c>
      <c r="BX118">
        <f ca="1"/>
        <v>48.360737139999998</v>
      </c>
      <c r="BY118">
        <f ca="1"/>
        <v>51.434344379999999</v>
      </c>
      <c r="BZ118">
        <f ca="1"/>
        <v>53.468562570000003</v>
      </c>
    </row>
    <row r="119" spans="34:78">
      <c r="AH119">
        <v>11.58</v>
      </c>
      <c r="AI119" s="47">
        <f t="shared" ca="1" si="12"/>
        <v>24.790065569999999</v>
      </c>
      <c r="AJ119" s="47">
        <f t="shared" ca="1" si="12"/>
        <v>26.340337380000001</v>
      </c>
      <c r="AK119" s="47">
        <f t="shared" ca="1" si="12"/>
        <v>28.796271829999998</v>
      </c>
      <c r="AL119" s="47">
        <f t="shared" ca="1" si="12"/>
        <v>33.081865780000001</v>
      </c>
      <c r="AM119" s="47">
        <f t="shared" ca="1" si="12"/>
        <v>38.102345200000002</v>
      </c>
      <c r="AN119" s="47">
        <f t="shared" ca="1" si="12"/>
        <v>43.38639251</v>
      </c>
      <c r="AO119" s="47">
        <f t="shared" ca="1" si="12"/>
        <v>48.360737139999998</v>
      </c>
      <c r="AP119" s="47">
        <f t="shared" ca="1" si="12"/>
        <v>51.434344379999999</v>
      </c>
      <c r="AQ119" s="47">
        <f t="shared" ca="1" si="12"/>
        <v>53.468562570000003</v>
      </c>
      <c r="AR119">
        <v>117</v>
      </c>
      <c r="AT119">
        <v>118</v>
      </c>
      <c r="AU119" t="s">
        <v>211</v>
      </c>
      <c r="AV119">
        <v>11.8309287852242</v>
      </c>
      <c r="AW119">
        <v>88.999120508711002</v>
      </c>
      <c r="AX119">
        <v>68.283592020425601</v>
      </c>
      <c r="AY119">
        <v>50.847216218449397</v>
      </c>
      <c r="AZ119">
        <v>38.501379785709197</v>
      </c>
      <c r="BA119">
        <v>21.740507217362001</v>
      </c>
      <c r="BE119">
        <f ca="1"/>
        <v>11.67</v>
      </c>
      <c r="BF119">
        <f ca="1"/>
        <v>24.75847697</v>
      </c>
      <c r="BG119">
        <f ca="1"/>
        <v>26.294960150000001</v>
      </c>
      <c r="BH119">
        <f ca="1"/>
        <v>28.733802650000001</v>
      </c>
      <c r="BI119">
        <f ca="1"/>
        <v>30.428615350000001</v>
      </c>
      <c r="BJ119">
        <f ca="1"/>
        <v>31.803618889999999</v>
      </c>
      <c r="BK119">
        <f ca="1"/>
        <v>33.0028571</v>
      </c>
      <c r="BL119">
        <f ca="1"/>
        <v>34.095133560000001</v>
      </c>
      <c r="BM119">
        <f ca="1"/>
        <v>35.120154489999997</v>
      </c>
      <c r="BN119">
        <f ca="1"/>
        <v>36.104177180000001</v>
      </c>
      <c r="BO119">
        <f ca="1"/>
        <v>37.066721309999998</v>
      </c>
      <c r="BP119">
        <f ca="1"/>
        <v>38.024028340000001</v>
      </c>
      <c r="BQ119">
        <f ca="1"/>
        <v>38.991231339999999</v>
      </c>
      <c r="BR119">
        <f ca="1"/>
        <v>39.98410458</v>
      </c>
      <c r="BS119">
        <f ca="1"/>
        <v>41.020954500000002</v>
      </c>
      <c r="BT119">
        <f ca="1"/>
        <v>42.125283099999997</v>
      </c>
      <c r="BU119">
        <f ca="1"/>
        <v>43.330366820000002</v>
      </c>
      <c r="BV119">
        <f ca="1"/>
        <v>44.688492920000002</v>
      </c>
      <c r="BW119">
        <f ca="1"/>
        <v>46.292984330000003</v>
      </c>
      <c r="BX119">
        <f ca="1"/>
        <v>48.344350249999998</v>
      </c>
      <c r="BY119">
        <f ca="1"/>
        <v>51.450916999999997</v>
      </c>
      <c r="BZ119">
        <f ca="1"/>
        <v>53.510341500000003</v>
      </c>
    </row>
    <row r="120" spans="34:78">
      <c r="AH120">
        <v>11.67</v>
      </c>
      <c r="AI120" s="47">
        <f t="shared" ca="1" si="12"/>
        <v>24.75847697</v>
      </c>
      <c r="AJ120" s="47">
        <f t="shared" ca="1" si="12"/>
        <v>26.294960150000001</v>
      </c>
      <c r="AK120" s="47">
        <f t="shared" ca="1" si="12"/>
        <v>28.733802650000001</v>
      </c>
      <c r="AL120" s="47">
        <f t="shared" ca="1" si="12"/>
        <v>33.0028571</v>
      </c>
      <c r="AM120" s="47">
        <f t="shared" ca="1" si="12"/>
        <v>38.024028340000001</v>
      </c>
      <c r="AN120" s="47">
        <f t="shared" ca="1" si="12"/>
        <v>43.330366820000002</v>
      </c>
      <c r="AO120" s="47">
        <f t="shared" ca="1" si="12"/>
        <v>48.344350249999998</v>
      </c>
      <c r="AP120" s="47">
        <f t="shared" ca="1" si="12"/>
        <v>51.450916999999997</v>
      </c>
      <c r="AQ120" s="47">
        <f t="shared" ca="1" si="12"/>
        <v>53.510341500000003</v>
      </c>
      <c r="AR120">
        <v>118</v>
      </c>
      <c r="AT120">
        <v>119</v>
      </c>
      <c r="AU120" t="s">
        <v>211</v>
      </c>
      <c r="AV120">
        <v>11.914262118557501</v>
      </c>
      <c r="AW120">
        <v>89.016525957619706</v>
      </c>
      <c r="AX120">
        <v>68.293328134579497</v>
      </c>
      <c r="AY120">
        <v>50.808139413682298</v>
      </c>
      <c r="AZ120">
        <v>38.442561976345701</v>
      </c>
      <c r="BA120">
        <v>21.696284747330701</v>
      </c>
      <c r="BE120">
        <f ca="1"/>
        <v>11.75</v>
      </c>
      <c r="BF120">
        <f ca="1"/>
        <v>24.727616220000002</v>
      </c>
      <c r="BG120">
        <f ca="1"/>
        <v>26.250497169999999</v>
      </c>
      <c r="BH120">
        <f ca="1"/>
        <v>28.67240558</v>
      </c>
      <c r="BI120">
        <f ca="1"/>
        <v>30.358711069999998</v>
      </c>
      <c r="BJ120">
        <f ca="1"/>
        <v>31.728717830000001</v>
      </c>
      <c r="BK120">
        <f ca="1"/>
        <v>32.924958740000001</v>
      </c>
      <c r="BL120">
        <f ca="1"/>
        <v>34.015586429999999</v>
      </c>
      <c r="BM120">
        <f ca="1"/>
        <v>35.039980790000001</v>
      </c>
      <c r="BN120">
        <f ca="1"/>
        <v>36.0242267</v>
      </c>
      <c r="BO120">
        <f ca="1"/>
        <v>36.987758479999997</v>
      </c>
      <c r="BP120">
        <f ca="1"/>
        <v>37.946790909999997</v>
      </c>
      <c r="BQ120">
        <f ca="1"/>
        <v>38.91647845</v>
      </c>
      <c r="BR120">
        <f ca="1"/>
        <v>39.912665609999998</v>
      </c>
      <c r="BS120">
        <f ca="1"/>
        <v>40.95378925</v>
      </c>
      <c r="BT120">
        <f ca="1"/>
        <v>42.06356881</v>
      </c>
      <c r="BU120">
        <f ca="1"/>
        <v>43.275641530000001</v>
      </c>
      <c r="BV120">
        <f ca="1"/>
        <v>44.642922779999999</v>
      </c>
      <c r="BW120">
        <f ca="1"/>
        <v>46.259941140000002</v>
      </c>
      <c r="BX120">
        <f ca="1"/>
        <v>48.329959150000001</v>
      </c>
      <c r="BY120">
        <f ca="1"/>
        <v>51.470232199999998</v>
      </c>
      <c r="BZ120">
        <f ca="1"/>
        <v>53.555511099999997</v>
      </c>
    </row>
    <row r="121" spans="34:78">
      <c r="AH121">
        <v>11.75</v>
      </c>
      <c r="AI121" s="47">
        <f t="shared" ca="1" si="12"/>
        <v>24.727616220000002</v>
      </c>
      <c r="AJ121" s="47">
        <f t="shared" ca="1" si="12"/>
        <v>26.250497169999999</v>
      </c>
      <c r="AK121" s="47">
        <f t="shared" ca="1" si="12"/>
        <v>28.67240558</v>
      </c>
      <c r="AL121" s="47">
        <f t="shared" ca="1" si="12"/>
        <v>32.924958740000001</v>
      </c>
      <c r="AM121" s="47">
        <f t="shared" ca="1" si="12"/>
        <v>37.946790909999997</v>
      </c>
      <c r="AN121" s="47">
        <f t="shared" ca="1" si="12"/>
        <v>43.275641530000001</v>
      </c>
      <c r="AO121" s="47">
        <f t="shared" ca="1" si="12"/>
        <v>48.329959150000001</v>
      </c>
      <c r="AP121" s="47">
        <f t="shared" ca="1" si="12"/>
        <v>51.470232199999998</v>
      </c>
      <c r="AQ121" s="47">
        <f t="shared" ca="1" si="12"/>
        <v>53.555511099999997</v>
      </c>
      <c r="AR121">
        <v>119</v>
      </c>
      <c r="AT121">
        <v>120</v>
      </c>
      <c r="AU121" t="s">
        <v>211</v>
      </c>
      <c r="AV121">
        <v>11.997595451890801</v>
      </c>
      <c r="AW121">
        <v>89.033302549083999</v>
      </c>
      <c r="AX121">
        <v>68.302687148041599</v>
      </c>
      <c r="AY121">
        <v>50.769137775728503</v>
      </c>
      <c r="AZ121">
        <v>38.3840247460627</v>
      </c>
      <c r="BA121">
        <v>21.652169592651799</v>
      </c>
      <c r="BE121">
        <f ca="1"/>
        <v>11.83</v>
      </c>
      <c r="BF121">
        <f ca="1"/>
        <v>24.6037725308666</v>
      </c>
      <c r="BG121">
        <f ca="1"/>
        <v>26.095220034905601</v>
      </c>
      <c r="BH121">
        <f ca="1"/>
        <v>28.473359638245501</v>
      </c>
      <c r="BI121">
        <f ca="1"/>
        <v>30.135970920016401</v>
      </c>
      <c r="BJ121">
        <f ca="1"/>
        <v>31.490919456677702</v>
      </c>
      <c r="BK121">
        <f ca="1"/>
        <v>32.676892588422803</v>
      </c>
      <c r="BL121">
        <f ca="1"/>
        <v>33.760317573710203</v>
      </c>
      <c r="BM121">
        <f ca="1"/>
        <v>34.779668520999302</v>
      </c>
      <c r="BN121">
        <f ca="1"/>
        <v>35.760508893485799</v>
      </c>
      <c r="BO121">
        <f ca="1"/>
        <v>36.721958268673298</v>
      </c>
      <c r="BP121">
        <f ca="1"/>
        <v>37.680041203686898</v>
      </c>
      <c r="BQ121">
        <f ca="1"/>
        <v>38.649806475280201</v>
      </c>
      <c r="BR121">
        <f ca="1"/>
        <v>39.647059125529502</v>
      </c>
      <c r="BS121">
        <f ca="1"/>
        <v>40.690258773098002</v>
      </c>
      <c r="BT121">
        <f ca="1"/>
        <v>41.803219496519397</v>
      </c>
      <c r="BU121">
        <f ca="1"/>
        <v>43.0197747377672</v>
      </c>
      <c r="BV121">
        <f ca="1"/>
        <v>44.393208251845898</v>
      </c>
      <c r="BW121">
        <f ca="1"/>
        <v>46.0187664793973</v>
      </c>
      <c r="BX121">
        <f ca="1"/>
        <v>48.101318431191302</v>
      </c>
      <c r="BY121">
        <f ca="1"/>
        <v>51.263056877064599</v>
      </c>
      <c r="BZ121">
        <f ca="1"/>
        <v>53.3636331214271</v>
      </c>
    </row>
    <row r="122" spans="34:78" s="71" customFormat="1" ht="16" customHeight="1">
      <c r="AH122">
        <v>11.83</v>
      </c>
      <c r="AI122" s="47">
        <f t="shared" ca="1" si="12"/>
        <v>24.6037725308666</v>
      </c>
      <c r="AJ122" s="47">
        <f t="shared" ca="1" si="12"/>
        <v>26.095220034905601</v>
      </c>
      <c r="AK122" s="47">
        <f t="shared" ca="1" si="12"/>
        <v>28.473359638245501</v>
      </c>
      <c r="AL122" s="47">
        <f t="shared" ca="1" si="12"/>
        <v>32.676892588422803</v>
      </c>
      <c r="AM122" s="47">
        <f t="shared" ca="1" si="12"/>
        <v>37.680041203686898</v>
      </c>
      <c r="AN122" s="47">
        <f t="shared" ca="1" si="12"/>
        <v>43.0197747377672</v>
      </c>
      <c r="AO122" s="47">
        <f t="shared" ca="1" si="12"/>
        <v>48.101318431191302</v>
      </c>
      <c r="AP122" s="47">
        <f t="shared" ca="1" si="12"/>
        <v>51.263056877064599</v>
      </c>
      <c r="AQ122" s="47">
        <f t="shared" ca="1" si="12"/>
        <v>53.3636331214271</v>
      </c>
      <c r="AR122">
        <v>120</v>
      </c>
      <c r="BE122" s="71">
        <f ca="1"/>
        <v>11.92</v>
      </c>
      <c r="BF122" s="71">
        <f ca="1"/>
        <v>24.666642700000001</v>
      </c>
      <c r="BG122" s="71">
        <f ca="1"/>
        <v>26.1627598</v>
      </c>
      <c r="BH122" s="71">
        <f ca="1"/>
        <v>28.55110423</v>
      </c>
      <c r="BI122" s="71">
        <f ca="1"/>
        <v>30.220404590000001</v>
      </c>
      <c r="BJ122" s="71">
        <f ca="1"/>
        <v>31.580347549999999</v>
      </c>
      <c r="BK122" s="71">
        <f ca="1"/>
        <v>32.770498189999998</v>
      </c>
      <c r="BL122" s="71">
        <f ca="1"/>
        <v>33.857727820000001</v>
      </c>
      <c r="BM122" s="71">
        <f ca="1"/>
        <v>34.88077371</v>
      </c>
      <c r="BN122" s="71">
        <f ca="1"/>
        <v>35.865382070000003</v>
      </c>
      <c r="BO122" s="71">
        <f ca="1"/>
        <v>36.830821440000001</v>
      </c>
      <c r="BP122" s="71">
        <f ca="1"/>
        <v>37.793258020000003</v>
      </c>
      <c r="BQ122" s="71">
        <f ca="1"/>
        <v>38.767894820000002</v>
      </c>
      <c r="BR122" s="71">
        <f ca="1"/>
        <v>39.77072424</v>
      </c>
      <c r="BS122" s="71">
        <f ca="1"/>
        <v>40.820454589999997</v>
      </c>
      <c r="BT122" s="71">
        <f ca="1"/>
        <v>41.941256240000001</v>
      </c>
      <c r="BU122" s="71">
        <f ca="1"/>
        <v>43.167513909999997</v>
      </c>
      <c r="BV122" s="71">
        <f ca="1"/>
        <v>44.553444650000003</v>
      </c>
      <c r="BW122" s="71">
        <f ca="1"/>
        <v>46.196078540000002</v>
      </c>
      <c r="BX122" s="71">
        <f ca="1"/>
        <v>48.304400960000002</v>
      </c>
      <c r="BY122" s="71">
        <f ca="1"/>
        <v>51.514277720000003</v>
      </c>
      <c r="BZ122" s="71">
        <f ca="1"/>
        <v>53.653213639999997</v>
      </c>
    </row>
    <row r="123" spans="34:78" ht="16" customHeight="1">
      <c r="AH123">
        <v>11.92</v>
      </c>
      <c r="AI123" s="47">
        <f t="shared" ca="1" si="12"/>
        <v>24.666642700000001</v>
      </c>
      <c r="AJ123" s="47">
        <f t="shared" ca="1" si="12"/>
        <v>26.1627598</v>
      </c>
      <c r="AK123" s="47">
        <f t="shared" ca="1" si="12"/>
        <v>28.55110423</v>
      </c>
      <c r="AL123" s="47">
        <f t="shared" ca="1" si="12"/>
        <v>32.770498189999998</v>
      </c>
      <c r="AM123" s="47">
        <f t="shared" ca="1" si="12"/>
        <v>37.793258020000003</v>
      </c>
      <c r="AN123" s="47">
        <f t="shared" ca="1" si="12"/>
        <v>43.167513909999997</v>
      </c>
      <c r="AO123" s="47">
        <f t="shared" ca="1" si="12"/>
        <v>48.304400960000002</v>
      </c>
      <c r="AP123" s="47">
        <f t="shared" ca="1" si="12"/>
        <v>51.514277720000003</v>
      </c>
      <c r="AQ123" s="47">
        <f t="shared" ca="1" si="12"/>
        <v>53.653213639999997</v>
      </c>
      <c r="AR123">
        <v>121</v>
      </c>
      <c r="BE123">
        <f ca="1"/>
        <v>12</v>
      </c>
      <c r="BF123">
        <f ca="1"/>
        <v>24.499923032890401</v>
      </c>
      <c r="BG123">
        <f ca="1"/>
        <v>25.965079929310999</v>
      </c>
      <c r="BH123">
        <f ca="1"/>
        <v>28.3072965164483</v>
      </c>
      <c r="BI123">
        <f ca="1"/>
        <v>29.9506717233578</v>
      </c>
      <c r="BJ123">
        <f ca="1"/>
        <v>31.293739155277901</v>
      </c>
      <c r="BK123">
        <f ca="1"/>
        <v>32.472080526926099</v>
      </c>
      <c r="BL123">
        <f ca="1"/>
        <v>33.550733252866799</v>
      </c>
      <c r="BM123">
        <f ca="1"/>
        <v>34.567452666511301</v>
      </c>
      <c r="BN123">
        <f ca="1"/>
        <v>35.547406495656702</v>
      </c>
      <c r="BO123">
        <f ca="1"/>
        <v>36.509500927015601</v>
      </c>
      <c r="BP123">
        <f ca="1"/>
        <v>37.4696673038247</v>
      </c>
      <c r="BQ123">
        <f ca="1"/>
        <v>38.442955698711899</v>
      </c>
      <c r="BR123">
        <f ca="1"/>
        <v>39.445263337682498</v>
      </c>
      <c r="BS123">
        <f ca="1"/>
        <v>40.495248885052099</v>
      </c>
      <c r="BT123">
        <f ca="1"/>
        <v>41.617074900080702</v>
      </c>
      <c r="BU123">
        <f ca="1"/>
        <v>42.845164462727404</v>
      </c>
      <c r="BV123">
        <f ca="1"/>
        <v>44.233835272060098</v>
      </c>
      <c r="BW123">
        <f ca="1"/>
        <v>45.880320219352498</v>
      </c>
      <c r="BX123">
        <f ca="1"/>
        <v>47.994009584212598</v>
      </c>
      <c r="BY123">
        <f ca="1"/>
        <v>51.211649307427898</v>
      </c>
      <c r="BZ123">
        <f ca="1"/>
        <v>53.354694860764702</v>
      </c>
    </row>
    <row r="124" spans="34:78" ht="16" customHeight="1">
      <c r="AH124">
        <v>12</v>
      </c>
      <c r="AI124" s="47">
        <f t="shared" ca="1" si="12"/>
        <v>24.499923032890401</v>
      </c>
      <c r="AJ124" s="47">
        <f t="shared" ca="1" si="12"/>
        <v>25.965079929310999</v>
      </c>
      <c r="AK124" s="47">
        <f t="shared" ca="1" si="12"/>
        <v>28.3072965164483</v>
      </c>
      <c r="AL124" s="47">
        <f t="shared" ca="1" si="12"/>
        <v>32.472080526926099</v>
      </c>
      <c r="AM124" s="47">
        <f t="shared" ca="1" si="12"/>
        <v>37.4696673038247</v>
      </c>
      <c r="AN124" s="47">
        <f t="shared" ca="1" si="12"/>
        <v>42.845164462727404</v>
      </c>
      <c r="AO124" s="47">
        <f t="shared" ca="1" si="12"/>
        <v>47.994009584212598</v>
      </c>
      <c r="AP124" s="47">
        <f t="shared" ca="1" si="12"/>
        <v>51.211649307427898</v>
      </c>
      <c r="AQ124" s="47">
        <f t="shared" ca="1" si="12"/>
        <v>53.354694860764702</v>
      </c>
      <c r="AR124">
        <v>122</v>
      </c>
      <c r="BC124" s="71" t="str">
        <f>CONCATENATE(B2," for GMFCS ",B1)</f>
        <v>Gross Motor Function Measure for GMFCS Level III</v>
      </c>
    </row>
    <row r="125" spans="34:78">
      <c r="BC125" t="s">
        <v>228</v>
      </c>
    </row>
    <row r="127" spans="34:78" ht="17" thickBot="1"/>
    <row r="128" spans="34:78" ht="354" customHeight="1" thickBot="1">
      <c r="BC128" s="75"/>
    </row>
    <row r="129" spans="55:55" ht="17" thickBot="1"/>
    <row r="130" spans="55:55" ht="354" customHeight="1" thickBot="1">
      <c r="BC130" s="75"/>
    </row>
  </sheetData>
  <mergeCells count="2">
    <mergeCell ref="B2:G2"/>
    <mergeCell ref="C18:G19"/>
  </mergeCells>
  <conditionalFormatting sqref="U5:AD46">
    <cfRule type="cellIs" dxfId="0" priority="1" operator="equal">
      <formula>"x"</formula>
    </cfRule>
  </conditionalFormatting>
  <dataValidations count="2">
    <dataValidation type="list" allowBlank="1" showInputMessage="1" showErrorMessage="1" sqref="B2:G2" xr:uid="{00000000-0002-0000-1300-000000000000}">
      <formula1>IF(OR(B1="Level IV",B1="Level V"),Outcomes_L45,Outcomes)</formula1>
    </dataValidation>
    <dataValidation type="list" allowBlank="1" showInputMessage="1" showErrorMessage="1" sqref="B1" xr:uid="{00000000-0002-0000-1300-000001000000}">
      <formula1>GMFCS</formula1>
    </dataValidation>
  </dataValidations>
  <pageMargins left="0.7" right="0.7" top="0.75" bottom="0.75" header="0.3" footer="0.3"/>
  <pageSetup orientation="portrait" horizontalDpi="0" verticalDpi="0"/>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5"/>
  <dimension ref="A1:H21"/>
  <sheetViews>
    <sheetView workbookViewId="0">
      <selection activeCell="F22" sqref="F22"/>
    </sheetView>
  </sheetViews>
  <sheetFormatPr baseColWidth="10" defaultColWidth="11" defaultRowHeight="16"/>
  <sheetData>
    <row r="1" spans="1:8">
      <c r="B1" t="s">
        <v>35</v>
      </c>
      <c r="C1" t="s">
        <v>36</v>
      </c>
      <c r="D1" t="s">
        <v>0</v>
      </c>
      <c r="E1" t="s">
        <v>37</v>
      </c>
      <c r="F1" t="s">
        <v>38</v>
      </c>
    </row>
    <row r="2" spans="1:8">
      <c r="A2" t="s">
        <v>39</v>
      </c>
      <c r="B2">
        <v>-23.4</v>
      </c>
      <c r="C2">
        <v>-25.4</v>
      </c>
      <c r="D2">
        <v>-39.799999999999997</v>
      </c>
      <c r="E2">
        <v>-23.5</v>
      </c>
      <c r="F2">
        <v>-35.799999999999997</v>
      </c>
    </row>
    <row r="3" spans="1:8">
      <c r="A3" t="s">
        <v>40</v>
      </c>
      <c r="B3">
        <v>-13</v>
      </c>
      <c r="C3">
        <v>-12.4</v>
      </c>
      <c r="D3">
        <v>-14.6</v>
      </c>
      <c r="E3">
        <v>-13</v>
      </c>
      <c r="F3">
        <v>-13.8</v>
      </c>
      <c r="H3" s="67" t="s">
        <v>110</v>
      </c>
    </row>
    <row r="4" spans="1:8">
      <c r="A4" t="s">
        <v>41</v>
      </c>
      <c r="B4">
        <v>-24</v>
      </c>
      <c r="C4">
        <v>-22</v>
      </c>
      <c r="D4">
        <v>-20</v>
      </c>
      <c r="E4">
        <v>-30</v>
      </c>
      <c r="F4">
        <v>-23.2</v>
      </c>
    </row>
    <row r="5" spans="1:8">
      <c r="A5" t="s">
        <v>42</v>
      </c>
      <c r="B5">
        <v>-25.4</v>
      </c>
      <c r="C5">
        <v>-28.4</v>
      </c>
      <c r="D5">
        <v>-30</v>
      </c>
      <c r="E5">
        <v>-27</v>
      </c>
      <c r="F5">
        <v>-16.8</v>
      </c>
    </row>
    <row r="6" spans="1:8">
      <c r="A6" t="s">
        <v>43</v>
      </c>
      <c r="B6">
        <v>-28.4</v>
      </c>
      <c r="C6">
        <v>-25.4</v>
      </c>
      <c r="D6">
        <v>-27.8</v>
      </c>
      <c r="E6">
        <v>-22</v>
      </c>
      <c r="F6">
        <v>-20</v>
      </c>
    </row>
    <row r="7" spans="1:8">
      <c r="A7" t="s">
        <v>44</v>
      </c>
      <c r="B7">
        <v>-17.8</v>
      </c>
      <c r="C7">
        <v>-23</v>
      </c>
      <c r="D7">
        <v>-13.8</v>
      </c>
      <c r="E7">
        <v>-14.5</v>
      </c>
      <c r="F7">
        <v>-15</v>
      </c>
    </row>
    <row r="8" spans="1:8">
      <c r="A8" t="s">
        <v>45</v>
      </c>
      <c r="B8">
        <v>-26.2</v>
      </c>
      <c r="C8">
        <v>-30.6</v>
      </c>
      <c r="D8">
        <v>-14.4</v>
      </c>
    </row>
    <row r="9" spans="1:8">
      <c r="A9" t="s">
        <v>46</v>
      </c>
      <c r="B9">
        <v>-31.4</v>
      </c>
      <c r="C9">
        <v>-29.4</v>
      </c>
      <c r="D9">
        <v>-30</v>
      </c>
      <c r="E9">
        <v>-33</v>
      </c>
      <c r="F9">
        <v>-25.8</v>
      </c>
    </row>
    <row r="10" spans="1:8">
      <c r="A10" t="s">
        <v>211</v>
      </c>
      <c r="B10">
        <v>-20</v>
      </c>
      <c r="C10">
        <v>-19.899999999999999</v>
      </c>
      <c r="D10">
        <v>-15.9</v>
      </c>
      <c r="E10">
        <v>-15.1</v>
      </c>
      <c r="F10">
        <v>-16.899999999999999</v>
      </c>
    </row>
    <row r="12" spans="1:8">
      <c r="B12" t="s">
        <v>35</v>
      </c>
      <c r="C12" t="s">
        <v>36</v>
      </c>
      <c r="D12" t="s">
        <v>0</v>
      </c>
      <c r="E12" t="s">
        <v>37</v>
      </c>
      <c r="F12" t="s">
        <v>38</v>
      </c>
    </row>
    <row r="13" spans="1:8">
      <c r="A13" t="s">
        <v>39</v>
      </c>
      <c r="B13">
        <v>-9</v>
      </c>
      <c r="C13">
        <v>-14</v>
      </c>
      <c r="D13">
        <v>-14</v>
      </c>
      <c r="E13">
        <v>-13.25</v>
      </c>
      <c r="F13">
        <v>-14.5</v>
      </c>
    </row>
    <row r="14" spans="1:8">
      <c r="A14" t="s">
        <v>40</v>
      </c>
      <c r="B14">
        <v>-3</v>
      </c>
      <c r="C14">
        <v>-4</v>
      </c>
      <c r="D14">
        <v>-7</v>
      </c>
      <c r="E14">
        <v>-2.25</v>
      </c>
      <c r="F14">
        <v>-3</v>
      </c>
      <c r="H14" s="67" t="s">
        <v>111</v>
      </c>
    </row>
    <row r="15" spans="1:8">
      <c r="A15" t="s">
        <v>41</v>
      </c>
      <c r="B15">
        <v>-6</v>
      </c>
      <c r="C15">
        <v>-4.5</v>
      </c>
      <c r="D15">
        <v>-4</v>
      </c>
      <c r="E15">
        <v>-12</v>
      </c>
      <c r="F15">
        <v>-9.5</v>
      </c>
    </row>
    <row r="16" spans="1:8">
      <c r="A16" t="s">
        <v>42</v>
      </c>
      <c r="B16">
        <v>-7</v>
      </c>
      <c r="C16">
        <v>-9.5</v>
      </c>
      <c r="D16">
        <v>-18</v>
      </c>
      <c r="E16">
        <v>-10.5</v>
      </c>
      <c r="F16">
        <v>-7</v>
      </c>
    </row>
    <row r="17" spans="1:6">
      <c r="A17" t="s">
        <v>43</v>
      </c>
      <c r="B17">
        <v>-13</v>
      </c>
      <c r="C17">
        <v>-13.5</v>
      </c>
      <c r="D17">
        <v>-15</v>
      </c>
      <c r="E17">
        <v>-10.25</v>
      </c>
      <c r="F17">
        <v>-12</v>
      </c>
    </row>
    <row r="18" spans="1:6">
      <c r="A18" t="s">
        <v>44</v>
      </c>
      <c r="B18">
        <v>-2</v>
      </c>
      <c r="C18">
        <v>-10</v>
      </c>
      <c r="D18">
        <v>-4</v>
      </c>
      <c r="E18">
        <v>-7</v>
      </c>
      <c r="F18">
        <v>-7</v>
      </c>
    </row>
    <row r="19" spans="1:6">
      <c r="A19" t="s">
        <v>45</v>
      </c>
      <c r="B19">
        <v>-11.25</v>
      </c>
      <c r="C19">
        <v>-6</v>
      </c>
      <c r="D19">
        <v>-2</v>
      </c>
    </row>
    <row r="20" spans="1:6">
      <c r="A20" t="s">
        <v>46</v>
      </c>
      <c r="B20">
        <v>-13</v>
      </c>
      <c r="C20">
        <v>-15.5</v>
      </c>
      <c r="D20">
        <v>-12</v>
      </c>
      <c r="E20">
        <v>-16.25</v>
      </c>
      <c r="F20">
        <v>-14</v>
      </c>
    </row>
    <row r="21" spans="1:6">
      <c r="A21" t="s">
        <v>211</v>
      </c>
      <c r="B21">
        <v>-10.5</v>
      </c>
      <c r="C21">
        <v>-10.5</v>
      </c>
      <c r="D21">
        <v>-8.4</v>
      </c>
      <c r="E21">
        <v>-8</v>
      </c>
      <c r="F21">
        <v>-8.9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6"/>
  <dimension ref="A1:H21"/>
  <sheetViews>
    <sheetView workbookViewId="0">
      <selection activeCell="F22" sqref="F22"/>
    </sheetView>
  </sheetViews>
  <sheetFormatPr baseColWidth="10" defaultColWidth="11" defaultRowHeight="16"/>
  <sheetData>
    <row r="1" spans="1:8">
      <c r="B1" t="s">
        <v>35</v>
      </c>
      <c r="C1" t="s">
        <v>36</v>
      </c>
      <c r="D1" t="s">
        <v>0</v>
      </c>
      <c r="E1" t="s">
        <v>37</v>
      </c>
      <c r="F1" t="s">
        <v>38</v>
      </c>
    </row>
    <row r="2" spans="1:8">
      <c r="A2" t="s">
        <v>39</v>
      </c>
      <c r="B2">
        <v>30.4</v>
      </c>
      <c r="C2">
        <v>34</v>
      </c>
      <c r="D2">
        <v>31</v>
      </c>
      <c r="E2">
        <v>29.5</v>
      </c>
      <c r="F2">
        <v>27.4</v>
      </c>
    </row>
    <row r="3" spans="1:8">
      <c r="A3" t="s">
        <v>40</v>
      </c>
      <c r="B3">
        <v>37</v>
      </c>
      <c r="C3">
        <v>25</v>
      </c>
      <c r="D3">
        <v>25.8</v>
      </c>
      <c r="E3">
        <v>24.5</v>
      </c>
      <c r="F3">
        <v>16.8</v>
      </c>
      <c r="H3" s="67" t="s">
        <v>112</v>
      </c>
    </row>
    <row r="4" spans="1:8">
      <c r="A4" t="s">
        <v>41</v>
      </c>
      <c r="B4">
        <v>36.4</v>
      </c>
      <c r="C4">
        <v>30.4</v>
      </c>
      <c r="D4">
        <v>35.6</v>
      </c>
      <c r="E4">
        <v>35.5</v>
      </c>
      <c r="F4">
        <v>38.6</v>
      </c>
    </row>
    <row r="5" spans="1:8">
      <c r="A5" t="s">
        <v>42</v>
      </c>
      <c r="B5">
        <v>30.4</v>
      </c>
      <c r="C5">
        <v>25</v>
      </c>
      <c r="D5">
        <v>28.8</v>
      </c>
      <c r="E5">
        <v>35.5</v>
      </c>
      <c r="F5">
        <v>27</v>
      </c>
    </row>
    <row r="6" spans="1:8">
      <c r="A6" t="s">
        <v>43</v>
      </c>
      <c r="B6">
        <v>21.4</v>
      </c>
      <c r="C6">
        <v>15.4</v>
      </c>
      <c r="D6">
        <v>16.8</v>
      </c>
      <c r="E6">
        <v>17.5</v>
      </c>
      <c r="F6">
        <v>26</v>
      </c>
    </row>
    <row r="7" spans="1:8">
      <c r="A7" t="s">
        <v>44</v>
      </c>
      <c r="B7">
        <v>25</v>
      </c>
      <c r="C7">
        <v>18.8</v>
      </c>
      <c r="D7">
        <v>22.2</v>
      </c>
      <c r="E7">
        <v>29</v>
      </c>
      <c r="F7">
        <v>28.8</v>
      </c>
    </row>
    <row r="8" spans="1:8">
      <c r="A8" t="s">
        <v>45</v>
      </c>
      <c r="B8">
        <v>28.3</v>
      </c>
      <c r="C8">
        <v>27</v>
      </c>
      <c r="D8">
        <v>25</v>
      </c>
    </row>
    <row r="9" spans="1:8">
      <c r="A9" t="s">
        <v>46</v>
      </c>
      <c r="B9">
        <v>24.4</v>
      </c>
      <c r="C9">
        <v>28</v>
      </c>
      <c r="D9">
        <v>20</v>
      </c>
      <c r="E9">
        <v>17</v>
      </c>
      <c r="F9">
        <v>21</v>
      </c>
    </row>
    <row r="10" spans="1:8">
      <c r="A10" t="s">
        <v>211</v>
      </c>
      <c r="B10">
        <v>20</v>
      </c>
      <c r="C10">
        <v>19.899999999999999</v>
      </c>
      <c r="D10">
        <v>15.9</v>
      </c>
      <c r="E10">
        <v>15.1</v>
      </c>
      <c r="F10">
        <v>16.899999999999999</v>
      </c>
    </row>
    <row r="12" spans="1:8">
      <c r="B12" t="s">
        <v>35</v>
      </c>
      <c r="C12" t="s">
        <v>36</v>
      </c>
      <c r="D12" t="s">
        <v>0</v>
      </c>
      <c r="E12" t="s">
        <v>37</v>
      </c>
      <c r="F12" t="s">
        <v>38</v>
      </c>
    </row>
    <row r="13" spans="1:8">
      <c r="A13" t="s">
        <v>39</v>
      </c>
      <c r="B13" s="68">
        <v>18</v>
      </c>
      <c r="C13" s="68">
        <v>14</v>
      </c>
      <c r="D13" s="68">
        <v>14</v>
      </c>
      <c r="E13" s="68">
        <v>15.5</v>
      </c>
      <c r="F13" s="68">
        <v>9</v>
      </c>
    </row>
    <row r="14" spans="1:8">
      <c r="A14" t="s">
        <v>40</v>
      </c>
      <c r="B14" s="68">
        <v>20</v>
      </c>
      <c r="C14" s="68">
        <v>14</v>
      </c>
      <c r="D14" s="68">
        <v>15</v>
      </c>
      <c r="E14" s="68">
        <v>12</v>
      </c>
      <c r="F14" s="68">
        <v>5.5</v>
      </c>
      <c r="H14" s="67" t="s">
        <v>113</v>
      </c>
    </row>
    <row r="15" spans="1:8">
      <c r="A15" t="s">
        <v>41</v>
      </c>
      <c r="B15" s="68">
        <v>18</v>
      </c>
      <c r="C15" s="68">
        <v>21.5</v>
      </c>
      <c r="D15" s="68">
        <v>20</v>
      </c>
      <c r="E15" s="68">
        <v>18.75</v>
      </c>
      <c r="F15" s="68">
        <v>13</v>
      </c>
    </row>
    <row r="16" spans="1:8">
      <c r="A16" t="s">
        <v>42</v>
      </c>
      <c r="B16" s="68">
        <v>15</v>
      </c>
      <c r="C16" s="68">
        <v>13</v>
      </c>
      <c r="D16" s="68">
        <v>13</v>
      </c>
      <c r="E16" s="68">
        <v>16.25</v>
      </c>
      <c r="F16" s="68">
        <v>14</v>
      </c>
    </row>
    <row r="17" spans="1:6">
      <c r="A17" t="s">
        <v>43</v>
      </c>
      <c r="B17" s="68">
        <v>5</v>
      </c>
      <c r="C17" s="68">
        <v>4</v>
      </c>
      <c r="D17" s="68">
        <v>5</v>
      </c>
      <c r="E17" s="68">
        <v>4.25</v>
      </c>
      <c r="F17" s="68">
        <v>9</v>
      </c>
    </row>
    <row r="18" spans="1:6">
      <c r="A18" t="s">
        <v>44</v>
      </c>
      <c r="B18" s="68">
        <v>12</v>
      </c>
      <c r="C18" s="68">
        <v>9</v>
      </c>
      <c r="D18" s="68">
        <v>9</v>
      </c>
      <c r="E18" s="68">
        <v>14</v>
      </c>
      <c r="F18" s="68">
        <v>13.5</v>
      </c>
    </row>
    <row r="19" spans="1:6">
      <c r="A19" t="s">
        <v>45</v>
      </c>
      <c r="B19" s="68">
        <v>14</v>
      </c>
      <c r="C19" s="68">
        <v>13</v>
      </c>
      <c r="D19" s="68">
        <v>14</v>
      </c>
      <c r="E19" s="68"/>
      <c r="F19" s="68"/>
    </row>
    <row r="20" spans="1:6">
      <c r="A20" t="s">
        <v>46</v>
      </c>
      <c r="B20" s="68">
        <v>11</v>
      </c>
      <c r="C20" s="68">
        <v>14.5</v>
      </c>
      <c r="D20" s="68">
        <v>11</v>
      </c>
      <c r="E20" s="68">
        <v>3.25</v>
      </c>
      <c r="F20" s="68">
        <v>4</v>
      </c>
    </row>
    <row r="21" spans="1:6">
      <c r="A21" t="s">
        <v>211</v>
      </c>
      <c r="B21" s="68">
        <v>15.6</v>
      </c>
      <c r="C21" s="68">
        <v>15.5</v>
      </c>
      <c r="D21" s="68">
        <v>12.4</v>
      </c>
      <c r="E21" s="68">
        <v>11.8</v>
      </c>
      <c r="F21" s="68">
        <v>13.2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7"/>
  <dimension ref="A1:AZ123"/>
  <sheetViews>
    <sheetView topLeftCell="T94" workbookViewId="0">
      <selection activeCell="AN3" sqref="AN3:AZ26"/>
    </sheetView>
  </sheetViews>
  <sheetFormatPr baseColWidth="10" defaultColWidth="11" defaultRowHeight="16"/>
  <cols>
    <col min="1" max="1" width="10.5" bestFit="1" customWidth="1"/>
    <col min="2" max="12" width="3.33203125" bestFit="1" customWidth="1"/>
    <col min="13" max="13" width="3.83203125" bestFit="1" customWidth="1"/>
  </cols>
  <sheetData>
    <row r="1" spans="1:52" ht="17" thickBot="1">
      <c r="A1" s="23" t="s">
        <v>66</v>
      </c>
      <c r="B1" s="330" t="s">
        <v>9</v>
      </c>
      <c r="C1" s="331"/>
      <c r="D1" s="331"/>
      <c r="E1" s="331"/>
      <c r="F1" s="331"/>
      <c r="G1" s="331"/>
      <c r="H1" s="331"/>
      <c r="I1" s="331"/>
      <c r="J1" s="331"/>
      <c r="K1" s="331"/>
      <c r="L1" s="331"/>
      <c r="M1" s="332"/>
    </row>
    <row r="2" spans="1:52" ht="17" thickBot="1">
      <c r="A2" s="2" t="s">
        <v>5</v>
      </c>
      <c r="B2" s="3">
        <v>3</v>
      </c>
      <c r="C2" s="53">
        <v>5</v>
      </c>
      <c r="D2" s="4">
        <v>10</v>
      </c>
      <c r="E2" s="53">
        <v>15</v>
      </c>
      <c r="F2" s="4">
        <v>20</v>
      </c>
      <c r="G2" s="53">
        <v>25</v>
      </c>
      <c r="H2" s="4">
        <v>30</v>
      </c>
      <c r="I2" s="53">
        <v>35</v>
      </c>
      <c r="J2" s="4">
        <v>40</v>
      </c>
      <c r="K2" s="53">
        <v>45</v>
      </c>
      <c r="L2" s="4">
        <v>50</v>
      </c>
      <c r="M2" s="54">
        <v>53</v>
      </c>
      <c r="N2" t="s">
        <v>20</v>
      </c>
      <c r="O2" t="s">
        <v>20</v>
      </c>
      <c r="P2" t="s">
        <v>20</v>
      </c>
      <c r="Q2" t="s">
        <v>20</v>
      </c>
      <c r="R2" t="s">
        <v>20</v>
      </c>
      <c r="S2" t="s">
        <v>20</v>
      </c>
      <c r="T2" t="s">
        <v>20</v>
      </c>
      <c r="U2" t="s">
        <v>20</v>
      </c>
      <c r="V2" t="s">
        <v>20</v>
      </c>
      <c r="Z2" t="s">
        <v>5</v>
      </c>
      <c r="AA2">
        <v>3</v>
      </c>
      <c r="AB2">
        <v>5</v>
      </c>
      <c r="AC2">
        <v>10</v>
      </c>
      <c r="AD2">
        <v>15</v>
      </c>
      <c r="AE2">
        <v>20</v>
      </c>
      <c r="AF2">
        <v>25</v>
      </c>
      <c r="AG2">
        <v>30</v>
      </c>
      <c r="AH2">
        <v>35</v>
      </c>
      <c r="AI2">
        <v>40</v>
      </c>
      <c r="AJ2">
        <v>45</v>
      </c>
      <c r="AK2">
        <v>50</v>
      </c>
      <c r="AL2">
        <v>53</v>
      </c>
    </row>
    <row r="3" spans="1:52">
      <c r="A3" s="6" t="s">
        <v>21</v>
      </c>
      <c r="B3" s="7">
        <v>34.1</v>
      </c>
      <c r="C3" s="8">
        <v>35.299999999999997</v>
      </c>
      <c r="D3" s="7">
        <v>42.1</v>
      </c>
      <c r="E3" s="8">
        <v>46.6</v>
      </c>
      <c r="F3" s="7">
        <v>49.3</v>
      </c>
      <c r="G3" s="8">
        <v>52</v>
      </c>
      <c r="H3" s="7">
        <v>56.4</v>
      </c>
      <c r="I3" s="8">
        <v>62.1</v>
      </c>
      <c r="J3" s="7">
        <v>63.8</v>
      </c>
      <c r="K3" s="8">
        <v>66.599999999999994</v>
      </c>
      <c r="L3" s="7">
        <v>73.400000000000006</v>
      </c>
      <c r="M3" s="14">
        <v>76.7</v>
      </c>
      <c r="N3" t="s">
        <v>20</v>
      </c>
      <c r="O3" t="s">
        <v>20</v>
      </c>
      <c r="P3" t="s">
        <v>20</v>
      </c>
      <c r="Q3" t="s">
        <v>20</v>
      </c>
      <c r="R3" t="s">
        <v>20</v>
      </c>
      <c r="S3" t="s">
        <v>20</v>
      </c>
      <c r="T3" t="s">
        <v>20</v>
      </c>
      <c r="U3" t="s">
        <v>20</v>
      </c>
      <c r="V3" t="s">
        <v>20</v>
      </c>
      <c r="Z3">
        <v>2</v>
      </c>
      <c r="AA3">
        <v>51.95</v>
      </c>
      <c r="AB3">
        <v>54.91</v>
      </c>
      <c r="AC3">
        <v>61.64</v>
      </c>
      <c r="AD3">
        <v>65.819999999999993</v>
      </c>
      <c r="AE3">
        <v>68.14</v>
      </c>
      <c r="AF3">
        <v>69.87</v>
      </c>
      <c r="AG3">
        <v>72.69</v>
      </c>
      <c r="AH3">
        <v>76.33</v>
      </c>
      <c r="AI3">
        <v>77.41</v>
      </c>
      <c r="AJ3">
        <v>79.22</v>
      </c>
      <c r="AK3">
        <v>83.39</v>
      </c>
      <c r="AL3">
        <v>85.49</v>
      </c>
      <c r="AV3">
        <v>57.53</v>
      </c>
      <c r="AW3">
        <v>59.5</v>
      </c>
      <c r="AX3">
        <v>62.56</v>
      </c>
      <c r="AY3">
        <v>70.209999999999994</v>
      </c>
      <c r="AZ3">
        <v>73.88</v>
      </c>
    </row>
    <row r="4" spans="1:52">
      <c r="A4" s="6" t="s">
        <v>22</v>
      </c>
      <c r="B4" s="7">
        <v>37.6</v>
      </c>
      <c r="C4" s="8">
        <v>39.200000000000003</v>
      </c>
      <c r="D4" s="7">
        <v>46</v>
      </c>
      <c r="E4" s="8">
        <v>50.5</v>
      </c>
      <c r="F4" s="7">
        <v>53.1</v>
      </c>
      <c r="G4" s="8">
        <v>55.5</v>
      </c>
      <c r="H4" s="7">
        <v>59.7</v>
      </c>
      <c r="I4" s="8">
        <v>64.900000000000006</v>
      </c>
      <c r="J4" s="7">
        <v>66.599999999999994</v>
      </c>
      <c r="K4" s="8">
        <v>69.099999999999994</v>
      </c>
      <c r="L4" s="7">
        <v>75.400000000000006</v>
      </c>
      <c r="M4" s="14">
        <v>78.400000000000006</v>
      </c>
      <c r="N4" t="s">
        <v>20</v>
      </c>
      <c r="O4" t="s">
        <v>20</v>
      </c>
      <c r="P4" t="s">
        <v>20</v>
      </c>
      <c r="Q4" t="s">
        <v>20</v>
      </c>
      <c r="R4" t="s">
        <v>20</v>
      </c>
      <c r="S4" t="s">
        <v>20</v>
      </c>
      <c r="T4" t="s">
        <v>20</v>
      </c>
      <c r="U4" t="s">
        <v>20</v>
      </c>
      <c r="V4" t="s">
        <v>20</v>
      </c>
      <c r="Z4">
        <v>2.08</v>
      </c>
      <c r="AA4">
        <v>52.8</v>
      </c>
      <c r="AB4">
        <v>55.84</v>
      </c>
      <c r="AC4">
        <v>62.56</v>
      </c>
      <c r="AD4">
        <v>66.709999999999994</v>
      </c>
      <c r="AE4">
        <v>69.02</v>
      </c>
      <c r="AF4">
        <v>70.709999999999994</v>
      </c>
      <c r="AG4">
        <v>73.459999999999994</v>
      </c>
      <c r="AH4">
        <v>77</v>
      </c>
      <c r="AI4">
        <v>78.05</v>
      </c>
      <c r="AJ4">
        <v>79.81</v>
      </c>
      <c r="AK4">
        <v>83.86</v>
      </c>
      <c r="AL4">
        <v>85.9</v>
      </c>
      <c r="AV4">
        <v>58.42</v>
      </c>
      <c r="AW4">
        <v>60.35</v>
      </c>
      <c r="AX4">
        <v>63.35</v>
      </c>
      <c r="AY4">
        <v>70.83</v>
      </c>
      <c r="AZ4">
        <v>74.430000000000007</v>
      </c>
    </row>
    <row r="5" spans="1:52">
      <c r="A5" s="6" t="s">
        <v>23</v>
      </c>
      <c r="B5" s="7">
        <v>41</v>
      </c>
      <c r="C5" s="8">
        <v>43</v>
      </c>
      <c r="D5" s="7">
        <v>49.7</v>
      </c>
      <c r="E5" s="8">
        <v>54.2</v>
      </c>
      <c r="F5" s="7">
        <v>56.7</v>
      </c>
      <c r="G5" s="8">
        <v>59</v>
      </c>
      <c r="H5" s="7">
        <v>62.8</v>
      </c>
      <c r="I5" s="8">
        <v>67.7</v>
      </c>
      <c r="J5" s="7">
        <v>69.2</v>
      </c>
      <c r="K5" s="8">
        <v>71.5</v>
      </c>
      <c r="L5" s="7">
        <v>77.3</v>
      </c>
      <c r="M5" s="14">
        <v>80.099999999999994</v>
      </c>
      <c r="N5" t="s">
        <v>20</v>
      </c>
      <c r="O5" t="s">
        <v>20</v>
      </c>
      <c r="P5" t="s">
        <v>20</v>
      </c>
      <c r="Q5" t="s">
        <v>20</v>
      </c>
      <c r="R5" t="s">
        <v>20</v>
      </c>
      <c r="S5" t="s">
        <v>20</v>
      </c>
      <c r="T5" t="s">
        <v>20</v>
      </c>
      <c r="U5" t="s">
        <v>20</v>
      </c>
      <c r="V5" t="s">
        <v>20</v>
      </c>
      <c r="Z5">
        <v>2.17</v>
      </c>
      <c r="AA5">
        <v>53.64</v>
      </c>
      <c r="AB5">
        <v>56.75</v>
      </c>
      <c r="AC5">
        <v>63.46</v>
      </c>
      <c r="AD5">
        <v>67.599999999999994</v>
      </c>
      <c r="AE5">
        <v>69.89</v>
      </c>
      <c r="AF5">
        <v>71.540000000000006</v>
      </c>
      <c r="AG5">
        <v>74.209999999999994</v>
      </c>
      <c r="AH5">
        <v>77.650000000000006</v>
      </c>
      <c r="AI5">
        <v>78.680000000000007</v>
      </c>
      <c r="AJ5">
        <v>80.400000000000006</v>
      </c>
      <c r="AK5">
        <v>84.32</v>
      </c>
      <c r="AL5">
        <v>86.31</v>
      </c>
      <c r="AV5">
        <v>59.31</v>
      </c>
      <c r="AW5">
        <v>61.19</v>
      </c>
      <c r="AX5">
        <v>64.13</v>
      </c>
      <c r="AY5">
        <v>71.45</v>
      </c>
      <c r="AZ5">
        <v>74.97</v>
      </c>
    </row>
    <row r="6" spans="1:52" ht="17" thickBot="1">
      <c r="A6" s="10" t="s">
        <v>24</v>
      </c>
      <c r="B6" s="11">
        <v>44.3</v>
      </c>
      <c r="C6" s="12">
        <v>46.6</v>
      </c>
      <c r="D6" s="11">
        <v>53.3</v>
      </c>
      <c r="E6" s="12">
        <v>57.7</v>
      </c>
      <c r="F6" s="11">
        <v>60.2</v>
      </c>
      <c r="G6" s="12">
        <v>62.3</v>
      </c>
      <c r="H6" s="11">
        <v>65.8</v>
      </c>
      <c r="I6" s="12">
        <v>70.3</v>
      </c>
      <c r="J6" s="11">
        <v>71.7</v>
      </c>
      <c r="K6" s="12">
        <v>73.900000000000006</v>
      </c>
      <c r="L6" s="11">
        <v>79.099999999999994</v>
      </c>
      <c r="M6" s="15">
        <v>81.8</v>
      </c>
      <c r="N6" t="s">
        <v>20</v>
      </c>
      <c r="O6" t="s">
        <v>20</v>
      </c>
      <c r="P6" t="s">
        <v>20</v>
      </c>
      <c r="Q6" t="s">
        <v>20</v>
      </c>
      <c r="R6" t="s">
        <v>20</v>
      </c>
      <c r="S6" t="s">
        <v>20</v>
      </c>
      <c r="T6" t="s">
        <v>20</v>
      </c>
      <c r="U6" t="s">
        <v>20</v>
      </c>
      <c r="V6" t="s">
        <v>20</v>
      </c>
      <c r="Z6">
        <v>2.25</v>
      </c>
      <c r="AA6">
        <v>54.47</v>
      </c>
      <c r="AB6">
        <v>57.66</v>
      </c>
      <c r="AC6">
        <v>64.36</v>
      </c>
      <c r="AD6">
        <v>68.47</v>
      </c>
      <c r="AE6">
        <v>70.75</v>
      </c>
      <c r="AF6">
        <v>72.349999999999994</v>
      </c>
      <c r="AG6">
        <v>74.95</v>
      </c>
      <c r="AH6">
        <v>78.3</v>
      </c>
      <c r="AI6">
        <v>79.290000000000006</v>
      </c>
      <c r="AJ6">
        <v>80.97</v>
      </c>
      <c r="AK6">
        <v>84.78</v>
      </c>
      <c r="AL6">
        <v>86.71</v>
      </c>
      <c r="AV6">
        <v>60.18</v>
      </c>
      <c r="AW6">
        <v>62.02</v>
      </c>
      <c r="AX6">
        <v>64.900000000000006</v>
      </c>
      <c r="AY6">
        <v>72.06</v>
      </c>
      <c r="AZ6">
        <v>75.510000000000005</v>
      </c>
    </row>
    <row r="7" spans="1:52">
      <c r="A7" s="6" t="s">
        <v>25</v>
      </c>
      <c r="B7" s="7">
        <v>47.5</v>
      </c>
      <c r="C7" s="8">
        <v>50</v>
      </c>
      <c r="D7" s="7">
        <v>56.8</v>
      </c>
      <c r="E7" s="8">
        <v>61.1</v>
      </c>
      <c r="F7" s="7">
        <v>63.5</v>
      </c>
      <c r="G7" s="8">
        <v>65.400000000000006</v>
      </c>
      <c r="H7" s="7">
        <v>68.7</v>
      </c>
      <c r="I7" s="8">
        <v>72.8</v>
      </c>
      <c r="J7" s="7">
        <v>74.099999999999994</v>
      </c>
      <c r="K7" s="8">
        <v>76.099999999999994</v>
      </c>
      <c r="L7" s="7">
        <v>80.900000000000006</v>
      </c>
      <c r="M7" s="14">
        <v>83.3</v>
      </c>
      <c r="N7" t="s">
        <v>20</v>
      </c>
      <c r="O7" t="s">
        <v>20</v>
      </c>
      <c r="P7" t="s">
        <v>20</v>
      </c>
      <c r="Q7" t="s">
        <v>20</v>
      </c>
      <c r="R7" t="s">
        <v>20</v>
      </c>
      <c r="S7" t="s">
        <v>20</v>
      </c>
      <c r="T7" t="s">
        <v>20</v>
      </c>
      <c r="U7" t="s">
        <v>20</v>
      </c>
      <c r="V7" t="s">
        <v>20</v>
      </c>
      <c r="Z7">
        <v>2.33</v>
      </c>
      <c r="AA7">
        <v>55.29</v>
      </c>
      <c r="AB7">
        <v>58.55</v>
      </c>
      <c r="AC7">
        <v>65.239999999999995</v>
      </c>
      <c r="AD7">
        <v>69.33</v>
      </c>
      <c r="AE7">
        <v>71.59</v>
      </c>
      <c r="AF7">
        <v>73.150000000000006</v>
      </c>
      <c r="AG7">
        <v>75.680000000000007</v>
      </c>
      <c r="AH7">
        <v>78.94</v>
      </c>
      <c r="AI7">
        <v>79.900000000000006</v>
      </c>
      <c r="AJ7">
        <v>81.540000000000006</v>
      </c>
      <c r="AK7">
        <v>85.23</v>
      </c>
      <c r="AL7">
        <v>87.11</v>
      </c>
      <c r="AV7">
        <v>61.04</v>
      </c>
      <c r="AW7">
        <v>62.84</v>
      </c>
      <c r="AX7">
        <v>65.67</v>
      </c>
      <c r="AY7">
        <v>72.66</v>
      </c>
      <c r="AZ7">
        <v>76.040000000000006</v>
      </c>
    </row>
    <row r="8" spans="1:52">
      <c r="A8" s="6" t="s">
        <v>22</v>
      </c>
      <c r="B8" s="7">
        <v>50.5</v>
      </c>
      <c r="C8" s="8">
        <v>53.4</v>
      </c>
      <c r="D8" s="7">
        <v>60.1</v>
      </c>
      <c r="E8" s="8">
        <v>64.3</v>
      </c>
      <c r="F8" s="7">
        <v>66.7</v>
      </c>
      <c r="G8" s="8">
        <v>68.5</v>
      </c>
      <c r="H8" s="7">
        <v>71.400000000000006</v>
      </c>
      <c r="I8" s="8">
        <v>75.2</v>
      </c>
      <c r="J8" s="7">
        <v>76.400000000000006</v>
      </c>
      <c r="K8" s="8">
        <v>78.2</v>
      </c>
      <c r="L8" s="7">
        <v>82.6</v>
      </c>
      <c r="M8" s="14">
        <v>84.8</v>
      </c>
      <c r="N8" t="s">
        <v>20</v>
      </c>
      <c r="O8" t="s">
        <v>20</v>
      </c>
      <c r="P8" t="s">
        <v>20</v>
      </c>
      <c r="Q8" t="s">
        <v>20</v>
      </c>
      <c r="R8" t="s">
        <v>20</v>
      </c>
      <c r="S8" t="s">
        <v>20</v>
      </c>
      <c r="T8" t="s">
        <v>20</v>
      </c>
      <c r="U8" t="s">
        <v>20</v>
      </c>
      <c r="V8" t="s">
        <v>20</v>
      </c>
      <c r="Z8">
        <v>2.42</v>
      </c>
      <c r="AA8">
        <v>56.09</v>
      </c>
      <c r="AB8">
        <v>59.43</v>
      </c>
      <c r="AC8">
        <v>66.11</v>
      </c>
      <c r="AD8">
        <v>70.180000000000007</v>
      </c>
      <c r="AE8">
        <v>72.430000000000007</v>
      </c>
      <c r="AF8">
        <v>73.94</v>
      </c>
      <c r="AG8">
        <v>76.400000000000006</v>
      </c>
      <c r="AH8">
        <v>79.569999999999993</v>
      </c>
      <c r="AI8">
        <v>80.5</v>
      </c>
      <c r="AJ8">
        <v>82.09</v>
      </c>
      <c r="AK8">
        <v>85.67</v>
      </c>
      <c r="AL8">
        <v>87.5</v>
      </c>
      <c r="AV8">
        <v>61.9</v>
      </c>
      <c r="AW8">
        <v>63.65</v>
      </c>
      <c r="AX8">
        <v>66.42</v>
      </c>
      <c r="AY8">
        <v>73.260000000000005</v>
      </c>
      <c r="AZ8">
        <v>76.569999999999993</v>
      </c>
    </row>
    <row r="9" spans="1:52">
      <c r="A9" s="6" t="s">
        <v>23</v>
      </c>
      <c r="B9" s="7">
        <v>53.5</v>
      </c>
      <c r="C9" s="8">
        <v>56.6</v>
      </c>
      <c r="D9" s="7">
        <v>63.3</v>
      </c>
      <c r="E9" s="8">
        <v>67.400000000000006</v>
      </c>
      <c r="F9" s="7">
        <v>69.7</v>
      </c>
      <c r="G9" s="8">
        <v>71.400000000000006</v>
      </c>
      <c r="H9" s="7">
        <v>74</v>
      </c>
      <c r="I9" s="8">
        <v>77.5</v>
      </c>
      <c r="J9" s="7">
        <v>78.5</v>
      </c>
      <c r="K9" s="8">
        <v>80.3</v>
      </c>
      <c r="L9" s="7">
        <v>84.2</v>
      </c>
      <c r="M9" s="14">
        <v>86.2</v>
      </c>
      <c r="N9" t="s">
        <v>20</v>
      </c>
      <c r="O9" t="s">
        <v>20</v>
      </c>
      <c r="P9" t="s">
        <v>20</v>
      </c>
      <c r="Q9" t="s">
        <v>20</v>
      </c>
      <c r="R9" t="s">
        <v>20</v>
      </c>
      <c r="S9" t="s">
        <v>20</v>
      </c>
      <c r="T9" t="s">
        <v>20</v>
      </c>
      <c r="U9" t="s">
        <v>20</v>
      </c>
      <c r="V9" t="s">
        <v>20</v>
      </c>
      <c r="Z9">
        <v>2.5</v>
      </c>
      <c r="AA9">
        <v>56.89</v>
      </c>
      <c r="AB9">
        <v>60.3</v>
      </c>
      <c r="AC9">
        <v>66.97</v>
      </c>
      <c r="AD9">
        <v>71.010000000000005</v>
      </c>
      <c r="AE9">
        <v>73.239999999999995</v>
      </c>
      <c r="AF9">
        <v>74.72</v>
      </c>
      <c r="AG9">
        <v>77.099999999999994</v>
      </c>
      <c r="AH9">
        <v>80.19</v>
      </c>
      <c r="AI9">
        <v>81.09</v>
      </c>
      <c r="AJ9">
        <v>82.64</v>
      </c>
      <c r="AK9">
        <v>86.11</v>
      </c>
      <c r="AL9">
        <v>87.88</v>
      </c>
      <c r="AV9">
        <v>62.74</v>
      </c>
      <c r="AW9">
        <v>64.459999999999994</v>
      </c>
      <c r="AX9">
        <v>67.17</v>
      </c>
      <c r="AY9">
        <v>73.849999999999994</v>
      </c>
      <c r="AZ9">
        <v>77.09</v>
      </c>
    </row>
    <row r="10" spans="1:52" ht="17" thickBot="1">
      <c r="A10" s="10" t="s">
        <v>24</v>
      </c>
      <c r="B10" s="11">
        <v>56.3</v>
      </c>
      <c r="C10" s="12">
        <v>59.6</v>
      </c>
      <c r="D10" s="11">
        <v>66.3</v>
      </c>
      <c r="E10" s="12">
        <v>70.400000000000006</v>
      </c>
      <c r="F10" s="11">
        <v>72.599999999999994</v>
      </c>
      <c r="G10" s="12">
        <v>74.099999999999994</v>
      </c>
      <c r="H10" s="11">
        <v>76.5</v>
      </c>
      <c r="I10" s="12">
        <v>79.7</v>
      </c>
      <c r="J10" s="11">
        <v>80.599999999999994</v>
      </c>
      <c r="K10" s="12">
        <v>82.2</v>
      </c>
      <c r="L10" s="11">
        <v>85.8</v>
      </c>
      <c r="M10" s="15">
        <v>87.6</v>
      </c>
      <c r="N10" t="s">
        <v>20</v>
      </c>
      <c r="O10" t="s">
        <v>20</v>
      </c>
      <c r="P10" t="s">
        <v>20</v>
      </c>
      <c r="Q10" t="s">
        <v>20</v>
      </c>
      <c r="R10" t="s">
        <v>20</v>
      </c>
      <c r="S10" t="s">
        <v>20</v>
      </c>
      <c r="T10" t="s">
        <v>20</v>
      </c>
      <c r="U10" t="s">
        <v>20</v>
      </c>
      <c r="V10" t="s">
        <v>20</v>
      </c>
      <c r="Z10">
        <v>2.58</v>
      </c>
      <c r="AA10">
        <v>57.68</v>
      </c>
      <c r="AB10">
        <v>61.15</v>
      </c>
      <c r="AC10">
        <v>67.81</v>
      </c>
      <c r="AD10">
        <v>71.84</v>
      </c>
      <c r="AE10">
        <v>74.05</v>
      </c>
      <c r="AF10">
        <v>75.489999999999995</v>
      </c>
      <c r="AG10">
        <v>77.8</v>
      </c>
      <c r="AH10">
        <v>80.8</v>
      </c>
      <c r="AI10">
        <v>81.67</v>
      </c>
      <c r="AJ10">
        <v>83.19</v>
      </c>
      <c r="AK10">
        <v>86.54</v>
      </c>
      <c r="AL10">
        <v>88.26</v>
      </c>
      <c r="AV10">
        <v>63.57</v>
      </c>
      <c r="AW10">
        <v>65.25</v>
      </c>
      <c r="AX10">
        <v>67.91</v>
      </c>
      <c r="AY10">
        <v>74.430000000000007</v>
      </c>
      <c r="AZ10">
        <v>77.599999999999994</v>
      </c>
    </row>
    <row r="11" spans="1:52">
      <c r="A11" s="6" t="s">
        <v>26</v>
      </c>
      <c r="B11" s="7">
        <v>58.9</v>
      </c>
      <c r="C11" s="8">
        <v>62.5</v>
      </c>
      <c r="D11" s="7">
        <v>69.2</v>
      </c>
      <c r="E11" s="8">
        <v>73.2</v>
      </c>
      <c r="F11" s="7">
        <v>75.3</v>
      </c>
      <c r="G11" s="8">
        <v>76.7</v>
      </c>
      <c r="H11" s="7">
        <v>78.900000000000006</v>
      </c>
      <c r="I11" s="8">
        <v>81.8</v>
      </c>
      <c r="J11" s="7">
        <v>82.6</v>
      </c>
      <c r="K11" s="8">
        <v>84.1</v>
      </c>
      <c r="L11" s="7">
        <v>87.2</v>
      </c>
      <c r="M11" s="14">
        <v>88.9</v>
      </c>
      <c r="N11" t="s">
        <v>20</v>
      </c>
      <c r="O11" t="s">
        <v>20</v>
      </c>
      <c r="P11" t="s">
        <v>20</v>
      </c>
      <c r="Q11" t="s">
        <v>20</v>
      </c>
      <c r="R11" t="s">
        <v>20</v>
      </c>
      <c r="S11" t="s">
        <v>20</v>
      </c>
      <c r="T11" t="s">
        <v>20</v>
      </c>
      <c r="U11" t="s">
        <v>20</v>
      </c>
      <c r="V11" t="s">
        <v>20</v>
      </c>
      <c r="Z11">
        <v>2.67</v>
      </c>
      <c r="AA11">
        <v>58.45</v>
      </c>
      <c r="AB11">
        <v>62</v>
      </c>
      <c r="AC11">
        <v>68.650000000000006</v>
      </c>
      <c r="AD11">
        <v>72.64</v>
      </c>
      <c r="AE11">
        <v>74.849999999999994</v>
      </c>
      <c r="AF11">
        <v>76.25</v>
      </c>
      <c r="AG11">
        <v>78.489999999999995</v>
      </c>
      <c r="AH11">
        <v>81.400000000000006</v>
      </c>
      <c r="AI11">
        <v>82.25</v>
      </c>
      <c r="AJ11">
        <v>83.72</v>
      </c>
      <c r="AK11">
        <v>86.96</v>
      </c>
      <c r="AL11">
        <v>88.63</v>
      </c>
      <c r="AV11">
        <v>64.400000000000006</v>
      </c>
      <c r="AW11">
        <v>66.040000000000006</v>
      </c>
      <c r="AX11">
        <v>68.64</v>
      </c>
      <c r="AY11">
        <v>75.010000000000005</v>
      </c>
      <c r="AZ11">
        <v>78.11</v>
      </c>
    </row>
    <row r="12" spans="1:52">
      <c r="A12" s="6" t="s">
        <v>22</v>
      </c>
      <c r="B12" s="7">
        <v>61.5</v>
      </c>
      <c r="C12" s="8">
        <v>65.3</v>
      </c>
      <c r="D12" s="7">
        <v>71.900000000000006</v>
      </c>
      <c r="E12" s="8">
        <v>75.8</v>
      </c>
      <c r="F12" s="7">
        <v>77.900000000000006</v>
      </c>
      <c r="G12" s="8">
        <v>79.2</v>
      </c>
      <c r="H12" s="7">
        <v>81.2</v>
      </c>
      <c r="I12" s="8">
        <v>83.7</v>
      </c>
      <c r="J12" s="7">
        <v>84.5</v>
      </c>
      <c r="K12" s="8">
        <v>85.8</v>
      </c>
      <c r="L12" s="7">
        <v>88.6</v>
      </c>
      <c r="M12" s="14">
        <v>90.1</v>
      </c>
      <c r="N12" t="s">
        <v>20</v>
      </c>
      <c r="O12" t="s">
        <v>20</v>
      </c>
      <c r="P12" t="s">
        <v>20</v>
      </c>
      <c r="Q12" t="s">
        <v>20</v>
      </c>
      <c r="R12" t="s">
        <v>20</v>
      </c>
      <c r="S12" t="s">
        <v>20</v>
      </c>
      <c r="T12" t="s">
        <v>20</v>
      </c>
      <c r="U12" t="s">
        <v>20</v>
      </c>
      <c r="V12" t="s">
        <v>20</v>
      </c>
      <c r="Z12">
        <v>2.75</v>
      </c>
      <c r="AA12">
        <v>59.22</v>
      </c>
      <c r="AB12">
        <v>62.83</v>
      </c>
      <c r="AC12">
        <v>69.47</v>
      </c>
      <c r="AD12">
        <v>73.44</v>
      </c>
      <c r="AE12">
        <v>75.63</v>
      </c>
      <c r="AF12">
        <v>76.989999999999995</v>
      </c>
      <c r="AG12">
        <v>79.17</v>
      </c>
      <c r="AH12">
        <v>81.99</v>
      </c>
      <c r="AI12">
        <v>82.81</v>
      </c>
      <c r="AJ12">
        <v>84.24</v>
      </c>
      <c r="AK12">
        <v>87.38</v>
      </c>
      <c r="AL12">
        <v>89</v>
      </c>
      <c r="AV12">
        <v>65.22</v>
      </c>
      <c r="AW12">
        <v>66.819999999999993</v>
      </c>
      <c r="AX12">
        <v>69.37</v>
      </c>
      <c r="AY12">
        <v>75.58</v>
      </c>
      <c r="AZ12">
        <v>78.62</v>
      </c>
    </row>
    <row r="13" spans="1:52">
      <c r="A13" s="6" t="s">
        <v>23</v>
      </c>
      <c r="B13" s="7">
        <v>63.9</v>
      </c>
      <c r="C13" s="8">
        <v>67.900000000000006</v>
      </c>
      <c r="D13" s="7">
        <v>74.5</v>
      </c>
      <c r="E13" s="8">
        <v>78.3</v>
      </c>
      <c r="F13" s="7">
        <v>80.400000000000006</v>
      </c>
      <c r="G13" s="8">
        <v>81.5</v>
      </c>
      <c r="H13" s="7">
        <v>83.3</v>
      </c>
      <c r="I13" s="8">
        <v>85.6</v>
      </c>
      <c r="J13" s="7">
        <v>86.3</v>
      </c>
      <c r="K13" s="8">
        <v>87.4</v>
      </c>
      <c r="L13" s="7">
        <v>89.9</v>
      </c>
      <c r="M13" s="14">
        <v>91.2</v>
      </c>
      <c r="N13" t="s">
        <v>20</v>
      </c>
      <c r="O13" t="s">
        <v>20</v>
      </c>
      <c r="P13" t="s">
        <v>20</v>
      </c>
      <c r="Q13" t="s">
        <v>20</v>
      </c>
      <c r="R13" t="s">
        <v>20</v>
      </c>
      <c r="S13" t="s">
        <v>20</v>
      </c>
      <c r="T13" t="s">
        <v>20</v>
      </c>
      <c r="U13" t="s">
        <v>20</v>
      </c>
      <c r="V13" t="s">
        <v>20</v>
      </c>
      <c r="Z13">
        <v>2.83</v>
      </c>
      <c r="AA13">
        <v>59.97</v>
      </c>
      <c r="AB13">
        <v>63.65</v>
      </c>
      <c r="AC13">
        <v>70.27</v>
      </c>
      <c r="AD13">
        <v>74.23</v>
      </c>
      <c r="AE13">
        <v>76.400000000000006</v>
      </c>
      <c r="AF13">
        <v>77.72</v>
      </c>
      <c r="AG13">
        <v>79.83</v>
      </c>
      <c r="AH13">
        <v>82.57</v>
      </c>
      <c r="AI13">
        <v>83.37</v>
      </c>
      <c r="AJ13">
        <v>84.76</v>
      </c>
      <c r="AK13">
        <v>87.79</v>
      </c>
      <c r="AL13">
        <v>89.36</v>
      </c>
      <c r="AV13">
        <v>66.02</v>
      </c>
      <c r="AW13">
        <v>67.59</v>
      </c>
      <c r="AX13">
        <v>70.08</v>
      </c>
      <c r="AY13">
        <v>76.150000000000006</v>
      </c>
      <c r="AZ13">
        <v>79.11</v>
      </c>
    </row>
    <row r="14" spans="1:52" ht="17" thickBot="1">
      <c r="A14" s="10" t="s">
        <v>24</v>
      </c>
      <c r="B14" s="11">
        <v>66.2</v>
      </c>
      <c r="C14" s="12">
        <v>70.400000000000006</v>
      </c>
      <c r="D14" s="11">
        <v>76.900000000000006</v>
      </c>
      <c r="E14" s="12">
        <v>80.7</v>
      </c>
      <c r="F14" s="11">
        <v>82.7</v>
      </c>
      <c r="G14" s="12">
        <v>83.7</v>
      </c>
      <c r="H14" s="11">
        <v>85.3</v>
      </c>
      <c r="I14" s="12">
        <v>87.3</v>
      </c>
      <c r="J14" s="11">
        <v>87.9</v>
      </c>
      <c r="K14" s="12">
        <v>89</v>
      </c>
      <c r="L14" s="11">
        <v>91.2</v>
      </c>
      <c r="M14" s="15">
        <v>92.3</v>
      </c>
      <c r="N14" t="s">
        <v>20</v>
      </c>
      <c r="O14" t="s">
        <v>20</v>
      </c>
      <c r="P14" t="s">
        <v>20</v>
      </c>
      <c r="Q14" t="s">
        <v>20</v>
      </c>
      <c r="R14" t="s">
        <v>20</v>
      </c>
      <c r="S14" t="s">
        <v>20</v>
      </c>
      <c r="T14" t="s">
        <v>20</v>
      </c>
      <c r="U14" t="s">
        <v>20</v>
      </c>
      <c r="V14" t="s">
        <v>20</v>
      </c>
      <c r="Z14">
        <v>2.92</v>
      </c>
      <c r="AA14">
        <v>60.72</v>
      </c>
      <c r="AB14">
        <v>64.459999999999994</v>
      </c>
      <c r="AC14">
        <v>71.069999999999993</v>
      </c>
      <c r="AD14">
        <v>75</v>
      </c>
      <c r="AE14">
        <v>77.16</v>
      </c>
      <c r="AF14">
        <v>78.44</v>
      </c>
      <c r="AG14">
        <v>80.489999999999995</v>
      </c>
      <c r="AH14">
        <v>83.14</v>
      </c>
      <c r="AI14">
        <v>83.91</v>
      </c>
      <c r="AJ14">
        <v>85.27</v>
      </c>
      <c r="AK14">
        <v>88.19</v>
      </c>
      <c r="AL14">
        <v>89.72</v>
      </c>
      <c r="AV14">
        <v>66.819999999999993</v>
      </c>
      <c r="AW14">
        <v>68.349999999999994</v>
      </c>
      <c r="AX14">
        <v>70.790000000000006</v>
      </c>
      <c r="AY14">
        <v>76.709999999999994</v>
      </c>
      <c r="AZ14">
        <v>79.61</v>
      </c>
    </row>
    <row r="15" spans="1:52">
      <c r="A15" s="6" t="s">
        <v>27</v>
      </c>
      <c r="B15" s="7">
        <v>68.400000000000006</v>
      </c>
      <c r="C15" s="8">
        <v>72.8</v>
      </c>
      <c r="D15" s="7">
        <v>79.2</v>
      </c>
      <c r="E15" s="8">
        <v>82.9</v>
      </c>
      <c r="F15" s="7">
        <v>84.9</v>
      </c>
      <c r="G15" s="8">
        <v>85.8</v>
      </c>
      <c r="H15" s="7">
        <v>87.2</v>
      </c>
      <c r="I15" s="8">
        <v>89</v>
      </c>
      <c r="J15" s="7">
        <v>89.5</v>
      </c>
      <c r="K15" s="8">
        <v>90.5</v>
      </c>
      <c r="L15" s="7">
        <v>92.3</v>
      </c>
      <c r="M15" s="14">
        <v>93.4</v>
      </c>
      <c r="N15" t="s">
        <v>20</v>
      </c>
      <c r="O15" t="s">
        <v>20</v>
      </c>
      <c r="P15" t="s">
        <v>20</v>
      </c>
      <c r="Q15" t="s">
        <v>20</v>
      </c>
      <c r="R15" t="s">
        <v>20</v>
      </c>
      <c r="S15" t="s">
        <v>20</v>
      </c>
      <c r="T15" t="s">
        <v>20</v>
      </c>
      <c r="U15" t="s">
        <v>20</v>
      </c>
      <c r="V15" t="s">
        <v>20</v>
      </c>
      <c r="Z15">
        <v>3</v>
      </c>
      <c r="AA15">
        <v>61.45</v>
      </c>
      <c r="AB15">
        <v>65.25</v>
      </c>
      <c r="AC15">
        <v>71.849999999999994</v>
      </c>
      <c r="AD15">
        <v>75.760000000000005</v>
      </c>
      <c r="AE15">
        <v>77.900000000000006</v>
      </c>
      <c r="AF15">
        <v>79.150000000000006</v>
      </c>
      <c r="AG15">
        <v>81.13</v>
      </c>
      <c r="AH15">
        <v>83.7</v>
      </c>
      <c r="AI15">
        <v>84.45</v>
      </c>
      <c r="AJ15">
        <v>85.77</v>
      </c>
      <c r="AK15">
        <v>88.59</v>
      </c>
      <c r="AL15">
        <v>90.07</v>
      </c>
      <c r="AV15">
        <v>67.61</v>
      </c>
      <c r="AW15">
        <v>69.099999999999994</v>
      </c>
      <c r="AX15">
        <v>71.489999999999995</v>
      </c>
      <c r="AY15">
        <v>77.260000000000005</v>
      </c>
      <c r="AZ15">
        <v>80.09</v>
      </c>
    </row>
    <row r="16" spans="1:52">
      <c r="A16" s="6" t="s">
        <v>22</v>
      </c>
      <c r="B16" s="7">
        <v>70.5</v>
      </c>
      <c r="C16" s="8">
        <v>75</v>
      </c>
      <c r="D16" s="7">
        <v>81.400000000000006</v>
      </c>
      <c r="E16" s="8">
        <v>84.9</v>
      </c>
      <c r="F16" s="7">
        <v>86.9</v>
      </c>
      <c r="G16" s="8">
        <v>87.7</v>
      </c>
      <c r="H16" s="7">
        <v>88.9</v>
      </c>
      <c r="I16" s="8">
        <v>90.5</v>
      </c>
      <c r="J16" s="7">
        <v>90.9</v>
      </c>
      <c r="K16" s="8">
        <v>91.8</v>
      </c>
      <c r="L16" s="7">
        <v>93.4</v>
      </c>
      <c r="M16" s="14">
        <v>94.3</v>
      </c>
      <c r="N16" t="s">
        <v>20</v>
      </c>
      <c r="O16" t="s">
        <v>20</v>
      </c>
      <c r="P16" t="s">
        <v>20</v>
      </c>
      <c r="Q16" t="s">
        <v>20</v>
      </c>
      <c r="R16" t="s">
        <v>20</v>
      </c>
      <c r="S16" t="s">
        <v>20</v>
      </c>
      <c r="T16" t="s">
        <v>20</v>
      </c>
      <c r="U16" t="s">
        <v>20</v>
      </c>
      <c r="V16" t="s">
        <v>20</v>
      </c>
      <c r="Z16">
        <v>3.08</v>
      </c>
      <c r="AA16">
        <v>62.18</v>
      </c>
      <c r="AB16">
        <v>66.040000000000006</v>
      </c>
      <c r="AC16">
        <v>72.62</v>
      </c>
      <c r="AD16">
        <v>76.5</v>
      </c>
      <c r="AE16">
        <v>78.64</v>
      </c>
      <c r="AF16">
        <v>79.84</v>
      </c>
      <c r="AG16">
        <v>81.760000000000005</v>
      </c>
      <c r="AH16">
        <v>84.26</v>
      </c>
      <c r="AI16">
        <v>84.98</v>
      </c>
      <c r="AJ16">
        <v>86.26</v>
      </c>
      <c r="AK16">
        <v>88.98</v>
      </c>
      <c r="AL16">
        <v>90.42</v>
      </c>
      <c r="AV16">
        <v>68.39</v>
      </c>
      <c r="AW16">
        <v>69.84</v>
      </c>
      <c r="AX16">
        <v>72.180000000000007</v>
      </c>
      <c r="AY16">
        <v>77.81</v>
      </c>
      <c r="AZ16">
        <v>80.569999999999993</v>
      </c>
    </row>
    <row r="17" spans="1:52">
      <c r="A17" s="6" t="s">
        <v>23</v>
      </c>
      <c r="B17" s="7">
        <v>72.5</v>
      </c>
      <c r="C17" s="8">
        <v>77.099999999999994</v>
      </c>
      <c r="D17" s="7">
        <v>83.4</v>
      </c>
      <c r="E17" s="8">
        <v>86.8</v>
      </c>
      <c r="F17" s="7">
        <v>88.8</v>
      </c>
      <c r="G17" s="8">
        <v>89.5</v>
      </c>
      <c r="H17" s="7">
        <v>90.5</v>
      </c>
      <c r="I17" s="8">
        <v>91.9</v>
      </c>
      <c r="J17" s="7">
        <v>92.3</v>
      </c>
      <c r="K17" s="8">
        <v>93.1</v>
      </c>
      <c r="L17" s="7">
        <v>94.4</v>
      </c>
      <c r="M17" s="14">
        <v>95.2</v>
      </c>
      <c r="N17" t="s">
        <v>20</v>
      </c>
      <c r="O17" t="s">
        <v>20</v>
      </c>
      <c r="P17" t="s">
        <v>20</v>
      </c>
      <c r="Q17" t="s">
        <v>20</v>
      </c>
      <c r="R17" t="s">
        <v>20</v>
      </c>
      <c r="S17" t="s">
        <v>20</v>
      </c>
      <c r="T17" t="s">
        <v>20</v>
      </c>
      <c r="U17" t="s">
        <v>20</v>
      </c>
      <c r="V17" t="s">
        <v>20</v>
      </c>
      <c r="Z17">
        <v>3.17</v>
      </c>
      <c r="AA17">
        <v>62.89</v>
      </c>
      <c r="AB17">
        <v>66.81</v>
      </c>
      <c r="AC17">
        <v>73.38</v>
      </c>
      <c r="AD17">
        <v>77.239999999999995</v>
      </c>
      <c r="AE17">
        <v>79.36</v>
      </c>
      <c r="AF17">
        <v>80.53</v>
      </c>
      <c r="AG17">
        <v>82.39</v>
      </c>
      <c r="AH17">
        <v>84.8</v>
      </c>
      <c r="AI17">
        <v>85.5</v>
      </c>
      <c r="AJ17">
        <v>86.75</v>
      </c>
      <c r="AK17">
        <v>89.37</v>
      </c>
      <c r="AL17">
        <v>90.76</v>
      </c>
      <c r="AV17">
        <v>69.16</v>
      </c>
      <c r="AW17">
        <v>70.569999999999993</v>
      </c>
      <c r="AX17">
        <v>72.86</v>
      </c>
      <c r="AY17">
        <v>78.349999999999994</v>
      </c>
      <c r="AZ17">
        <v>81.05</v>
      </c>
    </row>
    <row r="18" spans="1:52" ht="17" thickBot="1">
      <c r="A18" s="10" t="s">
        <v>24</v>
      </c>
      <c r="B18" s="11">
        <v>74.3</v>
      </c>
      <c r="C18" s="12">
        <v>79</v>
      </c>
      <c r="D18" s="11">
        <v>85.2</v>
      </c>
      <c r="E18" s="12">
        <v>88.6</v>
      </c>
      <c r="F18" s="11">
        <v>90.5</v>
      </c>
      <c r="G18" s="12">
        <v>91.1</v>
      </c>
      <c r="H18" s="11">
        <v>92</v>
      </c>
      <c r="I18" s="12">
        <v>93.2</v>
      </c>
      <c r="J18" s="11">
        <v>93.5</v>
      </c>
      <c r="K18" s="12">
        <v>94.2</v>
      </c>
      <c r="L18" s="11">
        <v>95.4</v>
      </c>
      <c r="M18" s="15">
        <v>96</v>
      </c>
      <c r="N18" t="s">
        <v>20</v>
      </c>
      <c r="O18" t="s">
        <v>20</v>
      </c>
      <c r="P18" t="s">
        <v>20</v>
      </c>
      <c r="Q18" t="s">
        <v>20</v>
      </c>
      <c r="R18" t="s">
        <v>20</v>
      </c>
      <c r="S18" t="s">
        <v>20</v>
      </c>
      <c r="T18" t="s">
        <v>20</v>
      </c>
      <c r="U18" t="s">
        <v>20</v>
      </c>
      <c r="V18" t="s">
        <v>20</v>
      </c>
      <c r="Z18">
        <v>3.25</v>
      </c>
      <c r="AA18">
        <v>63.6</v>
      </c>
      <c r="AB18">
        <v>67.569999999999993</v>
      </c>
      <c r="AC18">
        <v>74.12</v>
      </c>
      <c r="AD18">
        <v>77.959999999999994</v>
      </c>
      <c r="AE18">
        <v>80.06</v>
      </c>
      <c r="AF18">
        <v>81.2</v>
      </c>
      <c r="AG18">
        <v>83</v>
      </c>
      <c r="AH18">
        <v>85.33</v>
      </c>
      <c r="AI18">
        <v>86.01</v>
      </c>
      <c r="AJ18">
        <v>87.22</v>
      </c>
      <c r="AK18">
        <v>89.75</v>
      </c>
      <c r="AL18">
        <v>91.09</v>
      </c>
      <c r="AV18">
        <v>69.92</v>
      </c>
      <c r="AW18">
        <v>71.3</v>
      </c>
      <c r="AX18">
        <v>73.53</v>
      </c>
      <c r="AY18">
        <v>78.88</v>
      </c>
      <c r="AZ18">
        <v>81.52</v>
      </c>
    </row>
    <row r="19" spans="1:52">
      <c r="A19" s="6" t="s">
        <v>28</v>
      </c>
      <c r="B19" s="7">
        <v>76</v>
      </c>
      <c r="C19" s="8">
        <v>80.8</v>
      </c>
      <c r="D19" s="7">
        <v>86.9</v>
      </c>
      <c r="E19" s="8">
        <v>90.2</v>
      </c>
      <c r="F19" s="7">
        <v>92.1</v>
      </c>
      <c r="G19" s="8">
        <v>92.6</v>
      </c>
      <c r="H19" s="7">
        <v>93.4</v>
      </c>
      <c r="I19" s="8">
        <v>94.4</v>
      </c>
      <c r="J19" s="7">
        <v>94.7</v>
      </c>
      <c r="K19" s="8">
        <v>95.3</v>
      </c>
      <c r="L19" s="7">
        <v>96.2</v>
      </c>
      <c r="M19" s="14">
        <v>96.8</v>
      </c>
      <c r="N19" t="s">
        <v>20</v>
      </c>
      <c r="O19" t="s">
        <v>20</v>
      </c>
      <c r="P19" t="s">
        <v>20</v>
      </c>
      <c r="Q19" t="s">
        <v>20</v>
      </c>
      <c r="R19" t="s">
        <v>20</v>
      </c>
      <c r="S19" t="s">
        <v>20</v>
      </c>
      <c r="T19" t="s">
        <v>20</v>
      </c>
      <c r="U19" t="s">
        <v>20</v>
      </c>
      <c r="V19" t="s">
        <v>20</v>
      </c>
      <c r="Z19">
        <v>3.33</v>
      </c>
      <c r="AA19">
        <v>64.290000000000006</v>
      </c>
      <c r="AB19">
        <v>68.319999999999993</v>
      </c>
      <c r="AC19">
        <v>74.86</v>
      </c>
      <c r="AD19">
        <v>78.67</v>
      </c>
      <c r="AE19">
        <v>80.760000000000005</v>
      </c>
      <c r="AF19">
        <v>81.86</v>
      </c>
      <c r="AG19">
        <v>83.6</v>
      </c>
      <c r="AH19">
        <v>85.86</v>
      </c>
      <c r="AI19">
        <v>86.51</v>
      </c>
      <c r="AJ19">
        <v>87.69</v>
      </c>
      <c r="AK19">
        <v>90.12</v>
      </c>
      <c r="AL19">
        <v>91.42</v>
      </c>
      <c r="AV19">
        <v>70.67</v>
      </c>
      <c r="AW19">
        <v>72.010000000000005</v>
      </c>
      <c r="AX19">
        <v>74.2</v>
      </c>
      <c r="AY19">
        <v>79.41</v>
      </c>
      <c r="AZ19">
        <v>81.98</v>
      </c>
    </row>
    <row r="20" spans="1:52">
      <c r="A20" s="6" t="s">
        <v>22</v>
      </c>
      <c r="B20" s="7">
        <v>77.599999999999994</v>
      </c>
      <c r="C20" s="8">
        <v>82.5</v>
      </c>
      <c r="D20" s="7">
        <v>88.5</v>
      </c>
      <c r="E20" s="8">
        <v>91.7</v>
      </c>
      <c r="F20" s="7">
        <v>93.5</v>
      </c>
      <c r="G20" s="8">
        <v>94</v>
      </c>
      <c r="H20" s="7">
        <v>94.6</v>
      </c>
      <c r="I20" s="8">
        <v>95.5</v>
      </c>
      <c r="J20" s="7">
        <v>95.7</v>
      </c>
      <c r="K20" s="8">
        <v>96.3</v>
      </c>
      <c r="L20" s="7">
        <v>97</v>
      </c>
      <c r="M20" s="14">
        <v>97.5</v>
      </c>
      <c r="N20" t="s">
        <v>20</v>
      </c>
      <c r="O20" t="s">
        <v>20</v>
      </c>
      <c r="P20" t="s">
        <v>20</v>
      </c>
      <c r="Q20" t="s">
        <v>20</v>
      </c>
      <c r="R20" t="s">
        <v>20</v>
      </c>
      <c r="S20" t="s">
        <v>20</v>
      </c>
      <c r="T20" t="s">
        <v>20</v>
      </c>
      <c r="U20" t="s">
        <v>20</v>
      </c>
      <c r="V20" t="s">
        <v>20</v>
      </c>
      <c r="Z20">
        <v>3.42</v>
      </c>
      <c r="AA20">
        <v>64.97</v>
      </c>
      <c r="AB20">
        <v>69.06</v>
      </c>
      <c r="AC20">
        <v>75.58</v>
      </c>
      <c r="AD20">
        <v>79.37</v>
      </c>
      <c r="AE20">
        <v>81.44</v>
      </c>
      <c r="AF20">
        <v>82.51</v>
      </c>
      <c r="AG20">
        <v>84.19</v>
      </c>
      <c r="AH20">
        <v>86.38</v>
      </c>
      <c r="AI20">
        <v>87</v>
      </c>
      <c r="AJ20">
        <v>88.15</v>
      </c>
      <c r="AK20">
        <v>90.49</v>
      </c>
      <c r="AL20">
        <v>91.74</v>
      </c>
      <c r="AV20">
        <v>71.41</v>
      </c>
      <c r="AW20">
        <v>72.72</v>
      </c>
      <c r="AX20">
        <v>74.849999999999994</v>
      </c>
      <c r="AY20">
        <v>79.930000000000007</v>
      </c>
      <c r="AZ20">
        <v>82.44</v>
      </c>
    </row>
    <row r="21" spans="1:52">
      <c r="A21" s="6" t="s">
        <v>23</v>
      </c>
      <c r="B21" s="7">
        <v>79</v>
      </c>
      <c r="C21" s="8">
        <v>84</v>
      </c>
      <c r="D21" s="7">
        <v>89.9</v>
      </c>
      <c r="E21" s="8">
        <v>93</v>
      </c>
      <c r="F21" s="7">
        <v>94.8</v>
      </c>
      <c r="G21" s="8">
        <v>95.2</v>
      </c>
      <c r="H21" s="7">
        <v>95.7</v>
      </c>
      <c r="I21" s="8">
        <v>96.5</v>
      </c>
      <c r="J21" s="7">
        <v>96.7</v>
      </c>
      <c r="K21" s="8">
        <v>97.2</v>
      </c>
      <c r="L21" s="7">
        <v>97.7</v>
      </c>
      <c r="M21" s="14">
        <v>98.1</v>
      </c>
      <c r="N21" t="s">
        <v>20</v>
      </c>
      <c r="O21" t="s">
        <v>20</v>
      </c>
      <c r="P21" t="s">
        <v>20</v>
      </c>
      <c r="Q21" t="s">
        <v>20</v>
      </c>
      <c r="R21" t="s">
        <v>20</v>
      </c>
      <c r="S21" t="s">
        <v>20</v>
      </c>
      <c r="T21" t="s">
        <v>20</v>
      </c>
      <c r="U21" t="s">
        <v>20</v>
      </c>
      <c r="V21" t="s">
        <v>20</v>
      </c>
      <c r="Z21">
        <v>3.5</v>
      </c>
      <c r="AA21">
        <v>65.64</v>
      </c>
      <c r="AB21">
        <v>69.78</v>
      </c>
      <c r="AC21">
        <v>76.290000000000006</v>
      </c>
      <c r="AD21">
        <v>80.05</v>
      </c>
      <c r="AE21">
        <v>82.12</v>
      </c>
      <c r="AF21">
        <v>83.15</v>
      </c>
      <c r="AG21">
        <v>84.77</v>
      </c>
      <c r="AH21">
        <v>86.88</v>
      </c>
      <c r="AI21">
        <v>87.49</v>
      </c>
      <c r="AJ21">
        <v>88.6</v>
      </c>
      <c r="AK21">
        <v>90.85</v>
      </c>
      <c r="AL21">
        <v>92.06</v>
      </c>
      <c r="AV21">
        <v>72.14</v>
      </c>
      <c r="AW21">
        <v>73.42</v>
      </c>
      <c r="AX21">
        <v>75.5</v>
      </c>
      <c r="AY21">
        <v>80.44</v>
      </c>
      <c r="AZ21">
        <v>82.89</v>
      </c>
    </row>
    <row r="22" spans="1:52" ht="17" thickBot="1">
      <c r="A22" s="10" t="s">
        <v>24</v>
      </c>
      <c r="B22" s="11">
        <v>80.400000000000006</v>
      </c>
      <c r="C22" s="12">
        <v>85.4</v>
      </c>
      <c r="D22" s="11">
        <v>91.2</v>
      </c>
      <c r="E22" s="12">
        <v>94.2</v>
      </c>
      <c r="F22" s="11">
        <v>96</v>
      </c>
      <c r="G22" s="12">
        <v>96.3</v>
      </c>
      <c r="H22" s="11">
        <v>96.7</v>
      </c>
      <c r="I22" s="12">
        <v>97.3</v>
      </c>
      <c r="J22" s="11">
        <v>97.5</v>
      </c>
      <c r="K22" s="12">
        <v>97.9</v>
      </c>
      <c r="L22" s="11">
        <v>98.4</v>
      </c>
      <c r="M22" s="15">
        <v>98.7</v>
      </c>
      <c r="N22" t="s">
        <v>20</v>
      </c>
      <c r="O22" t="s">
        <v>20</v>
      </c>
      <c r="P22" t="s">
        <v>20</v>
      </c>
      <c r="Q22" t="s">
        <v>20</v>
      </c>
      <c r="R22" t="s">
        <v>20</v>
      </c>
      <c r="S22" t="s">
        <v>20</v>
      </c>
      <c r="T22" t="s">
        <v>20</v>
      </c>
      <c r="U22" t="s">
        <v>20</v>
      </c>
      <c r="V22" t="s">
        <v>20</v>
      </c>
      <c r="Z22">
        <v>3.58</v>
      </c>
      <c r="AA22">
        <v>66.31</v>
      </c>
      <c r="AB22">
        <v>70.5</v>
      </c>
      <c r="AC22">
        <v>76.98</v>
      </c>
      <c r="AD22">
        <v>80.72</v>
      </c>
      <c r="AE22">
        <v>82.77</v>
      </c>
      <c r="AF22">
        <v>83.77</v>
      </c>
      <c r="AG22">
        <v>85.34</v>
      </c>
      <c r="AH22">
        <v>87.38</v>
      </c>
      <c r="AI22">
        <v>87.96</v>
      </c>
      <c r="AJ22">
        <v>89.04</v>
      </c>
      <c r="AK22">
        <v>91.2</v>
      </c>
      <c r="AL22">
        <v>92.37</v>
      </c>
      <c r="AV22">
        <v>72.86</v>
      </c>
      <c r="AW22">
        <v>74.099999999999994</v>
      </c>
      <c r="AX22">
        <v>76.14</v>
      </c>
      <c r="AY22">
        <v>80.95</v>
      </c>
      <c r="AZ22">
        <v>83.34</v>
      </c>
    </row>
    <row r="23" spans="1:52">
      <c r="A23" s="6" t="s">
        <v>29</v>
      </c>
      <c r="B23" s="7">
        <v>81.599999999999994</v>
      </c>
      <c r="C23" s="8">
        <v>86.7</v>
      </c>
      <c r="D23" s="7">
        <v>92.3</v>
      </c>
      <c r="E23" s="8">
        <v>95.2</v>
      </c>
      <c r="F23" s="7">
        <v>97</v>
      </c>
      <c r="G23" s="8">
        <v>97.2</v>
      </c>
      <c r="H23" s="7">
        <v>97.6</v>
      </c>
      <c r="I23" s="8">
        <v>98.1</v>
      </c>
      <c r="J23" s="7">
        <v>98.2</v>
      </c>
      <c r="K23" s="8">
        <v>98.6</v>
      </c>
      <c r="L23" s="7">
        <v>98.9</v>
      </c>
      <c r="M23" s="14">
        <v>99.2</v>
      </c>
      <c r="N23" t="s">
        <v>20</v>
      </c>
      <c r="O23" t="s">
        <v>20</v>
      </c>
      <c r="P23" t="s">
        <v>20</v>
      </c>
      <c r="Q23" t="s">
        <v>20</v>
      </c>
      <c r="R23" t="s">
        <v>20</v>
      </c>
      <c r="S23" t="s">
        <v>20</v>
      </c>
      <c r="T23" t="s">
        <v>20</v>
      </c>
      <c r="U23" t="s">
        <v>20</v>
      </c>
      <c r="V23" t="s">
        <v>20</v>
      </c>
      <c r="Z23">
        <v>3.67</v>
      </c>
      <c r="AA23">
        <v>66.959999999999994</v>
      </c>
      <c r="AB23">
        <v>71.2</v>
      </c>
      <c r="AC23">
        <v>77.66</v>
      </c>
      <c r="AD23">
        <v>81.38</v>
      </c>
      <c r="AE23">
        <v>83.42</v>
      </c>
      <c r="AF23">
        <v>84.39</v>
      </c>
      <c r="AG23">
        <v>85.9</v>
      </c>
      <c r="AH23">
        <v>87.87</v>
      </c>
      <c r="AI23">
        <v>88.43</v>
      </c>
      <c r="AJ23">
        <v>89.47</v>
      </c>
      <c r="AK23">
        <v>91.55</v>
      </c>
      <c r="AL23">
        <v>92.67</v>
      </c>
      <c r="AV23">
        <v>73.569999999999993</v>
      </c>
      <c r="AW23">
        <v>74.78</v>
      </c>
      <c r="AX23">
        <v>76.77</v>
      </c>
      <c r="AY23">
        <v>81.45</v>
      </c>
      <c r="AZ23">
        <v>83.78</v>
      </c>
    </row>
    <row r="24" spans="1:52">
      <c r="A24" s="6" t="s">
        <v>22</v>
      </c>
      <c r="B24" s="7">
        <v>82.7</v>
      </c>
      <c r="C24" s="8">
        <v>87.8</v>
      </c>
      <c r="D24" s="7">
        <v>93.3</v>
      </c>
      <c r="E24" s="8">
        <v>96.1</v>
      </c>
      <c r="F24" s="7">
        <v>97.9</v>
      </c>
      <c r="G24" s="8">
        <v>98.1</v>
      </c>
      <c r="H24" s="7">
        <v>98.3</v>
      </c>
      <c r="I24" s="8">
        <v>98.7</v>
      </c>
      <c r="J24" s="7">
        <v>98.9</v>
      </c>
      <c r="K24" s="8">
        <v>99.2</v>
      </c>
      <c r="L24" s="7">
        <v>99.4</v>
      </c>
      <c r="M24" s="14">
        <v>99.6</v>
      </c>
      <c r="N24" t="s">
        <v>20</v>
      </c>
      <c r="O24" t="s">
        <v>20</v>
      </c>
      <c r="P24" t="s">
        <v>20</v>
      </c>
      <c r="Q24" t="s">
        <v>20</v>
      </c>
      <c r="R24" t="s">
        <v>20</v>
      </c>
      <c r="S24" t="s">
        <v>20</v>
      </c>
      <c r="T24" t="s">
        <v>20</v>
      </c>
      <c r="U24" t="s">
        <v>20</v>
      </c>
      <c r="V24" t="s">
        <v>20</v>
      </c>
      <c r="Z24">
        <v>3.75</v>
      </c>
      <c r="AA24">
        <v>67.599999999999994</v>
      </c>
      <c r="AB24">
        <v>71.89</v>
      </c>
      <c r="AC24">
        <v>78.34</v>
      </c>
      <c r="AD24">
        <v>82.03</v>
      </c>
      <c r="AE24">
        <v>84.05</v>
      </c>
      <c r="AF24">
        <v>84.99</v>
      </c>
      <c r="AG24">
        <v>86.44</v>
      </c>
      <c r="AH24">
        <v>88.34</v>
      </c>
      <c r="AI24">
        <v>88.89</v>
      </c>
      <c r="AJ24">
        <v>89.9</v>
      </c>
      <c r="AK24">
        <v>91.89</v>
      </c>
      <c r="AL24">
        <v>92.97</v>
      </c>
      <c r="AV24">
        <v>74.28</v>
      </c>
      <c r="AW24">
        <v>75.459999999999994</v>
      </c>
      <c r="AX24">
        <v>77.400000000000006</v>
      </c>
      <c r="AY24">
        <v>81.94</v>
      </c>
      <c r="AZ24">
        <v>84.22</v>
      </c>
    </row>
    <row r="25" spans="1:52">
      <c r="A25" s="6" t="s">
        <v>23</v>
      </c>
      <c r="B25" s="7">
        <v>83.7</v>
      </c>
      <c r="C25" s="8">
        <v>88.8</v>
      </c>
      <c r="D25" s="7">
        <v>94.1</v>
      </c>
      <c r="E25" s="8">
        <v>96.9</v>
      </c>
      <c r="F25" s="7">
        <v>98.6</v>
      </c>
      <c r="G25" s="8">
        <v>98.7</v>
      </c>
      <c r="H25" s="7">
        <v>98.9</v>
      </c>
      <c r="I25" s="8">
        <v>99.2</v>
      </c>
      <c r="J25" s="7">
        <v>99.4</v>
      </c>
      <c r="K25" s="8">
        <v>99.7</v>
      </c>
      <c r="L25" s="7">
        <v>99.8</v>
      </c>
      <c r="M25" s="14">
        <v>100</v>
      </c>
      <c r="N25" t="s">
        <v>20</v>
      </c>
      <c r="O25" t="s">
        <v>20</v>
      </c>
      <c r="P25" t="s">
        <v>20</v>
      </c>
      <c r="Q25" t="s">
        <v>20</v>
      </c>
      <c r="R25" t="s">
        <v>20</v>
      </c>
      <c r="S25" t="s">
        <v>20</v>
      </c>
      <c r="T25" t="s">
        <v>20</v>
      </c>
      <c r="U25" t="s">
        <v>20</v>
      </c>
      <c r="V25" t="s">
        <v>20</v>
      </c>
      <c r="Z25">
        <v>3.83</v>
      </c>
      <c r="AA25">
        <v>68.23</v>
      </c>
      <c r="AB25">
        <v>72.569999999999993</v>
      </c>
      <c r="AC25">
        <v>78.989999999999995</v>
      </c>
      <c r="AD25">
        <v>82.66</v>
      </c>
      <c r="AE25">
        <v>84.68</v>
      </c>
      <c r="AF25">
        <v>85.58</v>
      </c>
      <c r="AG25">
        <v>86.98</v>
      </c>
      <c r="AH25">
        <v>88.81</v>
      </c>
      <c r="AI25">
        <v>89.34</v>
      </c>
      <c r="AJ25">
        <v>90.32</v>
      </c>
      <c r="AK25">
        <v>92.22</v>
      </c>
      <c r="AL25">
        <v>93.27</v>
      </c>
      <c r="AV25">
        <v>74.97</v>
      </c>
      <c r="AW25">
        <v>76.12</v>
      </c>
      <c r="AX25">
        <v>78.010000000000005</v>
      </c>
      <c r="AY25">
        <v>82.43</v>
      </c>
      <c r="AZ25">
        <v>84.65</v>
      </c>
    </row>
    <row r="26" spans="1:52" ht="17" thickBot="1">
      <c r="A26" s="10" t="s">
        <v>24</v>
      </c>
      <c r="B26" s="11">
        <v>84.5</v>
      </c>
      <c r="C26" s="12">
        <v>89.6</v>
      </c>
      <c r="D26" s="11">
        <v>94.8</v>
      </c>
      <c r="E26" s="12">
        <v>97.5</v>
      </c>
      <c r="F26" s="11">
        <v>99.1</v>
      </c>
      <c r="G26" s="12">
        <v>99.3</v>
      </c>
      <c r="H26" s="11">
        <v>99.4</v>
      </c>
      <c r="I26" s="12">
        <v>99.7</v>
      </c>
      <c r="J26" s="11">
        <v>99.8</v>
      </c>
      <c r="K26" s="12">
        <v>100</v>
      </c>
      <c r="L26" s="11">
        <v>100</v>
      </c>
      <c r="M26" s="15">
        <v>100</v>
      </c>
      <c r="N26" t="s">
        <v>20</v>
      </c>
      <c r="O26" t="s">
        <v>20</v>
      </c>
      <c r="P26" t="s">
        <v>20</v>
      </c>
      <c r="Q26" t="s">
        <v>20</v>
      </c>
      <c r="R26" t="s">
        <v>20</v>
      </c>
      <c r="S26" t="s">
        <v>20</v>
      </c>
      <c r="T26" t="s">
        <v>20</v>
      </c>
      <c r="U26" t="s">
        <v>20</v>
      </c>
      <c r="V26" t="s">
        <v>20</v>
      </c>
      <c r="Z26">
        <v>3.92</v>
      </c>
      <c r="AA26">
        <v>68.849999999999994</v>
      </c>
      <c r="AB26">
        <v>73.239999999999995</v>
      </c>
      <c r="AC26">
        <v>79.64</v>
      </c>
      <c r="AD26">
        <v>83.28</v>
      </c>
      <c r="AE26">
        <v>85.29</v>
      </c>
      <c r="AF26">
        <v>86.16</v>
      </c>
      <c r="AG26">
        <v>87.51</v>
      </c>
      <c r="AH26">
        <v>89.27</v>
      </c>
      <c r="AI26">
        <v>89.78</v>
      </c>
      <c r="AJ26">
        <v>90.73</v>
      </c>
      <c r="AK26">
        <v>92.55</v>
      </c>
      <c r="AL26">
        <v>93.55</v>
      </c>
      <c r="AV26">
        <v>75.66</v>
      </c>
      <c r="AW26">
        <v>76.77</v>
      </c>
      <c r="AX26">
        <v>78.62</v>
      </c>
      <c r="AY26">
        <v>82.91</v>
      </c>
      <c r="AZ26">
        <v>85.07</v>
      </c>
    </row>
    <row r="27" spans="1:52">
      <c r="A27" s="6" t="s">
        <v>30</v>
      </c>
      <c r="B27" s="7">
        <v>85.3</v>
      </c>
      <c r="C27" s="8">
        <v>90.3</v>
      </c>
      <c r="D27" s="7">
        <v>95.4</v>
      </c>
      <c r="E27" s="8">
        <v>97.9</v>
      </c>
      <c r="F27" s="7">
        <v>99.6</v>
      </c>
      <c r="G27" s="8">
        <v>99.7</v>
      </c>
      <c r="H27" s="7">
        <v>99.8</v>
      </c>
      <c r="I27" s="8">
        <v>100</v>
      </c>
      <c r="J27" s="7">
        <v>100</v>
      </c>
      <c r="K27" s="8">
        <v>100</v>
      </c>
      <c r="L27" s="7">
        <v>100</v>
      </c>
      <c r="M27" s="14">
        <v>100</v>
      </c>
      <c r="N27" t="s">
        <v>20</v>
      </c>
      <c r="O27" t="s">
        <v>20</v>
      </c>
      <c r="P27" t="s">
        <v>20</v>
      </c>
      <c r="Q27" t="s">
        <v>20</v>
      </c>
      <c r="R27" t="s">
        <v>20</v>
      </c>
      <c r="S27" t="s">
        <v>20</v>
      </c>
      <c r="T27" t="s">
        <v>20</v>
      </c>
      <c r="U27" t="s">
        <v>20</v>
      </c>
      <c r="V27" t="s">
        <v>20</v>
      </c>
      <c r="Z27">
        <v>4</v>
      </c>
      <c r="AA27">
        <v>69.459999999999994</v>
      </c>
      <c r="AB27">
        <v>73.89</v>
      </c>
      <c r="AC27">
        <v>80.27</v>
      </c>
      <c r="AD27">
        <v>83.89</v>
      </c>
      <c r="AE27">
        <v>85.88</v>
      </c>
      <c r="AF27">
        <v>86.73</v>
      </c>
      <c r="AG27">
        <v>88.02</v>
      </c>
      <c r="AH27">
        <v>89.72</v>
      </c>
      <c r="AI27">
        <v>90.21</v>
      </c>
      <c r="AJ27">
        <v>91.13</v>
      </c>
      <c r="AK27">
        <v>92.87</v>
      </c>
      <c r="AL27">
        <v>93.84</v>
      </c>
    </row>
    <row r="28" spans="1:52">
      <c r="A28" s="6" t="s">
        <v>22</v>
      </c>
      <c r="B28" s="7">
        <v>85.9</v>
      </c>
      <c r="C28" s="8">
        <v>90.8</v>
      </c>
      <c r="D28" s="7">
        <v>95.8</v>
      </c>
      <c r="E28" s="8">
        <v>98.2</v>
      </c>
      <c r="F28" s="7">
        <v>99.9</v>
      </c>
      <c r="G28" s="8">
        <v>99.9</v>
      </c>
      <c r="H28" s="7">
        <v>100</v>
      </c>
      <c r="I28" s="8">
        <v>100</v>
      </c>
      <c r="J28" s="7">
        <v>100</v>
      </c>
      <c r="K28" s="8">
        <v>100</v>
      </c>
      <c r="L28" s="7">
        <v>100</v>
      </c>
      <c r="M28" s="14">
        <v>100</v>
      </c>
      <c r="N28" t="s">
        <v>20</v>
      </c>
      <c r="O28" t="s">
        <v>20</v>
      </c>
      <c r="P28" t="s">
        <v>20</v>
      </c>
      <c r="Q28" t="s">
        <v>20</v>
      </c>
      <c r="R28" t="s">
        <v>20</v>
      </c>
      <c r="S28" t="s">
        <v>20</v>
      </c>
      <c r="T28" t="s">
        <v>20</v>
      </c>
      <c r="U28" t="s">
        <v>20</v>
      </c>
      <c r="V28" t="s">
        <v>20</v>
      </c>
      <c r="Z28">
        <v>4.08</v>
      </c>
      <c r="AA28">
        <v>70.06</v>
      </c>
      <c r="AB28">
        <v>74.53</v>
      </c>
      <c r="AC28">
        <v>80.900000000000006</v>
      </c>
      <c r="AD28">
        <v>84.49</v>
      </c>
      <c r="AE28">
        <v>86.47</v>
      </c>
      <c r="AF28">
        <v>87.28</v>
      </c>
      <c r="AG28">
        <v>88.53</v>
      </c>
      <c r="AH28">
        <v>90.16</v>
      </c>
      <c r="AI28">
        <v>90.63</v>
      </c>
      <c r="AJ28">
        <v>91.52</v>
      </c>
      <c r="AK28">
        <v>93.19</v>
      </c>
      <c r="AL28">
        <v>94.11</v>
      </c>
    </row>
    <row r="29" spans="1:52">
      <c r="A29" s="6" t="s">
        <v>23</v>
      </c>
      <c r="B29" s="7">
        <v>86.4</v>
      </c>
      <c r="C29" s="8">
        <v>91.3</v>
      </c>
      <c r="D29" s="7">
        <v>96</v>
      </c>
      <c r="E29" s="8">
        <v>98.3</v>
      </c>
      <c r="F29" s="7">
        <v>100</v>
      </c>
      <c r="G29" s="8">
        <v>100</v>
      </c>
      <c r="H29" s="7">
        <v>100</v>
      </c>
      <c r="I29" s="8">
        <v>100</v>
      </c>
      <c r="J29" s="7">
        <v>100</v>
      </c>
      <c r="K29" s="8">
        <v>100</v>
      </c>
      <c r="L29" s="7">
        <v>100</v>
      </c>
      <c r="M29" s="14">
        <v>100</v>
      </c>
      <c r="N29" t="s">
        <v>20</v>
      </c>
      <c r="O29" t="s">
        <v>20</v>
      </c>
      <c r="P29" t="s">
        <v>20</v>
      </c>
      <c r="Q29" t="s">
        <v>20</v>
      </c>
      <c r="R29" t="s">
        <v>20</v>
      </c>
      <c r="S29" t="s">
        <v>20</v>
      </c>
      <c r="T29" t="s">
        <v>20</v>
      </c>
      <c r="U29" t="s">
        <v>20</v>
      </c>
      <c r="V29" t="s">
        <v>20</v>
      </c>
      <c r="Z29">
        <v>4.17</v>
      </c>
      <c r="AA29">
        <v>70.650000000000006</v>
      </c>
      <c r="AB29">
        <v>75.16</v>
      </c>
      <c r="AC29">
        <v>81.5</v>
      </c>
      <c r="AD29">
        <v>85.07</v>
      </c>
      <c r="AE29">
        <v>87.04</v>
      </c>
      <c r="AF29">
        <v>87.82</v>
      </c>
      <c r="AG29">
        <v>89.02</v>
      </c>
      <c r="AH29">
        <v>90.59</v>
      </c>
      <c r="AI29">
        <v>91.04</v>
      </c>
      <c r="AJ29">
        <v>91.91</v>
      </c>
      <c r="AK29">
        <v>93.5</v>
      </c>
      <c r="AL29">
        <v>94.39</v>
      </c>
    </row>
    <row r="30" spans="1:52" ht="17" thickBot="1">
      <c r="A30" s="10" t="s">
        <v>24</v>
      </c>
      <c r="B30" s="11">
        <v>86.7</v>
      </c>
      <c r="C30" s="12">
        <v>91.5</v>
      </c>
      <c r="D30" s="11">
        <v>96.1</v>
      </c>
      <c r="E30" s="12">
        <v>98.3</v>
      </c>
      <c r="F30" s="11">
        <v>100</v>
      </c>
      <c r="G30" s="12">
        <v>100</v>
      </c>
      <c r="H30" s="11">
        <v>100</v>
      </c>
      <c r="I30" s="12">
        <v>100</v>
      </c>
      <c r="J30" s="11">
        <v>100</v>
      </c>
      <c r="K30" s="12">
        <v>100</v>
      </c>
      <c r="L30" s="11">
        <v>100</v>
      </c>
      <c r="M30" s="15">
        <v>100</v>
      </c>
      <c r="N30" t="s">
        <v>20</v>
      </c>
      <c r="O30" t="s">
        <v>20</v>
      </c>
      <c r="P30" t="s">
        <v>20</v>
      </c>
      <c r="Q30" t="s">
        <v>20</v>
      </c>
      <c r="R30" t="s">
        <v>20</v>
      </c>
      <c r="S30" t="s">
        <v>20</v>
      </c>
      <c r="T30" t="s">
        <v>20</v>
      </c>
      <c r="U30" t="s">
        <v>20</v>
      </c>
      <c r="V30" t="s">
        <v>20</v>
      </c>
      <c r="Z30">
        <v>4.25</v>
      </c>
      <c r="AA30">
        <v>71.23</v>
      </c>
      <c r="AB30">
        <v>75.78</v>
      </c>
      <c r="AC30">
        <v>82.1</v>
      </c>
      <c r="AD30">
        <v>85.64</v>
      </c>
      <c r="AE30">
        <v>87.6</v>
      </c>
      <c r="AF30">
        <v>88.35</v>
      </c>
      <c r="AG30">
        <v>89.5</v>
      </c>
      <c r="AH30">
        <v>91.01</v>
      </c>
      <c r="AI30">
        <v>91.44</v>
      </c>
      <c r="AJ30">
        <v>92.28</v>
      </c>
      <c r="AK30">
        <v>93.8</v>
      </c>
      <c r="AL30">
        <v>94.65</v>
      </c>
    </row>
    <row r="31" spans="1:52">
      <c r="A31" s="6" t="s">
        <v>31</v>
      </c>
      <c r="B31" s="7">
        <v>87</v>
      </c>
      <c r="C31" s="8">
        <v>91.7</v>
      </c>
      <c r="D31" s="7">
        <v>96.1</v>
      </c>
      <c r="E31" s="8">
        <v>98.2</v>
      </c>
      <c r="F31" s="7">
        <v>99.8</v>
      </c>
      <c r="G31" s="8">
        <v>99.9</v>
      </c>
      <c r="H31" s="7">
        <v>100</v>
      </c>
      <c r="I31" s="8">
        <v>100</v>
      </c>
      <c r="J31" s="7">
        <v>100</v>
      </c>
      <c r="K31" s="8">
        <v>100</v>
      </c>
      <c r="L31" s="7">
        <v>100</v>
      </c>
      <c r="M31" s="14">
        <v>100</v>
      </c>
      <c r="N31" t="s">
        <v>20</v>
      </c>
      <c r="O31" t="s">
        <v>20</v>
      </c>
      <c r="P31" t="s">
        <v>20</v>
      </c>
      <c r="Q31" t="s">
        <v>20</v>
      </c>
      <c r="R31" t="s">
        <v>20</v>
      </c>
      <c r="S31" t="s">
        <v>20</v>
      </c>
      <c r="T31" t="s">
        <v>20</v>
      </c>
      <c r="U31" t="s">
        <v>20</v>
      </c>
      <c r="V31" t="s">
        <v>20</v>
      </c>
      <c r="Z31">
        <v>4.33</v>
      </c>
      <c r="AA31">
        <v>71.8</v>
      </c>
      <c r="AB31">
        <v>76.39</v>
      </c>
      <c r="AC31">
        <v>82.68</v>
      </c>
      <c r="AD31">
        <v>86.2</v>
      </c>
      <c r="AE31">
        <v>88.15</v>
      </c>
      <c r="AF31">
        <v>88.87</v>
      </c>
      <c r="AG31">
        <v>89.98</v>
      </c>
      <c r="AH31">
        <v>91.43</v>
      </c>
      <c r="AI31">
        <v>91.84</v>
      </c>
      <c r="AJ31">
        <v>92.65</v>
      </c>
      <c r="AK31">
        <v>94.09</v>
      </c>
      <c r="AL31">
        <v>94.91</v>
      </c>
    </row>
    <row r="32" spans="1:52">
      <c r="A32" s="6" t="s">
        <v>22</v>
      </c>
      <c r="B32" s="7">
        <v>87.1</v>
      </c>
      <c r="C32" s="8">
        <v>91.7</v>
      </c>
      <c r="D32" s="7">
        <v>95.9</v>
      </c>
      <c r="E32" s="8">
        <v>97.9</v>
      </c>
      <c r="F32" s="7">
        <v>99.5</v>
      </c>
      <c r="G32" s="8">
        <v>99.6</v>
      </c>
      <c r="H32" s="7">
        <v>99.7</v>
      </c>
      <c r="I32" s="8">
        <v>99.9</v>
      </c>
      <c r="J32" s="7">
        <v>100</v>
      </c>
      <c r="K32" s="8">
        <v>100</v>
      </c>
      <c r="L32" s="7">
        <v>100</v>
      </c>
      <c r="M32" s="14">
        <v>100</v>
      </c>
      <c r="N32" t="s">
        <v>20</v>
      </c>
      <c r="O32" t="s">
        <v>20</v>
      </c>
      <c r="P32" t="s">
        <v>20</v>
      </c>
      <c r="Q32" t="s">
        <v>20</v>
      </c>
      <c r="R32" t="s">
        <v>20</v>
      </c>
      <c r="S32" t="s">
        <v>20</v>
      </c>
      <c r="T32" t="s">
        <v>20</v>
      </c>
      <c r="U32" t="s">
        <v>20</v>
      </c>
      <c r="V32" t="s">
        <v>20</v>
      </c>
      <c r="Z32">
        <v>4.42</v>
      </c>
      <c r="AA32">
        <v>72.36</v>
      </c>
      <c r="AB32">
        <v>76.989999999999995</v>
      </c>
      <c r="AC32">
        <v>83.26</v>
      </c>
      <c r="AD32">
        <v>86.75</v>
      </c>
      <c r="AE32">
        <v>88.68</v>
      </c>
      <c r="AF32">
        <v>89.38</v>
      </c>
      <c r="AG32">
        <v>90.44</v>
      </c>
      <c r="AH32">
        <v>91.83</v>
      </c>
      <c r="AI32">
        <v>92.23</v>
      </c>
      <c r="AJ32">
        <v>93.01</v>
      </c>
      <c r="AK32">
        <v>94.38</v>
      </c>
      <c r="AL32">
        <v>95.17</v>
      </c>
    </row>
    <row r="33" spans="1:38">
      <c r="A33" s="6" t="s">
        <v>23</v>
      </c>
      <c r="B33" s="7">
        <v>87.1</v>
      </c>
      <c r="C33" s="8">
        <v>91.5</v>
      </c>
      <c r="D33" s="7">
        <v>95.6</v>
      </c>
      <c r="E33" s="8">
        <v>97.5</v>
      </c>
      <c r="F33" s="7">
        <v>99.1</v>
      </c>
      <c r="G33" s="8">
        <v>99.1</v>
      </c>
      <c r="H33" s="7">
        <v>99.3</v>
      </c>
      <c r="I33" s="8">
        <v>99.5</v>
      </c>
      <c r="J33" s="7">
        <v>99.8</v>
      </c>
      <c r="K33" s="8">
        <v>100</v>
      </c>
      <c r="L33" s="7">
        <v>100</v>
      </c>
      <c r="M33" s="14">
        <v>100</v>
      </c>
      <c r="N33" t="s">
        <v>20</v>
      </c>
      <c r="O33" t="s">
        <v>20</v>
      </c>
      <c r="P33" t="s">
        <v>20</v>
      </c>
      <c r="Q33" t="s">
        <v>20</v>
      </c>
      <c r="R33" t="s">
        <v>20</v>
      </c>
      <c r="S33" t="s">
        <v>20</v>
      </c>
      <c r="T33" t="s">
        <v>20</v>
      </c>
      <c r="U33" t="s">
        <v>20</v>
      </c>
      <c r="V33" t="s">
        <v>20</v>
      </c>
      <c r="Z33">
        <v>4.5</v>
      </c>
      <c r="AA33">
        <v>72.900000000000006</v>
      </c>
      <c r="AB33">
        <v>77.569999999999993</v>
      </c>
      <c r="AC33">
        <v>83.81</v>
      </c>
      <c r="AD33">
        <v>87.28</v>
      </c>
      <c r="AE33">
        <v>89.21</v>
      </c>
      <c r="AF33">
        <v>89.88</v>
      </c>
      <c r="AG33">
        <v>90.89</v>
      </c>
      <c r="AH33">
        <v>92.22</v>
      </c>
      <c r="AI33">
        <v>92.6</v>
      </c>
      <c r="AJ33">
        <v>93.36</v>
      </c>
      <c r="AK33">
        <v>94.66</v>
      </c>
      <c r="AL33">
        <v>95.42</v>
      </c>
    </row>
    <row r="34" spans="1:38" ht="17" thickBot="1">
      <c r="A34" s="10" t="s">
        <v>24</v>
      </c>
      <c r="B34" s="11">
        <v>87</v>
      </c>
      <c r="C34" s="12">
        <v>91.3</v>
      </c>
      <c r="D34" s="11">
        <v>95.1</v>
      </c>
      <c r="E34" s="12">
        <v>96.9</v>
      </c>
      <c r="F34" s="11">
        <v>98.5</v>
      </c>
      <c r="G34" s="12">
        <v>98.6</v>
      </c>
      <c r="H34" s="11">
        <v>98.8</v>
      </c>
      <c r="I34" s="12">
        <v>99.1</v>
      </c>
      <c r="J34" s="11">
        <v>99.3</v>
      </c>
      <c r="K34" s="12">
        <v>99.7</v>
      </c>
      <c r="L34" s="11">
        <v>100</v>
      </c>
      <c r="M34" s="15">
        <v>100</v>
      </c>
      <c r="N34" t="s">
        <v>20</v>
      </c>
      <c r="O34" t="s">
        <v>20</v>
      </c>
      <c r="P34" t="s">
        <v>20</v>
      </c>
      <c r="Q34" t="s">
        <v>20</v>
      </c>
      <c r="R34" t="s">
        <v>20</v>
      </c>
      <c r="S34" t="s">
        <v>20</v>
      </c>
      <c r="T34" t="s">
        <v>20</v>
      </c>
      <c r="U34" t="s">
        <v>20</v>
      </c>
      <c r="V34" t="s">
        <v>20</v>
      </c>
      <c r="Z34">
        <v>4.58</v>
      </c>
      <c r="AA34">
        <v>73.44</v>
      </c>
      <c r="AB34">
        <v>78.14</v>
      </c>
      <c r="AC34">
        <v>84.36</v>
      </c>
      <c r="AD34">
        <v>87.8</v>
      </c>
      <c r="AE34">
        <v>89.72</v>
      </c>
      <c r="AF34">
        <v>90.36</v>
      </c>
      <c r="AG34">
        <v>91.33</v>
      </c>
      <c r="AH34">
        <v>92.61</v>
      </c>
      <c r="AI34">
        <v>92.97</v>
      </c>
      <c r="AJ34">
        <v>93.71</v>
      </c>
      <c r="AK34">
        <v>94.94</v>
      </c>
      <c r="AL34">
        <v>95.66</v>
      </c>
    </row>
    <row r="35" spans="1:38">
      <c r="A35" s="6" t="s">
        <v>32</v>
      </c>
      <c r="B35" s="7">
        <v>86.7</v>
      </c>
      <c r="C35" s="8">
        <v>90.9</v>
      </c>
      <c r="D35" s="7">
        <v>94.5</v>
      </c>
      <c r="E35" s="8">
        <v>96.1</v>
      </c>
      <c r="F35" s="7">
        <v>97.8</v>
      </c>
      <c r="G35" s="8">
        <v>97.9</v>
      </c>
      <c r="H35" s="7">
        <v>98.1</v>
      </c>
      <c r="I35" s="8">
        <v>98.5</v>
      </c>
      <c r="J35" s="7">
        <v>98.8</v>
      </c>
      <c r="K35" s="8">
        <v>99.2</v>
      </c>
      <c r="L35" s="7">
        <v>99.8</v>
      </c>
      <c r="M35" s="14">
        <v>99.9</v>
      </c>
      <c r="N35" t="s">
        <v>20</v>
      </c>
      <c r="O35" t="s">
        <v>20</v>
      </c>
      <c r="P35" t="s">
        <v>20</v>
      </c>
      <c r="Q35" t="s">
        <v>20</v>
      </c>
      <c r="R35" t="s">
        <v>20</v>
      </c>
      <c r="S35" t="s">
        <v>20</v>
      </c>
      <c r="T35" t="s">
        <v>20</v>
      </c>
      <c r="U35" t="s">
        <v>20</v>
      </c>
      <c r="V35" t="s">
        <v>20</v>
      </c>
      <c r="Z35">
        <v>4.67</v>
      </c>
      <c r="AA35">
        <v>73.97</v>
      </c>
      <c r="AB35">
        <v>78.7</v>
      </c>
      <c r="AC35">
        <v>84.9</v>
      </c>
      <c r="AD35">
        <v>88.31</v>
      </c>
      <c r="AE35">
        <v>90.21</v>
      </c>
      <c r="AF35">
        <v>90.83</v>
      </c>
      <c r="AG35">
        <v>91.76</v>
      </c>
      <c r="AH35">
        <v>92.98</v>
      </c>
      <c r="AI35">
        <v>93.33</v>
      </c>
      <c r="AJ35">
        <v>94.04</v>
      </c>
      <c r="AK35">
        <v>95.21</v>
      </c>
      <c r="AL35">
        <v>95.9</v>
      </c>
    </row>
    <row r="36" spans="1:38">
      <c r="A36" s="6" t="s">
        <v>22</v>
      </c>
      <c r="B36" s="7">
        <v>86.4</v>
      </c>
      <c r="C36" s="8">
        <v>90.3</v>
      </c>
      <c r="D36" s="7">
        <v>93.7</v>
      </c>
      <c r="E36" s="8">
        <v>95.3</v>
      </c>
      <c r="F36" s="7">
        <v>96.9</v>
      </c>
      <c r="G36" s="8">
        <v>97</v>
      </c>
      <c r="H36" s="7">
        <v>97.4</v>
      </c>
      <c r="I36" s="8">
        <v>97.8</v>
      </c>
      <c r="J36" s="7">
        <v>98.2</v>
      </c>
      <c r="K36" s="8">
        <v>98.7</v>
      </c>
      <c r="L36" s="7">
        <v>99.4</v>
      </c>
      <c r="M36" s="14">
        <v>99.5</v>
      </c>
      <c r="N36" t="s">
        <v>20</v>
      </c>
      <c r="O36" t="s">
        <v>20</v>
      </c>
      <c r="P36" t="s">
        <v>20</v>
      </c>
      <c r="Q36" t="s">
        <v>20</v>
      </c>
      <c r="R36" t="s">
        <v>20</v>
      </c>
      <c r="S36" t="s">
        <v>20</v>
      </c>
      <c r="T36" t="s">
        <v>20</v>
      </c>
      <c r="U36" t="s">
        <v>20</v>
      </c>
      <c r="V36" t="s">
        <v>20</v>
      </c>
      <c r="Z36">
        <v>4.75</v>
      </c>
      <c r="AA36">
        <v>74.489999999999995</v>
      </c>
      <c r="AB36">
        <v>79.25</v>
      </c>
      <c r="AC36">
        <v>85.42</v>
      </c>
      <c r="AD36">
        <v>88.81</v>
      </c>
      <c r="AE36">
        <v>90.7</v>
      </c>
      <c r="AF36">
        <v>91.29</v>
      </c>
      <c r="AG36">
        <v>92.18</v>
      </c>
      <c r="AH36">
        <v>93.35</v>
      </c>
      <c r="AI36">
        <v>93.68</v>
      </c>
      <c r="AJ36">
        <v>94.37</v>
      </c>
      <c r="AK36">
        <v>95.47</v>
      </c>
      <c r="AL36">
        <v>96.13</v>
      </c>
    </row>
    <row r="37" spans="1:38">
      <c r="A37" s="6" t="s">
        <v>23</v>
      </c>
      <c r="B37" s="7">
        <v>85.9</v>
      </c>
      <c r="C37" s="8">
        <v>89.6</v>
      </c>
      <c r="D37" s="7">
        <v>92.8</v>
      </c>
      <c r="E37" s="8">
        <v>94.2</v>
      </c>
      <c r="F37" s="7">
        <v>95.9</v>
      </c>
      <c r="G37" s="8">
        <v>96</v>
      </c>
      <c r="H37" s="7">
        <v>96.5</v>
      </c>
      <c r="I37" s="8">
        <v>97</v>
      </c>
      <c r="J37" s="7">
        <v>97.5</v>
      </c>
      <c r="K37" s="8">
        <v>98</v>
      </c>
      <c r="L37" s="7">
        <v>98.9</v>
      </c>
      <c r="M37" s="14">
        <v>99.1</v>
      </c>
      <c r="N37" t="s">
        <v>20</v>
      </c>
      <c r="O37" t="s">
        <v>20</v>
      </c>
      <c r="P37" t="s">
        <v>20</v>
      </c>
      <c r="Q37" t="s">
        <v>20</v>
      </c>
      <c r="R37" t="s">
        <v>20</v>
      </c>
      <c r="S37" t="s">
        <v>20</v>
      </c>
      <c r="T37" t="s">
        <v>20</v>
      </c>
      <c r="U37" t="s">
        <v>20</v>
      </c>
      <c r="V37" t="s">
        <v>20</v>
      </c>
      <c r="Z37">
        <v>4.83</v>
      </c>
      <c r="AA37">
        <v>74.989999999999995</v>
      </c>
      <c r="AB37">
        <v>79.790000000000006</v>
      </c>
      <c r="AC37">
        <v>85.93</v>
      </c>
      <c r="AD37">
        <v>89.29</v>
      </c>
      <c r="AE37">
        <v>91.17</v>
      </c>
      <c r="AF37">
        <v>91.74</v>
      </c>
      <c r="AG37">
        <v>92.59</v>
      </c>
      <c r="AH37">
        <v>93.7</v>
      </c>
      <c r="AI37">
        <v>94.02</v>
      </c>
      <c r="AJ37">
        <v>94.69</v>
      </c>
      <c r="AK37">
        <v>95.73</v>
      </c>
      <c r="AL37">
        <v>96.35</v>
      </c>
    </row>
    <row r="38" spans="1:38" ht="17" thickBot="1">
      <c r="A38" s="10" t="s">
        <v>24</v>
      </c>
      <c r="B38" s="11">
        <v>85.3</v>
      </c>
      <c r="C38" s="12">
        <v>88.8</v>
      </c>
      <c r="D38" s="11">
        <v>91.7</v>
      </c>
      <c r="E38" s="12">
        <v>93.1</v>
      </c>
      <c r="F38" s="11">
        <v>94.7</v>
      </c>
      <c r="G38" s="12">
        <v>94.9</v>
      </c>
      <c r="H38" s="11">
        <v>95.5</v>
      </c>
      <c r="I38" s="12">
        <v>96.1</v>
      </c>
      <c r="J38" s="11">
        <v>96.6</v>
      </c>
      <c r="K38" s="12">
        <v>97.2</v>
      </c>
      <c r="L38" s="11">
        <v>98.3</v>
      </c>
      <c r="M38" s="15">
        <v>98.6</v>
      </c>
      <c r="N38" t="s">
        <v>20</v>
      </c>
      <c r="O38" t="s">
        <v>20</v>
      </c>
      <c r="P38" t="s">
        <v>20</v>
      </c>
      <c r="Q38" t="s">
        <v>20</v>
      </c>
      <c r="R38" t="s">
        <v>20</v>
      </c>
      <c r="S38" t="s">
        <v>20</v>
      </c>
      <c r="T38" t="s">
        <v>20</v>
      </c>
      <c r="U38" t="s">
        <v>20</v>
      </c>
      <c r="V38" t="s">
        <v>20</v>
      </c>
      <c r="Z38">
        <v>4.92</v>
      </c>
      <c r="AA38">
        <v>75.489999999999995</v>
      </c>
      <c r="AB38">
        <v>80.31</v>
      </c>
      <c r="AC38">
        <v>86.42</v>
      </c>
      <c r="AD38">
        <v>89.76</v>
      </c>
      <c r="AE38">
        <v>91.63</v>
      </c>
      <c r="AF38">
        <v>92.18</v>
      </c>
      <c r="AG38">
        <v>92.98</v>
      </c>
      <c r="AH38">
        <v>94.05</v>
      </c>
      <c r="AI38">
        <v>94.36</v>
      </c>
      <c r="AJ38">
        <v>95</v>
      </c>
      <c r="AK38">
        <v>95.98</v>
      </c>
      <c r="AL38">
        <v>96.57</v>
      </c>
    </row>
    <row r="39" spans="1:38">
      <c r="A39" s="6" t="s">
        <v>33</v>
      </c>
      <c r="B39" s="7">
        <v>84.6</v>
      </c>
      <c r="C39" s="8">
        <v>87.8</v>
      </c>
      <c r="D39" s="7">
        <v>90.5</v>
      </c>
      <c r="E39" s="8">
        <v>91.7</v>
      </c>
      <c r="F39" s="7">
        <v>93.4</v>
      </c>
      <c r="G39" s="8">
        <v>93.6</v>
      </c>
      <c r="H39" s="7">
        <v>94.3</v>
      </c>
      <c r="I39" s="8">
        <v>95.1</v>
      </c>
      <c r="J39" s="7">
        <v>95.7</v>
      </c>
      <c r="K39" s="8">
        <v>96.3</v>
      </c>
      <c r="L39" s="7">
        <v>97.7</v>
      </c>
      <c r="M39" s="14">
        <v>98</v>
      </c>
      <c r="N39" t="s">
        <v>20</v>
      </c>
      <c r="O39" t="s">
        <v>20</v>
      </c>
      <c r="P39" t="s">
        <v>20</v>
      </c>
      <c r="Q39" t="s">
        <v>20</v>
      </c>
      <c r="R39" t="s">
        <v>20</v>
      </c>
      <c r="S39" t="s">
        <v>20</v>
      </c>
      <c r="T39" t="s">
        <v>20</v>
      </c>
      <c r="U39" t="s">
        <v>20</v>
      </c>
      <c r="V39" t="s">
        <v>20</v>
      </c>
      <c r="Z39">
        <v>5</v>
      </c>
      <c r="AA39">
        <v>75.97</v>
      </c>
      <c r="AB39">
        <v>80.83</v>
      </c>
      <c r="AC39">
        <v>86.91</v>
      </c>
      <c r="AD39">
        <v>90.22</v>
      </c>
      <c r="AE39">
        <v>92.08</v>
      </c>
      <c r="AF39">
        <v>92.6</v>
      </c>
      <c r="AG39">
        <v>93.37</v>
      </c>
      <c r="AH39">
        <v>94.39</v>
      </c>
      <c r="AI39">
        <v>94.68</v>
      </c>
      <c r="AJ39">
        <v>95.3</v>
      </c>
      <c r="AK39">
        <v>96.23</v>
      </c>
      <c r="AL39">
        <v>96.79</v>
      </c>
    </row>
    <row r="40" spans="1:38">
      <c r="A40" s="6" t="s">
        <v>22</v>
      </c>
      <c r="B40" s="7">
        <v>83.7</v>
      </c>
      <c r="C40" s="8">
        <v>86.7</v>
      </c>
      <c r="D40" s="7">
        <v>89.1</v>
      </c>
      <c r="E40" s="8">
        <v>90.3</v>
      </c>
      <c r="F40" s="7">
        <v>91.9</v>
      </c>
      <c r="G40" s="8">
        <v>92.2</v>
      </c>
      <c r="H40" s="7">
        <v>93</v>
      </c>
      <c r="I40" s="8">
        <v>94</v>
      </c>
      <c r="J40" s="7">
        <v>94.6</v>
      </c>
      <c r="K40" s="8">
        <v>95.4</v>
      </c>
      <c r="L40" s="7">
        <v>96.9</v>
      </c>
      <c r="M40" s="14">
        <v>97.4</v>
      </c>
      <c r="N40" t="s">
        <v>20</v>
      </c>
      <c r="O40" t="s">
        <v>20</v>
      </c>
      <c r="P40" t="s">
        <v>20</v>
      </c>
      <c r="Q40" t="s">
        <v>20</v>
      </c>
      <c r="R40" t="s">
        <v>20</v>
      </c>
      <c r="S40" t="s">
        <v>20</v>
      </c>
      <c r="T40" t="s">
        <v>20</v>
      </c>
      <c r="U40" t="s">
        <v>20</v>
      </c>
      <c r="V40" t="s">
        <v>20</v>
      </c>
      <c r="Z40">
        <v>5.08</v>
      </c>
      <c r="AA40">
        <v>76.45</v>
      </c>
      <c r="AB40">
        <v>81.33</v>
      </c>
      <c r="AC40">
        <v>87.38</v>
      </c>
      <c r="AD40">
        <v>90.66</v>
      </c>
      <c r="AE40">
        <v>92.52</v>
      </c>
      <c r="AF40">
        <v>93.02</v>
      </c>
      <c r="AG40">
        <v>93.75</v>
      </c>
      <c r="AH40">
        <v>94.71</v>
      </c>
      <c r="AI40">
        <v>95</v>
      </c>
      <c r="AJ40">
        <v>95.59</v>
      </c>
      <c r="AK40">
        <v>96.46</v>
      </c>
      <c r="AL40">
        <v>97</v>
      </c>
    </row>
    <row r="41" spans="1:38">
      <c r="A41" s="6" t="s">
        <v>23</v>
      </c>
      <c r="B41" s="7">
        <v>82.7</v>
      </c>
      <c r="C41" s="8">
        <v>85.5</v>
      </c>
      <c r="D41" s="7">
        <v>87.7</v>
      </c>
      <c r="E41" s="8">
        <v>88.6</v>
      </c>
      <c r="F41" s="7">
        <v>90.3</v>
      </c>
      <c r="G41" s="8">
        <v>90.7</v>
      </c>
      <c r="H41" s="7">
        <v>91.6</v>
      </c>
      <c r="I41" s="8">
        <v>92.7</v>
      </c>
      <c r="J41" s="7">
        <v>93.5</v>
      </c>
      <c r="K41" s="8">
        <v>94.3</v>
      </c>
      <c r="L41" s="7">
        <v>96.1</v>
      </c>
      <c r="M41" s="14">
        <v>96.7</v>
      </c>
      <c r="N41" t="s">
        <v>20</v>
      </c>
      <c r="O41" t="s">
        <v>20</v>
      </c>
      <c r="P41" t="s">
        <v>20</v>
      </c>
      <c r="Q41" t="s">
        <v>20</v>
      </c>
      <c r="R41" t="s">
        <v>20</v>
      </c>
      <c r="S41" t="s">
        <v>20</v>
      </c>
      <c r="T41" t="s">
        <v>20</v>
      </c>
      <c r="U41" t="s">
        <v>20</v>
      </c>
      <c r="V41" t="s">
        <v>20</v>
      </c>
      <c r="Z41">
        <v>5.17</v>
      </c>
      <c r="AA41">
        <v>76.91</v>
      </c>
      <c r="AB41">
        <v>81.819999999999993</v>
      </c>
      <c r="AC41">
        <v>87.84</v>
      </c>
      <c r="AD41">
        <v>91.1</v>
      </c>
      <c r="AE41">
        <v>92.94</v>
      </c>
      <c r="AF41">
        <v>93.42</v>
      </c>
      <c r="AG41">
        <v>94.11</v>
      </c>
      <c r="AH41">
        <v>95.03</v>
      </c>
      <c r="AI41">
        <v>95.3</v>
      </c>
      <c r="AJ41">
        <v>95.88</v>
      </c>
      <c r="AK41">
        <v>96.7</v>
      </c>
      <c r="AL41">
        <v>97.2</v>
      </c>
    </row>
    <row r="42" spans="1:38" ht="17" thickBot="1">
      <c r="A42" s="10" t="s">
        <v>24</v>
      </c>
      <c r="B42" s="11">
        <v>81.599999999999994</v>
      </c>
      <c r="C42" s="12">
        <v>84.1</v>
      </c>
      <c r="D42" s="11">
        <v>86</v>
      </c>
      <c r="E42" s="12">
        <v>86.9</v>
      </c>
      <c r="F42" s="11">
        <v>88.6</v>
      </c>
      <c r="G42" s="12">
        <v>89</v>
      </c>
      <c r="H42" s="11">
        <v>90.1</v>
      </c>
      <c r="I42" s="12">
        <v>91.4</v>
      </c>
      <c r="J42" s="11">
        <v>92.2</v>
      </c>
      <c r="K42" s="12">
        <v>93.2</v>
      </c>
      <c r="L42" s="11">
        <v>95.3</v>
      </c>
      <c r="M42" s="15">
        <v>95.9</v>
      </c>
      <c r="N42" t="s">
        <v>20</v>
      </c>
      <c r="O42" t="s">
        <v>20</v>
      </c>
      <c r="P42" t="s">
        <v>20</v>
      </c>
      <c r="Q42" t="s">
        <v>20</v>
      </c>
      <c r="R42" t="s">
        <v>20</v>
      </c>
      <c r="S42" t="s">
        <v>20</v>
      </c>
      <c r="T42" t="s">
        <v>20</v>
      </c>
      <c r="U42" t="s">
        <v>20</v>
      </c>
      <c r="V42" t="s">
        <v>20</v>
      </c>
      <c r="Z42">
        <v>5.25</v>
      </c>
      <c r="AA42">
        <v>77.37</v>
      </c>
      <c r="AB42">
        <v>82.29</v>
      </c>
      <c r="AC42">
        <v>88.29</v>
      </c>
      <c r="AD42">
        <v>91.52</v>
      </c>
      <c r="AE42">
        <v>93.35</v>
      </c>
      <c r="AF42">
        <v>93.81</v>
      </c>
      <c r="AG42">
        <v>94.46</v>
      </c>
      <c r="AH42">
        <v>95.34</v>
      </c>
      <c r="AI42">
        <v>95.6</v>
      </c>
      <c r="AJ42">
        <v>96.16</v>
      </c>
      <c r="AK42">
        <v>96.92</v>
      </c>
      <c r="AL42">
        <v>97.4</v>
      </c>
    </row>
    <row r="43" spans="1:38" ht="17" thickBot="1">
      <c r="A43" s="10" t="s">
        <v>34</v>
      </c>
      <c r="B43" s="11">
        <v>80.400000000000006</v>
      </c>
      <c r="C43" s="12">
        <v>82.5</v>
      </c>
      <c r="D43" s="11">
        <v>84.2</v>
      </c>
      <c r="E43" s="12">
        <v>85</v>
      </c>
      <c r="F43" s="11">
        <v>86.7</v>
      </c>
      <c r="G43" s="12">
        <v>87.2</v>
      </c>
      <c r="H43" s="11">
        <v>88.4</v>
      </c>
      <c r="I43" s="12">
        <v>90</v>
      </c>
      <c r="J43" s="11">
        <v>90.9</v>
      </c>
      <c r="K43" s="12">
        <v>91.9</v>
      </c>
      <c r="L43" s="11">
        <v>94.3</v>
      </c>
      <c r="M43" s="15">
        <v>95.1</v>
      </c>
      <c r="N43" t="s">
        <v>20</v>
      </c>
      <c r="O43" t="s">
        <v>20</v>
      </c>
      <c r="P43" t="s">
        <v>20</v>
      </c>
      <c r="Q43" t="s">
        <v>20</v>
      </c>
      <c r="R43" t="s">
        <v>20</v>
      </c>
      <c r="S43" t="s">
        <v>20</v>
      </c>
      <c r="T43" t="s">
        <v>20</v>
      </c>
      <c r="U43" t="s">
        <v>20</v>
      </c>
      <c r="V43" t="s">
        <v>20</v>
      </c>
      <c r="Z43">
        <v>5.33</v>
      </c>
      <c r="AA43">
        <v>77.81</v>
      </c>
      <c r="AB43">
        <v>82.76</v>
      </c>
      <c r="AC43">
        <v>88.72</v>
      </c>
      <c r="AD43">
        <v>91.93</v>
      </c>
      <c r="AE43">
        <v>93.75</v>
      </c>
      <c r="AF43">
        <v>94.19</v>
      </c>
      <c r="AG43">
        <v>94.81</v>
      </c>
      <c r="AH43">
        <v>95.64</v>
      </c>
      <c r="AI43">
        <v>95.89</v>
      </c>
      <c r="AJ43">
        <v>96.43</v>
      </c>
      <c r="AK43">
        <v>97.14</v>
      </c>
      <c r="AL43">
        <v>97.59</v>
      </c>
    </row>
    <row r="44" spans="1:38">
      <c r="Z44">
        <v>5.42</v>
      </c>
      <c r="AA44">
        <v>78.25</v>
      </c>
      <c r="AB44">
        <v>83.21</v>
      </c>
      <c r="AC44">
        <v>89.14</v>
      </c>
      <c r="AD44">
        <v>92.32</v>
      </c>
      <c r="AE44">
        <v>94.14</v>
      </c>
      <c r="AF44">
        <v>94.55</v>
      </c>
      <c r="AG44">
        <v>95.14</v>
      </c>
      <c r="AH44">
        <v>95.93</v>
      </c>
      <c r="AI44">
        <v>96.17</v>
      </c>
      <c r="AJ44">
        <v>96.69</v>
      </c>
      <c r="AK44">
        <v>97.35</v>
      </c>
      <c r="AL44">
        <v>97.78</v>
      </c>
    </row>
    <row r="45" spans="1:38">
      <c r="Z45">
        <v>5.5</v>
      </c>
      <c r="AA45">
        <v>78.67</v>
      </c>
      <c r="AB45">
        <v>83.66</v>
      </c>
      <c r="AC45">
        <v>89.55</v>
      </c>
      <c r="AD45">
        <v>92.71</v>
      </c>
      <c r="AE45">
        <v>94.52</v>
      </c>
      <c r="AF45">
        <v>94.91</v>
      </c>
      <c r="AG45">
        <v>95.46</v>
      </c>
      <c r="AH45">
        <v>96.21</v>
      </c>
      <c r="AI45">
        <v>96.44</v>
      </c>
      <c r="AJ45">
        <v>96.94</v>
      </c>
      <c r="AK45">
        <v>97.56</v>
      </c>
      <c r="AL45">
        <v>97.96</v>
      </c>
    </row>
    <row r="46" spans="1:38">
      <c r="Z46">
        <v>5.58</v>
      </c>
      <c r="AA46">
        <v>79.08</v>
      </c>
      <c r="AB46">
        <v>84.09</v>
      </c>
      <c r="AC46">
        <v>89.95</v>
      </c>
      <c r="AD46">
        <v>93.08</v>
      </c>
      <c r="AE46">
        <v>94.88</v>
      </c>
      <c r="AF46">
        <v>95.25</v>
      </c>
      <c r="AG46">
        <v>95.78</v>
      </c>
      <c r="AH46">
        <v>96.48</v>
      </c>
      <c r="AI46">
        <v>96.7</v>
      </c>
      <c r="AJ46">
        <v>97.18</v>
      </c>
      <c r="AK46">
        <v>97.76</v>
      </c>
      <c r="AL46">
        <v>98.13</v>
      </c>
    </row>
    <row r="47" spans="1:38">
      <c r="Z47">
        <v>5.67</v>
      </c>
      <c r="AA47">
        <v>79.489999999999995</v>
      </c>
      <c r="AB47">
        <v>84.5</v>
      </c>
      <c r="AC47">
        <v>90.34</v>
      </c>
      <c r="AD47">
        <v>93.43</v>
      </c>
      <c r="AE47">
        <v>95.23</v>
      </c>
      <c r="AF47">
        <v>95.58</v>
      </c>
      <c r="AG47">
        <v>96.08</v>
      </c>
      <c r="AH47">
        <v>96.75</v>
      </c>
      <c r="AI47">
        <v>96.95</v>
      </c>
      <c r="AJ47">
        <v>97.42</v>
      </c>
      <c r="AK47">
        <v>97.95</v>
      </c>
      <c r="AL47">
        <v>98.3</v>
      </c>
    </row>
    <row r="48" spans="1:38">
      <c r="Z48">
        <v>5.75</v>
      </c>
      <c r="AA48">
        <v>79.88</v>
      </c>
      <c r="AB48">
        <v>84.91</v>
      </c>
      <c r="AC48">
        <v>90.71</v>
      </c>
      <c r="AD48">
        <v>93.78</v>
      </c>
      <c r="AE48">
        <v>95.56</v>
      </c>
      <c r="AF48">
        <v>95.9</v>
      </c>
      <c r="AG48">
        <v>96.37</v>
      </c>
      <c r="AH48">
        <v>97</v>
      </c>
      <c r="AI48">
        <v>97.2</v>
      </c>
      <c r="AJ48">
        <v>97.65</v>
      </c>
      <c r="AK48">
        <v>98.14</v>
      </c>
      <c r="AL48">
        <v>98.47</v>
      </c>
    </row>
    <row r="49" spans="26:38">
      <c r="Z49">
        <v>5.83</v>
      </c>
      <c r="AA49">
        <v>80.260000000000005</v>
      </c>
      <c r="AB49">
        <v>85.31</v>
      </c>
      <c r="AC49">
        <v>91.07</v>
      </c>
      <c r="AD49">
        <v>94.11</v>
      </c>
      <c r="AE49">
        <v>95.89</v>
      </c>
      <c r="AF49">
        <v>96.21</v>
      </c>
      <c r="AG49">
        <v>96.65</v>
      </c>
      <c r="AH49">
        <v>97.24</v>
      </c>
      <c r="AI49">
        <v>97.43</v>
      </c>
      <c r="AJ49">
        <v>97.87</v>
      </c>
      <c r="AK49">
        <v>98.32</v>
      </c>
      <c r="AL49">
        <v>98.62</v>
      </c>
    </row>
    <row r="50" spans="26:38">
      <c r="Z50">
        <v>5.92</v>
      </c>
      <c r="AA50">
        <v>80.63</v>
      </c>
      <c r="AB50">
        <v>85.69</v>
      </c>
      <c r="AC50">
        <v>91.42</v>
      </c>
      <c r="AD50">
        <v>94.43</v>
      </c>
      <c r="AE50">
        <v>96.2</v>
      </c>
      <c r="AF50">
        <v>96.5</v>
      </c>
      <c r="AG50">
        <v>96.91</v>
      </c>
      <c r="AH50">
        <v>97.47</v>
      </c>
      <c r="AI50">
        <v>97.66</v>
      </c>
      <c r="AJ50">
        <v>98.08</v>
      </c>
      <c r="AK50">
        <v>98.49</v>
      </c>
      <c r="AL50">
        <v>98.78</v>
      </c>
    </row>
    <row r="51" spans="26:38">
      <c r="Z51">
        <v>6</v>
      </c>
      <c r="AA51">
        <v>81</v>
      </c>
      <c r="AB51">
        <v>86.06</v>
      </c>
      <c r="AC51">
        <v>91.75</v>
      </c>
      <c r="AD51">
        <v>94.74</v>
      </c>
      <c r="AE51">
        <v>96.5</v>
      </c>
      <c r="AF51">
        <v>96.79</v>
      </c>
      <c r="AG51">
        <v>97.17</v>
      </c>
      <c r="AH51">
        <v>97.7</v>
      </c>
      <c r="AI51">
        <v>97.87</v>
      </c>
      <c r="AJ51">
        <v>98.28</v>
      </c>
      <c r="AK51">
        <v>98.66</v>
      </c>
      <c r="AL51">
        <v>98.92</v>
      </c>
    </row>
    <row r="52" spans="26:38">
      <c r="Z52">
        <v>6.08</v>
      </c>
      <c r="AA52">
        <v>81.349999999999994</v>
      </c>
      <c r="AB52">
        <v>86.42</v>
      </c>
      <c r="AC52">
        <v>92.08</v>
      </c>
      <c r="AD52">
        <v>95.03</v>
      </c>
      <c r="AE52">
        <v>96.79</v>
      </c>
      <c r="AF52">
        <v>97.06</v>
      </c>
      <c r="AG52">
        <v>97.42</v>
      </c>
      <c r="AH52">
        <v>97.91</v>
      </c>
      <c r="AI52">
        <v>98.08</v>
      </c>
      <c r="AJ52">
        <v>98.48</v>
      </c>
      <c r="AK52">
        <v>98.82</v>
      </c>
      <c r="AL52">
        <v>99.07</v>
      </c>
    </row>
    <row r="53" spans="26:38">
      <c r="Z53">
        <v>6.17</v>
      </c>
      <c r="AA53">
        <v>81.69</v>
      </c>
      <c r="AB53">
        <v>86.77</v>
      </c>
      <c r="AC53">
        <v>92.39</v>
      </c>
      <c r="AD53">
        <v>95.32</v>
      </c>
      <c r="AE53">
        <v>97.07</v>
      </c>
      <c r="AF53">
        <v>97.32</v>
      </c>
      <c r="AG53">
        <v>97.66</v>
      </c>
      <c r="AH53">
        <v>98.12</v>
      </c>
      <c r="AI53">
        <v>98.28</v>
      </c>
      <c r="AJ53">
        <v>98.66</v>
      </c>
      <c r="AK53">
        <v>98.97</v>
      </c>
      <c r="AL53">
        <v>99.2</v>
      </c>
    </row>
    <row r="54" spans="26:38">
      <c r="Z54">
        <v>6.25</v>
      </c>
      <c r="AA54">
        <v>82.02</v>
      </c>
      <c r="AB54">
        <v>87.1</v>
      </c>
      <c r="AC54">
        <v>92.68</v>
      </c>
      <c r="AD54">
        <v>95.59</v>
      </c>
      <c r="AE54">
        <v>97.33</v>
      </c>
      <c r="AF54">
        <v>97.56</v>
      </c>
      <c r="AG54">
        <v>97.88</v>
      </c>
      <c r="AH54">
        <v>98.32</v>
      </c>
      <c r="AI54">
        <v>98.47</v>
      </c>
      <c r="AJ54">
        <v>98.84</v>
      </c>
      <c r="AK54">
        <v>99.12</v>
      </c>
      <c r="AL54">
        <v>99.33</v>
      </c>
    </row>
    <row r="55" spans="26:38">
      <c r="Z55">
        <v>6.33</v>
      </c>
      <c r="AA55">
        <v>82.34</v>
      </c>
      <c r="AB55">
        <v>87.43</v>
      </c>
      <c r="AC55">
        <v>92.97</v>
      </c>
      <c r="AD55">
        <v>95.84</v>
      </c>
      <c r="AE55">
        <v>97.58</v>
      </c>
      <c r="AF55">
        <v>97.8</v>
      </c>
      <c r="AG55">
        <v>98.1</v>
      </c>
      <c r="AH55">
        <v>98.5</v>
      </c>
      <c r="AI55">
        <v>98.65</v>
      </c>
      <c r="AJ55">
        <v>99.01</v>
      </c>
      <c r="AK55">
        <v>99.26</v>
      </c>
      <c r="AL55">
        <v>99.45</v>
      </c>
    </row>
    <row r="56" spans="26:38">
      <c r="Z56">
        <v>6.42</v>
      </c>
      <c r="AA56">
        <v>82.65</v>
      </c>
      <c r="AB56">
        <v>87.74</v>
      </c>
      <c r="AC56">
        <v>93.24</v>
      </c>
      <c r="AD56">
        <v>96.09</v>
      </c>
      <c r="AE56">
        <v>97.82</v>
      </c>
      <c r="AF56">
        <v>98.03</v>
      </c>
      <c r="AG56">
        <v>98.3</v>
      </c>
      <c r="AH56">
        <v>98.68</v>
      </c>
      <c r="AI56">
        <v>98.83</v>
      </c>
      <c r="AJ56">
        <v>99.17</v>
      </c>
      <c r="AK56">
        <v>99.4</v>
      </c>
      <c r="AL56">
        <v>99.57</v>
      </c>
    </row>
    <row r="57" spans="26:38">
      <c r="Z57">
        <v>6.5</v>
      </c>
      <c r="AA57">
        <v>82.95</v>
      </c>
      <c r="AB57">
        <v>88.04</v>
      </c>
      <c r="AC57">
        <v>93.5</v>
      </c>
      <c r="AD57">
        <v>96.32</v>
      </c>
      <c r="AE57">
        <v>98.05</v>
      </c>
      <c r="AF57">
        <v>98.24</v>
      </c>
      <c r="AG57">
        <v>98.49</v>
      </c>
      <c r="AH57">
        <v>98.85</v>
      </c>
      <c r="AI57">
        <v>98.99</v>
      </c>
      <c r="AJ57">
        <v>99.33</v>
      </c>
      <c r="AK57">
        <v>99.52</v>
      </c>
      <c r="AL57">
        <v>99.69</v>
      </c>
    </row>
    <row r="58" spans="26:38">
      <c r="Z58">
        <v>6.58</v>
      </c>
      <c r="AA58">
        <v>83.23</v>
      </c>
      <c r="AB58">
        <v>88.33</v>
      </c>
      <c r="AC58">
        <v>93.75</v>
      </c>
      <c r="AD58">
        <v>96.54</v>
      </c>
      <c r="AE58">
        <v>98.26</v>
      </c>
      <c r="AF58">
        <v>98.44</v>
      </c>
      <c r="AG58">
        <v>98.68</v>
      </c>
      <c r="AH58">
        <v>99.01</v>
      </c>
      <c r="AI58">
        <v>99.14</v>
      </c>
      <c r="AJ58">
        <v>99.47</v>
      </c>
      <c r="AK58">
        <v>99.65</v>
      </c>
      <c r="AL58">
        <v>99.79</v>
      </c>
    </row>
    <row r="59" spans="26:38">
      <c r="Z59">
        <v>6.67</v>
      </c>
      <c r="AA59">
        <v>83.51</v>
      </c>
      <c r="AB59">
        <v>88.6</v>
      </c>
      <c r="AC59">
        <v>93.99</v>
      </c>
      <c r="AD59">
        <v>96.75</v>
      </c>
      <c r="AE59">
        <v>98.46</v>
      </c>
      <c r="AF59">
        <v>98.63</v>
      </c>
      <c r="AG59">
        <v>98.85</v>
      </c>
      <c r="AH59">
        <v>99.16</v>
      </c>
      <c r="AI59">
        <v>99.29</v>
      </c>
      <c r="AJ59">
        <v>99.61</v>
      </c>
      <c r="AK59">
        <v>99.76</v>
      </c>
      <c r="AL59">
        <v>99.89</v>
      </c>
    </row>
    <row r="60" spans="26:38">
      <c r="Z60">
        <v>6.75</v>
      </c>
      <c r="AA60">
        <v>83.78</v>
      </c>
      <c r="AB60">
        <v>88.87</v>
      </c>
      <c r="AC60">
        <v>94.21</v>
      </c>
      <c r="AD60">
        <v>96.94</v>
      </c>
      <c r="AE60">
        <v>98.65</v>
      </c>
      <c r="AF60">
        <v>98.81</v>
      </c>
      <c r="AG60">
        <v>99.01</v>
      </c>
      <c r="AH60">
        <v>99.3</v>
      </c>
      <c r="AI60">
        <v>99.43</v>
      </c>
      <c r="AJ60">
        <v>99.74</v>
      </c>
      <c r="AK60">
        <v>99.87</v>
      </c>
      <c r="AL60">
        <v>99.99</v>
      </c>
    </row>
    <row r="61" spans="26:38">
      <c r="Z61">
        <v>6.83</v>
      </c>
      <c r="AA61">
        <v>84.04</v>
      </c>
      <c r="AB61">
        <v>89.12</v>
      </c>
      <c r="AC61">
        <v>94.42</v>
      </c>
      <c r="AD61">
        <v>97.13</v>
      </c>
      <c r="AE61">
        <v>98.83</v>
      </c>
      <c r="AF61">
        <v>98.97</v>
      </c>
      <c r="AG61">
        <v>99.16</v>
      </c>
      <c r="AH61">
        <v>99.43</v>
      </c>
      <c r="AI61">
        <v>99.56</v>
      </c>
      <c r="AJ61">
        <v>99.86</v>
      </c>
      <c r="AK61">
        <v>99.98</v>
      </c>
      <c r="AL61">
        <v>100</v>
      </c>
    </row>
    <row r="62" spans="26:38">
      <c r="Z62">
        <v>6.92</v>
      </c>
      <c r="AA62">
        <v>84.29</v>
      </c>
      <c r="AB62">
        <v>89.36</v>
      </c>
      <c r="AC62">
        <v>94.62</v>
      </c>
      <c r="AD62">
        <v>97.3</v>
      </c>
      <c r="AE62">
        <v>98.99</v>
      </c>
      <c r="AF62">
        <v>99.13</v>
      </c>
      <c r="AG62">
        <v>99.3</v>
      </c>
      <c r="AH62">
        <v>99.55</v>
      </c>
      <c r="AI62">
        <v>99.67</v>
      </c>
      <c r="AJ62">
        <v>99.97</v>
      </c>
      <c r="AK62">
        <v>100</v>
      </c>
      <c r="AL62">
        <v>100</v>
      </c>
    </row>
    <row r="63" spans="26:38">
      <c r="Z63">
        <v>7</v>
      </c>
      <c r="AA63">
        <v>84.52</v>
      </c>
      <c r="AB63">
        <v>89.59</v>
      </c>
      <c r="AC63">
        <v>94.81</v>
      </c>
      <c r="AD63">
        <v>97.45</v>
      </c>
      <c r="AE63">
        <v>99.14</v>
      </c>
      <c r="AF63">
        <v>99.27</v>
      </c>
      <c r="AG63">
        <v>99.43</v>
      </c>
      <c r="AH63">
        <v>99.66</v>
      </c>
      <c r="AI63">
        <v>99.79</v>
      </c>
      <c r="AJ63">
        <v>100</v>
      </c>
      <c r="AK63">
        <v>100</v>
      </c>
      <c r="AL63">
        <v>100</v>
      </c>
    </row>
    <row r="64" spans="26:38">
      <c r="Z64">
        <v>7.08</v>
      </c>
      <c r="AA64">
        <v>84.75</v>
      </c>
      <c r="AB64">
        <v>89.81</v>
      </c>
      <c r="AC64">
        <v>94.98</v>
      </c>
      <c r="AD64">
        <v>97.6</v>
      </c>
      <c r="AE64">
        <v>99.28</v>
      </c>
      <c r="AF64">
        <v>99.4</v>
      </c>
      <c r="AG64">
        <v>99.55</v>
      </c>
      <c r="AH64">
        <v>99.76</v>
      </c>
      <c r="AI64">
        <v>99.89</v>
      </c>
      <c r="AJ64">
        <v>100</v>
      </c>
      <c r="AK64">
        <v>100</v>
      </c>
      <c r="AL64">
        <v>100</v>
      </c>
    </row>
    <row r="65" spans="26:38">
      <c r="Z65">
        <v>7.17</v>
      </c>
      <c r="AA65">
        <v>84.97</v>
      </c>
      <c r="AB65">
        <v>90.01</v>
      </c>
      <c r="AC65">
        <v>95.14</v>
      </c>
      <c r="AD65">
        <v>97.73</v>
      </c>
      <c r="AE65">
        <v>99.41</v>
      </c>
      <c r="AF65">
        <v>99.52</v>
      </c>
      <c r="AG65">
        <v>99.66</v>
      </c>
      <c r="AH65">
        <v>99.85</v>
      </c>
      <c r="AI65">
        <v>99.98</v>
      </c>
      <c r="AJ65">
        <v>100</v>
      </c>
      <c r="AK65">
        <v>100</v>
      </c>
      <c r="AL65">
        <v>100</v>
      </c>
    </row>
    <row r="66" spans="26:38">
      <c r="Z66">
        <v>7.25</v>
      </c>
      <c r="AA66">
        <v>85.17</v>
      </c>
      <c r="AB66">
        <v>90.21</v>
      </c>
      <c r="AC66">
        <v>95.29</v>
      </c>
      <c r="AD66">
        <v>97.85</v>
      </c>
      <c r="AE66">
        <v>99.52</v>
      </c>
      <c r="AF66">
        <v>99.62</v>
      </c>
      <c r="AG66">
        <v>99.75</v>
      </c>
      <c r="AH66">
        <v>99.94</v>
      </c>
      <c r="AI66">
        <v>100</v>
      </c>
      <c r="AJ66">
        <v>100</v>
      </c>
      <c r="AK66">
        <v>100</v>
      </c>
      <c r="AL66">
        <v>100</v>
      </c>
    </row>
    <row r="67" spans="26:38">
      <c r="Z67">
        <v>7.33</v>
      </c>
      <c r="AA67">
        <v>85.37</v>
      </c>
      <c r="AB67">
        <v>90.39</v>
      </c>
      <c r="AC67">
        <v>95.43</v>
      </c>
      <c r="AD67">
        <v>97.96</v>
      </c>
      <c r="AE67">
        <v>99.63</v>
      </c>
      <c r="AF67">
        <v>99.72</v>
      </c>
      <c r="AG67">
        <v>99.84</v>
      </c>
      <c r="AH67">
        <v>100</v>
      </c>
      <c r="AI67">
        <v>100</v>
      </c>
      <c r="AJ67">
        <v>100</v>
      </c>
      <c r="AK67">
        <v>100</v>
      </c>
      <c r="AL67">
        <v>100</v>
      </c>
    </row>
    <row r="68" spans="26:38">
      <c r="Z68">
        <v>7.42</v>
      </c>
      <c r="AA68">
        <v>85.55</v>
      </c>
      <c r="AB68">
        <v>90.56</v>
      </c>
      <c r="AC68">
        <v>95.55</v>
      </c>
      <c r="AD68">
        <v>98.05</v>
      </c>
      <c r="AE68">
        <v>99.72</v>
      </c>
      <c r="AF68">
        <v>99.8</v>
      </c>
      <c r="AG68">
        <v>99.91</v>
      </c>
      <c r="AH68">
        <v>100</v>
      </c>
      <c r="AI68">
        <v>100</v>
      </c>
      <c r="AJ68">
        <v>100</v>
      </c>
      <c r="AK68">
        <v>100</v>
      </c>
      <c r="AL68">
        <v>100</v>
      </c>
    </row>
    <row r="69" spans="26:38">
      <c r="Z69">
        <v>7.5</v>
      </c>
      <c r="AA69">
        <v>85.73</v>
      </c>
      <c r="AB69">
        <v>90.72</v>
      </c>
      <c r="AC69">
        <v>95.66</v>
      </c>
      <c r="AD69">
        <v>98.13</v>
      </c>
      <c r="AE69">
        <v>99.79</v>
      </c>
      <c r="AF69">
        <v>99.87</v>
      </c>
      <c r="AG69">
        <v>99.98</v>
      </c>
      <c r="AH69">
        <v>100</v>
      </c>
      <c r="AI69">
        <v>100</v>
      </c>
      <c r="AJ69">
        <v>100</v>
      </c>
      <c r="AK69">
        <v>100</v>
      </c>
      <c r="AL69">
        <v>100</v>
      </c>
    </row>
    <row r="70" spans="26:38">
      <c r="Z70">
        <v>7.58</v>
      </c>
      <c r="AA70">
        <v>85.89</v>
      </c>
      <c r="AB70">
        <v>90.86</v>
      </c>
      <c r="AC70">
        <v>95.76</v>
      </c>
      <c r="AD70">
        <v>98.2</v>
      </c>
      <c r="AE70">
        <v>99.86</v>
      </c>
      <c r="AF70">
        <v>99.93</v>
      </c>
      <c r="AG70">
        <v>100</v>
      </c>
      <c r="AH70">
        <v>100</v>
      </c>
      <c r="AI70">
        <v>100</v>
      </c>
      <c r="AJ70">
        <v>100</v>
      </c>
      <c r="AK70">
        <v>100</v>
      </c>
      <c r="AL70">
        <v>100</v>
      </c>
    </row>
    <row r="71" spans="26:38">
      <c r="Z71">
        <v>7.67</v>
      </c>
      <c r="AA71">
        <v>86.04</v>
      </c>
      <c r="AB71">
        <v>91</v>
      </c>
      <c r="AC71">
        <v>95.85</v>
      </c>
      <c r="AD71">
        <v>98.26</v>
      </c>
      <c r="AE71">
        <v>99.91</v>
      </c>
      <c r="AF71">
        <v>99.98</v>
      </c>
      <c r="AG71">
        <v>100</v>
      </c>
      <c r="AH71">
        <v>100</v>
      </c>
      <c r="AI71">
        <v>100</v>
      </c>
      <c r="AJ71">
        <v>100</v>
      </c>
      <c r="AK71">
        <v>100</v>
      </c>
      <c r="AL71">
        <v>100</v>
      </c>
    </row>
    <row r="72" spans="26:38">
      <c r="Z72">
        <v>7.75</v>
      </c>
      <c r="AA72">
        <v>86.19</v>
      </c>
      <c r="AB72">
        <v>91.12</v>
      </c>
      <c r="AC72">
        <v>95.92</v>
      </c>
      <c r="AD72">
        <v>98.3</v>
      </c>
      <c r="AE72">
        <v>99.95</v>
      </c>
      <c r="AF72">
        <v>100</v>
      </c>
      <c r="AG72">
        <v>100</v>
      </c>
      <c r="AH72">
        <v>100</v>
      </c>
      <c r="AI72">
        <v>100</v>
      </c>
      <c r="AJ72">
        <v>100</v>
      </c>
      <c r="AK72">
        <v>100</v>
      </c>
      <c r="AL72">
        <v>100</v>
      </c>
    </row>
    <row r="73" spans="26:38">
      <c r="Z73">
        <v>7.83</v>
      </c>
      <c r="AA73">
        <v>86.32</v>
      </c>
      <c r="AB73">
        <v>91.23</v>
      </c>
      <c r="AC73">
        <v>95.99</v>
      </c>
      <c r="AD73">
        <v>98.33</v>
      </c>
      <c r="AE73">
        <v>99.98</v>
      </c>
      <c r="AF73">
        <v>100</v>
      </c>
      <c r="AG73">
        <v>100</v>
      </c>
      <c r="AH73">
        <v>100</v>
      </c>
      <c r="AI73">
        <v>100</v>
      </c>
      <c r="AJ73">
        <v>100</v>
      </c>
      <c r="AK73">
        <v>100</v>
      </c>
      <c r="AL73">
        <v>100</v>
      </c>
    </row>
    <row r="74" spans="26:38">
      <c r="Z74">
        <v>7.92</v>
      </c>
      <c r="AA74">
        <v>86.44</v>
      </c>
      <c r="AB74">
        <v>91.33</v>
      </c>
      <c r="AC74">
        <v>96.04</v>
      </c>
      <c r="AD74">
        <v>98.35</v>
      </c>
      <c r="AE74">
        <v>100</v>
      </c>
      <c r="AF74">
        <v>100</v>
      </c>
      <c r="AG74">
        <v>100</v>
      </c>
      <c r="AH74">
        <v>100</v>
      </c>
      <c r="AI74">
        <v>100</v>
      </c>
      <c r="AJ74">
        <v>100</v>
      </c>
      <c r="AK74">
        <v>100</v>
      </c>
      <c r="AL74">
        <v>100</v>
      </c>
    </row>
    <row r="75" spans="26:38">
      <c r="Z75">
        <v>8</v>
      </c>
      <c r="AA75">
        <v>86.56</v>
      </c>
      <c r="AB75">
        <v>91.42</v>
      </c>
      <c r="AC75">
        <v>96.07</v>
      </c>
      <c r="AD75">
        <v>98.36</v>
      </c>
      <c r="AE75">
        <v>100</v>
      </c>
      <c r="AF75">
        <v>100</v>
      </c>
      <c r="AG75">
        <v>100</v>
      </c>
      <c r="AH75">
        <v>100</v>
      </c>
      <c r="AI75">
        <v>100</v>
      </c>
      <c r="AJ75">
        <v>100</v>
      </c>
      <c r="AK75">
        <v>100</v>
      </c>
      <c r="AL75">
        <v>100</v>
      </c>
    </row>
    <row r="76" spans="26:38">
      <c r="Z76">
        <v>8.08</v>
      </c>
      <c r="AA76">
        <v>86.66</v>
      </c>
      <c r="AB76">
        <v>91.5</v>
      </c>
      <c r="AC76">
        <v>96.1</v>
      </c>
      <c r="AD76">
        <v>98.35</v>
      </c>
      <c r="AE76">
        <v>99.99</v>
      </c>
      <c r="AF76">
        <v>100</v>
      </c>
      <c r="AG76">
        <v>100</v>
      </c>
      <c r="AH76">
        <v>100</v>
      </c>
      <c r="AI76">
        <v>100</v>
      </c>
      <c r="AJ76">
        <v>100</v>
      </c>
      <c r="AK76">
        <v>100</v>
      </c>
      <c r="AL76">
        <v>100</v>
      </c>
    </row>
    <row r="77" spans="26:38">
      <c r="Z77">
        <v>8.17</v>
      </c>
      <c r="AA77">
        <v>86.75</v>
      </c>
      <c r="AB77">
        <v>91.56</v>
      </c>
      <c r="AC77">
        <v>96.11</v>
      </c>
      <c r="AD77">
        <v>98.34</v>
      </c>
      <c r="AE77">
        <v>99.97</v>
      </c>
      <c r="AF77">
        <v>100</v>
      </c>
      <c r="AG77">
        <v>100</v>
      </c>
      <c r="AH77">
        <v>100</v>
      </c>
      <c r="AI77">
        <v>100</v>
      </c>
      <c r="AJ77">
        <v>100</v>
      </c>
      <c r="AK77">
        <v>100</v>
      </c>
      <c r="AL77">
        <v>100</v>
      </c>
    </row>
    <row r="78" spans="26:38">
      <c r="Z78">
        <v>8.25</v>
      </c>
      <c r="AA78">
        <v>86.83</v>
      </c>
      <c r="AB78">
        <v>91.61</v>
      </c>
      <c r="AC78">
        <v>96.11</v>
      </c>
      <c r="AD78">
        <v>98.3</v>
      </c>
      <c r="AE78">
        <v>99.94</v>
      </c>
      <c r="AF78">
        <v>99.98</v>
      </c>
      <c r="AG78">
        <v>100</v>
      </c>
      <c r="AH78">
        <v>100</v>
      </c>
      <c r="AI78">
        <v>100</v>
      </c>
      <c r="AJ78">
        <v>100</v>
      </c>
      <c r="AK78">
        <v>100</v>
      </c>
      <c r="AL78">
        <v>100</v>
      </c>
    </row>
    <row r="79" spans="26:38">
      <c r="Z79">
        <v>8.33</v>
      </c>
      <c r="AA79">
        <v>86.9</v>
      </c>
      <c r="AB79">
        <v>91.65</v>
      </c>
      <c r="AC79">
        <v>96.1</v>
      </c>
      <c r="AD79">
        <v>98.26</v>
      </c>
      <c r="AE79">
        <v>99.89</v>
      </c>
      <c r="AF79">
        <v>99.93</v>
      </c>
      <c r="AG79">
        <v>100</v>
      </c>
      <c r="AH79">
        <v>100</v>
      </c>
      <c r="AI79">
        <v>100</v>
      </c>
      <c r="AJ79">
        <v>100</v>
      </c>
      <c r="AK79">
        <v>100</v>
      </c>
      <c r="AL79">
        <v>100</v>
      </c>
    </row>
    <row r="80" spans="26:38">
      <c r="Z80">
        <v>8.42</v>
      </c>
      <c r="AA80">
        <v>86.96</v>
      </c>
      <c r="AB80">
        <v>91.68</v>
      </c>
      <c r="AC80">
        <v>96.07</v>
      </c>
      <c r="AD80">
        <v>98.21</v>
      </c>
      <c r="AE80">
        <v>99.83</v>
      </c>
      <c r="AF80">
        <v>99.88</v>
      </c>
      <c r="AG80">
        <v>99.98</v>
      </c>
      <c r="AH80">
        <v>100</v>
      </c>
      <c r="AI80">
        <v>100</v>
      </c>
      <c r="AJ80">
        <v>100</v>
      </c>
      <c r="AK80">
        <v>100</v>
      </c>
      <c r="AL80">
        <v>100</v>
      </c>
    </row>
    <row r="81" spans="26:38">
      <c r="Z81">
        <v>8.5</v>
      </c>
      <c r="AA81">
        <v>87.01</v>
      </c>
      <c r="AB81">
        <v>91.7</v>
      </c>
      <c r="AC81">
        <v>96.04</v>
      </c>
      <c r="AD81">
        <v>98.14</v>
      </c>
      <c r="AE81">
        <v>99.76</v>
      </c>
      <c r="AF81">
        <v>99.81</v>
      </c>
      <c r="AG81">
        <v>99.92</v>
      </c>
      <c r="AH81">
        <v>100</v>
      </c>
      <c r="AI81">
        <v>100</v>
      </c>
      <c r="AJ81">
        <v>100</v>
      </c>
      <c r="AK81">
        <v>100</v>
      </c>
      <c r="AL81">
        <v>100</v>
      </c>
    </row>
    <row r="82" spans="26:38">
      <c r="Z82">
        <v>8.58</v>
      </c>
      <c r="AA82">
        <v>87.05</v>
      </c>
      <c r="AB82">
        <v>91.7</v>
      </c>
      <c r="AC82">
        <v>95.99</v>
      </c>
      <c r="AD82">
        <v>98.06</v>
      </c>
      <c r="AE82">
        <v>99.68</v>
      </c>
      <c r="AF82">
        <v>99.72</v>
      </c>
      <c r="AG82">
        <v>99.85</v>
      </c>
      <c r="AH82">
        <v>99.99</v>
      </c>
      <c r="AI82">
        <v>100</v>
      </c>
      <c r="AJ82">
        <v>100</v>
      </c>
      <c r="AK82">
        <v>100</v>
      </c>
      <c r="AL82">
        <v>100</v>
      </c>
    </row>
    <row r="83" spans="26:38">
      <c r="Z83">
        <v>8.67</v>
      </c>
      <c r="AA83">
        <v>87.08</v>
      </c>
      <c r="AB83">
        <v>91.69</v>
      </c>
      <c r="AC83">
        <v>95.92</v>
      </c>
      <c r="AD83">
        <v>97.96</v>
      </c>
      <c r="AE83">
        <v>99.59</v>
      </c>
      <c r="AF83">
        <v>99.63</v>
      </c>
      <c r="AG83">
        <v>99.76</v>
      </c>
      <c r="AH83">
        <v>99.92</v>
      </c>
      <c r="AI83">
        <v>100</v>
      </c>
      <c r="AJ83">
        <v>100</v>
      </c>
      <c r="AK83">
        <v>100</v>
      </c>
      <c r="AL83">
        <v>100</v>
      </c>
    </row>
    <row r="84" spans="26:38">
      <c r="Z84">
        <v>8.75</v>
      </c>
      <c r="AA84">
        <v>87.1</v>
      </c>
      <c r="AB84">
        <v>91.67</v>
      </c>
      <c r="AC84">
        <v>95.85</v>
      </c>
      <c r="AD84">
        <v>97.86</v>
      </c>
      <c r="AE84">
        <v>99.48</v>
      </c>
      <c r="AF84">
        <v>99.52</v>
      </c>
      <c r="AG84">
        <v>99.66</v>
      </c>
      <c r="AH84">
        <v>99.83</v>
      </c>
      <c r="AI84">
        <v>100</v>
      </c>
      <c r="AJ84">
        <v>100</v>
      </c>
      <c r="AK84">
        <v>100</v>
      </c>
      <c r="AL84">
        <v>100</v>
      </c>
    </row>
    <row r="85" spans="26:38">
      <c r="Z85">
        <v>8.83</v>
      </c>
      <c r="AA85">
        <v>87.11</v>
      </c>
      <c r="AB85">
        <v>91.64</v>
      </c>
      <c r="AC85">
        <v>95.76</v>
      </c>
      <c r="AD85">
        <v>97.74</v>
      </c>
      <c r="AE85">
        <v>99.36</v>
      </c>
      <c r="AF85">
        <v>99.41</v>
      </c>
      <c r="AG85">
        <v>99.56</v>
      </c>
      <c r="AH85">
        <v>99.74</v>
      </c>
      <c r="AI85">
        <v>99.96</v>
      </c>
      <c r="AJ85">
        <v>100</v>
      </c>
      <c r="AK85">
        <v>100</v>
      </c>
      <c r="AL85">
        <v>100</v>
      </c>
    </row>
    <row r="86" spans="26:38">
      <c r="Z86">
        <v>8.92</v>
      </c>
      <c r="AA86">
        <v>87.11</v>
      </c>
      <c r="AB86">
        <v>91.6</v>
      </c>
      <c r="AC86">
        <v>95.66</v>
      </c>
      <c r="AD86">
        <v>97.6</v>
      </c>
      <c r="AE86">
        <v>99.23</v>
      </c>
      <c r="AF86">
        <v>99.28</v>
      </c>
      <c r="AG86">
        <v>99.44</v>
      </c>
      <c r="AH86">
        <v>99.63</v>
      </c>
      <c r="AI86">
        <v>99.87</v>
      </c>
      <c r="AJ86">
        <v>100</v>
      </c>
      <c r="AK86">
        <v>100</v>
      </c>
      <c r="AL86">
        <v>100</v>
      </c>
    </row>
    <row r="87" spans="26:38">
      <c r="Z87">
        <v>9</v>
      </c>
      <c r="AA87">
        <v>87.1</v>
      </c>
      <c r="AB87">
        <v>91.55</v>
      </c>
      <c r="AC87">
        <v>95.55</v>
      </c>
      <c r="AD87">
        <v>97.46</v>
      </c>
      <c r="AE87">
        <v>99.08</v>
      </c>
      <c r="AF87">
        <v>99.14</v>
      </c>
      <c r="AG87">
        <v>99.31</v>
      </c>
      <c r="AH87">
        <v>99.52</v>
      </c>
      <c r="AI87">
        <v>99.77</v>
      </c>
      <c r="AJ87">
        <v>100</v>
      </c>
      <c r="AK87">
        <v>100</v>
      </c>
      <c r="AL87">
        <v>100</v>
      </c>
    </row>
    <row r="88" spans="26:38">
      <c r="Z88">
        <v>9.08</v>
      </c>
      <c r="AA88">
        <v>87.08</v>
      </c>
      <c r="AB88">
        <v>91.48</v>
      </c>
      <c r="AC88">
        <v>95.43</v>
      </c>
      <c r="AD88">
        <v>97.3</v>
      </c>
      <c r="AE88">
        <v>98.92</v>
      </c>
      <c r="AF88">
        <v>98.98</v>
      </c>
      <c r="AG88">
        <v>99.17</v>
      </c>
      <c r="AH88">
        <v>99.4</v>
      </c>
      <c r="AI88">
        <v>99.65</v>
      </c>
      <c r="AJ88">
        <v>100</v>
      </c>
      <c r="AK88">
        <v>100</v>
      </c>
      <c r="AL88">
        <v>100</v>
      </c>
    </row>
    <row r="89" spans="26:38">
      <c r="Z89">
        <v>9.17</v>
      </c>
      <c r="AA89">
        <v>87.04</v>
      </c>
      <c r="AB89">
        <v>91.4</v>
      </c>
      <c r="AC89">
        <v>95.29</v>
      </c>
      <c r="AD89">
        <v>97.14</v>
      </c>
      <c r="AE89">
        <v>98.75</v>
      </c>
      <c r="AF89">
        <v>98.82</v>
      </c>
      <c r="AG89">
        <v>99.02</v>
      </c>
      <c r="AH89">
        <v>99.26</v>
      </c>
      <c r="AI89">
        <v>99.53</v>
      </c>
      <c r="AJ89">
        <v>99.89</v>
      </c>
      <c r="AK89">
        <v>100</v>
      </c>
      <c r="AL89">
        <v>100</v>
      </c>
    </row>
    <row r="90" spans="26:38">
      <c r="Z90">
        <v>9.25</v>
      </c>
      <c r="AA90">
        <v>87</v>
      </c>
      <c r="AB90">
        <v>91.31</v>
      </c>
      <c r="AC90">
        <v>95.14</v>
      </c>
      <c r="AD90">
        <v>96.95</v>
      </c>
      <c r="AE90">
        <v>98.57</v>
      </c>
      <c r="AF90">
        <v>98.64</v>
      </c>
      <c r="AG90">
        <v>98.86</v>
      </c>
      <c r="AH90">
        <v>99.12</v>
      </c>
      <c r="AI90">
        <v>99.4</v>
      </c>
      <c r="AJ90">
        <v>99.77</v>
      </c>
      <c r="AK90">
        <v>100</v>
      </c>
      <c r="AL90">
        <v>100</v>
      </c>
    </row>
    <row r="91" spans="26:38">
      <c r="Z91">
        <v>9.33</v>
      </c>
      <c r="AA91">
        <v>86.95</v>
      </c>
      <c r="AB91">
        <v>91.21</v>
      </c>
      <c r="AC91">
        <v>94.98</v>
      </c>
      <c r="AD91">
        <v>96.76</v>
      </c>
      <c r="AE91">
        <v>98.38</v>
      </c>
      <c r="AF91">
        <v>98.45</v>
      </c>
      <c r="AG91">
        <v>98.69</v>
      </c>
      <c r="AH91">
        <v>98.97</v>
      </c>
      <c r="AI91">
        <v>99.26</v>
      </c>
      <c r="AJ91">
        <v>99.64</v>
      </c>
      <c r="AK91">
        <v>100</v>
      </c>
      <c r="AL91">
        <v>100</v>
      </c>
    </row>
    <row r="92" spans="26:38">
      <c r="Z92">
        <v>9.42</v>
      </c>
      <c r="AA92">
        <v>86.88</v>
      </c>
      <c r="AB92">
        <v>91.1</v>
      </c>
      <c r="AC92">
        <v>94.8</v>
      </c>
      <c r="AD92">
        <v>96.55</v>
      </c>
      <c r="AE92">
        <v>98.17</v>
      </c>
      <c r="AF92">
        <v>98.25</v>
      </c>
      <c r="AG92">
        <v>98.51</v>
      </c>
      <c r="AH92">
        <v>98.81</v>
      </c>
      <c r="AI92">
        <v>99.12</v>
      </c>
      <c r="AJ92">
        <v>99.51</v>
      </c>
      <c r="AK92">
        <v>99.98</v>
      </c>
      <c r="AL92">
        <v>100</v>
      </c>
    </row>
    <row r="93" spans="26:38">
      <c r="Z93">
        <v>9.5</v>
      </c>
      <c r="AA93">
        <v>86.81</v>
      </c>
      <c r="AB93">
        <v>90.97</v>
      </c>
      <c r="AC93">
        <v>94.62</v>
      </c>
      <c r="AD93">
        <v>96.33</v>
      </c>
      <c r="AE93">
        <v>97.95</v>
      </c>
      <c r="AF93">
        <v>98.04</v>
      </c>
      <c r="AG93">
        <v>98.32</v>
      </c>
      <c r="AH93">
        <v>98.64</v>
      </c>
      <c r="AI93">
        <v>98.96</v>
      </c>
      <c r="AJ93">
        <v>99.36</v>
      </c>
      <c r="AK93">
        <v>99.88</v>
      </c>
      <c r="AL93">
        <v>99.98</v>
      </c>
    </row>
    <row r="94" spans="26:38">
      <c r="Z94">
        <v>9.58</v>
      </c>
      <c r="AA94">
        <v>86.72</v>
      </c>
      <c r="AB94">
        <v>90.83</v>
      </c>
      <c r="AC94">
        <v>94.42</v>
      </c>
      <c r="AD94">
        <v>96.1</v>
      </c>
      <c r="AE94">
        <v>97.72</v>
      </c>
      <c r="AF94">
        <v>97.82</v>
      </c>
      <c r="AG94">
        <v>98.11</v>
      </c>
      <c r="AH94">
        <v>98.46</v>
      </c>
      <c r="AI94">
        <v>98.79</v>
      </c>
      <c r="AJ94">
        <v>99.21</v>
      </c>
      <c r="AK94">
        <v>99.77</v>
      </c>
      <c r="AL94">
        <v>99.88</v>
      </c>
    </row>
    <row r="95" spans="26:38">
      <c r="Z95">
        <v>9.67</v>
      </c>
      <c r="AA95">
        <v>86.63</v>
      </c>
      <c r="AB95">
        <v>90.68</v>
      </c>
      <c r="AC95">
        <v>94.21</v>
      </c>
      <c r="AD95">
        <v>95.86</v>
      </c>
      <c r="AE95">
        <v>97.48</v>
      </c>
      <c r="AF95">
        <v>97.58</v>
      </c>
      <c r="AG95">
        <v>97.9</v>
      </c>
      <c r="AH95">
        <v>98.27</v>
      </c>
      <c r="AI95">
        <v>98.62</v>
      </c>
      <c r="AJ95">
        <v>99.05</v>
      </c>
      <c r="AK95">
        <v>99.66</v>
      </c>
      <c r="AL95">
        <v>99.78</v>
      </c>
    </row>
    <row r="96" spans="26:38">
      <c r="Z96">
        <v>9.75</v>
      </c>
      <c r="AA96">
        <v>86.52</v>
      </c>
      <c r="AB96">
        <v>90.52</v>
      </c>
      <c r="AC96">
        <v>93.98</v>
      </c>
      <c r="AD96">
        <v>95.6</v>
      </c>
      <c r="AE96">
        <v>97.22</v>
      </c>
      <c r="AF96">
        <v>97.33</v>
      </c>
      <c r="AG96">
        <v>97.67</v>
      </c>
      <c r="AH96">
        <v>98.07</v>
      </c>
      <c r="AI96">
        <v>98.44</v>
      </c>
      <c r="AJ96">
        <v>98.88</v>
      </c>
      <c r="AK96">
        <v>99.53</v>
      </c>
      <c r="AL96">
        <v>99.67</v>
      </c>
    </row>
    <row r="97" spans="26:38">
      <c r="Z97">
        <v>9.83</v>
      </c>
      <c r="AA97">
        <v>86.41</v>
      </c>
      <c r="AB97">
        <v>90.35</v>
      </c>
      <c r="AC97">
        <v>93.75</v>
      </c>
      <c r="AD97">
        <v>95.33</v>
      </c>
      <c r="AE97">
        <v>96.95</v>
      </c>
      <c r="AF97">
        <v>97.08</v>
      </c>
      <c r="AG97">
        <v>97.44</v>
      </c>
      <c r="AH97">
        <v>97.86</v>
      </c>
      <c r="AI97">
        <v>98.25</v>
      </c>
      <c r="AJ97">
        <v>98.71</v>
      </c>
      <c r="AK97">
        <v>99.41</v>
      </c>
      <c r="AL97">
        <v>99.56</v>
      </c>
    </row>
    <row r="98" spans="26:38">
      <c r="Z98">
        <v>9.92</v>
      </c>
      <c r="AA98">
        <v>86.28</v>
      </c>
      <c r="AB98">
        <v>90.17</v>
      </c>
      <c r="AC98">
        <v>93.5</v>
      </c>
      <c r="AD98">
        <v>95.05</v>
      </c>
      <c r="AE98">
        <v>96.67</v>
      </c>
      <c r="AF98">
        <v>96.8</v>
      </c>
      <c r="AG98">
        <v>97.19</v>
      </c>
      <c r="AH98">
        <v>97.65</v>
      </c>
      <c r="AI98">
        <v>98.04</v>
      </c>
      <c r="AJ98">
        <v>98.52</v>
      </c>
      <c r="AK98">
        <v>99.27</v>
      </c>
      <c r="AL98">
        <v>99.44</v>
      </c>
    </row>
    <row r="99" spans="26:38">
      <c r="Z99">
        <v>10</v>
      </c>
      <c r="AA99">
        <v>86.15</v>
      </c>
      <c r="AB99">
        <v>89.97</v>
      </c>
      <c r="AC99">
        <v>93.24</v>
      </c>
      <c r="AD99">
        <v>94.75</v>
      </c>
      <c r="AE99">
        <v>96.38</v>
      </c>
      <c r="AF99">
        <v>96.52</v>
      </c>
      <c r="AG99">
        <v>96.94</v>
      </c>
      <c r="AH99">
        <v>97.42</v>
      </c>
      <c r="AI99">
        <v>97.83</v>
      </c>
      <c r="AJ99">
        <v>98.33</v>
      </c>
      <c r="AK99">
        <v>99.13</v>
      </c>
      <c r="AL99">
        <v>99.31</v>
      </c>
    </row>
    <row r="100" spans="26:38">
      <c r="Z100">
        <v>10.08</v>
      </c>
      <c r="AA100">
        <v>86</v>
      </c>
      <c r="AB100">
        <v>89.76</v>
      </c>
      <c r="AC100">
        <v>92.96</v>
      </c>
      <c r="AD100">
        <v>94.45</v>
      </c>
      <c r="AE100">
        <v>96.07</v>
      </c>
      <c r="AF100">
        <v>96.23</v>
      </c>
      <c r="AG100">
        <v>96.67</v>
      </c>
      <c r="AH100">
        <v>97.18</v>
      </c>
      <c r="AI100">
        <v>97.62</v>
      </c>
      <c r="AJ100">
        <v>98.13</v>
      </c>
      <c r="AK100">
        <v>98.98</v>
      </c>
      <c r="AL100">
        <v>99.18</v>
      </c>
    </row>
    <row r="101" spans="26:38">
      <c r="Z101">
        <v>10.17</v>
      </c>
      <c r="AA101">
        <v>85.84</v>
      </c>
      <c r="AB101">
        <v>89.54</v>
      </c>
      <c r="AC101">
        <v>92.68</v>
      </c>
      <c r="AD101">
        <v>94.13</v>
      </c>
      <c r="AE101">
        <v>95.76</v>
      </c>
      <c r="AF101">
        <v>95.92</v>
      </c>
      <c r="AG101">
        <v>96.39</v>
      </c>
      <c r="AH101">
        <v>96.94</v>
      </c>
      <c r="AI101">
        <v>97.39</v>
      </c>
      <c r="AJ101">
        <v>97.92</v>
      </c>
      <c r="AK101">
        <v>98.83</v>
      </c>
      <c r="AL101">
        <v>99.05</v>
      </c>
    </row>
    <row r="102" spans="26:38">
      <c r="Z102">
        <v>10.25</v>
      </c>
      <c r="AA102">
        <v>85.68</v>
      </c>
      <c r="AB102">
        <v>89.31</v>
      </c>
      <c r="AC102">
        <v>92.38</v>
      </c>
      <c r="AD102">
        <v>93.8</v>
      </c>
      <c r="AE102">
        <v>95.43</v>
      </c>
      <c r="AF102">
        <v>95.6</v>
      </c>
      <c r="AG102">
        <v>96.1</v>
      </c>
      <c r="AH102">
        <v>96.68</v>
      </c>
      <c r="AI102">
        <v>97.15</v>
      </c>
      <c r="AJ102">
        <v>97.7</v>
      </c>
      <c r="AK102">
        <v>98.67</v>
      </c>
      <c r="AL102">
        <v>98.9</v>
      </c>
    </row>
    <row r="103" spans="26:38">
      <c r="Z103">
        <v>10.33</v>
      </c>
      <c r="AA103">
        <v>85.5</v>
      </c>
      <c r="AB103">
        <v>89.07</v>
      </c>
      <c r="AC103">
        <v>92.07</v>
      </c>
      <c r="AD103">
        <v>93.45</v>
      </c>
      <c r="AE103">
        <v>95.08</v>
      </c>
      <c r="AF103">
        <v>95.27</v>
      </c>
      <c r="AG103">
        <v>95.8</v>
      </c>
      <c r="AH103">
        <v>96.42</v>
      </c>
      <c r="AI103">
        <v>96.91</v>
      </c>
      <c r="AJ103">
        <v>97.47</v>
      </c>
      <c r="AK103">
        <v>98.5</v>
      </c>
      <c r="AL103">
        <v>98.76</v>
      </c>
    </row>
    <row r="104" spans="26:38">
      <c r="Z104">
        <v>10.42</v>
      </c>
      <c r="AA104">
        <v>85.31</v>
      </c>
      <c r="AB104">
        <v>88.81</v>
      </c>
      <c r="AC104">
        <v>91.75</v>
      </c>
      <c r="AD104">
        <v>93.09</v>
      </c>
      <c r="AE104">
        <v>94.73</v>
      </c>
      <c r="AF104">
        <v>94.93</v>
      </c>
      <c r="AG104">
        <v>95.49</v>
      </c>
      <c r="AH104">
        <v>96.15</v>
      </c>
      <c r="AI104">
        <v>96.65</v>
      </c>
      <c r="AJ104">
        <v>97.24</v>
      </c>
      <c r="AK104">
        <v>98.33</v>
      </c>
      <c r="AL104">
        <v>98.6</v>
      </c>
    </row>
    <row r="105" spans="26:38">
      <c r="Z105">
        <v>10.5</v>
      </c>
      <c r="AA105">
        <v>85.11</v>
      </c>
      <c r="AB105">
        <v>88.54</v>
      </c>
      <c r="AC105">
        <v>91.41</v>
      </c>
      <c r="AD105">
        <v>92.72</v>
      </c>
      <c r="AE105">
        <v>94.36</v>
      </c>
      <c r="AF105">
        <v>94.58</v>
      </c>
      <c r="AG105">
        <v>95.17</v>
      </c>
      <c r="AH105">
        <v>95.86</v>
      </c>
      <c r="AI105">
        <v>96.39</v>
      </c>
      <c r="AJ105">
        <v>97</v>
      </c>
      <c r="AK105">
        <v>98.15</v>
      </c>
      <c r="AL105">
        <v>98.44</v>
      </c>
    </row>
    <row r="106" spans="26:38">
      <c r="Z106">
        <v>10.58</v>
      </c>
      <c r="AA106">
        <v>84.9</v>
      </c>
      <c r="AB106">
        <v>88.27</v>
      </c>
      <c r="AC106">
        <v>91.06</v>
      </c>
      <c r="AD106">
        <v>92.34</v>
      </c>
      <c r="AE106">
        <v>93.98</v>
      </c>
      <c r="AF106">
        <v>94.21</v>
      </c>
      <c r="AG106">
        <v>94.84</v>
      </c>
      <c r="AH106">
        <v>95.57</v>
      </c>
      <c r="AI106">
        <v>96.12</v>
      </c>
      <c r="AJ106">
        <v>96.75</v>
      </c>
      <c r="AK106">
        <v>97.96</v>
      </c>
      <c r="AL106">
        <v>98.28</v>
      </c>
    </row>
    <row r="107" spans="26:38">
      <c r="Z107">
        <v>10.67</v>
      </c>
      <c r="AA107">
        <v>84.68</v>
      </c>
      <c r="AB107">
        <v>87.97</v>
      </c>
      <c r="AC107">
        <v>90.7</v>
      </c>
      <c r="AD107">
        <v>91.95</v>
      </c>
      <c r="AE107">
        <v>93.59</v>
      </c>
      <c r="AF107">
        <v>93.84</v>
      </c>
      <c r="AG107">
        <v>94.49</v>
      </c>
      <c r="AH107">
        <v>95.27</v>
      </c>
      <c r="AI107">
        <v>95.84</v>
      </c>
      <c r="AJ107">
        <v>96.49</v>
      </c>
      <c r="AK107">
        <v>97.77</v>
      </c>
      <c r="AL107">
        <v>98.11</v>
      </c>
    </row>
    <row r="108" spans="26:38">
      <c r="Z108">
        <v>10.75</v>
      </c>
      <c r="AA108">
        <v>84.45</v>
      </c>
      <c r="AB108">
        <v>87.67</v>
      </c>
      <c r="AC108">
        <v>90.33</v>
      </c>
      <c r="AD108">
        <v>91.54</v>
      </c>
      <c r="AE108">
        <v>93.18</v>
      </c>
      <c r="AF108">
        <v>93.45</v>
      </c>
      <c r="AG108">
        <v>94.14</v>
      </c>
      <c r="AH108">
        <v>94.96</v>
      </c>
      <c r="AI108">
        <v>95.55</v>
      </c>
      <c r="AJ108">
        <v>96.22</v>
      </c>
      <c r="AK108">
        <v>97.57</v>
      </c>
      <c r="AL108">
        <v>97.93</v>
      </c>
    </row>
    <row r="109" spans="26:38">
      <c r="Z109">
        <v>10.83</v>
      </c>
      <c r="AA109">
        <v>84.21</v>
      </c>
      <c r="AB109">
        <v>87.36</v>
      </c>
      <c r="AC109">
        <v>89.94</v>
      </c>
      <c r="AD109">
        <v>91.12</v>
      </c>
      <c r="AE109">
        <v>92.77</v>
      </c>
      <c r="AF109">
        <v>93.05</v>
      </c>
      <c r="AG109">
        <v>93.78</v>
      </c>
      <c r="AH109">
        <v>94.64</v>
      </c>
      <c r="AI109">
        <v>95.25</v>
      </c>
      <c r="AJ109">
        <v>95.94</v>
      </c>
      <c r="AK109">
        <v>97.37</v>
      </c>
      <c r="AL109">
        <v>97.75</v>
      </c>
    </row>
    <row r="110" spans="26:38">
      <c r="Z110">
        <v>10.92</v>
      </c>
      <c r="AA110">
        <v>83.96</v>
      </c>
      <c r="AB110">
        <v>87.03</v>
      </c>
      <c r="AC110">
        <v>89.55</v>
      </c>
      <c r="AD110">
        <v>90.69</v>
      </c>
      <c r="AE110">
        <v>92.34</v>
      </c>
      <c r="AF110">
        <v>92.63</v>
      </c>
      <c r="AG110">
        <v>93.4</v>
      </c>
      <c r="AH110">
        <v>94.31</v>
      </c>
      <c r="AI110">
        <v>94.94</v>
      </c>
      <c r="AJ110">
        <v>95.66</v>
      </c>
      <c r="AK110">
        <v>97.16</v>
      </c>
      <c r="AL110">
        <v>97.56</v>
      </c>
    </row>
    <row r="111" spans="26:38">
      <c r="Z111">
        <v>11</v>
      </c>
      <c r="AA111">
        <v>83.7</v>
      </c>
      <c r="AB111">
        <v>86.69</v>
      </c>
      <c r="AC111">
        <v>89.14</v>
      </c>
      <c r="AD111">
        <v>90.24</v>
      </c>
      <c r="AE111">
        <v>91.9</v>
      </c>
      <c r="AF111">
        <v>92.21</v>
      </c>
      <c r="AG111">
        <v>93.02</v>
      </c>
      <c r="AH111">
        <v>93.97</v>
      </c>
      <c r="AI111">
        <v>94.62</v>
      </c>
      <c r="AJ111">
        <v>95.37</v>
      </c>
      <c r="AK111">
        <v>96.94</v>
      </c>
      <c r="AL111">
        <v>97.37</v>
      </c>
    </row>
    <row r="112" spans="26:38">
      <c r="Z112">
        <v>11.08</v>
      </c>
      <c r="AA112">
        <v>83.43</v>
      </c>
      <c r="AB112">
        <v>86.34</v>
      </c>
      <c r="AC112">
        <v>88.71</v>
      </c>
      <c r="AD112">
        <v>89.78</v>
      </c>
      <c r="AE112">
        <v>91.44</v>
      </c>
      <c r="AF112">
        <v>91.77</v>
      </c>
      <c r="AG112">
        <v>92.62</v>
      </c>
      <c r="AH112">
        <v>93.62</v>
      </c>
      <c r="AI112">
        <v>94.3</v>
      </c>
      <c r="AJ112">
        <v>95.07</v>
      </c>
      <c r="AK112">
        <v>96.71</v>
      </c>
      <c r="AL112">
        <v>97.17</v>
      </c>
    </row>
    <row r="113" spans="26:38">
      <c r="Z113">
        <v>11.17</v>
      </c>
      <c r="AA113">
        <v>83.15</v>
      </c>
      <c r="AB113">
        <v>85.98</v>
      </c>
      <c r="AC113">
        <v>88.28</v>
      </c>
      <c r="AD113">
        <v>89.31</v>
      </c>
      <c r="AE113">
        <v>90.98</v>
      </c>
      <c r="AF113">
        <v>91.33</v>
      </c>
      <c r="AG113">
        <v>92.21</v>
      </c>
      <c r="AH113">
        <v>93.26</v>
      </c>
      <c r="AI113">
        <v>93.96</v>
      </c>
      <c r="AJ113">
        <v>94.76</v>
      </c>
      <c r="AK113">
        <v>96.48</v>
      </c>
      <c r="AL113">
        <v>96.97</v>
      </c>
    </row>
    <row r="114" spans="26:38">
      <c r="Z114">
        <v>11.25</v>
      </c>
      <c r="AA114">
        <v>82.86</v>
      </c>
      <c r="AB114">
        <v>85.61</v>
      </c>
      <c r="AC114">
        <v>87.83</v>
      </c>
      <c r="AD114">
        <v>88.83</v>
      </c>
      <c r="AE114">
        <v>90.5</v>
      </c>
      <c r="AF114">
        <v>90.87</v>
      </c>
      <c r="AG114">
        <v>91.79</v>
      </c>
      <c r="AH114">
        <v>92.89</v>
      </c>
      <c r="AI114">
        <v>93.62</v>
      </c>
      <c r="AJ114">
        <v>94.44</v>
      </c>
      <c r="AK114">
        <v>96.24</v>
      </c>
      <c r="AL114">
        <v>96.76</v>
      </c>
    </row>
    <row r="115" spans="26:38">
      <c r="Z115">
        <v>11.33</v>
      </c>
      <c r="AA115">
        <v>82.56</v>
      </c>
      <c r="AB115">
        <v>85.22</v>
      </c>
      <c r="AC115">
        <v>87.37</v>
      </c>
      <c r="AD115">
        <v>88.33</v>
      </c>
      <c r="AE115">
        <v>90.01</v>
      </c>
      <c r="AF115">
        <v>90.39</v>
      </c>
      <c r="AG115">
        <v>91.37</v>
      </c>
      <c r="AH115">
        <v>92.52</v>
      </c>
      <c r="AI115">
        <v>93.27</v>
      </c>
      <c r="AJ115">
        <v>94.12</v>
      </c>
      <c r="AK115">
        <v>96</v>
      </c>
      <c r="AL115">
        <v>96.54</v>
      </c>
    </row>
    <row r="116" spans="26:38">
      <c r="Z116">
        <v>11.42</v>
      </c>
      <c r="AA116">
        <v>82.24</v>
      </c>
      <c r="AB116">
        <v>84.82</v>
      </c>
      <c r="AC116">
        <v>86.9</v>
      </c>
      <c r="AD116">
        <v>87.83</v>
      </c>
      <c r="AE116">
        <v>89.5</v>
      </c>
      <c r="AF116">
        <v>89.91</v>
      </c>
      <c r="AG116">
        <v>90.93</v>
      </c>
      <c r="AH116">
        <v>92.13</v>
      </c>
      <c r="AI116">
        <v>92.91</v>
      </c>
      <c r="AJ116">
        <v>93.78</v>
      </c>
      <c r="AK116">
        <v>95.75</v>
      </c>
      <c r="AL116">
        <v>96.32</v>
      </c>
    </row>
    <row r="117" spans="26:38">
      <c r="Z117">
        <v>11.5</v>
      </c>
      <c r="AA117">
        <v>81.92</v>
      </c>
      <c r="AB117">
        <v>84.42</v>
      </c>
      <c r="AC117">
        <v>86.41</v>
      </c>
      <c r="AD117">
        <v>87.31</v>
      </c>
      <c r="AE117">
        <v>88.99</v>
      </c>
      <c r="AF117">
        <v>89.42</v>
      </c>
      <c r="AG117">
        <v>90.48</v>
      </c>
      <c r="AH117">
        <v>91.73</v>
      </c>
      <c r="AI117">
        <v>92.54</v>
      </c>
      <c r="AJ117">
        <v>93.44</v>
      </c>
      <c r="AK117">
        <v>95.49</v>
      </c>
      <c r="AL117">
        <v>96.09</v>
      </c>
    </row>
    <row r="118" spans="26:38">
      <c r="Z118">
        <v>11.58</v>
      </c>
      <c r="AA118">
        <v>81.59</v>
      </c>
      <c r="AB118">
        <v>83.99</v>
      </c>
      <c r="AC118">
        <v>85.92</v>
      </c>
      <c r="AD118">
        <v>86.77</v>
      </c>
      <c r="AE118">
        <v>88.46</v>
      </c>
      <c r="AF118">
        <v>88.91</v>
      </c>
      <c r="AG118">
        <v>90.02</v>
      </c>
      <c r="AH118">
        <v>91.33</v>
      </c>
      <c r="AI118">
        <v>92.16</v>
      </c>
      <c r="AJ118">
        <v>93.09</v>
      </c>
      <c r="AK118">
        <v>95.23</v>
      </c>
      <c r="AL118">
        <v>95.86</v>
      </c>
    </row>
    <row r="119" spans="26:38">
      <c r="Z119">
        <v>11.67</v>
      </c>
      <c r="AA119">
        <v>81.239999999999995</v>
      </c>
      <c r="AB119">
        <v>83.56</v>
      </c>
      <c r="AC119">
        <v>85.41</v>
      </c>
      <c r="AD119">
        <v>86.23</v>
      </c>
      <c r="AE119">
        <v>87.92</v>
      </c>
      <c r="AF119">
        <v>88.39</v>
      </c>
      <c r="AG119">
        <v>89.54</v>
      </c>
      <c r="AH119">
        <v>90.92</v>
      </c>
      <c r="AI119">
        <v>91.77</v>
      </c>
      <c r="AJ119">
        <v>92.73</v>
      </c>
      <c r="AK119">
        <v>94.96</v>
      </c>
      <c r="AL119">
        <v>95.62</v>
      </c>
    </row>
    <row r="120" spans="26:38">
      <c r="Z120">
        <v>11.75</v>
      </c>
      <c r="AA120">
        <v>80.89</v>
      </c>
      <c r="AB120">
        <v>83.12</v>
      </c>
      <c r="AC120">
        <v>84.88</v>
      </c>
      <c r="AD120">
        <v>85.67</v>
      </c>
      <c r="AE120">
        <v>87.37</v>
      </c>
      <c r="AF120">
        <v>87.86</v>
      </c>
      <c r="AG120">
        <v>89.06</v>
      </c>
      <c r="AH120">
        <v>90.49</v>
      </c>
      <c r="AI120">
        <v>91.37</v>
      </c>
      <c r="AJ120">
        <v>92.37</v>
      </c>
      <c r="AK120">
        <v>94.69</v>
      </c>
      <c r="AL120">
        <v>95.38</v>
      </c>
    </row>
    <row r="121" spans="26:38">
      <c r="Z121">
        <v>11.83</v>
      </c>
      <c r="AA121">
        <v>80.52</v>
      </c>
      <c r="AB121">
        <v>82.66</v>
      </c>
      <c r="AC121">
        <v>84.35</v>
      </c>
      <c r="AD121">
        <v>85.1</v>
      </c>
      <c r="AE121">
        <v>86.8</v>
      </c>
      <c r="AF121">
        <v>87.32</v>
      </c>
      <c r="AG121">
        <v>88.57</v>
      </c>
      <c r="AH121">
        <v>90.06</v>
      </c>
      <c r="AI121">
        <v>90.97</v>
      </c>
      <c r="AJ121">
        <v>91.99</v>
      </c>
      <c r="AK121">
        <v>94.4</v>
      </c>
      <c r="AL121">
        <v>95.13</v>
      </c>
    </row>
    <row r="122" spans="26:38">
      <c r="Z122">
        <v>11.92</v>
      </c>
      <c r="AA122">
        <v>80.150000000000006</v>
      </c>
      <c r="AB122">
        <v>82.19</v>
      </c>
      <c r="AC122">
        <v>83.8</v>
      </c>
      <c r="AD122">
        <v>84.52</v>
      </c>
      <c r="AE122">
        <v>86.23</v>
      </c>
      <c r="AF122">
        <v>86.76</v>
      </c>
      <c r="AG122">
        <v>88.06</v>
      </c>
      <c r="AH122">
        <v>89.62</v>
      </c>
      <c r="AI122">
        <v>90.55</v>
      </c>
      <c r="AJ122">
        <v>91.61</v>
      </c>
      <c r="AK122">
        <v>94.11</v>
      </c>
      <c r="AL122">
        <v>94.88</v>
      </c>
    </row>
    <row r="123" spans="26:38">
      <c r="Z123">
        <v>12</v>
      </c>
      <c r="AA123">
        <v>79.760000000000005</v>
      </c>
      <c r="AB123">
        <v>81.709999999999994</v>
      </c>
      <c r="AC123">
        <v>83.24</v>
      </c>
      <c r="AD123">
        <v>83.92</v>
      </c>
      <c r="AE123">
        <v>85.64</v>
      </c>
      <c r="AF123">
        <v>86.2</v>
      </c>
      <c r="AG123">
        <v>87.55</v>
      </c>
      <c r="AH123">
        <v>89.16</v>
      </c>
      <c r="AI123">
        <v>90.13</v>
      </c>
      <c r="AJ123">
        <v>91.22</v>
      </c>
      <c r="AK123">
        <v>93.82</v>
      </c>
      <c r="AL123">
        <v>94.61</v>
      </c>
    </row>
  </sheetData>
  <mergeCells count="1">
    <mergeCell ref="B1:M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dimension ref="A1:AQ123"/>
  <sheetViews>
    <sheetView topLeftCell="V96" workbookViewId="0">
      <selection activeCell="R3" sqref="R3"/>
    </sheetView>
  </sheetViews>
  <sheetFormatPr baseColWidth="10" defaultColWidth="11" defaultRowHeight="16"/>
  <cols>
    <col min="1" max="1" width="10.5" bestFit="1" customWidth="1"/>
    <col min="2" max="17" width="3.33203125" bestFit="1" customWidth="1"/>
    <col min="18" max="18" width="3.83203125" bestFit="1" customWidth="1"/>
  </cols>
  <sheetData>
    <row r="1" spans="1:43" ht="17" thickBot="1">
      <c r="A1" s="23" t="s">
        <v>67</v>
      </c>
      <c r="B1" s="330" t="s">
        <v>9</v>
      </c>
      <c r="C1" s="331"/>
      <c r="D1" s="331"/>
      <c r="E1" s="331"/>
      <c r="F1" s="331"/>
      <c r="G1" s="331"/>
      <c r="H1" s="331"/>
      <c r="I1" s="331"/>
      <c r="J1" s="331"/>
      <c r="K1" s="331"/>
      <c r="L1" s="331"/>
      <c r="M1" s="331"/>
      <c r="N1" s="331"/>
      <c r="O1" s="331"/>
      <c r="P1" s="331"/>
      <c r="Q1" s="331"/>
      <c r="R1" s="332"/>
      <c r="S1" t="s">
        <v>20</v>
      </c>
      <c r="T1" t="s">
        <v>20</v>
      </c>
      <c r="U1" t="s">
        <v>20</v>
      </c>
      <c r="V1" t="s">
        <v>20</v>
      </c>
    </row>
    <row r="2" spans="1:43"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5">
        <v>77</v>
      </c>
      <c r="S2" t="s">
        <v>20</v>
      </c>
      <c r="T2" t="s">
        <v>20</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77</v>
      </c>
    </row>
    <row r="3" spans="1:43">
      <c r="A3" s="6" t="s">
        <v>21</v>
      </c>
      <c r="B3" s="7">
        <v>23.7</v>
      </c>
      <c r="C3" s="8">
        <v>24.1</v>
      </c>
      <c r="D3" s="7">
        <v>25.1</v>
      </c>
      <c r="E3" s="8">
        <v>26.1</v>
      </c>
      <c r="F3" s="7">
        <v>28.9</v>
      </c>
      <c r="G3" s="8">
        <v>31.4</v>
      </c>
      <c r="H3" s="7">
        <v>31.7</v>
      </c>
      <c r="I3" s="8">
        <v>33.700000000000003</v>
      </c>
      <c r="J3" s="7">
        <v>34.5</v>
      </c>
      <c r="K3" s="8">
        <v>36.299999999999997</v>
      </c>
      <c r="L3" s="7">
        <v>38.5</v>
      </c>
      <c r="M3" s="8">
        <v>38.9</v>
      </c>
      <c r="N3" s="7">
        <v>42.4</v>
      </c>
      <c r="O3" s="8">
        <v>45.4</v>
      </c>
      <c r="P3" s="7">
        <v>47.8</v>
      </c>
      <c r="Q3" s="8">
        <v>56.8</v>
      </c>
      <c r="R3" s="9">
        <v>58.7</v>
      </c>
      <c r="S3" t="s">
        <v>20</v>
      </c>
      <c r="T3" t="s">
        <v>20</v>
      </c>
      <c r="U3" t="s">
        <v>20</v>
      </c>
      <c r="V3" t="s">
        <v>20</v>
      </c>
      <c r="Z3">
        <v>2</v>
      </c>
      <c r="AA3">
        <v>34.68</v>
      </c>
      <c r="AB3">
        <v>35.840000000000003</v>
      </c>
      <c r="AC3">
        <v>38.83</v>
      </c>
      <c r="AD3">
        <v>41.7</v>
      </c>
      <c r="AE3">
        <v>44.85</v>
      </c>
      <c r="AF3">
        <v>47.67</v>
      </c>
      <c r="AG3">
        <v>48.73</v>
      </c>
      <c r="AH3">
        <v>51.39</v>
      </c>
      <c r="AI3">
        <v>53.5</v>
      </c>
      <c r="AJ3">
        <v>55.48</v>
      </c>
      <c r="AK3">
        <v>58.76</v>
      </c>
      <c r="AL3">
        <v>59.76</v>
      </c>
      <c r="AM3">
        <v>62.64</v>
      </c>
      <c r="AN3">
        <v>64.87</v>
      </c>
      <c r="AO3">
        <v>66.94</v>
      </c>
      <c r="AP3">
        <v>72.92</v>
      </c>
      <c r="AQ3">
        <v>74.28</v>
      </c>
    </row>
    <row r="4" spans="1:43">
      <c r="A4" s="6" t="s">
        <v>22</v>
      </c>
      <c r="B4" s="7">
        <v>25.7</v>
      </c>
      <c r="C4" s="8">
        <v>26.3</v>
      </c>
      <c r="D4" s="7">
        <v>27.6</v>
      </c>
      <c r="E4" s="8">
        <v>28.9</v>
      </c>
      <c r="F4" s="7">
        <v>31.8</v>
      </c>
      <c r="G4" s="8">
        <v>34.299999999999997</v>
      </c>
      <c r="H4" s="7">
        <v>34.799999999999997</v>
      </c>
      <c r="I4" s="8">
        <v>36.9</v>
      </c>
      <c r="J4" s="7">
        <v>37.9</v>
      </c>
      <c r="K4" s="8">
        <v>39.700000000000003</v>
      </c>
      <c r="L4" s="7">
        <v>42.1</v>
      </c>
      <c r="M4" s="8">
        <v>42.6</v>
      </c>
      <c r="N4" s="7">
        <v>46</v>
      </c>
      <c r="O4" s="8">
        <v>48.9</v>
      </c>
      <c r="P4" s="7">
        <v>51.3</v>
      </c>
      <c r="Q4" s="8">
        <v>59.7</v>
      </c>
      <c r="R4" s="9">
        <v>61.5</v>
      </c>
      <c r="S4" t="s">
        <v>20</v>
      </c>
      <c r="T4" t="s">
        <v>20</v>
      </c>
      <c r="U4" t="s">
        <v>20</v>
      </c>
      <c r="V4" t="s">
        <v>20</v>
      </c>
      <c r="Z4">
        <v>2.08</v>
      </c>
      <c r="AA4">
        <v>35.14</v>
      </c>
      <c r="AB4">
        <v>36.32</v>
      </c>
      <c r="AC4">
        <v>39.409999999999997</v>
      </c>
      <c r="AD4">
        <v>42.36</v>
      </c>
      <c r="AE4">
        <v>45.53</v>
      </c>
      <c r="AF4">
        <v>48.36</v>
      </c>
      <c r="AG4">
        <v>49.46</v>
      </c>
      <c r="AH4">
        <v>52.15</v>
      </c>
      <c r="AI4">
        <v>54.31</v>
      </c>
      <c r="AJ4">
        <v>56.3</v>
      </c>
      <c r="AK4">
        <v>59.62</v>
      </c>
      <c r="AL4">
        <v>60.65</v>
      </c>
      <c r="AM4">
        <v>63.5</v>
      </c>
      <c r="AN4">
        <v>65.7</v>
      </c>
      <c r="AO4">
        <v>67.75</v>
      </c>
      <c r="AP4">
        <v>73.61</v>
      </c>
      <c r="AQ4">
        <v>74.930000000000007</v>
      </c>
    </row>
    <row r="5" spans="1:43">
      <c r="A5" s="6" t="s">
        <v>23</v>
      </c>
      <c r="B5" s="7">
        <v>27.6</v>
      </c>
      <c r="C5" s="8">
        <v>28.3</v>
      </c>
      <c r="D5" s="7">
        <v>30</v>
      </c>
      <c r="E5" s="8">
        <v>31.6</v>
      </c>
      <c r="F5" s="7">
        <v>34.5</v>
      </c>
      <c r="G5" s="8">
        <v>37.1</v>
      </c>
      <c r="H5" s="7">
        <v>37.700000000000003</v>
      </c>
      <c r="I5" s="8">
        <v>39.9</v>
      </c>
      <c r="J5" s="7">
        <v>41.2</v>
      </c>
      <c r="K5" s="8">
        <v>43</v>
      </c>
      <c r="L5" s="7">
        <v>45.6</v>
      </c>
      <c r="M5" s="8">
        <v>46.2</v>
      </c>
      <c r="N5" s="7">
        <v>49.5</v>
      </c>
      <c r="O5" s="8">
        <v>52.2</v>
      </c>
      <c r="P5" s="7">
        <v>54.6</v>
      </c>
      <c r="Q5" s="8">
        <v>62.5</v>
      </c>
      <c r="R5" s="9">
        <v>64.2</v>
      </c>
      <c r="S5" t="s">
        <v>20</v>
      </c>
      <c r="T5" t="s">
        <v>20</v>
      </c>
      <c r="U5" t="s">
        <v>20</v>
      </c>
      <c r="V5" t="s">
        <v>20</v>
      </c>
      <c r="Z5">
        <v>2.17</v>
      </c>
      <c r="AA5">
        <v>35.590000000000003</v>
      </c>
      <c r="AB5">
        <v>36.81</v>
      </c>
      <c r="AC5">
        <v>39.979999999999997</v>
      </c>
      <c r="AD5">
        <v>43.01</v>
      </c>
      <c r="AE5">
        <v>46.19</v>
      </c>
      <c r="AF5">
        <v>49.05</v>
      </c>
      <c r="AG5">
        <v>50.18</v>
      </c>
      <c r="AH5">
        <v>52.9</v>
      </c>
      <c r="AI5">
        <v>55.11</v>
      </c>
      <c r="AJ5">
        <v>57.11</v>
      </c>
      <c r="AK5">
        <v>60.47</v>
      </c>
      <c r="AL5">
        <v>61.53</v>
      </c>
      <c r="AM5">
        <v>64.349999999999994</v>
      </c>
      <c r="AN5">
        <v>66.52</v>
      </c>
      <c r="AO5">
        <v>68.55</v>
      </c>
      <c r="AP5">
        <v>74.28</v>
      </c>
      <c r="AQ5">
        <v>75.58</v>
      </c>
    </row>
    <row r="6" spans="1:43" ht="17" thickBot="1">
      <c r="A6" s="10" t="s">
        <v>24</v>
      </c>
      <c r="B6" s="11">
        <v>29.5</v>
      </c>
      <c r="C6" s="12">
        <v>30.3</v>
      </c>
      <c r="D6" s="11">
        <v>32.299999999999997</v>
      </c>
      <c r="E6" s="12">
        <v>34.200000000000003</v>
      </c>
      <c r="F6" s="11">
        <v>37.200000000000003</v>
      </c>
      <c r="G6" s="12">
        <v>39.799999999999997</v>
      </c>
      <c r="H6" s="11">
        <v>40.5</v>
      </c>
      <c r="I6" s="12">
        <v>42.9</v>
      </c>
      <c r="J6" s="11">
        <v>44.4</v>
      </c>
      <c r="K6" s="12">
        <v>46.2</v>
      </c>
      <c r="L6" s="11">
        <v>49</v>
      </c>
      <c r="M6" s="12">
        <v>49.7</v>
      </c>
      <c r="N6" s="11">
        <v>52.9</v>
      </c>
      <c r="O6" s="12">
        <v>55.5</v>
      </c>
      <c r="P6" s="11">
        <v>57.8</v>
      </c>
      <c r="Q6" s="12">
        <v>65.2</v>
      </c>
      <c r="R6" s="13">
        <v>66.8</v>
      </c>
      <c r="S6" t="s">
        <v>20</v>
      </c>
      <c r="T6" t="s">
        <v>20</v>
      </c>
      <c r="U6" t="s">
        <v>20</v>
      </c>
      <c r="V6" t="s">
        <v>20</v>
      </c>
      <c r="Z6">
        <v>2.25</v>
      </c>
      <c r="AA6">
        <v>36.04</v>
      </c>
      <c r="AB6">
        <v>37.28</v>
      </c>
      <c r="AC6">
        <v>40.54</v>
      </c>
      <c r="AD6">
        <v>43.65</v>
      </c>
      <c r="AE6">
        <v>46.84</v>
      </c>
      <c r="AF6">
        <v>49.73</v>
      </c>
      <c r="AG6">
        <v>50.9</v>
      </c>
      <c r="AH6">
        <v>53.64</v>
      </c>
      <c r="AI6">
        <v>55.91</v>
      </c>
      <c r="AJ6">
        <v>57.91</v>
      </c>
      <c r="AK6">
        <v>61.31</v>
      </c>
      <c r="AL6">
        <v>62.39</v>
      </c>
      <c r="AM6">
        <v>65.19</v>
      </c>
      <c r="AN6">
        <v>67.319999999999993</v>
      </c>
      <c r="AO6">
        <v>69.34</v>
      </c>
      <c r="AP6">
        <v>74.95</v>
      </c>
      <c r="AQ6">
        <v>76.23</v>
      </c>
    </row>
    <row r="7" spans="1:43">
      <c r="A7" s="6" t="s">
        <v>25</v>
      </c>
      <c r="B7" s="7">
        <v>31.2</v>
      </c>
      <c r="C7" s="8">
        <v>32.200000000000003</v>
      </c>
      <c r="D7" s="7">
        <v>34.5</v>
      </c>
      <c r="E7" s="8">
        <v>36.799999999999997</v>
      </c>
      <c r="F7" s="7">
        <v>39.799999999999997</v>
      </c>
      <c r="G7" s="8">
        <v>42.5</v>
      </c>
      <c r="H7" s="7">
        <v>43.3</v>
      </c>
      <c r="I7" s="8">
        <v>45.7</v>
      </c>
      <c r="J7" s="7">
        <v>47.4</v>
      </c>
      <c r="K7" s="8">
        <v>49.3</v>
      </c>
      <c r="L7" s="7">
        <v>52.3</v>
      </c>
      <c r="M7" s="8">
        <v>53.1</v>
      </c>
      <c r="N7" s="7">
        <v>56.2</v>
      </c>
      <c r="O7" s="8">
        <v>58.7</v>
      </c>
      <c r="P7" s="7">
        <v>60.9</v>
      </c>
      <c r="Q7" s="8">
        <v>67.8</v>
      </c>
      <c r="R7" s="9">
        <v>69.3</v>
      </c>
      <c r="S7" t="s">
        <v>20</v>
      </c>
      <c r="T7" t="s">
        <v>20</v>
      </c>
      <c r="U7" t="s">
        <v>20</v>
      </c>
      <c r="V7" t="s">
        <v>20</v>
      </c>
      <c r="Z7">
        <v>2.33</v>
      </c>
      <c r="AA7">
        <v>36.47</v>
      </c>
      <c r="AB7">
        <v>37.75</v>
      </c>
      <c r="AC7">
        <v>41.1</v>
      </c>
      <c r="AD7">
        <v>44.28</v>
      </c>
      <c r="AE7">
        <v>47.49</v>
      </c>
      <c r="AF7">
        <v>50.41</v>
      </c>
      <c r="AG7">
        <v>51.6</v>
      </c>
      <c r="AH7">
        <v>54.38</v>
      </c>
      <c r="AI7">
        <v>56.69</v>
      </c>
      <c r="AJ7">
        <v>58.71</v>
      </c>
      <c r="AK7">
        <v>62.14</v>
      </c>
      <c r="AL7">
        <v>63.25</v>
      </c>
      <c r="AM7">
        <v>66.02</v>
      </c>
      <c r="AN7">
        <v>68.12</v>
      </c>
      <c r="AO7">
        <v>70.12</v>
      </c>
      <c r="AP7">
        <v>75.599999999999994</v>
      </c>
      <c r="AQ7">
        <v>76.86</v>
      </c>
    </row>
    <row r="8" spans="1:43">
      <c r="A8" s="6" t="s">
        <v>22</v>
      </c>
      <c r="B8" s="7">
        <v>32.9</v>
      </c>
      <c r="C8" s="8">
        <v>34</v>
      </c>
      <c r="D8" s="7">
        <v>36.6</v>
      </c>
      <c r="E8" s="8">
        <v>39.200000000000003</v>
      </c>
      <c r="F8" s="7">
        <v>42.3</v>
      </c>
      <c r="G8" s="8">
        <v>45</v>
      </c>
      <c r="H8" s="7">
        <v>45.9</v>
      </c>
      <c r="I8" s="8">
        <v>48.5</v>
      </c>
      <c r="J8" s="7">
        <v>50.4</v>
      </c>
      <c r="K8" s="8">
        <v>52.3</v>
      </c>
      <c r="L8" s="7">
        <v>55.5</v>
      </c>
      <c r="M8" s="8">
        <v>56.4</v>
      </c>
      <c r="N8" s="7">
        <v>59.3</v>
      </c>
      <c r="O8" s="8">
        <v>61.7</v>
      </c>
      <c r="P8" s="7">
        <v>63.8</v>
      </c>
      <c r="Q8" s="8">
        <v>70.3</v>
      </c>
      <c r="R8" s="9">
        <v>71.8</v>
      </c>
      <c r="S8" t="s">
        <v>20</v>
      </c>
      <c r="T8" t="s">
        <v>20</v>
      </c>
      <c r="U8" t="s">
        <v>20</v>
      </c>
      <c r="V8" t="s">
        <v>20</v>
      </c>
      <c r="Z8">
        <v>2.42</v>
      </c>
      <c r="AA8">
        <v>36.9</v>
      </c>
      <c r="AB8">
        <v>38.21</v>
      </c>
      <c r="AC8">
        <v>41.65</v>
      </c>
      <c r="AD8">
        <v>44.9</v>
      </c>
      <c r="AE8">
        <v>48.13</v>
      </c>
      <c r="AF8">
        <v>51.07</v>
      </c>
      <c r="AG8">
        <v>52.3</v>
      </c>
      <c r="AH8">
        <v>55.11</v>
      </c>
      <c r="AI8">
        <v>57.47</v>
      </c>
      <c r="AJ8">
        <v>59.49</v>
      </c>
      <c r="AK8">
        <v>62.96</v>
      </c>
      <c r="AL8">
        <v>64.099999999999994</v>
      </c>
      <c r="AM8">
        <v>66.84</v>
      </c>
      <c r="AN8">
        <v>68.91</v>
      </c>
      <c r="AO8">
        <v>70.89</v>
      </c>
      <c r="AP8">
        <v>76.25</v>
      </c>
      <c r="AQ8">
        <v>77.48</v>
      </c>
    </row>
    <row r="9" spans="1:43">
      <c r="A9" s="6" t="s">
        <v>23</v>
      </c>
      <c r="B9" s="7">
        <v>34.6</v>
      </c>
      <c r="C9" s="8">
        <v>35.700000000000003</v>
      </c>
      <c r="D9" s="7">
        <v>38.700000000000003</v>
      </c>
      <c r="E9" s="8">
        <v>41.5</v>
      </c>
      <c r="F9" s="7">
        <v>44.7</v>
      </c>
      <c r="G9" s="8">
        <v>47.5</v>
      </c>
      <c r="H9" s="7">
        <v>48.5</v>
      </c>
      <c r="I9" s="8">
        <v>51.2</v>
      </c>
      <c r="J9" s="7">
        <v>53.3</v>
      </c>
      <c r="K9" s="8">
        <v>55.2</v>
      </c>
      <c r="L9" s="7">
        <v>58.5</v>
      </c>
      <c r="M9" s="8">
        <v>59.5</v>
      </c>
      <c r="N9" s="7">
        <v>62.4</v>
      </c>
      <c r="O9" s="8">
        <v>64.599999999999994</v>
      </c>
      <c r="P9" s="7">
        <v>66.7</v>
      </c>
      <c r="Q9" s="8">
        <v>72.7</v>
      </c>
      <c r="R9" s="9">
        <v>74.099999999999994</v>
      </c>
      <c r="S9" t="s">
        <v>20</v>
      </c>
      <c r="T9" t="s">
        <v>20</v>
      </c>
      <c r="U9" t="s">
        <v>20</v>
      </c>
      <c r="V9" t="s">
        <v>20</v>
      </c>
      <c r="Z9">
        <v>2.5</v>
      </c>
      <c r="AA9">
        <v>37.33</v>
      </c>
      <c r="AB9">
        <v>38.659999999999997</v>
      </c>
      <c r="AC9">
        <v>42.19</v>
      </c>
      <c r="AD9">
        <v>45.51</v>
      </c>
      <c r="AE9">
        <v>48.76</v>
      </c>
      <c r="AF9">
        <v>51.73</v>
      </c>
      <c r="AG9">
        <v>52.99</v>
      </c>
      <c r="AH9">
        <v>55.82</v>
      </c>
      <c r="AI9">
        <v>58.23</v>
      </c>
      <c r="AJ9">
        <v>60.26</v>
      </c>
      <c r="AK9">
        <v>63.77</v>
      </c>
      <c r="AL9">
        <v>64.94</v>
      </c>
      <c r="AM9">
        <v>67.650000000000006</v>
      </c>
      <c r="AN9">
        <v>69.69</v>
      </c>
      <c r="AO9">
        <v>71.650000000000006</v>
      </c>
      <c r="AP9">
        <v>76.89</v>
      </c>
      <c r="AQ9">
        <v>78.099999999999994</v>
      </c>
    </row>
    <row r="10" spans="1:43" ht="17" thickBot="1">
      <c r="A10" s="10" t="s">
        <v>24</v>
      </c>
      <c r="B10" s="11">
        <v>36.1</v>
      </c>
      <c r="C10" s="12">
        <v>37.299999999999997</v>
      </c>
      <c r="D10" s="11">
        <v>40.6</v>
      </c>
      <c r="E10" s="12">
        <v>43.7</v>
      </c>
      <c r="F10" s="11">
        <v>46.9</v>
      </c>
      <c r="G10" s="12">
        <v>49.8</v>
      </c>
      <c r="H10" s="11">
        <v>51</v>
      </c>
      <c r="I10" s="12">
        <v>53.7</v>
      </c>
      <c r="J10" s="11">
        <v>56</v>
      </c>
      <c r="K10" s="12">
        <v>58</v>
      </c>
      <c r="L10" s="11">
        <v>61.4</v>
      </c>
      <c r="M10" s="12">
        <v>62.5</v>
      </c>
      <c r="N10" s="11">
        <v>65.3</v>
      </c>
      <c r="O10" s="12">
        <v>67.400000000000006</v>
      </c>
      <c r="P10" s="11">
        <v>69.5</v>
      </c>
      <c r="Q10" s="12">
        <v>75</v>
      </c>
      <c r="R10" s="13">
        <v>76.3</v>
      </c>
      <c r="S10" t="s">
        <v>20</v>
      </c>
      <c r="T10" t="s">
        <v>20</v>
      </c>
      <c r="U10" t="s">
        <v>20</v>
      </c>
      <c r="V10" t="s">
        <v>20</v>
      </c>
      <c r="Z10">
        <v>2.58</v>
      </c>
      <c r="AA10">
        <v>37.75</v>
      </c>
      <c r="AB10">
        <v>39.11</v>
      </c>
      <c r="AC10">
        <v>42.72</v>
      </c>
      <c r="AD10">
        <v>46.12</v>
      </c>
      <c r="AE10">
        <v>49.38</v>
      </c>
      <c r="AF10">
        <v>52.38</v>
      </c>
      <c r="AG10">
        <v>53.68</v>
      </c>
      <c r="AH10">
        <v>56.54</v>
      </c>
      <c r="AI10">
        <v>58.99</v>
      </c>
      <c r="AJ10">
        <v>61.03</v>
      </c>
      <c r="AK10">
        <v>64.569999999999993</v>
      </c>
      <c r="AL10">
        <v>65.760000000000005</v>
      </c>
      <c r="AM10">
        <v>68.45</v>
      </c>
      <c r="AN10">
        <v>70.459999999999994</v>
      </c>
      <c r="AO10">
        <v>72.400000000000006</v>
      </c>
      <c r="AP10">
        <v>77.53</v>
      </c>
      <c r="AQ10">
        <v>78.709999999999994</v>
      </c>
    </row>
    <row r="11" spans="1:43">
      <c r="A11" s="6" t="s">
        <v>26</v>
      </c>
      <c r="B11" s="7">
        <v>37.6</v>
      </c>
      <c r="C11" s="8">
        <v>38.9</v>
      </c>
      <c r="D11" s="7">
        <v>42.5</v>
      </c>
      <c r="E11" s="8">
        <v>45.9</v>
      </c>
      <c r="F11" s="7">
        <v>49.1</v>
      </c>
      <c r="G11" s="8">
        <v>52.1</v>
      </c>
      <c r="H11" s="7">
        <v>53.4</v>
      </c>
      <c r="I11" s="8">
        <v>56.2</v>
      </c>
      <c r="J11" s="7">
        <v>58.7</v>
      </c>
      <c r="K11" s="8">
        <v>60.7</v>
      </c>
      <c r="L11" s="7">
        <v>64.2</v>
      </c>
      <c r="M11" s="8">
        <v>65.400000000000006</v>
      </c>
      <c r="N11" s="7">
        <v>68.099999999999994</v>
      </c>
      <c r="O11" s="8">
        <v>70.099999999999994</v>
      </c>
      <c r="P11" s="7">
        <v>72.099999999999994</v>
      </c>
      <c r="Q11" s="8">
        <v>77.3</v>
      </c>
      <c r="R11" s="9">
        <v>78.5</v>
      </c>
      <c r="S11" t="s">
        <v>20</v>
      </c>
      <c r="T11" t="s">
        <v>20</v>
      </c>
      <c r="U11" t="s">
        <v>20</v>
      </c>
      <c r="V11" t="s">
        <v>20</v>
      </c>
      <c r="Z11">
        <v>2.67</v>
      </c>
      <c r="AA11">
        <v>38.159999999999997</v>
      </c>
      <c r="AB11">
        <v>39.549999999999997</v>
      </c>
      <c r="AC11">
        <v>43.25</v>
      </c>
      <c r="AD11">
        <v>46.71</v>
      </c>
      <c r="AE11">
        <v>49.99</v>
      </c>
      <c r="AF11">
        <v>53.02</v>
      </c>
      <c r="AG11">
        <v>54.36</v>
      </c>
      <c r="AH11">
        <v>57.24</v>
      </c>
      <c r="AI11">
        <v>59.74</v>
      </c>
      <c r="AJ11">
        <v>61.78</v>
      </c>
      <c r="AK11">
        <v>65.37</v>
      </c>
      <c r="AL11">
        <v>66.58</v>
      </c>
      <c r="AM11">
        <v>69.25</v>
      </c>
      <c r="AN11">
        <v>71.22</v>
      </c>
      <c r="AO11">
        <v>73.14</v>
      </c>
      <c r="AP11">
        <v>78.150000000000006</v>
      </c>
      <c r="AQ11">
        <v>79.31</v>
      </c>
    </row>
    <row r="12" spans="1:43">
      <c r="A12" s="6" t="s">
        <v>22</v>
      </c>
      <c r="B12" s="7">
        <v>39</v>
      </c>
      <c r="C12" s="8">
        <v>40.4</v>
      </c>
      <c r="D12" s="7">
        <v>44.3</v>
      </c>
      <c r="E12" s="8">
        <v>47.9</v>
      </c>
      <c r="F12" s="7">
        <v>51.2</v>
      </c>
      <c r="G12" s="8">
        <v>54.3</v>
      </c>
      <c r="H12" s="7">
        <v>55.7</v>
      </c>
      <c r="I12" s="8">
        <v>58.6</v>
      </c>
      <c r="J12" s="7">
        <v>61.2</v>
      </c>
      <c r="K12" s="8">
        <v>63.3</v>
      </c>
      <c r="L12" s="7">
        <v>66.900000000000006</v>
      </c>
      <c r="M12" s="8">
        <v>68.2</v>
      </c>
      <c r="N12" s="7">
        <v>70.8</v>
      </c>
      <c r="O12" s="8">
        <v>72.7</v>
      </c>
      <c r="P12" s="7">
        <v>74.599999999999994</v>
      </c>
      <c r="Q12" s="8">
        <v>79.400000000000006</v>
      </c>
      <c r="R12" s="9">
        <v>80.5</v>
      </c>
      <c r="S12" t="s">
        <v>20</v>
      </c>
      <c r="T12" t="s">
        <v>20</v>
      </c>
      <c r="U12" t="s">
        <v>20</v>
      </c>
      <c r="V12" t="s">
        <v>20</v>
      </c>
      <c r="Z12">
        <v>2.75</v>
      </c>
      <c r="AA12">
        <v>38.57</v>
      </c>
      <c r="AB12">
        <v>39.979999999999997</v>
      </c>
      <c r="AC12">
        <v>43.77</v>
      </c>
      <c r="AD12">
        <v>47.3</v>
      </c>
      <c r="AE12">
        <v>50.59</v>
      </c>
      <c r="AF12">
        <v>53.66</v>
      </c>
      <c r="AG12">
        <v>55.02</v>
      </c>
      <c r="AH12">
        <v>57.93</v>
      </c>
      <c r="AI12">
        <v>60.48</v>
      </c>
      <c r="AJ12">
        <v>62.53</v>
      </c>
      <c r="AK12">
        <v>66.150000000000006</v>
      </c>
      <c r="AL12">
        <v>67.39</v>
      </c>
      <c r="AM12">
        <v>70.03</v>
      </c>
      <c r="AN12">
        <v>71.959999999999994</v>
      </c>
      <c r="AO12">
        <v>73.87</v>
      </c>
      <c r="AP12">
        <v>78.77</v>
      </c>
      <c r="AQ12">
        <v>79.900000000000006</v>
      </c>
    </row>
    <row r="13" spans="1:43">
      <c r="A13" s="6" t="s">
        <v>23</v>
      </c>
      <c r="B13" s="7">
        <v>40.299999999999997</v>
      </c>
      <c r="C13" s="8">
        <v>41.8</v>
      </c>
      <c r="D13" s="7">
        <v>46</v>
      </c>
      <c r="E13" s="8">
        <v>49.8</v>
      </c>
      <c r="F13" s="7">
        <v>53.2</v>
      </c>
      <c r="G13" s="8">
        <v>56.4</v>
      </c>
      <c r="H13" s="7">
        <v>57.9</v>
      </c>
      <c r="I13" s="8">
        <v>60.9</v>
      </c>
      <c r="J13" s="7">
        <v>63.7</v>
      </c>
      <c r="K13" s="8">
        <v>65.7</v>
      </c>
      <c r="L13" s="7">
        <v>69.5</v>
      </c>
      <c r="M13" s="8">
        <v>70.900000000000006</v>
      </c>
      <c r="N13" s="7">
        <v>73.400000000000006</v>
      </c>
      <c r="O13" s="8">
        <v>75.2</v>
      </c>
      <c r="P13" s="7">
        <v>77</v>
      </c>
      <c r="Q13" s="8">
        <v>81.400000000000006</v>
      </c>
      <c r="R13" s="9">
        <v>82.4</v>
      </c>
      <c r="S13" t="s">
        <v>20</v>
      </c>
      <c r="T13" t="s">
        <v>20</v>
      </c>
      <c r="U13" t="s">
        <v>20</v>
      </c>
      <c r="V13" t="s">
        <v>20</v>
      </c>
      <c r="Z13">
        <v>2.83</v>
      </c>
      <c r="AA13">
        <v>38.97</v>
      </c>
      <c r="AB13">
        <v>40.409999999999997</v>
      </c>
      <c r="AC13">
        <v>44.28</v>
      </c>
      <c r="AD13">
        <v>47.88</v>
      </c>
      <c r="AE13">
        <v>51.19</v>
      </c>
      <c r="AF13">
        <v>54.29</v>
      </c>
      <c r="AG13">
        <v>55.68</v>
      </c>
      <c r="AH13">
        <v>58.62</v>
      </c>
      <c r="AI13">
        <v>61.21</v>
      </c>
      <c r="AJ13">
        <v>63.27</v>
      </c>
      <c r="AK13">
        <v>66.92</v>
      </c>
      <c r="AL13">
        <v>68.19</v>
      </c>
      <c r="AM13">
        <v>70.8</v>
      </c>
      <c r="AN13">
        <v>72.7</v>
      </c>
      <c r="AO13">
        <v>74.599999999999994</v>
      </c>
      <c r="AP13">
        <v>79.38</v>
      </c>
      <c r="AQ13">
        <v>80.489999999999995</v>
      </c>
    </row>
    <row r="14" spans="1:43" ht="17" thickBot="1">
      <c r="A14" s="10" t="s">
        <v>24</v>
      </c>
      <c r="B14" s="11">
        <v>41.6</v>
      </c>
      <c r="C14" s="12">
        <v>43.2</v>
      </c>
      <c r="D14" s="11">
        <v>47.6</v>
      </c>
      <c r="E14" s="12">
        <v>51.6</v>
      </c>
      <c r="F14" s="11">
        <v>55.1</v>
      </c>
      <c r="G14" s="12">
        <v>58.4</v>
      </c>
      <c r="H14" s="11">
        <v>60</v>
      </c>
      <c r="I14" s="12">
        <v>63.1</v>
      </c>
      <c r="J14" s="11">
        <v>66</v>
      </c>
      <c r="K14" s="12">
        <v>68.099999999999994</v>
      </c>
      <c r="L14" s="11">
        <v>72</v>
      </c>
      <c r="M14" s="12">
        <v>73.400000000000006</v>
      </c>
      <c r="N14" s="11">
        <v>75.8</v>
      </c>
      <c r="O14" s="12">
        <v>77.5</v>
      </c>
      <c r="P14" s="11">
        <v>79.3</v>
      </c>
      <c r="Q14" s="12">
        <v>83.3</v>
      </c>
      <c r="R14" s="13">
        <v>84.3</v>
      </c>
      <c r="S14" t="s">
        <v>20</v>
      </c>
      <c r="T14" t="s">
        <v>20</v>
      </c>
      <c r="U14" t="s">
        <v>20</v>
      </c>
      <c r="V14" t="s">
        <v>20</v>
      </c>
      <c r="Z14">
        <v>2.92</v>
      </c>
      <c r="AA14">
        <v>39.369999999999997</v>
      </c>
      <c r="AB14">
        <v>40.83</v>
      </c>
      <c r="AC14">
        <v>44.78</v>
      </c>
      <c r="AD14">
        <v>48.46</v>
      </c>
      <c r="AE14">
        <v>51.78</v>
      </c>
      <c r="AF14">
        <v>54.91</v>
      </c>
      <c r="AG14">
        <v>56.34</v>
      </c>
      <c r="AH14">
        <v>59.3</v>
      </c>
      <c r="AI14">
        <v>61.94</v>
      </c>
      <c r="AJ14">
        <v>64</v>
      </c>
      <c r="AK14">
        <v>67.680000000000007</v>
      </c>
      <c r="AL14">
        <v>68.97</v>
      </c>
      <c r="AM14">
        <v>71.56</v>
      </c>
      <c r="AN14">
        <v>73.430000000000007</v>
      </c>
      <c r="AO14">
        <v>75.31</v>
      </c>
      <c r="AP14">
        <v>79.97</v>
      </c>
      <c r="AQ14">
        <v>81.069999999999993</v>
      </c>
    </row>
    <row r="15" spans="1:43">
      <c r="A15" s="6" t="s">
        <v>27</v>
      </c>
      <c r="B15" s="7">
        <v>42.7</v>
      </c>
      <c r="C15" s="8">
        <v>44.4</v>
      </c>
      <c r="D15" s="7">
        <v>49.1</v>
      </c>
      <c r="E15" s="8">
        <v>53.4</v>
      </c>
      <c r="F15" s="7">
        <v>56.8</v>
      </c>
      <c r="G15" s="8">
        <v>60.3</v>
      </c>
      <c r="H15" s="7">
        <v>62.1</v>
      </c>
      <c r="I15" s="8">
        <v>65.2</v>
      </c>
      <c r="J15" s="7">
        <v>68.2</v>
      </c>
      <c r="K15" s="8">
        <v>70.3</v>
      </c>
      <c r="L15" s="7">
        <v>74.3</v>
      </c>
      <c r="M15" s="8">
        <v>75.8</v>
      </c>
      <c r="N15" s="7">
        <v>78.2</v>
      </c>
      <c r="O15" s="8">
        <v>79.8</v>
      </c>
      <c r="P15" s="7">
        <v>81.5</v>
      </c>
      <c r="Q15" s="8">
        <v>85.2</v>
      </c>
      <c r="R15" s="9">
        <v>86.1</v>
      </c>
      <c r="S15" t="s">
        <v>20</v>
      </c>
      <c r="T15" t="s">
        <v>20</v>
      </c>
      <c r="U15" t="s">
        <v>20</v>
      </c>
      <c r="V15" t="s">
        <v>20</v>
      </c>
      <c r="Z15">
        <v>3</v>
      </c>
      <c r="AA15">
        <v>39.75</v>
      </c>
      <c r="AB15">
        <v>41.24</v>
      </c>
      <c r="AC15">
        <v>45.28</v>
      </c>
      <c r="AD15">
        <v>49.02</v>
      </c>
      <c r="AE15">
        <v>52.35</v>
      </c>
      <c r="AF15">
        <v>55.52</v>
      </c>
      <c r="AG15">
        <v>56.98</v>
      </c>
      <c r="AH15">
        <v>59.97</v>
      </c>
      <c r="AI15">
        <v>62.65</v>
      </c>
      <c r="AJ15">
        <v>64.72</v>
      </c>
      <c r="AK15">
        <v>68.430000000000007</v>
      </c>
      <c r="AL15">
        <v>69.75</v>
      </c>
      <c r="AM15">
        <v>72.31</v>
      </c>
      <c r="AN15">
        <v>74.150000000000006</v>
      </c>
      <c r="AO15">
        <v>76.010000000000005</v>
      </c>
      <c r="AP15">
        <v>80.569999999999993</v>
      </c>
      <c r="AQ15">
        <v>81.63</v>
      </c>
    </row>
    <row r="16" spans="1:43">
      <c r="A16" s="6" t="s">
        <v>22</v>
      </c>
      <c r="B16" s="7">
        <v>43.9</v>
      </c>
      <c r="C16" s="8">
        <v>45.6</v>
      </c>
      <c r="D16" s="7">
        <v>50.6</v>
      </c>
      <c r="E16" s="8">
        <v>55</v>
      </c>
      <c r="F16" s="7">
        <v>58.5</v>
      </c>
      <c r="G16" s="8">
        <v>62.2</v>
      </c>
      <c r="H16" s="7">
        <v>64</v>
      </c>
      <c r="I16" s="8">
        <v>67.3</v>
      </c>
      <c r="J16" s="7">
        <v>70.400000000000006</v>
      </c>
      <c r="K16" s="8">
        <v>72.5</v>
      </c>
      <c r="L16" s="7">
        <v>76.5</v>
      </c>
      <c r="M16" s="8">
        <v>78.099999999999994</v>
      </c>
      <c r="N16" s="7">
        <v>80.400000000000006</v>
      </c>
      <c r="O16" s="8">
        <v>81.900000000000006</v>
      </c>
      <c r="P16" s="7">
        <v>83.5</v>
      </c>
      <c r="Q16" s="8">
        <v>86.9</v>
      </c>
      <c r="R16" s="9">
        <v>87.7</v>
      </c>
      <c r="S16" t="s">
        <v>20</v>
      </c>
      <c r="T16" t="s">
        <v>20</v>
      </c>
      <c r="U16" t="s">
        <v>20</v>
      </c>
      <c r="V16" t="s">
        <v>20</v>
      </c>
      <c r="Z16">
        <v>3.08</v>
      </c>
      <c r="AA16">
        <v>40.14</v>
      </c>
      <c r="AB16">
        <v>41.65</v>
      </c>
      <c r="AC16">
        <v>45.77</v>
      </c>
      <c r="AD16">
        <v>49.57</v>
      </c>
      <c r="AE16">
        <v>52.92</v>
      </c>
      <c r="AF16">
        <v>56.13</v>
      </c>
      <c r="AG16">
        <v>57.62</v>
      </c>
      <c r="AH16">
        <v>60.64</v>
      </c>
      <c r="AI16">
        <v>63.36</v>
      </c>
      <c r="AJ16">
        <v>65.430000000000007</v>
      </c>
      <c r="AK16">
        <v>69.17</v>
      </c>
      <c r="AL16">
        <v>70.52</v>
      </c>
      <c r="AM16">
        <v>73.05</v>
      </c>
      <c r="AN16">
        <v>74.86</v>
      </c>
      <c r="AO16">
        <v>76.7</v>
      </c>
      <c r="AP16">
        <v>81.150000000000006</v>
      </c>
      <c r="AQ16">
        <v>82.2</v>
      </c>
    </row>
    <row r="17" spans="1:43">
      <c r="A17" s="6" t="s">
        <v>23</v>
      </c>
      <c r="B17" s="7">
        <v>44.9</v>
      </c>
      <c r="C17" s="8">
        <v>46.7</v>
      </c>
      <c r="D17" s="7">
        <v>51.9</v>
      </c>
      <c r="E17" s="8">
        <v>56.5</v>
      </c>
      <c r="F17" s="7">
        <v>60.1</v>
      </c>
      <c r="G17" s="8">
        <v>63.9</v>
      </c>
      <c r="H17" s="7">
        <v>65.900000000000006</v>
      </c>
      <c r="I17" s="8">
        <v>69.2</v>
      </c>
      <c r="J17" s="7">
        <v>72.400000000000006</v>
      </c>
      <c r="K17" s="8">
        <v>74.5</v>
      </c>
      <c r="L17" s="7">
        <v>78.599999999999994</v>
      </c>
      <c r="M17" s="8">
        <v>80.3</v>
      </c>
      <c r="N17" s="7">
        <v>82.5</v>
      </c>
      <c r="O17" s="8">
        <v>83.9</v>
      </c>
      <c r="P17" s="7">
        <v>85.5</v>
      </c>
      <c r="Q17" s="8">
        <v>88.5</v>
      </c>
      <c r="R17" s="9">
        <v>89.3</v>
      </c>
      <c r="S17" t="s">
        <v>20</v>
      </c>
      <c r="T17" t="s">
        <v>20</v>
      </c>
      <c r="U17" t="s">
        <v>20</v>
      </c>
      <c r="V17" t="s">
        <v>20</v>
      </c>
      <c r="Z17">
        <v>3.17</v>
      </c>
      <c r="AA17">
        <v>40.51</v>
      </c>
      <c r="AB17">
        <v>42.05</v>
      </c>
      <c r="AC17">
        <v>46.25</v>
      </c>
      <c r="AD17">
        <v>50.12</v>
      </c>
      <c r="AE17">
        <v>53.48</v>
      </c>
      <c r="AF17">
        <v>56.72</v>
      </c>
      <c r="AG17">
        <v>58.25</v>
      </c>
      <c r="AH17">
        <v>61.29</v>
      </c>
      <c r="AI17">
        <v>64.05</v>
      </c>
      <c r="AJ17">
        <v>66.13</v>
      </c>
      <c r="AK17">
        <v>69.91</v>
      </c>
      <c r="AL17">
        <v>71.27</v>
      </c>
      <c r="AM17">
        <v>73.78</v>
      </c>
      <c r="AN17">
        <v>75.56</v>
      </c>
      <c r="AO17">
        <v>77.39</v>
      </c>
      <c r="AP17">
        <v>81.72</v>
      </c>
      <c r="AQ17">
        <v>82.75</v>
      </c>
    </row>
    <row r="18" spans="1:43" ht="17" thickBot="1">
      <c r="A18" s="10" t="s">
        <v>24</v>
      </c>
      <c r="B18" s="11">
        <v>45.9</v>
      </c>
      <c r="C18" s="12">
        <v>47.7</v>
      </c>
      <c r="D18" s="11">
        <v>53.2</v>
      </c>
      <c r="E18" s="12">
        <v>58</v>
      </c>
      <c r="F18" s="11">
        <v>61.6</v>
      </c>
      <c r="G18" s="12">
        <v>65.599999999999994</v>
      </c>
      <c r="H18" s="11">
        <v>67.599999999999994</v>
      </c>
      <c r="I18" s="12">
        <v>71</v>
      </c>
      <c r="J18" s="11">
        <v>74.3</v>
      </c>
      <c r="K18" s="12">
        <v>76.5</v>
      </c>
      <c r="L18" s="11">
        <v>80.599999999999994</v>
      </c>
      <c r="M18" s="12">
        <v>82.4</v>
      </c>
      <c r="N18" s="11">
        <v>84.5</v>
      </c>
      <c r="O18" s="12">
        <v>85.8</v>
      </c>
      <c r="P18" s="11">
        <v>87.3</v>
      </c>
      <c r="Q18" s="12">
        <v>90.1</v>
      </c>
      <c r="R18" s="13">
        <v>90.8</v>
      </c>
      <c r="S18" t="s">
        <v>20</v>
      </c>
      <c r="T18" t="s">
        <v>20</v>
      </c>
      <c r="U18" t="s">
        <v>20</v>
      </c>
      <c r="V18" t="s">
        <v>20</v>
      </c>
      <c r="Z18">
        <v>3.25</v>
      </c>
      <c r="AA18">
        <v>40.880000000000003</v>
      </c>
      <c r="AB18">
        <v>42.44</v>
      </c>
      <c r="AC18">
        <v>46.73</v>
      </c>
      <c r="AD18">
        <v>50.66</v>
      </c>
      <c r="AE18">
        <v>54.04</v>
      </c>
      <c r="AF18">
        <v>57.31</v>
      </c>
      <c r="AG18">
        <v>58.88</v>
      </c>
      <c r="AH18">
        <v>61.94</v>
      </c>
      <c r="AI18">
        <v>64.739999999999995</v>
      </c>
      <c r="AJ18">
        <v>66.819999999999993</v>
      </c>
      <c r="AK18">
        <v>70.63</v>
      </c>
      <c r="AL18">
        <v>72.02</v>
      </c>
      <c r="AM18">
        <v>74.5</v>
      </c>
      <c r="AN18">
        <v>76.25</v>
      </c>
      <c r="AO18">
        <v>78.06</v>
      </c>
      <c r="AP18">
        <v>82.29</v>
      </c>
      <c r="AQ18">
        <v>83.29</v>
      </c>
    </row>
    <row r="19" spans="1:43">
      <c r="A19" s="6" t="s">
        <v>28</v>
      </c>
      <c r="B19" s="7">
        <v>46.8</v>
      </c>
      <c r="C19" s="8">
        <v>48.7</v>
      </c>
      <c r="D19" s="7">
        <v>54.4</v>
      </c>
      <c r="E19" s="8">
        <v>59.3</v>
      </c>
      <c r="F19" s="7">
        <v>62.9</v>
      </c>
      <c r="G19" s="8">
        <v>67.099999999999994</v>
      </c>
      <c r="H19" s="7">
        <v>69.3</v>
      </c>
      <c r="I19" s="8">
        <v>72.8</v>
      </c>
      <c r="J19" s="7">
        <v>76.2</v>
      </c>
      <c r="K19" s="8">
        <v>78.3</v>
      </c>
      <c r="L19" s="7">
        <v>82.5</v>
      </c>
      <c r="M19" s="8">
        <v>84.3</v>
      </c>
      <c r="N19" s="7">
        <v>86.3</v>
      </c>
      <c r="O19" s="8">
        <v>87.5</v>
      </c>
      <c r="P19" s="7">
        <v>89</v>
      </c>
      <c r="Q19" s="8">
        <v>91.5</v>
      </c>
      <c r="R19" s="9">
        <v>92.1</v>
      </c>
      <c r="S19" t="s">
        <v>20</v>
      </c>
      <c r="T19" t="s">
        <v>20</v>
      </c>
      <c r="U19" t="s">
        <v>20</v>
      </c>
      <c r="V19" t="s">
        <v>20</v>
      </c>
      <c r="Z19">
        <v>3.33</v>
      </c>
      <c r="AA19">
        <v>41.25</v>
      </c>
      <c r="AB19">
        <v>42.83</v>
      </c>
      <c r="AC19">
        <v>47.2</v>
      </c>
      <c r="AD19">
        <v>51.19</v>
      </c>
      <c r="AE19">
        <v>54.58</v>
      </c>
      <c r="AF19">
        <v>57.9</v>
      </c>
      <c r="AG19">
        <v>59.49</v>
      </c>
      <c r="AH19">
        <v>62.58</v>
      </c>
      <c r="AI19">
        <v>65.42</v>
      </c>
      <c r="AJ19">
        <v>67.510000000000005</v>
      </c>
      <c r="AK19">
        <v>71.34</v>
      </c>
      <c r="AL19">
        <v>72.760000000000005</v>
      </c>
      <c r="AM19">
        <v>75.209999999999994</v>
      </c>
      <c r="AN19">
        <v>76.930000000000007</v>
      </c>
      <c r="AO19">
        <v>78.72</v>
      </c>
      <c r="AP19">
        <v>82.85</v>
      </c>
      <c r="AQ19">
        <v>83.83</v>
      </c>
    </row>
    <row r="20" spans="1:43">
      <c r="A20" s="6" t="s">
        <v>22</v>
      </c>
      <c r="B20" s="7">
        <v>47.6</v>
      </c>
      <c r="C20" s="8">
        <v>49.5</v>
      </c>
      <c r="D20" s="7">
        <v>55.5</v>
      </c>
      <c r="E20" s="8">
        <v>60.5</v>
      </c>
      <c r="F20" s="7">
        <v>64.2</v>
      </c>
      <c r="G20" s="8">
        <v>68.599999999999994</v>
      </c>
      <c r="H20" s="7">
        <v>70.900000000000006</v>
      </c>
      <c r="I20" s="8">
        <v>74.400000000000006</v>
      </c>
      <c r="J20" s="7">
        <v>77.900000000000006</v>
      </c>
      <c r="K20" s="8">
        <v>80</v>
      </c>
      <c r="L20" s="7">
        <v>84.2</v>
      </c>
      <c r="M20" s="8">
        <v>86.1</v>
      </c>
      <c r="N20" s="7">
        <v>88.1</v>
      </c>
      <c r="O20" s="8">
        <v>89.2</v>
      </c>
      <c r="P20" s="7">
        <v>90.6</v>
      </c>
      <c r="Q20" s="8">
        <v>92.8</v>
      </c>
      <c r="R20" s="9">
        <v>93.4</v>
      </c>
      <c r="S20" t="s">
        <v>20</v>
      </c>
      <c r="T20" t="s">
        <v>20</v>
      </c>
      <c r="U20" t="s">
        <v>20</v>
      </c>
      <c r="V20" t="s">
        <v>20</v>
      </c>
      <c r="Z20">
        <v>3.42</v>
      </c>
      <c r="AA20">
        <v>41.61</v>
      </c>
      <c r="AB20">
        <v>43.21</v>
      </c>
      <c r="AC20">
        <v>47.66</v>
      </c>
      <c r="AD20">
        <v>51.71</v>
      </c>
      <c r="AE20">
        <v>55.12</v>
      </c>
      <c r="AF20">
        <v>58.47</v>
      </c>
      <c r="AG20">
        <v>60.1</v>
      </c>
      <c r="AH20">
        <v>63.21</v>
      </c>
      <c r="AI20">
        <v>66.09</v>
      </c>
      <c r="AJ20">
        <v>68.180000000000007</v>
      </c>
      <c r="AK20">
        <v>72.040000000000006</v>
      </c>
      <c r="AL20">
        <v>73.48</v>
      </c>
      <c r="AM20">
        <v>75.91</v>
      </c>
      <c r="AN20">
        <v>77.61</v>
      </c>
      <c r="AO20">
        <v>79.38</v>
      </c>
      <c r="AP20">
        <v>83.4</v>
      </c>
      <c r="AQ20">
        <v>84.36</v>
      </c>
    </row>
    <row r="21" spans="1:43">
      <c r="A21" s="6" t="s">
        <v>23</v>
      </c>
      <c r="B21" s="7">
        <v>48.3</v>
      </c>
      <c r="C21" s="8">
        <v>50.3</v>
      </c>
      <c r="D21" s="7">
        <v>56.5</v>
      </c>
      <c r="E21" s="8">
        <v>61.7</v>
      </c>
      <c r="F21" s="7">
        <v>65.400000000000006</v>
      </c>
      <c r="G21" s="8">
        <v>70</v>
      </c>
      <c r="H21" s="7">
        <v>72.400000000000006</v>
      </c>
      <c r="I21" s="8">
        <v>76</v>
      </c>
      <c r="J21" s="7">
        <v>79.5</v>
      </c>
      <c r="K21" s="8">
        <v>81.599999999999994</v>
      </c>
      <c r="L21" s="7">
        <v>85.9</v>
      </c>
      <c r="M21" s="8">
        <v>87.8</v>
      </c>
      <c r="N21" s="7">
        <v>89.7</v>
      </c>
      <c r="O21" s="8">
        <v>90.7</v>
      </c>
      <c r="P21" s="7">
        <v>92.1</v>
      </c>
      <c r="Q21" s="8">
        <v>94.1</v>
      </c>
      <c r="R21" s="9">
        <v>94.6</v>
      </c>
      <c r="S21" t="s">
        <v>20</v>
      </c>
      <c r="T21" t="s">
        <v>20</v>
      </c>
      <c r="U21" t="s">
        <v>20</v>
      </c>
      <c r="V21" t="s">
        <v>20</v>
      </c>
      <c r="Z21">
        <v>3.5</v>
      </c>
      <c r="AA21">
        <v>41.96</v>
      </c>
      <c r="AB21">
        <v>43.58</v>
      </c>
      <c r="AC21">
        <v>48.11</v>
      </c>
      <c r="AD21">
        <v>52.22</v>
      </c>
      <c r="AE21">
        <v>55.64</v>
      </c>
      <c r="AF21">
        <v>59.04</v>
      </c>
      <c r="AG21">
        <v>60.7</v>
      </c>
      <c r="AH21">
        <v>63.84</v>
      </c>
      <c r="AI21">
        <v>66.75</v>
      </c>
      <c r="AJ21">
        <v>68.849999999999994</v>
      </c>
      <c r="AK21">
        <v>72.73</v>
      </c>
      <c r="AL21">
        <v>74.2</v>
      </c>
      <c r="AM21">
        <v>76.599999999999994</v>
      </c>
      <c r="AN21">
        <v>78.27</v>
      </c>
      <c r="AO21">
        <v>80.02</v>
      </c>
      <c r="AP21">
        <v>83.94</v>
      </c>
      <c r="AQ21">
        <v>84.88</v>
      </c>
    </row>
    <row r="22" spans="1:43" ht="17" thickBot="1">
      <c r="A22" s="10" t="s">
        <v>24</v>
      </c>
      <c r="B22" s="11">
        <v>49</v>
      </c>
      <c r="C22" s="12">
        <v>51</v>
      </c>
      <c r="D22" s="11">
        <v>57.4</v>
      </c>
      <c r="E22" s="12">
        <v>62.7</v>
      </c>
      <c r="F22" s="11">
        <v>66.5</v>
      </c>
      <c r="G22" s="12">
        <v>71.3</v>
      </c>
      <c r="H22" s="11">
        <v>73.8</v>
      </c>
      <c r="I22" s="12">
        <v>77.400000000000006</v>
      </c>
      <c r="J22" s="11">
        <v>81</v>
      </c>
      <c r="K22" s="12">
        <v>83.1</v>
      </c>
      <c r="L22" s="11">
        <v>87.4</v>
      </c>
      <c r="M22" s="12">
        <v>89.4</v>
      </c>
      <c r="N22" s="11">
        <v>91.2</v>
      </c>
      <c r="O22" s="12">
        <v>92.2</v>
      </c>
      <c r="P22" s="11">
        <v>93.5</v>
      </c>
      <c r="Q22" s="12">
        <v>95.2</v>
      </c>
      <c r="R22" s="13">
        <v>95.7</v>
      </c>
      <c r="S22" t="s">
        <v>20</v>
      </c>
      <c r="T22" t="s">
        <v>20</v>
      </c>
      <c r="U22" t="s">
        <v>20</v>
      </c>
      <c r="V22" t="s">
        <v>20</v>
      </c>
      <c r="Z22">
        <v>3.58</v>
      </c>
      <c r="AA22">
        <v>42.3</v>
      </c>
      <c r="AB22">
        <v>43.95</v>
      </c>
      <c r="AC22">
        <v>48.56</v>
      </c>
      <c r="AD22">
        <v>52.73</v>
      </c>
      <c r="AE22">
        <v>56.16</v>
      </c>
      <c r="AF22">
        <v>59.6</v>
      </c>
      <c r="AG22">
        <v>61.29</v>
      </c>
      <c r="AH22">
        <v>64.45</v>
      </c>
      <c r="AI22">
        <v>67.400000000000006</v>
      </c>
      <c r="AJ22">
        <v>69.5</v>
      </c>
      <c r="AK22">
        <v>73.42</v>
      </c>
      <c r="AL22">
        <v>74.900000000000006</v>
      </c>
      <c r="AM22">
        <v>77.28</v>
      </c>
      <c r="AN22">
        <v>78.92</v>
      </c>
      <c r="AO22">
        <v>80.66</v>
      </c>
      <c r="AP22">
        <v>84.47</v>
      </c>
      <c r="AQ22">
        <v>85.39</v>
      </c>
    </row>
    <row r="23" spans="1:43">
      <c r="A23" s="6" t="s">
        <v>29</v>
      </c>
      <c r="B23" s="7">
        <v>49.6</v>
      </c>
      <c r="C23" s="8">
        <v>51.7</v>
      </c>
      <c r="D23" s="7">
        <v>58.3</v>
      </c>
      <c r="E23" s="8">
        <v>63.7</v>
      </c>
      <c r="F23" s="7">
        <v>67.5</v>
      </c>
      <c r="G23" s="8">
        <v>72.5</v>
      </c>
      <c r="H23" s="7">
        <v>75.099999999999994</v>
      </c>
      <c r="I23" s="8">
        <v>78.8</v>
      </c>
      <c r="J23" s="7">
        <v>82.4</v>
      </c>
      <c r="K23" s="8">
        <v>84.5</v>
      </c>
      <c r="L23" s="7">
        <v>88.8</v>
      </c>
      <c r="M23" s="8">
        <v>90.9</v>
      </c>
      <c r="N23" s="7">
        <v>92.6</v>
      </c>
      <c r="O23" s="8">
        <v>93.5</v>
      </c>
      <c r="P23" s="7">
        <v>94.8</v>
      </c>
      <c r="Q23" s="8">
        <v>96.3</v>
      </c>
      <c r="R23" s="9">
        <v>96.7</v>
      </c>
      <c r="S23" t="s">
        <v>20</v>
      </c>
      <c r="T23" t="s">
        <v>20</v>
      </c>
      <c r="U23" t="s">
        <v>20</v>
      </c>
      <c r="V23" t="s">
        <v>20</v>
      </c>
      <c r="Z23">
        <v>3.67</v>
      </c>
      <c r="AA23">
        <v>42.64</v>
      </c>
      <c r="AB23">
        <v>44.31</v>
      </c>
      <c r="AC23">
        <v>49</v>
      </c>
      <c r="AD23">
        <v>53.23</v>
      </c>
      <c r="AE23">
        <v>56.67</v>
      </c>
      <c r="AF23">
        <v>60.15</v>
      </c>
      <c r="AG23">
        <v>61.88</v>
      </c>
      <c r="AH23">
        <v>65.06</v>
      </c>
      <c r="AI23">
        <v>68.05</v>
      </c>
      <c r="AJ23">
        <v>70.150000000000006</v>
      </c>
      <c r="AK23">
        <v>74.09</v>
      </c>
      <c r="AL23">
        <v>75.599999999999994</v>
      </c>
      <c r="AM23">
        <v>77.959999999999994</v>
      </c>
      <c r="AN23">
        <v>79.56</v>
      </c>
      <c r="AO23">
        <v>81.28</v>
      </c>
      <c r="AP23">
        <v>85</v>
      </c>
      <c r="AQ23">
        <v>85.9</v>
      </c>
    </row>
    <row r="24" spans="1:43">
      <c r="A24" s="6" t="s">
        <v>22</v>
      </c>
      <c r="B24" s="7">
        <v>50.1</v>
      </c>
      <c r="C24" s="8">
        <v>52.2</v>
      </c>
      <c r="D24" s="7">
        <v>59</v>
      </c>
      <c r="E24" s="8">
        <v>64.5</v>
      </c>
      <c r="F24" s="7">
        <v>68.3</v>
      </c>
      <c r="G24" s="8">
        <v>73.599999999999994</v>
      </c>
      <c r="H24" s="7">
        <v>76.3</v>
      </c>
      <c r="I24" s="8">
        <v>80.099999999999994</v>
      </c>
      <c r="J24" s="7">
        <v>83.7</v>
      </c>
      <c r="K24" s="8">
        <v>85.8</v>
      </c>
      <c r="L24" s="7">
        <v>90.1</v>
      </c>
      <c r="M24" s="8">
        <v>92.2</v>
      </c>
      <c r="N24" s="7">
        <v>93.9</v>
      </c>
      <c r="O24" s="8">
        <v>94.7</v>
      </c>
      <c r="P24" s="7">
        <v>95.9</v>
      </c>
      <c r="Q24" s="8">
        <v>97.2</v>
      </c>
      <c r="R24" s="9">
        <v>97.6</v>
      </c>
      <c r="S24" t="s">
        <v>20</v>
      </c>
      <c r="T24" t="s">
        <v>20</v>
      </c>
      <c r="U24" t="s">
        <v>20</v>
      </c>
      <c r="V24" t="s">
        <v>20</v>
      </c>
      <c r="Z24">
        <v>3.75</v>
      </c>
      <c r="AA24">
        <v>42.98</v>
      </c>
      <c r="AB24">
        <v>44.66</v>
      </c>
      <c r="AC24">
        <v>49.43</v>
      </c>
      <c r="AD24">
        <v>53.71</v>
      </c>
      <c r="AE24">
        <v>57.18</v>
      </c>
      <c r="AF24">
        <v>60.7</v>
      </c>
      <c r="AG24">
        <v>62.45</v>
      </c>
      <c r="AH24">
        <v>65.66</v>
      </c>
      <c r="AI24">
        <v>68.680000000000007</v>
      </c>
      <c r="AJ24">
        <v>70.790000000000006</v>
      </c>
      <c r="AK24">
        <v>74.75</v>
      </c>
      <c r="AL24">
        <v>76.28</v>
      </c>
      <c r="AM24">
        <v>78.62</v>
      </c>
      <c r="AN24">
        <v>80.19</v>
      </c>
      <c r="AO24">
        <v>81.900000000000006</v>
      </c>
      <c r="AP24">
        <v>85.52</v>
      </c>
      <c r="AQ24">
        <v>86.39</v>
      </c>
    </row>
    <row r="25" spans="1:43">
      <c r="A25" s="6" t="s">
        <v>23</v>
      </c>
      <c r="B25" s="7">
        <v>50.6</v>
      </c>
      <c r="C25" s="8">
        <v>52.7</v>
      </c>
      <c r="D25" s="7">
        <v>59.7</v>
      </c>
      <c r="E25" s="8">
        <v>65.2</v>
      </c>
      <c r="F25" s="7">
        <v>69.099999999999994</v>
      </c>
      <c r="G25" s="8">
        <v>74.599999999999994</v>
      </c>
      <c r="H25" s="7">
        <v>77.400000000000006</v>
      </c>
      <c r="I25" s="8">
        <v>81.3</v>
      </c>
      <c r="J25" s="7">
        <v>84.9</v>
      </c>
      <c r="K25" s="8">
        <v>87</v>
      </c>
      <c r="L25" s="7">
        <v>91.3</v>
      </c>
      <c r="M25" s="8">
        <v>93.4</v>
      </c>
      <c r="N25" s="7">
        <v>95</v>
      </c>
      <c r="O25" s="8">
        <v>95.8</v>
      </c>
      <c r="P25" s="7">
        <v>97</v>
      </c>
      <c r="Q25" s="8">
        <v>98.1</v>
      </c>
      <c r="R25" s="9">
        <v>98.4</v>
      </c>
      <c r="S25" t="s">
        <v>20</v>
      </c>
      <c r="T25" t="s">
        <v>20</v>
      </c>
      <c r="U25" t="s">
        <v>20</v>
      </c>
      <c r="V25" t="s">
        <v>20</v>
      </c>
      <c r="Z25">
        <v>3.83</v>
      </c>
      <c r="AA25">
        <v>43.3</v>
      </c>
      <c r="AB25">
        <v>45.01</v>
      </c>
      <c r="AC25">
        <v>49.85</v>
      </c>
      <c r="AD25">
        <v>54.19</v>
      </c>
      <c r="AE25">
        <v>57.67</v>
      </c>
      <c r="AF25">
        <v>61.24</v>
      </c>
      <c r="AG25">
        <v>63.02</v>
      </c>
      <c r="AH25">
        <v>66.25</v>
      </c>
      <c r="AI25">
        <v>69.31</v>
      </c>
      <c r="AJ25">
        <v>71.42</v>
      </c>
      <c r="AK25">
        <v>75.400000000000006</v>
      </c>
      <c r="AL25">
        <v>76.959999999999994</v>
      </c>
      <c r="AM25">
        <v>79.27</v>
      </c>
      <c r="AN25">
        <v>80.81</v>
      </c>
      <c r="AO25">
        <v>82.5</v>
      </c>
      <c r="AP25">
        <v>86.02</v>
      </c>
      <c r="AQ25">
        <v>86.88</v>
      </c>
    </row>
    <row r="26" spans="1:43" ht="17" thickBot="1">
      <c r="A26" s="10" t="s">
        <v>24</v>
      </c>
      <c r="B26" s="11">
        <v>51</v>
      </c>
      <c r="C26" s="12">
        <v>53.1</v>
      </c>
      <c r="D26" s="11">
        <v>60.3</v>
      </c>
      <c r="E26" s="12">
        <v>65.900000000000006</v>
      </c>
      <c r="F26" s="11">
        <v>69.8</v>
      </c>
      <c r="G26" s="12">
        <v>75.599999999999994</v>
      </c>
      <c r="H26" s="11">
        <v>78.5</v>
      </c>
      <c r="I26" s="12">
        <v>82.4</v>
      </c>
      <c r="J26" s="11">
        <v>86</v>
      </c>
      <c r="K26" s="12">
        <v>88</v>
      </c>
      <c r="L26" s="11">
        <v>92.3</v>
      </c>
      <c r="M26" s="12">
        <v>94.5</v>
      </c>
      <c r="N26" s="11">
        <v>96</v>
      </c>
      <c r="O26" s="12">
        <v>96.7</v>
      </c>
      <c r="P26" s="11">
        <v>97.9</v>
      </c>
      <c r="Q26" s="12">
        <v>98.8</v>
      </c>
      <c r="R26" s="13">
        <v>99.1</v>
      </c>
      <c r="S26" t="s">
        <v>20</v>
      </c>
      <c r="T26" t="s">
        <v>20</v>
      </c>
      <c r="U26" t="s">
        <v>20</v>
      </c>
      <c r="V26" t="s">
        <v>20</v>
      </c>
      <c r="Z26">
        <v>3.92</v>
      </c>
      <c r="AA26">
        <v>43.62</v>
      </c>
      <c r="AB26">
        <v>45.35</v>
      </c>
      <c r="AC26">
        <v>50.27</v>
      </c>
      <c r="AD26">
        <v>54.67</v>
      </c>
      <c r="AE26">
        <v>58.15</v>
      </c>
      <c r="AF26">
        <v>61.77</v>
      </c>
      <c r="AG26">
        <v>63.59</v>
      </c>
      <c r="AH26">
        <v>66.84</v>
      </c>
      <c r="AI26">
        <v>69.930000000000007</v>
      </c>
      <c r="AJ26">
        <v>72.040000000000006</v>
      </c>
      <c r="AK26">
        <v>76.05</v>
      </c>
      <c r="AL26">
        <v>77.62</v>
      </c>
      <c r="AM26">
        <v>79.91</v>
      </c>
      <c r="AN26">
        <v>81.430000000000007</v>
      </c>
      <c r="AO26">
        <v>83.1</v>
      </c>
      <c r="AP26">
        <v>86.53</v>
      </c>
      <c r="AQ26">
        <v>87.36</v>
      </c>
    </row>
    <row r="27" spans="1:43">
      <c r="A27" s="6" t="s">
        <v>30</v>
      </c>
      <c r="B27" s="7">
        <v>51.3</v>
      </c>
      <c r="C27" s="8">
        <v>53.4</v>
      </c>
      <c r="D27" s="7">
        <v>60.8</v>
      </c>
      <c r="E27" s="8">
        <v>66.400000000000006</v>
      </c>
      <c r="F27" s="7">
        <v>70.400000000000006</v>
      </c>
      <c r="G27" s="8">
        <v>76.400000000000006</v>
      </c>
      <c r="H27" s="7">
        <v>79.400000000000006</v>
      </c>
      <c r="I27" s="8">
        <v>83.4</v>
      </c>
      <c r="J27" s="7">
        <v>87</v>
      </c>
      <c r="K27" s="8">
        <v>89</v>
      </c>
      <c r="L27" s="7">
        <v>93.3</v>
      </c>
      <c r="M27" s="8">
        <v>95.5</v>
      </c>
      <c r="N27" s="7">
        <v>97</v>
      </c>
      <c r="O27" s="8">
        <v>97.6</v>
      </c>
      <c r="P27" s="7">
        <v>98.7</v>
      </c>
      <c r="Q27" s="8">
        <v>99.5</v>
      </c>
      <c r="R27" s="9">
        <v>99.7</v>
      </c>
      <c r="S27" t="s">
        <v>20</v>
      </c>
      <c r="T27" t="s">
        <v>20</v>
      </c>
      <c r="U27" t="s">
        <v>20</v>
      </c>
      <c r="V27" t="s">
        <v>20</v>
      </c>
      <c r="Z27">
        <v>4</v>
      </c>
      <c r="AA27">
        <v>43.94</v>
      </c>
      <c r="AB27">
        <v>45.69</v>
      </c>
      <c r="AC27">
        <v>50.68</v>
      </c>
      <c r="AD27">
        <v>55.13</v>
      </c>
      <c r="AE27">
        <v>58.63</v>
      </c>
      <c r="AF27">
        <v>62.29</v>
      </c>
      <c r="AG27">
        <v>64.14</v>
      </c>
      <c r="AH27">
        <v>67.42</v>
      </c>
      <c r="AI27">
        <v>70.540000000000006</v>
      </c>
      <c r="AJ27">
        <v>72.650000000000006</v>
      </c>
      <c r="AK27">
        <v>76.680000000000007</v>
      </c>
      <c r="AL27">
        <v>78.28</v>
      </c>
      <c r="AM27">
        <v>80.540000000000006</v>
      </c>
      <c r="AN27">
        <v>82.03</v>
      </c>
      <c r="AO27">
        <v>83.68</v>
      </c>
      <c r="AP27">
        <v>87.02</v>
      </c>
      <c r="AQ27">
        <v>87.83</v>
      </c>
    </row>
    <row r="28" spans="1:43">
      <c r="A28" s="6" t="s">
        <v>22</v>
      </c>
      <c r="B28" s="7">
        <v>51.6</v>
      </c>
      <c r="C28" s="8">
        <v>53.6</v>
      </c>
      <c r="D28" s="7">
        <v>61.2</v>
      </c>
      <c r="E28" s="8">
        <v>66.900000000000006</v>
      </c>
      <c r="F28" s="7">
        <v>70.900000000000006</v>
      </c>
      <c r="G28" s="8">
        <v>77.2</v>
      </c>
      <c r="H28" s="7">
        <v>80.3</v>
      </c>
      <c r="I28" s="8">
        <v>84.3</v>
      </c>
      <c r="J28" s="7">
        <v>87.9</v>
      </c>
      <c r="K28" s="8">
        <v>89.9</v>
      </c>
      <c r="L28" s="7">
        <v>94.1</v>
      </c>
      <c r="M28" s="8">
        <v>96.4</v>
      </c>
      <c r="N28" s="7">
        <v>97.8</v>
      </c>
      <c r="O28" s="8">
        <v>98.3</v>
      </c>
      <c r="P28" s="7">
        <v>99.4</v>
      </c>
      <c r="Q28" s="8">
        <v>100</v>
      </c>
      <c r="R28" s="9">
        <v>100</v>
      </c>
      <c r="S28" t="s">
        <v>20</v>
      </c>
      <c r="T28" t="s">
        <v>20</v>
      </c>
      <c r="U28" t="s">
        <v>20</v>
      </c>
      <c r="V28" t="s">
        <v>20</v>
      </c>
      <c r="Z28">
        <v>4.08</v>
      </c>
      <c r="AA28">
        <v>44.25</v>
      </c>
      <c r="AB28">
        <v>46.01</v>
      </c>
      <c r="AC28">
        <v>51.08</v>
      </c>
      <c r="AD28">
        <v>55.58</v>
      </c>
      <c r="AE28">
        <v>59.1</v>
      </c>
      <c r="AF28">
        <v>62.8</v>
      </c>
      <c r="AG28">
        <v>64.69</v>
      </c>
      <c r="AH28">
        <v>67.989999999999995</v>
      </c>
      <c r="AI28">
        <v>71.14</v>
      </c>
      <c r="AJ28">
        <v>73.25</v>
      </c>
      <c r="AK28">
        <v>77.3</v>
      </c>
      <c r="AL28">
        <v>78.92</v>
      </c>
      <c r="AM28">
        <v>81.16</v>
      </c>
      <c r="AN28">
        <v>82.62</v>
      </c>
      <c r="AO28">
        <v>84.26</v>
      </c>
      <c r="AP28">
        <v>87.5</v>
      </c>
      <c r="AQ28">
        <v>88.3</v>
      </c>
    </row>
    <row r="29" spans="1:43">
      <c r="A29" s="6" t="s">
        <v>23</v>
      </c>
      <c r="B29" s="7">
        <v>51.7</v>
      </c>
      <c r="C29" s="8">
        <v>53.8</v>
      </c>
      <c r="D29" s="7">
        <v>61.5</v>
      </c>
      <c r="E29" s="8">
        <v>67.2</v>
      </c>
      <c r="F29" s="7">
        <v>71.2</v>
      </c>
      <c r="G29" s="8">
        <v>77.900000000000006</v>
      </c>
      <c r="H29" s="7">
        <v>81.099999999999994</v>
      </c>
      <c r="I29" s="8">
        <v>85.1</v>
      </c>
      <c r="J29" s="7">
        <v>88.7</v>
      </c>
      <c r="K29" s="8">
        <v>90.6</v>
      </c>
      <c r="L29" s="7">
        <v>94.8</v>
      </c>
      <c r="M29" s="8">
        <v>97.1</v>
      </c>
      <c r="N29" s="7">
        <v>98.4</v>
      </c>
      <c r="O29" s="8">
        <v>99</v>
      </c>
      <c r="P29" s="7">
        <v>99.9</v>
      </c>
      <c r="Q29" s="8">
        <v>100</v>
      </c>
      <c r="R29" s="9">
        <v>100</v>
      </c>
      <c r="S29" t="s">
        <v>20</v>
      </c>
      <c r="T29" t="s">
        <v>20</v>
      </c>
      <c r="U29" t="s">
        <v>20</v>
      </c>
      <c r="V29" t="s">
        <v>20</v>
      </c>
      <c r="Z29">
        <v>4.17</v>
      </c>
      <c r="AA29">
        <v>44.55</v>
      </c>
      <c r="AB29">
        <v>46.33</v>
      </c>
      <c r="AC29">
        <v>51.48</v>
      </c>
      <c r="AD29">
        <v>56.03</v>
      </c>
      <c r="AE29">
        <v>59.56</v>
      </c>
      <c r="AF29">
        <v>63.31</v>
      </c>
      <c r="AG29">
        <v>65.23</v>
      </c>
      <c r="AH29">
        <v>68.55</v>
      </c>
      <c r="AI29">
        <v>71.73</v>
      </c>
      <c r="AJ29">
        <v>73.84</v>
      </c>
      <c r="AK29">
        <v>77.91</v>
      </c>
      <c r="AL29">
        <v>79.56</v>
      </c>
      <c r="AM29">
        <v>81.77</v>
      </c>
      <c r="AN29">
        <v>83.21</v>
      </c>
      <c r="AO29">
        <v>84.83</v>
      </c>
      <c r="AP29">
        <v>87.98</v>
      </c>
      <c r="AQ29">
        <v>88.75</v>
      </c>
    </row>
    <row r="30" spans="1:43" ht="17" thickBot="1">
      <c r="A30" s="10" t="s">
        <v>24</v>
      </c>
      <c r="B30" s="11">
        <v>51.8</v>
      </c>
      <c r="C30" s="12">
        <v>53.9</v>
      </c>
      <c r="D30" s="11">
        <v>61.8</v>
      </c>
      <c r="E30" s="12">
        <v>67.5</v>
      </c>
      <c r="F30" s="11">
        <v>71.5</v>
      </c>
      <c r="G30" s="12">
        <v>78.5</v>
      </c>
      <c r="H30" s="11">
        <v>81.8</v>
      </c>
      <c r="I30" s="12">
        <v>85.8</v>
      </c>
      <c r="J30" s="11">
        <v>89.4</v>
      </c>
      <c r="K30" s="12">
        <v>91.3</v>
      </c>
      <c r="L30" s="11">
        <v>95.4</v>
      </c>
      <c r="M30" s="12">
        <v>97.8</v>
      </c>
      <c r="N30" s="11">
        <v>99</v>
      </c>
      <c r="O30" s="12">
        <v>99.5</v>
      </c>
      <c r="P30" s="11">
        <v>100</v>
      </c>
      <c r="Q30" s="12">
        <v>100</v>
      </c>
      <c r="R30" s="13">
        <v>100</v>
      </c>
      <c r="S30" t="s">
        <v>20</v>
      </c>
      <c r="T30" t="s">
        <v>20</v>
      </c>
      <c r="U30" t="s">
        <v>20</v>
      </c>
      <c r="V30" t="s">
        <v>20</v>
      </c>
      <c r="Z30">
        <v>4.25</v>
      </c>
      <c r="AA30">
        <v>44.85</v>
      </c>
      <c r="AB30">
        <v>46.65</v>
      </c>
      <c r="AC30">
        <v>51.87</v>
      </c>
      <c r="AD30">
        <v>56.47</v>
      </c>
      <c r="AE30">
        <v>60.01</v>
      </c>
      <c r="AF30">
        <v>63.81</v>
      </c>
      <c r="AG30">
        <v>65.760000000000005</v>
      </c>
      <c r="AH30">
        <v>69.099999999999994</v>
      </c>
      <c r="AI30">
        <v>72.31</v>
      </c>
      <c r="AJ30">
        <v>74.430000000000007</v>
      </c>
      <c r="AK30">
        <v>78.52</v>
      </c>
      <c r="AL30">
        <v>80.180000000000007</v>
      </c>
      <c r="AM30">
        <v>82.37</v>
      </c>
      <c r="AN30">
        <v>83.78</v>
      </c>
      <c r="AO30">
        <v>85.39</v>
      </c>
      <c r="AP30">
        <v>88.44</v>
      </c>
      <c r="AQ30">
        <v>89.2</v>
      </c>
    </row>
    <row r="31" spans="1:43">
      <c r="A31" s="6" t="s">
        <v>31</v>
      </c>
      <c r="B31" s="7">
        <v>51.8</v>
      </c>
      <c r="C31" s="8">
        <v>53.9</v>
      </c>
      <c r="D31" s="7">
        <v>61.9</v>
      </c>
      <c r="E31" s="8">
        <v>67.599999999999994</v>
      </c>
      <c r="F31" s="7">
        <v>71.7</v>
      </c>
      <c r="G31" s="8">
        <v>79</v>
      </c>
      <c r="H31" s="7">
        <v>82.4</v>
      </c>
      <c r="I31" s="8">
        <v>86.4</v>
      </c>
      <c r="J31" s="7">
        <v>90</v>
      </c>
      <c r="K31" s="8">
        <v>91.8</v>
      </c>
      <c r="L31" s="7">
        <v>95.9</v>
      </c>
      <c r="M31" s="8">
        <v>98.3</v>
      </c>
      <c r="N31" s="7">
        <v>99.4</v>
      </c>
      <c r="O31" s="8">
        <v>99.9</v>
      </c>
      <c r="P31" s="7">
        <v>100</v>
      </c>
      <c r="Q31" s="8">
        <v>100</v>
      </c>
      <c r="R31" s="9">
        <v>100</v>
      </c>
      <c r="S31" t="s">
        <v>20</v>
      </c>
      <c r="T31" t="s">
        <v>20</v>
      </c>
      <c r="U31" t="s">
        <v>20</v>
      </c>
      <c r="V31" t="s">
        <v>20</v>
      </c>
      <c r="Z31">
        <v>4.33</v>
      </c>
      <c r="AA31">
        <v>45.14</v>
      </c>
      <c r="AB31">
        <v>46.95</v>
      </c>
      <c r="AC31">
        <v>52.25</v>
      </c>
      <c r="AD31">
        <v>56.9</v>
      </c>
      <c r="AE31">
        <v>60.45</v>
      </c>
      <c r="AF31">
        <v>64.3</v>
      </c>
      <c r="AG31">
        <v>66.28</v>
      </c>
      <c r="AH31">
        <v>69.64</v>
      </c>
      <c r="AI31">
        <v>72.88</v>
      </c>
      <c r="AJ31">
        <v>75</v>
      </c>
      <c r="AK31">
        <v>79.11</v>
      </c>
      <c r="AL31">
        <v>80.8</v>
      </c>
      <c r="AM31">
        <v>82.96</v>
      </c>
      <c r="AN31">
        <v>84.34</v>
      </c>
      <c r="AO31">
        <v>85.93</v>
      </c>
      <c r="AP31">
        <v>88.9</v>
      </c>
      <c r="AQ31">
        <v>89.64</v>
      </c>
    </row>
    <row r="32" spans="1:43">
      <c r="A32" s="6" t="s">
        <v>22</v>
      </c>
      <c r="B32" s="7">
        <v>51.8</v>
      </c>
      <c r="C32" s="8">
        <v>53.8</v>
      </c>
      <c r="D32" s="7">
        <v>62</v>
      </c>
      <c r="E32" s="8">
        <v>67.7</v>
      </c>
      <c r="F32" s="7">
        <v>71.8</v>
      </c>
      <c r="G32" s="8">
        <v>79.400000000000006</v>
      </c>
      <c r="H32" s="7">
        <v>82.9</v>
      </c>
      <c r="I32" s="8">
        <v>86.9</v>
      </c>
      <c r="J32" s="7">
        <v>90.5</v>
      </c>
      <c r="K32" s="8">
        <v>92.2</v>
      </c>
      <c r="L32" s="7">
        <v>96.2</v>
      </c>
      <c r="M32" s="8">
        <v>98.7</v>
      </c>
      <c r="N32" s="7">
        <v>99.8</v>
      </c>
      <c r="O32" s="8">
        <v>100</v>
      </c>
      <c r="P32" s="7">
        <v>100</v>
      </c>
      <c r="Q32" s="8">
        <v>100</v>
      </c>
      <c r="R32" s="9">
        <v>100</v>
      </c>
      <c r="S32" t="s">
        <v>20</v>
      </c>
      <c r="T32" t="s">
        <v>20</v>
      </c>
      <c r="U32" t="s">
        <v>20</v>
      </c>
      <c r="V32" t="s">
        <v>20</v>
      </c>
      <c r="Z32">
        <v>4.42</v>
      </c>
      <c r="AA32">
        <v>45.42</v>
      </c>
      <c r="AB32">
        <v>47.25</v>
      </c>
      <c r="AC32">
        <v>52.62</v>
      </c>
      <c r="AD32">
        <v>57.32</v>
      </c>
      <c r="AE32">
        <v>60.89</v>
      </c>
      <c r="AF32">
        <v>64.790000000000006</v>
      </c>
      <c r="AG32">
        <v>66.8</v>
      </c>
      <c r="AH32">
        <v>70.180000000000007</v>
      </c>
      <c r="AI32">
        <v>73.45</v>
      </c>
      <c r="AJ32">
        <v>75.569999999999993</v>
      </c>
      <c r="AK32">
        <v>79.69</v>
      </c>
      <c r="AL32">
        <v>81.400000000000006</v>
      </c>
      <c r="AM32">
        <v>83.54</v>
      </c>
      <c r="AN32">
        <v>84.9</v>
      </c>
      <c r="AO32">
        <v>86.47</v>
      </c>
      <c r="AP32">
        <v>89.35</v>
      </c>
      <c r="AQ32">
        <v>90.07</v>
      </c>
    </row>
    <row r="33" spans="1:43">
      <c r="A33" s="6" t="s">
        <v>23</v>
      </c>
      <c r="B33" s="7">
        <v>51.7</v>
      </c>
      <c r="C33" s="8">
        <v>53.6</v>
      </c>
      <c r="D33" s="7">
        <v>62</v>
      </c>
      <c r="E33" s="8">
        <v>67.599999999999994</v>
      </c>
      <c r="F33" s="7">
        <v>71.7</v>
      </c>
      <c r="G33" s="8">
        <v>79.7</v>
      </c>
      <c r="H33" s="7">
        <v>83.3</v>
      </c>
      <c r="I33" s="8">
        <v>87.4</v>
      </c>
      <c r="J33" s="7">
        <v>90.8</v>
      </c>
      <c r="K33" s="8">
        <v>92.6</v>
      </c>
      <c r="L33" s="7">
        <v>96.5</v>
      </c>
      <c r="M33" s="8">
        <v>98.9</v>
      </c>
      <c r="N33" s="7">
        <v>100</v>
      </c>
      <c r="O33" s="8">
        <v>100</v>
      </c>
      <c r="P33" s="7">
        <v>100</v>
      </c>
      <c r="Q33" s="8">
        <v>100</v>
      </c>
      <c r="R33" s="9">
        <v>100</v>
      </c>
      <c r="S33" t="s">
        <v>20</v>
      </c>
      <c r="T33" t="s">
        <v>20</v>
      </c>
      <c r="U33" t="s">
        <v>20</v>
      </c>
      <c r="V33" t="s">
        <v>20</v>
      </c>
      <c r="Z33">
        <v>4.5</v>
      </c>
      <c r="AA33">
        <v>45.7</v>
      </c>
      <c r="AB33">
        <v>47.55</v>
      </c>
      <c r="AC33">
        <v>52.99</v>
      </c>
      <c r="AD33">
        <v>57.73</v>
      </c>
      <c r="AE33">
        <v>61.31</v>
      </c>
      <c r="AF33">
        <v>65.260000000000005</v>
      </c>
      <c r="AG33">
        <v>67.31</v>
      </c>
      <c r="AH33">
        <v>70.709999999999994</v>
      </c>
      <c r="AI33">
        <v>74.010000000000005</v>
      </c>
      <c r="AJ33">
        <v>76.12</v>
      </c>
      <c r="AK33">
        <v>80.27</v>
      </c>
      <c r="AL33">
        <v>82</v>
      </c>
      <c r="AM33">
        <v>84.11</v>
      </c>
      <c r="AN33">
        <v>85.44</v>
      </c>
      <c r="AO33">
        <v>87</v>
      </c>
      <c r="AP33">
        <v>89.8</v>
      </c>
      <c r="AQ33">
        <v>90.5</v>
      </c>
    </row>
    <row r="34" spans="1:43" ht="17" thickBot="1">
      <c r="A34" s="10" t="s">
        <v>24</v>
      </c>
      <c r="B34" s="11">
        <v>51.5</v>
      </c>
      <c r="C34" s="12">
        <v>53.4</v>
      </c>
      <c r="D34" s="11">
        <v>61.9</v>
      </c>
      <c r="E34" s="12">
        <v>67.5</v>
      </c>
      <c r="F34" s="11">
        <v>71.599999999999994</v>
      </c>
      <c r="G34" s="12">
        <v>79.900000000000006</v>
      </c>
      <c r="H34" s="11">
        <v>83.6</v>
      </c>
      <c r="I34" s="12">
        <v>87.7</v>
      </c>
      <c r="J34" s="11">
        <v>91.1</v>
      </c>
      <c r="K34" s="12">
        <v>92.8</v>
      </c>
      <c r="L34" s="11">
        <v>96.6</v>
      </c>
      <c r="M34" s="12">
        <v>99.1</v>
      </c>
      <c r="N34" s="11">
        <v>100</v>
      </c>
      <c r="O34" s="12">
        <v>100</v>
      </c>
      <c r="P34" s="11">
        <v>100</v>
      </c>
      <c r="Q34" s="12">
        <v>100</v>
      </c>
      <c r="R34" s="13">
        <v>100</v>
      </c>
      <c r="S34" t="s">
        <v>20</v>
      </c>
      <c r="T34" t="s">
        <v>20</v>
      </c>
      <c r="U34" t="s">
        <v>20</v>
      </c>
      <c r="V34" t="s">
        <v>20</v>
      </c>
      <c r="Z34">
        <v>4.58</v>
      </c>
      <c r="AA34">
        <v>45.97</v>
      </c>
      <c r="AB34">
        <v>47.83</v>
      </c>
      <c r="AC34">
        <v>53.35</v>
      </c>
      <c r="AD34">
        <v>58.13</v>
      </c>
      <c r="AE34">
        <v>61.73</v>
      </c>
      <c r="AF34">
        <v>65.73</v>
      </c>
      <c r="AG34">
        <v>67.81</v>
      </c>
      <c r="AH34">
        <v>71.23</v>
      </c>
      <c r="AI34">
        <v>74.55</v>
      </c>
      <c r="AJ34">
        <v>76.67</v>
      </c>
      <c r="AK34">
        <v>80.83</v>
      </c>
      <c r="AL34">
        <v>82.58</v>
      </c>
      <c r="AM34">
        <v>84.67</v>
      </c>
      <c r="AN34">
        <v>85.98</v>
      </c>
      <c r="AO34">
        <v>87.52</v>
      </c>
      <c r="AP34">
        <v>90.23</v>
      </c>
      <c r="AQ34">
        <v>90.91</v>
      </c>
    </row>
    <row r="35" spans="1:43">
      <c r="A35" s="6" t="s">
        <v>32</v>
      </c>
      <c r="B35" s="7">
        <v>51.2</v>
      </c>
      <c r="C35" s="8">
        <v>53.1</v>
      </c>
      <c r="D35" s="7">
        <v>61.7</v>
      </c>
      <c r="E35" s="8">
        <v>67.2</v>
      </c>
      <c r="F35" s="7">
        <v>71.400000000000006</v>
      </c>
      <c r="G35" s="8">
        <v>80</v>
      </c>
      <c r="H35" s="7">
        <v>83.8</v>
      </c>
      <c r="I35" s="8">
        <v>88</v>
      </c>
      <c r="J35" s="7">
        <v>91.3</v>
      </c>
      <c r="K35" s="8">
        <v>92.9</v>
      </c>
      <c r="L35" s="7">
        <v>96.6</v>
      </c>
      <c r="M35" s="8">
        <v>99.1</v>
      </c>
      <c r="N35" s="7">
        <v>100</v>
      </c>
      <c r="O35" s="8">
        <v>100</v>
      </c>
      <c r="P35" s="7">
        <v>100</v>
      </c>
      <c r="Q35" s="8">
        <v>100</v>
      </c>
      <c r="R35" s="9">
        <v>100</v>
      </c>
      <c r="S35" t="s">
        <v>20</v>
      </c>
      <c r="T35" t="s">
        <v>20</v>
      </c>
      <c r="U35" t="s">
        <v>20</v>
      </c>
      <c r="V35" t="s">
        <v>20</v>
      </c>
      <c r="Z35">
        <v>4.67</v>
      </c>
      <c r="AA35">
        <v>46.24</v>
      </c>
      <c r="AB35">
        <v>48.12</v>
      </c>
      <c r="AC35">
        <v>53.7</v>
      </c>
      <c r="AD35">
        <v>58.53</v>
      </c>
      <c r="AE35">
        <v>62.14</v>
      </c>
      <c r="AF35">
        <v>66.19</v>
      </c>
      <c r="AG35">
        <v>68.3</v>
      </c>
      <c r="AH35">
        <v>71.75</v>
      </c>
      <c r="AI35">
        <v>75.09</v>
      </c>
      <c r="AJ35">
        <v>77.209999999999994</v>
      </c>
      <c r="AK35">
        <v>81.39</v>
      </c>
      <c r="AL35">
        <v>83.16</v>
      </c>
      <c r="AM35">
        <v>85.22</v>
      </c>
      <c r="AN35">
        <v>86.5</v>
      </c>
      <c r="AO35">
        <v>88.03</v>
      </c>
      <c r="AP35">
        <v>90.66</v>
      </c>
      <c r="AQ35">
        <v>91.32</v>
      </c>
    </row>
    <row r="36" spans="1:43">
      <c r="A36" s="6" t="s">
        <v>22</v>
      </c>
      <c r="B36" s="7">
        <v>50.9</v>
      </c>
      <c r="C36" s="8">
        <v>52.7</v>
      </c>
      <c r="D36" s="7">
        <v>61.4</v>
      </c>
      <c r="E36" s="8">
        <v>66.900000000000006</v>
      </c>
      <c r="F36" s="7">
        <v>71.099999999999994</v>
      </c>
      <c r="G36" s="8">
        <v>80.099999999999994</v>
      </c>
      <c r="H36" s="7">
        <v>84</v>
      </c>
      <c r="I36" s="8">
        <v>88.1</v>
      </c>
      <c r="J36" s="7">
        <v>91.3</v>
      </c>
      <c r="K36" s="8">
        <v>92.9</v>
      </c>
      <c r="L36" s="7">
        <v>96.5</v>
      </c>
      <c r="M36" s="8">
        <v>99</v>
      </c>
      <c r="N36" s="7">
        <v>99.9</v>
      </c>
      <c r="O36" s="8">
        <v>100</v>
      </c>
      <c r="P36" s="7">
        <v>100</v>
      </c>
      <c r="Q36" s="8">
        <v>100</v>
      </c>
      <c r="R36" s="9">
        <v>100</v>
      </c>
      <c r="S36" t="s">
        <v>20</v>
      </c>
      <c r="T36" t="s">
        <v>20</v>
      </c>
      <c r="U36" t="s">
        <v>20</v>
      </c>
      <c r="V36" t="s">
        <v>20</v>
      </c>
      <c r="Z36">
        <v>4.75</v>
      </c>
      <c r="AA36">
        <v>46.5</v>
      </c>
      <c r="AB36">
        <v>48.39</v>
      </c>
      <c r="AC36">
        <v>54.04</v>
      </c>
      <c r="AD36">
        <v>58.92</v>
      </c>
      <c r="AE36">
        <v>62.54</v>
      </c>
      <c r="AF36">
        <v>66.650000000000006</v>
      </c>
      <c r="AG36">
        <v>68.790000000000006</v>
      </c>
      <c r="AH36">
        <v>72.25</v>
      </c>
      <c r="AI36">
        <v>75.62</v>
      </c>
      <c r="AJ36">
        <v>77.739999999999995</v>
      </c>
      <c r="AK36">
        <v>81.93</v>
      </c>
      <c r="AL36">
        <v>83.72</v>
      </c>
      <c r="AM36">
        <v>85.76</v>
      </c>
      <c r="AN36">
        <v>87.02</v>
      </c>
      <c r="AO36">
        <v>88.52</v>
      </c>
      <c r="AP36">
        <v>91.07</v>
      </c>
      <c r="AQ36">
        <v>91.72</v>
      </c>
    </row>
    <row r="37" spans="1:43">
      <c r="A37" s="6" t="s">
        <v>23</v>
      </c>
      <c r="B37" s="7">
        <v>50.5</v>
      </c>
      <c r="C37" s="8">
        <v>52.2</v>
      </c>
      <c r="D37" s="7">
        <v>61.1</v>
      </c>
      <c r="E37" s="8">
        <v>66.400000000000006</v>
      </c>
      <c r="F37" s="7">
        <v>70.7</v>
      </c>
      <c r="G37" s="8">
        <v>80.099999999999994</v>
      </c>
      <c r="H37" s="7">
        <v>84</v>
      </c>
      <c r="I37" s="8">
        <v>88.2</v>
      </c>
      <c r="J37" s="7">
        <v>91.3</v>
      </c>
      <c r="K37" s="8">
        <v>92.8</v>
      </c>
      <c r="L37" s="7">
        <v>96.2</v>
      </c>
      <c r="M37" s="8">
        <v>98.8</v>
      </c>
      <c r="N37" s="7">
        <v>99.6</v>
      </c>
      <c r="O37" s="8">
        <v>99.8</v>
      </c>
      <c r="P37" s="7">
        <v>100</v>
      </c>
      <c r="Q37" s="8">
        <v>100</v>
      </c>
      <c r="R37" s="9">
        <v>100</v>
      </c>
      <c r="S37" t="s">
        <v>20</v>
      </c>
      <c r="T37" t="s">
        <v>20</v>
      </c>
      <c r="U37" t="s">
        <v>20</v>
      </c>
      <c r="V37" t="s">
        <v>20</v>
      </c>
      <c r="Z37">
        <v>4.83</v>
      </c>
      <c r="AA37">
        <v>46.75</v>
      </c>
      <c r="AB37">
        <v>48.66</v>
      </c>
      <c r="AC37">
        <v>54.38</v>
      </c>
      <c r="AD37">
        <v>59.3</v>
      </c>
      <c r="AE37">
        <v>62.93</v>
      </c>
      <c r="AF37">
        <v>67.099999999999994</v>
      </c>
      <c r="AG37">
        <v>69.27</v>
      </c>
      <c r="AH37">
        <v>72.75</v>
      </c>
      <c r="AI37">
        <v>76.14</v>
      </c>
      <c r="AJ37">
        <v>78.260000000000005</v>
      </c>
      <c r="AK37">
        <v>82.46</v>
      </c>
      <c r="AL37">
        <v>84.27</v>
      </c>
      <c r="AM37">
        <v>86.29</v>
      </c>
      <c r="AN37">
        <v>87.52</v>
      </c>
      <c r="AO37">
        <v>89.01</v>
      </c>
      <c r="AP37">
        <v>91.48</v>
      </c>
      <c r="AQ37">
        <v>92.11</v>
      </c>
    </row>
    <row r="38" spans="1:43" ht="17" thickBot="1">
      <c r="A38" s="10" t="s">
        <v>24</v>
      </c>
      <c r="B38" s="11">
        <v>50</v>
      </c>
      <c r="C38" s="12">
        <v>51.7</v>
      </c>
      <c r="D38" s="11">
        <v>60.6</v>
      </c>
      <c r="E38" s="12">
        <v>65.900000000000006</v>
      </c>
      <c r="F38" s="11">
        <v>70.099999999999994</v>
      </c>
      <c r="G38" s="12">
        <v>79.900000000000006</v>
      </c>
      <c r="H38" s="11">
        <v>84</v>
      </c>
      <c r="I38" s="12">
        <v>88.2</v>
      </c>
      <c r="J38" s="11">
        <v>91.1</v>
      </c>
      <c r="K38" s="12">
        <v>92.6</v>
      </c>
      <c r="L38" s="11">
        <v>95.9</v>
      </c>
      <c r="M38" s="12">
        <v>98.5</v>
      </c>
      <c r="N38" s="11">
        <v>99.2</v>
      </c>
      <c r="O38" s="12">
        <v>99.4</v>
      </c>
      <c r="P38" s="11">
        <v>100</v>
      </c>
      <c r="Q38" s="12">
        <v>100</v>
      </c>
      <c r="R38" s="13">
        <v>100</v>
      </c>
      <c r="S38" t="s">
        <v>20</v>
      </c>
      <c r="T38" t="s">
        <v>20</v>
      </c>
      <c r="U38" t="s">
        <v>20</v>
      </c>
      <c r="V38" t="s">
        <v>20</v>
      </c>
      <c r="Z38">
        <v>4.92</v>
      </c>
      <c r="AA38">
        <v>47</v>
      </c>
      <c r="AB38">
        <v>48.92</v>
      </c>
      <c r="AC38">
        <v>54.71</v>
      </c>
      <c r="AD38">
        <v>59.67</v>
      </c>
      <c r="AE38">
        <v>63.31</v>
      </c>
      <c r="AF38">
        <v>67.540000000000006</v>
      </c>
      <c r="AG38">
        <v>69.739999999999995</v>
      </c>
      <c r="AH38">
        <v>73.239999999999995</v>
      </c>
      <c r="AI38">
        <v>76.650000000000006</v>
      </c>
      <c r="AJ38">
        <v>78.77</v>
      </c>
      <c r="AK38">
        <v>82.99</v>
      </c>
      <c r="AL38">
        <v>84.82</v>
      </c>
      <c r="AM38">
        <v>86.81</v>
      </c>
      <c r="AN38">
        <v>88.02</v>
      </c>
      <c r="AO38">
        <v>89.49</v>
      </c>
      <c r="AP38">
        <v>91.88</v>
      </c>
      <c r="AQ38">
        <v>92.5</v>
      </c>
    </row>
    <row r="39" spans="1:43">
      <c r="A39" s="6" t="s">
        <v>33</v>
      </c>
      <c r="B39" s="7">
        <v>49.4</v>
      </c>
      <c r="C39" s="8">
        <v>51.1</v>
      </c>
      <c r="D39" s="7">
        <v>60.1</v>
      </c>
      <c r="E39" s="8">
        <v>65.2</v>
      </c>
      <c r="F39" s="7">
        <v>69.5</v>
      </c>
      <c r="G39" s="8">
        <v>79.7</v>
      </c>
      <c r="H39" s="7">
        <v>83.9</v>
      </c>
      <c r="I39" s="8">
        <v>88.1</v>
      </c>
      <c r="J39" s="7">
        <v>90.9</v>
      </c>
      <c r="K39" s="8">
        <v>92.2</v>
      </c>
      <c r="L39" s="7">
        <v>95.4</v>
      </c>
      <c r="M39" s="8">
        <v>98</v>
      </c>
      <c r="N39" s="7">
        <v>98.7</v>
      </c>
      <c r="O39" s="8">
        <v>98.9</v>
      </c>
      <c r="P39" s="7">
        <v>99.4</v>
      </c>
      <c r="Q39" s="8">
        <v>99.8</v>
      </c>
      <c r="R39" s="9">
        <v>99.8</v>
      </c>
      <c r="S39" t="s">
        <v>20</v>
      </c>
      <c r="T39" t="s">
        <v>20</v>
      </c>
      <c r="U39" t="s">
        <v>20</v>
      </c>
      <c r="V39" t="s">
        <v>20</v>
      </c>
      <c r="Z39">
        <v>5</v>
      </c>
      <c r="AA39">
        <v>47.24</v>
      </c>
      <c r="AB39">
        <v>49.17</v>
      </c>
      <c r="AC39">
        <v>55.03</v>
      </c>
      <c r="AD39">
        <v>60.03</v>
      </c>
      <c r="AE39">
        <v>63.69</v>
      </c>
      <c r="AF39">
        <v>67.97</v>
      </c>
      <c r="AG39">
        <v>70.2</v>
      </c>
      <c r="AH39">
        <v>73.72</v>
      </c>
      <c r="AI39">
        <v>77.16</v>
      </c>
      <c r="AJ39">
        <v>79.27</v>
      </c>
      <c r="AK39">
        <v>83.5</v>
      </c>
      <c r="AL39">
        <v>85.35</v>
      </c>
      <c r="AM39">
        <v>87.32</v>
      </c>
      <c r="AN39">
        <v>88.5</v>
      </c>
      <c r="AO39">
        <v>89.96</v>
      </c>
      <c r="AP39">
        <v>92.28</v>
      </c>
      <c r="AQ39">
        <v>92.87</v>
      </c>
    </row>
    <row r="40" spans="1:43">
      <c r="A40" s="6" t="s">
        <v>22</v>
      </c>
      <c r="B40" s="7">
        <v>48.8</v>
      </c>
      <c r="C40" s="8">
        <v>50.3</v>
      </c>
      <c r="D40" s="7">
        <v>59.5</v>
      </c>
      <c r="E40" s="8">
        <v>64.5</v>
      </c>
      <c r="F40" s="7">
        <v>68.8</v>
      </c>
      <c r="G40" s="8">
        <v>79.400000000000006</v>
      </c>
      <c r="H40" s="7">
        <v>83.7</v>
      </c>
      <c r="I40" s="8">
        <v>87.8</v>
      </c>
      <c r="J40" s="7">
        <v>90.5</v>
      </c>
      <c r="K40" s="8">
        <v>91.8</v>
      </c>
      <c r="L40" s="7">
        <v>94.9</v>
      </c>
      <c r="M40" s="8">
        <v>97.5</v>
      </c>
      <c r="N40" s="7">
        <v>98.1</v>
      </c>
      <c r="O40" s="8">
        <v>98.2</v>
      </c>
      <c r="P40" s="7">
        <v>98.8</v>
      </c>
      <c r="Q40" s="8">
        <v>99.2</v>
      </c>
      <c r="R40" s="9">
        <v>99.2</v>
      </c>
      <c r="S40" t="s">
        <v>20</v>
      </c>
      <c r="T40" t="s">
        <v>20</v>
      </c>
      <c r="U40" t="s">
        <v>20</v>
      </c>
      <c r="V40" t="s">
        <v>20</v>
      </c>
      <c r="Z40">
        <v>5.08</v>
      </c>
      <c r="AA40">
        <v>47.47</v>
      </c>
      <c r="AB40">
        <v>49.42</v>
      </c>
      <c r="AC40">
        <v>55.35</v>
      </c>
      <c r="AD40">
        <v>60.38</v>
      </c>
      <c r="AE40">
        <v>64.05</v>
      </c>
      <c r="AF40">
        <v>68.39</v>
      </c>
      <c r="AG40">
        <v>70.66</v>
      </c>
      <c r="AH40">
        <v>74.2</v>
      </c>
      <c r="AI40">
        <v>77.650000000000006</v>
      </c>
      <c r="AJ40">
        <v>79.760000000000005</v>
      </c>
      <c r="AK40">
        <v>84</v>
      </c>
      <c r="AL40">
        <v>85.87</v>
      </c>
      <c r="AM40">
        <v>87.82</v>
      </c>
      <c r="AN40">
        <v>88.98</v>
      </c>
      <c r="AO40">
        <v>90.42</v>
      </c>
      <c r="AP40">
        <v>92.66</v>
      </c>
      <c r="AQ40">
        <v>93.24</v>
      </c>
    </row>
    <row r="41" spans="1:43">
      <c r="A41" s="6" t="s">
        <v>23</v>
      </c>
      <c r="B41" s="7">
        <v>48.1</v>
      </c>
      <c r="C41" s="8">
        <v>49.6</v>
      </c>
      <c r="D41" s="7">
        <v>58.8</v>
      </c>
      <c r="E41" s="8">
        <v>63.6</v>
      </c>
      <c r="F41" s="7">
        <v>68</v>
      </c>
      <c r="G41" s="8">
        <v>79</v>
      </c>
      <c r="H41" s="7">
        <v>83.4</v>
      </c>
      <c r="I41" s="8">
        <v>87.5</v>
      </c>
      <c r="J41" s="7">
        <v>90.1</v>
      </c>
      <c r="K41" s="8">
        <v>91.3</v>
      </c>
      <c r="L41" s="7">
        <v>94.2</v>
      </c>
      <c r="M41" s="8">
        <v>96.8</v>
      </c>
      <c r="N41" s="7">
        <v>97.4</v>
      </c>
      <c r="O41" s="8">
        <v>97.5</v>
      </c>
      <c r="P41" s="7">
        <v>98</v>
      </c>
      <c r="Q41" s="8">
        <v>98.4</v>
      </c>
      <c r="R41" s="9">
        <v>98.5</v>
      </c>
      <c r="S41" t="s">
        <v>20</v>
      </c>
      <c r="T41" t="s">
        <v>20</v>
      </c>
      <c r="U41" t="s">
        <v>20</v>
      </c>
      <c r="V41" t="s">
        <v>20</v>
      </c>
      <c r="Z41">
        <v>5.17</v>
      </c>
      <c r="AA41">
        <v>47.7</v>
      </c>
      <c r="AB41">
        <v>49.66</v>
      </c>
      <c r="AC41">
        <v>55.65</v>
      </c>
      <c r="AD41">
        <v>60.73</v>
      </c>
      <c r="AE41">
        <v>64.41</v>
      </c>
      <c r="AF41">
        <v>68.81</v>
      </c>
      <c r="AG41">
        <v>71.099999999999994</v>
      </c>
      <c r="AH41">
        <v>74.66</v>
      </c>
      <c r="AI41">
        <v>78.14</v>
      </c>
      <c r="AJ41">
        <v>80.25</v>
      </c>
      <c r="AK41">
        <v>84.5</v>
      </c>
      <c r="AL41">
        <v>86.39</v>
      </c>
      <c r="AM41">
        <v>88.31</v>
      </c>
      <c r="AN41">
        <v>89.44</v>
      </c>
      <c r="AO41">
        <v>90.87</v>
      </c>
      <c r="AP41">
        <v>93.04</v>
      </c>
      <c r="AQ41">
        <v>93.6</v>
      </c>
    </row>
    <row r="42" spans="1:43" ht="17" thickBot="1">
      <c r="A42" s="10" t="s">
        <v>24</v>
      </c>
      <c r="B42" s="11">
        <v>47.3</v>
      </c>
      <c r="C42" s="12">
        <v>48.7</v>
      </c>
      <c r="D42" s="11">
        <v>58</v>
      </c>
      <c r="E42" s="12">
        <v>62.7</v>
      </c>
      <c r="F42" s="11">
        <v>67</v>
      </c>
      <c r="G42" s="12">
        <v>78.5</v>
      </c>
      <c r="H42" s="11">
        <v>83</v>
      </c>
      <c r="I42" s="12">
        <v>87.1</v>
      </c>
      <c r="J42" s="11">
        <v>89.5</v>
      </c>
      <c r="K42" s="12">
        <v>90.6</v>
      </c>
      <c r="L42" s="11">
        <v>93.4</v>
      </c>
      <c r="M42" s="12">
        <v>96</v>
      </c>
      <c r="N42" s="11">
        <v>96.5</v>
      </c>
      <c r="O42" s="12">
        <v>96.6</v>
      </c>
      <c r="P42" s="11">
        <v>97.1</v>
      </c>
      <c r="Q42" s="12">
        <v>97.6</v>
      </c>
      <c r="R42" s="13">
        <v>97.7</v>
      </c>
      <c r="S42" t="s">
        <v>20</v>
      </c>
      <c r="T42" t="s">
        <v>20</v>
      </c>
      <c r="U42" t="s">
        <v>20</v>
      </c>
      <c r="V42" t="s">
        <v>20</v>
      </c>
      <c r="Z42">
        <v>5.25</v>
      </c>
      <c r="AA42">
        <v>47.92</v>
      </c>
      <c r="AB42">
        <v>49.89</v>
      </c>
      <c r="AC42">
        <v>55.96</v>
      </c>
      <c r="AD42">
        <v>61.06</v>
      </c>
      <c r="AE42">
        <v>64.760000000000005</v>
      </c>
      <c r="AF42">
        <v>69.22</v>
      </c>
      <c r="AG42">
        <v>71.540000000000006</v>
      </c>
      <c r="AH42">
        <v>75.12</v>
      </c>
      <c r="AI42">
        <v>78.62</v>
      </c>
      <c r="AJ42">
        <v>80.72</v>
      </c>
      <c r="AK42">
        <v>84.98</v>
      </c>
      <c r="AL42">
        <v>86.89</v>
      </c>
      <c r="AM42">
        <v>88.79</v>
      </c>
      <c r="AN42">
        <v>89.9</v>
      </c>
      <c r="AO42">
        <v>91.32</v>
      </c>
      <c r="AP42">
        <v>93.4</v>
      </c>
      <c r="AQ42">
        <v>93.95</v>
      </c>
    </row>
    <row r="43" spans="1:43" ht="17" thickBot="1">
      <c r="A43" s="10" t="s">
        <v>34</v>
      </c>
      <c r="B43" s="11">
        <v>46.5</v>
      </c>
      <c r="C43" s="12">
        <v>47.8</v>
      </c>
      <c r="D43" s="11">
        <v>57.1</v>
      </c>
      <c r="E43" s="12">
        <v>61.7</v>
      </c>
      <c r="F43" s="11">
        <v>66</v>
      </c>
      <c r="G43" s="12">
        <v>78</v>
      </c>
      <c r="H43" s="11">
        <v>82.5</v>
      </c>
      <c r="I43" s="12">
        <v>86.6</v>
      </c>
      <c r="J43" s="11">
        <v>88.9</v>
      </c>
      <c r="K43" s="12">
        <v>89.9</v>
      </c>
      <c r="L43" s="11">
        <v>92.4</v>
      </c>
      <c r="M43" s="12">
        <v>95</v>
      </c>
      <c r="N43" s="11">
        <v>95.6</v>
      </c>
      <c r="O43" s="12">
        <v>95.6</v>
      </c>
      <c r="P43" s="11">
        <v>96</v>
      </c>
      <c r="Q43" s="12">
        <v>96.7</v>
      </c>
      <c r="R43" s="13">
        <v>96.8</v>
      </c>
      <c r="S43" t="s">
        <v>20</v>
      </c>
      <c r="T43" t="s">
        <v>20</v>
      </c>
      <c r="U43" t="s">
        <v>20</v>
      </c>
      <c r="V43" t="s">
        <v>20</v>
      </c>
      <c r="Z43">
        <v>5.33</v>
      </c>
      <c r="AA43">
        <v>48.14</v>
      </c>
      <c r="AB43">
        <v>50.12</v>
      </c>
      <c r="AC43">
        <v>56.25</v>
      </c>
      <c r="AD43">
        <v>61.39</v>
      </c>
      <c r="AE43">
        <v>65.099999999999994</v>
      </c>
      <c r="AF43">
        <v>69.62</v>
      </c>
      <c r="AG43">
        <v>71.98</v>
      </c>
      <c r="AH43">
        <v>75.569999999999993</v>
      </c>
      <c r="AI43">
        <v>79.08</v>
      </c>
      <c r="AJ43">
        <v>81.19</v>
      </c>
      <c r="AK43">
        <v>85.46</v>
      </c>
      <c r="AL43">
        <v>87.38</v>
      </c>
      <c r="AM43">
        <v>89.27</v>
      </c>
      <c r="AN43">
        <v>90.35</v>
      </c>
      <c r="AO43">
        <v>91.75</v>
      </c>
      <c r="AP43">
        <v>93.76</v>
      </c>
      <c r="AQ43">
        <v>94.3</v>
      </c>
    </row>
    <row r="44" spans="1:43">
      <c r="Z44">
        <v>5.42</v>
      </c>
      <c r="AA44">
        <v>48.35</v>
      </c>
      <c r="AB44">
        <v>50.34</v>
      </c>
      <c r="AC44">
        <v>56.54</v>
      </c>
      <c r="AD44">
        <v>61.71</v>
      </c>
      <c r="AE44">
        <v>65.430000000000007</v>
      </c>
      <c r="AF44">
        <v>70.010000000000005</v>
      </c>
      <c r="AG44">
        <v>72.400000000000006</v>
      </c>
      <c r="AH44">
        <v>76.010000000000005</v>
      </c>
      <c r="AI44">
        <v>79.540000000000006</v>
      </c>
      <c r="AJ44">
        <v>81.64</v>
      </c>
      <c r="AK44">
        <v>85.92</v>
      </c>
      <c r="AL44">
        <v>87.86</v>
      </c>
      <c r="AM44">
        <v>89.73</v>
      </c>
      <c r="AN44">
        <v>90.78</v>
      </c>
      <c r="AO44">
        <v>92.17</v>
      </c>
      <c r="AP44">
        <v>94.11</v>
      </c>
      <c r="AQ44">
        <v>94.63</v>
      </c>
    </row>
    <row r="45" spans="1:43">
      <c r="Z45">
        <v>5.5</v>
      </c>
      <c r="AA45">
        <v>48.56</v>
      </c>
      <c r="AB45">
        <v>50.55</v>
      </c>
      <c r="AC45">
        <v>56.81</v>
      </c>
      <c r="AD45">
        <v>62.02</v>
      </c>
      <c r="AE45">
        <v>65.760000000000005</v>
      </c>
      <c r="AF45">
        <v>70.400000000000006</v>
      </c>
      <c r="AG45">
        <v>72.819999999999993</v>
      </c>
      <c r="AH45">
        <v>76.45</v>
      </c>
      <c r="AI45">
        <v>79.989999999999995</v>
      </c>
      <c r="AJ45">
        <v>82.09</v>
      </c>
      <c r="AK45">
        <v>86.38</v>
      </c>
      <c r="AL45">
        <v>88.34</v>
      </c>
      <c r="AM45">
        <v>90.18</v>
      </c>
      <c r="AN45">
        <v>91.21</v>
      </c>
      <c r="AO45">
        <v>92.58</v>
      </c>
      <c r="AP45">
        <v>94.46</v>
      </c>
      <c r="AQ45">
        <v>94.96</v>
      </c>
    </row>
    <row r="46" spans="1:43">
      <c r="Z46">
        <v>5.58</v>
      </c>
      <c r="AA46">
        <v>48.75</v>
      </c>
      <c r="AB46">
        <v>50.76</v>
      </c>
      <c r="AC46">
        <v>57.09</v>
      </c>
      <c r="AD46">
        <v>62.33</v>
      </c>
      <c r="AE46">
        <v>66.069999999999993</v>
      </c>
      <c r="AF46">
        <v>70.78</v>
      </c>
      <c r="AG46">
        <v>73.23</v>
      </c>
      <c r="AH46">
        <v>76.88</v>
      </c>
      <c r="AI46">
        <v>80.44</v>
      </c>
      <c r="AJ46">
        <v>82.53</v>
      </c>
      <c r="AK46">
        <v>86.82</v>
      </c>
      <c r="AL46">
        <v>88.8</v>
      </c>
      <c r="AM46">
        <v>90.62</v>
      </c>
      <c r="AN46">
        <v>91.63</v>
      </c>
      <c r="AO46">
        <v>92.98</v>
      </c>
      <c r="AP46">
        <v>94.79</v>
      </c>
      <c r="AQ46">
        <v>95.28</v>
      </c>
    </row>
    <row r="47" spans="1:43">
      <c r="Z47">
        <v>5.67</v>
      </c>
      <c r="AA47">
        <v>48.95</v>
      </c>
      <c r="AB47">
        <v>50.96</v>
      </c>
      <c r="AC47">
        <v>57.35</v>
      </c>
      <c r="AD47">
        <v>62.62</v>
      </c>
      <c r="AE47">
        <v>66.38</v>
      </c>
      <c r="AF47">
        <v>71.150000000000006</v>
      </c>
      <c r="AG47">
        <v>73.63</v>
      </c>
      <c r="AH47">
        <v>77.3</v>
      </c>
      <c r="AI47">
        <v>80.87</v>
      </c>
      <c r="AJ47">
        <v>82.96</v>
      </c>
      <c r="AK47">
        <v>87.26</v>
      </c>
      <c r="AL47">
        <v>89.25</v>
      </c>
      <c r="AM47">
        <v>91.05</v>
      </c>
      <c r="AN47">
        <v>92.04</v>
      </c>
      <c r="AO47">
        <v>93.37</v>
      </c>
      <c r="AP47">
        <v>95.12</v>
      </c>
      <c r="AQ47">
        <v>95.59</v>
      </c>
    </row>
    <row r="48" spans="1:43">
      <c r="Z48">
        <v>5.75</v>
      </c>
      <c r="AA48">
        <v>49.13</v>
      </c>
      <c r="AB48">
        <v>51.15</v>
      </c>
      <c r="AC48">
        <v>57.61</v>
      </c>
      <c r="AD48">
        <v>62.91</v>
      </c>
      <c r="AE48">
        <v>66.680000000000007</v>
      </c>
      <c r="AF48">
        <v>71.510000000000005</v>
      </c>
      <c r="AG48">
        <v>74.02</v>
      </c>
      <c r="AH48">
        <v>77.709999999999994</v>
      </c>
      <c r="AI48">
        <v>81.290000000000006</v>
      </c>
      <c r="AJ48">
        <v>83.38</v>
      </c>
      <c r="AK48">
        <v>87.68</v>
      </c>
      <c r="AL48">
        <v>89.69</v>
      </c>
      <c r="AM48">
        <v>91.47</v>
      </c>
      <c r="AN48">
        <v>92.44</v>
      </c>
      <c r="AO48">
        <v>93.76</v>
      </c>
      <c r="AP48">
        <v>95.44</v>
      </c>
      <c r="AQ48">
        <v>95.89</v>
      </c>
    </row>
    <row r="49" spans="26:43">
      <c r="Z49">
        <v>5.83</v>
      </c>
      <c r="AA49">
        <v>49.31</v>
      </c>
      <c r="AB49">
        <v>51.34</v>
      </c>
      <c r="AC49">
        <v>57.86</v>
      </c>
      <c r="AD49">
        <v>63.19</v>
      </c>
      <c r="AE49">
        <v>66.959999999999994</v>
      </c>
      <c r="AF49">
        <v>71.87</v>
      </c>
      <c r="AG49">
        <v>74.41</v>
      </c>
      <c r="AH49">
        <v>78.11</v>
      </c>
      <c r="AI49">
        <v>81.709999999999994</v>
      </c>
      <c r="AJ49">
        <v>83.79</v>
      </c>
      <c r="AK49">
        <v>88.1</v>
      </c>
      <c r="AL49">
        <v>90.13</v>
      </c>
      <c r="AM49">
        <v>91.88</v>
      </c>
      <c r="AN49">
        <v>92.82</v>
      </c>
      <c r="AO49">
        <v>94.13</v>
      </c>
      <c r="AP49">
        <v>95.75</v>
      </c>
      <c r="AQ49">
        <v>96.19</v>
      </c>
    </row>
    <row r="50" spans="26:43">
      <c r="Z50">
        <v>5.92</v>
      </c>
      <c r="AA50">
        <v>49.48</v>
      </c>
      <c r="AB50">
        <v>51.52</v>
      </c>
      <c r="AC50">
        <v>58.1</v>
      </c>
      <c r="AD50">
        <v>63.46</v>
      </c>
      <c r="AE50">
        <v>67.25</v>
      </c>
      <c r="AF50">
        <v>72.22</v>
      </c>
      <c r="AG50">
        <v>74.790000000000006</v>
      </c>
      <c r="AH50">
        <v>78.5</v>
      </c>
      <c r="AI50">
        <v>82.12</v>
      </c>
      <c r="AJ50">
        <v>84.19</v>
      </c>
      <c r="AK50">
        <v>88.5</v>
      </c>
      <c r="AL50">
        <v>90.55</v>
      </c>
      <c r="AM50">
        <v>92.28</v>
      </c>
      <c r="AN50">
        <v>93.2</v>
      </c>
      <c r="AO50">
        <v>94.49</v>
      </c>
      <c r="AP50">
        <v>96.05</v>
      </c>
      <c r="AQ50">
        <v>96.48</v>
      </c>
    </row>
    <row r="51" spans="26:43">
      <c r="Z51">
        <v>6</v>
      </c>
      <c r="AA51">
        <v>49.65</v>
      </c>
      <c r="AB51">
        <v>51.7</v>
      </c>
      <c r="AC51">
        <v>58.33</v>
      </c>
      <c r="AD51">
        <v>63.72</v>
      </c>
      <c r="AE51">
        <v>67.52</v>
      </c>
      <c r="AF51">
        <v>72.56</v>
      </c>
      <c r="AG51">
        <v>75.16</v>
      </c>
      <c r="AH51">
        <v>78.89</v>
      </c>
      <c r="AI51">
        <v>82.51</v>
      </c>
      <c r="AJ51">
        <v>84.58</v>
      </c>
      <c r="AK51">
        <v>88.9</v>
      </c>
      <c r="AL51">
        <v>90.96</v>
      </c>
      <c r="AM51">
        <v>92.67</v>
      </c>
      <c r="AN51">
        <v>93.57</v>
      </c>
      <c r="AO51">
        <v>94.85</v>
      </c>
      <c r="AP51">
        <v>96.34</v>
      </c>
      <c r="AQ51">
        <v>96.76</v>
      </c>
    </row>
    <row r="52" spans="26:43">
      <c r="Z52">
        <v>6.08</v>
      </c>
      <c r="AA52">
        <v>49.81</v>
      </c>
      <c r="AB52">
        <v>51.86</v>
      </c>
      <c r="AC52">
        <v>58.56</v>
      </c>
      <c r="AD52">
        <v>63.97</v>
      </c>
      <c r="AE52">
        <v>67.78</v>
      </c>
      <c r="AF52">
        <v>72.89</v>
      </c>
      <c r="AG52">
        <v>75.53</v>
      </c>
      <c r="AH52">
        <v>79.27</v>
      </c>
      <c r="AI52">
        <v>82.9</v>
      </c>
      <c r="AJ52">
        <v>84.97</v>
      </c>
      <c r="AK52">
        <v>89.28</v>
      </c>
      <c r="AL52">
        <v>91.36</v>
      </c>
      <c r="AM52">
        <v>93.05</v>
      </c>
      <c r="AN52">
        <v>93.93</v>
      </c>
      <c r="AO52">
        <v>95.19</v>
      </c>
      <c r="AP52">
        <v>96.63</v>
      </c>
      <c r="AQ52">
        <v>97.03</v>
      </c>
    </row>
    <row r="53" spans="26:43">
      <c r="Z53">
        <v>6.17</v>
      </c>
      <c r="AA53">
        <v>49.97</v>
      </c>
      <c r="AB53">
        <v>52.02</v>
      </c>
      <c r="AC53">
        <v>58.78</v>
      </c>
      <c r="AD53">
        <v>64.22</v>
      </c>
      <c r="AE53">
        <v>68.040000000000006</v>
      </c>
      <c r="AF53">
        <v>73.22</v>
      </c>
      <c r="AG53">
        <v>75.88</v>
      </c>
      <c r="AH53">
        <v>79.64</v>
      </c>
      <c r="AI53">
        <v>83.28</v>
      </c>
      <c r="AJ53">
        <v>85.34</v>
      </c>
      <c r="AK53">
        <v>89.66</v>
      </c>
      <c r="AL53">
        <v>91.75</v>
      </c>
      <c r="AM53">
        <v>93.42</v>
      </c>
      <c r="AN53">
        <v>94.28</v>
      </c>
      <c r="AO53">
        <v>95.53</v>
      </c>
      <c r="AP53">
        <v>96.9</v>
      </c>
      <c r="AQ53">
        <v>97.29</v>
      </c>
    </row>
    <row r="54" spans="26:43">
      <c r="Z54">
        <v>6.25</v>
      </c>
      <c r="AA54">
        <v>50.12</v>
      </c>
      <c r="AB54">
        <v>52.18</v>
      </c>
      <c r="AC54">
        <v>59</v>
      </c>
      <c r="AD54">
        <v>64.45</v>
      </c>
      <c r="AE54">
        <v>68.290000000000006</v>
      </c>
      <c r="AF54">
        <v>73.540000000000006</v>
      </c>
      <c r="AG54">
        <v>76.23</v>
      </c>
      <c r="AH54">
        <v>80.010000000000005</v>
      </c>
      <c r="AI54">
        <v>83.66</v>
      </c>
      <c r="AJ54">
        <v>85.71</v>
      </c>
      <c r="AK54">
        <v>90.02</v>
      </c>
      <c r="AL54">
        <v>92.13</v>
      </c>
      <c r="AM54">
        <v>93.78</v>
      </c>
      <c r="AN54">
        <v>94.62</v>
      </c>
      <c r="AO54">
        <v>95.85</v>
      </c>
      <c r="AP54">
        <v>97.17</v>
      </c>
      <c r="AQ54">
        <v>97.55</v>
      </c>
    </row>
    <row r="55" spans="26:43">
      <c r="Z55">
        <v>6.33</v>
      </c>
      <c r="AA55">
        <v>50.26</v>
      </c>
      <c r="AB55">
        <v>52.32</v>
      </c>
      <c r="AC55">
        <v>59.2</v>
      </c>
      <c r="AD55">
        <v>64.680000000000007</v>
      </c>
      <c r="AE55">
        <v>68.53</v>
      </c>
      <c r="AF55">
        <v>73.849999999999994</v>
      </c>
      <c r="AG55">
        <v>76.569999999999993</v>
      </c>
      <c r="AH55">
        <v>80.36</v>
      </c>
      <c r="AI55">
        <v>84.02</v>
      </c>
      <c r="AJ55">
        <v>86.07</v>
      </c>
      <c r="AK55">
        <v>90.38</v>
      </c>
      <c r="AL55">
        <v>92.51</v>
      </c>
      <c r="AM55">
        <v>94.13</v>
      </c>
      <c r="AN55">
        <v>94.95</v>
      </c>
      <c r="AO55">
        <v>96.17</v>
      </c>
      <c r="AP55">
        <v>97.43</v>
      </c>
      <c r="AQ55">
        <v>97.79</v>
      </c>
    </row>
    <row r="56" spans="26:43">
      <c r="Z56">
        <v>6.42</v>
      </c>
      <c r="AA56">
        <v>50.4</v>
      </c>
      <c r="AB56">
        <v>52.47</v>
      </c>
      <c r="AC56">
        <v>59.4</v>
      </c>
      <c r="AD56">
        <v>64.900000000000006</v>
      </c>
      <c r="AE56">
        <v>68.760000000000005</v>
      </c>
      <c r="AF56">
        <v>74.150000000000006</v>
      </c>
      <c r="AG56">
        <v>76.91</v>
      </c>
      <c r="AH56">
        <v>80.709999999999994</v>
      </c>
      <c r="AI56">
        <v>84.37</v>
      </c>
      <c r="AJ56">
        <v>86.41</v>
      </c>
      <c r="AK56">
        <v>90.73</v>
      </c>
      <c r="AL56">
        <v>92.87</v>
      </c>
      <c r="AM56">
        <v>94.47</v>
      </c>
      <c r="AN56">
        <v>95.27</v>
      </c>
      <c r="AO56">
        <v>96.47</v>
      </c>
      <c r="AP56">
        <v>97.68</v>
      </c>
      <c r="AQ56">
        <v>98.03</v>
      </c>
    </row>
    <row r="57" spans="26:43">
      <c r="Z57">
        <v>6.5</v>
      </c>
      <c r="AA57">
        <v>50.53</v>
      </c>
      <c r="AB57">
        <v>52.6</v>
      </c>
      <c r="AC57">
        <v>59.59</v>
      </c>
      <c r="AD57">
        <v>65.11</v>
      </c>
      <c r="AE57">
        <v>68.98</v>
      </c>
      <c r="AF57">
        <v>74.45</v>
      </c>
      <c r="AG57">
        <v>77.23</v>
      </c>
      <c r="AH57">
        <v>81.05</v>
      </c>
      <c r="AI57">
        <v>84.72</v>
      </c>
      <c r="AJ57">
        <v>86.75</v>
      </c>
      <c r="AK57">
        <v>91.06</v>
      </c>
      <c r="AL57">
        <v>93.22</v>
      </c>
      <c r="AM57">
        <v>94.8</v>
      </c>
      <c r="AN57">
        <v>95.58</v>
      </c>
      <c r="AO57">
        <v>96.77</v>
      </c>
      <c r="AP57">
        <v>97.93</v>
      </c>
      <c r="AQ57">
        <v>98.26</v>
      </c>
    </row>
    <row r="58" spans="26:43">
      <c r="Z58">
        <v>6.58</v>
      </c>
      <c r="AA58">
        <v>50.65</v>
      </c>
      <c r="AB58">
        <v>52.73</v>
      </c>
      <c r="AC58">
        <v>59.78</v>
      </c>
      <c r="AD58">
        <v>65.31</v>
      </c>
      <c r="AE58">
        <v>69.19</v>
      </c>
      <c r="AF58">
        <v>74.739999999999995</v>
      </c>
      <c r="AG58">
        <v>77.55</v>
      </c>
      <c r="AH58">
        <v>81.38</v>
      </c>
      <c r="AI58">
        <v>85.05</v>
      </c>
      <c r="AJ58">
        <v>87.08</v>
      </c>
      <c r="AK58">
        <v>91.39</v>
      </c>
      <c r="AL58">
        <v>93.56</v>
      </c>
      <c r="AM58">
        <v>95.12</v>
      </c>
      <c r="AN58">
        <v>95.88</v>
      </c>
      <c r="AO58">
        <v>97.05</v>
      </c>
      <c r="AP58">
        <v>98.16</v>
      </c>
      <c r="AQ58">
        <v>98.49</v>
      </c>
    </row>
    <row r="59" spans="26:43">
      <c r="Z59">
        <v>6.67</v>
      </c>
      <c r="AA59">
        <v>50.77</v>
      </c>
      <c r="AB59">
        <v>52.85</v>
      </c>
      <c r="AC59">
        <v>59.95</v>
      </c>
      <c r="AD59">
        <v>65.510000000000005</v>
      </c>
      <c r="AE59">
        <v>69.400000000000006</v>
      </c>
      <c r="AF59">
        <v>75.02</v>
      </c>
      <c r="AG59">
        <v>77.86</v>
      </c>
      <c r="AH59">
        <v>81.709999999999994</v>
      </c>
      <c r="AI59">
        <v>85.38</v>
      </c>
      <c r="AJ59">
        <v>87.4</v>
      </c>
      <c r="AK59">
        <v>91.7</v>
      </c>
      <c r="AL59">
        <v>93.89</v>
      </c>
      <c r="AM59">
        <v>95.43</v>
      </c>
      <c r="AN59">
        <v>96.17</v>
      </c>
      <c r="AO59">
        <v>97.33</v>
      </c>
      <c r="AP59">
        <v>98.39</v>
      </c>
      <c r="AQ59">
        <v>98.7</v>
      </c>
    </row>
    <row r="60" spans="26:43">
      <c r="Z60">
        <v>6.75</v>
      </c>
      <c r="AA60">
        <v>50.88</v>
      </c>
      <c r="AB60">
        <v>52.96</v>
      </c>
      <c r="AC60">
        <v>60.12</v>
      </c>
      <c r="AD60">
        <v>65.7</v>
      </c>
      <c r="AE60">
        <v>69.59</v>
      </c>
      <c r="AF60">
        <v>75.290000000000006</v>
      </c>
      <c r="AG60">
        <v>78.16</v>
      </c>
      <c r="AH60">
        <v>82.02</v>
      </c>
      <c r="AI60">
        <v>85.7</v>
      </c>
      <c r="AJ60">
        <v>87.71</v>
      </c>
      <c r="AK60">
        <v>92.01</v>
      </c>
      <c r="AL60">
        <v>94.21</v>
      </c>
      <c r="AM60">
        <v>95.73</v>
      </c>
      <c r="AN60">
        <v>96.45</v>
      </c>
      <c r="AO60">
        <v>97.6</v>
      </c>
      <c r="AP60">
        <v>98.61</v>
      </c>
      <c r="AQ60">
        <v>98.91</v>
      </c>
    </row>
    <row r="61" spans="26:43">
      <c r="Z61">
        <v>6.83</v>
      </c>
      <c r="AA61">
        <v>50.99</v>
      </c>
      <c r="AB61">
        <v>53.07</v>
      </c>
      <c r="AC61">
        <v>60.29</v>
      </c>
      <c r="AD61">
        <v>65.87</v>
      </c>
      <c r="AE61">
        <v>69.78</v>
      </c>
      <c r="AF61">
        <v>75.56</v>
      </c>
      <c r="AG61">
        <v>78.459999999999994</v>
      </c>
      <c r="AH61">
        <v>82.33</v>
      </c>
      <c r="AI61">
        <v>86.01</v>
      </c>
      <c r="AJ61">
        <v>88.01</v>
      </c>
      <c r="AK61">
        <v>92.31</v>
      </c>
      <c r="AL61">
        <v>94.52</v>
      </c>
      <c r="AM61">
        <v>96.02</v>
      </c>
      <c r="AN61">
        <v>96.72</v>
      </c>
      <c r="AO61">
        <v>97.85</v>
      </c>
      <c r="AP61">
        <v>98.82</v>
      </c>
      <c r="AQ61">
        <v>99.11</v>
      </c>
    </row>
    <row r="62" spans="26:43">
      <c r="Z62">
        <v>6.92</v>
      </c>
      <c r="AA62">
        <v>51.09</v>
      </c>
      <c r="AB62">
        <v>53.17</v>
      </c>
      <c r="AC62">
        <v>60.44</v>
      </c>
      <c r="AD62">
        <v>66.040000000000006</v>
      </c>
      <c r="AE62">
        <v>69.959999999999994</v>
      </c>
      <c r="AF62">
        <v>75.81</v>
      </c>
      <c r="AG62">
        <v>78.75</v>
      </c>
      <c r="AH62">
        <v>82.63</v>
      </c>
      <c r="AI62">
        <v>86.31</v>
      </c>
      <c r="AJ62">
        <v>88.31</v>
      </c>
      <c r="AK62">
        <v>92.59</v>
      </c>
      <c r="AL62">
        <v>94.82</v>
      </c>
      <c r="AM62">
        <v>96.3</v>
      </c>
      <c r="AN62">
        <v>96.98</v>
      </c>
      <c r="AO62">
        <v>98.1</v>
      </c>
      <c r="AP62">
        <v>99.02</v>
      </c>
      <c r="AQ62">
        <v>99.3</v>
      </c>
    </row>
    <row r="63" spans="26:43">
      <c r="Z63">
        <v>7</v>
      </c>
      <c r="AA63">
        <v>51.18</v>
      </c>
      <c r="AB63">
        <v>53.26</v>
      </c>
      <c r="AC63">
        <v>60.59</v>
      </c>
      <c r="AD63">
        <v>66.2</v>
      </c>
      <c r="AE63">
        <v>70.13</v>
      </c>
      <c r="AF63">
        <v>76.06</v>
      </c>
      <c r="AG63">
        <v>79.03</v>
      </c>
      <c r="AH63">
        <v>82.92</v>
      </c>
      <c r="AI63">
        <v>86.61</v>
      </c>
      <c r="AJ63">
        <v>88.59</v>
      </c>
      <c r="AK63">
        <v>92.87</v>
      </c>
      <c r="AL63">
        <v>95.11</v>
      </c>
      <c r="AM63">
        <v>96.57</v>
      </c>
      <c r="AN63">
        <v>97.23</v>
      </c>
      <c r="AO63">
        <v>98.34</v>
      </c>
      <c r="AP63">
        <v>99.22</v>
      </c>
      <c r="AQ63">
        <v>99.48</v>
      </c>
    </row>
    <row r="64" spans="26:43">
      <c r="Z64">
        <v>7.08</v>
      </c>
      <c r="AA64">
        <v>51.27</v>
      </c>
      <c r="AB64">
        <v>53.35</v>
      </c>
      <c r="AC64">
        <v>60.73</v>
      </c>
      <c r="AD64">
        <v>66.349999999999994</v>
      </c>
      <c r="AE64">
        <v>70.290000000000006</v>
      </c>
      <c r="AF64">
        <v>76.31</v>
      </c>
      <c r="AG64">
        <v>79.3</v>
      </c>
      <c r="AH64">
        <v>83.21</v>
      </c>
      <c r="AI64">
        <v>86.89</v>
      </c>
      <c r="AJ64">
        <v>88.87</v>
      </c>
      <c r="AK64">
        <v>93.14</v>
      </c>
      <c r="AL64">
        <v>95.39</v>
      </c>
      <c r="AM64">
        <v>96.83</v>
      </c>
      <c r="AN64">
        <v>97.48</v>
      </c>
      <c r="AO64">
        <v>98.56</v>
      </c>
      <c r="AP64">
        <v>99.4</v>
      </c>
      <c r="AQ64">
        <v>99.66</v>
      </c>
    </row>
    <row r="65" spans="26:43">
      <c r="Z65">
        <v>7.17</v>
      </c>
      <c r="AA65">
        <v>51.35</v>
      </c>
      <c r="AB65">
        <v>53.43</v>
      </c>
      <c r="AC65">
        <v>60.86</v>
      </c>
      <c r="AD65">
        <v>66.5</v>
      </c>
      <c r="AE65">
        <v>70.45</v>
      </c>
      <c r="AF65">
        <v>76.540000000000006</v>
      </c>
      <c r="AG65">
        <v>79.569999999999993</v>
      </c>
      <c r="AH65">
        <v>83.49</v>
      </c>
      <c r="AI65">
        <v>87.16</v>
      </c>
      <c r="AJ65">
        <v>89.13</v>
      </c>
      <c r="AK65">
        <v>93.39</v>
      </c>
      <c r="AL65">
        <v>95.66</v>
      </c>
      <c r="AM65">
        <v>97.08</v>
      </c>
      <c r="AN65">
        <v>97.71</v>
      </c>
      <c r="AO65">
        <v>98.78</v>
      </c>
      <c r="AP65">
        <v>99.58</v>
      </c>
      <c r="AQ65">
        <v>99.82</v>
      </c>
    </row>
    <row r="66" spans="26:43">
      <c r="Z66">
        <v>7.25</v>
      </c>
      <c r="AA66">
        <v>51.42</v>
      </c>
      <c r="AB66">
        <v>53.5</v>
      </c>
      <c r="AC66">
        <v>60.99</v>
      </c>
      <c r="AD66">
        <v>66.63</v>
      </c>
      <c r="AE66">
        <v>70.59</v>
      </c>
      <c r="AF66">
        <v>76.77</v>
      </c>
      <c r="AG66">
        <v>79.819999999999993</v>
      </c>
      <c r="AH66">
        <v>83.76</v>
      </c>
      <c r="AI66">
        <v>87.43</v>
      </c>
      <c r="AJ66">
        <v>89.39</v>
      </c>
      <c r="AK66">
        <v>93.64</v>
      </c>
      <c r="AL66">
        <v>95.92</v>
      </c>
      <c r="AM66">
        <v>97.32</v>
      </c>
      <c r="AN66">
        <v>97.93</v>
      </c>
      <c r="AO66">
        <v>98.99</v>
      </c>
      <c r="AP66">
        <v>99.75</v>
      </c>
      <c r="AQ66">
        <v>99.98</v>
      </c>
    </row>
    <row r="67" spans="26:43">
      <c r="Z67">
        <v>7.33</v>
      </c>
      <c r="AA67">
        <v>51.49</v>
      </c>
      <c r="AB67">
        <v>53.57</v>
      </c>
      <c r="AC67">
        <v>61.11</v>
      </c>
      <c r="AD67">
        <v>66.760000000000005</v>
      </c>
      <c r="AE67">
        <v>70.73</v>
      </c>
      <c r="AF67">
        <v>76.989999999999995</v>
      </c>
      <c r="AG67">
        <v>80.069999999999993</v>
      </c>
      <c r="AH67">
        <v>84.02</v>
      </c>
      <c r="AI67">
        <v>87.69</v>
      </c>
      <c r="AJ67">
        <v>89.64</v>
      </c>
      <c r="AK67">
        <v>93.88</v>
      </c>
      <c r="AL67">
        <v>96.17</v>
      </c>
      <c r="AM67">
        <v>97.55</v>
      </c>
      <c r="AN67">
        <v>98.14</v>
      </c>
      <c r="AO67">
        <v>99.19</v>
      </c>
      <c r="AP67">
        <v>99.91</v>
      </c>
      <c r="AQ67">
        <v>100</v>
      </c>
    </row>
    <row r="68" spans="26:43">
      <c r="Z68">
        <v>7.42</v>
      </c>
      <c r="AA68">
        <v>51.56</v>
      </c>
      <c r="AB68">
        <v>53.63</v>
      </c>
      <c r="AC68">
        <v>61.22</v>
      </c>
      <c r="AD68">
        <v>66.88</v>
      </c>
      <c r="AE68">
        <v>70.86</v>
      </c>
      <c r="AF68">
        <v>77.2</v>
      </c>
      <c r="AG68">
        <v>80.319999999999993</v>
      </c>
      <c r="AH68">
        <v>84.27</v>
      </c>
      <c r="AI68">
        <v>87.94</v>
      </c>
      <c r="AJ68">
        <v>89.88</v>
      </c>
      <c r="AK68">
        <v>94.1</v>
      </c>
      <c r="AL68">
        <v>96.41</v>
      </c>
      <c r="AM68">
        <v>97.77</v>
      </c>
      <c r="AN68">
        <v>98.35</v>
      </c>
      <c r="AO68">
        <v>99.38</v>
      </c>
      <c r="AP68">
        <v>100</v>
      </c>
      <c r="AQ68">
        <v>100</v>
      </c>
    </row>
    <row r="69" spans="26:43">
      <c r="Z69">
        <v>7.5</v>
      </c>
      <c r="AA69">
        <v>51.61</v>
      </c>
      <c r="AB69">
        <v>53.69</v>
      </c>
      <c r="AC69">
        <v>61.32</v>
      </c>
      <c r="AD69">
        <v>66.989999999999995</v>
      </c>
      <c r="AE69">
        <v>70.98</v>
      </c>
      <c r="AF69">
        <v>77.41</v>
      </c>
      <c r="AG69">
        <v>80.55</v>
      </c>
      <c r="AH69">
        <v>84.51</v>
      </c>
      <c r="AI69">
        <v>88.18</v>
      </c>
      <c r="AJ69">
        <v>90.11</v>
      </c>
      <c r="AK69">
        <v>94.32</v>
      </c>
      <c r="AL69">
        <v>96.64</v>
      </c>
      <c r="AM69">
        <v>97.98</v>
      </c>
      <c r="AN69">
        <v>98.54</v>
      </c>
      <c r="AO69">
        <v>99.56</v>
      </c>
      <c r="AP69">
        <v>100</v>
      </c>
      <c r="AQ69">
        <v>100</v>
      </c>
    </row>
    <row r="70" spans="26:43">
      <c r="Z70">
        <v>7.58</v>
      </c>
      <c r="AA70">
        <v>51.66</v>
      </c>
      <c r="AB70">
        <v>53.73</v>
      </c>
      <c r="AC70">
        <v>61.42</v>
      </c>
      <c r="AD70">
        <v>67.09</v>
      </c>
      <c r="AE70">
        <v>71.09</v>
      </c>
      <c r="AF70">
        <v>77.61</v>
      </c>
      <c r="AG70">
        <v>80.78</v>
      </c>
      <c r="AH70">
        <v>84.75</v>
      </c>
      <c r="AI70">
        <v>88.41</v>
      </c>
      <c r="AJ70">
        <v>90.33</v>
      </c>
      <c r="AK70">
        <v>94.53</v>
      </c>
      <c r="AL70">
        <v>96.86</v>
      </c>
      <c r="AM70">
        <v>98.18</v>
      </c>
      <c r="AN70">
        <v>98.72</v>
      </c>
      <c r="AO70">
        <v>99.73</v>
      </c>
      <c r="AP70">
        <v>100</v>
      </c>
      <c r="AQ70">
        <v>100</v>
      </c>
    </row>
    <row r="71" spans="26:43">
      <c r="Z71">
        <v>7.67</v>
      </c>
      <c r="AA71">
        <v>51.71</v>
      </c>
      <c r="AB71">
        <v>53.77</v>
      </c>
      <c r="AC71">
        <v>61.51</v>
      </c>
      <c r="AD71">
        <v>67.19</v>
      </c>
      <c r="AE71">
        <v>71.19</v>
      </c>
      <c r="AF71">
        <v>77.8</v>
      </c>
      <c r="AG71">
        <v>81</v>
      </c>
      <c r="AH71">
        <v>84.98</v>
      </c>
      <c r="AI71">
        <v>88.63</v>
      </c>
      <c r="AJ71">
        <v>90.54</v>
      </c>
      <c r="AK71">
        <v>94.72</v>
      </c>
      <c r="AL71">
        <v>97.07</v>
      </c>
      <c r="AM71">
        <v>98.37</v>
      </c>
      <c r="AN71">
        <v>98.9</v>
      </c>
      <c r="AO71">
        <v>99.89</v>
      </c>
      <c r="AP71">
        <v>100</v>
      </c>
      <c r="AQ71">
        <v>100</v>
      </c>
    </row>
    <row r="72" spans="26:43">
      <c r="Z72">
        <v>7.75</v>
      </c>
      <c r="AA72">
        <v>51.75</v>
      </c>
      <c r="AB72">
        <v>53.81</v>
      </c>
      <c r="AC72">
        <v>61.59</v>
      </c>
      <c r="AD72">
        <v>67.27</v>
      </c>
      <c r="AE72">
        <v>71.290000000000006</v>
      </c>
      <c r="AF72">
        <v>77.98</v>
      </c>
      <c r="AG72">
        <v>81.209999999999994</v>
      </c>
      <c r="AH72">
        <v>85.2</v>
      </c>
      <c r="AI72">
        <v>88.84</v>
      </c>
      <c r="AJ72">
        <v>90.74</v>
      </c>
      <c r="AK72">
        <v>94.91</v>
      </c>
      <c r="AL72">
        <v>97.26</v>
      </c>
      <c r="AM72">
        <v>98.55</v>
      </c>
      <c r="AN72">
        <v>99.06</v>
      </c>
      <c r="AO72">
        <v>100</v>
      </c>
      <c r="AP72">
        <v>100</v>
      </c>
      <c r="AQ72">
        <v>100</v>
      </c>
    </row>
    <row r="73" spans="26:43">
      <c r="Z73">
        <v>7.83</v>
      </c>
      <c r="AA73">
        <v>51.78</v>
      </c>
      <c r="AB73">
        <v>53.83</v>
      </c>
      <c r="AC73">
        <v>61.67</v>
      </c>
      <c r="AD73">
        <v>67.349999999999994</v>
      </c>
      <c r="AE73">
        <v>71.37</v>
      </c>
      <c r="AF73">
        <v>78.150000000000006</v>
      </c>
      <c r="AG73">
        <v>81.41</v>
      </c>
      <c r="AH73">
        <v>85.42</v>
      </c>
      <c r="AI73">
        <v>89.05</v>
      </c>
      <c r="AJ73">
        <v>90.93</v>
      </c>
      <c r="AK73">
        <v>95.09</v>
      </c>
      <c r="AL73">
        <v>97.45</v>
      </c>
      <c r="AM73">
        <v>98.72</v>
      </c>
      <c r="AN73">
        <v>99.22</v>
      </c>
      <c r="AO73">
        <v>100</v>
      </c>
      <c r="AP73">
        <v>100</v>
      </c>
      <c r="AQ73">
        <v>100</v>
      </c>
    </row>
    <row r="74" spans="26:43">
      <c r="Z74">
        <v>7.92</v>
      </c>
      <c r="AA74">
        <v>51.8</v>
      </c>
      <c r="AB74">
        <v>53.86</v>
      </c>
      <c r="AC74">
        <v>61.73</v>
      </c>
      <c r="AD74">
        <v>67.42</v>
      </c>
      <c r="AE74">
        <v>71.45</v>
      </c>
      <c r="AF74">
        <v>78.319999999999993</v>
      </c>
      <c r="AG74">
        <v>81.61</v>
      </c>
      <c r="AH74">
        <v>85.62</v>
      </c>
      <c r="AI74">
        <v>89.24</v>
      </c>
      <c r="AJ74">
        <v>91.12</v>
      </c>
      <c r="AK74">
        <v>95.26</v>
      </c>
      <c r="AL74">
        <v>97.63</v>
      </c>
      <c r="AM74">
        <v>98.88</v>
      </c>
      <c r="AN74">
        <v>99.36</v>
      </c>
      <c r="AO74">
        <v>100</v>
      </c>
      <c r="AP74">
        <v>100</v>
      </c>
      <c r="AQ74">
        <v>100</v>
      </c>
    </row>
    <row r="75" spans="26:43">
      <c r="Z75">
        <v>8</v>
      </c>
      <c r="AA75">
        <v>51.82</v>
      </c>
      <c r="AB75">
        <v>53.87</v>
      </c>
      <c r="AC75">
        <v>61.79</v>
      </c>
      <c r="AD75">
        <v>67.48</v>
      </c>
      <c r="AE75">
        <v>71.52</v>
      </c>
      <c r="AF75">
        <v>78.48</v>
      </c>
      <c r="AG75">
        <v>81.8</v>
      </c>
      <c r="AH75">
        <v>85.82</v>
      </c>
      <c r="AI75">
        <v>89.43</v>
      </c>
      <c r="AJ75">
        <v>91.29</v>
      </c>
      <c r="AK75">
        <v>95.42</v>
      </c>
      <c r="AL75">
        <v>97.8</v>
      </c>
      <c r="AM75">
        <v>99.02</v>
      </c>
      <c r="AN75">
        <v>99.49</v>
      </c>
      <c r="AO75">
        <v>100</v>
      </c>
      <c r="AP75">
        <v>100</v>
      </c>
      <c r="AQ75">
        <v>100</v>
      </c>
    </row>
    <row r="76" spans="26:43">
      <c r="Z76">
        <v>8.08</v>
      </c>
      <c r="AA76">
        <v>51.84</v>
      </c>
      <c r="AB76">
        <v>53.88</v>
      </c>
      <c r="AC76">
        <v>61.85</v>
      </c>
      <c r="AD76">
        <v>67.53</v>
      </c>
      <c r="AE76">
        <v>71.58</v>
      </c>
      <c r="AF76">
        <v>78.63</v>
      </c>
      <c r="AG76">
        <v>81.98</v>
      </c>
      <c r="AH76">
        <v>86.01</v>
      </c>
      <c r="AI76">
        <v>89.61</v>
      </c>
      <c r="AJ76">
        <v>91.46</v>
      </c>
      <c r="AK76">
        <v>95.56</v>
      </c>
      <c r="AL76">
        <v>97.96</v>
      </c>
      <c r="AM76">
        <v>99.16</v>
      </c>
      <c r="AN76">
        <v>99.62</v>
      </c>
      <c r="AO76">
        <v>100</v>
      </c>
      <c r="AP76">
        <v>100</v>
      </c>
      <c r="AQ76">
        <v>100</v>
      </c>
    </row>
    <row r="77" spans="26:43">
      <c r="Z77">
        <v>8.17</v>
      </c>
      <c r="AA77">
        <v>51.84</v>
      </c>
      <c r="AB77">
        <v>53.88</v>
      </c>
      <c r="AC77">
        <v>61.89</v>
      </c>
      <c r="AD77">
        <v>67.569999999999993</v>
      </c>
      <c r="AE77">
        <v>71.63</v>
      </c>
      <c r="AF77">
        <v>78.78</v>
      </c>
      <c r="AG77">
        <v>82.15</v>
      </c>
      <c r="AH77">
        <v>86.19</v>
      </c>
      <c r="AI77">
        <v>89.78</v>
      </c>
      <c r="AJ77">
        <v>91.61</v>
      </c>
      <c r="AK77">
        <v>95.7</v>
      </c>
      <c r="AL77">
        <v>98.11</v>
      </c>
      <c r="AM77">
        <v>99.29</v>
      </c>
      <c r="AN77">
        <v>99.73</v>
      </c>
      <c r="AO77">
        <v>100</v>
      </c>
      <c r="AP77">
        <v>100</v>
      </c>
      <c r="AQ77">
        <v>100</v>
      </c>
    </row>
    <row r="78" spans="26:43">
      <c r="Z78">
        <v>8.25</v>
      </c>
      <c r="AA78">
        <v>51.84</v>
      </c>
      <c r="AB78">
        <v>53.87</v>
      </c>
      <c r="AC78">
        <v>61.93</v>
      </c>
      <c r="AD78">
        <v>67.61</v>
      </c>
      <c r="AE78">
        <v>71.680000000000007</v>
      </c>
      <c r="AF78">
        <v>78.92</v>
      </c>
      <c r="AG78">
        <v>82.32</v>
      </c>
      <c r="AH78">
        <v>86.37</v>
      </c>
      <c r="AI78">
        <v>89.94</v>
      </c>
      <c r="AJ78">
        <v>91.76</v>
      </c>
      <c r="AK78">
        <v>95.83</v>
      </c>
      <c r="AL78">
        <v>98.25</v>
      </c>
      <c r="AM78">
        <v>99.41</v>
      </c>
      <c r="AN78">
        <v>99.84</v>
      </c>
      <c r="AO78">
        <v>100</v>
      </c>
      <c r="AP78">
        <v>100</v>
      </c>
      <c r="AQ78">
        <v>100</v>
      </c>
    </row>
    <row r="79" spans="26:43">
      <c r="Z79">
        <v>8.33</v>
      </c>
      <c r="AA79">
        <v>51.84</v>
      </c>
      <c r="AB79">
        <v>53.86</v>
      </c>
      <c r="AC79">
        <v>61.96</v>
      </c>
      <c r="AD79">
        <v>67.63</v>
      </c>
      <c r="AE79">
        <v>71.709999999999994</v>
      </c>
      <c r="AF79">
        <v>79.05</v>
      </c>
      <c r="AG79">
        <v>82.48</v>
      </c>
      <c r="AH79">
        <v>86.53</v>
      </c>
      <c r="AI79">
        <v>90.09</v>
      </c>
      <c r="AJ79">
        <v>91.9</v>
      </c>
      <c r="AK79">
        <v>95.95</v>
      </c>
      <c r="AL79">
        <v>98.37</v>
      </c>
      <c r="AM79">
        <v>99.52</v>
      </c>
      <c r="AN79">
        <v>99.94</v>
      </c>
      <c r="AO79">
        <v>100</v>
      </c>
      <c r="AP79">
        <v>100</v>
      </c>
      <c r="AQ79">
        <v>100</v>
      </c>
    </row>
    <row r="80" spans="26:43">
      <c r="Z80">
        <v>8.42</v>
      </c>
      <c r="AA80">
        <v>51.83</v>
      </c>
      <c r="AB80">
        <v>53.84</v>
      </c>
      <c r="AC80">
        <v>61.99</v>
      </c>
      <c r="AD80">
        <v>67.650000000000006</v>
      </c>
      <c r="AE80">
        <v>71.739999999999995</v>
      </c>
      <c r="AF80">
        <v>79.17</v>
      </c>
      <c r="AG80">
        <v>82.63</v>
      </c>
      <c r="AH80">
        <v>86.69</v>
      </c>
      <c r="AI80">
        <v>90.24</v>
      </c>
      <c r="AJ80">
        <v>92.03</v>
      </c>
      <c r="AK80">
        <v>96.06</v>
      </c>
      <c r="AL80">
        <v>98.49</v>
      </c>
      <c r="AM80">
        <v>99.62</v>
      </c>
      <c r="AN80">
        <v>100</v>
      </c>
      <c r="AO80">
        <v>100</v>
      </c>
      <c r="AP80">
        <v>100</v>
      </c>
      <c r="AQ80">
        <v>100</v>
      </c>
    </row>
    <row r="81" spans="26:43">
      <c r="Z81">
        <v>8.5</v>
      </c>
      <c r="AA81">
        <v>51.81</v>
      </c>
      <c r="AB81">
        <v>53.81</v>
      </c>
      <c r="AC81">
        <v>62</v>
      </c>
      <c r="AD81">
        <v>67.66</v>
      </c>
      <c r="AE81">
        <v>71.760000000000005</v>
      </c>
      <c r="AF81">
        <v>79.28</v>
      </c>
      <c r="AG81">
        <v>82.77</v>
      </c>
      <c r="AH81">
        <v>86.84</v>
      </c>
      <c r="AI81">
        <v>90.37</v>
      </c>
      <c r="AJ81">
        <v>92.15</v>
      </c>
      <c r="AK81">
        <v>96.15</v>
      </c>
      <c r="AL81">
        <v>98.6</v>
      </c>
      <c r="AM81">
        <v>99.71</v>
      </c>
      <c r="AN81">
        <v>100</v>
      </c>
      <c r="AO81">
        <v>100</v>
      </c>
      <c r="AP81">
        <v>100</v>
      </c>
      <c r="AQ81">
        <v>100</v>
      </c>
    </row>
    <row r="82" spans="26:43">
      <c r="Z82">
        <v>8.58</v>
      </c>
      <c r="AA82">
        <v>51.79</v>
      </c>
      <c r="AB82">
        <v>53.78</v>
      </c>
      <c r="AC82">
        <v>62.01</v>
      </c>
      <c r="AD82">
        <v>67.66</v>
      </c>
      <c r="AE82">
        <v>71.77</v>
      </c>
      <c r="AF82">
        <v>79.39</v>
      </c>
      <c r="AG82">
        <v>82.91</v>
      </c>
      <c r="AH82">
        <v>86.98</v>
      </c>
      <c r="AI82">
        <v>90.5</v>
      </c>
      <c r="AJ82">
        <v>92.26</v>
      </c>
      <c r="AK82">
        <v>96.24</v>
      </c>
      <c r="AL82">
        <v>98.7</v>
      </c>
      <c r="AM82">
        <v>99.79</v>
      </c>
      <c r="AN82">
        <v>100</v>
      </c>
      <c r="AO82">
        <v>100</v>
      </c>
      <c r="AP82">
        <v>100</v>
      </c>
      <c r="AQ82">
        <v>100</v>
      </c>
    </row>
    <row r="83" spans="26:43">
      <c r="Z83">
        <v>8.67</v>
      </c>
      <c r="AA83">
        <v>51.76</v>
      </c>
      <c r="AB83">
        <v>53.74</v>
      </c>
      <c r="AC83">
        <v>62.02</v>
      </c>
      <c r="AD83">
        <v>67.66</v>
      </c>
      <c r="AE83">
        <v>71.77</v>
      </c>
      <c r="AF83">
        <v>79.489999999999995</v>
      </c>
      <c r="AG83">
        <v>83.04</v>
      </c>
      <c r="AH83">
        <v>87.12</v>
      </c>
      <c r="AI83">
        <v>90.61</v>
      </c>
      <c r="AJ83">
        <v>92.37</v>
      </c>
      <c r="AK83">
        <v>96.32</v>
      </c>
      <c r="AL83">
        <v>98.78</v>
      </c>
      <c r="AM83">
        <v>99.86</v>
      </c>
      <c r="AN83">
        <v>100</v>
      </c>
      <c r="AO83">
        <v>100</v>
      </c>
      <c r="AP83">
        <v>100</v>
      </c>
      <c r="AQ83">
        <v>100</v>
      </c>
    </row>
    <row r="84" spans="26:43">
      <c r="Z84">
        <v>8.75</v>
      </c>
      <c r="AA84">
        <v>51.72</v>
      </c>
      <c r="AB84">
        <v>53.7</v>
      </c>
      <c r="AC84">
        <v>62.01</v>
      </c>
      <c r="AD84">
        <v>67.64</v>
      </c>
      <c r="AE84">
        <v>71.760000000000005</v>
      </c>
      <c r="AF84">
        <v>79.58</v>
      </c>
      <c r="AG84">
        <v>83.16</v>
      </c>
      <c r="AH84">
        <v>87.25</v>
      </c>
      <c r="AI84">
        <v>90.72</v>
      </c>
      <c r="AJ84">
        <v>92.46</v>
      </c>
      <c r="AK84">
        <v>96.39</v>
      </c>
      <c r="AL84">
        <v>98.86</v>
      </c>
      <c r="AM84">
        <v>99.92</v>
      </c>
      <c r="AN84">
        <v>100</v>
      </c>
      <c r="AO84">
        <v>100</v>
      </c>
      <c r="AP84">
        <v>100</v>
      </c>
      <c r="AQ84">
        <v>100</v>
      </c>
    </row>
    <row r="85" spans="26:43">
      <c r="Z85">
        <v>8.83</v>
      </c>
      <c r="AA85">
        <v>51.68</v>
      </c>
      <c r="AB85">
        <v>53.64</v>
      </c>
      <c r="AC85">
        <v>62</v>
      </c>
      <c r="AD85">
        <v>67.62</v>
      </c>
      <c r="AE85">
        <v>71.739999999999995</v>
      </c>
      <c r="AF85">
        <v>79.67</v>
      </c>
      <c r="AG85">
        <v>83.27</v>
      </c>
      <c r="AH85">
        <v>87.36</v>
      </c>
      <c r="AI85">
        <v>90.82</v>
      </c>
      <c r="AJ85">
        <v>92.54</v>
      </c>
      <c r="AK85">
        <v>96.45</v>
      </c>
      <c r="AL85">
        <v>98.93</v>
      </c>
      <c r="AM85">
        <v>99.97</v>
      </c>
      <c r="AN85">
        <v>100</v>
      </c>
      <c r="AO85">
        <v>100</v>
      </c>
      <c r="AP85">
        <v>100</v>
      </c>
      <c r="AQ85">
        <v>100</v>
      </c>
    </row>
    <row r="86" spans="26:43">
      <c r="Z86">
        <v>8.92</v>
      </c>
      <c r="AA86">
        <v>51.63</v>
      </c>
      <c r="AB86">
        <v>53.58</v>
      </c>
      <c r="AC86">
        <v>61.98</v>
      </c>
      <c r="AD86">
        <v>67.58</v>
      </c>
      <c r="AE86">
        <v>71.72</v>
      </c>
      <c r="AF86">
        <v>79.739999999999995</v>
      </c>
      <c r="AG86">
        <v>83.37</v>
      </c>
      <c r="AH86">
        <v>87.48</v>
      </c>
      <c r="AI86">
        <v>90.91</v>
      </c>
      <c r="AJ86">
        <v>92.62</v>
      </c>
      <c r="AK86">
        <v>96.5</v>
      </c>
      <c r="AL86">
        <v>98.98</v>
      </c>
      <c r="AM86">
        <v>100</v>
      </c>
      <c r="AN86">
        <v>100</v>
      </c>
      <c r="AO86">
        <v>100</v>
      </c>
      <c r="AP86">
        <v>100</v>
      </c>
      <c r="AQ86">
        <v>100</v>
      </c>
    </row>
    <row r="87" spans="26:43">
      <c r="Z87">
        <v>9</v>
      </c>
      <c r="AA87">
        <v>51.58</v>
      </c>
      <c r="AB87">
        <v>53.52</v>
      </c>
      <c r="AC87">
        <v>61.95</v>
      </c>
      <c r="AD87">
        <v>67.540000000000006</v>
      </c>
      <c r="AE87">
        <v>71.69</v>
      </c>
      <c r="AF87">
        <v>79.81</v>
      </c>
      <c r="AG87">
        <v>83.47</v>
      </c>
      <c r="AH87">
        <v>87.58</v>
      </c>
      <c r="AI87">
        <v>90.99</v>
      </c>
      <c r="AJ87">
        <v>92.68</v>
      </c>
      <c r="AK87">
        <v>96.54</v>
      </c>
      <c r="AL87">
        <v>99.03</v>
      </c>
      <c r="AM87">
        <v>100</v>
      </c>
      <c r="AN87">
        <v>100</v>
      </c>
      <c r="AO87">
        <v>100</v>
      </c>
      <c r="AP87">
        <v>100</v>
      </c>
      <c r="AQ87">
        <v>100</v>
      </c>
    </row>
    <row r="88" spans="26:43">
      <c r="Z88">
        <v>9.08</v>
      </c>
      <c r="AA88">
        <v>51.52</v>
      </c>
      <c r="AB88">
        <v>53.44</v>
      </c>
      <c r="AC88">
        <v>61.92</v>
      </c>
      <c r="AD88">
        <v>67.489999999999995</v>
      </c>
      <c r="AE88">
        <v>71.650000000000006</v>
      </c>
      <c r="AF88">
        <v>79.87</v>
      </c>
      <c r="AG88">
        <v>83.56</v>
      </c>
      <c r="AH88">
        <v>87.67</v>
      </c>
      <c r="AI88">
        <v>91.07</v>
      </c>
      <c r="AJ88">
        <v>92.74</v>
      </c>
      <c r="AK88">
        <v>96.57</v>
      </c>
      <c r="AL88">
        <v>99.07</v>
      </c>
      <c r="AM88">
        <v>100</v>
      </c>
      <c r="AN88">
        <v>100</v>
      </c>
      <c r="AO88">
        <v>100</v>
      </c>
      <c r="AP88">
        <v>100</v>
      </c>
      <c r="AQ88">
        <v>100</v>
      </c>
    </row>
    <row r="89" spans="26:43">
      <c r="Z89">
        <v>9.17</v>
      </c>
      <c r="AA89">
        <v>51.45</v>
      </c>
      <c r="AB89">
        <v>53.37</v>
      </c>
      <c r="AC89">
        <v>61.88</v>
      </c>
      <c r="AD89">
        <v>67.44</v>
      </c>
      <c r="AE89">
        <v>71.599999999999994</v>
      </c>
      <c r="AF89">
        <v>79.930000000000007</v>
      </c>
      <c r="AG89">
        <v>83.64</v>
      </c>
      <c r="AH89">
        <v>87.76</v>
      </c>
      <c r="AI89">
        <v>91.13</v>
      </c>
      <c r="AJ89">
        <v>92.79</v>
      </c>
      <c r="AK89">
        <v>96.58</v>
      </c>
      <c r="AL89">
        <v>99.09</v>
      </c>
      <c r="AM89">
        <v>100</v>
      </c>
      <c r="AN89">
        <v>100</v>
      </c>
      <c r="AO89">
        <v>100</v>
      </c>
      <c r="AP89">
        <v>100</v>
      </c>
      <c r="AQ89">
        <v>100</v>
      </c>
    </row>
    <row r="90" spans="26:43">
      <c r="Z90">
        <v>9.25</v>
      </c>
      <c r="AA90">
        <v>51.38</v>
      </c>
      <c r="AB90">
        <v>53.28</v>
      </c>
      <c r="AC90">
        <v>61.83</v>
      </c>
      <c r="AD90">
        <v>67.37</v>
      </c>
      <c r="AE90">
        <v>71.540000000000006</v>
      </c>
      <c r="AF90">
        <v>79.98</v>
      </c>
      <c r="AG90">
        <v>83.72</v>
      </c>
      <c r="AH90">
        <v>87.84</v>
      </c>
      <c r="AI90">
        <v>91.18</v>
      </c>
      <c r="AJ90">
        <v>92.83</v>
      </c>
      <c r="AK90">
        <v>96.59</v>
      </c>
      <c r="AL90">
        <v>99.11</v>
      </c>
      <c r="AM90">
        <v>100</v>
      </c>
      <c r="AN90">
        <v>100</v>
      </c>
      <c r="AO90">
        <v>100</v>
      </c>
      <c r="AP90">
        <v>100</v>
      </c>
      <c r="AQ90">
        <v>100</v>
      </c>
    </row>
    <row r="91" spans="26:43">
      <c r="Z91">
        <v>9.33</v>
      </c>
      <c r="AA91">
        <v>51.3</v>
      </c>
      <c r="AB91">
        <v>53.19</v>
      </c>
      <c r="AC91">
        <v>61.77</v>
      </c>
      <c r="AD91">
        <v>67.3</v>
      </c>
      <c r="AE91">
        <v>71.47</v>
      </c>
      <c r="AF91">
        <v>80.010000000000005</v>
      </c>
      <c r="AG91">
        <v>83.78</v>
      </c>
      <c r="AH91">
        <v>87.91</v>
      </c>
      <c r="AI91">
        <v>91.23</v>
      </c>
      <c r="AJ91">
        <v>92.86</v>
      </c>
      <c r="AK91">
        <v>96.59</v>
      </c>
      <c r="AL91">
        <v>99.12</v>
      </c>
      <c r="AM91">
        <v>100</v>
      </c>
      <c r="AN91">
        <v>100</v>
      </c>
      <c r="AO91">
        <v>100</v>
      </c>
      <c r="AP91">
        <v>100</v>
      </c>
      <c r="AQ91">
        <v>100</v>
      </c>
    </row>
    <row r="92" spans="26:43">
      <c r="Z92">
        <v>9.42</v>
      </c>
      <c r="AA92">
        <v>51.22</v>
      </c>
      <c r="AB92">
        <v>53.09</v>
      </c>
      <c r="AC92">
        <v>61.71</v>
      </c>
      <c r="AD92">
        <v>67.209999999999994</v>
      </c>
      <c r="AE92">
        <v>71.400000000000006</v>
      </c>
      <c r="AF92">
        <v>80.05</v>
      </c>
      <c r="AG92">
        <v>83.84</v>
      </c>
      <c r="AH92">
        <v>87.98</v>
      </c>
      <c r="AI92">
        <v>91.27</v>
      </c>
      <c r="AJ92">
        <v>92.88</v>
      </c>
      <c r="AK92">
        <v>96.58</v>
      </c>
      <c r="AL92">
        <v>99.11</v>
      </c>
      <c r="AM92">
        <v>100</v>
      </c>
      <c r="AN92">
        <v>100</v>
      </c>
      <c r="AO92">
        <v>100</v>
      </c>
      <c r="AP92">
        <v>100</v>
      </c>
      <c r="AQ92">
        <v>100</v>
      </c>
    </row>
    <row r="93" spans="26:43">
      <c r="Z93">
        <v>9.5</v>
      </c>
      <c r="AA93">
        <v>51.13</v>
      </c>
      <c r="AB93">
        <v>52.98</v>
      </c>
      <c r="AC93">
        <v>61.64</v>
      </c>
      <c r="AD93">
        <v>67.12</v>
      </c>
      <c r="AE93">
        <v>71.31</v>
      </c>
      <c r="AF93">
        <v>80.069999999999993</v>
      </c>
      <c r="AG93">
        <v>83.9</v>
      </c>
      <c r="AH93">
        <v>88.03</v>
      </c>
      <c r="AI93">
        <v>91.3</v>
      </c>
      <c r="AJ93">
        <v>92.89</v>
      </c>
      <c r="AK93">
        <v>96.56</v>
      </c>
      <c r="AL93">
        <v>99.1</v>
      </c>
      <c r="AM93">
        <v>100</v>
      </c>
      <c r="AN93">
        <v>100</v>
      </c>
      <c r="AO93">
        <v>100</v>
      </c>
      <c r="AP93">
        <v>100</v>
      </c>
      <c r="AQ93">
        <v>100</v>
      </c>
    </row>
    <row r="94" spans="26:43">
      <c r="Z94">
        <v>9.58</v>
      </c>
      <c r="AA94">
        <v>51.03</v>
      </c>
      <c r="AB94">
        <v>52.87</v>
      </c>
      <c r="AC94">
        <v>61.56</v>
      </c>
      <c r="AD94">
        <v>67.02</v>
      </c>
      <c r="AE94">
        <v>71.22</v>
      </c>
      <c r="AF94">
        <v>80.09</v>
      </c>
      <c r="AG94">
        <v>83.94</v>
      </c>
      <c r="AH94">
        <v>88.08</v>
      </c>
      <c r="AI94">
        <v>91.32</v>
      </c>
      <c r="AJ94">
        <v>92.89</v>
      </c>
      <c r="AK94">
        <v>96.53</v>
      </c>
      <c r="AL94">
        <v>99.07</v>
      </c>
      <c r="AM94">
        <v>99.97</v>
      </c>
      <c r="AN94">
        <v>100</v>
      </c>
      <c r="AO94">
        <v>100</v>
      </c>
      <c r="AP94">
        <v>100</v>
      </c>
      <c r="AQ94">
        <v>100</v>
      </c>
    </row>
    <row r="95" spans="26:43">
      <c r="Z95">
        <v>9.67</v>
      </c>
      <c r="AA95">
        <v>50.93</v>
      </c>
      <c r="AB95">
        <v>52.75</v>
      </c>
      <c r="AC95">
        <v>61.47</v>
      </c>
      <c r="AD95">
        <v>66.92</v>
      </c>
      <c r="AE95">
        <v>71.12</v>
      </c>
      <c r="AF95">
        <v>80.099999999999994</v>
      </c>
      <c r="AG95">
        <v>83.98</v>
      </c>
      <c r="AH95">
        <v>88.12</v>
      </c>
      <c r="AI95">
        <v>91.33</v>
      </c>
      <c r="AJ95">
        <v>92.89</v>
      </c>
      <c r="AK95">
        <v>96.49</v>
      </c>
      <c r="AL95">
        <v>99.04</v>
      </c>
      <c r="AM95">
        <v>99.91</v>
      </c>
      <c r="AN95">
        <v>100</v>
      </c>
      <c r="AO95">
        <v>100</v>
      </c>
      <c r="AP95">
        <v>100</v>
      </c>
      <c r="AQ95">
        <v>100</v>
      </c>
    </row>
    <row r="96" spans="26:43">
      <c r="Z96">
        <v>9.75</v>
      </c>
      <c r="AA96">
        <v>50.82</v>
      </c>
      <c r="AB96">
        <v>52.62</v>
      </c>
      <c r="AC96">
        <v>61.38</v>
      </c>
      <c r="AD96">
        <v>66.8</v>
      </c>
      <c r="AE96">
        <v>71.010000000000005</v>
      </c>
      <c r="AF96">
        <v>80.099999999999994</v>
      </c>
      <c r="AG96">
        <v>84.01</v>
      </c>
      <c r="AH96">
        <v>88.15</v>
      </c>
      <c r="AI96">
        <v>91.33</v>
      </c>
      <c r="AJ96">
        <v>92.87</v>
      </c>
      <c r="AK96">
        <v>96.44</v>
      </c>
      <c r="AL96">
        <v>99</v>
      </c>
      <c r="AM96">
        <v>99.85</v>
      </c>
      <c r="AN96">
        <v>100</v>
      </c>
      <c r="AO96">
        <v>100</v>
      </c>
      <c r="AP96">
        <v>100</v>
      </c>
      <c r="AQ96">
        <v>100</v>
      </c>
    </row>
    <row r="97" spans="26:43">
      <c r="Z97">
        <v>9.83</v>
      </c>
      <c r="AA97">
        <v>50.7</v>
      </c>
      <c r="AB97">
        <v>52.49</v>
      </c>
      <c r="AC97">
        <v>61.28</v>
      </c>
      <c r="AD97">
        <v>66.680000000000007</v>
      </c>
      <c r="AE97">
        <v>70.89</v>
      </c>
      <c r="AF97">
        <v>80.09</v>
      </c>
      <c r="AG97">
        <v>84.03</v>
      </c>
      <c r="AH97">
        <v>88.18</v>
      </c>
      <c r="AI97">
        <v>91.33</v>
      </c>
      <c r="AJ97">
        <v>92.85</v>
      </c>
      <c r="AK97">
        <v>96.38</v>
      </c>
      <c r="AL97">
        <v>98.94</v>
      </c>
      <c r="AM97">
        <v>99.78</v>
      </c>
      <c r="AN97">
        <v>99.99</v>
      </c>
      <c r="AO97">
        <v>100</v>
      </c>
      <c r="AP97">
        <v>100</v>
      </c>
      <c r="AQ97">
        <v>100</v>
      </c>
    </row>
    <row r="98" spans="26:43">
      <c r="Z98">
        <v>9.92</v>
      </c>
      <c r="AA98">
        <v>50.58</v>
      </c>
      <c r="AB98">
        <v>52.35</v>
      </c>
      <c r="AC98">
        <v>61.17</v>
      </c>
      <c r="AD98">
        <v>66.540000000000006</v>
      </c>
      <c r="AE98">
        <v>70.77</v>
      </c>
      <c r="AF98">
        <v>80.08</v>
      </c>
      <c r="AG98">
        <v>84.04</v>
      </c>
      <c r="AH98">
        <v>88.19</v>
      </c>
      <c r="AI98">
        <v>91.31</v>
      </c>
      <c r="AJ98">
        <v>92.81</v>
      </c>
      <c r="AK98">
        <v>96.31</v>
      </c>
      <c r="AL98">
        <v>98.88</v>
      </c>
      <c r="AM98">
        <v>99.7</v>
      </c>
      <c r="AN98">
        <v>99.9</v>
      </c>
      <c r="AO98">
        <v>100</v>
      </c>
      <c r="AP98">
        <v>100</v>
      </c>
      <c r="AQ98">
        <v>100</v>
      </c>
    </row>
    <row r="99" spans="26:43">
      <c r="Z99">
        <v>10</v>
      </c>
      <c r="AA99">
        <v>50.45</v>
      </c>
      <c r="AB99">
        <v>52.21</v>
      </c>
      <c r="AC99">
        <v>61.06</v>
      </c>
      <c r="AD99">
        <v>66.400000000000006</v>
      </c>
      <c r="AE99">
        <v>70.63</v>
      </c>
      <c r="AF99">
        <v>80.06</v>
      </c>
      <c r="AG99">
        <v>84.05</v>
      </c>
      <c r="AH99">
        <v>88.2</v>
      </c>
      <c r="AI99">
        <v>91.29</v>
      </c>
      <c r="AJ99">
        <v>92.77</v>
      </c>
      <c r="AK99">
        <v>96.23</v>
      </c>
      <c r="AL99">
        <v>98.8</v>
      </c>
      <c r="AM99">
        <v>99.61</v>
      </c>
      <c r="AN99">
        <v>99.8</v>
      </c>
      <c r="AO99">
        <v>100</v>
      </c>
      <c r="AP99">
        <v>100</v>
      </c>
      <c r="AQ99">
        <v>100</v>
      </c>
    </row>
    <row r="100" spans="26:43">
      <c r="Z100">
        <v>10.08</v>
      </c>
      <c r="AA100">
        <v>50.32</v>
      </c>
      <c r="AB100">
        <v>52.05</v>
      </c>
      <c r="AC100">
        <v>60.94</v>
      </c>
      <c r="AD100">
        <v>66.25</v>
      </c>
      <c r="AE100">
        <v>70.489999999999995</v>
      </c>
      <c r="AF100">
        <v>80.03</v>
      </c>
      <c r="AG100">
        <v>84.05</v>
      </c>
      <c r="AH100">
        <v>88.2</v>
      </c>
      <c r="AI100">
        <v>91.26</v>
      </c>
      <c r="AJ100">
        <v>92.72</v>
      </c>
      <c r="AK100">
        <v>96.14</v>
      </c>
      <c r="AL100">
        <v>98.72</v>
      </c>
      <c r="AM100">
        <v>99.51</v>
      </c>
      <c r="AN100">
        <v>99.69</v>
      </c>
      <c r="AO100">
        <v>100</v>
      </c>
      <c r="AP100">
        <v>100</v>
      </c>
      <c r="AQ100">
        <v>100</v>
      </c>
    </row>
    <row r="101" spans="26:43">
      <c r="Z101">
        <v>10.17</v>
      </c>
      <c r="AA101">
        <v>50.18</v>
      </c>
      <c r="AB101">
        <v>51.89</v>
      </c>
      <c r="AC101">
        <v>60.81</v>
      </c>
      <c r="AD101">
        <v>66.09</v>
      </c>
      <c r="AE101">
        <v>70.34</v>
      </c>
      <c r="AF101">
        <v>79.989999999999995</v>
      </c>
      <c r="AG101">
        <v>84.04</v>
      </c>
      <c r="AH101">
        <v>88.19</v>
      </c>
      <c r="AI101">
        <v>91.21</v>
      </c>
      <c r="AJ101">
        <v>92.66</v>
      </c>
      <c r="AK101">
        <v>96.04</v>
      </c>
      <c r="AL101">
        <v>98.62</v>
      </c>
      <c r="AM101">
        <v>99.4</v>
      </c>
      <c r="AN101">
        <v>99.57</v>
      </c>
      <c r="AO101">
        <v>100</v>
      </c>
      <c r="AP101">
        <v>100</v>
      </c>
      <c r="AQ101">
        <v>100</v>
      </c>
    </row>
    <row r="102" spans="26:43">
      <c r="Z102">
        <v>10.25</v>
      </c>
      <c r="AA102">
        <v>50.03</v>
      </c>
      <c r="AB102">
        <v>51.73</v>
      </c>
      <c r="AC102">
        <v>60.67</v>
      </c>
      <c r="AD102">
        <v>65.930000000000007</v>
      </c>
      <c r="AE102">
        <v>70.180000000000007</v>
      </c>
      <c r="AF102">
        <v>79.95</v>
      </c>
      <c r="AG102">
        <v>84.02</v>
      </c>
      <c r="AH102">
        <v>88.18</v>
      </c>
      <c r="AI102">
        <v>91.16</v>
      </c>
      <c r="AJ102">
        <v>92.59</v>
      </c>
      <c r="AK102">
        <v>95.93</v>
      </c>
      <c r="AL102">
        <v>98.52</v>
      </c>
      <c r="AM102">
        <v>99.28</v>
      </c>
      <c r="AN102">
        <v>99.44</v>
      </c>
      <c r="AO102">
        <v>100</v>
      </c>
      <c r="AP102">
        <v>100</v>
      </c>
      <c r="AQ102">
        <v>100</v>
      </c>
    </row>
    <row r="103" spans="26:43">
      <c r="Z103">
        <v>10.33</v>
      </c>
      <c r="AA103">
        <v>49.88</v>
      </c>
      <c r="AB103">
        <v>51.56</v>
      </c>
      <c r="AC103">
        <v>60.53</v>
      </c>
      <c r="AD103">
        <v>65.75</v>
      </c>
      <c r="AE103">
        <v>70.010000000000005</v>
      </c>
      <c r="AF103">
        <v>79.900000000000006</v>
      </c>
      <c r="AG103">
        <v>84</v>
      </c>
      <c r="AH103">
        <v>88.16</v>
      </c>
      <c r="AI103">
        <v>91.11</v>
      </c>
      <c r="AJ103">
        <v>92.51</v>
      </c>
      <c r="AK103">
        <v>95.81</v>
      </c>
      <c r="AL103">
        <v>98.4</v>
      </c>
      <c r="AM103">
        <v>99.15</v>
      </c>
      <c r="AN103">
        <v>99.31</v>
      </c>
      <c r="AO103">
        <v>99.89</v>
      </c>
      <c r="AP103">
        <v>100</v>
      </c>
      <c r="AQ103">
        <v>100</v>
      </c>
    </row>
    <row r="104" spans="26:43">
      <c r="Z104">
        <v>10.42</v>
      </c>
      <c r="AA104">
        <v>49.72</v>
      </c>
      <c r="AB104">
        <v>51.38</v>
      </c>
      <c r="AC104">
        <v>60.38</v>
      </c>
      <c r="AD104">
        <v>65.569999999999993</v>
      </c>
      <c r="AE104">
        <v>69.83</v>
      </c>
      <c r="AF104">
        <v>79.84</v>
      </c>
      <c r="AG104">
        <v>83.96</v>
      </c>
      <c r="AH104">
        <v>88.12</v>
      </c>
      <c r="AI104">
        <v>91.04</v>
      </c>
      <c r="AJ104">
        <v>92.42</v>
      </c>
      <c r="AK104">
        <v>95.69</v>
      </c>
      <c r="AL104">
        <v>98.27</v>
      </c>
      <c r="AM104">
        <v>99.01</v>
      </c>
      <c r="AN104">
        <v>99.16</v>
      </c>
      <c r="AO104">
        <v>99.73</v>
      </c>
      <c r="AP104">
        <v>100</v>
      </c>
      <c r="AQ104">
        <v>100</v>
      </c>
    </row>
    <row r="105" spans="26:43">
      <c r="Z105">
        <v>10.5</v>
      </c>
      <c r="AA105">
        <v>49.55</v>
      </c>
      <c r="AB105">
        <v>51.19</v>
      </c>
      <c r="AC105">
        <v>60.22</v>
      </c>
      <c r="AD105">
        <v>65.38</v>
      </c>
      <c r="AE105">
        <v>69.650000000000006</v>
      </c>
      <c r="AF105">
        <v>79.77</v>
      </c>
      <c r="AG105">
        <v>83.92</v>
      </c>
      <c r="AH105">
        <v>88.09</v>
      </c>
      <c r="AI105">
        <v>90.96</v>
      </c>
      <c r="AJ105">
        <v>92.32</v>
      </c>
      <c r="AK105">
        <v>95.55</v>
      </c>
      <c r="AL105">
        <v>98.14</v>
      </c>
      <c r="AM105">
        <v>98.86</v>
      </c>
      <c r="AN105">
        <v>99</v>
      </c>
      <c r="AO105">
        <v>99.56</v>
      </c>
      <c r="AP105">
        <v>99.88</v>
      </c>
      <c r="AQ105">
        <v>99.9</v>
      </c>
    </row>
    <row r="106" spans="26:43">
      <c r="Z106">
        <v>10.58</v>
      </c>
      <c r="AA106">
        <v>49.38</v>
      </c>
      <c r="AB106">
        <v>51</v>
      </c>
      <c r="AC106">
        <v>60.06</v>
      </c>
      <c r="AD106">
        <v>65.180000000000007</v>
      </c>
      <c r="AE106">
        <v>69.45</v>
      </c>
      <c r="AF106">
        <v>79.7</v>
      </c>
      <c r="AG106">
        <v>83.88</v>
      </c>
      <c r="AH106">
        <v>88.04</v>
      </c>
      <c r="AI106">
        <v>90.88</v>
      </c>
      <c r="AJ106">
        <v>92.22</v>
      </c>
      <c r="AK106">
        <v>95.4</v>
      </c>
      <c r="AL106">
        <v>97.99</v>
      </c>
      <c r="AM106">
        <v>98.7</v>
      </c>
      <c r="AN106">
        <v>98.83</v>
      </c>
      <c r="AO106">
        <v>99.38</v>
      </c>
      <c r="AP106">
        <v>99.72</v>
      </c>
      <c r="AQ106">
        <v>99.73</v>
      </c>
    </row>
    <row r="107" spans="26:43">
      <c r="Z107">
        <v>10.67</v>
      </c>
      <c r="AA107">
        <v>49.21</v>
      </c>
      <c r="AB107">
        <v>50.8</v>
      </c>
      <c r="AC107">
        <v>59.88</v>
      </c>
      <c r="AD107">
        <v>64.97</v>
      </c>
      <c r="AE107">
        <v>69.25</v>
      </c>
      <c r="AF107">
        <v>79.61</v>
      </c>
      <c r="AG107">
        <v>83.82</v>
      </c>
      <c r="AH107">
        <v>87.98</v>
      </c>
      <c r="AI107">
        <v>90.78</v>
      </c>
      <c r="AJ107">
        <v>92.1</v>
      </c>
      <c r="AK107">
        <v>95.24</v>
      </c>
      <c r="AL107">
        <v>97.84</v>
      </c>
      <c r="AM107">
        <v>98.52</v>
      </c>
      <c r="AN107">
        <v>98.66</v>
      </c>
      <c r="AO107">
        <v>99.2</v>
      </c>
      <c r="AP107">
        <v>99.55</v>
      </c>
      <c r="AQ107">
        <v>99.56</v>
      </c>
    </row>
    <row r="108" spans="26:43">
      <c r="Z108">
        <v>10.75</v>
      </c>
      <c r="AA108">
        <v>49.02</v>
      </c>
      <c r="AB108">
        <v>50.59</v>
      </c>
      <c r="AC108">
        <v>59.7</v>
      </c>
      <c r="AD108">
        <v>64.75</v>
      </c>
      <c r="AE108">
        <v>69.040000000000006</v>
      </c>
      <c r="AF108">
        <v>79.52</v>
      </c>
      <c r="AG108">
        <v>83.76</v>
      </c>
      <c r="AH108">
        <v>87.92</v>
      </c>
      <c r="AI108">
        <v>90.68</v>
      </c>
      <c r="AJ108">
        <v>91.98</v>
      </c>
      <c r="AK108">
        <v>95.07</v>
      </c>
      <c r="AL108">
        <v>97.67</v>
      </c>
      <c r="AM108">
        <v>98.34</v>
      </c>
      <c r="AN108">
        <v>98.47</v>
      </c>
      <c r="AO108">
        <v>99</v>
      </c>
      <c r="AP108">
        <v>99.37</v>
      </c>
      <c r="AQ108">
        <v>99.38</v>
      </c>
    </row>
    <row r="109" spans="26:43">
      <c r="Z109">
        <v>10.83</v>
      </c>
      <c r="AA109">
        <v>48.83</v>
      </c>
      <c r="AB109">
        <v>50.38</v>
      </c>
      <c r="AC109">
        <v>59.52</v>
      </c>
      <c r="AD109">
        <v>64.53</v>
      </c>
      <c r="AE109">
        <v>68.819999999999993</v>
      </c>
      <c r="AF109">
        <v>79.430000000000007</v>
      </c>
      <c r="AG109">
        <v>83.69</v>
      </c>
      <c r="AH109">
        <v>87.85</v>
      </c>
      <c r="AI109">
        <v>90.57</v>
      </c>
      <c r="AJ109">
        <v>91.84</v>
      </c>
      <c r="AK109">
        <v>94.89</v>
      </c>
      <c r="AL109">
        <v>97.49</v>
      </c>
      <c r="AM109">
        <v>98.15</v>
      </c>
      <c r="AN109">
        <v>98.27</v>
      </c>
      <c r="AO109">
        <v>98.79</v>
      </c>
      <c r="AP109">
        <v>99.18</v>
      </c>
      <c r="AQ109">
        <v>99.2</v>
      </c>
    </row>
    <row r="110" spans="26:43">
      <c r="Z110">
        <v>10.92</v>
      </c>
      <c r="AA110">
        <v>48.64</v>
      </c>
      <c r="AB110">
        <v>50.16</v>
      </c>
      <c r="AC110">
        <v>59.32</v>
      </c>
      <c r="AD110">
        <v>64.290000000000006</v>
      </c>
      <c r="AE110">
        <v>68.59</v>
      </c>
      <c r="AF110">
        <v>79.319999999999993</v>
      </c>
      <c r="AG110">
        <v>83.61</v>
      </c>
      <c r="AH110">
        <v>87.77</v>
      </c>
      <c r="AI110">
        <v>90.45</v>
      </c>
      <c r="AJ110">
        <v>91.7</v>
      </c>
      <c r="AK110">
        <v>94.7</v>
      </c>
      <c r="AL110">
        <v>97.31</v>
      </c>
      <c r="AM110">
        <v>97.95</v>
      </c>
      <c r="AN110">
        <v>98.07</v>
      </c>
      <c r="AO110">
        <v>98.57</v>
      </c>
      <c r="AP110">
        <v>98.99</v>
      </c>
      <c r="AQ110">
        <v>99</v>
      </c>
    </row>
    <row r="111" spans="26:43">
      <c r="Z111">
        <v>11</v>
      </c>
      <c r="AA111">
        <v>48.44</v>
      </c>
      <c r="AB111">
        <v>49.93</v>
      </c>
      <c r="AC111">
        <v>59.12</v>
      </c>
      <c r="AD111">
        <v>64.05</v>
      </c>
      <c r="AE111">
        <v>68.36</v>
      </c>
      <c r="AF111">
        <v>79.209999999999994</v>
      </c>
      <c r="AG111">
        <v>83.53</v>
      </c>
      <c r="AH111">
        <v>87.69</v>
      </c>
      <c r="AI111">
        <v>90.32</v>
      </c>
      <c r="AJ111">
        <v>91.55</v>
      </c>
      <c r="AK111">
        <v>94.5</v>
      </c>
      <c r="AL111">
        <v>97.11</v>
      </c>
      <c r="AM111">
        <v>97.74</v>
      </c>
      <c r="AN111">
        <v>97.85</v>
      </c>
      <c r="AO111">
        <v>98.34</v>
      </c>
      <c r="AP111">
        <v>98.79</v>
      </c>
      <c r="AQ111">
        <v>98.8</v>
      </c>
    </row>
    <row r="112" spans="26:43">
      <c r="Z112">
        <v>11.08</v>
      </c>
      <c r="AA112">
        <v>48.23</v>
      </c>
      <c r="AB112">
        <v>49.7</v>
      </c>
      <c r="AC112">
        <v>58.91</v>
      </c>
      <c r="AD112">
        <v>63.8</v>
      </c>
      <c r="AE112">
        <v>68.11</v>
      </c>
      <c r="AF112">
        <v>79.09</v>
      </c>
      <c r="AG112">
        <v>83.43</v>
      </c>
      <c r="AH112">
        <v>87.59</v>
      </c>
      <c r="AI112">
        <v>90.18</v>
      </c>
      <c r="AJ112">
        <v>91.39</v>
      </c>
      <c r="AK112">
        <v>94.29</v>
      </c>
      <c r="AL112">
        <v>96.9</v>
      </c>
      <c r="AM112">
        <v>97.52</v>
      </c>
      <c r="AN112">
        <v>97.62</v>
      </c>
      <c r="AO112">
        <v>98.11</v>
      </c>
      <c r="AP112">
        <v>98.57</v>
      </c>
      <c r="AQ112">
        <v>98.59</v>
      </c>
    </row>
    <row r="113" spans="26:43">
      <c r="Z113">
        <v>11.17</v>
      </c>
      <c r="AA113">
        <v>48.02</v>
      </c>
      <c r="AB113">
        <v>49.46</v>
      </c>
      <c r="AC113">
        <v>58.7</v>
      </c>
      <c r="AD113">
        <v>63.54</v>
      </c>
      <c r="AE113">
        <v>67.86</v>
      </c>
      <c r="AF113">
        <v>78.97</v>
      </c>
      <c r="AG113">
        <v>83.33</v>
      </c>
      <c r="AH113">
        <v>87.49</v>
      </c>
      <c r="AI113">
        <v>90.03</v>
      </c>
      <c r="AJ113">
        <v>91.22</v>
      </c>
      <c r="AK113">
        <v>94.08</v>
      </c>
      <c r="AL113">
        <v>96.69</v>
      </c>
      <c r="AM113">
        <v>97.29</v>
      </c>
      <c r="AN113">
        <v>97.39</v>
      </c>
      <c r="AO113">
        <v>97.86</v>
      </c>
      <c r="AP113">
        <v>98.35</v>
      </c>
      <c r="AQ113">
        <v>98.37</v>
      </c>
    </row>
    <row r="114" spans="26:43">
      <c r="Z114">
        <v>11.25</v>
      </c>
      <c r="AA114">
        <v>47.8</v>
      </c>
      <c r="AB114">
        <v>49.22</v>
      </c>
      <c r="AC114">
        <v>58.47</v>
      </c>
      <c r="AD114">
        <v>63.27</v>
      </c>
      <c r="AE114">
        <v>67.599999999999994</v>
      </c>
      <c r="AF114">
        <v>78.83</v>
      </c>
      <c r="AG114">
        <v>83.22</v>
      </c>
      <c r="AH114">
        <v>87.38</v>
      </c>
      <c r="AI114">
        <v>89.88</v>
      </c>
      <c r="AJ114">
        <v>91.04</v>
      </c>
      <c r="AK114">
        <v>93.85</v>
      </c>
      <c r="AL114">
        <v>96.46</v>
      </c>
      <c r="AM114">
        <v>97.05</v>
      </c>
      <c r="AN114">
        <v>97.14</v>
      </c>
      <c r="AO114">
        <v>97.6</v>
      </c>
      <c r="AP114">
        <v>98.12</v>
      </c>
      <c r="AQ114">
        <v>98.14</v>
      </c>
    </row>
    <row r="115" spans="26:43">
      <c r="Z115">
        <v>11.33</v>
      </c>
      <c r="AA115">
        <v>47.57</v>
      </c>
      <c r="AB115">
        <v>48.96</v>
      </c>
      <c r="AC115">
        <v>58.24</v>
      </c>
      <c r="AD115">
        <v>63</v>
      </c>
      <c r="AE115">
        <v>67.33</v>
      </c>
      <c r="AF115">
        <v>78.69</v>
      </c>
      <c r="AG115">
        <v>83.11</v>
      </c>
      <c r="AH115">
        <v>87.26</v>
      </c>
      <c r="AI115">
        <v>89.71</v>
      </c>
      <c r="AJ115">
        <v>90.85</v>
      </c>
      <c r="AK115">
        <v>93.61</v>
      </c>
      <c r="AL115">
        <v>96.22</v>
      </c>
      <c r="AM115">
        <v>96.8</v>
      </c>
      <c r="AN115">
        <v>96.89</v>
      </c>
      <c r="AO115">
        <v>97.34</v>
      </c>
      <c r="AP115">
        <v>97.89</v>
      </c>
      <c r="AQ115">
        <v>97.9</v>
      </c>
    </row>
    <row r="116" spans="26:43">
      <c r="Z116">
        <v>11.42</v>
      </c>
      <c r="AA116">
        <v>47.34</v>
      </c>
      <c r="AB116">
        <v>48.71</v>
      </c>
      <c r="AC116">
        <v>58</v>
      </c>
      <c r="AD116">
        <v>62.72</v>
      </c>
      <c r="AE116">
        <v>67.05</v>
      </c>
      <c r="AF116">
        <v>78.540000000000006</v>
      </c>
      <c r="AG116">
        <v>82.99</v>
      </c>
      <c r="AH116">
        <v>87.14</v>
      </c>
      <c r="AI116">
        <v>89.54</v>
      </c>
      <c r="AJ116">
        <v>90.65</v>
      </c>
      <c r="AK116">
        <v>93.36</v>
      </c>
      <c r="AL116">
        <v>95.98</v>
      </c>
      <c r="AM116">
        <v>96.54</v>
      </c>
      <c r="AN116">
        <v>96.62</v>
      </c>
      <c r="AO116">
        <v>97.06</v>
      </c>
      <c r="AP116">
        <v>97.64</v>
      </c>
      <c r="AQ116">
        <v>97.66</v>
      </c>
    </row>
    <row r="117" spans="26:43">
      <c r="Z117">
        <v>11.5</v>
      </c>
      <c r="AA117">
        <v>47.1</v>
      </c>
      <c r="AB117">
        <v>48.44</v>
      </c>
      <c r="AC117">
        <v>57.76</v>
      </c>
      <c r="AD117">
        <v>62.42</v>
      </c>
      <c r="AE117">
        <v>66.760000000000005</v>
      </c>
      <c r="AF117">
        <v>78.38</v>
      </c>
      <c r="AG117">
        <v>82.85</v>
      </c>
      <c r="AH117">
        <v>87</v>
      </c>
      <c r="AI117">
        <v>89.36</v>
      </c>
      <c r="AJ117">
        <v>90.45</v>
      </c>
      <c r="AK117">
        <v>93.1</v>
      </c>
      <c r="AL117">
        <v>95.72</v>
      </c>
      <c r="AM117">
        <v>96.26</v>
      </c>
      <c r="AN117">
        <v>96.35</v>
      </c>
      <c r="AO117">
        <v>96.78</v>
      </c>
      <c r="AP117">
        <v>97.39</v>
      </c>
      <c r="AQ117">
        <v>97.41</v>
      </c>
    </row>
    <row r="118" spans="26:43">
      <c r="Z118">
        <v>11.58</v>
      </c>
      <c r="AA118">
        <v>46.85</v>
      </c>
      <c r="AB118">
        <v>48.17</v>
      </c>
      <c r="AC118">
        <v>57.51</v>
      </c>
      <c r="AD118">
        <v>62.12</v>
      </c>
      <c r="AE118">
        <v>66.459999999999994</v>
      </c>
      <c r="AF118">
        <v>78.22</v>
      </c>
      <c r="AG118">
        <v>82.72</v>
      </c>
      <c r="AH118">
        <v>86.86</v>
      </c>
      <c r="AI118">
        <v>89.17</v>
      </c>
      <c r="AJ118">
        <v>90.23</v>
      </c>
      <c r="AK118">
        <v>92.84</v>
      </c>
      <c r="AL118">
        <v>95.45</v>
      </c>
      <c r="AM118">
        <v>95.98</v>
      </c>
      <c r="AN118">
        <v>96.06</v>
      </c>
      <c r="AO118">
        <v>96.48</v>
      </c>
      <c r="AP118">
        <v>97.13</v>
      </c>
      <c r="AQ118">
        <v>97.15</v>
      </c>
    </row>
    <row r="119" spans="26:43">
      <c r="Z119">
        <v>11.67</v>
      </c>
      <c r="AA119">
        <v>46.6</v>
      </c>
      <c r="AB119">
        <v>47.89</v>
      </c>
      <c r="AC119">
        <v>57.25</v>
      </c>
      <c r="AD119">
        <v>61.81</v>
      </c>
      <c r="AE119">
        <v>66.16</v>
      </c>
      <c r="AF119">
        <v>78.040000000000006</v>
      </c>
      <c r="AG119">
        <v>82.57</v>
      </c>
      <c r="AH119">
        <v>86.71</v>
      </c>
      <c r="AI119">
        <v>88.97</v>
      </c>
      <c r="AJ119">
        <v>90.01</v>
      </c>
      <c r="AK119">
        <v>92.56</v>
      </c>
      <c r="AL119">
        <v>95.17</v>
      </c>
      <c r="AM119">
        <v>95.69</v>
      </c>
      <c r="AN119">
        <v>95.77</v>
      </c>
      <c r="AO119">
        <v>96.18</v>
      </c>
      <c r="AP119">
        <v>96.86</v>
      </c>
      <c r="AQ119">
        <v>96.88</v>
      </c>
    </row>
    <row r="120" spans="26:43">
      <c r="Z120">
        <v>11.75</v>
      </c>
      <c r="AA120">
        <v>46.35</v>
      </c>
      <c r="AB120">
        <v>47.6</v>
      </c>
      <c r="AC120">
        <v>56.98</v>
      </c>
      <c r="AD120">
        <v>61.5</v>
      </c>
      <c r="AE120">
        <v>65.849999999999994</v>
      </c>
      <c r="AF120">
        <v>77.86</v>
      </c>
      <c r="AG120">
        <v>82.42</v>
      </c>
      <c r="AH120">
        <v>86.55</v>
      </c>
      <c r="AI120">
        <v>88.76</v>
      </c>
      <c r="AJ120">
        <v>89.77</v>
      </c>
      <c r="AK120">
        <v>92.27</v>
      </c>
      <c r="AL120">
        <v>94.89</v>
      </c>
      <c r="AM120">
        <v>95.39</v>
      </c>
      <c r="AN120">
        <v>95.46</v>
      </c>
      <c r="AO120">
        <v>95.86</v>
      </c>
      <c r="AP120">
        <v>96.58</v>
      </c>
      <c r="AQ120">
        <v>96.61</v>
      </c>
    </row>
    <row r="121" spans="26:43">
      <c r="Z121">
        <v>11.83</v>
      </c>
      <c r="AA121">
        <v>46.08</v>
      </c>
      <c r="AB121">
        <v>47.31</v>
      </c>
      <c r="AC121">
        <v>56.7</v>
      </c>
      <c r="AD121">
        <v>61.17</v>
      </c>
      <c r="AE121">
        <v>65.53</v>
      </c>
      <c r="AF121">
        <v>77.680000000000007</v>
      </c>
      <c r="AG121">
        <v>82.25</v>
      </c>
      <c r="AH121">
        <v>86.39</v>
      </c>
      <c r="AI121">
        <v>88.54</v>
      </c>
      <c r="AJ121">
        <v>89.53</v>
      </c>
      <c r="AK121">
        <v>91.97</v>
      </c>
      <c r="AL121">
        <v>94.59</v>
      </c>
      <c r="AM121">
        <v>95.08</v>
      </c>
      <c r="AN121">
        <v>95.15</v>
      </c>
      <c r="AO121">
        <v>95.54</v>
      </c>
      <c r="AP121">
        <v>96.29</v>
      </c>
      <c r="AQ121">
        <v>96.32</v>
      </c>
    </row>
    <row r="122" spans="26:43">
      <c r="Z122">
        <v>11.92</v>
      </c>
      <c r="AA122">
        <v>45.81</v>
      </c>
      <c r="AB122">
        <v>47.01</v>
      </c>
      <c r="AC122">
        <v>56.42</v>
      </c>
      <c r="AD122">
        <v>60.83</v>
      </c>
      <c r="AE122">
        <v>65.2</v>
      </c>
      <c r="AF122">
        <v>77.48</v>
      </c>
      <c r="AG122">
        <v>82.09</v>
      </c>
      <c r="AH122">
        <v>86.21</v>
      </c>
      <c r="AI122">
        <v>88.32</v>
      </c>
      <c r="AJ122">
        <v>89.28</v>
      </c>
      <c r="AK122">
        <v>91.67</v>
      </c>
      <c r="AL122">
        <v>94.28</v>
      </c>
      <c r="AM122">
        <v>94.76</v>
      </c>
      <c r="AN122">
        <v>94.82</v>
      </c>
      <c r="AO122">
        <v>95.2</v>
      </c>
      <c r="AP122">
        <v>96</v>
      </c>
      <c r="AQ122">
        <v>96.03</v>
      </c>
    </row>
    <row r="123" spans="26:43">
      <c r="Z123">
        <v>12</v>
      </c>
      <c r="AA123">
        <v>45.54</v>
      </c>
      <c r="AB123">
        <v>46.7</v>
      </c>
      <c r="AC123">
        <v>56.13</v>
      </c>
      <c r="AD123">
        <v>60.49</v>
      </c>
      <c r="AE123">
        <v>64.86</v>
      </c>
      <c r="AF123">
        <v>77.28</v>
      </c>
      <c r="AG123">
        <v>81.91</v>
      </c>
      <c r="AH123">
        <v>86.03</v>
      </c>
      <c r="AI123">
        <v>88.08</v>
      </c>
      <c r="AJ123">
        <v>89.02</v>
      </c>
      <c r="AK123">
        <v>91.35</v>
      </c>
      <c r="AL123">
        <v>93.96</v>
      </c>
      <c r="AM123">
        <v>94.43</v>
      </c>
      <c r="AN123">
        <v>94.49</v>
      </c>
      <c r="AO123">
        <v>94.86</v>
      </c>
      <c r="AP123">
        <v>95.7</v>
      </c>
      <c r="AQ123">
        <v>95.73</v>
      </c>
    </row>
  </sheetData>
  <mergeCells count="1">
    <mergeCell ref="B1:R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9"/>
  <dimension ref="A1:AU123"/>
  <sheetViews>
    <sheetView topLeftCell="AG88" workbookViewId="0">
      <selection activeCell="AU95" sqref="AU95:AU123"/>
    </sheetView>
  </sheetViews>
  <sheetFormatPr baseColWidth="10" defaultColWidth="11" defaultRowHeight="16"/>
  <cols>
    <col min="1" max="1" width="10.5" bestFit="1" customWidth="1"/>
    <col min="2" max="21" width="3.33203125" bestFit="1" customWidth="1"/>
  </cols>
  <sheetData>
    <row r="1" spans="1:47" ht="17" thickBot="1">
      <c r="A1" s="23" t="s">
        <v>68</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11.2</v>
      </c>
      <c r="C3" s="8">
        <v>15.3</v>
      </c>
      <c r="D3" s="7">
        <v>20.6</v>
      </c>
      <c r="E3" s="8">
        <v>22.8</v>
      </c>
      <c r="F3" s="7">
        <v>24.6</v>
      </c>
      <c r="G3" s="8">
        <v>25.4</v>
      </c>
      <c r="H3" s="7">
        <v>27.3</v>
      </c>
      <c r="I3" s="8">
        <v>28.3</v>
      </c>
      <c r="J3" s="7">
        <v>30.6</v>
      </c>
      <c r="K3" s="8">
        <v>32</v>
      </c>
      <c r="L3" s="7">
        <v>34.9</v>
      </c>
      <c r="M3" s="8">
        <v>38</v>
      </c>
      <c r="N3" s="7">
        <v>40.6</v>
      </c>
      <c r="O3" s="8">
        <v>42.3</v>
      </c>
      <c r="P3" s="7">
        <v>42.9</v>
      </c>
      <c r="Q3" s="8">
        <v>43.7</v>
      </c>
      <c r="R3" s="7">
        <v>44.8</v>
      </c>
      <c r="S3" s="8">
        <v>45.6</v>
      </c>
      <c r="T3" s="7">
        <v>47.2</v>
      </c>
      <c r="U3" s="8">
        <v>49.3</v>
      </c>
      <c r="V3" s="9">
        <v>50.9</v>
      </c>
      <c r="Z3">
        <v>2</v>
      </c>
      <c r="AA3">
        <v>15.23</v>
      </c>
      <c r="AB3">
        <v>18.27</v>
      </c>
      <c r="AC3">
        <v>23.89</v>
      </c>
      <c r="AD3">
        <v>26.16</v>
      </c>
      <c r="AE3">
        <v>27.96</v>
      </c>
      <c r="AF3">
        <v>29.2</v>
      </c>
      <c r="AG3">
        <v>30.64</v>
      </c>
      <c r="AH3">
        <v>32.049999999999997</v>
      </c>
      <c r="AI3">
        <v>33.9</v>
      </c>
      <c r="AJ3">
        <v>34.99</v>
      </c>
      <c r="AK3">
        <v>36.57</v>
      </c>
      <c r="AL3">
        <v>38.090000000000003</v>
      </c>
      <c r="AM3">
        <v>39.119999999999997</v>
      </c>
      <c r="AN3">
        <v>40.4</v>
      </c>
      <c r="AO3">
        <v>41.15</v>
      </c>
      <c r="AP3">
        <v>42.74</v>
      </c>
      <c r="AQ3">
        <v>45.24</v>
      </c>
      <c r="AR3">
        <v>47.22</v>
      </c>
      <c r="AS3">
        <v>50.73</v>
      </c>
      <c r="AT3">
        <v>55.7</v>
      </c>
      <c r="AU3">
        <v>59.18</v>
      </c>
    </row>
    <row r="4" spans="1:47">
      <c r="A4" s="6" t="s">
        <v>22</v>
      </c>
      <c r="B4" s="7">
        <v>12</v>
      </c>
      <c r="C4" s="8">
        <v>15.9</v>
      </c>
      <c r="D4" s="7">
        <v>21.3</v>
      </c>
      <c r="E4" s="8">
        <v>23.5</v>
      </c>
      <c r="F4" s="7">
        <v>25.3</v>
      </c>
      <c r="G4" s="8">
        <v>26.2</v>
      </c>
      <c r="H4" s="7">
        <v>28</v>
      </c>
      <c r="I4" s="8">
        <v>29</v>
      </c>
      <c r="J4" s="7">
        <v>31.3</v>
      </c>
      <c r="K4" s="8">
        <v>32.6</v>
      </c>
      <c r="L4" s="7">
        <v>35.200000000000003</v>
      </c>
      <c r="M4" s="8">
        <v>38</v>
      </c>
      <c r="N4" s="7">
        <v>40.200000000000003</v>
      </c>
      <c r="O4" s="8">
        <v>41.8</v>
      </c>
      <c r="P4" s="7">
        <v>42.4</v>
      </c>
      <c r="Q4" s="8">
        <v>43.3</v>
      </c>
      <c r="R4" s="7">
        <v>44.8</v>
      </c>
      <c r="S4" s="8">
        <v>45.8</v>
      </c>
      <c r="T4" s="7">
        <v>47.8</v>
      </c>
      <c r="U4" s="8">
        <v>50.5</v>
      </c>
      <c r="V4" s="9">
        <v>52.5</v>
      </c>
      <c r="Z4">
        <v>2.08</v>
      </c>
      <c r="AA4">
        <v>15.44</v>
      </c>
      <c r="AB4">
        <v>18.43</v>
      </c>
      <c r="AC4">
        <v>24.07</v>
      </c>
      <c r="AD4">
        <v>26.33</v>
      </c>
      <c r="AE4">
        <v>28.14</v>
      </c>
      <c r="AF4">
        <v>29.4</v>
      </c>
      <c r="AG4">
        <v>30.82</v>
      </c>
      <c r="AH4">
        <v>32.25</v>
      </c>
      <c r="AI4">
        <v>34.07</v>
      </c>
      <c r="AJ4">
        <v>35.14</v>
      </c>
      <c r="AK4">
        <v>36.67</v>
      </c>
      <c r="AL4">
        <v>38.119999999999997</v>
      </c>
      <c r="AM4">
        <v>39.08</v>
      </c>
      <c r="AN4">
        <v>40.33</v>
      </c>
      <c r="AO4">
        <v>41.11</v>
      </c>
      <c r="AP4">
        <v>42.74</v>
      </c>
      <c r="AQ4">
        <v>45.31</v>
      </c>
      <c r="AR4">
        <v>47.35</v>
      </c>
      <c r="AS4">
        <v>50.96</v>
      </c>
      <c r="AT4">
        <v>56.08</v>
      </c>
      <c r="AU4">
        <v>59.64</v>
      </c>
    </row>
    <row r="5" spans="1:47">
      <c r="A5" s="6" t="s">
        <v>23</v>
      </c>
      <c r="B5" s="7">
        <v>12.8</v>
      </c>
      <c r="C5" s="8">
        <v>16.399999999999999</v>
      </c>
      <c r="D5" s="7">
        <v>21.9</v>
      </c>
      <c r="E5" s="8">
        <v>24.1</v>
      </c>
      <c r="F5" s="7">
        <v>25.9</v>
      </c>
      <c r="G5" s="8">
        <v>26.9</v>
      </c>
      <c r="H5" s="7">
        <v>28.6</v>
      </c>
      <c r="I5" s="8">
        <v>29.8</v>
      </c>
      <c r="J5" s="7">
        <v>31.9</v>
      </c>
      <c r="K5" s="8">
        <v>33.200000000000003</v>
      </c>
      <c r="L5" s="7">
        <v>35.5</v>
      </c>
      <c r="M5" s="8">
        <v>38</v>
      </c>
      <c r="N5" s="7">
        <v>39.799999999999997</v>
      </c>
      <c r="O5" s="8">
        <v>41.4</v>
      </c>
      <c r="P5" s="7">
        <v>42</v>
      </c>
      <c r="Q5" s="8">
        <v>43.1</v>
      </c>
      <c r="R5" s="7">
        <v>44.8</v>
      </c>
      <c r="S5" s="8">
        <v>46.1</v>
      </c>
      <c r="T5" s="7">
        <v>48.4</v>
      </c>
      <c r="U5" s="8">
        <v>51.7</v>
      </c>
      <c r="V5" s="9">
        <v>54.1</v>
      </c>
      <c r="Z5">
        <v>2.17</v>
      </c>
      <c r="AA5">
        <v>15.65</v>
      </c>
      <c r="AB5">
        <v>18.600000000000001</v>
      </c>
      <c r="AC5">
        <v>24.24</v>
      </c>
      <c r="AD5">
        <v>26.51</v>
      </c>
      <c r="AE5">
        <v>28.32</v>
      </c>
      <c r="AF5">
        <v>29.59</v>
      </c>
      <c r="AG5">
        <v>30.99</v>
      </c>
      <c r="AH5">
        <v>32.44</v>
      </c>
      <c r="AI5">
        <v>34.24</v>
      </c>
      <c r="AJ5">
        <v>35.299999999999997</v>
      </c>
      <c r="AK5">
        <v>36.770000000000003</v>
      </c>
      <c r="AL5">
        <v>38.15</v>
      </c>
      <c r="AM5">
        <v>39.049999999999997</v>
      </c>
      <c r="AN5">
        <v>40.270000000000003</v>
      </c>
      <c r="AO5">
        <v>41.07</v>
      </c>
      <c r="AP5">
        <v>42.75</v>
      </c>
      <c r="AQ5">
        <v>45.38</v>
      </c>
      <c r="AR5">
        <v>47.49</v>
      </c>
      <c r="AS5">
        <v>51.19</v>
      </c>
      <c r="AT5">
        <v>56.45</v>
      </c>
      <c r="AU5">
        <v>60.11</v>
      </c>
    </row>
    <row r="6" spans="1:47" ht="17" thickBot="1">
      <c r="A6" s="10" t="s">
        <v>24</v>
      </c>
      <c r="B6" s="11">
        <v>13.6</v>
      </c>
      <c r="C6" s="12">
        <v>17</v>
      </c>
      <c r="D6" s="11">
        <v>22.6</v>
      </c>
      <c r="E6" s="12">
        <v>24.8</v>
      </c>
      <c r="F6" s="11">
        <v>26.6</v>
      </c>
      <c r="G6" s="12">
        <v>27.7</v>
      </c>
      <c r="H6" s="11">
        <v>29.3</v>
      </c>
      <c r="I6" s="12">
        <v>30.5</v>
      </c>
      <c r="J6" s="11">
        <v>32.6</v>
      </c>
      <c r="K6" s="12">
        <v>33.700000000000003</v>
      </c>
      <c r="L6" s="11">
        <v>35.799999999999997</v>
      </c>
      <c r="M6" s="12">
        <v>38</v>
      </c>
      <c r="N6" s="11">
        <v>39.6</v>
      </c>
      <c r="O6" s="12">
        <v>41</v>
      </c>
      <c r="P6" s="11">
        <v>41.7</v>
      </c>
      <c r="Q6" s="12">
        <v>42.9</v>
      </c>
      <c r="R6" s="11">
        <v>44.9</v>
      </c>
      <c r="S6" s="12">
        <v>46.4</v>
      </c>
      <c r="T6" s="11">
        <v>49.1</v>
      </c>
      <c r="U6" s="12">
        <v>53</v>
      </c>
      <c r="V6" s="13">
        <v>55.7</v>
      </c>
      <c r="Z6">
        <v>2.25</v>
      </c>
      <c r="AA6">
        <v>15.86</v>
      </c>
      <c r="AB6">
        <v>18.760000000000002</v>
      </c>
      <c r="AC6">
        <v>24.41</v>
      </c>
      <c r="AD6">
        <v>26.68</v>
      </c>
      <c r="AE6">
        <v>28.49</v>
      </c>
      <c r="AF6">
        <v>29.79</v>
      </c>
      <c r="AG6">
        <v>31.16</v>
      </c>
      <c r="AH6">
        <v>32.630000000000003</v>
      </c>
      <c r="AI6">
        <v>34.409999999999997</v>
      </c>
      <c r="AJ6">
        <v>35.46</v>
      </c>
      <c r="AK6">
        <v>36.86</v>
      </c>
      <c r="AL6">
        <v>38.18</v>
      </c>
      <c r="AM6">
        <v>39.020000000000003</v>
      </c>
      <c r="AN6">
        <v>40.22</v>
      </c>
      <c r="AO6">
        <v>41.04</v>
      </c>
      <c r="AP6">
        <v>42.76</v>
      </c>
      <c r="AQ6">
        <v>45.46</v>
      </c>
      <c r="AR6">
        <v>47.63</v>
      </c>
      <c r="AS6">
        <v>51.42</v>
      </c>
      <c r="AT6">
        <v>56.83</v>
      </c>
      <c r="AU6">
        <v>60.57</v>
      </c>
    </row>
    <row r="7" spans="1:47">
      <c r="A7" s="6" t="s">
        <v>25</v>
      </c>
      <c r="B7" s="7">
        <v>14.3</v>
      </c>
      <c r="C7" s="8">
        <v>17.600000000000001</v>
      </c>
      <c r="D7" s="7">
        <v>23.2</v>
      </c>
      <c r="E7" s="8">
        <v>25.4</v>
      </c>
      <c r="F7" s="7">
        <v>27.2</v>
      </c>
      <c r="G7" s="8">
        <v>28.4</v>
      </c>
      <c r="H7" s="7">
        <v>29.9</v>
      </c>
      <c r="I7" s="8">
        <v>31.2</v>
      </c>
      <c r="J7" s="7">
        <v>33.200000000000003</v>
      </c>
      <c r="K7" s="8">
        <v>34.299999999999997</v>
      </c>
      <c r="L7" s="7">
        <v>36.200000000000003</v>
      </c>
      <c r="M7" s="8">
        <v>38</v>
      </c>
      <c r="N7" s="7">
        <v>39.299999999999997</v>
      </c>
      <c r="O7" s="8">
        <v>40.700000000000003</v>
      </c>
      <c r="P7" s="7">
        <v>41.4</v>
      </c>
      <c r="Q7" s="8">
        <v>42.8</v>
      </c>
      <c r="R7" s="7">
        <v>45</v>
      </c>
      <c r="S7" s="8">
        <v>46.7</v>
      </c>
      <c r="T7" s="7">
        <v>49.8</v>
      </c>
      <c r="U7" s="8">
        <v>54.2</v>
      </c>
      <c r="V7" s="9">
        <v>57.3</v>
      </c>
      <c r="Z7">
        <v>2.33</v>
      </c>
      <c r="AA7">
        <v>16.059999999999999</v>
      </c>
      <c r="AB7">
        <v>18.920000000000002</v>
      </c>
      <c r="AC7">
        <v>24.58</v>
      </c>
      <c r="AD7">
        <v>26.85</v>
      </c>
      <c r="AE7">
        <v>28.66</v>
      </c>
      <c r="AF7">
        <v>29.98</v>
      </c>
      <c r="AG7">
        <v>31.33</v>
      </c>
      <c r="AH7">
        <v>32.82</v>
      </c>
      <c r="AI7">
        <v>34.57</v>
      </c>
      <c r="AJ7">
        <v>35.619999999999997</v>
      </c>
      <c r="AK7">
        <v>36.96</v>
      </c>
      <c r="AL7">
        <v>38.21</v>
      </c>
      <c r="AM7">
        <v>39</v>
      </c>
      <c r="AN7">
        <v>40.17</v>
      </c>
      <c r="AO7">
        <v>41.01</v>
      </c>
      <c r="AP7">
        <v>42.78</v>
      </c>
      <c r="AQ7">
        <v>45.54</v>
      </c>
      <c r="AR7">
        <v>47.78</v>
      </c>
      <c r="AS7">
        <v>51.65</v>
      </c>
      <c r="AT7">
        <v>57.2</v>
      </c>
      <c r="AU7">
        <v>61.03</v>
      </c>
    </row>
    <row r="8" spans="1:47">
      <c r="A8" s="6" t="s">
        <v>22</v>
      </c>
      <c r="B8" s="7">
        <v>15.1</v>
      </c>
      <c r="C8" s="8">
        <v>18.100000000000001</v>
      </c>
      <c r="D8" s="7">
        <v>23.8</v>
      </c>
      <c r="E8" s="8">
        <v>26</v>
      </c>
      <c r="F8" s="7">
        <v>27.8</v>
      </c>
      <c r="G8" s="8">
        <v>29.1</v>
      </c>
      <c r="H8" s="7">
        <v>30.5</v>
      </c>
      <c r="I8" s="8">
        <v>31.9</v>
      </c>
      <c r="J8" s="7">
        <v>33.799999999999997</v>
      </c>
      <c r="K8" s="8">
        <v>34.9</v>
      </c>
      <c r="L8" s="7">
        <v>36.5</v>
      </c>
      <c r="M8" s="8">
        <v>38.1</v>
      </c>
      <c r="N8" s="7">
        <v>39.200000000000003</v>
      </c>
      <c r="O8" s="8">
        <v>40.4</v>
      </c>
      <c r="P8" s="7">
        <v>41.2</v>
      </c>
      <c r="Q8" s="8">
        <v>42.7</v>
      </c>
      <c r="R8" s="7">
        <v>45.2</v>
      </c>
      <c r="S8" s="8">
        <v>47.1</v>
      </c>
      <c r="T8" s="7">
        <v>50.6</v>
      </c>
      <c r="U8" s="8">
        <v>55.4</v>
      </c>
      <c r="V8" s="9">
        <v>58.8</v>
      </c>
      <c r="Z8">
        <v>2.42</v>
      </c>
      <c r="AA8">
        <v>16.27</v>
      </c>
      <c r="AB8">
        <v>19.09</v>
      </c>
      <c r="AC8">
        <v>24.75</v>
      </c>
      <c r="AD8">
        <v>27.02</v>
      </c>
      <c r="AE8">
        <v>28.83</v>
      </c>
      <c r="AF8">
        <v>30.17</v>
      </c>
      <c r="AG8">
        <v>31.5</v>
      </c>
      <c r="AH8">
        <v>33.01</v>
      </c>
      <c r="AI8">
        <v>34.74</v>
      </c>
      <c r="AJ8">
        <v>35.770000000000003</v>
      </c>
      <c r="AK8">
        <v>37.06</v>
      </c>
      <c r="AL8">
        <v>38.24</v>
      </c>
      <c r="AM8">
        <v>38.97</v>
      </c>
      <c r="AN8">
        <v>40.130000000000003</v>
      </c>
      <c r="AO8">
        <v>40.99</v>
      </c>
      <c r="AP8">
        <v>42.8</v>
      </c>
      <c r="AQ8">
        <v>45.63</v>
      </c>
      <c r="AR8">
        <v>47.93</v>
      </c>
      <c r="AS8">
        <v>51.89</v>
      </c>
      <c r="AT8">
        <v>57.58</v>
      </c>
      <c r="AU8">
        <v>61.5</v>
      </c>
    </row>
    <row r="9" spans="1:47">
      <c r="A9" s="6" t="s">
        <v>23</v>
      </c>
      <c r="B9" s="7">
        <v>15.8</v>
      </c>
      <c r="C9" s="8">
        <v>18.7</v>
      </c>
      <c r="D9" s="7">
        <v>24.4</v>
      </c>
      <c r="E9" s="8">
        <v>26.6</v>
      </c>
      <c r="F9" s="7">
        <v>28.4</v>
      </c>
      <c r="G9" s="8">
        <v>29.7</v>
      </c>
      <c r="H9" s="7">
        <v>31.1</v>
      </c>
      <c r="I9" s="8">
        <v>32.6</v>
      </c>
      <c r="J9" s="7">
        <v>34.4</v>
      </c>
      <c r="K9" s="8">
        <v>35.4</v>
      </c>
      <c r="L9" s="7">
        <v>36.799999999999997</v>
      </c>
      <c r="M9" s="8">
        <v>38.200000000000003</v>
      </c>
      <c r="N9" s="7">
        <v>39</v>
      </c>
      <c r="O9" s="8">
        <v>40.200000000000003</v>
      </c>
      <c r="P9" s="7">
        <v>41</v>
      </c>
      <c r="Q9" s="8">
        <v>42.8</v>
      </c>
      <c r="R9" s="7">
        <v>45.4</v>
      </c>
      <c r="S9" s="8">
        <v>47.6</v>
      </c>
      <c r="T9" s="7">
        <v>51.3</v>
      </c>
      <c r="U9" s="8">
        <v>56.7</v>
      </c>
      <c r="V9" s="9">
        <v>60.4</v>
      </c>
      <c r="Z9">
        <v>2.5</v>
      </c>
      <c r="AA9">
        <v>16.47</v>
      </c>
      <c r="AB9">
        <v>19.25</v>
      </c>
      <c r="AC9">
        <v>24.91</v>
      </c>
      <c r="AD9">
        <v>27.19</v>
      </c>
      <c r="AE9">
        <v>29</v>
      </c>
      <c r="AF9">
        <v>30.36</v>
      </c>
      <c r="AG9">
        <v>31.67</v>
      </c>
      <c r="AH9">
        <v>33.19</v>
      </c>
      <c r="AI9">
        <v>34.9</v>
      </c>
      <c r="AJ9">
        <v>35.92</v>
      </c>
      <c r="AK9">
        <v>37.159999999999997</v>
      </c>
      <c r="AL9">
        <v>38.28</v>
      </c>
      <c r="AM9">
        <v>38.96</v>
      </c>
      <c r="AN9">
        <v>40.090000000000003</v>
      </c>
      <c r="AO9">
        <v>40.97</v>
      </c>
      <c r="AP9">
        <v>42.83</v>
      </c>
      <c r="AQ9">
        <v>45.72</v>
      </c>
      <c r="AR9">
        <v>48.09</v>
      </c>
      <c r="AS9">
        <v>52.13</v>
      </c>
      <c r="AT9">
        <v>57.96</v>
      </c>
      <c r="AU9">
        <v>61.96</v>
      </c>
    </row>
    <row r="10" spans="1:47" ht="17" thickBot="1">
      <c r="A10" s="10" t="s">
        <v>24</v>
      </c>
      <c r="B10" s="11">
        <v>16.5</v>
      </c>
      <c r="C10" s="12">
        <v>19.3</v>
      </c>
      <c r="D10" s="11">
        <v>24.9</v>
      </c>
      <c r="E10" s="12">
        <v>27.2</v>
      </c>
      <c r="F10" s="11">
        <v>29</v>
      </c>
      <c r="G10" s="12">
        <v>30.4</v>
      </c>
      <c r="H10" s="11">
        <v>31.7</v>
      </c>
      <c r="I10" s="12">
        <v>33.200000000000003</v>
      </c>
      <c r="J10" s="11">
        <v>34.9</v>
      </c>
      <c r="K10" s="12">
        <v>35.9</v>
      </c>
      <c r="L10" s="11">
        <v>37.200000000000003</v>
      </c>
      <c r="M10" s="12">
        <v>38.299999999999997</v>
      </c>
      <c r="N10" s="11">
        <v>39</v>
      </c>
      <c r="O10" s="12">
        <v>40.1</v>
      </c>
      <c r="P10" s="11">
        <v>41</v>
      </c>
      <c r="Q10" s="12">
        <v>42.8</v>
      </c>
      <c r="R10" s="11">
        <v>45.7</v>
      </c>
      <c r="S10" s="12">
        <v>48.1</v>
      </c>
      <c r="T10" s="11">
        <v>52.1</v>
      </c>
      <c r="U10" s="12">
        <v>58</v>
      </c>
      <c r="V10" s="13">
        <v>62</v>
      </c>
      <c r="Z10">
        <v>2.58</v>
      </c>
      <c r="AA10">
        <v>16.68</v>
      </c>
      <c r="AB10">
        <v>19.41</v>
      </c>
      <c r="AC10">
        <v>25.08</v>
      </c>
      <c r="AD10">
        <v>27.36</v>
      </c>
      <c r="AE10">
        <v>29.17</v>
      </c>
      <c r="AF10">
        <v>30.54</v>
      </c>
      <c r="AG10">
        <v>31.83</v>
      </c>
      <c r="AH10">
        <v>33.380000000000003</v>
      </c>
      <c r="AI10">
        <v>35.07</v>
      </c>
      <c r="AJ10">
        <v>36.08</v>
      </c>
      <c r="AK10">
        <v>37.26</v>
      </c>
      <c r="AL10">
        <v>38.32</v>
      </c>
      <c r="AM10">
        <v>38.950000000000003</v>
      </c>
      <c r="AN10">
        <v>40.06</v>
      </c>
      <c r="AO10">
        <v>40.96</v>
      </c>
      <c r="AP10">
        <v>42.87</v>
      </c>
      <c r="AQ10">
        <v>45.81</v>
      </c>
      <c r="AR10">
        <v>48.25</v>
      </c>
      <c r="AS10">
        <v>52.38</v>
      </c>
      <c r="AT10">
        <v>58.34</v>
      </c>
      <c r="AU10">
        <v>62.42</v>
      </c>
    </row>
    <row r="11" spans="1:47">
      <c r="A11" s="6" t="s">
        <v>26</v>
      </c>
      <c r="B11" s="7">
        <v>17.2</v>
      </c>
      <c r="C11" s="8">
        <v>19.8</v>
      </c>
      <c r="D11" s="7">
        <v>25.5</v>
      </c>
      <c r="E11" s="8">
        <v>27.8</v>
      </c>
      <c r="F11" s="7">
        <v>29.6</v>
      </c>
      <c r="G11" s="8">
        <v>31</v>
      </c>
      <c r="H11" s="7">
        <v>32.200000000000003</v>
      </c>
      <c r="I11" s="8">
        <v>33.799999999999997</v>
      </c>
      <c r="J11" s="7">
        <v>35.5</v>
      </c>
      <c r="K11" s="8">
        <v>36.4</v>
      </c>
      <c r="L11" s="7">
        <v>37.5</v>
      </c>
      <c r="M11" s="8">
        <v>38.4</v>
      </c>
      <c r="N11" s="7">
        <v>38.9</v>
      </c>
      <c r="O11" s="8">
        <v>40</v>
      </c>
      <c r="P11" s="7">
        <v>41</v>
      </c>
      <c r="Q11" s="8">
        <v>43</v>
      </c>
      <c r="R11" s="7">
        <v>46.1</v>
      </c>
      <c r="S11" s="8">
        <v>48.7</v>
      </c>
      <c r="T11" s="7">
        <v>53</v>
      </c>
      <c r="U11" s="8">
        <v>59.3</v>
      </c>
      <c r="V11" s="9">
        <v>63.6</v>
      </c>
      <c r="Z11">
        <v>2.67</v>
      </c>
      <c r="AA11">
        <v>16.88</v>
      </c>
      <c r="AB11">
        <v>19.57</v>
      </c>
      <c r="AC11">
        <v>25.25</v>
      </c>
      <c r="AD11">
        <v>27.52</v>
      </c>
      <c r="AE11">
        <v>29.33</v>
      </c>
      <c r="AF11">
        <v>30.72</v>
      </c>
      <c r="AG11">
        <v>32</v>
      </c>
      <c r="AH11">
        <v>33.56</v>
      </c>
      <c r="AI11">
        <v>35.229999999999997</v>
      </c>
      <c r="AJ11">
        <v>36.229999999999997</v>
      </c>
      <c r="AK11">
        <v>37.36</v>
      </c>
      <c r="AL11">
        <v>38.36</v>
      </c>
      <c r="AM11">
        <v>38.94</v>
      </c>
      <c r="AN11">
        <v>40.03</v>
      </c>
      <c r="AO11">
        <v>40.96</v>
      </c>
      <c r="AP11">
        <v>42.91</v>
      </c>
      <c r="AQ11">
        <v>45.91</v>
      </c>
      <c r="AR11">
        <v>48.41</v>
      </c>
      <c r="AS11">
        <v>52.62</v>
      </c>
      <c r="AT11">
        <v>58.72</v>
      </c>
      <c r="AU11">
        <v>62.88</v>
      </c>
    </row>
    <row r="12" spans="1:47">
      <c r="A12" s="6" t="s">
        <v>22</v>
      </c>
      <c r="B12" s="7">
        <v>17.8</v>
      </c>
      <c r="C12" s="8">
        <v>20.399999999999999</v>
      </c>
      <c r="D12" s="7">
        <v>26</v>
      </c>
      <c r="E12" s="8">
        <v>28.3</v>
      </c>
      <c r="F12" s="7">
        <v>30.1</v>
      </c>
      <c r="G12" s="8">
        <v>31.6</v>
      </c>
      <c r="H12" s="7">
        <v>32.799999999999997</v>
      </c>
      <c r="I12" s="8">
        <v>34.4</v>
      </c>
      <c r="J12" s="7">
        <v>36</v>
      </c>
      <c r="K12" s="8">
        <v>36.9</v>
      </c>
      <c r="L12" s="7">
        <v>37.9</v>
      </c>
      <c r="M12" s="8">
        <v>38.6</v>
      </c>
      <c r="N12" s="7">
        <v>39</v>
      </c>
      <c r="O12" s="8">
        <v>40</v>
      </c>
      <c r="P12" s="7">
        <v>41</v>
      </c>
      <c r="Q12" s="8">
        <v>43.2</v>
      </c>
      <c r="R12" s="7">
        <v>46.5</v>
      </c>
      <c r="S12" s="8">
        <v>49.3</v>
      </c>
      <c r="T12" s="7">
        <v>53.9</v>
      </c>
      <c r="U12" s="8">
        <v>60.6</v>
      </c>
      <c r="V12" s="9">
        <v>65.099999999999994</v>
      </c>
      <c r="Z12">
        <v>2.75</v>
      </c>
      <c r="AA12">
        <v>17.079999999999998</v>
      </c>
      <c r="AB12">
        <v>19.739999999999998</v>
      </c>
      <c r="AC12">
        <v>25.41</v>
      </c>
      <c r="AD12">
        <v>27.69</v>
      </c>
      <c r="AE12">
        <v>29.5</v>
      </c>
      <c r="AF12">
        <v>30.91</v>
      </c>
      <c r="AG12">
        <v>32.159999999999997</v>
      </c>
      <c r="AH12">
        <v>33.74</v>
      </c>
      <c r="AI12">
        <v>35.39</v>
      </c>
      <c r="AJ12">
        <v>36.380000000000003</v>
      </c>
      <c r="AK12">
        <v>37.47</v>
      </c>
      <c r="AL12">
        <v>38.409999999999997</v>
      </c>
      <c r="AM12">
        <v>38.94</v>
      </c>
      <c r="AN12">
        <v>40.01</v>
      </c>
      <c r="AO12">
        <v>40.96</v>
      </c>
      <c r="AP12">
        <v>42.96</v>
      </c>
      <c r="AQ12">
        <v>46.02</v>
      </c>
      <c r="AR12">
        <v>48.58</v>
      </c>
      <c r="AS12">
        <v>52.87</v>
      </c>
      <c r="AT12">
        <v>59.1</v>
      </c>
      <c r="AU12">
        <v>63.34</v>
      </c>
    </row>
    <row r="13" spans="1:47">
      <c r="A13" s="6" t="s">
        <v>23</v>
      </c>
      <c r="B13" s="7">
        <v>18.5</v>
      </c>
      <c r="C13" s="8">
        <v>20.9</v>
      </c>
      <c r="D13" s="7">
        <v>26.6</v>
      </c>
      <c r="E13" s="8">
        <v>28.8</v>
      </c>
      <c r="F13" s="7">
        <v>30.6</v>
      </c>
      <c r="G13" s="8">
        <v>32.200000000000003</v>
      </c>
      <c r="H13" s="7">
        <v>33.299999999999997</v>
      </c>
      <c r="I13" s="8">
        <v>35</v>
      </c>
      <c r="J13" s="7">
        <v>36.5</v>
      </c>
      <c r="K13" s="8">
        <v>37.4</v>
      </c>
      <c r="L13" s="7">
        <v>38.200000000000003</v>
      </c>
      <c r="M13" s="8">
        <v>38.799999999999997</v>
      </c>
      <c r="N13" s="7">
        <v>39</v>
      </c>
      <c r="O13" s="8">
        <v>40</v>
      </c>
      <c r="P13" s="7">
        <v>41.1</v>
      </c>
      <c r="Q13" s="8">
        <v>43.5</v>
      </c>
      <c r="R13" s="7">
        <v>46.9</v>
      </c>
      <c r="S13" s="8">
        <v>49.9</v>
      </c>
      <c r="T13" s="7">
        <v>54.8</v>
      </c>
      <c r="U13" s="8">
        <v>61.9</v>
      </c>
      <c r="V13" s="9">
        <v>66.7</v>
      </c>
      <c r="Z13">
        <v>2.83</v>
      </c>
      <c r="AA13">
        <v>17.27</v>
      </c>
      <c r="AB13">
        <v>19.899999999999999</v>
      </c>
      <c r="AC13">
        <v>25.57</v>
      </c>
      <c r="AD13">
        <v>27.85</v>
      </c>
      <c r="AE13">
        <v>29.66</v>
      </c>
      <c r="AF13">
        <v>31.09</v>
      </c>
      <c r="AG13">
        <v>32.32</v>
      </c>
      <c r="AH13">
        <v>33.92</v>
      </c>
      <c r="AI13">
        <v>35.549999999999997</v>
      </c>
      <c r="AJ13">
        <v>36.520000000000003</v>
      </c>
      <c r="AK13">
        <v>37.57</v>
      </c>
      <c r="AL13">
        <v>38.450000000000003</v>
      </c>
      <c r="AM13">
        <v>38.94</v>
      </c>
      <c r="AN13">
        <v>39.99</v>
      </c>
      <c r="AO13">
        <v>40.96</v>
      </c>
      <c r="AP13">
        <v>43.01</v>
      </c>
      <c r="AQ13">
        <v>46.12</v>
      </c>
      <c r="AR13">
        <v>48.75</v>
      </c>
      <c r="AS13">
        <v>53.12</v>
      </c>
      <c r="AT13">
        <v>59.49</v>
      </c>
      <c r="AU13">
        <v>63.8</v>
      </c>
    </row>
    <row r="14" spans="1:47" ht="17" thickBot="1">
      <c r="A14" s="10" t="s">
        <v>24</v>
      </c>
      <c r="B14" s="11">
        <v>19.100000000000001</v>
      </c>
      <c r="C14" s="12">
        <v>21.4</v>
      </c>
      <c r="D14" s="11">
        <v>27.1</v>
      </c>
      <c r="E14" s="12">
        <v>29.3</v>
      </c>
      <c r="F14" s="11">
        <v>31.1</v>
      </c>
      <c r="G14" s="12">
        <v>32.700000000000003</v>
      </c>
      <c r="H14" s="11">
        <v>33.799999999999997</v>
      </c>
      <c r="I14" s="12">
        <v>35.5</v>
      </c>
      <c r="J14" s="11">
        <v>37</v>
      </c>
      <c r="K14" s="12">
        <v>37.9</v>
      </c>
      <c r="L14" s="11">
        <v>38.6</v>
      </c>
      <c r="M14" s="12">
        <v>39</v>
      </c>
      <c r="N14" s="11">
        <v>39.200000000000003</v>
      </c>
      <c r="O14" s="12">
        <v>40.1</v>
      </c>
      <c r="P14" s="11">
        <v>41.3</v>
      </c>
      <c r="Q14" s="12">
        <v>43.8</v>
      </c>
      <c r="R14" s="11">
        <v>47.4</v>
      </c>
      <c r="S14" s="12">
        <v>50.7</v>
      </c>
      <c r="T14" s="11">
        <v>55.7</v>
      </c>
      <c r="U14" s="12">
        <v>63.3</v>
      </c>
      <c r="V14" s="13">
        <v>68.2</v>
      </c>
      <c r="Z14">
        <v>2.92</v>
      </c>
      <c r="AA14">
        <v>17.47</v>
      </c>
      <c r="AB14">
        <v>20.059999999999999</v>
      </c>
      <c r="AC14">
        <v>25.73</v>
      </c>
      <c r="AD14">
        <v>28.01</v>
      </c>
      <c r="AE14">
        <v>29.82</v>
      </c>
      <c r="AF14">
        <v>31.27</v>
      </c>
      <c r="AG14">
        <v>32.479999999999997</v>
      </c>
      <c r="AH14">
        <v>34.1</v>
      </c>
      <c r="AI14">
        <v>35.700000000000003</v>
      </c>
      <c r="AJ14">
        <v>36.67</v>
      </c>
      <c r="AK14">
        <v>37.67</v>
      </c>
      <c r="AL14">
        <v>38.5</v>
      </c>
      <c r="AM14">
        <v>38.94</v>
      </c>
      <c r="AN14">
        <v>39.97</v>
      </c>
      <c r="AO14">
        <v>40.97</v>
      </c>
      <c r="AP14">
        <v>43.07</v>
      </c>
      <c r="AQ14">
        <v>46.24</v>
      </c>
      <c r="AR14">
        <v>48.93</v>
      </c>
      <c r="AS14">
        <v>53.38</v>
      </c>
      <c r="AT14">
        <v>59.87</v>
      </c>
      <c r="AU14">
        <v>64.27</v>
      </c>
    </row>
    <row r="15" spans="1:47">
      <c r="A15" s="6" t="s">
        <v>27</v>
      </c>
      <c r="B15" s="7">
        <v>19.7</v>
      </c>
      <c r="C15" s="8">
        <v>22</v>
      </c>
      <c r="D15" s="7">
        <v>27.6</v>
      </c>
      <c r="E15" s="8">
        <v>29.8</v>
      </c>
      <c r="F15" s="7">
        <v>31.6</v>
      </c>
      <c r="G15" s="8">
        <v>33.299999999999997</v>
      </c>
      <c r="H15" s="7">
        <v>34.299999999999997</v>
      </c>
      <c r="I15" s="8">
        <v>36.1</v>
      </c>
      <c r="J15" s="7">
        <v>37.5</v>
      </c>
      <c r="K15" s="8">
        <v>38.299999999999997</v>
      </c>
      <c r="L15" s="7">
        <v>38.9</v>
      </c>
      <c r="M15" s="8">
        <v>39.299999999999997</v>
      </c>
      <c r="N15" s="7">
        <v>39.4</v>
      </c>
      <c r="O15" s="8">
        <v>40.200000000000003</v>
      </c>
      <c r="P15" s="7">
        <v>41.6</v>
      </c>
      <c r="Q15" s="8">
        <v>44.2</v>
      </c>
      <c r="R15" s="7">
        <v>48</v>
      </c>
      <c r="S15" s="8">
        <v>51.4</v>
      </c>
      <c r="T15" s="7">
        <v>56.7</v>
      </c>
      <c r="U15" s="8">
        <v>64.599999999999994</v>
      </c>
      <c r="V15" s="9">
        <v>69.8</v>
      </c>
      <c r="Z15">
        <v>3</v>
      </c>
      <c r="AA15">
        <v>17.66</v>
      </c>
      <c r="AB15">
        <v>20.22</v>
      </c>
      <c r="AC15">
        <v>25.89</v>
      </c>
      <c r="AD15">
        <v>28.17</v>
      </c>
      <c r="AE15">
        <v>29.98</v>
      </c>
      <c r="AF15">
        <v>31.44</v>
      </c>
      <c r="AG15">
        <v>32.64</v>
      </c>
      <c r="AH15">
        <v>34.270000000000003</v>
      </c>
      <c r="AI15">
        <v>35.86</v>
      </c>
      <c r="AJ15">
        <v>36.82</v>
      </c>
      <c r="AK15">
        <v>37.770000000000003</v>
      </c>
      <c r="AL15">
        <v>38.549999999999997</v>
      </c>
      <c r="AM15">
        <v>38.950000000000003</v>
      </c>
      <c r="AN15">
        <v>39.96</v>
      </c>
      <c r="AO15">
        <v>40.99</v>
      </c>
      <c r="AP15">
        <v>43.14</v>
      </c>
      <c r="AQ15">
        <v>46.35</v>
      </c>
      <c r="AR15">
        <v>49.11</v>
      </c>
      <c r="AS15">
        <v>53.64</v>
      </c>
      <c r="AT15">
        <v>60.26</v>
      </c>
      <c r="AU15">
        <v>64.73</v>
      </c>
    </row>
    <row r="16" spans="1:47">
      <c r="A16" s="6" t="s">
        <v>22</v>
      </c>
      <c r="B16" s="7">
        <v>20.3</v>
      </c>
      <c r="C16" s="8">
        <v>22.5</v>
      </c>
      <c r="D16" s="7">
        <v>28.1</v>
      </c>
      <c r="E16" s="8">
        <v>30.3</v>
      </c>
      <c r="F16" s="7">
        <v>32.1</v>
      </c>
      <c r="G16" s="8">
        <v>33.799999999999997</v>
      </c>
      <c r="H16" s="7">
        <v>34.799999999999997</v>
      </c>
      <c r="I16" s="8">
        <v>36.6</v>
      </c>
      <c r="J16" s="7">
        <v>37.9</v>
      </c>
      <c r="K16" s="8">
        <v>38.799999999999997</v>
      </c>
      <c r="L16" s="7">
        <v>39.299999999999997</v>
      </c>
      <c r="M16" s="8">
        <v>39.5</v>
      </c>
      <c r="N16" s="7">
        <v>39.6</v>
      </c>
      <c r="O16" s="8">
        <v>40.4</v>
      </c>
      <c r="P16" s="7">
        <v>41.9</v>
      </c>
      <c r="Q16" s="8">
        <v>44.7</v>
      </c>
      <c r="R16" s="7">
        <v>48.6</v>
      </c>
      <c r="S16" s="8">
        <v>52.2</v>
      </c>
      <c r="T16" s="7">
        <v>57.7</v>
      </c>
      <c r="U16" s="8">
        <v>66</v>
      </c>
      <c r="V16" s="9">
        <v>71.3</v>
      </c>
      <c r="Z16">
        <v>3.08</v>
      </c>
      <c r="AA16">
        <v>17.86</v>
      </c>
      <c r="AB16">
        <v>20.38</v>
      </c>
      <c r="AC16">
        <v>26.05</v>
      </c>
      <c r="AD16">
        <v>28.33</v>
      </c>
      <c r="AE16">
        <v>30.14</v>
      </c>
      <c r="AF16">
        <v>31.62</v>
      </c>
      <c r="AG16">
        <v>32.799999999999997</v>
      </c>
      <c r="AH16">
        <v>34.44</v>
      </c>
      <c r="AI16">
        <v>36.01</v>
      </c>
      <c r="AJ16">
        <v>36.96</v>
      </c>
      <c r="AK16">
        <v>37.869999999999997</v>
      </c>
      <c r="AL16">
        <v>38.6</v>
      </c>
      <c r="AM16">
        <v>38.97</v>
      </c>
      <c r="AN16">
        <v>39.96</v>
      </c>
      <c r="AO16">
        <v>41.02</v>
      </c>
      <c r="AP16">
        <v>43.21</v>
      </c>
      <c r="AQ16">
        <v>46.48</v>
      </c>
      <c r="AR16">
        <v>49.3</v>
      </c>
      <c r="AS16">
        <v>53.9</v>
      </c>
      <c r="AT16">
        <v>60.65</v>
      </c>
      <c r="AU16">
        <v>65.19</v>
      </c>
    </row>
    <row r="17" spans="1:47">
      <c r="A17" s="6" t="s">
        <v>23</v>
      </c>
      <c r="B17" s="7">
        <v>20.9</v>
      </c>
      <c r="C17" s="8">
        <v>23</v>
      </c>
      <c r="D17" s="7">
        <v>28.6</v>
      </c>
      <c r="E17" s="8">
        <v>30.8</v>
      </c>
      <c r="F17" s="7">
        <v>32.5</v>
      </c>
      <c r="G17" s="8">
        <v>34.299999999999997</v>
      </c>
      <c r="H17" s="7">
        <v>35.200000000000003</v>
      </c>
      <c r="I17" s="8">
        <v>37.1</v>
      </c>
      <c r="J17" s="7">
        <v>38.4</v>
      </c>
      <c r="K17" s="8">
        <v>39.200000000000003</v>
      </c>
      <c r="L17" s="7">
        <v>39.6</v>
      </c>
      <c r="M17" s="8">
        <v>39.799999999999997</v>
      </c>
      <c r="N17" s="7">
        <v>39.9</v>
      </c>
      <c r="O17" s="8">
        <v>40.6</v>
      </c>
      <c r="P17" s="7">
        <v>42.3</v>
      </c>
      <c r="Q17" s="8">
        <v>45.3</v>
      </c>
      <c r="R17" s="7">
        <v>49.2</v>
      </c>
      <c r="S17" s="8">
        <v>53.1</v>
      </c>
      <c r="T17" s="7">
        <v>58.7</v>
      </c>
      <c r="U17" s="8">
        <v>67.400000000000006</v>
      </c>
      <c r="V17" s="9">
        <v>72.900000000000006</v>
      </c>
      <c r="Z17">
        <v>3.17</v>
      </c>
      <c r="AA17">
        <v>18.05</v>
      </c>
      <c r="AB17">
        <v>20.54</v>
      </c>
      <c r="AC17">
        <v>26.21</v>
      </c>
      <c r="AD17">
        <v>28.49</v>
      </c>
      <c r="AE17">
        <v>30.29</v>
      </c>
      <c r="AF17">
        <v>31.79</v>
      </c>
      <c r="AG17">
        <v>32.96</v>
      </c>
      <c r="AH17">
        <v>34.61</v>
      </c>
      <c r="AI17">
        <v>36.17</v>
      </c>
      <c r="AJ17">
        <v>37.11</v>
      </c>
      <c r="AK17">
        <v>37.979999999999997</v>
      </c>
      <c r="AL17">
        <v>38.659999999999997</v>
      </c>
      <c r="AM17">
        <v>38.99</v>
      </c>
      <c r="AN17">
        <v>39.96</v>
      </c>
      <c r="AO17">
        <v>41.05</v>
      </c>
      <c r="AP17">
        <v>43.28</v>
      </c>
      <c r="AQ17">
        <v>46.6</v>
      </c>
      <c r="AR17">
        <v>49.49</v>
      </c>
      <c r="AS17">
        <v>54.16</v>
      </c>
      <c r="AT17">
        <v>61.04</v>
      </c>
      <c r="AU17">
        <v>65.650000000000006</v>
      </c>
    </row>
    <row r="18" spans="1:47" ht="17" thickBot="1">
      <c r="A18" s="10" t="s">
        <v>24</v>
      </c>
      <c r="B18" s="11">
        <v>21.4</v>
      </c>
      <c r="C18" s="12">
        <v>23.5</v>
      </c>
      <c r="D18" s="11">
        <v>29</v>
      </c>
      <c r="E18" s="12">
        <v>31.2</v>
      </c>
      <c r="F18" s="11">
        <v>33</v>
      </c>
      <c r="G18" s="12">
        <v>34.799999999999997</v>
      </c>
      <c r="H18" s="11">
        <v>35.700000000000003</v>
      </c>
      <c r="I18" s="12">
        <v>37.5</v>
      </c>
      <c r="J18" s="11">
        <v>38.799999999999997</v>
      </c>
      <c r="K18" s="12">
        <v>39.6</v>
      </c>
      <c r="L18" s="11">
        <v>40</v>
      </c>
      <c r="M18" s="12">
        <v>40.1</v>
      </c>
      <c r="N18" s="11">
        <v>40.200000000000003</v>
      </c>
      <c r="O18" s="12">
        <v>40.9</v>
      </c>
      <c r="P18" s="11">
        <v>42.7</v>
      </c>
      <c r="Q18" s="12">
        <v>45.9</v>
      </c>
      <c r="R18" s="11">
        <v>49.9</v>
      </c>
      <c r="S18" s="12">
        <v>54</v>
      </c>
      <c r="T18" s="11">
        <v>59.8</v>
      </c>
      <c r="U18" s="12">
        <v>68.8</v>
      </c>
      <c r="V18" s="13">
        <v>74.400000000000006</v>
      </c>
      <c r="Z18">
        <v>3.25</v>
      </c>
      <c r="AA18">
        <v>18.239999999999998</v>
      </c>
      <c r="AB18">
        <v>20.7</v>
      </c>
      <c r="AC18">
        <v>26.37</v>
      </c>
      <c r="AD18">
        <v>28.64</v>
      </c>
      <c r="AE18">
        <v>30.45</v>
      </c>
      <c r="AF18">
        <v>31.96</v>
      </c>
      <c r="AG18">
        <v>33.11</v>
      </c>
      <c r="AH18">
        <v>34.78</v>
      </c>
      <c r="AI18">
        <v>36.32</v>
      </c>
      <c r="AJ18">
        <v>37.25</v>
      </c>
      <c r="AK18">
        <v>38.08</v>
      </c>
      <c r="AL18">
        <v>38.71</v>
      </c>
      <c r="AM18">
        <v>39.01</v>
      </c>
      <c r="AN18">
        <v>39.97</v>
      </c>
      <c r="AO18">
        <v>41.08</v>
      </c>
      <c r="AP18">
        <v>43.36</v>
      </c>
      <c r="AQ18">
        <v>46.73</v>
      </c>
      <c r="AR18">
        <v>49.69</v>
      </c>
      <c r="AS18">
        <v>54.43</v>
      </c>
      <c r="AT18">
        <v>61.43</v>
      </c>
      <c r="AU18">
        <v>66.11</v>
      </c>
    </row>
    <row r="19" spans="1:47">
      <c r="A19" s="6" t="s">
        <v>28</v>
      </c>
      <c r="B19" s="7">
        <v>22</v>
      </c>
      <c r="C19" s="8">
        <v>24</v>
      </c>
      <c r="D19" s="7">
        <v>29.5</v>
      </c>
      <c r="E19" s="8">
        <v>31.7</v>
      </c>
      <c r="F19" s="7">
        <v>33.4</v>
      </c>
      <c r="G19" s="8">
        <v>35.200000000000003</v>
      </c>
      <c r="H19" s="7">
        <v>36.1</v>
      </c>
      <c r="I19" s="8">
        <v>38</v>
      </c>
      <c r="J19" s="7">
        <v>39.200000000000003</v>
      </c>
      <c r="K19" s="8">
        <v>40</v>
      </c>
      <c r="L19" s="7">
        <v>40.4</v>
      </c>
      <c r="M19" s="8">
        <v>40.5</v>
      </c>
      <c r="N19" s="7">
        <v>40.6</v>
      </c>
      <c r="O19" s="8">
        <v>41.3</v>
      </c>
      <c r="P19" s="7">
        <v>43.2</v>
      </c>
      <c r="Q19" s="8">
        <v>46.5</v>
      </c>
      <c r="R19" s="7">
        <v>50.7</v>
      </c>
      <c r="S19" s="8">
        <v>55</v>
      </c>
      <c r="T19" s="7">
        <v>60.9</v>
      </c>
      <c r="U19" s="8">
        <v>70.2</v>
      </c>
      <c r="V19" s="9">
        <v>76</v>
      </c>
      <c r="Z19">
        <v>3.33</v>
      </c>
      <c r="AA19">
        <v>18.43</v>
      </c>
      <c r="AB19">
        <v>20.85</v>
      </c>
      <c r="AC19">
        <v>26.53</v>
      </c>
      <c r="AD19">
        <v>28.8</v>
      </c>
      <c r="AE19">
        <v>30.6</v>
      </c>
      <c r="AF19">
        <v>32.130000000000003</v>
      </c>
      <c r="AG19">
        <v>33.26</v>
      </c>
      <c r="AH19">
        <v>34.950000000000003</v>
      </c>
      <c r="AI19">
        <v>36.47</v>
      </c>
      <c r="AJ19">
        <v>37.39</v>
      </c>
      <c r="AK19">
        <v>38.18</v>
      </c>
      <c r="AL19">
        <v>38.770000000000003</v>
      </c>
      <c r="AM19">
        <v>39.04</v>
      </c>
      <c r="AN19">
        <v>39.979999999999997</v>
      </c>
      <c r="AO19">
        <v>41.12</v>
      </c>
      <c r="AP19">
        <v>43.45</v>
      </c>
      <c r="AQ19">
        <v>46.87</v>
      </c>
      <c r="AR19">
        <v>49.89</v>
      </c>
      <c r="AS19">
        <v>54.7</v>
      </c>
      <c r="AT19">
        <v>61.82</v>
      </c>
      <c r="AU19">
        <v>66.56</v>
      </c>
    </row>
    <row r="20" spans="1:47">
      <c r="A20" s="6" t="s">
        <v>22</v>
      </c>
      <c r="B20" s="7">
        <v>22.5</v>
      </c>
      <c r="C20" s="8">
        <v>24.5</v>
      </c>
      <c r="D20" s="7">
        <v>29.9</v>
      </c>
      <c r="E20" s="8">
        <v>32.1</v>
      </c>
      <c r="F20" s="7">
        <v>33.799999999999997</v>
      </c>
      <c r="G20" s="8">
        <v>35.700000000000003</v>
      </c>
      <c r="H20" s="7">
        <v>36.5</v>
      </c>
      <c r="I20" s="8">
        <v>38.4</v>
      </c>
      <c r="J20" s="7">
        <v>39.6</v>
      </c>
      <c r="K20" s="8">
        <v>40.4</v>
      </c>
      <c r="L20" s="7">
        <v>40.799999999999997</v>
      </c>
      <c r="M20" s="8">
        <v>40.9</v>
      </c>
      <c r="N20" s="7">
        <v>41.1</v>
      </c>
      <c r="O20" s="8">
        <v>41.7</v>
      </c>
      <c r="P20" s="7">
        <v>43.8</v>
      </c>
      <c r="Q20" s="8">
        <v>47.3</v>
      </c>
      <c r="R20" s="7">
        <v>51.5</v>
      </c>
      <c r="S20" s="8">
        <v>56</v>
      </c>
      <c r="T20" s="7">
        <v>62</v>
      </c>
      <c r="U20" s="8">
        <v>71.7</v>
      </c>
      <c r="V20" s="9">
        <v>77.5</v>
      </c>
      <c r="Z20">
        <v>3.42</v>
      </c>
      <c r="AA20">
        <v>18.61</v>
      </c>
      <c r="AB20">
        <v>21.01</v>
      </c>
      <c r="AC20">
        <v>26.68</v>
      </c>
      <c r="AD20">
        <v>28.95</v>
      </c>
      <c r="AE20">
        <v>30.75</v>
      </c>
      <c r="AF20">
        <v>32.299999999999997</v>
      </c>
      <c r="AG20">
        <v>33.409999999999997</v>
      </c>
      <c r="AH20">
        <v>35.11</v>
      </c>
      <c r="AI20">
        <v>36.619999999999997</v>
      </c>
      <c r="AJ20">
        <v>37.53</v>
      </c>
      <c r="AK20">
        <v>38.29</v>
      </c>
      <c r="AL20">
        <v>38.83</v>
      </c>
      <c r="AM20">
        <v>39.07</v>
      </c>
      <c r="AN20">
        <v>39.99</v>
      </c>
      <c r="AO20">
        <v>41.17</v>
      </c>
      <c r="AP20">
        <v>43.55</v>
      </c>
      <c r="AQ20">
        <v>47.01</v>
      </c>
      <c r="AR20">
        <v>50.09</v>
      </c>
      <c r="AS20">
        <v>54.97</v>
      </c>
      <c r="AT20">
        <v>62.22</v>
      </c>
      <c r="AU20">
        <v>67.02</v>
      </c>
    </row>
    <row r="21" spans="1:47">
      <c r="A21" s="6" t="s">
        <v>23</v>
      </c>
      <c r="B21" s="7">
        <v>23</v>
      </c>
      <c r="C21" s="8">
        <v>25</v>
      </c>
      <c r="D21" s="7">
        <v>30.3</v>
      </c>
      <c r="E21" s="8">
        <v>32.5</v>
      </c>
      <c r="F21" s="7">
        <v>34.200000000000003</v>
      </c>
      <c r="G21" s="8">
        <v>36.1</v>
      </c>
      <c r="H21" s="7">
        <v>36.9</v>
      </c>
      <c r="I21" s="8">
        <v>38.799999999999997</v>
      </c>
      <c r="J21" s="7">
        <v>40</v>
      </c>
      <c r="K21" s="8">
        <v>40.799999999999997</v>
      </c>
      <c r="L21" s="7">
        <v>41.1</v>
      </c>
      <c r="M21" s="8">
        <v>41.3</v>
      </c>
      <c r="N21" s="7">
        <v>41.6</v>
      </c>
      <c r="O21" s="8">
        <v>42.2</v>
      </c>
      <c r="P21" s="7">
        <v>44.4</v>
      </c>
      <c r="Q21" s="8">
        <v>48.1</v>
      </c>
      <c r="R21" s="7">
        <v>52.4</v>
      </c>
      <c r="S21" s="8">
        <v>57.1</v>
      </c>
      <c r="T21" s="7">
        <v>63.2</v>
      </c>
      <c r="U21" s="8">
        <v>73.099999999999994</v>
      </c>
      <c r="V21" s="9">
        <v>79</v>
      </c>
      <c r="Z21">
        <v>3.5</v>
      </c>
      <c r="AA21">
        <v>18.8</v>
      </c>
      <c r="AB21">
        <v>21.17</v>
      </c>
      <c r="AC21">
        <v>26.83</v>
      </c>
      <c r="AD21">
        <v>29.1</v>
      </c>
      <c r="AE21">
        <v>30.9</v>
      </c>
      <c r="AF21">
        <v>32.46</v>
      </c>
      <c r="AG21">
        <v>33.56</v>
      </c>
      <c r="AH21">
        <v>35.28</v>
      </c>
      <c r="AI21">
        <v>36.76</v>
      </c>
      <c r="AJ21">
        <v>37.67</v>
      </c>
      <c r="AK21">
        <v>38.39</v>
      </c>
      <c r="AL21">
        <v>38.9</v>
      </c>
      <c r="AM21">
        <v>39.11</v>
      </c>
      <c r="AN21">
        <v>40.020000000000003</v>
      </c>
      <c r="AO21">
        <v>41.22</v>
      </c>
      <c r="AP21">
        <v>43.65</v>
      </c>
      <c r="AQ21">
        <v>47.15</v>
      </c>
      <c r="AR21">
        <v>50.3</v>
      </c>
      <c r="AS21">
        <v>55.24</v>
      </c>
      <c r="AT21">
        <v>62.61</v>
      </c>
      <c r="AU21">
        <v>67.48</v>
      </c>
    </row>
    <row r="22" spans="1:47" ht="17" thickBot="1">
      <c r="A22" s="10" t="s">
        <v>24</v>
      </c>
      <c r="B22" s="11">
        <v>23.5</v>
      </c>
      <c r="C22" s="12">
        <v>25.5</v>
      </c>
      <c r="D22" s="11">
        <v>30.8</v>
      </c>
      <c r="E22" s="12">
        <v>32.9</v>
      </c>
      <c r="F22" s="11">
        <v>34.5</v>
      </c>
      <c r="G22" s="12">
        <v>36.5</v>
      </c>
      <c r="H22" s="11">
        <v>37.200000000000003</v>
      </c>
      <c r="I22" s="12">
        <v>39.200000000000003</v>
      </c>
      <c r="J22" s="11">
        <v>40.4</v>
      </c>
      <c r="K22" s="12">
        <v>41.1</v>
      </c>
      <c r="L22" s="11">
        <v>41.5</v>
      </c>
      <c r="M22" s="12">
        <v>41.7</v>
      </c>
      <c r="N22" s="11">
        <v>42.1</v>
      </c>
      <c r="O22" s="12">
        <v>42.7</v>
      </c>
      <c r="P22" s="11">
        <v>45.2</v>
      </c>
      <c r="Q22" s="12">
        <v>49</v>
      </c>
      <c r="R22" s="11">
        <v>53.3</v>
      </c>
      <c r="S22" s="12">
        <v>58.2</v>
      </c>
      <c r="T22" s="11">
        <v>64.400000000000006</v>
      </c>
      <c r="U22" s="12">
        <v>74.599999999999994</v>
      </c>
      <c r="V22" s="13">
        <v>80.599999999999994</v>
      </c>
      <c r="Z22">
        <v>3.58</v>
      </c>
      <c r="AA22">
        <v>18.98</v>
      </c>
      <c r="AB22">
        <v>21.33</v>
      </c>
      <c r="AC22">
        <v>26.99</v>
      </c>
      <c r="AD22">
        <v>29.25</v>
      </c>
      <c r="AE22">
        <v>31.05</v>
      </c>
      <c r="AF22">
        <v>32.630000000000003</v>
      </c>
      <c r="AG22">
        <v>33.71</v>
      </c>
      <c r="AH22">
        <v>35.44</v>
      </c>
      <c r="AI22">
        <v>36.909999999999997</v>
      </c>
      <c r="AJ22">
        <v>37.81</v>
      </c>
      <c r="AK22">
        <v>38.49</v>
      </c>
      <c r="AL22">
        <v>38.96</v>
      </c>
      <c r="AM22">
        <v>39.15</v>
      </c>
      <c r="AN22">
        <v>40.04</v>
      </c>
      <c r="AO22">
        <v>41.28</v>
      </c>
      <c r="AP22">
        <v>43.75</v>
      </c>
      <c r="AQ22">
        <v>47.3</v>
      </c>
      <c r="AR22">
        <v>50.51</v>
      </c>
      <c r="AS22">
        <v>55.52</v>
      </c>
      <c r="AT22">
        <v>63.01</v>
      </c>
      <c r="AU22">
        <v>67.94</v>
      </c>
    </row>
    <row r="23" spans="1:47">
      <c r="A23" s="6" t="s">
        <v>29</v>
      </c>
      <c r="B23" s="7">
        <v>24</v>
      </c>
      <c r="C23" s="8">
        <v>26</v>
      </c>
      <c r="D23" s="7">
        <v>31.2</v>
      </c>
      <c r="E23" s="8">
        <v>33.200000000000003</v>
      </c>
      <c r="F23" s="7">
        <v>34.799999999999997</v>
      </c>
      <c r="G23" s="8">
        <v>36.799999999999997</v>
      </c>
      <c r="H23" s="7">
        <v>37.6</v>
      </c>
      <c r="I23" s="8">
        <v>39.5</v>
      </c>
      <c r="J23" s="7">
        <v>40.700000000000003</v>
      </c>
      <c r="K23" s="8">
        <v>41.5</v>
      </c>
      <c r="L23" s="7">
        <v>41.9</v>
      </c>
      <c r="M23" s="8">
        <v>42.1</v>
      </c>
      <c r="N23" s="7">
        <v>42.7</v>
      </c>
      <c r="O23" s="8">
        <v>43.3</v>
      </c>
      <c r="P23" s="7">
        <v>45.9</v>
      </c>
      <c r="Q23" s="8">
        <v>49.9</v>
      </c>
      <c r="R23" s="7">
        <v>54.2</v>
      </c>
      <c r="S23" s="8">
        <v>59.4</v>
      </c>
      <c r="T23" s="7">
        <v>65.599999999999994</v>
      </c>
      <c r="U23" s="8">
        <v>76.099999999999994</v>
      </c>
      <c r="V23" s="9">
        <v>82.1</v>
      </c>
      <c r="Z23">
        <v>3.67</v>
      </c>
      <c r="AA23">
        <v>19.170000000000002</v>
      </c>
      <c r="AB23">
        <v>21.48</v>
      </c>
      <c r="AC23">
        <v>27.14</v>
      </c>
      <c r="AD23">
        <v>29.4</v>
      </c>
      <c r="AE23">
        <v>31.2</v>
      </c>
      <c r="AF23">
        <v>32.79</v>
      </c>
      <c r="AG23">
        <v>33.86</v>
      </c>
      <c r="AH23">
        <v>35.6</v>
      </c>
      <c r="AI23">
        <v>37.049999999999997</v>
      </c>
      <c r="AJ23">
        <v>37.94</v>
      </c>
      <c r="AK23">
        <v>38.6</v>
      </c>
      <c r="AL23">
        <v>39.03</v>
      </c>
      <c r="AM23">
        <v>39.200000000000003</v>
      </c>
      <c r="AN23">
        <v>40.07</v>
      </c>
      <c r="AO23">
        <v>41.34</v>
      </c>
      <c r="AP23">
        <v>43.86</v>
      </c>
      <c r="AQ23">
        <v>47.46</v>
      </c>
      <c r="AR23">
        <v>50.73</v>
      </c>
      <c r="AS23">
        <v>55.8</v>
      </c>
      <c r="AT23">
        <v>63.41</v>
      </c>
      <c r="AU23">
        <v>68.400000000000006</v>
      </c>
    </row>
    <row r="24" spans="1:47">
      <c r="A24" s="6" t="s">
        <v>22</v>
      </c>
      <c r="B24" s="7">
        <v>24.4</v>
      </c>
      <c r="C24" s="8">
        <v>26.5</v>
      </c>
      <c r="D24" s="7">
        <v>31.6</v>
      </c>
      <c r="E24" s="8">
        <v>33.6</v>
      </c>
      <c r="F24" s="7">
        <v>35.200000000000003</v>
      </c>
      <c r="G24" s="8">
        <v>37.200000000000003</v>
      </c>
      <c r="H24" s="7">
        <v>37.9</v>
      </c>
      <c r="I24" s="8">
        <v>39.799999999999997</v>
      </c>
      <c r="J24" s="7">
        <v>41</v>
      </c>
      <c r="K24" s="8">
        <v>41.8</v>
      </c>
      <c r="L24" s="7">
        <v>42.3</v>
      </c>
      <c r="M24" s="8">
        <v>42.6</v>
      </c>
      <c r="N24" s="7">
        <v>43.4</v>
      </c>
      <c r="O24" s="8">
        <v>44</v>
      </c>
      <c r="P24" s="7">
        <v>46.8</v>
      </c>
      <c r="Q24" s="8">
        <v>50.9</v>
      </c>
      <c r="R24" s="7">
        <v>55.3</v>
      </c>
      <c r="S24" s="8">
        <v>60.6</v>
      </c>
      <c r="T24" s="7">
        <v>66.900000000000006</v>
      </c>
      <c r="U24" s="8">
        <v>77.599999999999994</v>
      </c>
      <c r="V24" s="9">
        <v>83.6</v>
      </c>
      <c r="Z24">
        <v>3.75</v>
      </c>
      <c r="AA24">
        <v>19.350000000000001</v>
      </c>
      <c r="AB24">
        <v>21.64</v>
      </c>
      <c r="AC24">
        <v>27.29</v>
      </c>
      <c r="AD24">
        <v>29.55</v>
      </c>
      <c r="AE24">
        <v>31.34</v>
      </c>
      <c r="AF24">
        <v>32.950000000000003</v>
      </c>
      <c r="AG24">
        <v>34</v>
      </c>
      <c r="AH24">
        <v>35.76</v>
      </c>
      <c r="AI24">
        <v>37.19</v>
      </c>
      <c r="AJ24">
        <v>38.08</v>
      </c>
      <c r="AK24">
        <v>38.700000000000003</v>
      </c>
      <c r="AL24">
        <v>39.1</v>
      </c>
      <c r="AM24">
        <v>39.25</v>
      </c>
      <c r="AN24">
        <v>40.11</v>
      </c>
      <c r="AO24">
        <v>41.41</v>
      </c>
      <c r="AP24">
        <v>43.98</v>
      </c>
      <c r="AQ24">
        <v>47.62</v>
      </c>
      <c r="AR24">
        <v>50.95</v>
      </c>
      <c r="AS24">
        <v>56.08</v>
      </c>
      <c r="AT24">
        <v>63.81</v>
      </c>
      <c r="AU24">
        <v>68.86</v>
      </c>
    </row>
    <row r="25" spans="1:47">
      <c r="A25" s="6" t="s">
        <v>23</v>
      </c>
      <c r="B25" s="7">
        <v>24.9</v>
      </c>
      <c r="C25" s="8">
        <v>26.9</v>
      </c>
      <c r="D25" s="7">
        <v>31.9</v>
      </c>
      <c r="E25" s="8">
        <v>33.9</v>
      </c>
      <c r="F25" s="7">
        <v>35.5</v>
      </c>
      <c r="G25" s="8">
        <v>37.5</v>
      </c>
      <c r="H25" s="7">
        <v>38.299999999999997</v>
      </c>
      <c r="I25" s="8">
        <v>40.1</v>
      </c>
      <c r="J25" s="7">
        <v>41.3</v>
      </c>
      <c r="K25" s="8">
        <v>42.1</v>
      </c>
      <c r="L25" s="7">
        <v>42.7</v>
      </c>
      <c r="M25" s="8">
        <v>43.1</v>
      </c>
      <c r="N25" s="7">
        <v>44.1</v>
      </c>
      <c r="O25" s="8">
        <v>44.7</v>
      </c>
      <c r="P25" s="7">
        <v>47.7</v>
      </c>
      <c r="Q25" s="8">
        <v>52</v>
      </c>
      <c r="R25" s="7">
        <v>56.3</v>
      </c>
      <c r="S25" s="8">
        <v>61.9</v>
      </c>
      <c r="T25" s="7">
        <v>68.099999999999994</v>
      </c>
      <c r="U25" s="8">
        <v>79.099999999999994</v>
      </c>
      <c r="V25" s="9">
        <v>85.1</v>
      </c>
      <c r="Z25">
        <v>3.83</v>
      </c>
      <c r="AA25">
        <v>19.53</v>
      </c>
      <c r="AB25">
        <v>21.79</v>
      </c>
      <c r="AC25">
        <v>27.44</v>
      </c>
      <c r="AD25">
        <v>29.7</v>
      </c>
      <c r="AE25">
        <v>31.48</v>
      </c>
      <c r="AF25">
        <v>33.11</v>
      </c>
      <c r="AG25">
        <v>34.15</v>
      </c>
      <c r="AH25">
        <v>35.909999999999997</v>
      </c>
      <c r="AI25">
        <v>37.33</v>
      </c>
      <c r="AJ25">
        <v>38.21</v>
      </c>
      <c r="AK25">
        <v>38.81</v>
      </c>
      <c r="AL25">
        <v>39.17</v>
      </c>
      <c r="AM25">
        <v>39.299999999999997</v>
      </c>
      <c r="AN25">
        <v>40.15</v>
      </c>
      <c r="AO25">
        <v>41.48</v>
      </c>
      <c r="AP25">
        <v>44.1</v>
      </c>
      <c r="AQ25">
        <v>47.78</v>
      </c>
      <c r="AR25">
        <v>51.18</v>
      </c>
      <c r="AS25">
        <v>56.37</v>
      </c>
      <c r="AT25">
        <v>64.209999999999994</v>
      </c>
      <c r="AU25">
        <v>69.31</v>
      </c>
    </row>
    <row r="26" spans="1:47" ht="17" thickBot="1">
      <c r="A26" s="10" t="s">
        <v>24</v>
      </c>
      <c r="B26" s="11">
        <v>25.3</v>
      </c>
      <c r="C26" s="12">
        <v>27.4</v>
      </c>
      <c r="D26" s="11">
        <v>32.299999999999997</v>
      </c>
      <c r="E26" s="12">
        <v>34.200000000000003</v>
      </c>
      <c r="F26" s="11">
        <v>35.700000000000003</v>
      </c>
      <c r="G26" s="12">
        <v>37.799999999999997</v>
      </c>
      <c r="H26" s="11">
        <v>38.6</v>
      </c>
      <c r="I26" s="12">
        <v>40.4</v>
      </c>
      <c r="J26" s="11">
        <v>41.6</v>
      </c>
      <c r="K26" s="12">
        <v>42.4</v>
      </c>
      <c r="L26" s="11">
        <v>43.1</v>
      </c>
      <c r="M26" s="12">
        <v>43.6</v>
      </c>
      <c r="N26" s="11">
        <v>44.8</v>
      </c>
      <c r="O26" s="12">
        <v>45.4</v>
      </c>
      <c r="P26" s="11">
        <v>48.6</v>
      </c>
      <c r="Q26" s="12">
        <v>53.1</v>
      </c>
      <c r="R26" s="11">
        <v>57.5</v>
      </c>
      <c r="S26" s="12">
        <v>63.3</v>
      </c>
      <c r="T26" s="11">
        <v>69.5</v>
      </c>
      <c r="U26" s="12">
        <v>80.599999999999994</v>
      </c>
      <c r="V26" s="13">
        <v>86.6</v>
      </c>
      <c r="Z26">
        <v>3.92</v>
      </c>
      <c r="AA26">
        <v>19.71</v>
      </c>
      <c r="AB26">
        <v>21.95</v>
      </c>
      <c r="AC26">
        <v>27.58</v>
      </c>
      <c r="AD26">
        <v>29.84</v>
      </c>
      <c r="AE26">
        <v>31.62</v>
      </c>
      <c r="AF26">
        <v>33.270000000000003</v>
      </c>
      <c r="AG26">
        <v>34.29</v>
      </c>
      <c r="AH26">
        <v>36.06</v>
      </c>
      <c r="AI26">
        <v>37.47</v>
      </c>
      <c r="AJ26">
        <v>38.340000000000003</v>
      </c>
      <c r="AK26">
        <v>38.909999999999997</v>
      </c>
      <c r="AL26">
        <v>39.25</v>
      </c>
      <c r="AM26">
        <v>39.36</v>
      </c>
      <c r="AN26">
        <v>40.19</v>
      </c>
      <c r="AO26">
        <v>41.56</v>
      </c>
      <c r="AP26">
        <v>44.23</v>
      </c>
      <c r="AQ26">
        <v>47.95</v>
      </c>
      <c r="AR26">
        <v>51.41</v>
      </c>
      <c r="AS26">
        <v>56.66</v>
      </c>
      <c r="AT26">
        <v>64.61</v>
      </c>
      <c r="AU26">
        <v>69.77</v>
      </c>
    </row>
    <row r="27" spans="1:47">
      <c r="A27" s="6" t="s">
        <v>30</v>
      </c>
      <c r="B27" s="7">
        <v>25.7</v>
      </c>
      <c r="C27" s="8">
        <v>27.9</v>
      </c>
      <c r="D27" s="7">
        <v>32.6</v>
      </c>
      <c r="E27" s="8">
        <v>34.5</v>
      </c>
      <c r="F27" s="7">
        <v>36</v>
      </c>
      <c r="G27" s="8">
        <v>38.1</v>
      </c>
      <c r="H27" s="7">
        <v>38.9</v>
      </c>
      <c r="I27" s="8">
        <v>40.700000000000003</v>
      </c>
      <c r="J27" s="7">
        <v>41.9</v>
      </c>
      <c r="K27" s="8">
        <v>42.7</v>
      </c>
      <c r="L27" s="7">
        <v>43.5</v>
      </c>
      <c r="M27" s="8">
        <v>44.2</v>
      </c>
      <c r="N27" s="7">
        <v>45.6</v>
      </c>
      <c r="O27" s="8">
        <v>46.3</v>
      </c>
      <c r="P27" s="7">
        <v>49.7</v>
      </c>
      <c r="Q27" s="8">
        <v>54.3</v>
      </c>
      <c r="R27" s="7">
        <v>58.6</v>
      </c>
      <c r="S27" s="8">
        <v>64.599999999999994</v>
      </c>
      <c r="T27" s="7">
        <v>70.8</v>
      </c>
      <c r="U27" s="8">
        <v>82.2</v>
      </c>
      <c r="V27" s="9">
        <v>88.2</v>
      </c>
      <c r="Z27">
        <v>4</v>
      </c>
      <c r="AA27">
        <v>19.88</v>
      </c>
      <c r="AB27">
        <v>22.1</v>
      </c>
      <c r="AC27">
        <v>27.73</v>
      </c>
      <c r="AD27">
        <v>29.98</v>
      </c>
      <c r="AE27">
        <v>31.76</v>
      </c>
      <c r="AF27">
        <v>33.42</v>
      </c>
      <c r="AG27">
        <v>34.43</v>
      </c>
      <c r="AH27">
        <v>36.22</v>
      </c>
      <c r="AI27">
        <v>37.61</v>
      </c>
      <c r="AJ27">
        <v>38.47</v>
      </c>
      <c r="AK27">
        <v>39.020000000000003</v>
      </c>
      <c r="AL27">
        <v>39.33</v>
      </c>
      <c r="AM27">
        <v>39.43</v>
      </c>
      <c r="AN27">
        <v>40.24</v>
      </c>
      <c r="AO27">
        <v>41.65</v>
      </c>
      <c r="AP27">
        <v>44.36</v>
      </c>
      <c r="AQ27">
        <v>48.12</v>
      </c>
      <c r="AR27">
        <v>51.65</v>
      </c>
      <c r="AS27">
        <v>56.95</v>
      </c>
      <c r="AT27">
        <v>65.02</v>
      </c>
      <c r="AU27">
        <v>70.23</v>
      </c>
    </row>
    <row r="28" spans="1:47">
      <c r="A28" s="6" t="s">
        <v>22</v>
      </c>
      <c r="B28" s="7">
        <v>26.1</v>
      </c>
      <c r="C28" s="8">
        <v>28.3</v>
      </c>
      <c r="D28" s="7">
        <v>33</v>
      </c>
      <c r="E28" s="8">
        <v>34.799999999999997</v>
      </c>
      <c r="F28" s="7">
        <v>36.299999999999997</v>
      </c>
      <c r="G28" s="8">
        <v>38.4</v>
      </c>
      <c r="H28" s="7">
        <v>39.1</v>
      </c>
      <c r="I28" s="8">
        <v>40.9</v>
      </c>
      <c r="J28" s="7">
        <v>42.2</v>
      </c>
      <c r="K28" s="8">
        <v>43</v>
      </c>
      <c r="L28" s="7">
        <v>43.9</v>
      </c>
      <c r="M28" s="8">
        <v>44.8</v>
      </c>
      <c r="N28" s="7">
        <v>46.5</v>
      </c>
      <c r="O28" s="8">
        <v>47.1</v>
      </c>
      <c r="P28" s="7">
        <v>50.8</v>
      </c>
      <c r="Q28" s="8">
        <v>55.6</v>
      </c>
      <c r="R28" s="7">
        <v>59.9</v>
      </c>
      <c r="S28" s="8">
        <v>66.099999999999994</v>
      </c>
      <c r="T28" s="7">
        <v>72.2</v>
      </c>
      <c r="U28" s="8">
        <v>83.7</v>
      </c>
      <c r="V28" s="9">
        <v>89.7</v>
      </c>
      <c r="Z28">
        <v>4.08</v>
      </c>
      <c r="AA28">
        <v>20.059999999999999</v>
      </c>
      <c r="AB28">
        <v>22.26</v>
      </c>
      <c r="AC28">
        <v>27.88</v>
      </c>
      <c r="AD28">
        <v>30.12</v>
      </c>
      <c r="AE28">
        <v>31.9</v>
      </c>
      <c r="AF28">
        <v>33.57</v>
      </c>
      <c r="AG28">
        <v>34.57</v>
      </c>
      <c r="AH28">
        <v>36.369999999999997</v>
      </c>
      <c r="AI28">
        <v>37.75</v>
      </c>
      <c r="AJ28">
        <v>38.61</v>
      </c>
      <c r="AK28">
        <v>39.130000000000003</v>
      </c>
      <c r="AL28">
        <v>39.409999999999997</v>
      </c>
      <c r="AM28">
        <v>39.5</v>
      </c>
      <c r="AN28">
        <v>40.299999999999997</v>
      </c>
      <c r="AO28">
        <v>41.74</v>
      </c>
      <c r="AP28">
        <v>44.5</v>
      </c>
      <c r="AQ28">
        <v>48.3</v>
      </c>
      <c r="AR28">
        <v>51.89</v>
      </c>
      <c r="AS28">
        <v>57.24</v>
      </c>
      <c r="AT28">
        <v>65.42</v>
      </c>
      <c r="AU28">
        <v>70.680000000000007</v>
      </c>
    </row>
    <row r="29" spans="1:47">
      <c r="A29" s="6" t="s">
        <v>23</v>
      </c>
      <c r="B29" s="7">
        <v>26.4</v>
      </c>
      <c r="C29" s="8">
        <v>28.8</v>
      </c>
      <c r="D29" s="7">
        <v>33.299999999999997</v>
      </c>
      <c r="E29" s="8">
        <v>35.1</v>
      </c>
      <c r="F29" s="7">
        <v>36.5</v>
      </c>
      <c r="G29" s="8">
        <v>38.6</v>
      </c>
      <c r="H29" s="7">
        <v>39.4</v>
      </c>
      <c r="I29" s="8">
        <v>41.2</v>
      </c>
      <c r="J29" s="7">
        <v>42.4</v>
      </c>
      <c r="K29" s="8">
        <v>43.2</v>
      </c>
      <c r="L29" s="7">
        <v>44.3</v>
      </c>
      <c r="M29" s="8">
        <v>45.4</v>
      </c>
      <c r="N29" s="7">
        <v>47.4</v>
      </c>
      <c r="O29" s="8">
        <v>48.1</v>
      </c>
      <c r="P29" s="7">
        <v>51.9</v>
      </c>
      <c r="Q29" s="8">
        <v>56.9</v>
      </c>
      <c r="R29" s="7">
        <v>61.2</v>
      </c>
      <c r="S29" s="8">
        <v>67.599999999999994</v>
      </c>
      <c r="T29" s="7">
        <v>73.7</v>
      </c>
      <c r="U29" s="8">
        <v>85.3</v>
      </c>
      <c r="V29" s="9">
        <v>91.2</v>
      </c>
      <c r="Z29">
        <v>4.17</v>
      </c>
      <c r="AA29">
        <v>20.23</v>
      </c>
      <c r="AB29">
        <v>22.41</v>
      </c>
      <c r="AC29">
        <v>28.02</v>
      </c>
      <c r="AD29">
        <v>30.26</v>
      </c>
      <c r="AE29">
        <v>32.04</v>
      </c>
      <c r="AF29">
        <v>33.72</v>
      </c>
      <c r="AG29">
        <v>34.71</v>
      </c>
      <c r="AH29">
        <v>36.51</v>
      </c>
      <c r="AI29">
        <v>37.880000000000003</v>
      </c>
      <c r="AJ29">
        <v>38.729999999999997</v>
      </c>
      <c r="AK29">
        <v>39.229999999999997</v>
      </c>
      <c r="AL29">
        <v>39.49</v>
      </c>
      <c r="AM29">
        <v>39.57</v>
      </c>
      <c r="AN29">
        <v>40.36</v>
      </c>
      <c r="AO29">
        <v>41.84</v>
      </c>
      <c r="AP29">
        <v>44.65</v>
      </c>
      <c r="AQ29">
        <v>48.48</v>
      </c>
      <c r="AR29">
        <v>52.13</v>
      </c>
      <c r="AS29">
        <v>57.54</v>
      </c>
      <c r="AT29">
        <v>65.83</v>
      </c>
      <c r="AU29">
        <v>71.14</v>
      </c>
    </row>
    <row r="30" spans="1:47" ht="17" thickBot="1">
      <c r="A30" s="10" t="s">
        <v>24</v>
      </c>
      <c r="B30" s="11">
        <v>26.8</v>
      </c>
      <c r="C30" s="12">
        <v>29.2</v>
      </c>
      <c r="D30" s="11">
        <v>33.6</v>
      </c>
      <c r="E30" s="12">
        <v>35.299999999999997</v>
      </c>
      <c r="F30" s="11">
        <v>36.700000000000003</v>
      </c>
      <c r="G30" s="12">
        <v>38.9</v>
      </c>
      <c r="H30" s="11">
        <v>39.6</v>
      </c>
      <c r="I30" s="12">
        <v>41.4</v>
      </c>
      <c r="J30" s="11">
        <v>42.6</v>
      </c>
      <c r="K30" s="12">
        <v>43.5</v>
      </c>
      <c r="L30" s="11">
        <v>44.7</v>
      </c>
      <c r="M30" s="12">
        <v>46</v>
      </c>
      <c r="N30" s="11">
        <v>48.3</v>
      </c>
      <c r="O30" s="12">
        <v>49.1</v>
      </c>
      <c r="P30" s="11">
        <v>53.2</v>
      </c>
      <c r="Q30" s="12">
        <v>58.4</v>
      </c>
      <c r="R30" s="11">
        <v>62.5</v>
      </c>
      <c r="S30" s="12">
        <v>69.099999999999994</v>
      </c>
      <c r="T30" s="11">
        <v>75.099999999999994</v>
      </c>
      <c r="U30" s="12">
        <v>86.9</v>
      </c>
      <c r="V30" s="13">
        <v>92.7</v>
      </c>
      <c r="Z30">
        <v>4.25</v>
      </c>
      <c r="AA30">
        <v>20.399999999999999</v>
      </c>
      <c r="AB30">
        <v>22.56</v>
      </c>
      <c r="AC30">
        <v>28.16</v>
      </c>
      <c r="AD30">
        <v>30.4</v>
      </c>
      <c r="AE30">
        <v>32.17</v>
      </c>
      <c r="AF30">
        <v>33.869999999999997</v>
      </c>
      <c r="AG30">
        <v>34.85</v>
      </c>
      <c r="AH30">
        <v>36.659999999999997</v>
      </c>
      <c r="AI30">
        <v>38.020000000000003</v>
      </c>
      <c r="AJ30">
        <v>38.86</v>
      </c>
      <c r="AK30">
        <v>39.340000000000003</v>
      </c>
      <c r="AL30">
        <v>39.57</v>
      </c>
      <c r="AM30">
        <v>39.65</v>
      </c>
      <c r="AN30">
        <v>40.43</v>
      </c>
      <c r="AO30">
        <v>41.94</v>
      </c>
      <c r="AP30">
        <v>44.8</v>
      </c>
      <c r="AQ30">
        <v>48.66</v>
      </c>
      <c r="AR30">
        <v>52.38</v>
      </c>
      <c r="AS30">
        <v>57.84</v>
      </c>
      <c r="AT30">
        <v>66.23</v>
      </c>
      <c r="AU30">
        <v>71.599999999999994</v>
      </c>
    </row>
    <row r="31" spans="1:47">
      <c r="A31" s="6" t="s">
        <v>31</v>
      </c>
      <c r="B31" s="7">
        <v>27.1</v>
      </c>
      <c r="C31" s="8">
        <v>29.7</v>
      </c>
      <c r="D31" s="7">
        <v>33.9</v>
      </c>
      <c r="E31" s="8">
        <v>35.6</v>
      </c>
      <c r="F31" s="7">
        <v>36.9</v>
      </c>
      <c r="G31" s="8">
        <v>39.1</v>
      </c>
      <c r="H31" s="7">
        <v>39.799999999999997</v>
      </c>
      <c r="I31" s="8">
        <v>41.5</v>
      </c>
      <c r="J31" s="7">
        <v>42.8</v>
      </c>
      <c r="K31" s="8">
        <v>43.7</v>
      </c>
      <c r="L31" s="7">
        <v>45.2</v>
      </c>
      <c r="M31" s="8">
        <v>46.7</v>
      </c>
      <c r="N31" s="7">
        <v>49.4</v>
      </c>
      <c r="O31" s="8">
        <v>50.1</v>
      </c>
      <c r="P31" s="7">
        <v>54.5</v>
      </c>
      <c r="Q31" s="8">
        <v>59.8</v>
      </c>
      <c r="R31" s="7">
        <v>63.9</v>
      </c>
      <c r="S31" s="8">
        <v>70.7</v>
      </c>
      <c r="T31" s="7">
        <v>76.599999999999994</v>
      </c>
      <c r="U31" s="8">
        <v>88.5</v>
      </c>
      <c r="V31" s="9">
        <v>94.2</v>
      </c>
      <c r="Z31">
        <v>4.33</v>
      </c>
      <c r="AA31">
        <v>20.57</v>
      </c>
      <c r="AB31">
        <v>22.72</v>
      </c>
      <c r="AC31">
        <v>28.31</v>
      </c>
      <c r="AD31">
        <v>30.54</v>
      </c>
      <c r="AE31">
        <v>32.31</v>
      </c>
      <c r="AF31">
        <v>34.020000000000003</v>
      </c>
      <c r="AG31">
        <v>34.979999999999997</v>
      </c>
      <c r="AH31">
        <v>36.799999999999997</v>
      </c>
      <c r="AI31">
        <v>38.15</v>
      </c>
      <c r="AJ31">
        <v>38.99</v>
      </c>
      <c r="AK31">
        <v>39.450000000000003</v>
      </c>
      <c r="AL31">
        <v>39.659999999999997</v>
      </c>
      <c r="AM31">
        <v>39.729999999999997</v>
      </c>
      <c r="AN31">
        <v>40.5</v>
      </c>
      <c r="AO31">
        <v>42.05</v>
      </c>
      <c r="AP31">
        <v>44.95</v>
      </c>
      <c r="AQ31">
        <v>48.85</v>
      </c>
      <c r="AR31">
        <v>52.63</v>
      </c>
      <c r="AS31">
        <v>58.14</v>
      </c>
      <c r="AT31">
        <v>66.64</v>
      </c>
      <c r="AU31">
        <v>72.05</v>
      </c>
    </row>
    <row r="32" spans="1:47">
      <c r="A32" s="6" t="s">
        <v>22</v>
      </c>
      <c r="B32" s="7">
        <v>27.4</v>
      </c>
      <c r="C32" s="8">
        <v>30.1</v>
      </c>
      <c r="D32" s="7">
        <v>34.200000000000003</v>
      </c>
      <c r="E32" s="8">
        <v>35.799999999999997</v>
      </c>
      <c r="F32" s="7">
        <v>37</v>
      </c>
      <c r="G32" s="8">
        <v>39.299999999999997</v>
      </c>
      <c r="H32" s="7">
        <v>40</v>
      </c>
      <c r="I32" s="8">
        <v>41.7</v>
      </c>
      <c r="J32" s="7">
        <v>43</v>
      </c>
      <c r="K32" s="8">
        <v>43.9</v>
      </c>
      <c r="L32" s="7">
        <v>45.6</v>
      </c>
      <c r="M32" s="8">
        <v>47.3</v>
      </c>
      <c r="N32" s="7">
        <v>50.4</v>
      </c>
      <c r="O32" s="8">
        <v>51.2</v>
      </c>
      <c r="P32" s="7">
        <v>55.8</v>
      </c>
      <c r="Q32" s="8">
        <v>61.4</v>
      </c>
      <c r="R32" s="7">
        <v>65.3</v>
      </c>
      <c r="S32" s="8">
        <v>72.3</v>
      </c>
      <c r="T32" s="7">
        <v>78.099999999999994</v>
      </c>
      <c r="U32" s="8">
        <v>90.2</v>
      </c>
      <c r="V32" s="9">
        <v>95.7</v>
      </c>
      <c r="Z32">
        <v>4.42</v>
      </c>
      <c r="AA32">
        <v>20.74</v>
      </c>
      <c r="AB32">
        <v>22.87</v>
      </c>
      <c r="AC32">
        <v>28.45</v>
      </c>
      <c r="AD32">
        <v>30.68</v>
      </c>
      <c r="AE32">
        <v>32.44</v>
      </c>
      <c r="AF32">
        <v>34.17</v>
      </c>
      <c r="AG32">
        <v>35.11</v>
      </c>
      <c r="AH32">
        <v>36.950000000000003</v>
      </c>
      <c r="AI32">
        <v>38.28</v>
      </c>
      <c r="AJ32">
        <v>39.11</v>
      </c>
      <c r="AK32">
        <v>39.56</v>
      </c>
      <c r="AL32">
        <v>39.74</v>
      </c>
      <c r="AM32">
        <v>39.82</v>
      </c>
      <c r="AN32">
        <v>40.57</v>
      </c>
      <c r="AO32">
        <v>42.16</v>
      </c>
      <c r="AP32">
        <v>45.12</v>
      </c>
      <c r="AQ32">
        <v>49.05</v>
      </c>
      <c r="AR32">
        <v>52.89</v>
      </c>
      <c r="AS32">
        <v>58.45</v>
      </c>
      <c r="AT32">
        <v>67.05</v>
      </c>
      <c r="AU32">
        <v>72.510000000000005</v>
      </c>
    </row>
    <row r="33" spans="1:47">
      <c r="A33" s="6" t="s">
        <v>23</v>
      </c>
      <c r="B33" s="7">
        <v>27.7</v>
      </c>
      <c r="C33" s="8">
        <v>30.6</v>
      </c>
      <c r="D33" s="7">
        <v>34.4</v>
      </c>
      <c r="E33" s="8">
        <v>36</v>
      </c>
      <c r="F33" s="7">
        <v>37.200000000000003</v>
      </c>
      <c r="G33" s="8">
        <v>39.4</v>
      </c>
      <c r="H33" s="7">
        <v>40.200000000000003</v>
      </c>
      <c r="I33" s="8">
        <v>41.8</v>
      </c>
      <c r="J33" s="7">
        <v>43.2</v>
      </c>
      <c r="K33" s="8">
        <v>44.1</v>
      </c>
      <c r="L33" s="7">
        <v>46</v>
      </c>
      <c r="M33" s="8">
        <v>48</v>
      </c>
      <c r="N33" s="7">
        <v>51.5</v>
      </c>
      <c r="O33" s="8">
        <v>52.4</v>
      </c>
      <c r="P33" s="7">
        <v>57.3</v>
      </c>
      <c r="Q33" s="8">
        <v>63</v>
      </c>
      <c r="R33" s="7">
        <v>66.8</v>
      </c>
      <c r="S33" s="8">
        <v>74</v>
      </c>
      <c r="T33" s="7">
        <v>79.7</v>
      </c>
      <c r="U33" s="8">
        <v>91.8</v>
      </c>
      <c r="V33" s="9">
        <v>97.1</v>
      </c>
      <c r="Z33">
        <v>4.5</v>
      </c>
      <c r="AA33">
        <v>20.91</v>
      </c>
      <c r="AB33">
        <v>23.02</v>
      </c>
      <c r="AC33">
        <v>28.59</v>
      </c>
      <c r="AD33">
        <v>30.81</v>
      </c>
      <c r="AE33">
        <v>32.57</v>
      </c>
      <c r="AF33">
        <v>34.31</v>
      </c>
      <c r="AG33">
        <v>35.25</v>
      </c>
      <c r="AH33">
        <v>37.090000000000003</v>
      </c>
      <c r="AI33">
        <v>38.409999999999997</v>
      </c>
      <c r="AJ33">
        <v>39.24</v>
      </c>
      <c r="AK33">
        <v>39.659999999999997</v>
      </c>
      <c r="AL33">
        <v>39.840000000000003</v>
      </c>
      <c r="AM33">
        <v>39.909999999999997</v>
      </c>
      <c r="AN33">
        <v>40.65</v>
      </c>
      <c r="AO33">
        <v>42.28</v>
      </c>
      <c r="AP33">
        <v>45.28</v>
      </c>
      <c r="AQ33">
        <v>49.25</v>
      </c>
      <c r="AR33">
        <v>53.15</v>
      </c>
      <c r="AS33">
        <v>58.76</v>
      </c>
      <c r="AT33">
        <v>67.47</v>
      </c>
      <c r="AU33">
        <v>72.959999999999994</v>
      </c>
    </row>
    <row r="34" spans="1:47" ht="17" thickBot="1">
      <c r="A34" s="10" t="s">
        <v>24</v>
      </c>
      <c r="B34" s="11">
        <v>28</v>
      </c>
      <c r="C34" s="12">
        <v>31</v>
      </c>
      <c r="D34" s="11">
        <v>34.700000000000003</v>
      </c>
      <c r="E34" s="12">
        <v>36.200000000000003</v>
      </c>
      <c r="F34" s="11">
        <v>37.299999999999997</v>
      </c>
      <c r="G34" s="12">
        <v>39.6</v>
      </c>
      <c r="H34" s="11">
        <v>40.4</v>
      </c>
      <c r="I34" s="12">
        <v>41.9</v>
      </c>
      <c r="J34" s="11">
        <v>43.4</v>
      </c>
      <c r="K34" s="12">
        <v>44.3</v>
      </c>
      <c r="L34" s="11">
        <v>46.4</v>
      </c>
      <c r="M34" s="12">
        <v>48.8</v>
      </c>
      <c r="N34" s="11">
        <v>52.7</v>
      </c>
      <c r="O34" s="12">
        <v>53.6</v>
      </c>
      <c r="P34" s="11">
        <v>58.8</v>
      </c>
      <c r="Q34" s="12">
        <v>64.599999999999994</v>
      </c>
      <c r="R34" s="11">
        <v>68.400000000000006</v>
      </c>
      <c r="S34" s="12">
        <v>75.8</v>
      </c>
      <c r="T34" s="11">
        <v>81.3</v>
      </c>
      <c r="U34" s="12">
        <v>93.5</v>
      </c>
      <c r="V34" s="13">
        <v>98.6</v>
      </c>
      <c r="Z34">
        <v>4.58</v>
      </c>
      <c r="AA34">
        <v>21.07</v>
      </c>
      <c r="AB34">
        <v>23.17</v>
      </c>
      <c r="AC34">
        <v>28.73</v>
      </c>
      <c r="AD34">
        <v>30.95</v>
      </c>
      <c r="AE34">
        <v>32.700000000000003</v>
      </c>
      <c r="AF34">
        <v>34.46</v>
      </c>
      <c r="AG34">
        <v>35.380000000000003</v>
      </c>
      <c r="AH34">
        <v>37.22</v>
      </c>
      <c r="AI34">
        <v>38.54</v>
      </c>
      <c r="AJ34">
        <v>39.36</v>
      </c>
      <c r="AK34">
        <v>39.770000000000003</v>
      </c>
      <c r="AL34">
        <v>39.93</v>
      </c>
      <c r="AM34">
        <v>40</v>
      </c>
      <c r="AN34">
        <v>40.74</v>
      </c>
      <c r="AO34">
        <v>42.41</v>
      </c>
      <c r="AP34">
        <v>45.46</v>
      </c>
      <c r="AQ34">
        <v>49.45</v>
      </c>
      <c r="AR34">
        <v>53.42</v>
      </c>
      <c r="AS34">
        <v>59.07</v>
      </c>
      <c r="AT34">
        <v>67.88</v>
      </c>
      <c r="AU34">
        <v>73.42</v>
      </c>
    </row>
    <row r="35" spans="1:47">
      <c r="A35" s="6" t="s">
        <v>32</v>
      </c>
      <c r="B35" s="7">
        <v>28.3</v>
      </c>
      <c r="C35" s="8">
        <v>31.4</v>
      </c>
      <c r="D35" s="7">
        <v>34.9</v>
      </c>
      <c r="E35" s="8">
        <v>36.299999999999997</v>
      </c>
      <c r="F35" s="7">
        <v>37.4</v>
      </c>
      <c r="G35" s="8">
        <v>39.700000000000003</v>
      </c>
      <c r="H35" s="7">
        <v>40.5</v>
      </c>
      <c r="I35" s="8">
        <v>42</v>
      </c>
      <c r="J35" s="7">
        <v>43.5</v>
      </c>
      <c r="K35" s="8">
        <v>44.5</v>
      </c>
      <c r="L35" s="7">
        <v>46.9</v>
      </c>
      <c r="M35" s="8">
        <v>49.5</v>
      </c>
      <c r="N35" s="7">
        <v>53.9</v>
      </c>
      <c r="O35" s="8">
        <v>54.9</v>
      </c>
      <c r="P35" s="7">
        <v>60.3</v>
      </c>
      <c r="Q35" s="8">
        <v>66.400000000000006</v>
      </c>
      <c r="R35" s="7">
        <v>69.900000000000006</v>
      </c>
      <c r="S35" s="8">
        <v>77.599999999999994</v>
      </c>
      <c r="T35" s="7">
        <v>82.9</v>
      </c>
      <c r="U35" s="8">
        <v>95.1</v>
      </c>
      <c r="V35" s="9">
        <v>100</v>
      </c>
      <c r="Z35">
        <v>4.67</v>
      </c>
      <c r="AA35">
        <v>21.24</v>
      </c>
      <c r="AB35">
        <v>23.32</v>
      </c>
      <c r="AC35">
        <v>28.86</v>
      </c>
      <c r="AD35">
        <v>31.08</v>
      </c>
      <c r="AE35">
        <v>32.82</v>
      </c>
      <c r="AF35">
        <v>34.6</v>
      </c>
      <c r="AG35">
        <v>35.51</v>
      </c>
      <c r="AH35">
        <v>37.36</v>
      </c>
      <c r="AI35">
        <v>38.659999999999997</v>
      </c>
      <c r="AJ35">
        <v>39.479999999999997</v>
      </c>
      <c r="AK35">
        <v>39.880000000000003</v>
      </c>
      <c r="AL35">
        <v>40.020000000000003</v>
      </c>
      <c r="AM35">
        <v>40.1</v>
      </c>
      <c r="AN35">
        <v>40.83</v>
      </c>
      <c r="AO35">
        <v>42.54</v>
      </c>
      <c r="AP35">
        <v>45.64</v>
      </c>
      <c r="AQ35">
        <v>49.66</v>
      </c>
      <c r="AR35">
        <v>53.69</v>
      </c>
      <c r="AS35">
        <v>59.38</v>
      </c>
      <c r="AT35">
        <v>68.290000000000006</v>
      </c>
      <c r="AU35">
        <v>73.87</v>
      </c>
    </row>
    <row r="36" spans="1:47">
      <c r="A36" s="6" t="s">
        <v>22</v>
      </c>
      <c r="B36" s="7">
        <v>28.5</v>
      </c>
      <c r="C36" s="8">
        <v>31.8</v>
      </c>
      <c r="D36" s="7">
        <v>35.200000000000003</v>
      </c>
      <c r="E36" s="8">
        <v>36.5</v>
      </c>
      <c r="F36" s="7">
        <v>37.5</v>
      </c>
      <c r="G36" s="8">
        <v>39.799999999999997</v>
      </c>
      <c r="H36" s="7">
        <v>40.700000000000003</v>
      </c>
      <c r="I36" s="8">
        <v>42.1</v>
      </c>
      <c r="J36" s="7">
        <v>43.6</v>
      </c>
      <c r="K36" s="8">
        <v>44.6</v>
      </c>
      <c r="L36" s="7">
        <v>47.3</v>
      </c>
      <c r="M36" s="8">
        <v>50.3</v>
      </c>
      <c r="N36" s="7">
        <v>55.2</v>
      </c>
      <c r="O36" s="8">
        <v>56.2</v>
      </c>
      <c r="P36" s="7">
        <v>62</v>
      </c>
      <c r="Q36" s="8">
        <v>68.2</v>
      </c>
      <c r="R36" s="7">
        <v>71.599999999999994</v>
      </c>
      <c r="S36" s="8">
        <v>79.400000000000006</v>
      </c>
      <c r="T36" s="7">
        <v>84.5</v>
      </c>
      <c r="U36" s="8">
        <v>96.8</v>
      </c>
      <c r="V36" s="9">
        <v>100</v>
      </c>
      <c r="Z36">
        <v>4.75</v>
      </c>
      <c r="AA36">
        <v>21.4</v>
      </c>
      <c r="AB36">
        <v>23.47</v>
      </c>
      <c r="AC36">
        <v>29</v>
      </c>
      <c r="AD36">
        <v>31.21</v>
      </c>
      <c r="AE36">
        <v>32.950000000000003</v>
      </c>
      <c r="AF36">
        <v>34.729999999999997</v>
      </c>
      <c r="AG36">
        <v>35.630000000000003</v>
      </c>
      <c r="AH36">
        <v>37.49</v>
      </c>
      <c r="AI36">
        <v>38.79</v>
      </c>
      <c r="AJ36">
        <v>39.6</v>
      </c>
      <c r="AK36">
        <v>39.99</v>
      </c>
      <c r="AL36">
        <v>40.119999999999997</v>
      </c>
      <c r="AM36">
        <v>40.21</v>
      </c>
      <c r="AN36">
        <v>40.92</v>
      </c>
      <c r="AO36">
        <v>42.68</v>
      </c>
      <c r="AP36">
        <v>45.82</v>
      </c>
      <c r="AQ36">
        <v>49.87</v>
      </c>
      <c r="AR36">
        <v>53.97</v>
      </c>
      <c r="AS36">
        <v>59.7</v>
      </c>
      <c r="AT36">
        <v>68.709999999999994</v>
      </c>
      <c r="AU36">
        <v>74.33</v>
      </c>
    </row>
    <row r="37" spans="1:47">
      <c r="A37" s="6" t="s">
        <v>23</v>
      </c>
      <c r="B37" s="7">
        <v>28.7</v>
      </c>
      <c r="C37" s="8">
        <v>32.200000000000003</v>
      </c>
      <c r="D37" s="7">
        <v>35.4</v>
      </c>
      <c r="E37" s="8">
        <v>36.6</v>
      </c>
      <c r="F37" s="7">
        <v>37.6</v>
      </c>
      <c r="G37" s="8">
        <v>39.9</v>
      </c>
      <c r="H37" s="7">
        <v>40.799999999999997</v>
      </c>
      <c r="I37" s="8">
        <v>42.1</v>
      </c>
      <c r="J37" s="7">
        <v>43.7</v>
      </c>
      <c r="K37" s="8">
        <v>44.8</v>
      </c>
      <c r="L37" s="7">
        <v>47.8</v>
      </c>
      <c r="M37" s="8">
        <v>51.1</v>
      </c>
      <c r="N37" s="7">
        <v>56.5</v>
      </c>
      <c r="O37" s="8">
        <v>57.6</v>
      </c>
      <c r="P37" s="7">
        <v>63.6</v>
      </c>
      <c r="Q37" s="8">
        <v>70</v>
      </c>
      <c r="R37" s="7">
        <v>73.3</v>
      </c>
      <c r="S37" s="8">
        <v>81.3</v>
      </c>
      <c r="T37" s="7">
        <v>86.2</v>
      </c>
      <c r="U37" s="8">
        <v>98.5</v>
      </c>
      <c r="V37" s="9">
        <v>100</v>
      </c>
      <c r="Z37">
        <v>4.83</v>
      </c>
      <c r="AA37">
        <v>21.56</v>
      </c>
      <c r="AB37">
        <v>23.62</v>
      </c>
      <c r="AC37">
        <v>29.13</v>
      </c>
      <c r="AD37">
        <v>31.34</v>
      </c>
      <c r="AE37">
        <v>33.07</v>
      </c>
      <c r="AF37">
        <v>34.869999999999997</v>
      </c>
      <c r="AG37">
        <v>35.76</v>
      </c>
      <c r="AH37">
        <v>37.630000000000003</v>
      </c>
      <c r="AI37">
        <v>38.909999999999997</v>
      </c>
      <c r="AJ37">
        <v>39.72</v>
      </c>
      <c r="AK37">
        <v>40.1</v>
      </c>
      <c r="AL37">
        <v>40.22</v>
      </c>
      <c r="AM37">
        <v>40.32</v>
      </c>
      <c r="AN37">
        <v>41.02</v>
      </c>
      <c r="AO37">
        <v>42.82</v>
      </c>
      <c r="AP37">
        <v>46.01</v>
      </c>
      <c r="AQ37">
        <v>50.09</v>
      </c>
      <c r="AR37">
        <v>54.25</v>
      </c>
      <c r="AS37">
        <v>60.02</v>
      </c>
      <c r="AT37">
        <v>69.13</v>
      </c>
      <c r="AU37">
        <v>74.78</v>
      </c>
    </row>
    <row r="38" spans="1:47" ht="17" thickBot="1">
      <c r="A38" s="10" t="s">
        <v>24</v>
      </c>
      <c r="B38" s="11">
        <v>28.9</v>
      </c>
      <c r="C38" s="12">
        <v>32.6</v>
      </c>
      <c r="D38" s="11">
        <v>35.6</v>
      </c>
      <c r="E38" s="12">
        <v>36.799999999999997</v>
      </c>
      <c r="F38" s="11">
        <v>37.700000000000003</v>
      </c>
      <c r="G38" s="12">
        <v>40</v>
      </c>
      <c r="H38" s="11">
        <v>40.9</v>
      </c>
      <c r="I38" s="12">
        <v>42.2</v>
      </c>
      <c r="J38" s="11">
        <v>43.8</v>
      </c>
      <c r="K38" s="12">
        <v>44.9</v>
      </c>
      <c r="L38" s="11">
        <v>48.2</v>
      </c>
      <c r="M38" s="12">
        <v>52</v>
      </c>
      <c r="N38" s="11">
        <v>57.9</v>
      </c>
      <c r="O38" s="12">
        <v>59</v>
      </c>
      <c r="P38" s="11">
        <v>65.400000000000006</v>
      </c>
      <c r="Q38" s="12">
        <v>72</v>
      </c>
      <c r="R38" s="11">
        <v>75.099999999999994</v>
      </c>
      <c r="S38" s="12">
        <v>83.2</v>
      </c>
      <c r="T38" s="11">
        <v>87.9</v>
      </c>
      <c r="U38" s="12">
        <v>100</v>
      </c>
      <c r="V38" s="13">
        <v>100</v>
      </c>
      <c r="Z38">
        <v>4.92</v>
      </c>
      <c r="AA38">
        <v>21.72</v>
      </c>
      <c r="AB38">
        <v>23.77</v>
      </c>
      <c r="AC38">
        <v>29.27</v>
      </c>
      <c r="AD38">
        <v>31.46</v>
      </c>
      <c r="AE38">
        <v>33.19</v>
      </c>
      <c r="AF38">
        <v>35.01</v>
      </c>
      <c r="AG38">
        <v>35.89</v>
      </c>
      <c r="AH38">
        <v>37.76</v>
      </c>
      <c r="AI38">
        <v>39.03</v>
      </c>
      <c r="AJ38">
        <v>39.840000000000003</v>
      </c>
      <c r="AK38">
        <v>40.21</v>
      </c>
      <c r="AL38">
        <v>40.32</v>
      </c>
      <c r="AM38">
        <v>40.43</v>
      </c>
      <c r="AN38">
        <v>41.13</v>
      </c>
      <c r="AO38">
        <v>42.97</v>
      </c>
      <c r="AP38">
        <v>46.21</v>
      </c>
      <c r="AQ38">
        <v>50.31</v>
      </c>
      <c r="AR38">
        <v>54.53</v>
      </c>
      <c r="AS38">
        <v>60.34</v>
      </c>
      <c r="AT38">
        <v>69.55</v>
      </c>
      <c r="AU38">
        <v>75.23</v>
      </c>
    </row>
    <row r="39" spans="1:47">
      <c r="A39" s="6" t="s">
        <v>33</v>
      </c>
      <c r="B39" s="7">
        <v>29.1</v>
      </c>
      <c r="C39" s="8">
        <v>33</v>
      </c>
      <c r="D39" s="7">
        <v>35.799999999999997</v>
      </c>
      <c r="E39" s="8">
        <v>36.9</v>
      </c>
      <c r="F39" s="7">
        <v>37.700000000000003</v>
      </c>
      <c r="G39" s="8">
        <v>40</v>
      </c>
      <c r="H39" s="7">
        <v>41</v>
      </c>
      <c r="I39" s="8">
        <v>42.2</v>
      </c>
      <c r="J39" s="7">
        <v>43.9</v>
      </c>
      <c r="K39" s="8">
        <v>45</v>
      </c>
      <c r="L39" s="7">
        <v>48.7</v>
      </c>
      <c r="M39" s="8">
        <v>52.8</v>
      </c>
      <c r="N39" s="7">
        <v>59.3</v>
      </c>
      <c r="O39" s="8">
        <v>60.5</v>
      </c>
      <c r="P39" s="7">
        <v>67.2</v>
      </c>
      <c r="Q39" s="8">
        <v>74</v>
      </c>
      <c r="R39" s="7">
        <v>76.900000000000006</v>
      </c>
      <c r="S39" s="8">
        <v>85.2</v>
      </c>
      <c r="T39" s="7">
        <v>89.7</v>
      </c>
      <c r="U39" s="8">
        <v>100</v>
      </c>
      <c r="V39" s="9">
        <v>100</v>
      </c>
      <c r="Z39">
        <v>5</v>
      </c>
      <c r="AA39">
        <v>21.88</v>
      </c>
      <c r="AB39">
        <v>23.92</v>
      </c>
      <c r="AC39">
        <v>29.4</v>
      </c>
      <c r="AD39">
        <v>31.59</v>
      </c>
      <c r="AE39">
        <v>33.31</v>
      </c>
      <c r="AF39">
        <v>35.14</v>
      </c>
      <c r="AG39">
        <v>36.01</v>
      </c>
      <c r="AH39">
        <v>37.89</v>
      </c>
      <c r="AI39">
        <v>39.15</v>
      </c>
      <c r="AJ39">
        <v>39.96</v>
      </c>
      <c r="AK39">
        <v>40.32</v>
      </c>
      <c r="AL39">
        <v>40.42</v>
      </c>
      <c r="AM39">
        <v>40.549999999999997</v>
      </c>
      <c r="AN39">
        <v>41.24</v>
      </c>
      <c r="AO39">
        <v>43.12</v>
      </c>
      <c r="AP39">
        <v>46.41</v>
      </c>
      <c r="AQ39">
        <v>50.54</v>
      </c>
      <c r="AR39">
        <v>54.82</v>
      </c>
      <c r="AS39">
        <v>60.67</v>
      </c>
      <c r="AT39">
        <v>69.97</v>
      </c>
      <c r="AU39">
        <v>75.69</v>
      </c>
    </row>
    <row r="40" spans="1:47">
      <c r="A40" s="6" t="s">
        <v>22</v>
      </c>
      <c r="B40" s="7">
        <v>29.3</v>
      </c>
      <c r="C40" s="8">
        <v>33.4</v>
      </c>
      <c r="D40" s="7">
        <v>35.9</v>
      </c>
      <c r="E40" s="8">
        <v>37</v>
      </c>
      <c r="F40" s="7">
        <v>37.700000000000003</v>
      </c>
      <c r="G40" s="8">
        <v>40</v>
      </c>
      <c r="H40" s="7">
        <v>41</v>
      </c>
      <c r="I40" s="8">
        <v>42.1</v>
      </c>
      <c r="J40" s="7">
        <v>43.9</v>
      </c>
      <c r="K40" s="8">
        <v>45.1</v>
      </c>
      <c r="L40" s="7">
        <v>49.1</v>
      </c>
      <c r="M40" s="8">
        <v>53.7</v>
      </c>
      <c r="N40" s="7">
        <v>60.8</v>
      </c>
      <c r="O40" s="8">
        <v>62.1</v>
      </c>
      <c r="P40" s="7">
        <v>69.099999999999994</v>
      </c>
      <c r="Q40" s="8">
        <v>76</v>
      </c>
      <c r="R40" s="7">
        <v>78.7</v>
      </c>
      <c r="S40" s="8">
        <v>87.3</v>
      </c>
      <c r="T40" s="7">
        <v>91.5</v>
      </c>
      <c r="U40" s="8">
        <v>100</v>
      </c>
      <c r="V40" s="9">
        <v>100</v>
      </c>
      <c r="Z40">
        <v>5.08</v>
      </c>
      <c r="AA40">
        <v>22.04</v>
      </c>
      <c r="AB40">
        <v>24.07</v>
      </c>
      <c r="AC40">
        <v>29.53</v>
      </c>
      <c r="AD40">
        <v>31.72</v>
      </c>
      <c r="AE40">
        <v>33.43</v>
      </c>
      <c r="AF40">
        <v>35.270000000000003</v>
      </c>
      <c r="AG40">
        <v>36.130000000000003</v>
      </c>
      <c r="AH40">
        <v>38.01</v>
      </c>
      <c r="AI40">
        <v>39.270000000000003</v>
      </c>
      <c r="AJ40">
        <v>40.07</v>
      </c>
      <c r="AK40">
        <v>40.43</v>
      </c>
      <c r="AL40">
        <v>40.53</v>
      </c>
      <c r="AM40">
        <v>40.67</v>
      </c>
      <c r="AN40">
        <v>41.35</v>
      </c>
      <c r="AO40">
        <v>43.28</v>
      </c>
      <c r="AP40">
        <v>46.62</v>
      </c>
      <c r="AQ40">
        <v>50.77</v>
      </c>
      <c r="AR40">
        <v>55.11</v>
      </c>
      <c r="AS40">
        <v>61</v>
      </c>
      <c r="AT40">
        <v>70.39</v>
      </c>
      <c r="AU40">
        <v>76.14</v>
      </c>
    </row>
    <row r="41" spans="1:47">
      <c r="A41" s="6" t="s">
        <v>23</v>
      </c>
      <c r="B41" s="7">
        <v>29.5</v>
      </c>
      <c r="C41" s="8">
        <v>33.799999999999997</v>
      </c>
      <c r="D41" s="7">
        <v>36.1</v>
      </c>
      <c r="E41" s="8">
        <v>37</v>
      </c>
      <c r="F41" s="7">
        <v>37.700000000000003</v>
      </c>
      <c r="G41" s="8">
        <v>40</v>
      </c>
      <c r="H41" s="7">
        <v>41.1</v>
      </c>
      <c r="I41" s="8">
        <v>42.1</v>
      </c>
      <c r="J41" s="7">
        <v>44</v>
      </c>
      <c r="K41" s="8">
        <v>45.2</v>
      </c>
      <c r="L41" s="7">
        <v>49.6</v>
      </c>
      <c r="M41" s="8">
        <v>54.6</v>
      </c>
      <c r="N41" s="7">
        <v>62.3</v>
      </c>
      <c r="O41" s="8">
        <v>63.7</v>
      </c>
      <c r="P41" s="7">
        <v>71.099999999999994</v>
      </c>
      <c r="Q41" s="8">
        <v>78.2</v>
      </c>
      <c r="R41" s="7">
        <v>80.599999999999994</v>
      </c>
      <c r="S41" s="8">
        <v>89.4</v>
      </c>
      <c r="T41" s="7">
        <v>93.3</v>
      </c>
      <c r="U41" s="8">
        <v>100</v>
      </c>
      <c r="V41" s="9">
        <v>100</v>
      </c>
      <c r="Z41">
        <v>5.17</v>
      </c>
      <c r="AA41">
        <v>22.19</v>
      </c>
      <c r="AB41">
        <v>24.22</v>
      </c>
      <c r="AC41">
        <v>29.66</v>
      </c>
      <c r="AD41">
        <v>31.84</v>
      </c>
      <c r="AE41">
        <v>33.549999999999997</v>
      </c>
      <c r="AF41">
        <v>35.4</v>
      </c>
      <c r="AG41">
        <v>36.25</v>
      </c>
      <c r="AH41">
        <v>38.14</v>
      </c>
      <c r="AI41">
        <v>39.39</v>
      </c>
      <c r="AJ41">
        <v>40.19</v>
      </c>
      <c r="AK41">
        <v>40.54</v>
      </c>
      <c r="AL41">
        <v>40.64</v>
      </c>
      <c r="AM41">
        <v>40.799999999999997</v>
      </c>
      <c r="AN41">
        <v>41.47</v>
      </c>
      <c r="AO41">
        <v>43.45</v>
      </c>
      <c r="AP41">
        <v>46.83</v>
      </c>
      <c r="AQ41">
        <v>51</v>
      </c>
      <c r="AR41">
        <v>55.41</v>
      </c>
      <c r="AS41">
        <v>61.33</v>
      </c>
      <c r="AT41">
        <v>70.81</v>
      </c>
      <c r="AU41">
        <v>76.59</v>
      </c>
    </row>
    <row r="42" spans="1:47" ht="17" thickBot="1">
      <c r="A42" s="10" t="s">
        <v>24</v>
      </c>
      <c r="B42" s="11">
        <v>29.6</v>
      </c>
      <c r="C42" s="12">
        <v>34.200000000000003</v>
      </c>
      <c r="D42" s="11">
        <v>36.299999999999997</v>
      </c>
      <c r="E42" s="12">
        <v>37.1</v>
      </c>
      <c r="F42" s="11">
        <v>37.700000000000003</v>
      </c>
      <c r="G42" s="12">
        <v>40</v>
      </c>
      <c r="H42" s="11">
        <v>41.1</v>
      </c>
      <c r="I42" s="12">
        <v>42</v>
      </c>
      <c r="J42" s="11">
        <v>44</v>
      </c>
      <c r="K42" s="12">
        <v>45.3</v>
      </c>
      <c r="L42" s="11">
        <v>50</v>
      </c>
      <c r="M42" s="12">
        <v>55.5</v>
      </c>
      <c r="N42" s="11">
        <v>63.9</v>
      </c>
      <c r="O42" s="12">
        <v>65.400000000000006</v>
      </c>
      <c r="P42" s="11">
        <v>73.099999999999994</v>
      </c>
      <c r="Q42" s="12">
        <v>80.400000000000006</v>
      </c>
      <c r="R42" s="11">
        <v>82.6</v>
      </c>
      <c r="S42" s="12">
        <v>91.6</v>
      </c>
      <c r="T42" s="11">
        <v>95.1</v>
      </c>
      <c r="U42" s="12">
        <v>100</v>
      </c>
      <c r="V42" s="13">
        <v>100</v>
      </c>
      <c r="Z42">
        <v>5.25</v>
      </c>
      <c r="AA42">
        <v>22.35</v>
      </c>
      <c r="AB42">
        <v>24.37</v>
      </c>
      <c r="AC42">
        <v>29.79</v>
      </c>
      <c r="AD42">
        <v>31.96</v>
      </c>
      <c r="AE42">
        <v>33.67</v>
      </c>
      <c r="AF42">
        <v>35.53</v>
      </c>
      <c r="AG42">
        <v>36.369999999999997</v>
      </c>
      <c r="AH42">
        <v>38.26</v>
      </c>
      <c r="AI42">
        <v>39.5</v>
      </c>
      <c r="AJ42">
        <v>40.299999999999997</v>
      </c>
      <c r="AK42">
        <v>40.65</v>
      </c>
      <c r="AL42">
        <v>40.75</v>
      </c>
      <c r="AM42">
        <v>40.93</v>
      </c>
      <c r="AN42">
        <v>41.59</v>
      </c>
      <c r="AO42">
        <v>43.62</v>
      </c>
      <c r="AP42">
        <v>47.05</v>
      </c>
      <c r="AQ42">
        <v>51.24</v>
      </c>
      <c r="AR42">
        <v>55.72</v>
      </c>
      <c r="AS42">
        <v>61.66</v>
      </c>
      <c r="AT42">
        <v>71.23</v>
      </c>
      <c r="AU42">
        <v>77.040000000000006</v>
      </c>
    </row>
    <row r="43" spans="1:47" ht="17" thickBot="1">
      <c r="A43" s="10" t="s">
        <v>34</v>
      </c>
      <c r="B43" s="11">
        <v>29.7</v>
      </c>
      <c r="C43" s="12">
        <v>34.6</v>
      </c>
      <c r="D43" s="11">
        <v>36.4</v>
      </c>
      <c r="E43" s="12">
        <v>37.1</v>
      </c>
      <c r="F43" s="11">
        <v>37.700000000000003</v>
      </c>
      <c r="G43" s="12">
        <v>40</v>
      </c>
      <c r="H43" s="11">
        <v>41.1</v>
      </c>
      <c r="I43" s="12">
        <v>41.9</v>
      </c>
      <c r="J43" s="11">
        <v>44</v>
      </c>
      <c r="K43" s="12">
        <v>45.4</v>
      </c>
      <c r="L43" s="11">
        <v>50.5</v>
      </c>
      <c r="M43" s="12">
        <v>56.5</v>
      </c>
      <c r="N43" s="11">
        <v>65.5</v>
      </c>
      <c r="O43" s="12">
        <v>67.099999999999994</v>
      </c>
      <c r="P43" s="11">
        <v>75.2</v>
      </c>
      <c r="Q43" s="12">
        <v>82.6</v>
      </c>
      <c r="R43" s="11">
        <v>84.6</v>
      </c>
      <c r="S43" s="12">
        <v>93.8</v>
      </c>
      <c r="T43" s="11">
        <v>97</v>
      </c>
      <c r="U43" s="12">
        <v>100</v>
      </c>
      <c r="V43" s="13">
        <v>100</v>
      </c>
      <c r="Z43">
        <v>5.33</v>
      </c>
      <c r="AA43">
        <v>22.5</v>
      </c>
      <c r="AB43">
        <v>24.51</v>
      </c>
      <c r="AC43">
        <v>29.92</v>
      </c>
      <c r="AD43">
        <v>32.08</v>
      </c>
      <c r="AE43">
        <v>33.78</v>
      </c>
      <c r="AF43">
        <v>35.659999999999997</v>
      </c>
      <c r="AG43">
        <v>36.49</v>
      </c>
      <c r="AH43">
        <v>38.380000000000003</v>
      </c>
      <c r="AI43">
        <v>39.619999999999997</v>
      </c>
      <c r="AJ43">
        <v>40.409999999999997</v>
      </c>
      <c r="AK43">
        <v>40.76</v>
      </c>
      <c r="AL43">
        <v>40.86</v>
      </c>
      <c r="AM43">
        <v>41.07</v>
      </c>
      <c r="AN43">
        <v>41.72</v>
      </c>
      <c r="AO43">
        <v>43.8</v>
      </c>
      <c r="AP43">
        <v>47.28</v>
      </c>
      <c r="AQ43">
        <v>51.49</v>
      </c>
      <c r="AR43">
        <v>56.02</v>
      </c>
      <c r="AS43">
        <v>62</v>
      </c>
      <c r="AT43">
        <v>71.66</v>
      </c>
      <c r="AU43">
        <v>77.5</v>
      </c>
    </row>
    <row r="44" spans="1:47">
      <c r="Z44">
        <v>5.42</v>
      </c>
      <c r="AA44">
        <v>22.65</v>
      </c>
      <c r="AB44">
        <v>24.66</v>
      </c>
      <c r="AC44">
        <v>30.05</v>
      </c>
      <c r="AD44">
        <v>32.200000000000003</v>
      </c>
      <c r="AE44">
        <v>33.89</v>
      </c>
      <c r="AF44">
        <v>35.78</v>
      </c>
      <c r="AG44">
        <v>36.6</v>
      </c>
      <c r="AH44">
        <v>38.5</v>
      </c>
      <c r="AI44">
        <v>39.729999999999997</v>
      </c>
      <c r="AJ44">
        <v>40.520000000000003</v>
      </c>
      <c r="AK44">
        <v>40.869999999999997</v>
      </c>
      <c r="AL44">
        <v>40.98</v>
      </c>
      <c r="AM44">
        <v>41.21</v>
      </c>
      <c r="AN44">
        <v>41.86</v>
      </c>
      <c r="AO44">
        <v>43.98</v>
      </c>
      <c r="AP44">
        <v>47.51</v>
      </c>
      <c r="AQ44">
        <v>51.74</v>
      </c>
      <c r="AR44">
        <v>56.33</v>
      </c>
      <c r="AS44">
        <v>62.34</v>
      </c>
      <c r="AT44">
        <v>72.09</v>
      </c>
      <c r="AU44">
        <v>77.95</v>
      </c>
    </row>
    <row r="45" spans="1:47">
      <c r="Z45">
        <v>5.5</v>
      </c>
      <c r="AA45">
        <v>22.8</v>
      </c>
      <c r="AB45">
        <v>24.81</v>
      </c>
      <c r="AC45">
        <v>30.17</v>
      </c>
      <c r="AD45">
        <v>32.32</v>
      </c>
      <c r="AE45">
        <v>34</v>
      </c>
      <c r="AF45">
        <v>35.9</v>
      </c>
      <c r="AG45">
        <v>36.72</v>
      </c>
      <c r="AH45">
        <v>38.619999999999997</v>
      </c>
      <c r="AI45">
        <v>39.840000000000003</v>
      </c>
      <c r="AJ45">
        <v>40.630000000000003</v>
      </c>
      <c r="AK45">
        <v>40.99</v>
      </c>
      <c r="AL45">
        <v>41.09</v>
      </c>
      <c r="AM45">
        <v>41.35</v>
      </c>
      <c r="AN45">
        <v>42</v>
      </c>
      <c r="AO45">
        <v>44.17</v>
      </c>
      <c r="AP45">
        <v>47.75</v>
      </c>
      <c r="AQ45">
        <v>51.99</v>
      </c>
      <c r="AR45">
        <v>56.65</v>
      </c>
      <c r="AS45">
        <v>62.68</v>
      </c>
      <c r="AT45">
        <v>72.52</v>
      </c>
      <c r="AU45">
        <v>78.400000000000006</v>
      </c>
    </row>
    <row r="46" spans="1:47">
      <c r="Z46">
        <v>5.58</v>
      </c>
      <c r="AA46">
        <v>22.95</v>
      </c>
      <c r="AB46">
        <v>24.95</v>
      </c>
      <c r="AC46">
        <v>30.3</v>
      </c>
      <c r="AD46">
        <v>32.43</v>
      </c>
      <c r="AE46">
        <v>34.11</v>
      </c>
      <c r="AF46">
        <v>36.020000000000003</v>
      </c>
      <c r="AG46">
        <v>36.83</v>
      </c>
      <c r="AH46">
        <v>38.729999999999997</v>
      </c>
      <c r="AI46">
        <v>39.950000000000003</v>
      </c>
      <c r="AJ46">
        <v>40.74</v>
      </c>
      <c r="AK46">
        <v>41.1</v>
      </c>
      <c r="AL46">
        <v>41.21</v>
      </c>
      <c r="AM46">
        <v>41.5</v>
      </c>
      <c r="AN46">
        <v>42.14</v>
      </c>
      <c r="AO46">
        <v>44.36</v>
      </c>
      <c r="AP46">
        <v>47.99</v>
      </c>
      <c r="AQ46">
        <v>52.25</v>
      </c>
      <c r="AR46">
        <v>56.97</v>
      </c>
      <c r="AS46">
        <v>63.03</v>
      </c>
      <c r="AT46">
        <v>72.94</v>
      </c>
      <c r="AU46">
        <v>78.849999999999994</v>
      </c>
    </row>
    <row r="47" spans="1:47">
      <c r="Z47">
        <v>5.67</v>
      </c>
      <c r="AA47">
        <v>23.09</v>
      </c>
      <c r="AB47">
        <v>25.1</v>
      </c>
      <c r="AC47">
        <v>30.42</v>
      </c>
      <c r="AD47">
        <v>32.549999999999997</v>
      </c>
      <c r="AE47">
        <v>34.22</v>
      </c>
      <c r="AF47">
        <v>36.14</v>
      </c>
      <c r="AG47">
        <v>36.94</v>
      </c>
      <c r="AH47">
        <v>38.85</v>
      </c>
      <c r="AI47">
        <v>40.06</v>
      </c>
      <c r="AJ47">
        <v>40.85</v>
      </c>
      <c r="AK47">
        <v>41.21</v>
      </c>
      <c r="AL47">
        <v>41.33</v>
      </c>
      <c r="AM47">
        <v>41.65</v>
      </c>
      <c r="AN47">
        <v>42.29</v>
      </c>
      <c r="AO47">
        <v>44.56</v>
      </c>
      <c r="AP47">
        <v>48.24</v>
      </c>
      <c r="AQ47">
        <v>52.51</v>
      </c>
      <c r="AR47">
        <v>57.3</v>
      </c>
      <c r="AS47">
        <v>63.37</v>
      </c>
      <c r="AT47">
        <v>73.38</v>
      </c>
      <c r="AU47">
        <v>79.3</v>
      </c>
    </row>
    <row r="48" spans="1:47">
      <c r="Z48">
        <v>5.75</v>
      </c>
      <c r="AA48">
        <v>23.24</v>
      </c>
      <c r="AB48">
        <v>25.24</v>
      </c>
      <c r="AC48">
        <v>30.55</v>
      </c>
      <c r="AD48">
        <v>32.659999999999997</v>
      </c>
      <c r="AE48">
        <v>34.32</v>
      </c>
      <c r="AF48">
        <v>36.26</v>
      </c>
      <c r="AG48">
        <v>37.049999999999997</v>
      </c>
      <c r="AH48">
        <v>38.96</v>
      </c>
      <c r="AI48">
        <v>40.17</v>
      </c>
      <c r="AJ48">
        <v>40.950000000000003</v>
      </c>
      <c r="AK48">
        <v>41.32</v>
      </c>
      <c r="AL48">
        <v>41.46</v>
      </c>
      <c r="AM48">
        <v>41.81</v>
      </c>
      <c r="AN48">
        <v>42.45</v>
      </c>
      <c r="AO48">
        <v>44.77</v>
      </c>
      <c r="AP48">
        <v>48.49</v>
      </c>
      <c r="AQ48">
        <v>52.78</v>
      </c>
      <c r="AR48">
        <v>57.62</v>
      </c>
      <c r="AS48">
        <v>63.72</v>
      </c>
      <c r="AT48">
        <v>73.81</v>
      </c>
      <c r="AU48">
        <v>79.75</v>
      </c>
    </row>
    <row r="49" spans="26:47">
      <c r="Z49">
        <v>5.83</v>
      </c>
      <c r="AA49">
        <v>23.38</v>
      </c>
      <c r="AB49">
        <v>25.39</v>
      </c>
      <c r="AC49">
        <v>30.67</v>
      </c>
      <c r="AD49">
        <v>32.770000000000003</v>
      </c>
      <c r="AE49">
        <v>34.43</v>
      </c>
      <c r="AF49">
        <v>36.380000000000003</v>
      </c>
      <c r="AG49">
        <v>37.159999999999997</v>
      </c>
      <c r="AH49">
        <v>39.07</v>
      </c>
      <c r="AI49">
        <v>40.270000000000003</v>
      </c>
      <c r="AJ49">
        <v>41.06</v>
      </c>
      <c r="AK49">
        <v>41.44</v>
      </c>
      <c r="AL49">
        <v>41.58</v>
      </c>
      <c r="AM49">
        <v>41.98</v>
      </c>
      <c r="AN49">
        <v>42.6</v>
      </c>
      <c r="AO49">
        <v>44.98</v>
      </c>
      <c r="AP49">
        <v>48.75</v>
      </c>
      <c r="AQ49">
        <v>53.05</v>
      </c>
      <c r="AR49">
        <v>57.96</v>
      </c>
      <c r="AS49">
        <v>64.08</v>
      </c>
      <c r="AT49">
        <v>74.239999999999995</v>
      </c>
      <c r="AU49">
        <v>80.2</v>
      </c>
    </row>
    <row r="50" spans="26:47">
      <c r="Z50">
        <v>5.92</v>
      </c>
      <c r="AA50">
        <v>23.52</v>
      </c>
      <c r="AB50">
        <v>25.53</v>
      </c>
      <c r="AC50">
        <v>30.79</v>
      </c>
      <c r="AD50">
        <v>32.89</v>
      </c>
      <c r="AE50">
        <v>34.53</v>
      </c>
      <c r="AF50">
        <v>36.49</v>
      </c>
      <c r="AG50">
        <v>37.270000000000003</v>
      </c>
      <c r="AH50">
        <v>39.18</v>
      </c>
      <c r="AI50">
        <v>40.380000000000003</v>
      </c>
      <c r="AJ50">
        <v>41.16</v>
      </c>
      <c r="AK50">
        <v>41.55</v>
      </c>
      <c r="AL50">
        <v>41.71</v>
      </c>
      <c r="AM50">
        <v>42.14</v>
      </c>
      <c r="AN50">
        <v>42.77</v>
      </c>
      <c r="AO50">
        <v>45.2</v>
      </c>
      <c r="AP50">
        <v>49.02</v>
      </c>
      <c r="AQ50">
        <v>53.33</v>
      </c>
      <c r="AR50">
        <v>58.3</v>
      </c>
      <c r="AS50">
        <v>64.430000000000007</v>
      </c>
      <c r="AT50">
        <v>74.680000000000007</v>
      </c>
      <c r="AU50">
        <v>80.650000000000006</v>
      </c>
    </row>
    <row r="51" spans="26:47">
      <c r="Z51">
        <v>6</v>
      </c>
      <c r="AA51">
        <v>23.66</v>
      </c>
      <c r="AB51">
        <v>25.67</v>
      </c>
      <c r="AC51">
        <v>30.91</v>
      </c>
      <c r="AD51">
        <v>32.99</v>
      </c>
      <c r="AE51">
        <v>34.630000000000003</v>
      </c>
      <c r="AF51">
        <v>36.6</v>
      </c>
      <c r="AG51">
        <v>37.380000000000003</v>
      </c>
      <c r="AH51">
        <v>39.28</v>
      </c>
      <c r="AI51">
        <v>40.479999999999997</v>
      </c>
      <c r="AJ51">
        <v>41.26</v>
      </c>
      <c r="AK51">
        <v>41.66</v>
      </c>
      <c r="AL51">
        <v>41.84</v>
      </c>
      <c r="AM51">
        <v>42.31</v>
      </c>
      <c r="AN51">
        <v>42.94</v>
      </c>
      <c r="AO51">
        <v>45.42</v>
      </c>
      <c r="AP51">
        <v>49.29</v>
      </c>
      <c r="AQ51">
        <v>53.61</v>
      </c>
      <c r="AR51">
        <v>58.64</v>
      </c>
      <c r="AS51">
        <v>64.790000000000006</v>
      </c>
      <c r="AT51">
        <v>75.11</v>
      </c>
      <c r="AU51">
        <v>81.099999999999994</v>
      </c>
    </row>
    <row r="52" spans="26:47">
      <c r="Z52">
        <v>6.08</v>
      </c>
      <c r="AA52">
        <v>23.8</v>
      </c>
      <c r="AB52">
        <v>25.82</v>
      </c>
      <c r="AC52">
        <v>31.02</v>
      </c>
      <c r="AD52">
        <v>33.1</v>
      </c>
      <c r="AE52">
        <v>34.729999999999997</v>
      </c>
      <c r="AF52">
        <v>36.71</v>
      </c>
      <c r="AG52">
        <v>37.479999999999997</v>
      </c>
      <c r="AH52">
        <v>39.39</v>
      </c>
      <c r="AI52">
        <v>40.58</v>
      </c>
      <c r="AJ52">
        <v>41.36</v>
      </c>
      <c r="AK52">
        <v>41.78</v>
      </c>
      <c r="AL52">
        <v>41.97</v>
      </c>
      <c r="AM52">
        <v>42.49</v>
      </c>
      <c r="AN52">
        <v>43.11</v>
      </c>
      <c r="AO52">
        <v>45.65</v>
      </c>
      <c r="AP52">
        <v>49.57</v>
      </c>
      <c r="AQ52">
        <v>53.89</v>
      </c>
      <c r="AR52">
        <v>58.99</v>
      </c>
      <c r="AS52">
        <v>65.16</v>
      </c>
      <c r="AT52">
        <v>75.55</v>
      </c>
      <c r="AU52">
        <v>81.55</v>
      </c>
    </row>
    <row r="53" spans="26:47">
      <c r="Z53">
        <v>6.17</v>
      </c>
      <c r="AA53">
        <v>23.94</v>
      </c>
      <c r="AB53">
        <v>25.96</v>
      </c>
      <c r="AC53">
        <v>31.14</v>
      </c>
      <c r="AD53">
        <v>33.21</v>
      </c>
      <c r="AE53">
        <v>34.83</v>
      </c>
      <c r="AF53">
        <v>36.82</v>
      </c>
      <c r="AG53">
        <v>37.58</v>
      </c>
      <c r="AH53">
        <v>39.49</v>
      </c>
      <c r="AI53">
        <v>40.68</v>
      </c>
      <c r="AJ53">
        <v>41.46</v>
      </c>
      <c r="AK53">
        <v>41.89</v>
      </c>
      <c r="AL53">
        <v>42.11</v>
      </c>
      <c r="AM53">
        <v>42.67</v>
      </c>
      <c r="AN53">
        <v>43.29</v>
      </c>
      <c r="AO53">
        <v>45.88</v>
      </c>
      <c r="AP53">
        <v>49.85</v>
      </c>
      <c r="AQ53">
        <v>54.18</v>
      </c>
      <c r="AR53">
        <v>59.34</v>
      </c>
      <c r="AS53">
        <v>65.52</v>
      </c>
      <c r="AT53">
        <v>75.989999999999995</v>
      </c>
      <c r="AU53">
        <v>82</v>
      </c>
    </row>
    <row r="54" spans="26:47">
      <c r="Z54">
        <v>6.25</v>
      </c>
      <c r="AA54">
        <v>24.07</v>
      </c>
      <c r="AB54">
        <v>26.1</v>
      </c>
      <c r="AC54">
        <v>31.26</v>
      </c>
      <c r="AD54">
        <v>33.31</v>
      </c>
      <c r="AE54">
        <v>34.93</v>
      </c>
      <c r="AF54">
        <v>36.93</v>
      </c>
      <c r="AG54">
        <v>37.69</v>
      </c>
      <c r="AH54">
        <v>39.590000000000003</v>
      </c>
      <c r="AI54">
        <v>40.78</v>
      </c>
      <c r="AJ54">
        <v>41.56</v>
      </c>
      <c r="AK54">
        <v>42.01</v>
      </c>
      <c r="AL54">
        <v>42.25</v>
      </c>
      <c r="AM54">
        <v>42.86</v>
      </c>
      <c r="AN54">
        <v>43.47</v>
      </c>
      <c r="AO54">
        <v>46.12</v>
      </c>
      <c r="AP54">
        <v>50.14</v>
      </c>
      <c r="AQ54">
        <v>54.48</v>
      </c>
      <c r="AR54">
        <v>59.69</v>
      </c>
      <c r="AS54">
        <v>65.89</v>
      </c>
      <c r="AT54">
        <v>76.430000000000007</v>
      </c>
      <c r="AU54">
        <v>82.45</v>
      </c>
    </row>
    <row r="55" spans="26:47">
      <c r="Z55">
        <v>6.33</v>
      </c>
      <c r="AA55">
        <v>24.21</v>
      </c>
      <c r="AB55">
        <v>26.24</v>
      </c>
      <c r="AC55">
        <v>31.37</v>
      </c>
      <c r="AD55">
        <v>33.42</v>
      </c>
      <c r="AE55">
        <v>35.020000000000003</v>
      </c>
      <c r="AF55">
        <v>37.03</v>
      </c>
      <c r="AG55">
        <v>37.79</v>
      </c>
      <c r="AH55">
        <v>39.69</v>
      </c>
      <c r="AI55">
        <v>40.880000000000003</v>
      </c>
      <c r="AJ55">
        <v>41.66</v>
      </c>
      <c r="AK55">
        <v>42.12</v>
      </c>
      <c r="AL55">
        <v>42.38</v>
      </c>
      <c r="AM55">
        <v>43.05</v>
      </c>
      <c r="AN55">
        <v>43.66</v>
      </c>
      <c r="AO55">
        <v>46.37</v>
      </c>
      <c r="AP55">
        <v>50.44</v>
      </c>
      <c r="AQ55">
        <v>54.78</v>
      </c>
      <c r="AR55">
        <v>60.05</v>
      </c>
      <c r="AS55">
        <v>66.260000000000005</v>
      </c>
      <c r="AT55">
        <v>76.87</v>
      </c>
      <c r="AU55">
        <v>82.9</v>
      </c>
    </row>
    <row r="56" spans="26:47">
      <c r="Z56">
        <v>6.42</v>
      </c>
      <c r="AA56">
        <v>24.34</v>
      </c>
      <c r="AB56">
        <v>26.39</v>
      </c>
      <c r="AC56">
        <v>31.48</v>
      </c>
      <c r="AD56">
        <v>33.520000000000003</v>
      </c>
      <c r="AE56">
        <v>35.11</v>
      </c>
      <c r="AF56">
        <v>37.130000000000003</v>
      </c>
      <c r="AG56">
        <v>37.880000000000003</v>
      </c>
      <c r="AH56">
        <v>39.78</v>
      </c>
      <c r="AI56">
        <v>40.97</v>
      </c>
      <c r="AJ56">
        <v>41.75</v>
      </c>
      <c r="AK56">
        <v>42.24</v>
      </c>
      <c r="AL56">
        <v>42.53</v>
      </c>
      <c r="AM56">
        <v>43.24</v>
      </c>
      <c r="AN56">
        <v>43.86</v>
      </c>
      <c r="AO56">
        <v>46.62</v>
      </c>
      <c r="AP56">
        <v>50.74</v>
      </c>
      <c r="AQ56">
        <v>55.08</v>
      </c>
      <c r="AR56">
        <v>60.42</v>
      </c>
      <c r="AS56">
        <v>66.63</v>
      </c>
      <c r="AT56">
        <v>77.319999999999993</v>
      </c>
      <c r="AU56">
        <v>83.35</v>
      </c>
    </row>
    <row r="57" spans="26:47">
      <c r="Z57">
        <v>6.5</v>
      </c>
      <c r="AA57">
        <v>24.47</v>
      </c>
      <c r="AB57">
        <v>26.53</v>
      </c>
      <c r="AC57">
        <v>31.6</v>
      </c>
      <c r="AD57">
        <v>33.619999999999997</v>
      </c>
      <c r="AE57">
        <v>35.200000000000003</v>
      </c>
      <c r="AF57">
        <v>37.229999999999997</v>
      </c>
      <c r="AG57">
        <v>37.979999999999997</v>
      </c>
      <c r="AH57">
        <v>39.880000000000003</v>
      </c>
      <c r="AI57">
        <v>41.06</v>
      </c>
      <c r="AJ57">
        <v>41.85</v>
      </c>
      <c r="AK57">
        <v>42.36</v>
      </c>
      <c r="AL57">
        <v>42.67</v>
      </c>
      <c r="AM57">
        <v>43.44</v>
      </c>
      <c r="AN57">
        <v>44.06</v>
      </c>
      <c r="AO57">
        <v>46.87</v>
      </c>
      <c r="AP57">
        <v>51.04</v>
      </c>
      <c r="AQ57">
        <v>55.39</v>
      </c>
      <c r="AR57">
        <v>60.79</v>
      </c>
      <c r="AS57">
        <v>67.010000000000005</v>
      </c>
      <c r="AT57">
        <v>77.760000000000005</v>
      </c>
      <c r="AU57">
        <v>83.79</v>
      </c>
    </row>
    <row r="58" spans="26:47">
      <c r="Z58">
        <v>6.58</v>
      </c>
      <c r="AA58">
        <v>24.6</v>
      </c>
      <c r="AB58">
        <v>26.67</v>
      </c>
      <c r="AC58">
        <v>31.71</v>
      </c>
      <c r="AD58">
        <v>33.72</v>
      </c>
      <c r="AE58">
        <v>35.29</v>
      </c>
      <c r="AF58">
        <v>37.33</v>
      </c>
      <c r="AG58">
        <v>38.08</v>
      </c>
      <c r="AH58">
        <v>39.97</v>
      </c>
      <c r="AI58">
        <v>41.16</v>
      </c>
      <c r="AJ58">
        <v>41.94</v>
      </c>
      <c r="AK58">
        <v>42.47</v>
      </c>
      <c r="AL58">
        <v>42.82</v>
      </c>
      <c r="AM58">
        <v>43.64</v>
      </c>
      <c r="AN58">
        <v>44.26</v>
      </c>
      <c r="AO58">
        <v>47.14</v>
      </c>
      <c r="AP58">
        <v>51.35</v>
      </c>
      <c r="AQ58">
        <v>55.7</v>
      </c>
      <c r="AR58">
        <v>61.16</v>
      </c>
      <c r="AS58">
        <v>67.39</v>
      </c>
      <c r="AT58">
        <v>78.209999999999994</v>
      </c>
      <c r="AU58">
        <v>84.24</v>
      </c>
    </row>
    <row r="59" spans="26:47">
      <c r="Z59">
        <v>6.67</v>
      </c>
      <c r="AA59">
        <v>24.73</v>
      </c>
      <c r="AB59">
        <v>26.81</v>
      </c>
      <c r="AC59">
        <v>31.82</v>
      </c>
      <c r="AD59">
        <v>33.82</v>
      </c>
      <c r="AE59">
        <v>35.380000000000003</v>
      </c>
      <c r="AF59">
        <v>37.43</v>
      </c>
      <c r="AG59">
        <v>38.17</v>
      </c>
      <c r="AH59">
        <v>40.06</v>
      </c>
      <c r="AI59">
        <v>41.25</v>
      </c>
      <c r="AJ59">
        <v>42.03</v>
      </c>
      <c r="AK59">
        <v>42.59</v>
      </c>
      <c r="AL59">
        <v>42.96</v>
      </c>
      <c r="AM59">
        <v>43.85</v>
      </c>
      <c r="AN59">
        <v>44.47</v>
      </c>
      <c r="AO59">
        <v>47.4</v>
      </c>
      <c r="AP59">
        <v>51.67</v>
      </c>
      <c r="AQ59">
        <v>56.02</v>
      </c>
      <c r="AR59">
        <v>61.54</v>
      </c>
      <c r="AS59">
        <v>67.77</v>
      </c>
      <c r="AT59">
        <v>78.66</v>
      </c>
      <c r="AU59">
        <v>84.69</v>
      </c>
    </row>
    <row r="60" spans="26:47">
      <c r="Z60">
        <v>6.75</v>
      </c>
      <c r="AA60">
        <v>24.86</v>
      </c>
      <c r="AB60">
        <v>26.95</v>
      </c>
      <c r="AC60">
        <v>31.93</v>
      </c>
      <c r="AD60">
        <v>33.909999999999997</v>
      </c>
      <c r="AE60">
        <v>35.47</v>
      </c>
      <c r="AF60">
        <v>37.53</v>
      </c>
      <c r="AG60">
        <v>38.26</v>
      </c>
      <c r="AH60">
        <v>40.15</v>
      </c>
      <c r="AI60">
        <v>41.34</v>
      </c>
      <c r="AJ60">
        <v>42.12</v>
      </c>
      <c r="AK60">
        <v>42.71</v>
      </c>
      <c r="AL60">
        <v>43.11</v>
      </c>
      <c r="AM60">
        <v>44.06</v>
      </c>
      <c r="AN60">
        <v>44.68</v>
      </c>
      <c r="AO60">
        <v>47.68</v>
      </c>
      <c r="AP60">
        <v>51.99</v>
      </c>
      <c r="AQ60">
        <v>56.34</v>
      </c>
      <c r="AR60">
        <v>61.92</v>
      </c>
      <c r="AS60">
        <v>68.16</v>
      </c>
      <c r="AT60">
        <v>79.099999999999994</v>
      </c>
      <c r="AU60">
        <v>85.13</v>
      </c>
    </row>
    <row r="61" spans="26:47">
      <c r="Z61">
        <v>6.83</v>
      </c>
      <c r="AA61">
        <v>24.98</v>
      </c>
      <c r="AB61">
        <v>27.09</v>
      </c>
      <c r="AC61">
        <v>32.03</v>
      </c>
      <c r="AD61">
        <v>34.01</v>
      </c>
      <c r="AE61">
        <v>35.549999999999997</v>
      </c>
      <c r="AF61">
        <v>37.619999999999997</v>
      </c>
      <c r="AG61">
        <v>38.35</v>
      </c>
      <c r="AH61">
        <v>40.24</v>
      </c>
      <c r="AI61">
        <v>41.42</v>
      </c>
      <c r="AJ61">
        <v>42.21</v>
      </c>
      <c r="AK61">
        <v>42.82</v>
      </c>
      <c r="AL61">
        <v>43.27</v>
      </c>
      <c r="AM61">
        <v>44.28</v>
      </c>
      <c r="AN61">
        <v>44.9</v>
      </c>
      <c r="AO61">
        <v>47.96</v>
      </c>
      <c r="AP61">
        <v>52.32</v>
      </c>
      <c r="AQ61">
        <v>56.67</v>
      </c>
      <c r="AR61">
        <v>62.31</v>
      </c>
      <c r="AS61">
        <v>68.540000000000006</v>
      </c>
      <c r="AT61">
        <v>79.55</v>
      </c>
      <c r="AU61">
        <v>85.58</v>
      </c>
    </row>
    <row r="62" spans="26:47">
      <c r="Z62">
        <v>6.92</v>
      </c>
      <c r="AA62">
        <v>25.1</v>
      </c>
      <c r="AB62">
        <v>27.22</v>
      </c>
      <c r="AC62">
        <v>32.14</v>
      </c>
      <c r="AD62">
        <v>34.1</v>
      </c>
      <c r="AE62">
        <v>35.64</v>
      </c>
      <c r="AF62">
        <v>37.71</v>
      </c>
      <c r="AG62">
        <v>38.44</v>
      </c>
      <c r="AH62">
        <v>40.32</v>
      </c>
      <c r="AI62">
        <v>41.51</v>
      </c>
      <c r="AJ62">
        <v>42.3</v>
      </c>
      <c r="AK62">
        <v>42.94</v>
      </c>
      <c r="AL62">
        <v>43.42</v>
      </c>
      <c r="AM62">
        <v>44.5</v>
      </c>
      <c r="AN62">
        <v>45.12</v>
      </c>
      <c r="AO62">
        <v>48.24</v>
      </c>
      <c r="AP62">
        <v>52.66</v>
      </c>
      <c r="AQ62">
        <v>57</v>
      </c>
      <c r="AR62">
        <v>62.7</v>
      </c>
      <c r="AS62">
        <v>68.930000000000007</v>
      </c>
      <c r="AT62">
        <v>80.010000000000005</v>
      </c>
      <c r="AU62">
        <v>86.03</v>
      </c>
    </row>
    <row r="63" spans="26:47">
      <c r="Z63">
        <v>7</v>
      </c>
      <c r="AA63">
        <v>25.23</v>
      </c>
      <c r="AB63">
        <v>27.36</v>
      </c>
      <c r="AC63">
        <v>32.25</v>
      </c>
      <c r="AD63">
        <v>34.19</v>
      </c>
      <c r="AE63">
        <v>35.72</v>
      </c>
      <c r="AF63">
        <v>37.799999999999997</v>
      </c>
      <c r="AG63">
        <v>38.53</v>
      </c>
      <c r="AH63">
        <v>40.4</v>
      </c>
      <c r="AI63">
        <v>41.6</v>
      </c>
      <c r="AJ63">
        <v>42.39</v>
      </c>
      <c r="AK63">
        <v>43.06</v>
      </c>
      <c r="AL63">
        <v>43.58</v>
      </c>
      <c r="AM63">
        <v>44.73</v>
      </c>
      <c r="AN63">
        <v>45.35</v>
      </c>
      <c r="AO63">
        <v>48.53</v>
      </c>
      <c r="AP63">
        <v>53</v>
      </c>
      <c r="AQ63">
        <v>57.33</v>
      </c>
      <c r="AR63">
        <v>63.1</v>
      </c>
      <c r="AS63">
        <v>69.33</v>
      </c>
      <c r="AT63">
        <v>80.459999999999994</v>
      </c>
      <c r="AU63">
        <v>86.47</v>
      </c>
    </row>
    <row r="64" spans="26:47">
      <c r="Z64">
        <v>7.08</v>
      </c>
      <c r="AA64">
        <v>25.35</v>
      </c>
      <c r="AB64">
        <v>27.5</v>
      </c>
      <c r="AC64">
        <v>32.35</v>
      </c>
      <c r="AD64">
        <v>34.29</v>
      </c>
      <c r="AE64">
        <v>35.799999999999997</v>
      </c>
      <c r="AF64">
        <v>37.89</v>
      </c>
      <c r="AG64">
        <v>38.619999999999997</v>
      </c>
      <c r="AH64">
        <v>40.479999999999997</v>
      </c>
      <c r="AI64">
        <v>41.68</v>
      </c>
      <c r="AJ64">
        <v>42.48</v>
      </c>
      <c r="AK64">
        <v>43.18</v>
      </c>
      <c r="AL64">
        <v>43.74</v>
      </c>
      <c r="AM64">
        <v>44.96</v>
      </c>
      <c r="AN64">
        <v>45.58</v>
      </c>
      <c r="AO64">
        <v>48.83</v>
      </c>
      <c r="AP64">
        <v>53.34</v>
      </c>
      <c r="AQ64">
        <v>57.67</v>
      </c>
      <c r="AR64">
        <v>63.5</v>
      </c>
      <c r="AS64">
        <v>69.72</v>
      </c>
      <c r="AT64">
        <v>80.91</v>
      </c>
      <c r="AU64">
        <v>86.92</v>
      </c>
    </row>
    <row r="65" spans="26:47">
      <c r="Z65">
        <v>7.17</v>
      </c>
      <c r="AA65">
        <v>25.47</v>
      </c>
      <c r="AB65">
        <v>27.64</v>
      </c>
      <c r="AC65">
        <v>32.450000000000003</v>
      </c>
      <c r="AD65">
        <v>34.369999999999997</v>
      </c>
      <c r="AE65">
        <v>35.869999999999997</v>
      </c>
      <c r="AF65">
        <v>37.979999999999997</v>
      </c>
      <c r="AG65">
        <v>38.700000000000003</v>
      </c>
      <c r="AH65">
        <v>40.56</v>
      </c>
      <c r="AI65">
        <v>41.76</v>
      </c>
      <c r="AJ65">
        <v>42.56</v>
      </c>
      <c r="AK65">
        <v>43.3</v>
      </c>
      <c r="AL65">
        <v>43.9</v>
      </c>
      <c r="AM65">
        <v>45.19</v>
      </c>
      <c r="AN65">
        <v>45.82</v>
      </c>
      <c r="AO65">
        <v>49.13</v>
      </c>
      <c r="AP65">
        <v>53.7</v>
      </c>
      <c r="AQ65">
        <v>58.02</v>
      </c>
      <c r="AR65">
        <v>63.9</v>
      </c>
      <c r="AS65">
        <v>70.12</v>
      </c>
      <c r="AT65">
        <v>81.37</v>
      </c>
      <c r="AU65">
        <v>87.36</v>
      </c>
    </row>
    <row r="66" spans="26:47">
      <c r="Z66">
        <v>7.25</v>
      </c>
      <c r="AA66">
        <v>25.58</v>
      </c>
      <c r="AB66">
        <v>27.77</v>
      </c>
      <c r="AC66">
        <v>32.549999999999997</v>
      </c>
      <c r="AD66">
        <v>34.46</v>
      </c>
      <c r="AE66">
        <v>35.950000000000003</v>
      </c>
      <c r="AF66">
        <v>38.06</v>
      </c>
      <c r="AG66">
        <v>38.79</v>
      </c>
      <c r="AH66">
        <v>40.64</v>
      </c>
      <c r="AI66">
        <v>41.84</v>
      </c>
      <c r="AJ66">
        <v>42.64</v>
      </c>
      <c r="AK66">
        <v>43.42</v>
      </c>
      <c r="AL66">
        <v>44.06</v>
      </c>
      <c r="AM66">
        <v>45.43</v>
      </c>
      <c r="AN66">
        <v>46.07</v>
      </c>
      <c r="AO66">
        <v>49.44</v>
      </c>
      <c r="AP66">
        <v>54.05</v>
      </c>
      <c r="AQ66">
        <v>58.37</v>
      </c>
      <c r="AR66">
        <v>64.31</v>
      </c>
      <c r="AS66">
        <v>70.52</v>
      </c>
      <c r="AT66">
        <v>81.83</v>
      </c>
      <c r="AU66">
        <v>87.81</v>
      </c>
    </row>
    <row r="67" spans="26:47">
      <c r="Z67">
        <v>7.33</v>
      </c>
      <c r="AA67">
        <v>25.7</v>
      </c>
      <c r="AB67">
        <v>27.91</v>
      </c>
      <c r="AC67">
        <v>32.65</v>
      </c>
      <c r="AD67">
        <v>34.549999999999997</v>
      </c>
      <c r="AE67">
        <v>36.03</v>
      </c>
      <c r="AF67">
        <v>38.15</v>
      </c>
      <c r="AG67">
        <v>38.869999999999997</v>
      </c>
      <c r="AH67">
        <v>40.72</v>
      </c>
      <c r="AI67">
        <v>41.92</v>
      </c>
      <c r="AJ67">
        <v>42.73</v>
      </c>
      <c r="AK67">
        <v>43.53</v>
      </c>
      <c r="AL67">
        <v>44.23</v>
      </c>
      <c r="AM67">
        <v>45.67</v>
      </c>
      <c r="AN67">
        <v>46.31</v>
      </c>
      <c r="AO67">
        <v>49.75</v>
      </c>
      <c r="AP67">
        <v>54.42</v>
      </c>
      <c r="AQ67">
        <v>58.72</v>
      </c>
      <c r="AR67">
        <v>64.73</v>
      </c>
      <c r="AS67">
        <v>70.930000000000007</v>
      </c>
      <c r="AT67">
        <v>82.28</v>
      </c>
      <c r="AU67">
        <v>88.25</v>
      </c>
    </row>
    <row r="68" spans="26:47">
      <c r="Z68">
        <v>7.42</v>
      </c>
      <c r="AA68">
        <v>25.81</v>
      </c>
      <c r="AB68">
        <v>28.05</v>
      </c>
      <c r="AC68">
        <v>32.75</v>
      </c>
      <c r="AD68">
        <v>34.630000000000003</v>
      </c>
      <c r="AE68">
        <v>36.1</v>
      </c>
      <c r="AF68">
        <v>38.229999999999997</v>
      </c>
      <c r="AG68">
        <v>38.950000000000003</v>
      </c>
      <c r="AH68">
        <v>40.79</v>
      </c>
      <c r="AI68">
        <v>42</v>
      </c>
      <c r="AJ68">
        <v>42.81</v>
      </c>
      <c r="AK68">
        <v>43.65</v>
      </c>
      <c r="AL68">
        <v>44.4</v>
      </c>
      <c r="AM68">
        <v>45.92</v>
      </c>
      <c r="AN68">
        <v>46.57</v>
      </c>
      <c r="AO68">
        <v>50.07</v>
      </c>
      <c r="AP68">
        <v>54.79</v>
      </c>
      <c r="AQ68">
        <v>59.08</v>
      </c>
      <c r="AR68">
        <v>65.150000000000006</v>
      </c>
      <c r="AS68">
        <v>71.34</v>
      </c>
      <c r="AT68">
        <v>82.74</v>
      </c>
      <c r="AU68">
        <v>88.7</v>
      </c>
    </row>
    <row r="69" spans="26:47">
      <c r="Z69">
        <v>7.5</v>
      </c>
      <c r="AA69">
        <v>25.93</v>
      </c>
      <c r="AB69">
        <v>28.18</v>
      </c>
      <c r="AC69">
        <v>32.85</v>
      </c>
      <c r="AD69">
        <v>34.72</v>
      </c>
      <c r="AE69">
        <v>36.17</v>
      </c>
      <c r="AF69">
        <v>38.31</v>
      </c>
      <c r="AG69">
        <v>39.03</v>
      </c>
      <c r="AH69">
        <v>40.86</v>
      </c>
      <c r="AI69">
        <v>42.07</v>
      </c>
      <c r="AJ69">
        <v>42.89</v>
      </c>
      <c r="AK69">
        <v>43.77</v>
      </c>
      <c r="AL69">
        <v>44.57</v>
      </c>
      <c r="AM69">
        <v>46.17</v>
      </c>
      <c r="AN69">
        <v>46.82</v>
      </c>
      <c r="AO69">
        <v>50.39</v>
      </c>
      <c r="AP69">
        <v>55.16</v>
      </c>
      <c r="AQ69">
        <v>59.44</v>
      </c>
      <c r="AR69">
        <v>65.569999999999993</v>
      </c>
      <c r="AS69">
        <v>71.75</v>
      </c>
      <c r="AT69">
        <v>83.21</v>
      </c>
      <c r="AU69">
        <v>89.14</v>
      </c>
    </row>
    <row r="70" spans="26:47">
      <c r="Z70">
        <v>7.58</v>
      </c>
      <c r="AA70">
        <v>26.04</v>
      </c>
      <c r="AB70">
        <v>28.32</v>
      </c>
      <c r="AC70">
        <v>32.950000000000003</v>
      </c>
      <c r="AD70">
        <v>34.799999999999997</v>
      </c>
      <c r="AE70">
        <v>36.24</v>
      </c>
      <c r="AF70">
        <v>38.39</v>
      </c>
      <c r="AG70">
        <v>39.11</v>
      </c>
      <c r="AH70">
        <v>40.93</v>
      </c>
      <c r="AI70">
        <v>42.15</v>
      </c>
      <c r="AJ70">
        <v>42.97</v>
      </c>
      <c r="AK70">
        <v>43.89</v>
      </c>
      <c r="AL70">
        <v>44.74</v>
      </c>
      <c r="AM70">
        <v>46.43</v>
      </c>
      <c r="AN70">
        <v>47.09</v>
      </c>
      <c r="AO70">
        <v>50.73</v>
      </c>
      <c r="AP70">
        <v>55.54</v>
      </c>
      <c r="AQ70">
        <v>59.81</v>
      </c>
      <c r="AR70">
        <v>66</v>
      </c>
      <c r="AS70">
        <v>72.16</v>
      </c>
      <c r="AT70">
        <v>83.67</v>
      </c>
      <c r="AU70">
        <v>89.59</v>
      </c>
    </row>
    <row r="71" spans="26:47">
      <c r="Z71">
        <v>7.67</v>
      </c>
      <c r="AA71">
        <v>26.15</v>
      </c>
      <c r="AB71">
        <v>28.45</v>
      </c>
      <c r="AC71">
        <v>33.049999999999997</v>
      </c>
      <c r="AD71">
        <v>34.880000000000003</v>
      </c>
      <c r="AE71">
        <v>36.31</v>
      </c>
      <c r="AF71">
        <v>38.46</v>
      </c>
      <c r="AG71">
        <v>39.19</v>
      </c>
      <c r="AH71">
        <v>41</v>
      </c>
      <c r="AI71">
        <v>42.22</v>
      </c>
      <c r="AJ71">
        <v>43.04</v>
      </c>
      <c r="AK71">
        <v>44.02</v>
      </c>
      <c r="AL71">
        <v>44.91</v>
      </c>
      <c r="AM71">
        <v>46.69</v>
      </c>
      <c r="AN71">
        <v>47.36</v>
      </c>
      <c r="AO71">
        <v>51.06</v>
      </c>
      <c r="AP71">
        <v>55.93</v>
      </c>
      <c r="AQ71">
        <v>60.18</v>
      </c>
      <c r="AR71">
        <v>66.430000000000007</v>
      </c>
      <c r="AS71">
        <v>72.569999999999993</v>
      </c>
      <c r="AT71">
        <v>84.13</v>
      </c>
      <c r="AU71">
        <v>90.03</v>
      </c>
    </row>
    <row r="72" spans="26:47">
      <c r="Z72">
        <v>7.75</v>
      </c>
      <c r="AA72">
        <v>26.26</v>
      </c>
      <c r="AB72">
        <v>28.58</v>
      </c>
      <c r="AC72">
        <v>33.14</v>
      </c>
      <c r="AD72">
        <v>34.96</v>
      </c>
      <c r="AE72">
        <v>36.380000000000003</v>
      </c>
      <c r="AF72">
        <v>38.54</v>
      </c>
      <c r="AG72">
        <v>39.26</v>
      </c>
      <c r="AH72">
        <v>41.06</v>
      </c>
      <c r="AI72">
        <v>42.29</v>
      </c>
      <c r="AJ72">
        <v>43.12</v>
      </c>
      <c r="AK72">
        <v>44.14</v>
      </c>
      <c r="AL72">
        <v>45.09</v>
      </c>
      <c r="AM72">
        <v>46.96</v>
      </c>
      <c r="AN72">
        <v>47.63</v>
      </c>
      <c r="AO72">
        <v>51.4</v>
      </c>
      <c r="AP72">
        <v>56.32</v>
      </c>
      <c r="AQ72">
        <v>60.56</v>
      </c>
      <c r="AR72">
        <v>66.87</v>
      </c>
      <c r="AS72">
        <v>72.989999999999995</v>
      </c>
      <c r="AT72">
        <v>84.6</v>
      </c>
      <c r="AU72">
        <v>90.47</v>
      </c>
    </row>
    <row r="73" spans="26:47">
      <c r="Z73">
        <v>7.83</v>
      </c>
      <c r="AA73">
        <v>26.36</v>
      </c>
      <c r="AB73">
        <v>28.72</v>
      </c>
      <c r="AC73">
        <v>33.229999999999997</v>
      </c>
      <c r="AD73">
        <v>35.04</v>
      </c>
      <c r="AE73">
        <v>36.44</v>
      </c>
      <c r="AF73">
        <v>38.61</v>
      </c>
      <c r="AG73">
        <v>39.33</v>
      </c>
      <c r="AH73">
        <v>41.13</v>
      </c>
      <c r="AI73">
        <v>42.36</v>
      </c>
      <c r="AJ73">
        <v>43.2</v>
      </c>
      <c r="AK73">
        <v>44.26</v>
      </c>
      <c r="AL73">
        <v>45.27</v>
      </c>
      <c r="AM73">
        <v>47.23</v>
      </c>
      <c r="AN73">
        <v>47.91</v>
      </c>
      <c r="AO73">
        <v>51.75</v>
      </c>
      <c r="AP73">
        <v>56.72</v>
      </c>
      <c r="AQ73">
        <v>60.94</v>
      </c>
      <c r="AR73">
        <v>67.31</v>
      </c>
      <c r="AS73">
        <v>73.41</v>
      </c>
      <c r="AT73">
        <v>85.06</v>
      </c>
      <c r="AU73">
        <v>90.91</v>
      </c>
    </row>
    <row r="74" spans="26:47">
      <c r="Z74">
        <v>7.92</v>
      </c>
      <c r="AA74">
        <v>26.47</v>
      </c>
      <c r="AB74">
        <v>28.85</v>
      </c>
      <c r="AC74">
        <v>33.33</v>
      </c>
      <c r="AD74">
        <v>35.119999999999997</v>
      </c>
      <c r="AE74">
        <v>36.51</v>
      </c>
      <c r="AF74">
        <v>38.68</v>
      </c>
      <c r="AG74">
        <v>39.409999999999997</v>
      </c>
      <c r="AH74">
        <v>41.19</v>
      </c>
      <c r="AI74">
        <v>42.43</v>
      </c>
      <c r="AJ74">
        <v>43.27</v>
      </c>
      <c r="AK74">
        <v>44.38</v>
      </c>
      <c r="AL74">
        <v>45.45</v>
      </c>
      <c r="AM74">
        <v>47.5</v>
      </c>
      <c r="AN74">
        <v>48.19</v>
      </c>
      <c r="AO74">
        <v>52.1</v>
      </c>
      <c r="AP74">
        <v>57.12</v>
      </c>
      <c r="AQ74">
        <v>61.32</v>
      </c>
      <c r="AR74">
        <v>67.75</v>
      </c>
      <c r="AS74">
        <v>73.84</v>
      </c>
      <c r="AT74">
        <v>85.53</v>
      </c>
      <c r="AU74">
        <v>91.36</v>
      </c>
    </row>
    <row r="75" spans="26:47">
      <c r="Z75">
        <v>8</v>
      </c>
      <c r="AA75">
        <v>26.57</v>
      </c>
      <c r="AB75">
        <v>28.98</v>
      </c>
      <c r="AC75">
        <v>33.42</v>
      </c>
      <c r="AD75">
        <v>35.19</v>
      </c>
      <c r="AE75">
        <v>36.57</v>
      </c>
      <c r="AF75">
        <v>38.75</v>
      </c>
      <c r="AG75">
        <v>39.479999999999997</v>
      </c>
      <c r="AH75">
        <v>41.25</v>
      </c>
      <c r="AI75">
        <v>42.5</v>
      </c>
      <c r="AJ75">
        <v>43.34</v>
      </c>
      <c r="AK75">
        <v>44.5</v>
      </c>
      <c r="AL75">
        <v>45.64</v>
      </c>
      <c r="AM75">
        <v>47.78</v>
      </c>
      <c r="AN75">
        <v>48.48</v>
      </c>
      <c r="AO75">
        <v>52.46</v>
      </c>
      <c r="AP75">
        <v>57.53</v>
      </c>
      <c r="AQ75">
        <v>61.71</v>
      </c>
      <c r="AR75">
        <v>68.2</v>
      </c>
      <c r="AS75">
        <v>74.27</v>
      </c>
      <c r="AT75">
        <v>86</v>
      </c>
      <c r="AU75">
        <v>91.8</v>
      </c>
    </row>
    <row r="76" spans="26:47">
      <c r="Z76">
        <v>8.08</v>
      </c>
      <c r="AA76">
        <v>26.67</v>
      </c>
      <c r="AB76">
        <v>29.12</v>
      </c>
      <c r="AC76">
        <v>33.51</v>
      </c>
      <c r="AD76">
        <v>35.26</v>
      </c>
      <c r="AE76">
        <v>36.630000000000003</v>
      </c>
      <c r="AF76">
        <v>38.81</v>
      </c>
      <c r="AG76">
        <v>39.549999999999997</v>
      </c>
      <c r="AH76">
        <v>41.31</v>
      </c>
      <c r="AI76">
        <v>42.56</v>
      </c>
      <c r="AJ76">
        <v>43.41</v>
      </c>
      <c r="AK76">
        <v>44.62</v>
      </c>
      <c r="AL76">
        <v>45.82</v>
      </c>
      <c r="AM76">
        <v>48.07</v>
      </c>
      <c r="AN76">
        <v>48.77</v>
      </c>
      <c r="AO76">
        <v>52.83</v>
      </c>
      <c r="AP76">
        <v>57.95</v>
      </c>
      <c r="AQ76">
        <v>62.11</v>
      </c>
      <c r="AR76">
        <v>68.66</v>
      </c>
      <c r="AS76">
        <v>74.7</v>
      </c>
      <c r="AT76">
        <v>86.47</v>
      </c>
      <c r="AU76">
        <v>92.24</v>
      </c>
    </row>
    <row r="77" spans="26:47">
      <c r="Z77">
        <v>8.17</v>
      </c>
      <c r="AA77">
        <v>26.78</v>
      </c>
      <c r="AB77">
        <v>29.25</v>
      </c>
      <c r="AC77">
        <v>33.6</v>
      </c>
      <c r="AD77">
        <v>35.340000000000003</v>
      </c>
      <c r="AE77">
        <v>36.69</v>
      </c>
      <c r="AF77">
        <v>38.880000000000003</v>
      </c>
      <c r="AG77">
        <v>39.61</v>
      </c>
      <c r="AH77">
        <v>41.36</v>
      </c>
      <c r="AI77">
        <v>42.63</v>
      </c>
      <c r="AJ77">
        <v>43.48</v>
      </c>
      <c r="AK77">
        <v>44.75</v>
      </c>
      <c r="AL77">
        <v>46.01</v>
      </c>
      <c r="AM77">
        <v>48.35</v>
      </c>
      <c r="AN77">
        <v>49.07</v>
      </c>
      <c r="AO77">
        <v>53.2</v>
      </c>
      <c r="AP77">
        <v>58.37</v>
      </c>
      <c r="AQ77">
        <v>62.51</v>
      </c>
      <c r="AR77">
        <v>69.11</v>
      </c>
      <c r="AS77">
        <v>75.13</v>
      </c>
      <c r="AT77">
        <v>86.94</v>
      </c>
      <c r="AU77">
        <v>92.68</v>
      </c>
    </row>
    <row r="78" spans="26:47">
      <c r="Z78">
        <v>8.25</v>
      </c>
      <c r="AA78">
        <v>26.87</v>
      </c>
      <c r="AB78">
        <v>29.38</v>
      </c>
      <c r="AC78">
        <v>33.69</v>
      </c>
      <c r="AD78">
        <v>35.409999999999997</v>
      </c>
      <c r="AE78">
        <v>36.74</v>
      </c>
      <c r="AF78">
        <v>38.94</v>
      </c>
      <c r="AG78">
        <v>39.68</v>
      </c>
      <c r="AH78">
        <v>41.42</v>
      </c>
      <c r="AI78">
        <v>42.69</v>
      </c>
      <c r="AJ78">
        <v>43.55</v>
      </c>
      <c r="AK78">
        <v>44.87</v>
      </c>
      <c r="AL78">
        <v>46.2</v>
      </c>
      <c r="AM78">
        <v>48.65</v>
      </c>
      <c r="AN78">
        <v>49.37</v>
      </c>
      <c r="AO78">
        <v>53.57</v>
      </c>
      <c r="AP78">
        <v>58.8</v>
      </c>
      <c r="AQ78">
        <v>62.91</v>
      </c>
      <c r="AR78">
        <v>69.58</v>
      </c>
      <c r="AS78">
        <v>75.56</v>
      </c>
      <c r="AT78">
        <v>87.42</v>
      </c>
      <c r="AU78">
        <v>93.12</v>
      </c>
    </row>
    <row r="79" spans="26:47">
      <c r="Z79">
        <v>8.33</v>
      </c>
      <c r="AA79">
        <v>26.97</v>
      </c>
      <c r="AB79">
        <v>29.51</v>
      </c>
      <c r="AC79">
        <v>33.770000000000003</v>
      </c>
      <c r="AD79">
        <v>35.479999999999997</v>
      </c>
      <c r="AE79">
        <v>36.799999999999997</v>
      </c>
      <c r="AF79">
        <v>39</v>
      </c>
      <c r="AG79">
        <v>39.75</v>
      </c>
      <c r="AH79">
        <v>41.47</v>
      </c>
      <c r="AI79">
        <v>42.75</v>
      </c>
      <c r="AJ79">
        <v>43.62</v>
      </c>
      <c r="AK79">
        <v>44.99</v>
      </c>
      <c r="AL79">
        <v>46.39</v>
      </c>
      <c r="AM79">
        <v>48.94</v>
      </c>
      <c r="AN79">
        <v>49.68</v>
      </c>
      <c r="AO79">
        <v>53.95</v>
      </c>
      <c r="AP79">
        <v>59.23</v>
      </c>
      <c r="AQ79">
        <v>63.32</v>
      </c>
      <c r="AR79">
        <v>70.040000000000006</v>
      </c>
      <c r="AS79">
        <v>76</v>
      </c>
      <c r="AT79">
        <v>87.89</v>
      </c>
      <c r="AU79">
        <v>93.57</v>
      </c>
    </row>
    <row r="80" spans="26:47">
      <c r="Z80">
        <v>8.42</v>
      </c>
      <c r="AA80">
        <v>27.07</v>
      </c>
      <c r="AB80">
        <v>29.64</v>
      </c>
      <c r="AC80">
        <v>33.86</v>
      </c>
      <c r="AD80">
        <v>35.549999999999997</v>
      </c>
      <c r="AE80">
        <v>36.85</v>
      </c>
      <c r="AF80">
        <v>39.06</v>
      </c>
      <c r="AG80">
        <v>39.81</v>
      </c>
      <c r="AH80">
        <v>41.52</v>
      </c>
      <c r="AI80">
        <v>42.81</v>
      </c>
      <c r="AJ80">
        <v>43.69</v>
      </c>
      <c r="AK80">
        <v>45.12</v>
      </c>
      <c r="AL80">
        <v>46.59</v>
      </c>
      <c r="AM80">
        <v>49.25</v>
      </c>
      <c r="AN80">
        <v>49.99</v>
      </c>
      <c r="AO80">
        <v>54.34</v>
      </c>
      <c r="AP80">
        <v>59.67</v>
      </c>
      <c r="AQ80">
        <v>63.73</v>
      </c>
      <c r="AR80">
        <v>70.52</v>
      </c>
      <c r="AS80">
        <v>76.44</v>
      </c>
      <c r="AT80">
        <v>88.37</v>
      </c>
      <c r="AU80">
        <v>94.01</v>
      </c>
    </row>
    <row r="81" spans="26:47">
      <c r="Z81">
        <v>8.5</v>
      </c>
      <c r="AA81">
        <v>27.16</v>
      </c>
      <c r="AB81">
        <v>29.77</v>
      </c>
      <c r="AC81">
        <v>33.94</v>
      </c>
      <c r="AD81">
        <v>35.61</v>
      </c>
      <c r="AE81">
        <v>36.909999999999997</v>
      </c>
      <c r="AF81">
        <v>39.119999999999997</v>
      </c>
      <c r="AG81">
        <v>39.869999999999997</v>
      </c>
      <c r="AH81">
        <v>41.57</v>
      </c>
      <c r="AI81">
        <v>42.87</v>
      </c>
      <c r="AJ81">
        <v>43.75</v>
      </c>
      <c r="AK81">
        <v>45.24</v>
      </c>
      <c r="AL81">
        <v>46.78</v>
      </c>
      <c r="AM81">
        <v>49.55</v>
      </c>
      <c r="AN81">
        <v>50.31</v>
      </c>
      <c r="AO81">
        <v>54.73</v>
      </c>
      <c r="AP81">
        <v>60.11</v>
      </c>
      <c r="AQ81">
        <v>64.150000000000006</v>
      </c>
      <c r="AR81">
        <v>70.989999999999995</v>
      </c>
      <c r="AS81">
        <v>76.89</v>
      </c>
      <c r="AT81">
        <v>88.85</v>
      </c>
      <c r="AU81">
        <v>94.45</v>
      </c>
    </row>
    <row r="82" spans="26:47">
      <c r="Z82">
        <v>8.58</v>
      </c>
      <c r="AA82">
        <v>27.26</v>
      </c>
      <c r="AB82">
        <v>29.9</v>
      </c>
      <c r="AC82">
        <v>34.03</v>
      </c>
      <c r="AD82">
        <v>35.68</v>
      </c>
      <c r="AE82">
        <v>36.96</v>
      </c>
      <c r="AF82">
        <v>39.18</v>
      </c>
      <c r="AG82">
        <v>39.93</v>
      </c>
      <c r="AH82">
        <v>41.62</v>
      </c>
      <c r="AI82">
        <v>42.93</v>
      </c>
      <c r="AJ82">
        <v>43.82</v>
      </c>
      <c r="AK82">
        <v>45.37</v>
      </c>
      <c r="AL82">
        <v>46.98</v>
      </c>
      <c r="AM82">
        <v>49.86</v>
      </c>
      <c r="AN82">
        <v>50.63</v>
      </c>
      <c r="AO82">
        <v>55.13</v>
      </c>
      <c r="AP82">
        <v>60.56</v>
      </c>
      <c r="AQ82">
        <v>64.569999999999993</v>
      </c>
      <c r="AR82">
        <v>71.47</v>
      </c>
      <c r="AS82">
        <v>77.33</v>
      </c>
      <c r="AT82">
        <v>89.33</v>
      </c>
      <c r="AU82">
        <v>94.89</v>
      </c>
    </row>
    <row r="83" spans="26:47">
      <c r="Z83">
        <v>8.67</v>
      </c>
      <c r="AA83">
        <v>27.35</v>
      </c>
      <c r="AB83">
        <v>30.03</v>
      </c>
      <c r="AC83">
        <v>34.11</v>
      </c>
      <c r="AD83">
        <v>35.74</v>
      </c>
      <c r="AE83">
        <v>37.01</v>
      </c>
      <c r="AF83">
        <v>39.229999999999997</v>
      </c>
      <c r="AG83">
        <v>39.99</v>
      </c>
      <c r="AH83">
        <v>41.66</v>
      </c>
      <c r="AI83">
        <v>42.98</v>
      </c>
      <c r="AJ83">
        <v>43.88</v>
      </c>
      <c r="AK83">
        <v>45.49</v>
      </c>
      <c r="AL83">
        <v>47.18</v>
      </c>
      <c r="AM83">
        <v>50.18</v>
      </c>
      <c r="AN83">
        <v>50.95</v>
      </c>
      <c r="AO83">
        <v>55.54</v>
      </c>
      <c r="AP83">
        <v>61.02</v>
      </c>
      <c r="AQ83">
        <v>64.989999999999995</v>
      </c>
      <c r="AR83">
        <v>71.959999999999994</v>
      </c>
      <c r="AS83">
        <v>77.78</v>
      </c>
      <c r="AT83">
        <v>89.81</v>
      </c>
      <c r="AU83">
        <v>95.33</v>
      </c>
    </row>
    <row r="84" spans="26:47">
      <c r="Z84">
        <v>8.75</v>
      </c>
      <c r="AA84">
        <v>27.44</v>
      </c>
      <c r="AB84">
        <v>30.16</v>
      </c>
      <c r="AC84">
        <v>34.19</v>
      </c>
      <c r="AD84">
        <v>35.799999999999997</v>
      </c>
      <c r="AE84">
        <v>37.049999999999997</v>
      </c>
      <c r="AF84">
        <v>39.28</v>
      </c>
      <c r="AG84">
        <v>40.049999999999997</v>
      </c>
      <c r="AH84">
        <v>41.7</v>
      </c>
      <c r="AI84">
        <v>43.04</v>
      </c>
      <c r="AJ84">
        <v>43.94</v>
      </c>
      <c r="AK84">
        <v>45.62</v>
      </c>
      <c r="AL84">
        <v>47.39</v>
      </c>
      <c r="AM84">
        <v>50.5</v>
      </c>
      <c r="AN84">
        <v>51.29</v>
      </c>
      <c r="AO84">
        <v>55.95</v>
      </c>
      <c r="AP84">
        <v>61.48</v>
      </c>
      <c r="AQ84">
        <v>65.430000000000007</v>
      </c>
      <c r="AR84">
        <v>72.45</v>
      </c>
      <c r="AS84">
        <v>78.239999999999995</v>
      </c>
      <c r="AT84">
        <v>90.29</v>
      </c>
      <c r="AU84">
        <v>95.77</v>
      </c>
    </row>
    <row r="85" spans="26:47">
      <c r="Z85">
        <v>8.83</v>
      </c>
      <c r="AA85">
        <v>27.53</v>
      </c>
      <c r="AB85">
        <v>30.28</v>
      </c>
      <c r="AC85">
        <v>34.270000000000003</v>
      </c>
      <c r="AD85">
        <v>35.869999999999997</v>
      </c>
      <c r="AE85">
        <v>37.1</v>
      </c>
      <c r="AF85">
        <v>39.340000000000003</v>
      </c>
      <c r="AG85">
        <v>40.1</v>
      </c>
      <c r="AH85">
        <v>41.75</v>
      </c>
      <c r="AI85">
        <v>43.09</v>
      </c>
      <c r="AJ85">
        <v>44</v>
      </c>
      <c r="AK85">
        <v>45.74</v>
      </c>
      <c r="AL85">
        <v>47.59</v>
      </c>
      <c r="AM85">
        <v>50.82</v>
      </c>
      <c r="AN85">
        <v>51.62</v>
      </c>
      <c r="AO85">
        <v>56.36</v>
      </c>
      <c r="AP85">
        <v>61.94</v>
      </c>
      <c r="AQ85">
        <v>65.86</v>
      </c>
      <c r="AR85">
        <v>72.94</v>
      </c>
      <c r="AS85">
        <v>78.69</v>
      </c>
      <c r="AT85">
        <v>90.77</v>
      </c>
      <c r="AU85">
        <v>96.2</v>
      </c>
    </row>
    <row r="86" spans="26:47">
      <c r="Z86">
        <v>8.92</v>
      </c>
      <c r="AA86">
        <v>27.61</v>
      </c>
      <c r="AB86">
        <v>30.41</v>
      </c>
      <c r="AC86">
        <v>34.35</v>
      </c>
      <c r="AD86">
        <v>35.93</v>
      </c>
      <c r="AE86">
        <v>37.14</v>
      </c>
      <c r="AF86">
        <v>39.380000000000003</v>
      </c>
      <c r="AG86">
        <v>40.159999999999997</v>
      </c>
      <c r="AH86">
        <v>41.78</v>
      </c>
      <c r="AI86">
        <v>43.14</v>
      </c>
      <c r="AJ86">
        <v>44.06</v>
      </c>
      <c r="AK86">
        <v>45.87</v>
      </c>
      <c r="AL86">
        <v>47.8</v>
      </c>
      <c r="AM86">
        <v>51.15</v>
      </c>
      <c r="AN86">
        <v>51.97</v>
      </c>
      <c r="AO86">
        <v>56.78</v>
      </c>
      <c r="AP86">
        <v>62.42</v>
      </c>
      <c r="AQ86">
        <v>66.3</v>
      </c>
      <c r="AR86">
        <v>73.44</v>
      </c>
      <c r="AS86">
        <v>79.150000000000006</v>
      </c>
      <c r="AT86">
        <v>91.26</v>
      </c>
      <c r="AU86">
        <v>96.64</v>
      </c>
    </row>
    <row r="87" spans="26:47">
      <c r="Z87">
        <v>9</v>
      </c>
      <c r="AA87">
        <v>27.7</v>
      </c>
      <c r="AB87">
        <v>30.54</v>
      </c>
      <c r="AC87">
        <v>34.43</v>
      </c>
      <c r="AD87">
        <v>35.979999999999997</v>
      </c>
      <c r="AE87">
        <v>37.19</v>
      </c>
      <c r="AF87">
        <v>39.43</v>
      </c>
      <c r="AG87">
        <v>40.21</v>
      </c>
      <c r="AH87">
        <v>41.82</v>
      </c>
      <c r="AI87">
        <v>43.19</v>
      </c>
      <c r="AJ87">
        <v>44.12</v>
      </c>
      <c r="AK87">
        <v>45.99</v>
      </c>
      <c r="AL87">
        <v>48.01</v>
      </c>
      <c r="AM87">
        <v>51.48</v>
      </c>
      <c r="AN87">
        <v>52.31</v>
      </c>
      <c r="AO87">
        <v>57.21</v>
      </c>
      <c r="AP87">
        <v>62.89</v>
      </c>
      <c r="AQ87">
        <v>66.739999999999995</v>
      </c>
      <c r="AR87">
        <v>73.95</v>
      </c>
      <c r="AS87">
        <v>79.61</v>
      </c>
      <c r="AT87">
        <v>91.74</v>
      </c>
      <c r="AU87">
        <v>97.08</v>
      </c>
    </row>
    <row r="88" spans="26:47">
      <c r="Z88">
        <v>9.08</v>
      </c>
      <c r="AA88">
        <v>27.78</v>
      </c>
      <c r="AB88">
        <v>30.66</v>
      </c>
      <c r="AC88">
        <v>34.5</v>
      </c>
      <c r="AD88">
        <v>36.04</v>
      </c>
      <c r="AE88">
        <v>37.229999999999997</v>
      </c>
      <c r="AF88">
        <v>39.479999999999997</v>
      </c>
      <c r="AG88">
        <v>40.26</v>
      </c>
      <c r="AH88">
        <v>41.86</v>
      </c>
      <c r="AI88">
        <v>43.24</v>
      </c>
      <c r="AJ88">
        <v>44.18</v>
      </c>
      <c r="AK88">
        <v>46.12</v>
      </c>
      <c r="AL88">
        <v>48.23</v>
      </c>
      <c r="AM88">
        <v>51.82</v>
      </c>
      <c r="AN88">
        <v>52.66</v>
      </c>
      <c r="AO88">
        <v>57.64</v>
      </c>
      <c r="AP88">
        <v>63.38</v>
      </c>
      <c r="AQ88">
        <v>67.19</v>
      </c>
      <c r="AR88">
        <v>74.45</v>
      </c>
      <c r="AS88">
        <v>80.08</v>
      </c>
      <c r="AT88">
        <v>92.23</v>
      </c>
      <c r="AU88">
        <v>97.52</v>
      </c>
    </row>
    <row r="89" spans="26:47">
      <c r="Z89">
        <v>9.17</v>
      </c>
      <c r="AA89">
        <v>27.87</v>
      </c>
      <c r="AB89">
        <v>30.79</v>
      </c>
      <c r="AC89">
        <v>34.58</v>
      </c>
      <c r="AD89">
        <v>36.1</v>
      </c>
      <c r="AE89">
        <v>37.270000000000003</v>
      </c>
      <c r="AF89">
        <v>39.520000000000003</v>
      </c>
      <c r="AG89">
        <v>40.31</v>
      </c>
      <c r="AH89">
        <v>41.89</v>
      </c>
      <c r="AI89">
        <v>43.28</v>
      </c>
      <c r="AJ89">
        <v>44.23</v>
      </c>
      <c r="AK89">
        <v>46.25</v>
      </c>
      <c r="AL89">
        <v>48.44</v>
      </c>
      <c r="AM89">
        <v>52.16</v>
      </c>
      <c r="AN89">
        <v>53.02</v>
      </c>
      <c r="AO89">
        <v>58.08</v>
      </c>
      <c r="AP89">
        <v>63.87</v>
      </c>
      <c r="AQ89">
        <v>67.650000000000006</v>
      </c>
      <c r="AR89">
        <v>74.97</v>
      </c>
      <c r="AS89">
        <v>80.540000000000006</v>
      </c>
      <c r="AT89">
        <v>92.72</v>
      </c>
      <c r="AU89">
        <v>97.96</v>
      </c>
    </row>
    <row r="90" spans="26:47">
      <c r="Z90">
        <v>9.25</v>
      </c>
      <c r="AA90">
        <v>27.95</v>
      </c>
      <c r="AB90">
        <v>30.92</v>
      </c>
      <c r="AC90">
        <v>34.65</v>
      </c>
      <c r="AD90">
        <v>36.15</v>
      </c>
      <c r="AE90">
        <v>37.299999999999997</v>
      </c>
      <c r="AF90">
        <v>39.56</v>
      </c>
      <c r="AG90">
        <v>40.36</v>
      </c>
      <c r="AH90">
        <v>41.92</v>
      </c>
      <c r="AI90">
        <v>43.33</v>
      </c>
      <c r="AJ90">
        <v>44.28</v>
      </c>
      <c r="AK90">
        <v>46.37</v>
      </c>
      <c r="AL90">
        <v>48.66</v>
      </c>
      <c r="AM90">
        <v>52.51</v>
      </c>
      <c r="AN90">
        <v>53.38</v>
      </c>
      <c r="AO90">
        <v>58.53</v>
      </c>
      <c r="AP90">
        <v>64.36</v>
      </c>
      <c r="AQ90">
        <v>68.099999999999994</v>
      </c>
      <c r="AR90">
        <v>75.48</v>
      </c>
      <c r="AS90">
        <v>81.010000000000005</v>
      </c>
      <c r="AT90">
        <v>93.21</v>
      </c>
      <c r="AU90">
        <v>98.4</v>
      </c>
    </row>
    <row r="91" spans="26:47">
      <c r="Z91">
        <v>9.33</v>
      </c>
      <c r="AA91">
        <v>28.03</v>
      </c>
      <c r="AB91">
        <v>31.04</v>
      </c>
      <c r="AC91">
        <v>34.729999999999997</v>
      </c>
      <c r="AD91">
        <v>36.200000000000003</v>
      </c>
      <c r="AE91">
        <v>37.340000000000003</v>
      </c>
      <c r="AF91">
        <v>39.6</v>
      </c>
      <c r="AG91">
        <v>40.409999999999997</v>
      </c>
      <c r="AH91">
        <v>41.95</v>
      </c>
      <c r="AI91">
        <v>43.37</v>
      </c>
      <c r="AJ91">
        <v>44.34</v>
      </c>
      <c r="AK91">
        <v>46.5</v>
      </c>
      <c r="AL91">
        <v>48.88</v>
      </c>
      <c r="AM91">
        <v>52.86</v>
      </c>
      <c r="AN91">
        <v>53.75</v>
      </c>
      <c r="AO91">
        <v>58.98</v>
      </c>
      <c r="AP91">
        <v>64.87</v>
      </c>
      <c r="AQ91">
        <v>68.569999999999993</v>
      </c>
      <c r="AR91">
        <v>76</v>
      </c>
      <c r="AS91">
        <v>81.48</v>
      </c>
      <c r="AT91">
        <v>93.7</v>
      </c>
      <c r="AU91">
        <v>98.83</v>
      </c>
    </row>
    <row r="92" spans="26:47">
      <c r="Z92">
        <v>9.42</v>
      </c>
      <c r="AA92">
        <v>28.1</v>
      </c>
      <c r="AB92">
        <v>31.17</v>
      </c>
      <c r="AC92">
        <v>34.799999999999997</v>
      </c>
      <c r="AD92">
        <v>36.25</v>
      </c>
      <c r="AE92">
        <v>37.380000000000003</v>
      </c>
      <c r="AF92">
        <v>39.64</v>
      </c>
      <c r="AG92">
        <v>40.46</v>
      </c>
      <c r="AH92">
        <v>41.98</v>
      </c>
      <c r="AI92">
        <v>43.42</v>
      </c>
      <c r="AJ92">
        <v>44.39</v>
      </c>
      <c r="AK92">
        <v>46.63</v>
      </c>
      <c r="AL92">
        <v>49.1</v>
      </c>
      <c r="AM92">
        <v>53.22</v>
      </c>
      <c r="AN92">
        <v>54.12</v>
      </c>
      <c r="AO92">
        <v>59.43</v>
      </c>
      <c r="AP92">
        <v>65.37</v>
      </c>
      <c r="AQ92">
        <v>69.03</v>
      </c>
      <c r="AR92">
        <v>76.53</v>
      </c>
      <c r="AS92">
        <v>81.96</v>
      </c>
      <c r="AT92">
        <v>94.19</v>
      </c>
      <c r="AU92">
        <v>99.27</v>
      </c>
    </row>
    <row r="93" spans="26:47">
      <c r="Z93">
        <v>9.5</v>
      </c>
      <c r="AA93">
        <v>28.18</v>
      </c>
      <c r="AB93">
        <v>31.29</v>
      </c>
      <c r="AC93">
        <v>34.869999999999997</v>
      </c>
      <c r="AD93">
        <v>36.299999999999997</v>
      </c>
      <c r="AE93">
        <v>37.409999999999997</v>
      </c>
      <c r="AF93">
        <v>39.68</v>
      </c>
      <c r="AG93">
        <v>40.5</v>
      </c>
      <c r="AH93">
        <v>42</v>
      </c>
      <c r="AI93">
        <v>43.46</v>
      </c>
      <c r="AJ93">
        <v>44.44</v>
      </c>
      <c r="AK93">
        <v>46.76</v>
      </c>
      <c r="AL93">
        <v>49.32</v>
      </c>
      <c r="AM93">
        <v>53.58</v>
      </c>
      <c r="AN93">
        <v>54.5</v>
      </c>
      <c r="AO93">
        <v>59.89</v>
      </c>
      <c r="AP93">
        <v>65.89</v>
      </c>
      <c r="AQ93">
        <v>69.510000000000005</v>
      </c>
      <c r="AR93">
        <v>77.06</v>
      </c>
      <c r="AS93">
        <v>82.44</v>
      </c>
      <c r="AT93">
        <v>94.69</v>
      </c>
      <c r="AU93">
        <v>99.71</v>
      </c>
    </row>
    <row r="94" spans="26:47">
      <c r="Z94">
        <v>9.58</v>
      </c>
      <c r="AA94">
        <v>28.26</v>
      </c>
      <c r="AB94">
        <v>31.42</v>
      </c>
      <c r="AC94">
        <v>34.94</v>
      </c>
      <c r="AD94">
        <v>36.35</v>
      </c>
      <c r="AE94">
        <v>37.44</v>
      </c>
      <c r="AF94">
        <v>39.71</v>
      </c>
      <c r="AG94">
        <v>40.54</v>
      </c>
      <c r="AH94">
        <v>42.03</v>
      </c>
      <c r="AI94">
        <v>43.5</v>
      </c>
      <c r="AJ94">
        <v>44.49</v>
      </c>
      <c r="AK94">
        <v>46.88</v>
      </c>
      <c r="AL94">
        <v>49.55</v>
      </c>
      <c r="AM94">
        <v>53.94</v>
      </c>
      <c r="AN94">
        <v>54.88</v>
      </c>
      <c r="AO94">
        <v>60.36</v>
      </c>
      <c r="AP94">
        <v>66.400000000000006</v>
      </c>
      <c r="AQ94">
        <v>69.98</v>
      </c>
      <c r="AR94">
        <v>77.59</v>
      </c>
      <c r="AS94">
        <v>82.92</v>
      </c>
      <c r="AT94">
        <v>95.18</v>
      </c>
      <c r="AU94">
        <v>100</v>
      </c>
    </row>
    <row r="95" spans="26:47">
      <c r="Z95">
        <v>9.67</v>
      </c>
      <c r="AA95">
        <v>28.33</v>
      </c>
      <c r="AB95">
        <v>31.54</v>
      </c>
      <c r="AC95">
        <v>35.01</v>
      </c>
      <c r="AD95">
        <v>36.4</v>
      </c>
      <c r="AE95">
        <v>37.47</v>
      </c>
      <c r="AF95">
        <v>39.74</v>
      </c>
      <c r="AG95">
        <v>40.58</v>
      </c>
      <c r="AH95">
        <v>42.05</v>
      </c>
      <c r="AI95">
        <v>43.53</v>
      </c>
      <c r="AJ95">
        <v>44.54</v>
      </c>
      <c r="AK95">
        <v>47.01</v>
      </c>
      <c r="AL95">
        <v>49.78</v>
      </c>
      <c r="AM95">
        <v>54.31</v>
      </c>
      <c r="AN95">
        <v>55.27</v>
      </c>
      <c r="AO95">
        <v>60.83</v>
      </c>
      <c r="AP95">
        <v>66.930000000000007</v>
      </c>
      <c r="AQ95">
        <v>70.459999999999994</v>
      </c>
      <c r="AR95">
        <v>78.13</v>
      </c>
      <c r="AS95">
        <v>83.4</v>
      </c>
      <c r="AT95">
        <v>95.68</v>
      </c>
      <c r="AU95">
        <v>100</v>
      </c>
    </row>
    <row r="96" spans="26:47">
      <c r="Z96">
        <v>9.75</v>
      </c>
      <c r="AA96">
        <v>28.4</v>
      </c>
      <c r="AB96">
        <v>31.66</v>
      </c>
      <c r="AC96">
        <v>35.07</v>
      </c>
      <c r="AD96">
        <v>36.44</v>
      </c>
      <c r="AE96">
        <v>37.5</v>
      </c>
      <c r="AF96">
        <v>39.770000000000003</v>
      </c>
      <c r="AG96">
        <v>40.619999999999997</v>
      </c>
      <c r="AH96">
        <v>42.07</v>
      </c>
      <c r="AI96">
        <v>43.57</v>
      </c>
      <c r="AJ96">
        <v>44.59</v>
      </c>
      <c r="AK96">
        <v>47.14</v>
      </c>
      <c r="AL96">
        <v>50.01</v>
      </c>
      <c r="AM96">
        <v>54.68</v>
      </c>
      <c r="AN96">
        <v>55.66</v>
      </c>
      <c r="AO96">
        <v>61.31</v>
      </c>
      <c r="AP96">
        <v>67.459999999999994</v>
      </c>
      <c r="AQ96">
        <v>70.95</v>
      </c>
      <c r="AR96">
        <v>78.680000000000007</v>
      </c>
      <c r="AS96">
        <v>83.89</v>
      </c>
      <c r="AT96">
        <v>96.18</v>
      </c>
      <c r="AU96">
        <v>100</v>
      </c>
    </row>
    <row r="97" spans="26:47">
      <c r="Z97">
        <v>9.83</v>
      </c>
      <c r="AA97">
        <v>28.47</v>
      </c>
      <c r="AB97">
        <v>31.78</v>
      </c>
      <c r="AC97">
        <v>35.14</v>
      </c>
      <c r="AD97">
        <v>36.49</v>
      </c>
      <c r="AE97">
        <v>37.520000000000003</v>
      </c>
      <c r="AF97">
        <v>39.799999999999997</v>
      </c>
      <c r="AG97">
        <v>40.659999999999997</v>
      </c>
      <c r="AH97">
        <v>42.09</v>
      </c>
      <c r="AI97">
        <v>43.6</v>
      </c>
      <c r="AJ97">
        <v>44.63</v>
      </c>
      <c r="AK97">
        <v>47.27</v>
      </c>
      <c r="AL97">
        <v>50.24</v>
      </c>
      <c r="AM97">
        <v>55.06</v>
      </c>
      <c r="AN97">
        <v>56.05</v>
      </c>
      <c r="AO97">
        <v>61.8</v>
      </c>
      <c r="AP97">
        <v>67.989999999999995</v>
      </c>
      <c r="AQ97">
        <v>71.44</v>
      </c>
      <c r="AR97">
        <v>79.22</v>
      </c>
      <c r="AS97">
        <v>84.38</v>
      </c>
      <c r="AT97">
        <v>96.67</v>
      </c>
      <c r="AU97">
        <v>100</v>
      </c>
    </row>
    <row r="98" spans="26:47">
      <c r="Z98">
        <v>9.92</v>
      </c>
      <c r="AA98">
        <v>28.54</v>
      </c>
      <c r="AB98">
        <v>31.91</v>
      </c>
      <c r="AC98">
        <v>35.21</v>
      </c>
      <c r="AD98">
        <v>36.53</v>
      </c>
      <c r="AE98">
        <v>37.549999999999997</v>
      </c>
      <c r="AF98">
        <v>39.83</v>
      </c>
      <c r="AG98">
        <v>40.700000000000003</v>
      </c>
      <c r="AH98">
        <v>42.1</v>
      </c>
      <c r="AI98">
        <v>43.64</v>
      </c>
      <c r="AJ98">
        <v>44.68</v>
      </c>
      <c r="AK98">
        <v>47.4</v>
      </c>
      <c r="AL98">
        <v>50.47</v>
      </c>
      <c r="AM98">
        <v>55.44</v>
      </c>
      <c r="AN98">
        <v>56.45</v>
      </c>
      <c r="AO98">
        <v>62.28</v>
      </c>
      <c r="AP98">
        <v>68.540000000000006</v>
      </c>
      <c r="AQ98">
        <v>71.930000000000007</v>
      </c>
      <c r="AR98">
        <v>79.78</v>
      </c>
      <c r="AS98">
        <v>84.87</v>
      </c>
      <c r="AT98">
        <v>97.18</v>
      </c>
      <c r="AU98">
        <v>100</v>
      </c>
    </row>
    <row r="99" spans="26:47">
      <c r="Z99">
        <v>10</v>
      </c>
      <c r="AA99">
        <v>28.61</v>
      </c>
      <c r="AB99">
        <v>32.03</v>
      </c>
      <c r="AC99">
        <v>35.270000000000003</v>
      </c>
      <c r="AD99">
        <v>36.57</v>
      </c>
      <c r="AE99">
        <v>37.57</v>
      </c>
      <c r="AF99">
        <v>39.86</v>
      </c>
      <c r="AG99">
        <v>40.729999999999997</v>
      </c>
      <c r="AH99">
        <v>42.12</v>
      </c>
      <c r="AI99">
        <v>43.67</v>
      </c>
      <c r="AJ99">
        <v>44.72</v>
      </c>
      <c r="AK99">
        <v>47.53</v>
      </c>
      <c r="AL99">
        <v>50.71</v>
      </c>
      <c r="AM99">
        <v>55.83</v>
      </c>
      <c r="AN99">
        <v>56.86</v>
      </c>
      <c r="AO99">
        <v>62.78</v>
      </c>
      <c r="AP99">
        <v>69.08</v>
      </c>
      <c r="AQ99">
        <v>72.430000000000007</v>
      </c>
      <c r="AR99">
        <v>80.33</v>
      </c>
      <c r="AS99">
        <v>85.36</v>
      </c>
      <c r="AT99">
        <v>97.68</v>
      </c>
      <c r="AU99">
        <v>100</v>
      </c>
    </row>
    <row r="100" spans="26:47">
      <c r="Z100">
        <v>10.08</v>
      </c>
      <c r="AA100">
        <v>28.67</v>
      </c>
      <c r="AB100">
        <v>32.15</v>
      </c>
      <c r="AC100">
        <v>35.33</v>
      </c>
      <c r="AD100">
        <v>36.61</v>
      </c>
      <c r="AE100">
        <v>37.590000000000003</v>
      </c>
      <c r="AF100">
        <v>39.880000000000003</v>
      </c>
      <c r="AG100">
        <v>40.770000000000003</v>
      </c>
      <c r="AH100">
        <v>42.13</v>
      </c>
      <c r="AI100">
        <v>43.7</v>
      </c>
      <c r="AJ100">
        <v>44.76</v>
      </c>
      <c r="AK100">
        <v>47.66</v>
      </c>
      <c r="AL100">
        <v>50.95</v>
      </c>
      <c r="AM100">
        <v>56.22</v>
      </c>
      <c r="AN100">
        <v>57.27</v>
      </c>
      <c r="AO100">
        <v>63.28</v>
      </c>
      <c r="AP100">
        <v>69.64</v>
      </c>
      <c r="AQ100">
        <v>72.930000000000007</v>
      </c>
      <c r="AR100">
        <v>80.89</v>
      </c>
      <c r="AS100">
        <v>85.86</v>
      </c>
      <c r="AT100">
        <v>98.18</v>
      </c>
      <c r="AU100">
        <v>100</v>
      </c>
    </row>
    <row r="101" spans="26:47">
      <c r="Z101">
        <v>10.17</v>
      </c>
      <c r="AA101">
        <v>28.74</v>
      </c>
      <c r="AB101">
        <v>32.270000000000003</v>
      </c>
      <c r="AC101">
        <v>35.39</v>
      </c>
      <c r="AD101">
        <v>36.65</v>
      </c>
      <c r="AE101">
        <v>37.61</v>
      </c>
      <c r="AF101">
        <v>39.9</v>
      </c>
      <c r="AG101">
        <v>40.799999999999997</v>
      </c>
      <c r="AH101">
        <v>42.14</v>
      </c>
      <c r="AI101">
        <v>43.73</v>
      </c>
      <c r="AJ101">
        <v>44.8</v>
      </c>
      <c r="AK101">
        <v>47.79</v>
      </c>
      <c r="AL101">
        <v>51.19</v>
      </c>
      <c r="AM101">
        <v>56.62</v>
      </c>
      <c r="AN101">
        <v>57.69</v>
      </c>
      <c r="AO101">
        <v>63.79</v>
      </c>
      <c r="AP101">
        <v>70.2</v>
      </c>
      <c r="AQ101">
        <v>73.44</v>
      </c>
      <c r="AR101">
        <v>81.459999999999994</v>
      </c>
      <c r="AS101">
        <v>86.36</v>
      </c>
      <c r="AT101">
        <v>98.69</v>
      </c>
      <c r="AU101">
        <v>100</v>
      </c>
    </row>
    <row r="102" spans="26:47">
      <c r="Z102">
        <v>10.25</v>
      </c>
      <c r="AA102">
        <v>28.8</v>
      </c>
      <c r="AB102">
        <v>32.39</v>
      </c>
      <c r="AC102">
        <v>35.450000000000003</v>
      </c>
      <c r="AD102">
        <v>36.69</v>
      </c>
      <c r="AE102">
        <v>37.630000000000003</v>
      </c>
      <c r="AF102">
        <v>39.92</v>
      </c>
      <c r="AG102">
        <v>40.83</v>
      </c>
      <c r="AH102">
        <v>42.15</v>
      </c>
      <c r="AI102">
        <v>43.76</v>
      </c>
      <c r="AJ102">
        <v>44.84</v>
      </c>
      <c r="AK102">
        <v>47.92</v>
      </c>
      <c r="AL102">
        <v>51.43</v>
      </c>
      <c r="AM102">
        <v>57.02</v>
      </c>
      <c r="AN102">
        <v>58.11</v>
      </c>
      <c r="AO102">
        <v>64.3</v>
      </c>
      <c r="AP102">
        <v>70.760000000000005</v>
      </c>
      <c r="AQ102">
        <v>73.95</v>
      </c>
      <c r="AR102">
        <v>82.03</v>
      </c>
      <c r="AS102">
        <v>86.87</v>
      </c>
      <c r="AT102">
        <v>99.19</v>
      </c>
      <c r="AU102">
        <v>100</v>
      </c>
    </row>
    <row r="103" spans="26:47">
      <c r="Z103">
        <v>10.33</v>
      </c>
      <c r="AA103">
        <v>28.86</v>
      </c>
      <c r="AB103">
        <v>32.51</v>
      </c>
      <c r="AC103">
        <v>35.51</v>
      </c>
      <c r="AD103">
        <v>36.72</v>
      </c>
      <c r="AE103">
        <v>37.65</v>
      </c>
      <c r="AF103">
        <v>39.94</v>
      </c>
      <c r="AG103">
        <v>40.86</v>
      </c>
      <c r="AH103">
        <v>42.16</v>
      </c>
      <c r="AI103">
        <v>43.78</v>
      </c>
      <c r="AJ103">
        <v>44.88</v>
      </c>
      <c r="AK103">
        <v>48.06</v>
      </c>
      <c r="AL103">
        <v>51.68</v>
      </c>
      <c r="AM103">
        <v>57.42</v>
      </c>
      <c r="AN103">
        <v>58.53</v>
      </c>
      <c r="AO103">
        <v>64.819999999999993</v>
      </c>
      <c r="AP103">
        <v>71.33</v>
      </c>
      <c r="AQ103">
        <v>74.47</v>
      </c>
      <c r="AR103">
        <v>82.6</v>
      </c>
      <c r="AS103">
        <v>87.37</v>
      </c>
      <c r="AT103">
        <v>99.7</v>
      </c>
      <c r="AU103">
        <v>100</v>
      </c>
    </row>
    <row r="104" spans="26:47">
      <c r="Z104">
        <v>10.42</v>
      </c>
      <c r="AA104">
        <v>28.92</v>
      </c>
      <c r="AB104">
        <v>32.630000000000003</v>
      </c>
      <c r="AC104">
        <v>35.57</v>
      </c>
      <c r="AD104">
        <v>36.76</v>
      </c>
      <c r="AE104">
        <v>37.659999999999997</v>
      </c>
      <c r="AF104">
        <v>39.96</v>
      </c>
      <c r="AG104">
        <v>40.89</v>
      </c>
      <c r="AH104">
        <v>42.16</v>
      </c>
      <c r="AI104">
        <v>43.81</v>
      </c>
      <c r="AJ104">
        <v>44.92</v>
      </c>
      <c r="AK104">
        <v>48.19</v>
      </c>
      <c r="AL104">
        <v>51.93</v>
      </c>
      <c r="AM104">
        <v>57.83</v>
      </c>
      <c r="AN104">
        <v>58.96</v>
      </c>
      <c r="AO104">
        <v>65.34</v>
      </c>
      <c r="AP104">
        <v>71.91</v>
      </c>
      <c r="AQ104">
        <v>74.989999999999995</v>
      </c>
      <c r="AR104">
        <v>83.18</v>
      </c>
      <c r="AS104">
        <v>87.88</v>
      </c>
      <c r="AT104">
        <v>100</v>
      </c>
      <c r="AU104">
        <v>100</v>
      </c>
    </row>
    <row r="105" spans="26:47">
      <c r="Z105">
        <v>10.5</v>
      </c>
      <c r="AA105">
        <v>28.98</v>
      </c>
      <c r="AB105">
        <v>32.75</v>
      </c>
      <c r="AC105">
        <v>35.630000000000003</v>
      </c>
      <c r="AD105">
        <v>36.79</v>
      </c>
      <c r="AE105">
        <v>37.68</v>
      </c>
      <c r="AF105">
        <v>39.97</v>
      </c>
      <c r="AG105">
        <v>40.92</v>
      </c>
      <c r="AH105">
        <v>42.16</v>
      </c>
      <c r="AI105">
        <v>43.83</v>
      </c>
      <c r="AJ105">
        <v>44.95</v>
      </c>
      <c r="AK105">
        <v>48.32</v>
      </c>
      <c r="AL105">
        <v>52.18</v>
      </c>
      <c r="AM105">
        <v>58.25</v>
      </c>
      <c r="AN105">
        <v>59.4</v>
      </c>
      <c r="AO105">
        <v>65.87</v>
      </c>
      <c r="AP105">
        <v>72.489999999999995</v>
      </c>
      <c r="AQ105">
        <v>75.52</v>
      </c>
      <c r="AR105">
        <v>83.77</v>
      </c>
      <c r="AS105">
        <v>88.39</v>
      </c>
      <c r="AT105">
        <v>100</v>
      </c>
      <c r="AU105">
        <v>100</v>
      </c>
    </row>
    <row r="106" spans="26:47">
      <c r="Z106">
        <v>10.58</v>
      </c>
      <c r="AA106">
        <v>29.04</v>
      </c>
      <c r="AB106">
        <v>32.869999999999997</v>
      </c>
      <c r="AC106">
        <v>35.68</v>
      </c>
      <c r="AD106">
        <v>36.82</v>
      </c>
      <c r="AE106">
        <v>37.69</v>
      </c>
      <c r="AF106">
        <v>39.99</v>
      </c>
      <c r="AG106">
        <v>40.94</v>
      </c>
      <c r="AH106">
        <v>42.16</v>
      </c>
      <c r="AI106">
        <v>43.85</v>
      </c>
      <c r="AJ106">
        <v>44.99</v>
      </c>
      <c r="AK106">
        <v>48.45</v>
      </c>
      <c r="AL106">
        <v>52.43</v>
      </c>
      <c r="AM106">
        <v>58.66</v>
      </c>
      <c r="AN106">
        <v>59.84</v>
      </c>
      <c r="AO106">
        <v>66.41</v>
      </c>
      <c r="AP106">
        <v>73.08</v>
      </c>
      <c r="AQ106">
        <v>76.05</v>
      </c>
      <c r="AR106">
        <v>84.35</v>
      </c>
      <c r="AS106">
        <v>88.91</v>
      </c>
      <c r="AT106">
        <v>100</v>
      </c>
      <c r="AU106">
        <v>100</v>
      </c>
    </row>
    <row r="107" spans="26:47">
      <c r="Z107">
        <v>10.67</v>
      </c>
      <c r="AA107">
        <v>29.09</v>
      </c>
      <c r="AB107">
        <v>32.979999999999997</v>
      </c>
      <c r="AC107">
        <v>35.74</v>
      </c>
      <c r="AD107">
        <v>36.85</v>
      </c>
      <c r="AE107">
        <v>37.700000000000003</v>
      </c>
      <c r="AF107">
        <v>40</v>
      </c>
      <c r="AG107">
        <v>40.97</v>
      </c>
      <c r="AH107">
        <v>42.16</v>
      </c>
      <c r="AI107">
        <v>43.87</v>
      </c>
      <c r="AJ107">
        <v>45.02</v>
      </c>
      <c r="AK107">
        <v>48.58</v>
      </c>
      <c r="AL107">
        <v>52.69</v>
      </c>
      <c r="AM107">
        <v>59.09</v>
      </c>
      <c r="AN107">
        <v>60.29</v>
      </c>
      <c r="AO107">
        <v>66.95</v>
      </c>
      <c r="AP107">
        <v>73.67</v>
      </c>
      <c r="AQ107">
        <v>76.58</v>
      </c>
      <c r="AR107">
        <v>84.95</v>
      </c>
      <c r="AS107">
        <v>89.42</v>
      </c>
      <c r="AT107">
        <v>100</v>
      </c>
      <c r="AU107">
        <v>100</v>
      </c>
    </row>
    <row r="108" spans="26:47">
      <c r="Z108">
        <v>10.75</v>
      </c>
      <c r="AA108">
        <v>29.15</v>
      </c>
      <c r="AB108">
        <v>33.1</v>
      </c>
      <c r="AC108">
        <v>35.79</v>
      </c>
      <c r="AD108">
        <v>36.880000000000003</v>
      </c>
      <c r="AE108">
        <v>37.71</v>
      </c>
      <c r="AF108">
        <v>40.01</v>
      </c>
      <c r="AG108">
        <v>40.99</v>
      </c>
      <c r="AH108">
        <v>42.16</v>
      </c>
      <c r="AI108">
        <v>43.89</v>
      </c>
      <c r="AJ108">
        <v>45.05</v>
      </c>
      <c r="AK108">
        <v>48.72</v>
      </c>
      <c r="AL108">
        <v>52.94</v>
      </c>
      <c r="AM108">
        <v>59.51</v>
      </c>
      <c r="AN108">
        <v>60.74</v>
      </c>
      <c r="AO108">
        <v>67.489999999999995</v>
      </c>
      <c r="AP108">
        <v>74.27</v>
      </c>
      <c r="AQ108">
        <v>77.12</v>
      </c>
      <c r="AR108">
        <v>85.54</v>
      </c>
      <c r="AS108">
        <v>89.95</v>
      </c>
      <c r="AT108">
        <v>100</v>
      </c>
      <c r="AU108">
        <v>100</v>
      </c>
    </row>
    <row r="109" spans="26:47">
      <c r="Z109">
        <v>10.83</v>
      </c>
      <c r="AA109">
        <v>29.2</v>
      </c>
      <c r="AB109">
        <v>33.22</v>
      </c>
      <c r="AC109">
        <v>35.840000000000003</v>
      </c>
      <c r="AD109">
        <v>36.909999999999997</v>
      </c>
      <c r="AE109">
        <v>37.72</v>
      </c>
      <c r="AF109">
        <v>40.01</v>
      </c>
      <c r="AG109">
        <v>41.01</v>
      </c>
      <c r="AH109">
        <v>42.16</v>
      </c>
      <c r="AI109">
        <v>43.91</v>
      </c>
      <c r="AJ109">
        <v>45.08</v>
      </c>
      <c r="AK109">
        <v>48.85</v>
      </c>
      <c r="AL109">
        <v>53.2</v>
      </c>
      <c r="AM109">
        <v>59.95</v>
      </c>
      <c r="AN109">
        <v>61.19</v>
      </c>
      <c r="AO109">
        <v>68.05</v>
      </c>
      <c r="AP109">
        <v>74.87</v>
      </c>
      <c r="AQ109">
        <v>77.67</v>
      </c>
      <c r="AR109">
        <v>86.14</v>
      </c>
      <c r="AS109">
        <v>90.47</v>
      </c>
      <c r="AT109">
        <v>100</v>
      </c>
      <c r="AU109">
        <v>100</v>
      </c>
    </row>
    <row r="110" spans="26:47">
      <c r="Z110">
        <v>10.92</v>
      </c>
      <c r="AA110">
        <v>29.25</v>
      </c>
      <c r="AB110">
        <v>33.340000000000003</v>
      </c>
      <c r="AC110">
        <v>35.9</v>
      </c>
      <c r="AD110">
        <v>36.93</v>
      </c>
      <c r="AE110">
        <v>37.72</v>
      </c>
      <c r="AF110">
        <v>40.020000000000003</v>
      </c>
      <c r="AG110">
        <v>41.03</v>
      </c>
      <c r="AH110">
        <v>42.15</v>
      </c>
      <c r="AI110">
        <v>43.92</v>
      </c>
      <c r="AJ110">
        <v>45.11</v>
      </c>
      <c r="AK110">
        <v>48.98</v>
      </c>
      <c r="AL110">
        <v>53.46</v>
      </c>
      <c r="AM110">
        <v>60.38</v>
      </c>
      <c r="AN110">
        <v>61.65</v>
      </c>
      <c r="AO110">
        <v>68.599999999999994</v>
      </c>
      <c r="AP110">
        <v>75.48</v>
      </c>
      <c r="AQ110">
        <v>78.22</v>
      </c>
      <c r="AR110">
        <v>86.75</v>
      </c>
      <c r="AS110">
        <v>90.99</v>
      </c>
      <c r="AT110">
        <v>100</v>
      </c>
      <c r="AU110">
        <v>100</v>
      </c>
    </row>
    <row r="111" spans="26:47">
      <c r="Z111">
        <v>11</v>
      </c>
      <c r="AA111">
        <v>29.3</v>
      </c>
      <c r="AB111">
        <v>33.450000000000003</v>
      </c>
      <c r="AC111">
        <v>35.950000000000003</v>
      </c>
      <c r="AD111">
        <v>36.96</v>
      </c>
      <c r="AE111">
        <v>37.72</v>
      </c>
      <c r="AF111">
        <v>40.020000000000003</v>
      </c>
      <c r="AG111">
        <v>41.05</v>
      </c>
      <c r="AH111">
        <v>42.14</v>
      </c>
      <c r="AI111">
        <v>43.94</v>
      </c>
      <c r="AJ111">
        <v>45.14</v>
      </c>
      <c r="AK111">
        <v>49.12</v>
      </c>
      <c r="AL111">
        <v>53.73</v>
      </c>
      <c r="AM111">
        <v>60.82</v>
      </c>
      <c r="AN111">
        <v>62.12</v>
      </c>
      <c r="AO111">
        <v>69.17</v>
      </c>
      <c r="AP111">
        <v>76.099999999999994</v>
      </c>
      <c r="AQ111">
        <v>78.77</v>
      </c>
      <c r="AR111">
        <v>87.36</v>
      </c>
      <c r="AS111">
        <v>91.52</v>
      </c>
      <c r="AT111">
        <v>100</v>
      </c>
      <c r="AU111">
        <v>100</v>
      </c>
    </row>
    <row r="112" spans="26:47">
      <c r="Z112">
        <v>11.08</v>
      </c>
      <c r="AA112">
        <v>29.35</v>
      </c>
      <c r="AB112">
        <v>33.57</v>
      </c>
      <c r="AC112">
        <v>35.99</v>
      </c>
      <c r="AD112">
        <v>36.979999999999997</v>
      </c>
      <c r="AE112">
        <v>37.729999999999997</v>
      </c>
      <c r="AF112">
        <v>40.03</v>
      </c>
      <c r="AG112">
        <v>41.06</v>
      </c>
      <c r="AH112">
        <v>42.13</v>
      </c>
      <c r="AI112">
        <v>43.95</v>
      </c>
      <c r="AJ112">
        <v>45.17</v>
      </c>
      <c r="AK112">
        <v>49.25</v>
      </c>
      <c r="AL112">
        <v>53.99</v>
      </c>
      <c r="AM112">
        <v>61.27</v>
      </c>
      <c r="AN112">
        <v>62.59</v>
      </c>
      <c r="AO112">
        <v>69.739999999999995</v>
      </c>
      <c r="AP112">
        <v>76.72</v>
      </c>
      <c r="AQ112">
        <v>79.33</v>
      </c>
      <c r="AR112">
        <v>87.98</v>
      </c>
      <c r="AS112">
        <v>92.05</v>
      </c>
      <c r="AT112">
        <v>100</v>
      </c>
      <c r="AU112">
        <v>100</v>
      </c>
    </row>
    <row r="113" spans="26:47">
      <c r="Z113">
        <v>11.17</v>
      </c>
      <c r="AA113">
        <v>29.39</v>
      </c>
      <c r="AB113">
        <v>33.68</v>
      </c>
      <c r="AC113">
        <v>36.04</v>
      </c>
      <c r="AD113">
        <v>37</v>
      </c>
      <c r="AE113">
        <v>37.729999999999997</v>
      </c>
      <c r="AF113">
        <v>40.03</v>
      </c>
      <c r="AG113">
        <v>41.08</v>
      </c>
      <c r="AH113">
        <v>42.12</v>
      </c>
      <c r="AI113">
        <v>43.96</v>
      </c>
      <c r="AJ113">
        <v>45.2</v>
      </c>
      <c r="AK113">
        <v>49.39</v>
      </c>
      <c r="AL113">
        <v>54.26</v>
      </c>
      <c r="AM113">
        <v>61.72</v>
      </c>
      <c r="AN113">
        <v>63.06</v>
      </c>
      <c r="AO113">
        <v>70.31</v>
      </c>
      <c r="AP113">
        <v>77.349999999999994</v>
      </c>
      <c r="AQ113">
        <v>79.89</v>
      </c>
      <c r="AR113">
        <v>88.59</v>
      </c>
      <c r="AS113">
        <v>92.59</v>
      </c>
      <c r="AT113">
        <v>100</v>
      </c>
      <c r="AU113">
        <v>100</v>
      </c>
    </row>
    <row r="114" spans="26:47">
      <c r="Z114">
        <v>11.25</v>
      </c>
      <c r="AA114">
        <v>29.44</v>
      </c>
      <c r="AB114">
        <v>33.799999999999997</v>
      </c>
      <c r="AC114">
        <v>36.090000000000003</v>
      </c>
      <c r="AD114">
        <v>37.020000000000003</v>
      </c>
      <c r="AE114">
        <v>37.729999999999997</v>
      </c>
      <c r="AF114">
        <v>40.020000000000003</v>
      </c>
      <c r="AG114">
        <v>41.09</v>
      </c>
      <c r="AH114">
        <v>42.1</v>
      </c>
      <c r="AI114">
        <v>43.97</v>
      </c>
      <c r="AJ114">
        <v>45.22</v>
      </c>
      <c r="AK114">
        <v>49.52</v>
      </c>
      <c r="AL114">
        <v>54.53</v>
      </c>
      <c r="AM114">
        <v>62.17</v>
      </c>
      <c r="AN114">
        <v>63.54</v>
      </c>
      <c r="AO114">
        <v>70.89</v>
      </c>
      <c r="AP114">
        <v>77.98</v>
      </c>
      <c r="AQ114">
        <v>80.459999999999994</v>
      </c>
      <c r="AR114">
        <v>89.22</v>
      </c>
      <c r="AS114">
        <v>93.13</v>
      </c>
      <c r="AT114">
        <v>100</v>
      </c>
      <c r="AU114">
        <v>100</v>
      </c>
    </row>
    <row r="115" spans="26:47">
      <c r="Z115">
        <v>11.33</v>
      </c>
      <c r="AA115">
        <v>29.48</v>
      </c>
      <c r="AB115">
        <v>33.909999999999997</v>
      </c>
      <c r="AC115">
        <v>36.130000000000003</v>
      </c>
      <c r="AD115">
        <v>37.04</v>
      </c>
      <c r="AE115">
        <v>37.72</v>
      </c>
      <c r="AF115">
        <v>40.020000000000003</v>
      </c>
      <c r="AG115">
        <v>41.1</v>
      </c>
      <c r="AH115">
        <v>42.09</v>
      </c>
      <c r="AI115">
        <v>43.98</v>
      </c>
      <c r="AJ115">
        <v>45.25</v>
      </c>
      <c r="AK115">
        <v>49.66</v>
      </c>
      <c r="AL115">
        <v>54.8</v>
      </c>
      <c r="AM115">
        <v>62.63</v>
      </c>
      <c r="AN115">
        <v>64.03</v>
      </c>
      <c r="AO115">
        <v>71.48</v>
      </c>
      <c r="AP115">
        <v>78.62</v>
      </c>
      <c r="AQ115">
        <v>81.03</v>
      </c>
      <c r="AR115">
        <v>89.85</v>
      </c>
      <c r="AS115">
        <v>93.67</v>
      </c>
      <c r="AT115">
        <v>100</v>
      </c>
      <c r="AU115">
        <v>100</v>
      </c>
    </row>
    <row r="116" spans="26:47">
      <c r="Z116">
        <v>11.42</v>
      </c>
      <c r="AA116">
        <v>29.52</v>
      </c>
      <c r="AB116">
        <v>34.020000000000003</v>
      </c>
      <c r="AC116">
        <v>36.18</v>
      </c>
      <c r="AD116">
        <v>37.06</v>
      </c>
      <c r="AE116">
        <v>37.72</v>
      </c>
      <c r="AF116">
        <v>40.020000000000003</v>
      </c>
      <c r="AG116">
        <v>41.11</v>
      </c>
      <c r="AH116">
        <v>42.07</v>
      </c>
      <c r="AI116">
        <v>43.98</v>
      </c>
      <c r="AJ116">
        <v>45.27</v>
      </c>
      <c r="AK116">
        <v>49.79</v>
      </c>
      <c r="AL116">
        <v>55.08</v>
      </c>
      <c r="AM116">
        <v>63.09</v>
      </c>
      <c r="AN116">
        <v>64.52</v>
      </c>
      <c r="AO116">
        <v>72.069999999999993</v>
      </c>
      <c r="AP116">
        <v>79.27</v>
      </c>
      <c r="AQ116">
        <v>81.599999999999994</v>
      </c>
      <c r="AR116">
        <v>90.48</v>
      </c>
      <c r="AS116">
        <v>94.21</v>
      </c>
      <c r="AT116">
        <v>100</v>
      </c>
      <c r="AU116">
        <v>100</v>
      </c>
    </row>
    <row r="117" spans="26:47">
      <c r="Z117">
        <v>11.5</v>
      </c>
      <c r="AA117">
        <v>29.56</v>
      </c>
      <c r="AB117">
        <v>34.14</v>
      </c>
      <c r="AC117">
        <v>36.22</v>
      </c>
      <c r="AD117">
        <v>37.07</v>
      </c>
      <c r="AE117">
        <v>37.71</v>
      </c>
      <c r="AF117">
        <v>40.01</v>
      </c>
      <c r="AG117">
        <v>41.12</v>
      </c>
      <c r="AH117">
        <v>42.05</v>
      </c>
      <c r="AI117">
        <v>43.99</v>
      </c>
      <c r="AJ117">
        <v>45.29</v>
      </c>
      <c r="AK117">
        <v>49.93</v>
      </c>
      <c r="AL117">
        <v>55.36</v>
      </c>
      <c r="AM117">
        <v>63.56</v>
      </c>
      <c r="AN117">
        <v>65.02</v>
      </c>
      <c r="AO117">
        <v>72.67</v>
      </c>
      <c r="AP117">
        <v>79.92</v>
      </c>
      <c r="AQ117">
        <v>82.18</v>
      </c>
      <c r="AR117">
        <v>91.12</v>
      </c>
      <c r="AS117">
        <v>94.75</v>
      </c>
      <c r="AT117">
        <v>100</v>
      </c>
      <c r="AU117">
        <v>100</v>
      </c>
    </row>
    <row r="118" spans="26:47">
      <c r="Z118">
        <v>11.58</v>
      </c>
      <c r="AA118">
        <v>29.6</v>
      </c>
      <c r="AB118">
        <v>34.25</v>
      </c>
      <c r="AC118">
        <v>36.26</v>
      </c>
      <c r="AD118">
        <v>37.090000000000003</v>
      </c>
      <c r="AE118">
        <v>37.71</v>
      </c>
      <c r="AF118">
        <v>40</v>
      </c>
      <c r="AG118">
        <v>41.13</v>
      </c>
      <c r="AH118">
        <v>42.03</v>
      </c>
      <c r="AI118">
        <v>43.99</v>
      </c>
      <c r="AJ118">
        <v>45.31</v>
      </c>
      <c r="AK118">
        <v>50.07</v>
      </c>
      <c r="AL118">
        <v>55.64</v>
      </c>
      <c r="AM118">
        <v>64.03</v>
      </c>
      <c r="AN118">
        <v>65.52</v>
      </c>
      <c r="AO118">
        <v>73.27</v>
      </c>
      <c r="AP118">
        <v>80.58</v>
      </c>
      <c r="AQ118">
        <v>82.77</v>
      </c>
      <c r="AR118">
        <v>91.76</v>
      </c>
      <c r="AS118">
        <v>95.3</v>
      </c>
      <c r="AT118">
        <v>100</v>
      </c>
      <c r="AU118">
        <v>100</v>
      </c>
    </row>
    <row r="119" spans="26:47">
      <c r="Z119">
        <v>11.67</v>
      </c>
      <c r="AA119">
        <v>29.64</v>
      </c>
      <c r="AB119">
        <v>34.36</v>
      </c>
      <c r="AC119">
        <v>36.299999999999997</v>
      </c>
      <c r="AD119">
        <v>37.1</v>
      </c>
      <c r="AE119">
        <v>37.700000000000003</v>
      </c>
      <c r="AF119">
        <v>39.99</v>
      </c>
      <c r="AG119">
        <v>41.14</v>
      </c>
      <c r="AH119">
        <v>42</v>
      </c>
      <c r="AI119">
        <v>44</v>
      </c>
      <c r="AJ119">
        <v>45.33</v>
      </c>
      <c r="AK119">
        <v>50.2</v>
      </c>
      <c r="AL119">
        <v>55.92</v>
      </c>
      <c r="AM119">
        <v>64.510000000000005</v>
      </c>
      <c r="AN119">
        <v>66.02</v>
      </c>
      <c r="AO119">
        <v>73.88</v>
      </c>
      <c r="AP119">
        <v>81.239999999999995</v>
      </c>
      <c r="AQ119">
        <v>83.36</v>
      </c>
      <c r="AR119">
        <v>92.4</v>
      </c>
      <c r="AS119">
        <v>95.85</v>
      </c>
      <c r="AT119">
        <v>100</v>
      </c>
      <c r="AU119">
        <v>100</v>
      </c>
    </row>
    <row r="120" spans="26:47">
      <c r="Z120">
        <v>11.75</v>
      </c>
      <c r="AA120">
        <v>29.67</v>
      </c>
      <c r="AB120">
        <v>34.479999999999997</v>
      </c>
      <c r="AC120">
        <v>36.340000000000003</v>
      </c>
      <c r="AD120">
        <v>37.11</v>
      </c>
      <c r="AE120">
        <v>37.69</v>
      </c>
      <c r="AF120">
        <v>39.979999999999997</v>
      </c>
      <c r="AG120">
        <v>41.14</v>
      </c>
      <c r="AH120">
        <v>41.98</v>
      </c>
      <c r="AI120">
        <v>44</v>
      </c>
      <c r="AJ120">
        <v>45.35</v>
      </c>
      <c r="AK120">
        <v>50.34</v>
      </c>
      <c r="AL120">
        <v>56.2</v>
      </c>
      <c r="AM120">
        <v>64.989999999999995</v>
      </c>
      <c r="AN120">
        <v>66.53</v>
      </c>
      <c r="AO120">
        <v>74.489999999999995</v>
      </c>
      <c r="AP120">
        <v>81.91</v>
      </c>
      <c r="AQ120">
        <v>83.95</v>
      </c>
      <c r="AR120">
        <v>93.05</v>
      </c>
      <c r="AS120">
        <v>96.41</v>
      </c>
      <c r="AT120">
        <v>100</v>
      </c>
      <c r="AU120">
        <v>100</v>
      </c>
    </row>
    <row r="121" spans="26:47">
      <c r="Z121">
        <v>11.83</v>
      </c>
      <c r="AA121">
        <v>29.71</v>
      </c>
      <c r="AB121">
        <v>34.590000000000003</v>
      </c>
      <c r="AC121">
        <v>36.380000000000003</v>
      </c>
      <c r="AD121">
        <v>37.119999999999997</v>
      </c>
      <c r="AE121">
        <v>37.67</v>
      </c>
      <c r="AF121">
        <v>39.96</v>
      </c>
      <c r="AG121">
        <v>41.15</v>
      </c>
      <c r="AH121">
        <v>41.95</v>
      </c>
      <c r="AI121">
        <v>44</v>
      </c>
      <c r="AJ121">
        <v>45.36</v>
      </c>
      <c r="AK121">
        <v>50.48</v>
      </c>
      <c r="AL121">
        <v>56.49</v>
      </c>
      <c r="AM121">
        <v>65.48</v>
      </c>
      <c r="AN121">
        <v>67.040000000000006</v>
      </c>
      <c r="AO121">
        <v>75.11</v>
      </c>
      <c r="AP121">
        <v>82.58</v>
      </c>
      <c r="AQ121">
        <v>84.55</v>
      </c>
      <c r="AR121">
        <v>93.71</v>
      </c>
      <c r="AS121">
        <v>96.97</v>
      </c>
      <c r="AT121">
        <v>100</v>
      </c>
      <c r="AU121">
        <v>100</v>
      </c>
    </row>
    <row r="122" spans="26:47">
      <c r="Z122">
        <v>11.92</v>
      </c>
      <c r="AA122">
        <v>29.74</v>
      </c>
      <c r="AB122">
        <v>34.700000000000003</v>
      </c>
      <c r="AC122">
        <v>36.42</v>
      </c>
      <c r="AD122">
        <v>37.130000000000003</v>
      </c>
      <c r="AE122">
        <v>37.659999999999997</v>
      </c>
      <c r="AF122">
        <v>39.950000000000003</v>
      </c>
      <c r="AG122">
        <v>41.15</v>
      </c>
      <c r="AH122">
        <v>41.92</v>
      </c>
      <c r="AI122">
        <v>43.99</v>
      </c>
      <c r="AJ122">
        <v>45.38</v>
      </c>
      <c r="AK122">
        <v>50.62</v>
      </c>
      <c r="AL122">
        <v>56.77</v>
      </c>
      <c r="AM122">
        <v>65.97</v>
      </c>
      <c r="AN122">
        <v>67.56</v>
      </c>
      <c r="AO122">
        <v>75.739999999999995</v>
      </c>
      <c r="AP122">
        <v>83.26</v>
      </c>
      <c r="AQ122">
        <v>85.16</v>
      </c>
      <c r="AR122">
        <v>94.37</v>
      </c>
      <c r="AS122">
        <v>97.53</v>
      </c>
      <c r="AT122">
        <v>100</v>
      </c>
      <c r="AU122">
        <v>100</v>
      </c>
    </row>
    <row r="123" spans="26:47">
      <c r="Z123">
        <v>12</v>
      </c>
      <c r="AA123">
        <v>29.77</v>
      </c>
      <c r="AB123">
        <v>34.81</v>
      </c>
      <c r="AC123">
        <v>36.46</v>
      </c>
      <c r="AD123">
        <v>37.14</v>
      </c>
      <c r="AE123">
        <v>37.64</v>
      </c>
      <c r="AF123">
        <v>39.93</v>
      </c>
      <c r="AG123">
        <v>41.15</v>
      </c>
      <c r="AH123">
        <v>41.89</v>
      </c>
      <c r="AI123">
        <v>43.99</v>
      </c>
      <c r="AJ123">
        <v>45.39</v>
      </c>
      <c r="AK123">
        <v>50.75</v>
      </c>
      <c r="AL123">
        <v>57.06</v>
      </c>
      <c r="AM123">
        <v>66.459999999999994</v>
      </c>
      <c r="AN123">
        <v>68.09</v>
      </c>
      <c r="AO123">
        <v>76.37</v>
      </c>
      <c r="AP123">
        <v>83.94</v>
      </c>
      <c r="AQ123">
        <v>85.76</v>
      </c>
      <c r="AR123">
        <v>95.03</v>
      </c>
      <c r="AS123">
        <v>98.09</v>
      </c>
      <c r="AT123">
        <v>100</v>
      </c>
      <c r="AU123">
        <v>100</v>
      </c>
    </row>
  </sheetData>
  <mergeCells count="1">
    <mergeCell ref="B1:V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AU123"/>
  <sheetViews>
    <sheetView topLeftCell="AC102" workbookViewId="0">
      <selection activeCell="W4" sqref="W4"/>
    </sheetView>
  </sheetViews>
  <sheetFormatPr baseColWidth="10" defaultColWidth="11" defaultRowHeight="16"/>
  <cols>
    <col min="1" max="1" width="10.5" bestFit="1" customWidth="1"/>
    <col min="2" max="21" width="3.33203125" bestFit="1" customWidth="1"/>
  </cols>
  <sheetData>
    <row r="1" spans="1:47" ht="17" thickBot="1">
      <c r="A1" s="23" t="s">
        <v>69</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10.1</v>
      </c>
      <c r="C3" s="8">
        <v>10.6</v>
      </c>
      <c r="D3" s="7">
        <v>12.1</v>
      </c>
      <c r="E3" s="8">
        <v>13.9</v>
      </c>
      <c r="F3" s="7">
        <v>16.3</v>
      </c>
      <c r="G3" s="8">
        <v>16.8</v>
      </c>
      <c r="H3" s="7">
        <v>17.2</v>
      </c>
      <c r="I3" s="8">
        <v>18</v>
      </c>
      <c r="J3" s="7">
        <v>18.899999999999999</v>
      </c>
      <c r="K3" s="8">
        <v>19.8</v>
      </c>
      <c r="L3" s="7">
        <v>21.6</v>
      </c>
      <c r="M3" s="8">
        <v>24.7</v>
      </c>
      <c r="N3" s="7">
        <v>26.2</v>
      </c>
      <c r="O3" s="8">
        <v>27.5</v>
      </c>
      <c r="P3" s="7">
        <v>29.1</v>
      </c>
      <c r="Q3" s="8">
        <v>30.1</v>
      </c>
      <c r="R3" s="7">
        <v>30.5</v>
      </c>
      <c r="S3" s="8">
        <v>31</v>
      </c>
      <c r="T3" s="7">
        <v>32.200000000000003</v>
      </c>
      <c r="U3" s="8">
        <v>34.6</v>
      </c>
      <c r="V3" s="9">
        <v>35.1</v>
      </c>
      <c r="Z3">
        <v>2</v>
      </c>
      <c r="AA3">
        <v>7.47</v>
      </c>
      <c r="AB3">
        <v>8.66</v>
      </c>
      <c r="AC3">
        <v>11.3</v>
      </c>
      <c r="AD3">
        <v>14.75</v>
      </c>
      <c r="AE3">
        <v>17.48</v>
      </c>
      <c r="AF3">
        <v>18.66</v>
      </c>
      <c r="AG3">
        <v>19.5</v>
      </c>
      <c r="AH3">
        <v>20.76</v>
      </c>
      <c r="AI3">
        <v>21.99</v>
      </c>
      <c r="AJ3">
        <v>23.06</v>
      </c>
      <c r="AK3">
        <v>24.97</v>
      </c>
      <c r="AL3">
        <v>27.21</v>
      </c>
      <c r="AM3">
        <v>28.37</v>
      </c>
      <c r="AN3">
        <v>29.02</v>
      </c>
      <c r="AO3">
        <v>30.35</v>
      </c>
      <c r="AP3">
        <v>31.37</v>
      </c>
      <c r="AQ3">
        <v>32.020000000000003</v>
      </c>
      <c r="AR3">
        <v>33.03</v>
      </c>
      <c r="AS3">
        <v>34.31</v>
      </c>
      <c r="AT3">
        <v>36.270000000000003</v>
      </c>
      <c r="AU3">
        <v>37.53</v>
      </c>
    </row>
    <row r="4" spans="1:47">
      <c r="A4" s="6" t="s">
        <v>22</v>
      </c>
      <c r="B4" s="7">
        <v>9.6</v>
      </c>
      <c r="C4" s="8">
        <v>10.199999999999999</v>
      </c>
      <c r="D4" s="7">
        <v>12</v>
      </c>
      <c r="E4" s="8">
        <v>14.1</v>
      </c>
      <c r="F4" s="7">
        <v>16.600000000000001</v>
      </c>
      <c r="G4" s="8">
        <v>17.2</v>
      </c>
      <c r="H4" s="7">
        <v>17.7</v>
      </c>
      <c r="I4" s="8">
        <v>18.600000000000001</v>
      </c>
      <c r="J4" s="7">
        <v>19.5</v>
      </c>
      <c r="K4" s="8">
        <v>20.5</v>
      </c>
      <c r="L4" s="7">
        <v>22.3</v>
      </c>
      <c r="M4" s="8">
        <v>25.2</v>
      </c>
      <c r="N4" s="7">
        <v>26.7</v>
      </c>
      <c r="O4" s="8">
        <v>27.8</v>
      </c>
      <c r="P4" s="7">
        <v>29.4</v>
      </c>
      <c r="Q4" s="8">
        <v>30.3</v>
      </c>
      <c r="R4" s="7">
        <v>30.8</v>
      </c>
      <c r="S4" s="8">
        <v>31.4</v>
      </c>
      <c r="T4" s="7">
        <v>32.700000000000003</v>
      </c>
      <c r="U4" s="8">
        <v>34.9</v>
      </c>
      <c r="V4" s="9">
        <v>35.6</v>
      </c>
      <c r="Z4">
        <v>2.08</v>
      </c>
      <c r="AA4">
        <v>7.35</v>
      </c>
      <c r="AB4">
        <v>8.57</v>
      </c>
      <c r="AC4">
        <v>11.27</v>
      </c>
      <c r="AD4">
        <v>14.79</v>
      </c>
      <c r="AE4">
        <v>17.53</v>
      </c>
      <c r="AF4">
        <v>18.739999999999998</v>
      </c>
      <c r="AG4">
        <v>19.600000000000001</v>
      </c>
      <c r="AH4">
        <v>20.88</v>
      </c>
      <c r="AI4">
        <v>22.12</v>
      </c>
      <c r="AJ4">
        <v>23.2</v>
      </c>
      <c r="AK4">
        <v>25.11</v>
      </c>
      <c r="AL4">
        <v>27.31</v>
      </c>
      <c r="AM4">
        <v>28.46</v>
      </c>
      <c r="AN4">
        <v>29.09</v>
      </c>
      <c r="AO4">
        <v>30.41</v>
      </c>
      <c r="AP4">
        <v>31.43</v>
      </c>
      <c r="AQ4">
        <v>32.090000000000003</v>
      </c>
      <c r="AR4">
        <v>33.119999999999997</v>
      </c>
      <c r="AS4">
        <v>34.4</v>
      </c>
      <c r="AT4">
        <v>36.35</v>
      </c>
      <c r="AU4">
        <v>37.65</v>
      </c>
    </row>
    <row r="5" spans="1:47">
      <c r="A5" s="6" t="s">
        <v>23</v>
      </c>
      <c r="B5" s="7">
        <v>9</v>
      </c>
      <c r="C5" s="8">
        <v>9.8000000000000007</v>
      </c>
      <c r="D5" s="7">
        <v>11.8</v>
      </c>
      <c r="E5" s="8">
        <v>14.3</v>
      </c>
      <c r="F5" s="7">
        <v>16.8</v>
      </c>
      <c r="G5" s="8">
        <v>17.600000000000001</v>
      </c>
      <c r="H5" s="7">
        <v>18.100000000000001</v>
      </c>
      <c r="I5" s="8">
        <v>19.100000000000001</v>
      </c>
      <c r="J5" s="7">
        <v>20.2</v>
      </c>
      <c r="K5" s="8">
        <v>21.2</v>
      </c>
      <c r="L5" s="7">
        <v>23</v>
      </c>
      <c r="M5" s="8">
        <v>25.7</v>
      </c>
      <c r="N5" s="7">
        <v>27.1</v>
      </c>
      <c r="O5" s="8">
        <v>28.1</v>
      </c>
      <c r="P5" s="7">
        <v>29.6</v>
      </c>
      <c r="Q5" s="8">
        <v>30.6</v>
      </c>
      <c r="R5" s="7">
        <v>31.1</v>
      </c>
      <c r="S5" s="8">
        <v>31.8</v>
      </c>
      <c r="T5" s="7">
        <v>33.1</v>
      </c>
      <c r="U5" s="8">
        <v>35.200000000000003</v>
      </c>
      <c r="V5" s="9">
        <v>36.1</v>
      </c>
      <c r="Z5">
        <v>2.17</v>
      </c>
      <c r="AA5">
        <v>7.24</v>
      </c>
      <c r="AB5">
        <v>8.48</v>
      </c>
      <c r="AC5">
        <v>11.23</v>
      </c>
      <c r="AD5">
        <v>14.82</v>
      </c>
      <c r="AE5">
        <v>17.579999999999998</v>
      </c>
      <c r="AF5">
        <v>18.82</v>
      </c>
      <c r="AG5">
        <v>19.7</v>
      </c>
      <c r="AH5">
        <v>20.99</v>
      </c>
      <c r="AI5">
        <v>22.25</v>
      </c>
      <c r="AJ5">
        <v>23.34</v>
      </c>
      <c r="AK5">
        <v>25.25</v>
      </c>
      <c r="AL5">
        <v>27.41</v>
      </c>
      <c r="AM5">
        <v>28.54</v>
      </c>
      <c r="AN5">
        <v>29.15</v>
      </c>
      <c r="AO5">
        <v>30.46</v>
      </c>
      <c r="AP5">
        <v>31.48</v>
      </c>
      <c r="AQ5">
        <v>32.159999999999997</v>
      </c>
      <c r="AR5">
        <v>33.21</v>
      </c>
      <c r="AS5">
        <v>34.49</v>
      </c>
      <c r="AT5">
        <v>36.43</v>
      </c>
      <c r="AU5">
        <v>37.76</v>
      </c>
    </row>
    <row r="6" spans="1:47" ht="17" thickBot="1">
      <c r="A6" s="10" t="s">
        <v>24</v>
      </c>
      <c r="B6" s="11">
        <v>8.6</v>
      </c>
      <c r="C6" s="12">
        <v>9.5</v>
      </c>
      <c r="D6" s="11">
        <v>11.6</v>
      </c>
      <c r="E6" s="12">
        <v>14.4</v>
      </c>
      <c r="F6" s="11">
        <v>17</v>
      </c>
      <c r="G6" s="12">
        <v>17.899999999999999</v>
      </c>
      <c r="H6" s="11">
        <v>18.600000000000001</v>
      </c>
      <c r="I6" s="12">
        <v>19.600000000000001</v>
      </c>
      <c r="J6" s="11">
        <v>20.7</v>
      </c>
      <c r="K6" s="12">
        <v>21.8</v>
      </c>
      <c r="L6" s="11">
        <v>23.6</v>
      </c>
      <c r="M6" s="12">
        <v>26.2</v>
      </c>
      <c r="N6" s="11">
        <v>27.5</v>
      </c>
      <c r="O6" s="12">
        <v>28.4</v>
      </c>
      <c r="P6" s="11">
        <v>29.8</v>
      </c>
      <c r="Q6" s="12">
        <v>30.8</v>
      </c>
      <c r="R6" s="11">
        <v>31.4</v>
      </c>
      <c r="S6" s="12">
        <v>32.200000000000003</v>
      </c>
      <c r="T6" s="11">
        <v>33.5</v>
      </c>
      <c r="U6" s="12">
        <v>35.5</v>
      </c>
      <c r="V6" s="13">
        <v>36.5</v>
      </c>
      <c r="Z6">
        <v>2.25</v>
      </c>
      <c r="AA6">
        <v>7.12</v>
      </c>
      <c r="AB6">
        <v>8.4</v>
      </c>
      <c r="AC6">
        <v>11.19</v>
      </c>
      <c r="AD6">
        <v>14.85</v>
      </c>
      <c r="AE6">
        <v>17.62</v>
      </c>
      <c r="AF6">
        <v>18.89</v>
      </c>
      <c r="AG6">
        <v>19.79</v>
      </c>
      <c r="AH6">
        <v>21.11</v>
      </c>
      <c r="AI6">
        <v>22.38</v>
      </c>
      <c r="AJ6">
        <v>23.47</v>
      </c>
      <c r="AK6">
        <v>25.39</v>
      </c>
      <c r="AL6">
        <v>27.51</v>
      </c>
      <c r="AM6">
        <v>28.63</v>
      </c>
      <c r="AN6">
        <v>29.22</v>
      </c>
      <c r="AO6">
        <v>30.51</v>
      </c>
      <c r="AP6">
        <v>31.54</v>
      </c>
      <c r="AQ6">
        <v>32.22</v>
      </c>
      <c r="AR6">
        <v>33.299999999999997</v>
      </c>
      <c r="AS6">
        <v>34.58</v>
      </c>
      <c r="AT6">
        <v>36.51</v>
      </c>
      <c r="AU6">
        <v>37.880000000000003</v>
      </c>
    </row>
    <row r="7" spans="1:47">
      <c r="A7" s="6" t="s">
        <v>25</v>
      </c>
      <c r="B7" s="7">
        <v>8.1</v>
      </c>
      <c r="C7" s="8">
        <v>9.1</v>
      </c>
      <c r="D7" s="7">
        <v>11.5</v>
      </c>
      <c r="E7" s="8">
        <v>14.6</v>
      </c>
      <c r="F7" s="7">
        <v>17.2</v>
      </c>
      <c r="G7" s="8">
        <v>18.2</v>
      </c>
      <c r="H7" s="7">
        <v>19</v>
      </c>
      <c r="I7" s="8">
        <v>20.100000000000001</v>
      </c>
      <c r="J7" s="7">
        <v>21.3</v>
      </c>
      <c r="K7" s="8">
        <v>22.3</v>
      </c>
      <c r="L7" s="7">
        <v>24.2</v>
      </c>
      <c r="M7" s="8">
        <v>26.6</v>
      </c>
      <c r="N7" s="7">
        <v>27.9</v>
      </c>
      <c r="O7" s="8">
        <v>28.7</v>
      </c>
      <c r="P7" s="7">
        <v>30.1</v>
      </c>
      <c r="Q7" s="8">
        <v>31.1</v>
      </c>
      <c r="R7" s="7">
        <v>31.7</v>
      </c>
      <c r="S7" s="8">
        <v>32.5</v>
      </c>
      <c r="T7" s="7">
        <v>33.799999999999997</v>
      </c>
      <c r="U7" s="8">
        <v>35.799999999999997</v>
      </c>
      <c r="V7" s="9">
        <v>36.9</v>
      </c>
      <c r="Z7">
        <v>2.33</v>
      </c>
      <c r="AA7">
        <v>7.01</v>
      </c>
      <c r="AB7">
        <v>8.32</v>
      </c>
      <c r="AC7">
        <v>11.15</v>
      </c>
      <c r="AD7">
        <v>14.88</v>
      </c>
      <c r="AE7">
        <v>17.66</v>
      </c>
      <c r="AF7">
        <v>18.96</v>
      </c>
      <c r="AG7">
        <v>19.89</v>
      </c>
      <c r="AH7">
        <v>21.22</v>
      </c>
      <c r="AI7">
        <v>22.5</v>
      </c>
      <c r="AJ7">
        <v>23.6</v>
      </c>
      <c r="AK7">
        <v>25.53</v>
      </c>
      <c r="AL7">
        <v>27.61</v>
      </c>
      <c r="AM7">
        <v>28.71</v>
      </c>
      <c r="AN7">
        <v>29.28</v>
      </c>
      <c r="AO7">
        <v>30.56</v>
      </c>
      <c r="AP7">
        <v>31.59</v>
      </c>
      <c r="AQ7">
        <v>32.29</v>
      </c>
      <c r="AR7">
        <v>33.39</v>
      </c>
      <c r="AS7">
        <v>34.67</v>
      </c>
      <c r="AT7">
        <v>36.590000000000003</v>
      </c>
      <c r="AU7">
        <v>37.99</v>
      </c>
    </row>
    <row r="8" spans="1:47">
      <c r="A8" s="6" t="s">
        <v>22</v>
      </c>
      <c r="B8" s="7">
        <v>7.7</v>
      </c>
      <c r="C8" s="8">
        <v>8.8000000000000007</v>
      </c>
      <c r="D8" s="7">
        <v>11.4</v>
      </c>
      <c r="E8" s="8">
        <v>14.7</v>
      </c>
      <c r="F8" s="7">
        <v>17.399999999999999</v>
      </c>
      <c r="G8" s="8">
        <v>18.5</v>
      </c>
      <c r="H8" s="7">
        <v>19.3</v>
      </c>
      <c r="I8" s="8">
        <v>20.6</v>
      </c>
      <c r="J8" s="7">
        <v>21.8</v>
      </c>
      <c r="K8" s="8">
        <v>22.8</v>
      </c>
      <c r="L8" s="7">
        <v>24.7</v>
      </c>
      <c r="M8" s="8">
        <v>27</v>
      </c>
      <c r="N8" s="7">
        <v>28.2</v>
      </c>
      <c r="O8" s="8">
        <v>28.9</v>
      </c>
      <c r="P8" s="7">
        <v>30.3</v>
      </c>
      <c r="Q8" s="8">
        <v>31.3</v>
      </c>
      <c r="R8" s="7">
        <v>31.9</v>
      </c>
      <c r="S8" s="8">
        <v>32.9</v>
      </c>
      <c r="T8" s="7">
        <v>34.200000000000003</v>
      </c>
      <c r="U8" s="8">
        <v>36.1</v>
      </c>
      <c r="V8" s="9">
        <v>37.4</v>
      </c>
      <c r="Z8">
        <v>2.42</v>
      </c>
      <c r="AA8">
        <v>6.9</v>
      </c>
      <c r="AB8">
        <v>8.23</v>
      </c>
      <c r="AC8">
        <v>11.12</v>
      </c>
      <c r="AD8">
        <v>14.91</v>
      </c>
      <c r="AE8">
        <v>17.7</v>
      </c>
      <c r="AF8">
        <v>19.03</v>
      </c>
      <c r="AG8">
        <v>19.98</v>
      </c>
      <c r="AH8">
        <v>21.33</v>
      </c>
      <c r="AI8">
        <v>22.62</v>
      </c>
      <c r="AJ8">
        <v>23.73</v>
      </c>
      <c r="AK8">
        <v>25.66</v>
      </c>
      <c r="AL8">
        <v>27.7</v>
      </c>
      <c r="AM8">
        <v>28.79</v>
      </c>
      <c r="AN8">
        <v>29.35</v>
      </c>
      <c r="AO8">
        <v>30.61</v>
      </c>
      <c r="AP8">
        <v>31.64</v>
      </c>
      <c r="AQ8">
        <v>32.35</v>
      </c>
      <c r="AR8">
        <v>33.47</v>
      </c>
      <c r="AS8">
        <v>34.76</v>
      </c>
      <c r="AT8">
        <v>36.67</v>
      </c>
      <c r="AU8">
        <v>38.1</v>
      </c>
    </row>
    <row r="9" spans="1:47">
      <c r="A9" s="6" t="s">
        <v>23</v>
      </c>
      <c r="B9" s="7">
        <v>7.3</v>
      </c>
      <c r="C9" s="8">
        <v>8.5</v>
      </c>
      <c r="D9" s="7">
        <v>11.2</v>
      </c>
      <c r="E9" s="8">
        <v>14.8</v>
      </c>
      <c r="F9" s="7">
        <v>17.600000000000001</v>
      </c>
      <c r="G9" s="8">
        <v>18.8</v>
      </c>
      <c r="H9" s="7">
        <v>19.7</v>
      </c>
      <c r="I9" s="8">
        <v>21</v>
      </c>
      <c r="J9" s="7">
        <v>22.2</v>
      </c>
      <c r="K9" s="8">
        <v>23.3</v>
      </c>
      <c r="L9" s="7">
        <v>25.2</v>
      </c>
      <c r="M9" s="8">
        <v>27.4</v>
      </c>
      <c r="N9" s="7">
        <v>28.5</v>
      </c>
      <c r="O9" s="8">
        <v>29.1</v>
      </c>
      <c r="P9" s="7">
        <v>30.5</v>
      </c>
      <c r="Q9" s="8">
        <v>31.5</v>
      </c>
      <c r="R9" s="7">
        <v>32.1</v>
      </c>
      <c r="S9" s="8">
        <v>33.200000000000003</v>
      </c>
      <c r="T9" s="7">
        <v>34.5</v>
      </c>
      <c r="U9" s="8">
        <v>36.4</v>
      </c>
      <c r="V9" s="9">
        <v>37.700000000000003</v>
      </c>
      <c r="Z9">
        <v>2.5</v>
      </c>
      <c r="AA9">
        <v>6.79</v>
      </c>
      <c r="AB9">
        <v>8.15</v>
      </c>
      <c r="AC9">
        <v>11.08</v>
      </c>
      <c r="AD9">
        <v>14.94</v>
      </c>
      <c r="AE9">
        <v>17.739999999999998</v>
      </c>
      <c r="AF9">
        <v>19.100000000000001</v>
      </c>
      <c r="AG9">
        <v>20.07</v>
      </c>
      <c r="AH9">
        <v>21.43</v>
      </c>
      <c r="AI9">
        <v>22.74</v>
      </c>
      <c r="AJ9">
        <v>23.85</v>
      </c>
      <c r="AK9">
        <v>25.78</v>
      </c>
      <c r="AL9">
        <v>27.79</v>
      </c>
      <c r="AM9">
        <v>28.87</v>
      </c>
      <c r="AN9">
        <v>29.41</v>
      </c>
      <c r="AO9">
        <v>30.66</v>
      </c>
      <c r="AP9">
        <v>31.69</v>
      </c>
      <c r="AQ9">
        <v>32.409999999999997</v>
      </c>
      <c r="AR9">
        <v>33.56</v>
      </c>
      <c r="AS9">
        <v>34.840000000000003</v>
      </c>
      <c r="AT9">
        <v>36.75</v>
      </c>
      <c r="AU9">
        <v>38.21</v>
      </c>
    </row>
    <row r="10" spans="1:47" ht="17" thickBot="1">
      <c r="A10" s="10" t="s">
        <v>24</v>
      </c>
      <c r="B10" s="11">
        <v>6.9</v>
      </c>
      <c r="C10" s="12">
        <v>8.1999999999999993</v>
      </c>
      <c r="D10" s="11">
        <v>11.1</v>
      </c>
      <c r="E10" s="12">
        <v>14.9</v>
      </c>
      <c r="F10" s="11">
        <v>17.7</v>
      </c>
      <c r="G10" s="12">
        <v>19.100000000000001</v>
      </c>
      <c r="H10" s="11">
        <v>20</v>
      </c>
      <c r="I10" s="12">
        <v>21.4</v>
      </c>
      <c r="J10" s="11">
        <v>22.7</v>
      </c>
      <c r="K10" s="12">
        <v>23.8</v>
      </c>
      <c r="L10" s="11">
        <v>25.7</v>
      </c>
      <c r="M10" s="12">
        <v>27.7</v>
      </c>
      <c r="N10" s="11">
        <v>28.8</v>
      </c>
      <c r="O10" s="12">
        <v>29.4</v>
      </c>
      <c r="P10" s="11">
        <v>30.6</v>
      </c>
      <c r="Q10" s="12">
        <v>31.7</v>
      </c>
      <c r="R10" s="11">
        <v>32.4</v>
      </c>
      <c r="S10" s="12">
        <v>33.5</v>
      </c>
      <c r="T10" s="11">
        <v>34.799999999999997</v>
      </c>
      <c r="U10" s="12">
        <v>36.700000000000003</v>
      </c>
      <c r="V10" s="13">
        <v>38.1</v>
      </c>
      <c r="Z10">
        <v>2.58</v>
      </c>
      <c r="AA10">
        <v>6.68</v>
      </c>
      <c r="AB10">
        <v>8.07</v>
      </c>
      <c r="AC10">
        <v>11.04</v>
      </c>
      <c r="AD10">
        <v>14.97</v>
      </c>
      <c r="AE10">
        <v>17.78</v>
      </c>
      <c r="AF10">
        <v>19.16</v>
      </c>
      <c r="AG10">
        <v>20.149999999999999</v>
      </c>
      <c r="AH10">
        <v>21.53</v>
      </c>
      <c r="AI10">
        <v>22.85</v>
      </c>
      <c r="AJ10">
        <v>23.97</v>
      </c>
      <c r="AK10">
        <v>25.91</v>
      </c>
      <c r="AL10">
        <v>27.88</v>
      </c>
      <c r="AM10">
        <v>28.94</v>
      </c>
      <c r="AN10">
        <v>29.46</v>
      </c>
      <c r="AO10">
        <v>30.71</v>
      </c>
      <c r="AP10">
        <v>31.74</v>
      </c>
      <c r="AQ10">
        <v>32.47</v>
      </c>
      <c r="AR10">
        <v>33.64</v>
      </c>
      <c r="AS10">
        <v>34.93</v>
      </c>
      <c r="AT10">
        <v>36.83</v>
      </c>
      <c r="AU10">
        <v>38.32</v>
      </c>
    </row>
    <row r="11" spans="1:47">
      <c r="A11" s="6" t="s">
        <v>26</v>
      </c>
      <c r="B11" s="7">
        <v>6.5</v>
      </c>
      <c r="C11" s="8">
        <v>7.9</v>
      </c>
      <c r="D11" s="7">
        <v>11</v>
      </c>
      <c r="E11" s="8">
        <v>15</v>
      </c>
      <c r="F11" s="7">
        <v>17.8</v>
      </c>
      <c r="G11" s="8">
        <v>19.3</v>
      </c>
      <c r="H11" s="7">
        <v>20.3</v>
      </c>
      <c r="I11" s="8">
        <v>21.7</v>
      </c>
      <c r="J11" s="7">
        <v>23</v>
      </c>
      <c r="K11" s="8">
        <v>24.2</v>
      </c>
      <c r="L11" s="7">
        <v>26.1</v>
      </c>
      <c r="M11" s="8">
        <v>28</v>
      </c>
      <c r="N11" s="7">
        <v>29.1</v>
      </c>
      <c r="O11" s="8">
        <v>29.6</v>
      </c>
      <c r="P11" s="7">
        <v>30.8</v>
      </c>
      <c r="Q11" s="8">
        <v>31.8</v>
      </c>
      <c r="R11" s="7">
        <v>32.6</v>
      </c>
      <c r="S11" s="8">
        <v>33.799999999999997</v>
      </c>
      <c r="T11" s="7">
        <v>35.1</v>
      </c>
      <c r="U11" s="8">
        <v>37</v>
      </c>
      <c r="V11" s="9">
        <v>38.5</v>
      </c>
      <c r="Z11">
        <v>2.67</v>
      </c>
      <c r="AA11">
        <v>6.58</v>
      </c>
      <c r="AB11">
        <v>8</v>
      </c>
      <c r="AC11">
        <v>11.01</v>
      </c>
      <c r="AD11">
        <v>15</v>
      </c>
      <c r="AE11">
        <v>17.82</v>
      </c>
      <c r="AF11">
        <v>19.23</v>
      </c>
      <c r="AG11">
        <v>20.23</v>
      </c>
      <c r="AH11">
        <v>21.63</v>
      </c>
      <c r="AI11">
        <v>22.96</v>
      </c>
      <c r="AJ11">
        <v>24.09</v>
      </c>
      <c r="AK11">
        <v>26.03</v>
      </c>
      <c r="AL11">
        <v>27.96</v>
      </c>
      <c r="AM11">
        <v>29.02</v>
      </c>
      <c r="AN11">
        <v>29.52</v>
      </c>
      <c r="AO11">
        <v>30.75</v>
      </c>
      <c r="AP11">
        <v>31.79</v>
      </c>
      <c r="AQ11">
        <v>32.53</v>
      </c>
      <c r="AR11">
        <v>33.72</v>
      </c>
      <c r="AS11">
        <v>35.01</v>
      </c>
      <c r="AT11">
        <v>36.909999999999997</v>
      </c>
      <c r="AU11">
        <v>38.43</v>
      </c>
    </row>
    <row r="12" spans="1:47">
      <c r="A12" s="6" t="s">
        <v>22</v>
      </c>
      <c r="B12" s="7">
        <v>6.2</v>
      </c>
      <c r="C12" s="8">
        <v>7.7</v>
      </c>
      <c r="D12" s="7">
        <v>10.9</v>
      </c>
      <c r="E12" s="8">
        <v>15.1</v>
      </c>
      <c r="F12" s="7">
        <v>18</v>
      </c>
      <c r="G12" s="8">
        <v>19.5</v>
      </c>
      <c r="H12" s="7">
        <v>20.6</v>
      </c>
      <c r="I12" s="8">
        <v>22</v>
      </c>
      <c r="J12" s="7">
        <v>23.4</v>
      </c>
      <c r="K12" s="8">
        <v>24.5</v>
      </c>
      <c r="L12" s="7">
        <v>26.5</v>
      </c>
      <c r="M12" s="8">
        <v>28.3</v>
      </c>
      <c r="N12" s="7">
        <v>29.3</v>
      </c>
      <c r="O12" s="8">
        <v>29.7</v>
      </c>
      <c r="P12" s="7">
        <v>30.9</v>
      </c>
      <c r="Q12" s="8">
        <v>32</v>
      </c>
      <c r="R12" s="7">
        <v>32.799999999999997</v>
      </c>
      <c r="S12" s="8">
        <v>34</v>
      </c>
      <c r="T12" s="7">
        <v>35.299999999999997</v>
      </c>
      <c r="U12" s="8">
        <v>37.200000000000003</v>
      </c>
      <c r="V12" s="9">
        <v>38.9</v>
      </c>
      <c r="Z12">
        <v>2.75</v>
      </c>
      <c r="AA12">
        <v>6.47</v>
      </c>
      <c r="AB12">
        <v>7.92</v>
      </c>
      <c r="AC12">
        <v>10.97</v>
      </c>
      <c r="AD12">
        <v>15.02</v>
      </c>
      <c r="AE12">
        <v>17.850000000000001</v>
      </c>
      <c r="AF12">
        <v>19.29</v>
      </c>
      <c r="AG12">
        <v>20.309999999999999</v>
      </c>
      <c r="AH12">
        <v>21.73</v>
      </c>
      <c r="AI12">
        <v>23.07</v>
      </c>
      <c r="AJ12">
        <v>24.2</v>
      </c>
      <c r="AK12">
        <v>26.15</v>
      </c>
      <c r="AL12">
        <v>28.04</v>
      </c>
      <c r="AM12">
        <v>29.09</v>
      </c>
      <c r="AN12">
        <v>29.58</v>
      </c>
      <c r="AO12">
        <v>30.8</v>
      </c>
      <c r="AP12">
        <v>31.84</v>
      </c>
      <c r="AQ12">
        <v>32.590000000000003</v>
      </c>
      <c r="AR12">
        <v>33.799999999999997</v>
      </c>
      <c r="AS12">
        <v>35.090000000000003</v>
      </c>
      <c r="AT12">
        <v>36.99</v>
      </c>
      <c r="AU12">
        <v>38.53</v>
      </c>
    </row>
    <row r="13" spans="1:47">
      <c r="A13" s="6" t="s">
        <v>23</v>
      </c>
      <c r="B13" s="7">
        <v>5.8</v>
      </c>
      <c r="C13" s="8">
        <v>7.5</v>
      </c>
      <c r="D13" s="7">
        <v>10.8</v>
      </c>
      <c r="E13" s="8">
        <v>15.2</v>
      </c>
      <c r="F13" s="7">
        <v>18</v>
      </c>
      <c r="G13" s="8">
        <v>19.600000000000001</v>
      </c>
      <c r="H13" s="7">
        <v>20.8</v>
      </c>
      <c r="I13" s="8">
        <v>22.3</v>
      </c>
      <c r="J13" s="7">
        <v>23.7</v>
      </c>
      <c r="K13" s="8">
        <v>24.9</v>
      </c>
      <c r="L13" s="7">
        <v>26.8</v>
      </c>
      <c r="M13" s="8">
        <v>28.5</v>
      </c>
      <c r="N13" s="7">
        <v>29.5</v>
      </c>
      <c r="O13" s="8">
        <v>29.9</v>
      </c>
      <c r="P13" s="7">
        <v>31.1</v>
      </c>
      <c r="Q13" s="8">
        <v>32.1</v>
      </c>
      <c r="R13" s="7">
        <v>32.9</v>
      </c>
      <c r="S13" s="8">
        <v>34.299999999999997</v>
      </c>
      <c r="T13" s="7">
        <v>35.6</v>
      </c>
      <c r="U13" s="8">
        <v>37.5</v>
      </c>
      <c r="V13" s="9">
        <v>39.200000000000003</v>
      </c>
      <c r="Z13">
        <v>2.83</v>
      </c>
      <c r="AA13">
        <v>6.37</v>
      </c>
      <c r="AB13">
        <v>7.84</v>
      </c>
      <c r="AC13">
        <v>10.94</v>
      </c>
      <c r="AD13">
        <v>15.05</v>
      </c>
      <c r="AE13">
        <v>17.88</v>
      </c>
      <c r="AF13">
        <v>19.350000000000001</v>
      </c>
      <c r="AG13">
        <v>20.39</v>
      </c>
      <c r="AH13">
        <v>21.82</v>
      </c>
      <c r="AI13">
        <v>23.17</v>
      </c>
      <c r="AJ13">
        <v>24.31</v>
      </c>
      <c r="AK13">
        <v>26.26</v>
      </c>
      <c r="AL13">
        <v>28.12</v>
      </c>
      <c r="AM13">
        <v>29.15</v>
      </c>
      <c r="AN13">
        <v>29.63</v>
      </c>
      <c r="AO13">
        <v>30.84</v>
      </c>
      <c r="AP13">
        <v>31.88</v>
      </c>
      <c r="AQ13">
        <v>32.65</v>
      </c>
      <c r="AR13">
        <v>33.880000000000003</v>
      </c>
      <c r="AS13">
        <v>35.159999999999997</v>
      </c>
      <c r="AT13">
        <v>37.07</v>
      </c>
      <c r="AU13">
        <v>38.64</v>
      </c>
    </row>
    <row r="14" spans="1:47" ht="17" thickBot="1">
      <c r="A14" s="10" t="s">
        <v>24</v>
      </c>
      <c r="B14" s="11">
        <v>5.6</v>
      </c>
      <c r="C14" s="12">
        <v>7.2</v>
      </c>
      <c r="D14" s="11">
        <v>10.6</v>
      </c>
      <c r="E14" s="12">
        <v>15.2</v>
      </c>
      <c r="F14" s="11">
        <v>18.100000000000001</v>
      </c>
      <c r="G14" s="12">
        <v>19.8</v>
      </c>
      <c r="H14" s="11">
        <v>21</v>
      </c>
      <c r="I14" s="12">
        <v>22.5</v>
      </c>
      <c r="J14" s="11">
        <v>24</v>
      </c>
      <c r="K14" s="12">
        <v>25.2</v>
      </c>
      <c r="L14" s="11">
        <v>27.1</v>
      </c>
      <c r="M14" s="12">
        <v>28.7</v>
      </c>
      <c r="N14" s="11">
        <v>29.7</v>
      </c>
      <c r="O14" s="12">
        <v>30.1</v>
      </c>
      <c r="P14" s="11">
        <v>31.2</v>
      </c>
      <c r="Q14" s="12">
        <v>32.200000000000003</v>
      </c>
      <c r="R14" s="11">
        <v>33.1</v>
      </c>
      <c r="S14" s="12">
        <v>34.5</v>
      </c>
      <c r="T14" s="11">
        <v>35.799999999999997</v>
      </c>
      <c r="U14" s="12">
        <v>37.700000000000003</v>
      </c>
      <c r="V14" s="13">
        <v>39.5</v>
      </c>
      <c r="Z14">
        <v>2.92</v>
      </c>
      <c r="AA14">
        <v>6.27</v>
      </c>
      <c r="AB14">
        <v>7.77</v>
      </c>
      <c r="AC14">
        <v>10.9</v>
      </c>
      <c r="AD14">
        <v>15.07</v>
      </c>
      <c r="AE14">
        <v>17.920000000000002</v>
      </c>
      <c r="AF14">
        <v>19.399999999999999</v>
      </c>
      <c r="AG14">
        <v>20.47</v>
      </c>
      <c r="AH14">
        <v>21.91</v>
      </c>
      <c r="AI14">
        <v>23.28</v>
      </c>
      <c r="AJ14">
        <v>24.42</v>
      </c>
      <c r="AK14">
        <v>26.37</v>
      </c>
      <c r="AL14">
        <v>28.19</v>
      </c>
      <c r="AM14">
        <v>29.22</v>
      </c>
      <c r="AN14">
        <v>29.69</v>
      </c>
      <c r="AO14">
        <v>30.88</v>
      </c>
      <c r="AP14">
        <v>31.93</v>
      </c>
      <c r="AQ14">
        <v>32.700000000000003</v>
      </c>
      <c r="AR14">
        <v>33.950000000000003</v>
      </c>
      <c r="AS14">
        <v>35.24</v>
      </c>
      <c r="AT14">
        <v>37.14</v>
      </c>
      <c r="AU14">
        <v>38.74</v>
      </c>
    </row>
    <row r="15" spans="1:47">
      <c r="A15" s="6" t="s">
        <v>27</v>
      </c>
      <c r="B15" s="7">
        <v>5.3</v>
      </c>
      <c r="C15" s="8">
        <v>7</v>
      </c>
      <c r="D15" s="7">
        <v>10.5</v>
      </c>
      <c r="E15" s="8">
        <v>15.3</v>
      </c>
      <c r="F15" s="7">
        <v>18.2</v>
      </c>
      <c r="G15" s="8">
        <v>19.899999999999999</v>
      </c>
      <c r="H15" s="7">
        <v>21.2</v>
      </c>
      <c r="I15" s="8">
        <v>22.7</v>
      </c>
      <c r="J15" s="7">
        <v>24.2</v>
      </c>
      <c r="K15" s="8">
        <v>25.4</v>
      </c>
      <c r="L15" s="7">
        <v>27.4</v>
      </c>
      <c r="M15" s="8">
        <v>28.8</v>
      </c>
      <c r="N15" s="7">
        <v>29.8</v>
      </c>
      <c r="O15" s="8">
        <v>30.2</v>
      </c>
      <c r="P15" s="7">
        <v>31.3</v>
      </c>
      <c r="Q15" s="8">
        <v>32.4</v>
      </c>
      <c r="R15" s="7">
        <v>33.299999999999997</v>
      </c>
      <c r="S15" s="8">
        <v>34.700000000000003</v>
      </c>
      <c r="T15" s="7">
        <v>36</v>
      </c>
      <c r="U15" s="8">
        <v>38</v>
      </c>
      <c r="V15" s="9">
        <v>39.799999999999997</v>
      </c>
      <c r="Z15">
        <v>3</v>
      </c>
      <c r="AA15">
        <v>6.18</v>
      </c>
      <c r="AB15">
        <v>7.7</v>
      </c>
      <c r="AC15">
        <v>10.87</v>
      </c>
      <c r="AD15">
        <v>15.1</v>
      </c>
      <c r="AE15">
        <v>17.95</v>
      </c>
      <c r="AF15">
        <v>19.46</v>
      </c>
      <c r="AG15">
        <v>20.54</v>
      </c>
      <c r="AH15">
        <v>22</v>
      </c>
      <c r="AI15">
        <v>23.37</v>
      </c>
      <c r="AJ15">
        <v>24.52</v>
      </c>
      <c r="AK15">
        <v>26.47</v>
      </c>
      <c r="AL15">
        <v>28.26</v>
      </c>
      <c r="AM15">
        <v>29.28</v>
      </c>
      <c r="AN15">
        <v>29.74</v>
      </c>
      <c r="AO15">
        <v>30.92</v>
      </c>
      <c r="AP15">
        <v>31.97</v>
      </c>
      <c r="AQ15">
        <v>32.76</v>
      </c>
      <c r="AR15">
        <v>34.03</v>
      </c>
      <c r="AS15">
        <v>35.31</v>
      </c>
      <c r="AT15">
        <v>37.22</v>
      </c>
      <c r="AU15">
        <v>38.85</v>
      </c>
    </row>
    <row r="16" spans="1:47">
      <c r="A16" s="6" t="s">
        <v>22</v>
      </c>
      <c r="B16" s="7">
        <v>5.0999999999999996</v>
      </c>
      <c r="C16" s="8">
        <v>6.9</v>
      </c>
      <c r="D16" s="7">
        <v>10.5</v>
      </c>
      <c r="E16" s="8">
        <v>15.3</v>
      </c>
      <c r="F16" s="7">
        <v>18.2</v>
      </c>
      <c r="G16" s="8">
        <v>20</v>
      </c>
      <c r="H16" s="7">
        <v>21.3</v>
      </c>
      <c r="I16" s="8">
        <v>22.9</v>
      </c>
      <c r="J16" s="7">
        <v>24.4</v>
      </c>
      <c r="K16" s="8">
        <v>25.6</v>
      </c>
      <c r="L16" s="7">
        <v>27.6</v>
      </c>
      <c r="M16" s="8">
        <v>28.9</v>
      </c>
      <c r="N16" s="7">
        <v>29.9</v>
      </c>
      <c r="O16" s="8">
        <v>30.3</v>
      </c>
      <c r="P16" s="7">
        <v>31.4</v>
      </c>
      <c r="Q16" s="8">
        <v>32.4</v>
      </c>
      <c r="R16" s="7">
        <v>33.4</v>
      </c>
      <c r="S16" s="8">
        <v>34.9</v>
      </c>
      <c r="T16" s="7">
        <v>36.200000000000003</v>
      </c>
      <c r="U16" s="8">
        <v>38.200000000000003</v>
      </c>
      <c r="V16" s="9">
        <v>40.1</v>
      </c>
      <c r="Z16">
        <v>3.08</v>
      </c>
      <c r="AA16">
        <v>6.08</v>
      </c>
      <c r="AB16">
        <v>7.63</v>
      </c>
      <c r="AC16">
        <v>10.84</v>
      </c>
      <c r="AD16">
        <v>15.12</v>
      </c>
      <c r="AE16">
        <v>17.98</v>
      </c>
      <c r="AF16">
        <v>19.510000000000002</v>
      </c>
      <c r="AG16">
        <v>20.61</v>
      </c>
      <c r="AH16">
        <v>22.09</v>
      </c>
      <c r="AI16">
        <v>23.47</v>
      </c>
      <c r="AJ16">
        <v>24.62</v>
      </c>
      <c r="AK16">
        <v>26.58</v>
      </c>
      <c r="AL16">
        <v>28.33</v>
      </c>
      <c r="AM16">
        <v>29.34</v>
      </c>
      <c r="AN16">
        <v>29.79</v>
      </c>
      <c r="AO16">
        <v>30.96</v>
      </c>
      <c r="AP16">
        <v>32.020000000000003</v>
      </c>
      <c r="AQ16">
        <v>32.81</v>
      </c>
      <c r="AR16">
        <v>34.1</v>
      </c>
      <c r="AS16">
        <v>35.39</v>
      </c>
      <c r="AT16">
        <v>37.29</v>
      </c>
      <c r="AU16">
        <v>38.950000000000003</v>
      </c>
    </row>
    <row r="17" spans="1:47">
      <c r="A17" s="6" t="s">
        <v>23</v>
      </c>
      <c r="B17" s="7">
        <v>4.8</v>
      </c>
      <c r="C17" s="8">
        <v>6.7</v>
      </c>
      <c r="D17" s="7">
        <v>10.4</v>
      </c>
      <c r="E17" s="8">
        <v>15.3</v>
      </c>
      <c r="F17" s="7">
        <v>18.2</v>
      </c>
      <c r="G17" s="8">
        <v>20.100000000000001</v>
      </c>
      <c r="H17" s="7">
        <v>21.4</v>
      </c>
      <c r="I17" s="8">
        <v>23.1</v>
      </c>
      <c r="J17" s="7">
        <v>24.6</v>
      </c>
      <c r="K17" s="8">
        <v>25.8</v>
      </c>
      <c r="L17" s="7">
        <v>27.7</v>
      </c>
      <c r="M17" s="8">
        <v>29</v>
      </c>
      <c r="N17" s="7">
        <v>30</v>
      </c>
      <c r="O17" s="8">
        <v>30.4</v>
      </c>
      <c r="P17" s="7">
        <v>31.5</v>
      </c>
      <c r="Q17" s="8">
        <v>32.5</v>
      </c>
      <c r="R17" s="7">
        <v>33.5</v>
      </c>
      <c r="S17" s="8">
        <v>35.1</v>
      </c>
      <c r="T17" s="7">
        <v>36.299999999999997</v>
      </c>
      <c r="U17" s="8">
        <v>38.4</v>
      </c>
      <c r="V17" s="9">
        <v>40.4</v>
      </c>
      <c r="Z17">
        <v>3.17</v>
      </c>
      <c r="AA17">
        <v>5.99</v>
      </c>
      <c r="AB17">
        <v>7.56</v>
      </c>
      <c r="AC17">
        <v>10.81</v>
      </c>
      <c r="AD17">
        <v>15.14</v>
      </c>
      <c r="AE17">
        <v>18</v>
      </c>
      <c r="AF17">
        <v>19.559999999999999</v>
      </c>
      <c r="AG17">
        <v>20.68</v>
      </c>
      <c r="AH17">
        <v>22.17</v>
      </c>
      <c r="AI17">
        <v>23.56</v>
      </c>
      <c r="AJ17">
        <v>24.72</v>
      </c>
      <c r="AK17">
        <v>26.68</v>
      </c>
      <c r="AL17">
        <v>28.39</v>
      </c>
      <c r="AM17">
        <v>29.4</v>
      </c>
      <c r="AN17">
        <v>29.84</v>
      </c>
      <c r="AO17">
        <v>31</v>
      </c>
      <c r="AP17">
        <v>32.06</v>
      </c>
      <c r="AQ17">
        <v>32.86</v>
      </c>
      <c r="AR17">
        <v>34.17</v>
      </c>
      <c r="AS17">
        <v>35.46</v>
      </c>
      <c r="AT17">
        <v>37.369999999999997</v>
      </c>
      <c r="AU17">
        <v>39.049999999999997</v>
      </c>
    </row>
    <row r="18" spans="1:47" ht="17" thickBot="1">
      <c r="A18" s="10" t="s">
        <v>24</v>
      </c>
      <c r="B18" s="11">
        <v>4.5999999999999996</v>
      </c>
      <c r="C18" s="12">
        <v>6.5</v>
      </c>
      <c r="D18" s="11">
        <v>10.3</v>
      </c>
      <c r="E18" s="12">
        <v>15.3</v>
      </c>
      <c r="F18" s="11">
        <v>18.2</v>
      </c>
      <c r="G18" s="12">
        <v>20.100000000000001</v>
      </c>
      <c r="H18" s="11">
        <v>21.5</v>
      </c>
      <c r="I18" s="12">
        <v>23.2</v>
      </c>
      <c r="J18" s="11">
        <v>24.7</v>
      </c>
      <c r="K18" s="12">
        <v>25.9</v>
      </c>
      <c r="L18" s="11">
        <v>27.9</v>
      </c>
      <c r="M18" s="12">
        <v>29</v>
      </c>
      <c r="N18" s="11">
        <v>30</v>
      </c>
      <c r="O18" s="12">
        <v>30.5</v>
      </c>
      <c r="P18" s="11">
        <v>31.5</v>
      </c>
      <c r="Q18" s="12">
        <v>32.6</v>
      </c>
      <c r="R18" s="11">
        <v>33.6</v>
      </c>
      <c r="S18" s="12">
        <v>35.200000000000003</v>
      </c>
      <c r="T18" s="11">
        <v>36.5</v>
      </c>
      <c r="U18" s="12">
        <v>38.700000000000003</v>
      </c>
      <c r="V18" s="13">
        <v>40.700000000000003</v>
      </c>
      <c r="Z18">
        <v>3.25</v>
      </c>
      <c r="AA18">
        <v>5.9</v>
      </c>
      <c r="AB18">
        <v>7.49</v>
      </c>
      <c r="AC18">
        <v>10.77</v>
      </c>
      <c r="AD18">
        <v>15.16</v>
      </c>
      <c r="AE18">
        <v>18.03</v>
      </c>
      <c r="AF18">
        <v>19.61</v>
      </c>
      <c r="AG18">
        <v>20.75</v>
      </c>
      <c r="AH18">
        <v>22.25</v>
      </c>
      <c r="AI18">
        <v>23.65</v>
      </c>
      <c r="AJ18">
        <v>24.81</v>
      </c>
      <c r="AK18">
        <v>26.77</v>
      </c>
      <c r="AL18">
        <v>28.46</v>
      </c>
      <c r="AM18">
        <v>29.46</v>
      </c>
      <c r="AN18">
        <v>29.88</v>
      </c>
      <c r="AO18">
        <v>31.04</v>
      </c>
      <c r="AP18">
        <v>32.1</v>
      </c>
      <c r="AQ18">
        <v>32.92</v>
      </c>
      <c r="AR18">
        <v>34.24</v>
      </c>
      <c r="AS18">
        <v>35.53</v>
      </c>
      <c r="AT18">
        <v>37.44</v>
      </c>
      <c r="AU18">
        <v>39.15</v>
      </c>
    </row>
    <row r="19" spans="1:47">
      <c r="A19" s="6" t="s">
        <v>28</v>
      </c>
      <c r="B19" s="7">
        <v>4.5</v>
      </c>
      <c r="C19" s="8">
        <v>6.4</v>
      </c>
      <c r="D19" s="7">
        <v>10.199999999999999</v>
      </c>
      <c r="E19" s="8">
        <v>15.3</v>
      </c>
      <c r="F19" s="7">
        <v>18.2</v>
      </c>
      <c r="G19" s="8">
        <v>20.2</v>
      </c>
      <c r="H19" s="7">
        <v>21.6</v>
      </c>
      <c r="I19" s="8">
        <v>23.2</v>
      </c>
      <c r="J19" s="7">
        <v>24.8</v>
      </c>
      <c r="K19" s="8">
        <v>26</v>
      </c>
      <c r="L19" s="7">
        <v>28</v>
      </c>
      <c r="M19" s="8">
        <v>29</v>
      </c>
      <c r="N19" s="7">
        <v>30.1</v>
      </c>
      <c r="O19" s="8">
        <v>30.5</v>
      </c>
      <c r="P19" s="7">
        <v>31.6</v>
      </c>
      <c r="Q19" s="8">
        <v>32.6</v>
      </c>
      <c r="R19" s="7">
        <v>33.700000000000003</v>
      </c>
      <c r="S19" s="8">
        <v>35.299999999999997</v>
      </c>
      <c r="T19" s="7">
        <v>36.6</v>
      </c>
      <c r="U19" s="8">
        <v>38.9</v>
      </c>
      <c r="V19" s="9">
        <v>41</v>
      </c>
      <c r="Z19">
        <v>3.33</v>
      </c>
      <c r="AA19">
        <v>5.81</v>
      </c>
      <c r="AB19">
        <v>7.43</v>
      </c>
      <c r="AC19">
        <v>10.74</v>
      </c>
      <c r="AD19">
        <v>15.18</v>
      </c>
      <c r="AE19">
        <v>18.05</v>
      </c>
      <c r="AF19">
        <v>19.66</v>
      </c>
      <c r="AG19">
        <v>20.81</v>
      </c>
      <c r="AH19">
        <v>22.32</v>
      </c>
      <c r="AI19">
        <v>23.73</v>
      </c>
      <c r="AJ19">
        <v>24.91</v>
      </c>
      <c r="AK19">
        <v>26.86</v>
      </c>
      <c r="AL19">
        <v>28.51</v>
      </c>
      <c r="AM19">
        <v>29.51</v>
      </c>
      <c r="AN19">
        <v>29.93</v>
      </c>
      <c r="AO19">
        <v>31.08</v>
      </c>
      <c r="AP19">
        <v>32.130000000000003</v>
      </c>
      <c r="AQ19">
        <v>32.97</v>
      </c>
      <c r="AR19">
        <v>34.31</v>
      </c>
      <c r="AS19">
        <v>35.6</v>
      </c>
      <c r="AT19">
        <v>37.520000000000003</v>
      </c>
      <c r="AU19">
        <v>39.24</v>
      </c>
    </row>
    <row r="20" spans="1:47">
      <c r="A20" s="6" t="s">
        <v>22</v>
      </c>
      <c r="B20" s="7">
        <v>4.3</v>
      </c>
      <c r="C20" s="8">
        <v>6.3</v>
      </c>
      <c r="D20" s="7">
        <v>10.1</v>
      </c>
      <c r="E20" s="8">
        <v>15.3</v>
      </c>
      <c r="F20" s="7">
        <v>18.2</v>
      </c>
      <c r="G20" s="8">
        <v>20.2</v>
      </c>
      <c r="H20" s="7">
        <v>21.6</v>
      </c>
      <c r="I20" s="8">
        <v>23.3</v>
      </c>
      <c r="J20" s="7">
        <v>24.8</v>
      </c>
      <c r="K20" s="8">
        <v>26.1</v>
      </c>
      <c r="L20" s="7">
        <v>28</v>
      </c>
      <c r="M20" s="8">
        <v>29</v>
      </c>
      <c r="N20" s="7">
        <v>30.1</v>
      </c>
      <c r="O20" s="8">
        <v>30.6</v>
      </c>
      <c r="P20" s="7">
        <v>31.6</v>
      </c>
      <c r="Q20" s="8">
        <v>32.700000000000003</v>
      </c>
      <c r="R20" s="7">
        <v>33.799999999999997</v>
      </c>
      <c r="S20" s="8">
        <v>35.5</v>
      </c>
      <c r="T20" s="7">
        <v>36.700000000000003</v>
      </c>
      <c r="U20" s="8">
        <v>39.1</v>
      </c>
      <c r="V20" s="9">
        <v>41.2</v>
      </c>
      <c r="Z20">
        <v>3.42</v>
      </c>
      <c r="AA20">
        <v>5.73</v>
      </c>
      <c r="AB20">
        <v>7.36</v>
      </c>
      <c r="AC20">
        <v>10.71</v>
      </c>
      <c r="AD20">
        <v>15.2</v>
      </c>
      <c r="AE20">
        <v>18.079999999999998</v>
      </c>
      <c r="AF20">
        <v>19.7</v>
      </c>
      <c r="AG20">
        <v>20.87</v>
      </c>
      <c r="AH20">
        <v>22.4</v>
      </c>
      <c r="AI20">
        <v>23.82</v>
      </c>
      <c r="AJ20">
        <v>24.99</v>
      </c>
      <c r="AK20">
        <v>26.95</v>
      </c>
      <c r="AL20">
        <v>28.57</v>
      </c>
      <c r="AM20">
        <v>29.56</v>
      </c>
      <c r="AN20">
        <v>29.97</v>
      </c>
      <c r="AO20">
        <v>31.11</v>
      </c>
      <c r="AP20">
        <v>32.17</v>
      </c>
      <c r="AQ20">
        <v>33.020000000000003</v>
      </c>
      <c r="AR20">
        <v>34.380000000000003</v>
      </c>
      <c r="AS20">
        <v>35.659999999999997</v>
      </c>
      <c r="AT20">
        <v>37.590000000000003</v>
      </c>
      <c r="AU20">
        <v>39.340000000000003</v>
      </c>
    </row>
    <row r="21" spans="1:47">
      <c r="A21" s="6" t="s">
        <v>23</v>
      </c>
      <c r="B21" s="7">
        <v>4.2</v>
      </c>
      <c r="C21" s="8">
        <v>6.2</v>
      </c>
      <c r="D21" s="7">
        <v>10.1</v>
      </c>
      <c r="E21" s="8">
        <v>15.3</v>
      </c>
      <c r="F21" s="7">
        <v>18.2</v>
      </c>
      <c r="G21" s="8">
        <v>20.100000000000001</v>
      </c>
      <c r="H21" s="7">
        <v>21.6</v>
      </c>
      <c r="I21" s="8">
        <v>23.3</v>
      </c>
      <c r="J21" s="7">
        <v>24.8</v>
      </c>
      <c r="K21" s="8">
        <v>26.1</v>
      </c>
      <c r="L21" s="7">
        <v>28</v>
      </c>
      <c r="M21" s="8">
        <v>28.9</v>
      </c>
      <c r="N21" s="7">
        <v>30</v>
      </c>
      <c r="O21" s="8">
        <v>30.6</v>
      </c>
      <c r="P21" s="7">
        <v>31.6</v>
      </c>
      <c r="Q21" s="8">
        <v>32.700000000000003</v>
      </c>
      <c r="R21" s="7">
        <v>33.9</v>
      </c>
      <c r="S21" s="8">
        <v>35.6</v>
      </c>
      <c r="T21" s="7">
        <v>36.799999999999997</v>
      </c>
      <c r="U21" s="8">
        <v>39.299999999999997</v>
      </c>
      <c r="V21" s="9">
        <v>41.4</v>
      </c>
      <c r="Z21">
        <v>3.5</v>
      </c>
      <c r="AA21">
        <v>5.64</v>
      </c>
      <c r="AB21">
        <v>7.3</v>
      </c>
      <c r="AC21">
        <v>10.68</v>
      </c>
      <c r="AD21">
        <v>15.21</v>
      </c>
      <c r="AE21">
        <v>18.100000000000001</v>
      </c>
      <c r="AF21">
        <v>19.75</v>
      </c>
      <c r="AG21">
        <v>20.93</v>
      </c>
      <c r="AH21">
        <v>22.47</v>
      </c>
      <c r="AI21">
        <v>23.89</v>
      </c>
      <c r="AJ21">
        <v>25.08</v>
      </c>
      <c r="AK21">
        <v>27.04</v>
      </c>
      <c r="AL21">
        <v>28.62</v>
      </c>
      <c r="AM21">
        <v>29.61</v>
      </c>
      <c r="AN21">
        <v>30.01</v>
      </c>
      <c r="AO21">
        <v>31.15</v>
      </c>
      <c r="AP21">
        <v>32.21</v>
      </c>
      <c r="AQ21">
        <v>33.06</v>
      </c>
      <c r="AR21">
        <v>34.44</v>
      </c>
      <c r="AS21">
        <v>35.729999999999997</v>
      </c>
      <c r="AT21">
        <v>37.659999999999997</v>
      </c>
      <c r="AU21">
        <v>39.44</v>
      </c>
    </row>
    <row r="22" spans="1:47" ht="17" thickBot="1">
      <c r="A22" s="10" t="s">
        <v>24</v>
      </c>
      <c r="B22" s="11">
        <v>4.0999999999999996</v>
      </c>
      <c r="C22" s="12">
        <v>6.1</v>
      </c>
      <c r="D22" s="11">
        <v>10</v>
      </c>
      <c r="E22" s="12">
        <v>15.3</v>
      </c>
      <c r="F22" s="11">
        <v>18.100000000000001</v>
      </c>
      <c r="G22" s="12">
        <v>20.100000000000001</v>
      </c>
      <c r="H22" s="11">
        <v>21.6</v>
      </c>
      <c r="I22" s="12">
        <v>23.3</v>
      </c>
      <c r="J22" s="11">
        <v>24.8</v>
      </c>
      <c r="K22" s="12">
        <v>26.1</v>
      </c>
      <c r="L22" s="11">
        <v>28</v>
      </c>
      <c r="M22" s="12">
        <v>28.8</v>
      </c>
      <c r="N22" s="11">
        <v>30</v>
      </c>
      <c r="O22" s="12">
        <v>30.6</v>
      </c>
      <c r="P22" s="11">
        <v>31.6</v>
      </c>
      <c r="Q22" s="12">
        <v>32.700000000000003</v>
      </c>
      <c r="R22" s="11">
        <v>33.9</v>
      </c>
      <c r="S22" s="12">
        <v>35.6</v>
      </c>
      <c r="T22" s="11">
        <v>36.799999999999997</v>
      </c>
      <c r="U22" s="12">
        <v>39.5</v>
      </c>
      <c r="V22" s="13">
        <v>41.6</v>
      </c>
      <c r="Z22">
        <v>3.58</v>
      </c>
      <c r="AA22">
        <v>5.56</v>
      </c>
      <c r="AB22">
        <v>7.24</v>
      </c>
      <c r="AC22">
        <v>10.65</v>
      </c>
      <c r="AD22">
        <v>15.23</v>
      </c>
      <c r="AE22">
        <v>18.12</v>
      </c>
      <c r="AF22">
        <v>19.79</v>
      </c>
      <c r="AG22">
        <v>20.99</v>
      </c>
      <c r="AH22">
        <v>22.53</v>
      </c>
      <c r="AI22">
        <v>23.97</v>
      </c>
      <c r="AJ22">
        <v>25.16</v>
      </c>
      <c r="AK22">
        <v>27.12</v>
      </c>
      <c r="AL22">
        <v>28.67</v>
      </c>
      <c r="AM22">
        <v>29.65</v>
      </c>
      <c r="AN22">
        <v>30.05</v>
      </c>
      <c r="AO22">
        <v>31.18</v>
      </c>
      <c r="AP22">
        <v>32.24</v>
      </c>
      <c r="AQ22">
        <v>33.11</v>
      </c>
      <c r="AR22">
        <v>34.51</v>
      </c>
      <c r="AS22">
        <v>35.79</v>
      </c>
      <c r="AT22">
        <v>37.74</v>
      </c>
      <c r="AU22">
        <v>39.53</v>
      </c>
    </row>
    <row r="23" spans="1:47">
      <c r="A23" s="6" t="s">
        <v>29</v>
      </c>
      <c r="B23" s="7">
        <v>4</v>
      </c>
      <c r="C23" s="8">
        <v>6.1</v>
      </c>
      <c r="D23" s="7">
        <v>9.9</v>
      </c>
      <c r="E23" s="8">
        <v>15.2</v>
      </c>
      <c r="F23" s="7">
        <v>18</v>
      </c>
      <c r="G23" s="8">
        <v>20</v>
      </c>
      <c r="H23" s="7">
        <v>21.5</v>
      </c>
      <c r="I23" s="8">
        <v>23.2</v>
      </c>
      <c r="J23" s="7">
        <v>24.7</v>
      </c>
      <c r="K23" s="8">
        <v>26</v>
      </c>
      <c r="L23" s="7">
        <v>27.9</v>
      </c>
      <c r="M23" s="8">
        <v>28.7</v>
      </c>
      <c r="N23" s="7">
        <v>29.9</v>
      </c>
      <c r="O23" s="8">
        <v>30.6</v>
      </c>
      <c r="P23" s="7">
        <v>31.6</v>
      </c>
      <c r="Q23" s="8">
        <v>32.700000000000003</v>
      </c>
      <c r="R23" s="7">
        <v>34</v>
      </c>
      <c r="S23" s="8">
        <v>35.700000000000003</v>
      </c>
      <c r="T23" s="7">
        <v>36.9</v>
      </c>
      <c r="U23" s="8">
        <v>39.700000000000003</v>
      </c>
      <c r="V23" s="9">
        <v>41.8</v>
      </c>
      <c r="Z23">
        <v>3.67</v>
      </c>
      <c r="AA23">
        <v>5.48</v>
      </c>
      <c r="AB23">
        <v>7.18</v>
      </c>
      <c r="AC23">
        <v>10.62</v>
      </c>
      <c r="AD23">
        <v>15.24</v>
      </c>
      <c r="AE23">
        <v>18.14</v>
      </c>
      <c r="AF23">
        <v>19.82</v>
      </c>
      <c r="AG23">
        <v>21.04</v>
      </c>
      <c r="AH23">
        <v>22.6</v>
      </c>
      <c r="AI23">
        <v>24.04</v>
      </c>
      <c r="AJ23">
        <v>25.24</v>
      </c>
      <c r="AK23">
        <v>27.19</v>
      </c>
      <c r="AL23">
        <v>28.72</v>
      </c>
      <c r="AM23">
        <v>29.7</v>
      </c>
      <c r="AN23">
        <v>30.09</v>
      </c>
      <c r="AO23">
        <v>31.21</v>
      </c>
      <c r="AP23">
        <v>32.28</v>
      </c>
      <c r="AQ23">
        <v>33.159999999999997</v>
      </c>
      <c r="AR23">
        <v>34.57</v>
      </c>
      <c r="AS23">
        <v>35.85</v>
      </c>
      <c r="AT23">
        <v>37.81</v>
      </c>
      <c r="AU23">
        <v>39.619999999999997</v>
      </c>
    </row>
    <row r="24" spans="1:47">
      <c r="A24" s="6" t="s">
        <v>22</v>
      </c>
      <c r="B24" s="7">
        <v>4</v>
      </c>
      <c r="C24" s="8">
        <v>6</v>
      </c>
      <c r="D24" s="7">
        <v>9.9</v>
      </c>
      <c r="E24" s="8">
        <v>15.2</v>
      </c>
      <c r="F24" s="7">
        <v>17.899999999999999</v>
      </c>
      <c r="G24" s="8">
        <v>19.899999999999999</v>
      </c>
      <c r="H24" s="7">
        <v>21.4</v>
      </c>
      <c r="I24" s="8">
        <v>23.1</v>
      </c>
      <c r="J24" s="7">
        <v>24.6</v>
      </c>
      <c r="K24" s="8">
        <v>26</v>
      </c>
      <c r="L24" s="7">
        <v>27.7</v>
      </c>
      <c r="M24" s="8">
        <v>28.5</v>
      </c>
      <c r="N24" s="7">
        <v>29.7</v>
      </c>
      <c r="O24" s="8">
        <v>30.5</v>
      </c>
      <c r="P24" s="7">
        <v>31.6</v>
      </c>
      <c r="Q24" s="8">
        <v>32.700000000000003</v>
      </c>
      <c r="R24" s="7">
        <v>34</v>
      </c>
      <c r="S24" s="8">
        <v>35.700000000000003</v>
      </c>
      <c r="T24" s="7">
        <v>36.9</v>
      </c>
      <c r="U24" s="8">
        <v>39.9</v>
      </c>
      <c r="V24" s="9">
        <v>42</v>
      </c>
      <c r="Z24">
        <v>3.75</v>
      </c>
      <c r="AA24">
        <v>5.4</v>
      </c>
      <c r="AB24">
        <v>7.12</v>
      </c>
      <c r="AC24">
        <v>10.59</v>
      </c>
      <c r="AD24">
        <v>15.26</v>
      </c>
      <c r="AE24">
        <v>18.149999999999999</v>
      </c>
      <c r="AF24">
        <v>19.86</v>
      </c>
      <c r="AG24">
        <v>21.09</v>
      </c>
      <c r="AH24">
        <v>22.66</v>
      </c>
      <c r="AI24">
        <v>24.11</v>
      </c>
      <c r="AJ24">
        <v>25.31</v>
      </c>
      <c r="AK24">
        <v>27.27</v>
      </c>
      <c r="AL24">
        <v>28.76</v>
      </c>
      <c r="AM24">
        <v>29.74</v>
      </c>
      <c r="AN24">
        <v>30.13</v>
      </c>
      <c r="AO24">
        <v>31.24</v>
      </c>
      <c r="AP24">
        <v>32.31</v>
      </c>
      <c r="AQ24">
        <v>33.200000000000003</v>
      </c>
      <c r="AR24">
        <v>34.630000000000003</v>
      </c>
      <c r="AS24">
        <v>35.909999999999997</v>
      </c>
      <c r="AT24">
        <v>37.880000000000003</v>
      </c>
      <c r="AU24">
        <v>39.72</v>
      </c>
    </row>
    <row r="25" spans="1:47">
      <c r="A25" s="6" t="s">
        <v>23</v>
      </c>
      <c r="B25" s="7">
        <v>4</v>
      </c>
      <c r="C25" s="8">
        <v>6</v>
      </c>
      <c r="D25" s="7">
        <v>9.8000000000000007</v>
      </c>
      <c r="E25" s="8">
        <v>15.1</v>
      </c>
      <c r="F25" s="7">
        <v>17.8</v>
      </c>
      <c r="G25" s="8">
        <v>19.8</v>
      </c>
      <c r="H25" s="7">
        <v>21.3</v>
      </c>
      <c r="I25" s="8">
        <v>23</v>
      </c>
      <c r="J25" s="7">
        <v>24.5</v>
      </c>
      <c r="K25" s="8">
        <v>25.8</v>
      </c>
      <c r="L25" s="7">
        <v>27.6</v>
      </c>
      <c r="M25" s="8">
        <v>28.2</v>
      </c>
      <c r="N25" s="7">
        <v>29.6</v>
      </c>
      <c r="O25" s="8">
        <v>30.5</v>
      </c>
      <c r="P25" s="7">
        <v>31.6</v>
      </c>
      <c r="Q25" s="8">
        <v>32.6</v>
      </c>
      <c r="R25" s="7">
        <v>34</v>
      </c>
      <c r="S25" s="8">
        <v>35.700000000000003</v>
      </c>
      <c r="T25" s="7">
        <v>36.9</v>
      </c>
      <c r="U25" s="8">
        <v>40</v>
      </c>
      <c r="V25" s="9">
        <v>42.2</v>
      </c>
      <c r="Z25">
        <v>3.83</v>
      </c>
      <c r="AA25">
        <v>5.33</v>
      </c>
      <c r="AB25">
        <v>7.06</v>
      </c>
      <c r="AC25">
        <v>10.56</v>
      </c>
      <c r="AD25">
        <v>15.27</v>
      </c>
      <c r="AE25">
        <v>18.170000000000002</v>
      </c>
      <c r="AF25">
        <v>19.899999999999999</v>
      </c>
      <c r="AG25">
        <v>21.14</v>
      </c>
      <c r="AH25">
        <v>22.72</v>
      </c>
      <c r="AI25">
        <v>24.18</v>
      </c>
      <c r="AJ25">
        <v>25.38</v>
      </c>
      <c r="AK25">
        <v>27.34</v>
      </c>
      <c r="AL25">
        <v>28.8</v>
      </c>
      <c r="AM25">
        <v>29.78</v>
      </c>
      <c r="AN25">
        <v>30.17</v>
      </c>
      <c r="AO25">
        <v>31.27</v>
      </c>
      <c r="AP25">
        <v>32.340000000000003</v>
      </c>
      <c r="AQ25">
        <v>33.24</v>
      </c>
      <c r="AR25">
        <v>34.69</v>
      </c>
      <c r="AS25">
        <v>35.96</v>
      </c>
      <c r="AT25">
        <v>37.950000000000003</v>
      </c>
      <c r="AU25">
        <v>39.81</v>
      </c>
    </row>
    <row r="26" spans="1:47" ht="17" thickBot="1">
      <c r="A26" s="10" t="s">
        <v>24</v>
      </c>
      <c r="B26" s="11">
        <v>4</v>
      </c>
      <c r="C26" s="12">
        <v>6</v>
      </c>
      <c r="D26" s="11">
        <v>9.8000000000000007</v>
      </c>
      <c r="E26" s="12">
        <v>15</v>
      </c>
      <c r="F26" s="11">
        <v>17.7</v>
      </c>
      <c r="G26" s="12">
        <v>19.7</v>
      </c>
      <c r="H26" s="11">
        <v>21.2</v>
      </c>
      <c r="I26" s="12">
        <v>22.8</v>
      </c>
      <c r="J26" s="11">
        <v>24.3</v>
      </c>
      <c r="K26" s="12">
        <v>25.7</v>
      </c>
      <c r="L26" s="11">
        <v>27.4</v>
      </c>
      <c r="M26" s="12">
        <v>28</v>
      </c>
      <c r="N26" s="11">
        <v>29.4</v>
      </c>
      <c r="O26" s="12">
        <v>30.4</v>
      </c>
      <c r="P26" s="11">
        <v>31.5</v>
      </c>
      <c r="Q26" s="12">
        <v>32.6</v>
      </c>
      <c r="R26" s="11">
        <v>34</v>
      </c>
      <c r="S26" s="12">
        <v>35.700000000000003</v>
      </c>
      <c r="T26" s="11">
        <v>36.9</v>
      </c>
      <c r="U26" s="12">
        <v>40.200000000000003</v>
      </c>
      <c r="V26" s="13">
        <v>42.4</v>
      </c>
      <c r="Z26">
        <v>3.92</v>
      </c>
      <c r="AA26">
        <v>5.25</v>
      </c>
      <c r="AB26">
        <v>7.01</v>
      </c>
      <c r="AC26">
        <v>10.53</v>
      </c>
      <c r="AD26">
        <v>15.28</v>
      </c>
      <c r="AE26">
        <v>18.18</v>
      </c>
      <c r="AF26">
        <v>19.93</v>
      </c>
      <c r="AG26">
        <v>21.19</v>
      </c>
      <c r="AH26">
        <v>22.78</v>
      </c>
      <c r="AI26">
        <v>24.24</v>
      </c>
      <c r="AJ26">
        <v>25.45</v>
      </c>
      <c r="AK26">
        <v>27.41</v>
      </c>
      <c r="AL26">
        <v>28.84</v>
      </c>
      <c r="AM26">
        <v>29.81</v>
      </c>
      <c r="AN26">
        <v>30.2</v>
      </c>
      <c r="AO26">
        <v>31.3</v>
      </c>
      <c r="AP26">
        <v>32.369999999999997</v>
      </c>
      <c r="AQ26">
        <v>33.29</v>
      </c>
      <c r="AR26">
        <v>34.74</v>
      </c>
      <c r="AS26">
        <v>36.020000000000003</v>
      </c>
      <c r="AT26">
        <v>38.020000000000003</v>
      </c>
      <c r="AU26">
        <v>39.9</v>
      </c>
    </row>
    <row r="27" spans="1:47">
      <c r="A27" s="6" t="s">
        <v>30</v>
      </c>
      <c r="B27" s="7">
        <v>4</v>
      </c>
      <c r="C27" s="8">
        <v>6</v>
      </c>
      <c r="D27" s="7">
        <v>9.8000000000000007</v>
      </c>
      <c r="E27" s="8">
        <v>14.9</v>
      </c>
      <c r="F27" s="7">
        <v>17.5</v>
      </c>
      <c r="G27" s="8">
        <v>19.5</v>
      </c>
      <c r="H27" s="7">
        <v>21</v>
      </c>
      <c r="I27" s="8">
        <v>22.6</v>
      </c>
      <c r="J27" s="7">
        <v>24.1</v>
      </c>
      <c r="K27" s="8">
        <v>25.4</v>
      </c>
      <c r="L27" s="7">
        <v>27.1</v>
      </c>
      <c r="M27" s="8">
        <v>27.7</v>
      </c>
      <c r="N27" s="7">
        <v>29.2</v>
      </c>
      <c r="O27" s="8">
        <v>30.3</v>
      </c>
      <c r="P27" s="7">
        <v>31.4</v>
      </c>
      <c r="Q27" s="8">
        <v>32.5</v>
      </c>
      <c r="R27" s="7">
        <v>34</v>
      </c>
      <c r="S27" s="8">
        <v>35.700000000000003</v>
      </c>
      <c r="T27" s="7">
        <v>36.799999999999997</v>
      </c>
      <c r="U27" s="8">
        <v>40.4</v>
      </c>
      <c r="V27" s="9">
        <v>42.5</v>
      </c>
      <c r="Z27">
        <v>4</v>
      </c>
      <c r="AA27">
        <v>5.18</v>
      </c>
      <c r="AB27">
        <v>6.95</v>
      </c>
      <c r="AC27">
        <v>10.5</v>
      </c>
      <c r="AD27">
        <v>15.29</v>
      </c>
      <c r="AE27">
        <v>18.2</v>
      </c>
      <c r="AF27">
        <v>19.96</v>
      </c>
      <c r="AG27">
        <v>21.23</v>
      </c>
      <c r="AH27">
        <v>22.83</v>
      </c>
      <c r="AI27">
        <v>24.3</v>
      </c>
      <c r="AJ27">
        <v>25.51</v>
      </c>
      <c r="AK27">
        <v>27.47</v>
      </c>
      <c r="AL27">
        <v>28.87</v>
      </c>
      <c r="AM27">
        <v>29.85</v>
      </c>
      <c r="AN27">
        <v>30.24</v>
      </c>
      <c r="AO27">
        <v>31.33</v>
      </c>
      <c r="AP27">
        <v>32.4</v>
      </c>
      <c r="AQ27">
        <v>33.33</v>
      </c>
      <c r="AR27">
        <v>34.799999999999997</v>
      </c>
      <c r="AS27">
        <v>36.07</v>
      </c>
      <c r="AT27">
        <v>38.090000000000003</v>
      </c>
      <c r="AU27">
        <v>39.979999999999997</v>
      </c>
    </row>
    <row r="28" spans="1:47">
      <c r="A28" s="6" t="s">
        <v>22</v>
      </c>
      <c r="B28" s="7">
        <v>4.0999999999999996</v>
      </c>
      <c r="C28" s="8">
        <v>6</v>
      </c>
      <c r="D28" s="7">
        <v>9.6999999999999993</v>
      </c>
      <c r="E28" s="8">
        <v>14.8</v>
      </c>
      <c r="F28" s="7">
        <v>17.3</v>
      </c>
      <c r="G28" s="8">
        <v>19.3</v>
      </c>
      <c r="H28" s="7">
        <v>20.8</v>
      </c>
      <c r="I28" s="8">
        <v>22.4</v>
      </c>
      <c r="J28" s="7">
        <v>23.8</v>
      </c>
      <c r="K28" s="8">
        <v>25.2</v>
      </c>
      <c r="L28" s="7">
        <v>26.8</v>
      </c>
      <c r="M28" s="8">
        <v>27.4</v>
      </c>
      <c r="N28" s="7">
        <v>29</v>
      </c>
      <c r="O28" s="8">
        <v>30.2</v>
      </c>
      <c r="P28" s="7">
        <v>31.4</v>
      </c>
      <c r="Q28" s="8">
        <v>32.5</v>
      </c>
      <c r="R28" s="7">
        <v>34</v>
      </c>
      <c r="S28" s="8">
        <v>35.700000000000003</v>
      </c>
      <c r="T28" s="7">
        <v>36.799999999999997</v>
      </c>
      <c r="U28" s="8">
        <v>40.5</v>
      </c>
      <c r="V28" s="9">
        <v>42.6</v>
      </c>
      <c r="Z28">
        <v>4.08</v>
      </c>
      <c r="AA28">
        <v>5.1100000000000003</v>
      </c>
      <c r="AB28">
        <v>6.9</v>
      </c>
      <c r="AC28">
        <v>10.48</v>
      </c>
      <c r="AD28">
        <v>15.3</v>
      </c>
      <c r="AE28">
        <v>18.21</v>
      </c>
      <c r="AF28">
        <v>19.989999999999998</v>
      </c>
      <c r="AG28">
        <v>21.27</v>
      </c>
      <c r="AH28">
        <v>22.88</v>
      </c>
      <c r="AI28">
        <v>24.36</v>
      </c>
      <c r="AJ28">
        <v>25.58</v>
      </c>
      <c r="AK28">
        <v>27.53</v>
      </c>
      <c r="AL28">
        <v>28.9</v>
      </c>
      <c r="AM28">
        <v>29.88</v>
      </c>
      <c r="AN28">
        <v>30.27</v>
      </c>
      <c r="AO28">
        <v>31.35</v>
      </c>
      <c r="AP28">
        <v>32.43</v>
      </c>
      <c r="AQ28">
        <v>33.369999999999997</v>
      </c>
      <c r="AR28">
        <v>34.85</v>
      </c>
      <c r="AS28">
        <v>36.130000000000003</v>
      </c>
      <c r="AT28">
        <v>38.159999999999997</v>
      </c>
      <c r="AU28">
        <v>40.07</v>
      </c>
    </row>
    <row r="29" spans="1:47">
      <c r="A29" s="6" t="s">
        <v>23</v>
      </c>
      <c r="B29" s="7">
        <v>4.0999999999999996</v>
      </c>
      <c r="C29" s="8">
        <v>6.1</v>
      </c>
      <c r="D29" s="7">
        <v>9.6999999999999993</v>
      </c>
      <c r="E29" s="8">
        <v>14.7</v>
      </c>
      <c r="F29" s="7">
        <v>17.100000000000001</v>
      </c>
      <c r="G29" s="8">
        <v>19.100000000000001</v>
      </c>
      <c r="H29" s="7">
        <v>20.5</v>
      </c>
      <c r="I29" s="8">
        <v>22.1</v>
      </c>
      <c r="J29" s="7">
        <v>23.5</v>
      </c>
      <c r="K29" s="8">
        <v>24.9</v>
      </c>
      <c r="L29" s="7">
        <v>26.5</v>
      </c>
      <c r="M29" s="8">
        <v>27</v>
      </c>
      <c r="N29" s="7">
        <v>28.7</v>
      </c>
      <c r="O29" s="8">
        <v>30.1</v>
      </c>
      <c r="P29" s="7">
        <v>31.3</v>
      </c>
      <c r="Q29" s="8">
        <v>32.4</v>
      </c>
      <c r="R29" s="7">
        <v>34</v>
      </c>
      <c r="S29" s="8">
        <v>35.6</v>
      </c>
      <c r="T29" s="7">
        <v>36.700000000000003</v>
      </c>
      <c r="U29" s="8">
        <v>40.700000000000003</v>
      </c>
      <c r="V29" s="9">
        <v>42.8</v>
      </c>
      <c r="Z29">
        <v>4.17</v>
      </c>
      <c r="AA29">
        <v>5.04</v>
      </c>
      <c r="AB29">
        <v>6.85</v>
      </c>
      <c r="AC29">
        <v>10.45</v>
      </c>
      <c r="AD29">
        <v>15.31</v>
      </c>
      <c r="AE29">
        <v>18.22</v>
      </c>
      <c r="AF29">
        <v>20.010000000000002</v>
      </c>
      <c r="AG29">
        <v>21.31</v>
      </c>
      <c r="AH29">
        <v>22.93</v>
      </c>
      <c r="AI29">
        <v>24.41</v>
      </c>
      <c r="AJ29">
        <v>25.63</v>
      </c>
      <c r="AK29">
        <v>27.58</v>
      </c>
      <c r="AL29">
        <v>28.93</v>
      </c>
      <c r="AM29">
        <v>29.91</v>
      </c>
      <c r="AN29">
        <v>30.3</v>
      </c>
      <c r="AO29">
        <v>31.38</v>
      </c>
      <c r="AP29">
        <v>32.450000000000003</v>
      </c>
      <c r="AQ29">
        <v>33.409999999999997</v>
      </c>
      <c r="AR29">
        <v>34.909999999999997</v>
      </c>
      <c r="AS29">
        <v>36.18</v>
      </c>
      <c r="AT29">
        <v>38.229999999999997</v>
      </c>
      <c r="AU29">
        <v>40.159999999999997</v>
      </c>
    </row>
    <row r="30" spans="1:47" ht="17" thickBot="1">
      <c r="A30" s="10" t="s">
        <v>24</v>
      </c>
      <c r="B30" s="11">
        <v>4.2</v>
      </c>
      <c r="C30" s="12">
        <v>6.1</v>
      </c>
      <c r="D30" s="11">
        <v>9.6999999999999993</v>
      </c>
      <c r="E30" s="12">
        <v>14.6</v>
      </c>
      <c r="F30" s="11">
        <v>16.899999999999999</v>
      </c>
      <c r="G30" s="12">
        <v>18.8</v>
      </c>
      <c r="H30" s="11">
        <v>20.3</v>
      </c>
      <c r="I30" s="12">
        <v>21.8</v>
      </c>
      <c r="J30" s="11">
        <v>23.2</v>
      </c>
      <c r="K30" s="12">
        <v>24.6</v>
      </c>
      <c r="L30" s="11">
        <v>26.1</v>
      </c>
      <c r="M30" s="12">
        <v>26.6</v>
      </c>
      <c r="N30" s="11">
        <v>28.4</v>
      </c>
      <c r="O30" s="12">
        <v>30</v>
      </c>
      <c r="P30" s="11">
        <v>31.2</v>
      </c>
      <c r="Q30" s="12">
        <v>32.200000000000003</v>
      </c>
      <c r="R30" s="11">
        <v>33.9</v>
      </c>
      <c r="S30" s="12">
        <v>35.6</v>
      </c>
      <c r="T30" s="11">
        <v>36.6</v>
      </c>
      <c r="U30" s="12">
        <v>40.799999999999997</v>
      </c>
      <c r="V30" s="13">
        <v>42.9</v>
      </c>
      <c r="Z30">
        <v>4.25</v>
      </c>
      <c r="AA30">
        <v>4.9800000000000004</v>
      </c>
      <c r="AB30">
        <v>6.8</v>
      </c>
      <c r="AC30">
        <v>10.42</v>
      </c>
      <c r="AD30">
        <v>15.32</v>
      </c>
      <c r="AE30">
        <v>18.23</v>
      </c>
      <c r="AF30">
        <v>20.04</v>
      </c>
      <c r="AG30">
        <v>21.35</v>
      </c>
      <c r="AH30">
        <v>22.97</v>
      </c>
      <c r="AI30">
        <v>24.46</v>
      </c>
      <c r="AJ30">
        <v>25.69</v>
      </c>
      <c r="AK30">
        <v>27.64</v>
      </c>
      <c r="AL30">
        <v>28.95</v>
      </c>
      <c r="AM30">
        <v>29.93</v>
      </c>
      <c r="AN30">
        <v>30.33</v>
      </c>
      <c r="AO30">
        <v>31.4</v>
      </c>
      <c r="AP30">
        <v>32.479999999999997</v>
      </c>
      <c r="AQ30">
        <v>33.44</v>
      </c>
      <c r="AR30">
        <v>34.96</v>
      </c>
      <c r="AS30">
        <v>36.229999999999997</v>
      </c>
      <c r="AT30">
        <v>38.29</v>
      </c>
      <c r="AU30">
        <v>40.24</v>
      </c>
    </row>
    <row r="31" spans="1:47">
      <c r="A31" s="6" t="s">
        <v>31</v>
      </c>
      <c r="B31" s="7">
        <v>4.4000000000000004</v>
      </c>
      <c r="C31" s="8">
        <v>6.2</v>
      </c>
      <c r="D31" s="7">
        <v>9.6999999999999993</v>
      </c>
      <c r="E31" s="8">
        <v>14.4</v>
      </c>
      <c r="F31" s="7">
        <v>16.7</v>
      </c>
      <c r="G31" s="8">
        <v>18.600000000000001</v>
      </c>
      <c r="H31" s="7">
        <v>20</v>
      </c>
      <c r="I31" s="8">
        <v>21.5</v>
      </c>
      <c r="J31" s="7">
        <v>22.8</v>
      </c>
      <c r="K31" s="8">
        <v>24.2</v>
      </c>
      <c r="L31" s="7">
        <v>25.7</v>
      </c>
      <c r="M31" s="8">
        <v>26.1</v>
      </c>
      <c r="N31" s="7">
        <v>28.1</v>
      </c>
      <c r="O31" s="8">
        <v>29.8</v>
      </c>
      <c r="P31" s="7">
        <v>31.1</v>
      </c>
      <c r="Q31" s="8">
        <v>32.1</v>
      </c>
      <c r="R31" s="7">
        <v>33.799999999999997</v>
      </c>
      <c r="S31" s="8">
        <v>35.5</v>
      </c>
      <c r="T31" s="7">
        <v>36.5</v>
      </c>
      <c r="U31" s="8">
        <v>41</v>
      </c>
      <c r="V31" s="9">
        <v>42.9</v>
      </c>
      <c r="Z31">
        <v>4.33</v>
      </c>
      <c r="AA31">
        <v>4.91</v>
      </c>
      <c r="AB31">
        <v>6.75</v>
      </c>
      <c r="AC31">
        <v>10.4</v>
      </c>
      <c r="AD31">
        <v>15.33</v>
      </c>
      <c r="AE31">
        <v>18.23</v>
      </c>
      <c r="AF31">
        <v>20.059999999999999</v>
      </c>
      <c r="AG31">
        <v>21.38</v>
      </c>
      <c r="AH31">
        <v>23.01</v>
      </c>
      <c r="AI31">
        <v>24.5</v>
      </c>
      <c r="AJ31">
        <v>25.74</v>
      </c>
      <c r="AK31">
        <v>27.69</v>
      </c>
      <c r="AL31">
        <v>28.97</v>
      </c>
      <c r="AM31">
        <v>29.96</v>
      </c>
      <c r="AN31">
        <v>30.35</v>
      </c>
      <c r="AO31">
        <v>31.42</v>
      </c>
      <c r="AP31">
        <v>32.5</v>
      </c>
      <c r="AQ31">
        <v>33.479999999999997</v>
      </c>
      <c r="AR31">
        <v>35.01</v>
      </c>
      <c r="AS31">
        <v>36.270000000000003</v>
      </c>
      <c r="AT31">
        <v>38.36</v>
      </c>
      <c r="AU31">
        <v>40.32</v>
      </c>
    </row>
    <row r="32" spans="1:47">
      <c r="A32" s="6" t="s">
        <v>22</v>
      </c>
      <c r="B32" s="7">
        <v>4.5</v>
      </c>
      <c r="C32" s="8">
        <v>6.3</v>
      </c>
      <c r="D32" s="7">
        <v>9.6999999999999993</v>
      </c>
      <c r="E32" s="8">
        <v>14.3</v>
      </c>
      <c r="F32" s="7">
        <v>16.5</v>
      </c>
      <c r="G32" s="8">
        <v>18.3</v>
      </c>
      <c r="H32" s="7">
        <v>19.7</v>
      </c>
      <c r="I32" s="8">
        <v>21.1</v>
      </c>
      <c r="J32" s="7">
        <v>22.4</v>
      </c>
      <c r="K32" s="8">
        <v>23.8</v>
      </c>
      <c r="L32" s="7">
        <v>25.2</v>
      </c>
      <c r="M32" s="8">
        <v>25.7</v>
      </c>
      <c r="N32" s="7">
        <v>27.7</v>
      </c>
      <c r="O32" s="8">
        <v>29.7</v>
      </c>
      <c r="P32" s="7">
        <v>30.9</v>
      </c>
      <c r="Q32" s="8">
        <v>32</v>
      </c>
      <c r="R32" s="7">
        <v>33.799999999999997</v>
      </c>
      <c r="S32" s="8">
        <v>35.4</v>
      </c>
      <c r="T32" s="7">
        <v>36.299999999999997</v>
      </c>
      <c r="U32" s="8">
        <v>41.1</v>
      </c>
      <c r="V32" s="9">
        <v>43</v>
      </c>
      <c r="Z32">
        <v>4.42</v>
      </c>
      <c r="AA32">
        <v>4.8499999999999996</v>
      </c>
      <c r="AB32">
        <v>6.7</v>
      </c>
      <c r="AC32">
        <v>10.37</v>
      </c>
      <c r="AD32">
        <v>15.33</v>
      </c>
      <c r="AE32">
        <v>18.239999999999998</v>
      </c>
      <c r="AF32">
        <v>20.079999999999998</v>
      </c>
      <c r="AG32">
        <v>21.41</v>
      </c>
      <c r="AH32">
        <v>23.05</v>
      </c>
      <c r="AI32">
        <v>24.55</v>
      </c>
      <c r="AJ32">
        <v>25.79</v>
      </c>
      <c r="AK32">
        <v>27.73</v>
      </c>
      <c r="AL32">
        <v>28.99</v>
      </c>
      <c r="AM32">
        <v>29.98</v>
      </c>
      <c r="AN32">
        <v>30.38</v>
      </c>
      <c r="AO32">
        <v>31.44</v>
      </c>
      <c r="AP32">
        <v>32.520000000000003</v>
      </c>
      <c r="AQ32">
        <v>33.520000000000003</v>
      </c>
      <c r="AR32">
        <v>35.049999999999997</v>
      </c>
      <c r="AS32">
        <v>36.32</v>
      </c>
      <c r="AT32">
        <v>38.43</v>
      </c>
      <c r="AU32">
        <v>40.409999999999997</v>
      </c>
    </row>
    <row r="33" spans="1:47">
      <c r="A33" s="6" t="s">
        <v>23</v>
      </c>
      <c r="B33" s="7">
        <v>4.7</v>
      </c>
      <c r="C33" s="8">
        <v>6.4</v>
      </c>
      <c r="D33" s="7">
        <v>9.6</v>
      </c>
      <c r="E33" s="8">
        <v>14.1</v>
      </c>
      <c r="F33" s="7">
        <v>16.2</v>
      </c>
      <c r="G33" s="8">
        <v>18</v>
      </c>
      <c r="H33" s="7">
        <v>19.3</v>
      </c>
      <c r="I33" s="8">
        <v>20.7</v>
      </c>
      <c r="J33" s="7">
        <v>22</v>
      </c>
      <c r="K33" s="8">
        <v>23.4</v>
      </c>
      <c r="L33" s="7">
        <v>24.7</v>
      </c>
      <c r="M33" s="8">
        <v>25.1</v>
      </c>
      <c r="N33" s="7">
        <v>27.3</v>
      </c>
      <c r="O33" s="8">
        <v>29.5</v>
      </c>
      <c r="P33" s="7">
        <v>30.8</v>
      </c>
      <c r="Q33" s="8">
        <v>31.8</v>
      </c>
      <c r="R33" s="7">
        <v>33.700000000000003</v>
      </c>
      <c r="S33" s="8">
        <v>35.200000000000003</v>
      </c>
      <c r="T33" s="7">
        <v>36.200000000000003</v>
      </c>
      <c r="U33" s="8">
        <v>41.2</v>
      </c>
      <c r="V33" s="9">
        <v>43.1</v>
      </c>
      <c r="Z33">
        <v>4.5</v>
      </c>
      <c r="AA33">
        <v>4.79</v>
      </c>
      <c r="AB33">
        <v>6.66</v>
      </c>
      <c r="AC33">
        <v>10.34</v>
      </c>
      <c r="AD33">
        <v>15.34</v>
      </c>
      <c r="AE33">
        <v>18.239999999999998</v>
      </c>
      <c r="AF33">
        <v>20.09</v>
      </c>
      <c r="AG33">
        <v>21.44</v>
      </c>
      <c r="AH33">
        <v>23.09</v>
      </c>
      <c r="AI33">
        <v>24.59</v>
      </c>
      <c r="AJ33">
        <v>25.83</v>
      </c>
      <c r="AK33">
        <v>27.77</v>
      </c>
      <c r="AL33">
        <v>29.01</v>
      </c>
      <c r="AM33">
        <v>30</v>
      </c>
      <c r="AN33">
        <v>30.4</v>
      </c>
      <c r="AO33">
        <v>31.46</v>
      </c>
      <c r="AP33">
        <v>32.54</v>
      </c>
      <c r="AQ33">
        <v>33.549999999999997</v>
      </c>
      <c r="AR33">
        <v>35.1</v>
      </c>
      <c r="AS33">
        <v>36.36</v>
      </c>
      <c r="AT33">
        <v>38.49</v>
      </c>
      <c r="AU33">
        <v>40.49</v>
      </c>
    </row>
    <row r="34" spans="1:47" ht="17" thickBot="1">
      <c r="A34" s="10" t="s">
        <v>24</v>
      </c>
      <c r="B34" s="11">
        <v>4.9000000000000004</v>
      </c>
      <c r="C34" s="12">
        <v>6.5</v>
      </c>
      <c r="D34" s="11">
        <v>9.6999999999999993</v>
      </c>
      <c r="E34" s="12">
        <v>13.9</v>
      </c>
      <c r="F34" s="11">
        <v>15.9</v>
      </c>
      <c r="G34" s="12">
        <v>17.600000000000001</v>
      </c>
      <c r="H34" s="11">
        <v>19</v>
      </c>
      <c r="I34" s="12">
        <v>20.3</v>
      </c>
      <c r="J34" s="11">
        <v>21.5</v>
      </c>
      <c r="K34" s="12">
        <v>22.9</v>
      </c>
      <c r="L34" s="11">
        <v>24.2</v>
      </c>
      <c r="M34" s="12">
        <v>24.6</v>
      </c>
      <c r="N34" s="11">
        <v>26.9</v>
      </c>
      <c r="O34" s="12">
        <v>29.3</v>
      </c>
      <c r="P34" s="11">
        <v>30.6</v>
      </c>
      <c r="Q34" s="12">
        <v>31.7</v>
      </c>
      <c r="R34" s="11">
        <v>33.5</v>
      </c>
      <c r="S34" s="12">
        <v>35.1</v>
      </c>
      <c r="T34" s="11">
        <v>36</v>
      </c>
      <c r="U34" s="12">
        <v>41.3</v>
      </c>
      <c r="V34" s="13">
        <v>43.1</v>
      </c>
      <c r="Z34">
        <v>4.58</v>
      </c>
      <c r="AA34">
        <v>4.74</v>
      </c>
      <c r="AB34">
        <v>6.61</v>
      </c>
      <c r="AC34">
        <v>10.32</v>
      </c>
      <c r="AD34">
        <v>15.34</v>
      </c>
      <c r="AE34">
        <v>18.239999999999998</v>
      </c>
      <c r="AF34">
        <v>20.11</v>
      </c>
      <c r="AG34">
        <v>21.47</v>
      </c>
      <c r="AH34">
        <v>23.12</v>
      </c>
      <c r="AI34">
        <v>24.63</v>
      </c>
      <c r="AJ34">
        <v>25.88</v>
      </c>
      <c r="AK34">
        <v>27.81</v>
      </c>
      <c r="AL34">
        <v>29.02</v>
      </c>
      <c r="AM34">
        <v>30.01</v>
      </c>
      <c r="AN34">
        <v>30.43</v>
      </c>
      <c r="AO34">
        <v>31.48</v>
      </c>
      <c r="AP34">
        <v>32.56</v>
      </c>
      <c r="AQ34">
        <v>33.58</v>
      </c>
      <c r="AR34">
        <v>35.14</v>
      </c>
      <c r="AS34">
        <v>36.4</v>
      </c>
      <c r="AT34">
        <v>38.56</v>
      </c>
      <c r="AU34">
        <v>40.57</v>
      </c>
    </row>
    <row r="35" spans="1:47">
      <c r="A35" s="6" t="s">
        <v>32</v>
      </c>
      <c r="B35" s="7">
        <v>5.0999999999999996</v>
      </c>
      <c r="C35" s="8">
        <v>6.7</v>
      </c>
      <c r="D35" s="7">
        <v>9.6999999999999993</v>
      </c>
      <c r="E35" s="8">
        <v>13.8</v>
      </c>
      <c r="F35" s="7">
        <v>15.7</v>
      </c>
      <c r="G35" s="8">
        <v>17.2</v>
      </c>
      <c r="H35" s="7">
        <v>18.5</v>
      </c>
      <c r="I35" s="8">
        <v>19.8</v>
      </c>
      <c r="J35" s="7">
        <v>21</v>
      </c>
      <c r="K35" s="8">
        <v>22.4</v>
      </c>
      <c r="L35" s="7">
        <v>23.6</v>
      </c>
      <c r="M35" s="8">
        <v>24</v>
      </c>
      <c r="N35" s="7">
        <v>26.5</v>
      </c>
      <c r="O35" s="8">
        <v>29</v>
      </c>
      <c r="P35" s="7">
        <v>30.4</v>
      </c>
      <c r="Q35" s="8">
        <v>31.5</v>
      </c>
      <c r="R35" s="7">
        <v>33.4</v>
      </c>
      <c r="S35" s="8">
        <v>34.9</v>
      </c>
      <c r="T35" s="7">
        <v>35.799999999999997</v>
      </c>
      <c r="U35" s="8">
        <v>41.4</v>
      </c>
      <c r="V35" s="9">
        <v>43.2</v>
      </c>
      <c r="Z35">
        <v>4.67</v>
      </c>
      <c r="AA35">
        <v>4.68</v>
      </c>
      <c r="AB35">
        <v>6.57</v>
      </c>
      <c r="AC35">
        <v>10.3</v>
      </c>
      <c r="AD35">
        <v>15.35</v>
      </c>
      <c r="AE35">
        <v>18.239999999999998</v>
      </c>
      <c r="AF35">
        <v>20.12</v>
      </c>
      <c r="AG35">
        <v>21.49</v>
      </c>
      <c r="AH35">
        <v>23.15</v>
      </c>
      <c r="AI35">
        <v>24.66</v>
      </c>
      <c r="AJ35">
        <v>25.91</v>
      </c>
      <c r="AK35">
        <v>27.85</v>
      </c>
      <c r="AL35">
        <v>29.03</v>
      </c>
      <c r="AM35">
        <v>30.03</v>
      </c>
      <c r="AN35">
        <v>30.45</v>
      </c>
      <c r="AO35">
        <v>31.5</v>
      </c>
      <c r="AP35">
        <v>32.58</v>
      </c>
      <c r="AQ35">
        <v>33.61</v>
      </c>
      <c r="AR35">
        <v>35.19</v>
      </c>
      <c r="AS35">
        <v>36.44</v>
      </c>
      <c r="AT35">
        <v>38.619999999999997</v>
      </c>
      <c r="AU35">
        <v>40.65</v>
      </c>
    </row>
    <row r="36" spans="1:47">
      <c r="A36" s="6" t="s">
        <v>22</v>
      </c>
      <c r="B36" s="7">
        <v>5.3</v>
      </c>
      <c r="C36" s="8">
        <v>6.9</v>
      </c>
      <c r="D36" s="7">
        <v>9.6999999999999993</v>
      </c>
      <c r="E36" s="8">
        <v>13.6</v>
      </c>
      <c r="F36" s="7">
        <v>15.3</v>
      </c>
      <c r="G36" s="8">
        <v>16.899999999999999</v>
      </c>
      <c r="H36" s="7">
        <v>18.100000000000001</v>
      </c>
      <c r="I36" s="8">
        <v>19.3</v>
      </c>
      <c r="J36" s="7">
        <v>20.399999999999999</v>
      </c>
      <c r="K36" s="8">
        <v>21.8</v>
      </c>
      <c r="L36" s="7">
        <v>23</v>
      </c>
      <c r="M36" s="8">
        <v>23.4</v>
      </c>
      <c r="N36" s="7">
        <v>26</v>
      </c>
      <c r="O36" s="8">
        <v>28.8</v>
      </c>
      <c r="P36" s="7">
        <v>30.3</v>
      </c>
      <c r="Q36" s="8">
        <v>31.3</v>
      </c>
      <c r="R36" s="7">
        <v>33.299999999999997</v>
      </c>
      <c r="S36" s="8">
        <v>34.700000000000003</v>
      </c>
      <c r="T36" s="7">
        <v>35.6</v>
      </c>
      <c r="U36" s="8">
        <v>41.5</v>
      </c>
      <c r="V36" s="9">
        <v>43.2</v>
      </c>
      <c r="Z36">
        <v>4.75</v>
      </c>
      <c r="AA36">
        <v>4.63</v>
      </c>
      <c r="AB36">
        <v>6.53</v>
      </c>
      <c r="AC36">
        <v>10.27</v>
      </c>
      <c r="AD36">
        <v>15.35</v>
      </c>
      <c r="AE36">
        <v>18.239999999999998</v>
      </c>
      <c r="AF36">
        <v>20.14</v>
      </c>
      <c r="AG36">
        <v>21.51</v>
      </c>
      <c r="AH36">
        <v>23.18</v>
      </c>
      <c r="AI36">
        <v>24.69</v>
      </c>
      <c r="AJ36">
        <v>25.95</v>
      </c>
      <c r="AK36">
        <v>27.88</v>
      </c>
      <c r="AL36">
        <v>29.03</v>
      </c>
      <c r="AM36">
        <v>30.04</v>
      </c>
      <c r="AN36">
        <v>30.47</v>
      </c>
      <c r="AO36">
        <v>31.52</v>
      </c>
      <c r="AP36">
        <v>32.6</v>
      </c>
      <c r="AQ36">
        <v>33.64</v>
      </c>
      <c r="AR36">
        <v>35.229999999999997</v>
      </c>
      <c r="AS36">
        <v>36.479999999999997</v>
      </c>
      <c r="AT36">
        <v>38.69</v>
      </c>
      <c r="AU36">
        <v>40.72</v>
      </c>
    </row>
    <row r="37" spans="1:47">
      <c r="A37" s="6" t="s">
        <v>23</v>
      </c>
      <c r="B37" s="7">
        <v>5.6</v>
      </c>
      <c r="C37" s="8">
        <v>7</v>
      </c>
      <c r="D37" s="7">
        <v>9.6999999999999993</v>
      </c>
      <c r="E37" s="8">
        <v>13.3</v>
      </c>
      <c r="F37" s="7">
        <v>15</v>
      </c>
      <c r="G37" s="8">
        <v>16.399999999999999</v>
      </c>
      <c r="H37" s="7">
        <v>17.600000000000001</v>
      </c>
      <c r="I37" s="8">
        <v>18.8</v>
      </c>
      <c r="J37" s="7">
        <v>19.8</v>
      </c>
      <c r="K37" s="8">
        <v>21.2</v>
      </c>
      <c r="L37" s="7">
        <v>22.3</v>
      </c>
      <c r="M37" s="8">
        <v>22.7</v>
      </c>
      <c r="N37" s="7">
        <v>25.5</v>
      </c>
      <c r="O37" s="8">
        <v>28.5</v>
      </c>
      <c r="P37" s="7">
        <v>30.1</v>
      </c>
      <c r="Q37" s="8">
        <v>31.1</v>
      </c>
      <c r="R37" s="7">
        <v>33.1</v>
      </c>
      <c r="S37" s="8">
        <v>34.5</v>
      </c>
      <c r="T37" s="7">
        <v>35.299999999999997</v>
      </c>
      <c r="U37" s="8">
        <v>41.6</v>
      </c>
      <c r="V37" s="9">
        <v>43.2</v>
      </c>
      <c r="Z37">
        <v>4.83</v>
      </c>
      <c r="AA37">
        <v>4.58</v>
      </c>
      <c r="AB37">
        <v>6.49</v>
      </c>
      <c r="AC37">
        <v>10.25</v>
      </c>
      <c r="AD37">
        <v>15.35</v>
      </c>
      <c r="AE37">
        <v>18.239999999999998</v>
      </c>
      <c r="AF37">
        <v>20.14</v>
      </c>
      <c r="AG37">
        <v>21.53</v>
      </c>
      <c r="AH37">
        <v>23.2</v>
      </c>
      <c r="AI37">
        <v>24.72</v>
      </c>
      <c r="AJ37">
        <v>25.98</v>
      </c>
      <c r="AK37">
        <v>27.91</v>
      </c>
      <c r="AL37">
        <v>29.03</v>
      </c>
      <c r="AM37">
        <v>30.05</v>
      </c>
      <c r="AN37">
        <v>30.49</v>
      </c>
      <c r="AO37">
        <v>31.53</v>
      </c>
      <c r="AP37">
        <v>32.619999999999997</v>
      </c>
      <c r="AQ37">
        <v>33.67</v>
      </c>
      <c r="AR37">
        <v>35.270000000000003</v>
      </c>
      <c r="AS37">
        <v>36.520000000000003</v>
      </c>
      <c r="AT37">
        <v>38.75</v>
      </c>
      <c r="AU37">
        <v>40.799999999999997</v>
      </c>
    </row>
    <row r="38" spans="1:47" ht="17" thickBot="1">
      <c r="A38" s="10" t="s">
        <v>24</v>
      </c>
      <c r="B38" s="11">
        <v>5.9</v>
      </c>
      <c r="C38" s="12">
        <v>7.2</v>
      </c>
      <c r="D38" s="11">
        <v>9.6999999999999993</v>
      </c>
      <c r="E38" s="12">
        <v>13.1</v>
      </c>
      <c r="F38" s="11">
        <v>14.7</v>
      </c>
      <c r="G38" s="12">
        <v>16</v>
      </c>
      <c r="H38" s="11">
        <v>17.2</v>
      </c>
      <c r="I38" s="12">
        <v>18.2</v>
      </c>
      <c r="J38" s="11">
        <v>19.2</v>
      </c>
      <c r="K38" s="12">
        <v>20.6</v>
      </c>
      <c r="L38" s="11">
        <v>21.6</v>
      </c>
      <c r="M38" s="12">
        <v>22</v>
      </c>
      <c r="N38" s="11">
        <v>25</v>
      </c>
      <c r="O38" s="12">
        <v>28.2</v>
      </c>
      <c r="P38" s="11">
        <v>29.8</v>
      </c>
      <c r="Q38" s="12">
        <v>30.8</v>
      </c>
      <c r="R38" s="11">
        <v>33</v>
      </c>
      <c r="S38" s="12">
        <v>34.299999999999997</v>
      </c>
      <c r="T38" s="11">
        <v>35.1</v>
      </c>
      <c r="U38" s="12">
        <v>41.7</v>
      </c>
      <c r="V38" s="13">
        <v>43.2</v>
      </c>
      <c r="Z38">
        <v>4.92</v>
      </c>
      <c r="AA38">
        <v>4.53</v>
      </c>
      <c r="AB38">
        <v>6.45</v>
      </c>
      <c r="AC38">
        <v>10.220000000000001</v>
      </c>
      <c r="AD38">
        <v>15.35</v>
      </c>
      <c r="AE38">
        <v>18.239999999999998</v>
      </c>
      <c r="AF38">
        <v>20.149999999999999</v>
      </c>
      <c r="AG38">
        <v>21.55</v>
      </c>
      <c r="AH38">
        <v>23.22</v>
      </c>
      <c r="AI38">
        <v>24.74</v>
      </c>
      <c r="AJ38">
        <v>26.01</v>
      </c>
      <c r="AK38">
        <v>27.93</v>
      </c>
      <c r="AL38">
        <v>29.03</v>
      </c>
      <c r="AM38">
        <v>30.05</v>
      </c>
      <c r="AN38">
        <v>30.5</v>
      </c>
      <c r="AO38">
        <v>31.55</v>
      </c>
      <c r="AP38">
        <v>32.630000000000003</v>
      </c>
      <c r="AQ38">
        <v>33.700000000000003</v>
      </c>
      <c r="AR38">
        <v>35.31</v>
      </c>
      <c r="AS38">
        <v>36.549999999999997</v>
      </c>
      <c r="AT38">
        <v>38.81</v>
      </c>
      <c r="AU38">
        <v>40.869999999999997</v>
      </c>
    </row>
    <row r="39" spans="1:47">
      <c r="A39" s="6" t="s">
        <v>33</v>
      </c>
      <c r="B39" s="7">
        <v>6.2</v>
      </c>
      <c r="C39" s="8">
        <v>7.5</v>
      </c>
      <c r="D39" s="7">
        <v>9.6999999999999993</v>
      </c>
      <c r="E39" s="8">
        <v>12.9</v>
      </c>
      <c r="F39" s="7">
        <v>14.3</v>
      </c>
      <c r="G39" s="8">
        <v>15.5</v>
      </c>
      <c r="H39" s="7">
        <v>16.600000000000001</v>
      </c>
      <c r="I39" s="8">
        <v>17.600000000000001</v>
      </c>
      <c r="J39" s="7">
        <v>18.5</v>
      </c>
      <c r="K39" s="8">
        <v>19.899999999999999</v>
      </c>
      <c r="L39" s="7">
        <v>20.8</v>
      </c>
      <c r="M39" s="8">
        <v>21.3</v>
      </c>
      <c r="N39" s="7">
        <v>24.4</v>
      </c>
      <c r="O39" s="8">
        <v>27.9</v>
      </c>
      <c r="P39" s="7">
        <v>29.6</v>
      </c>
      <c r="Q39" s="8">
        <v>30.6</v>
      </c>
      <c r="R39" s="7">
        <v>32.799999999999997</v>
      </c>
      <c r="S39" s="8">
        <v>34.1</v>
      </c>
      <c r="T39" s="7">
        <v>34.799999999999997</v>
      </c>
      <c r="U39" s="8">
        <v>41.8</v>
      </c>
      <c r="V39" s="9">
        <v>43.1</v>
      </c>
      <c r="Z39">
        <v>5</v>
      </c>
      <c r="AA39">
        <v>4.4800000000000004</v>
      </c>
      <c r="AB39">
        <v>6.42</v>
      </c>
      <c r="AC39">
        <v>10.199999999999999</v>
      </c>
      <c r="AD39">
        <v>15.35</v>
      </c>
      <c r="AE39">
        <v>18.23</v>
      </c>
      <c r="AF39">
        <v>20.16</v>
      </c>
      <c r="AG39">
        <v>21.56</v>
      </c>
      <c r="AH39">
        <v>23.24</v>
      </c>
      <c r="AI39">
        <v>24.76</v>
      </c>
      <c r="AJ39">
        <v>26.04</v>
      </c>
      <c r="AK39">
        <v>27.95</v>
      </c>
      <c r="AL39">
        <v>29.03</v>
      </c>
      <c r="AM39">
        <v>30.06</v>
      </c>
      <c r="AN39">
        <v>30.52</v>
      </c>
      <c r="AO39">
        <v>31.56</v>
      </c>
      <c r="AP39">
        <v>32.64</v>
      </c>
      <c r="AQ39">
        <v>33.729999999999997</v>
      </c>
      <c r="AR39">
        <v>35.340000000000003</v>
      </c>
      <c r="AS39">
        <v>36.590000000000003</v>
      </c>
      <c r="AT39">
        <v>38.880000000000003</v>
      </c>
      <c r="AU39">
        <v>40.950000000000003</v>
      </c>
    </row>
    <row r="40" spans="1:47">
      <c r="A40" s="6" t="s">
        <v>22</v>
      </c>
      <c r="B40" s="7">
        <v>6.6</v>
      </c>
      <c r="C40" s="8">
        <v>7.7</v>
      </c>
      <c r="D40" s="7">
        <v>9.8000000000000007</v>
      </c>
      <c r="E40" s="8">
        <v>12.6</v>
      </c>
      <c r="F40" s="7">
        <v>13.9</v>
      </c>
      <c r="G40" s="8">
        <v>15.1</v>
      </c>
      <c r="H40" s="7">
        <v>16.100000000000001</v>
      </c>
      <c r="I40" s="8">
        <v>17</v>
      </c>
      <c r="J40" s="7">
        <v>17.8</v>
      </c>
      <c r="K40" s="8">
        <v>19.2</v>
      </c>
      <c r="L40" s="7">
        <v>20</v>
      </c>
      <c r="M40" s="8">
        <v>20.5</v>
      </c>
      <c r="N40" s="7">
        <v>23.9</v>
      </c>
      <c r="O40" s="8">
        <v>27.6</v>
      </c>
      <c r="P40" s="7">
        <v>29.4</v>
      </c>
      <c r="Q40" s="8">
        <v>30.4</v>
      </c>
      <c r="R40" s="7">
        <v>32.6</v>
      </c>
      <c r="S40" s="8">
        <v>33.799999999999997</v>
      </c>
      <c r="T40" s="7">
        <v>34.5</v>
      </c>
      <c r="U40" s="8">
        <v>41.9</v>
      </c>
      <c r="V40" s="9">
        <v>43.1</v>
      </c>
      <c r="Z40">
        <v>5.08</v>
      </c>
      <c r="AA40">
        <v>4.4400000000000004</v>
      </c>
      <c r="AB40">
        <v>6.38</v>
      </c>
      <c r="AC40">
        <v>10.18</v>
      </c>
      <c r="AD40">
        <v>15.35</v>
      </c>
      <c r="AE40">
        <v>18.23</v>
      </c>
      <c r="AF40">
        <v>20.16</v>
      </c>
      <c r="AG40">
        <v>21.57</v>
      </c>
      <c r="AH40">
        <v>23.26</v>
      </c>
      <c r="AI40">
        <v>24.78</v>
      </c>
      <c r="AJ40">
        <v>26.06</v>
      </c>
      <c r="AK40">
        <v>27.97</v>
      </c>
      <c r="AL40">
        <v>29.02</v>
      </c>
      <c r="AM40">
        <v>30.06</v>
      </c>
      <c r="AN40">
        <v>30.53</v>
      </c>
      <c r="AO40">
        <v>31.57</v>
      </c>
      <c r="AP40">
        <v>32.659999999999997</v>
      </c>
      <c r="AQ40">
        <v>33.76</v>
      </c>
      <c r="AR40">
        <v>35.380000000000003</v>
      </c>
      <c r="AS40">
        <v>36.619999999999997</v>
      </c>
      <c r="AT40">
        <v>38.94</v>
      </c>
      <c r="AU40">
        <v>41.02</v>
      </c>
    </row>
    <row r="41" spans="1:47">
      <c r="A41" s="6" t="s">
        <v>23</v>
      </c>
      <c r="B41" s="7">
        <v>6.9</v>
      </c>
      <c r="C41" s="8">
        <v>8</v>
      </c>
      <c r="D41" s="7">
        <v>9.8000000000000007</v>
      </c>
      <c r="E41" s="8">
        <v>12.4</v>
      </c>
      <c r="F41" s="7">
        <v>13.5</v>
      </c>
      <c r="G41" s="8">
        <v>14.5</v>
      </c>
      <c r="H41" s="7">
        <v>15.5</v>
      </c>
      <c r="I41" s="8">
        <v>16.3</v>
      </c>
      <c r="J41" s="7">
        <v>17</v>
      </c>
      <c r="K41" s="8">
        <v>18.5</v>
      </c>
      <c r="L41" s="7">
        <v>19.2</v>
      </c>
      <c r="M41" s="8">
        <v>19.7</v>
      </c>
      <c r="N41" s="7">
        <v>23.3</v>
      </c>
      <c r="O41" s="8">
        <v>27.3</v>
      </c>
      <c r="P41" s="7">
        <v>29.1</v>
      </c>
      <c r="Q41" s="8">
        <v>30.1</v>
      </c>
      <c r="R41" s="7">
        <v>32.4</v>
      </c>
      <c r="S41" s="8">
        <v>33.5</v>
      </c>
      <c r="T41" s="7">
        <v>34.200000000000003</v>
      </c>
      <c r="U41" s="8">
        <v>42</v>
      </c>
      <c r="V41" s="9">
        <v>43</v>
      </c>
      <c r="Z41">
        <v>5.17</v>
      </c>
      <c r="AA41">
        <v>4.3899999999999997</v>
      </c>
      <c r="AB41">
        <v>6.35</v>
      </c>
      <c r="AC41">
        <v>10.16</v>
      </c>
      <c r="AD41">
        <v>15.34</v>
      </c>
      <c r="AE41">
        <v>18.22</v>
      </c>
      <c r="AF41">
        <v>20.16</v>
      </c>
      <c r="AG41">
        <v>21.58</v>
      </c>
      <c r="AH41">
        <v>23.27</v>
      </c>
      <c r="AI41">
        <v>24.79</v>
      </c>
      <c r="AJ41">
        <v>26.08</v>
      </c>
      <c r="AK41">
        <v>27.98</v>
      </c>
      <c r="AL41">
        <v>29.01</v>
      </c>
      <c r="AM41">
        <v>30.06</v>
      </c>
      <c r="AN41">
        <v>30.54</v>
      </c>
      <c r="AO41">
        <v>31.58</v>
      </c>
      <c r="AP41">
        <v>32.67</v>
      </c>
      <c r="AQ41">
        <v>33.78</v>
      </c>
      <c r="AR41">
        <v>35.409999999999997</v>
      </c>
      <c r="AS41">
        <v>36.65</v>
      </c>
      <c r="AT41">
        <v>39</v>
      </c>
      <c r="AU41">
        <v>41.09</v>
      </c>
    </row>
    <row r="42" spans="1:47" ht="17" thickBot="1">
      <c r="A42" s="10" t="s">
        <v>24</v>
      </c>
      <c r="B42" s="11">
        <v>7.3</v>
      </c>
      <c r="C42" s="12">
        <v>8.1999999999999993</v>
      </c>
      <c r="D42" s="11">
        <v>9.9</v>
      </c>
      <c r="E42" s="12">
        <v>12.1</v>
      </c>
      <c r="F42" s="11">
        <v>13.1</v>
      </c>
      <c r="G42" s="12">
        <v>14</v>
      </c>
      <c r="H42" s="11">
        <v>14.9</v>
      </c>
      <c r="I42" s="12">
        <v>15.6</v>
      </c>
      <c r="J42" s="11">
        <v>16.3</v>
      </c>
      <c r="K42" s="12">
        <v>17.7</v>
      </c>
      <c r="L42" s="11">
        <v>18.3</v>
      </c>
      <c r="M42" s="12">
        <v>18.8</v>
      </c>
      <c r="N42" s="11">
        <v>22.6</v>
      </c>
      <c r="O42" s="12">
        <v>26.9</v>
      </c>
      <c r="P42" s="11">
        <v>28.8</v>
      </c>
      <c r="Q42" s="12">
        <v>29.8</v>
      </c>
      <c r="R42" s="11">
        <v>32.200000000000003</v>
      </c>
      <c r="S42" s="12">
        <v>33.200000000000003</v>
      </c>
      <c r="T42" s="11">
        <v>33.799999999999997</v>
      </c>
      <c r="U42" s="12">
        <v>42</v>
      </c>
      <c r="V42" s="13">
        <v>43</v>
      </c>
      <c r="Z42">
        <v>5.25</v>
      </c>
      <c r="AA42">
        <v>4.3499999999999996</v>
      </c>
      <c r="AB42">
        <v>6.32</v>
      </c>
      <c r="AC42">
        <v>10.14</v>
      </c>
      <c r="AD42">
        <v>15.34</v>
      </c>
      <c r="AE42">
        <v>18.21</v>
      </c>
      <c r="AF42">
        <v>20.16</v>
      </c>
      <c r="AG42">
        <v>21.59</v>
      </c>
      <c r="AH42">
        <v>23.28</v>
      </c>
      <c r="AI42">
        <v>24.81</v>
      </c>
      <c r="AJ42">
        <v>26.09</v>
      </c>
      <c r="AK42">
        <v>27.99</v>
      </c>
      <c r="AL42">
        <v>29</v>
      </c>
      <c r="AM42">
        <v>30.05</v>
      </c>
      <c r="AN42">
        <v>30.56</v>
      </c>
      <c r="AO42">
        <v>31.59</v>
      </c>
      <c r="AP42">
        <v>32.68</v>
      </c>
      <c r="AQ42">
        <v>33.799999999999997</v>
      </c>
      <c r="AR42">
        <v>35.44</v>
      </c>
      <c r="AS42">
        <v>36.68</v>
      </c>
      <c r="AT42">
        <v>39.06</v>
      </c>
      <c r="AU42">
        <v>41.16</v>
      </c>
    </row>
    <row r="43" spans="1:47" ht="17" thickBot="1">
      <c r="A43" s="10" t="s">
        <v>34</v>
      </c>
      <c r="B43" s="11">
        <v>7.7</v>
      </c>
      <c r="C43" s="12">
        <v>8.5</v>
      </c>
      <c r="D43" s="11">
        <v>9.9</v>
      </c>
      <c r="E43" s="12">
        <v>11.8</v>
      </c>
      <c r="F43" s="11">
        <v>12.7</v>
      </c>
      <c r="G43" s="12">
        <v>13.4</v>
      </c>
      <c r="H43" s="11">
        <v>14.3</v>
      </c>
      <c r="I43" s="12">
        <v>14.9</v>
      </c>
      <c r="J43" s="11">
        <v>15.4</v>
      </c>
      <c r="K43" s="12">
        <v>16.899999999999999</v>
      </c>
      <c r="L43" s="11">
        <v>17.399999999999999</v>
      </c>
      <c r="M43" s="12">
        <v>18</v>
      </c>
      <c r="N43" s="11">
        <v>21.9</v>
      </c>
      <c r="O43" s="12">
        <v>26.6</v>
      </c>
      <c r="P43" s="11">
        <v>28.5</v>
      </c>
      <c r="Q43" s="12">
        <v>29.5</v>
      </c>
      <c r="R43" s="11">
        <v>32</v>
      </c>
      <c r="S43" s="12">
        <v>32.9</v>
      </c>
      <c r="T43" s="11">
        <v>33.5</v>
      </c>
      <c r="U43" s="12">
        <v>42.1</v>
      </c>
      <c r="V43" s="13">
        <v>42.9</v>
      </c>
      <c r="Z43">
        <v>5.33</v>
      </c>
      <c r="AA43">
        <v>4.3099999999999996</v>
      </c>
      <c r="AB43">
        <v>6.29</v>
      </c>
      <c r="AC43">
        <v>10.119999999999999</v>
      </c>
      <c r="AD43">
        <v>15.33</v>
      </c>
      <c r="AE43">
        <v>18.2</v>
      </c>
      <c r="AF43">
        <v>20.16</v>
      </c>
      <c r="AG43">
        <v>21.59</v>
      </c>
      <c r="AH43">
        <v>23.29</v>
      </c>
      <c r="AI43">
        <v>24.81</v>
      </c>
      <c r="AJ43">
        <v>26.1</v>
      </c>
      <c r="AK43">
        <v>28</v>
      </c>
      <c r="AL43">
        <v>28.98</v>
      </c>
      <c r="AM43">
        <v>30.05</v>
      </c>
      <c r="AN43">
        <v>30.56</v>
      </c>
      <c r="AO43">
        <v>31.6</v>
      </c>
      <c r="AP43">
        <v>32.69</v>
      </c>
      <c r="AQ43">
        <v>33.83</v>
      </c>
      <c r="AR43">
        <v>35.47</v>
      </c>
      <c r="AS43">
        <v>36.700000000000003</v>
      </c>
      <c r="AT43">
        <v>39.119999999999997</v>
      </c>
      <c r="AU43">
        <v>41.23</v>
      </c>
    </row>
    <row r="44" spans="1:47">
      <c r="Z44">
        <v>5.42</v>
      </c>
      <c r="AA44">
        <v>4.28</v>
      </c>
      <c r="AB44">
        <v>6.26</v>
      </c>
      <c r="AC44">
        <v>10.1</v>
      </c>
      <c r="AD44">
        <v>15.33</v>
      </c>
      <c r="AE44">
        <v>18.18</v>
      </c>
      <c r="AF44">
        <v>20.149999999999999</v>
      </c>
      <c r="AG44">
        <v>21.6</v>
      </c>
      <c r="AH44">
        <v>23.29</v>
      </c>
      <c r="AI44">
        <v>24.82</v>
      </c>
      <c r="AJ44">
        <v>26.11</v>
      </c>
      <c r="AK44">
        <v>28</v>
      </c>
      <c r="AL44">
        <v>28.96</v>
      </c>
      <c r="AM44">
        <v>30.04</v>
      </c>
      <c r="AN44">
        <v>30.57</v>
      </c>
      <c r="AO44">
        <v>31.61</v>
      </c>
      <c r="AP44">
        <v>32.69</v>
      </c>
      <c r="AQ44">
        <v>33.85</v>
      </c>
      <c r="AR44">
        <v>35.5</v>
      </c>
      <c r="AS44">
        <v>36.729999999999997</v>
      </c>
      <c r="AT44">
        <v>39.18</v>
      </c>
      <c r="AU44">
        <v>41.3</v>
      </c>
    </row>
    <row r="45" spans="1:47">
      <c r="Z45">
        <v>5.5</v>
      </c>
      <c r="AA45">
        <v>4.24</v>
      </c>
      <c r="AB45">
        <v>6.23</v>
      </c>
      <c r="AC45">
        <v>10.08</v>
      </c>
      <c r="AD45">
        <v>15.32</v>
      </c>
      <c r="AE45">
        <v>18.170000000000002</v>
      </c>
      <c r="AF45">
        <v>20.149999999999999</v>
      </c>
      <c r="AG45">
        <v>21.6</v>
      </c>
      <c r="AH45">
        <v>23.29</v>
      </c>
      <c r="AI45">
        <v>24.82</v>
      </c>
      <c r="AJ45">
        <v>26.12</v>
      </c>
      <c r="AK45">
        <v>28</v>
      </c>
      <c r="AL45">
        <v>28.94</v>
      </c>
      <c r="AM45">
        <v>30.03</v>
      </c>
      <c r="AN45">
        <v>30.58</v>
      </c>
      <c r="AO45">
        <v>31.61</v>
      </c>
      <c r="AP45">
        <v>32.700000000000003</v>
      </c>
      <c r="AQ45">
        <v>33.869999999999997</v>
      </c>
      <c r="AR45">
        <v>35.53</v>
      </c>
      <c r="AS45">
        <v>36.75</v>
      </c>
      <c r="AT45">
        <v>39.24</v>
      </c>
      <c r="AU45">
        <v>41.37</v>
      </c>
    </row>
    <row r="46" spans="1:47">
      <c r="Z46">
        <v>5.58</v>
      </c>
      <c r="AA46">
        <v>4.21</v>
      </c>
      <c r="AB46">
        <v>6.2</v>
      </c>
      <c r="AC46">
        <v>10.06</v>
      </c>
      <c r="AD46">
        <v>15.31</v>
      </c>
      <c r="AE46">
        <v>18.149999999999999</v>
      </c>
      <c r="AF46">
        <v>20.14</v>
      </c>
      <c r="AG46">
        <v>21.59</v>
      </c>
      <c r="AH46">
        <v>23.29</v>
      </c>
      <c r="AI46">
        <v>24.82</v>
      </c>
      <c r="AJ46">
        <v>26.12</v>
      </c>
      <c r="AK46">
        <v>28</v>
      </c>
      <c r="AL46">
        <v>28.91</v>
      </c>
      <c r="AM46">
        <v>30.02</v>
      </c>
      <c r="AN46">
        <v>30.58</v>
      </c>
      <c r="AO46">
        <v>31.62</v>
      </c>
      <c r="AP46">
        <v>32.71</v>
      </c>
      <c r="AQ46">
        <v>33.89</v>
      </c>
      <c r="AR46">
        <v>35.549999999999997</v>
      </c>
      <c r="AS46">
        <v>36.770000000000003</v>
      </c>
      <c r="AT46">
        <v>39.299999999999997</v>
      </c>
      <c r="AU46">
        <v>41.43</v>
      </c>
    </row>
    <row r="47" spans="1:47">
      <c r="Z47">
        <v>5.67</v>
      </c>
      <c r="AA47">
        <v>4.18</v>
      </c>
      <c r="AB47">
        <v>6.18</v>
      </c>
      <c r="AC47">
        <v>10.039999999999999</v>
      </c>
      <c r="AD47">
        <v>15.3</v>
      </c>
      <c r="AE47">
        <v>18.14</v>
      </c>
      <c r="AF47">
        <v>20.12</v>
      </c>
      <c r="AG47">
        <v>21.59</v>
      </c>
      <c r="AH47">
        <v>23.29</v>
      </c>
      <c r="AI47">
        <v>24.81</v>
      </c>
      <c r="AJ47">
        <v>26.12</v>
      </c>
      <c r="AK47">
        <v>27.99</v>
      </c>
      <c r="AL47">
        <v>28.88</v>
      </c>
      <c r="AM47">
        <v>30</v>
      </c>
      <c r="AN47">
        <v>30.59</v>
      </c>
      <c r="AO47">
        <v>31.62</v>
      </c>
      <c r="AP47">
        <v>32.71</v>
      </c>
      <c r="AQ47">
        <v>33.9</v>
      </c>
      <c r="AR47">
        <v>35.58</v>
      </c>
      <c r="AS47">
        <v>36.79</v>
      </c>
      <c r="AT47">
        <v>39.36</v>
      </c>
      <c r="AU47">
        <v>41.49</v>
      </c>
    </row>
    <row r="48" spans="1:47">
      <c r="Z48">
        <v>5.75</v>
      </c>
      <c r="AA48">
        <v>4.1500000000000004</v>
      </c>
      <c r="AB48">
        <v>6.16</v>
      </c>
      <c r="AC48">
        <v>10.02</v>
      </c>
      <c r="AD48">
        <v>15.29</v>
      </c>
      <c r="AE48">
        <v>18.12</v>
      </c>
      <c r="AF48">
        <v>20.11</v>
      </c>
      <c r="AG48">
        <v>21.58</v>
      </c>
      <c r="AH48">
        <v>23.28</v>
      </c>
      <c r="AI48">
        <v>24.81</v>
      </c>
      <c r="AJ48">
        <v>26.12</v>
      </c>
      <c r="AK48">
        <v>27.98</v>
      </c>
      <c r="AL48">
        <v>28.85</v>
      </c>
      <c r="AM48">
        <v>29.98</v>
      </c>
      <c r="AN48">
        <v>30.59</v>
      </c>
      <c r="AO48">
        <v>31.62</v>
      </c>
      <c r="AP48">
        <v>32.71</v>
      </c>
      <c r="AQ48">
        <v>33.92</v>
      </c>
      <c r="AR48">
        <v>35.6</v>
      </c>
      <c r="AS48">
        <v>36.81</v>
      </c>
      <c r="AT48">
        <v>39.409999999999997</v>
      </c>
      <c r="AU48">
        <v>41.56</v>
      </c>
    </row>
    <row r="49" spans="26:47">
      <c r="Z49">
        <v>5.83</v>
      </c>
      <c r="AA49">
        <v>4.13</v>
      </c>
      <c r="AB49">
        <v>6.14</v>
      </c>
      <c r="AC49">
        <v>10</v>
      </c>
      <c r="AD49">
        <v>15.28</v>
      </c>
      <c r="AE49">
        <v>18.100000000000001</v>
      </c>
      <c r="AF49">
        <v>20.100000000000001</v>
      </c>
      <c r="AG49">
        <v>21.57</v>
      </c>
      <c r="AH49">
        <v>23.27</v>
      </c>
      <c r="AI49">
        <v>24.8</v>
      </c>
      <c r="AJ49">
        <v>26.11</v>
      </c>
      <c r="AK49">
        <v>27.96</v>
      </c>
      <c r="AL49">
        <v>28.82</v>
      </c>
      <c r="AM49">
        <v>29.96</v>
      </c>
      <c r="AN49">
        <v>30.59</v>
      </c>
      <c r="AO49">
        <v>31.62</v>
      </c>
      <c r="AP49">
        <v>32.71</v>
      </c>
      <c r="AQ49">
        <v>33.94</v>
      </c>
      <c r="AR49">
        <v>35.619999999999997</v>
      </c>
      <c r="AS49">
        <v>36.83</v>
      </c>
      <c r="AT49">
        <v>39.47</v>
      </c>
      <c r="AU49">
        <v>41.62</v>
      </c>
    </row>
    <row r="50" spans="26:47">
      <c r="Z50">
        <v>5.92</v>
      </c>
      <c r="AA50">
        <v>4.0999999999999996</v>
      </c>
      <c r="AB50">
        <v>6.12</v>
      </c>
      <c r="AC50">
        <v>9.98</v>
      </c>
      <c r="AD50">
        <v>15.27</v>
      </c>
      <c r="AE50">
        <v>18.079999999999998</v>
      </c>
      <c r="AF50">
        <v>20.079999999999998</v>
      </c>
      <c r="AG50">
        <v>21.56</v>
      </c>
      <c r="AH50">
        <v>23.26</v>
      </c>
      <c r="AI50">
        <v>24.78</v>
      </c>
      <c r="AJ50">
        <v>26.1</v>
      </c>
      <c r="AK50">
        <v>27.94</v>
      </c>
      <c r="AL50">
        <v>28.78</v>
      </c>
      <c r="AM50">
        <v>29.94</v>
      </c>
      <c r="AN50">
        <v>30.59</v>
      </c>
      <c r="AO50">
        <v>31.62</v>
      </c>
      <c r="AP50">
        <v>32.71</v>
      </c>
      <c r="AQ50">
        <v>33.950000000000003</v>
      </c>
      <c r="AR50">
        <v>35.64</v>
      </c>
      <c r="AS50">
        <v>36.840000000000003</v>
      </c>
      <c r="AT50">
        <v>39.53</v>
      </c>
      <c r="AU50">
        <v>41.68</v>
      </c>
    </row>
    <row r="51" spans="26:47">
      <c r="Z51">
        <v>6</v>
      </c>
      <c r="AA51">
        <v>4.08</v>
      </c>
      <c r="AB51">
        <v>6.1</v>
      </c>
      <c r="AC51">
        <v>9.9700000000000006</v>
      </c>
      <c r="AD51">
        <v>15.26</v>
      </c>
      <c r="AE51">
        <v>18.05</v>
      </c>
      <c r="AF51">
        <v>20.059999999999999</v>
      </c>
      <c r="AG51">
        <v>21.54</v>
      </c>
      <c r="AH51">
        <v>23.24</v>
      </c>
      <c r="AI51">
        <v>24.76</v>
      </c>
      <c r="AJ51">
        <v>26.08</v>
      </c>
      <c r="AK51">
        <v>27.92</v>
      </c>
      <c r="AL51">
        <v>28.74</v>
      </c>
      <c r="AM51">
        <v>29.91</v>
      </c>
      <c r="AN51">
        <v>30.58</v>
      </c>
      <c r="AO51">
        <v>31.62</v>
      </c>
      <c r="AP51">
        <v>32.71</v>
      </c>
      <c r="AQ51">
        <v>33.96</v>
      </c>
      <c r="AR51">
        <v>35.659999999999997</v>
      </c>
      <c r="AS51">
        <v>36.86</v>
      </c>
      <c r="AT51">
        <v>39.58</v>
      </c>
      <c r="AU51">
        <v>41.74</v>
      </c>
    </row>
    <row r="52" spans="26:47">
      <c r="Z52">
        <v>6.08</v>
      </c>
      <c r="AA52">
        <v>4.0599999999999996</v>
      </c>
      <c r="AB52">
        <v>6.08</v>
      </c>
      <c r="AC52">
        <v>9.9499999999999993</v>
      </c>
      <c r="AD52">
        <v>15.25</v>
      </c>
      <c r="AE52">
        <v>18.03</v>
      </c>
      <c r="AF52">
        <v>20.04</v>
      </c>
      <c r="AG52">
        <v>21.52</v>
      </c>
      <c r="AH52">
        <v>23.22</v>
      </c>
      <c r="AI52">
        <v>24.74</v>
      </c>
      <c r="AJ52">
        <v>26.07</v>
      </c>
      <c r="AK52">
        <v>27.89</v>
      </c>
      <c r="AL52">
        <v>28.69</v>
      </c>
      <c r="AM52">
        <v>29.89</v>
      </c>
      <c r="AN52">
        <v>30.58</v>
      </c>
      <c r="AO52">
        <v>31.62</v>
      </c>
      <c r="AP52">
        <v>32.71</v>
      </c>
      <c r="AQ52">
        <v>33.979999999999997</v>
      </c>
      <c r="AR52">
        <v>35.67</v>
      </c>
      <c r="AS52">
        <v>36.869999999999997</v>
      </c>
      <c r="AT52">
        <v>39.64</v>
      </c>
      <c r="AU52">
        <v>41.8</v>
      </c>
    </row>
    <row r="53" spans="26:47">
      <c r="Z53">
        <v>6.17</v>
      </c>
      <c r="AA53">
        <v>4.04</v>
      </c>
      <c r="AB53">
        <v>6.06</v>
      </c>
      <c r="AC53">
        <v>9.93</v>
      </c>
      <c r="AD53">
        <v>15.23</v>
      </c>
      <c r="AE53">
        <v>18</v>
      </c>
      <c r="AF53">
        <v>20.010000000000002</v>
      </c>
      <c r="AG53">
        <v>21.5</v>
      </c>
      <c r="AH53">
        <v>23.2</v>
      </c>
      <c r="AI53">
        <v>24.72</v>
      </c>
      <c r="AJ53">
        <v>26.05</v>
      </c>
      <c r="AK53">
        <v>27.87</v>
      </c>
      <c r="AL53">
        <v>28.65</v>
      </c>
      <c r="AM53">
        <v>29.85</v>
      </c>
      <c r="AN53">
        <v>30.57</v>
      </c>
      <c r="AO53">
        <v>31.61</v>
      </c>
      <c r="AP53">
        <v>32.71</v>
      </c>
      <c r="AQ53">
        <v>33.99</v>
      </c>
      <c r="AR53">
        <v>35.69</v>
      </c>
      <c r="AS53">
        <v>36.880000000000003</v>
      </c>
      <c r="AT53">
        <v>39.69</v>
      </c>
      <c r="AU53">
        <v>41.85</v>
      </c>
    </row>
    <row r="54" spans="26:47">
      <c r="Z54">
        <v>6.25</v>
      </c>
      <c r="AA54">
        <v>4.03</v>
      </c>
      <c r="AB54">
        <v>6.05</v>
      </c>
      <c r="AC54">
        <v>9.92</v>
      </c>
      <c r="AD54">
        <v>15.21</v>
      </c>
      <c r="AE54">
        <v>17.98</v>
      </c>
      <c r="AF54">
        <v>19.989999999999998</v>
      </c>
      <c r="AG54">
        <v>21.48</v>
      </c>
      <c r="AH54">
        <v>23.18</v>
      </c>
      <c r="AI54">
        <v>24.69</v>
      </c>
      <c r="AJ54">
        <v>26.02</v>
      </c>
      <c r="AK54">
        <v>27.83</v>
      </c>
      <c r="AL54">
        <v>28.59</v>
      </c>
      <c r="AM54">
        <v>29.82</v>
      </c>
      <c r="AN54">
        <v>30.57</v>
      </c>
      <c r="AO54">
        <v>31.61</v>
      </c>
      <c r="AP54">
        <v>32.700000000000003</v>
      </c>
      <c r="AQ54">
        <v>34</v>
      </c>
      <c r="AR54">
        <v>35.700000000000003</v>
      </c>
      <c r="AS54">
        <v>36.880000000000003</v>
      </c>
      <c r="AT54">
        <v>39.75</v>
      </c>
      <c r="AU54">
        <v>41.91</v>
      </c>
    </row>
    <row r="55" spans="26:47">
      <c r="Z55">
        <v>6.33</v>
      </c>
      <c r="AA55">
        <v>4.01</v>
      </c>
      <c r="AB55">
        <v>6.04</v>
      </c>
      <c r="AC55">
        <v>9.9</v>
      </c>
      <c r="AD55">
        <v>15.2</v>
      </c>
      <c r="AE55">
        <v>17.95</v>
      </c>
      <c r="AF55">
        <v>19.96</v>
      </c>
      <c r="AG55">
        <v>21.45</v>
      </c>
      <c r="AH55">
        <v>23.15</v>
      </c>
      <c r="AI55">
        <v>24.66</v>
      </c>
      <c r="AJ55">
        <v>26</v>
      </c>
      <c r="AK55">
        <v>27.8</v>
      </c>
      <c r="AL55">
        <v>28.54</v>
      </c>
      <c r="AM55">
        <v>29.79</v>
      </c>
      <c r="AN55">
        <v>30.56</v>
      </c>
      <c r="AO55">
        <v>31.6</v>
      </c>
      <c r="AP55">
        <v>32.700000000000003</v>
      </c>
      <c r="AQ55">
        <v>34</v>
      </c>
      <c r="AR55">
        <v>35.71</v>
      </c>
      <c r="AS55">
        <v>36.89</v>
      </c>
      <c r="AT55">
        <v>39.799999999999997</v>
      </c>
      <c r="AU55">
        <v>41.96</v>
      </c>
    </row>
    <row r="56" spans="26:47">
      <c r="Z56">
        <v>6.42</v>
      </c>
      <c r="AA56">
        <v>4</v>
      </c>
      <c r="AB56">
        <v>6.03</v>
      </c>
      <c r="AC56">
        <v>9.89</v>
      </c>
      <c r="AD56">
        <v>15.18</v>
      </c>
      <c r="AE56">
        <v>17.920000000000002</v>
      </c>
      <c r="AF56">
        <v>19.93</v>
      </c>
      <c r="AG56">
        <v>21.43</v>
      </c>
      <c r="AH56">
        <v>23.12</v>
      </c>
      <c r="AI56">
        <v>24.63</v>
      </c>
      <c r="AJ56">
        <v>25.97</v>
      </c>
      <c r="AK56">
        <v>27.76</v>
      </c>
      <c r="AL56">
        <v>28.48</v>
      </c>
      <c r="AM56">
        <v>29.75</v>
      </c>
      <c r="AN56">
        <v>30.55</v>
      </c>
      <c r="AO56">
        <v>31.6</v>
      </c>
      <c r="AP56">
        <v>32.69</v>
      </c>
      <c r="AQ56">
        <v>34.01</v>
      </c>
      <c r="AR56">
        <v>35.72</v>
      </c>
      <c r="AS56">
        <v>36.89</v>
      </c>
      <c r="AT56">
        <v>39.85</v>
      </c>
      <c r="AU56">
        <v>42.02</v>
      </c>
    </row>
    <row r="57" spans="26:47">
      <c r="Z57">
        <v>6.5</v>
      </c>
      <c r="AA57">
        <v>3.99</v>
      </c>
      <c r="AB57">
        <v>6.02</v>
      </c>
      <c r="AC57">
        <v>9.8699999999999992</v>
      </c>
      <c r="AD57">
        <v>15.16</v>
      </c>
      <c r="AE57">
        <v>17.89</v>
      </c>
      <c r="AF57">
        <v>19.899999999999999</v>
      </c>
      <c r="AG57">
        <v>21.4</v>
      </c>
      <c r="AH57">
        <v>23.08</v>
      </c>
      <c r="AI57">
        <v>24.59</v>
      </c>
      <c r="AJ57">
        <v>25.93</v>
      </c>
      <c r="AK57">
        <v>27.71</v>
      </c>
      <c r="AL57">
        <v>28.42</v>
      </c>
      <c r="AM57">
        <v>29.71</v>
      </c>
      <c r="AN57">
        <v>30.53</v>
      </c>
      <c r="AO57">
        <v>31.59</v>
      </c>
      <c r="AP57">
        <v>32.68</v>
      </c>
      <c r="AQ57">
        <v>34.020000000000003</v>
      </c>
      <c r="AR57">
        <v>35.729999999999997</v>
      </c>
      <c r="AS57">
        <v>36.9</v>
      </c>
      <c r="AT57">
        <v>39.9</v>
      </c>
      <c r="AU57">
        <v>42.07</v>
      </c>
    </row>
    <row r="58" spans="26:47">
      <c r="Z58">
        <v>6.58</v>
      </c>
      <c r="AA58">
        <v>3.98</v>
      </c>
      <c r="AB58">
        <v>6.01</v>
      </c>
      <c r="AC58">
        <v>9.86</v>
      </c>
      <c r="AD58">
        <v>15.14</v>
      </c>
      <c r="AE58">
        <v>17.850000000000001</v>
      </c>
      <c r="AF58">
        <v>19.86</v>
      </c>
      <c r="AG58">
        <v>21.36</v>
      </c>
      <c r="AH58">
        <v>23.05</v>
      </c>
      <c r="AI58">
        <v>24.55</v>
      </c>
      <c r="AJ58">
        <v>25.9</v>
      </c>
      <c r="AK58">
        <v>27.67</v>
      </c>
      <c r="AL58">
        <v>28.36</v>
      </c>
      <c r="AM58">
        <v>29.67</v>
      </c>
      <c r="AN58">
        <v>30.52</v>
      </c>
      <c r="AO58">
        <v>31.58</v>
      </c>
      <c r="AP58">
        <v>32.67</v>
      </c>
      <c r="AQ58">
        <v>34.020000000000003</v>
      </c>
      <c r="AR58">
        <v>35.74</v>
      </c>
      <c r="AS58">
        <v>36.9</v>
      </c>
      <c r="AT58">
        <v>39.96</v>
      </c>
      <c r="AU58">
        <v>42.12</v>
      </c>
    </row>
    <row r="59" spans="26:47">
      <c r="Z59">
        <v>6.67</v>
      </c>
      <c r="AA59">
        <v>3.98</v>
      </c>
      <c r="AB59">
        <v>6</v>
      </c>
      <c r="AC59">
        <v>9.84</v>
      </c>
      <c r="AD59">
        <v>15.12</v>
      </c>
      <c r="AE59">
        <v>17.82</v>
      </c>
      <c r="AF59">
        <v>19.829999999999998</v>
      </c>
      <c r="AG59">
        <v>21.33</v>
      </c>
      <c r="AH59">
        <v>23.01</v>
      </c>
      <c r="AI59">
        <v>24.51</v>
      </c>
      <c r="AJ59">
        <v>25.86</v>
      </c>
      <c r="AK59">
        <v>27.62</v>
      </c>
      <c r="AL59">
        <v>28.29</v>
      </c>
      <c r="AM59">
        <v>29.62</v>
      </c>
      <c r="AN59">
        <v>30.51</v>
      </c>
      <c r="AO59">
        <v>31.57</v>
      </c>
      <c r="AP59">
        <v>32.659999999999997</v>
      </c>
      <c r="AQ59">
        <v>34.03</v>
      </c>
      <c r="AR59">
        <v>35.74</v>
      </c>
      <c r="AS59">
        <v>36.9</v>
      </c>
      <c r="AT59">
        <v>40.01</v>
      </c>
      <c r="AU59">
        <v>42.17</v>
      </c>
    </row>
    <row r="60" spans="26:47">
      <c r="Z60">
        <v>6.75</v>
      </c>
      <c r="AA60">
        <v>3.98</v>
      </c>
      <c r="AB60">
        <v>6</v>
      </c>
      <c r="AC60">
        <v>9.83</v>
      </c>
      <c r="AD60">
        <v>15.1</v>
      </c>
      <c r="AE60">
        <v>17.78</v>
      </c>
      <c r="AF60">
        <v>19.79</v>
      </c>
      <c r="AG60">
        <v>21.29</v>
      </c>
      <c r="AH60">
        <v>22.97</v>
      </c>
      <c r="AI60">
        <v>24.46</v>
      </c>
      <c r="AJ60">
        <v>25.81</v>
      </c>
      <c r="AK60">
        <v>27.56</v>
      </c>
      <c r="AL60">
        <v>28.22</v>
      </c>
      <c r="AM60">
        <v>29.57</v>
      </c>
      <c r="AN60">
        <v>30.49</v>
      </c>
      <c r="AO60">
        <v>31.56</v>
      </c>
      <c r="AP60">
        <v>32.65</v>
      </c>
      <c r="AQ60">
        <v>34.03</v>
      </c>
      <c r="AR60">
        <v>35.75</v>
      </c>
      <c r="AS60">
        <v>36.9</v>
      </c>
      <c r="AT60">
        <v>40.06</v>
      </c>
      <c r="AU60">
        <v>42.22</v>
      </c>
    </row>
    <row r="61" spans="26:47">
      <c r="Z61">
        <v>6.83</v>
      </c>
      <c r="AA61">
        <v>3.97</v>
      </c>
      <c r="AB61">
        <v>5.99</v>
      </c>
      <c r="AC61">
        <v>9.82</v>
      </c>
      <c r="AD61">
        <v>15.08</v>
      </c>
      <c r="AE61">
        <v>17.739999999999998</v>
      </c>
      <c r="AF61">
        <v>19.75</v>
      </c>
      <c r="AG61">
        <v>21.25</v>
      </c>
      <c r="AH61">
        <v>22.92</v>
      </c>
      <c r="AI61">
        <v>24.41</v>
      </c>
      <c r="AJ61">
        <v>25.77</v>
      </c>
      <c r="AK61">
        <v>27.5</v>
      </c>
      <c r="AL61">
        <v>28.15</v>
      </c>
      <c r="AM61">
        <v>29.52</v>
      </c>
      <c r="AN61">
        <v>30.47</v>
      </c>
      <c r="AO61">
        <v>31.54</v>
      </c>
      <c r="AP61">
        <v>32.630000000000003</v>
      </c>
      <c r="AQ61">
        <v>34.03</v>
      </c>
      <c r="AR61">
        <v>35.75</v>
      </c>
      <c r="AS61">
        <v>36.89</v>
      </c>
      <c r="AT61">
        <v>40.11</v>
      </c>
      <c r="AU61">
        <v>42.27</v>
      </c>
    </row>
    <row r="62" spans="26:47">
      <c r="Z62">
        <v>6.92</v>
      </c>
      <c r="AA62">
        <v>3.97</v>
      </c>
      <c r="AB62">
        <v>5.99</v>
      </c>
      <c r="AC62">
        <v>9.81</v>
      </c>
      <c r="AD62">
        <v>15.05</v>
      </c>
      <c r="AE62">
        <v>17.7</v>
      </c>
      <c r="AF62">
        <v>19.71</v>
      </c>
      <c r="AG62">
        <v>21.21</v>
      </c>
      <c r="AH62">
        <v>22.88</v>
      </c>
      <c r="AI62">
        <v>24.36</v>
      </c>
      <c r="AJ62">
        <v>25.72</v>
      </c>
      <c r="AK62">
        <v>27.44</v>
      </c>
      <c r="AL62">
        <v>28.08</v>
      </c>
      <c r="AM62">
        <v>29.47</v>
      </c>
      <c r="AN62">
        <v>30.45</v>
      </c>
      <c r="AO62">
        <v>31.53</v>
      </c>
      <c r="AP62">
        <v>32.619999999999997</v>
      </c>
      <c r="AQ62">
        <v>34.03</v>
      </c>
      <c r="AR62">
        <v>35.75</v>
      </c>
      <c r="AS62">
        <v>36.89</v>
      </c>
      <c r="AT62">
        <v>40.159999999999997</v>
      </c>
      <c r="AU62">
        <v>42.31</v>
      </c>
    </row>
    <row r="63" spans="26:47">
      <c r="Z63">
        <v>7</v>
      </c>
      <c r="AA63">
        <v>3.98</v>
      </c>
      <c r="AB63">
        <v>5.99</v>
      </c>
      <c r="AC63">
        <v>9.7899999999999991</v>
      </c>
      <c r="AD63">
        <v>15.03</v>
      </c>
      <c r="AE63">
        <v>17.66</v>
      </c>
      <c r="AF63">
        <v>19.66</v>
      </c>
      <c r="AG63">
        <v>21.16</v>
      </c>
      <c r="AH63">
        <v>22.83</v>
      </c>
      <c r="AI63">
        <v>24.3</v>
      </c>
      <c r="AJ63">
        <v>25.66</v>
      </c>
      <c r="AK63">
        <v>27.38</v>
      </c>
      <c r="AL63">
        <v>28</v>
      </c>
      <c r="AM63">
        <v>29.42</v>
      </c>
      <c r="AN63">
        <v>30.43</v>
      </c>
      <c r="AO63">
        <v>31.51</v>
      </c>
      <c r="AP63">
        <v>32.6</v>
      </c>
      <c r="AQ63">
        <v>34.03</v>
      </c>
      <c r="AR63">
        <v>35.75</v>
      </c>
      <c r="AS63">
        <v>36.880000000000003</v>
      </c>
      <c r="AT63">
        <v>40.21</v>
      </c>
      <c r="AU63">
        <v>42.36</v>
      </c>
    </row>
    <row r="64" spans="26:47">
      <c r="Z64">
        <v>7.08</v>
      </c>
      <c r="AA64">
        <v>3.98</v>
      </c>
      <c r="AB64">
        <v>5.99</v>
      </c>
      <c r="AC64">
        <v>9.7799999999999994</v>
      </c>
      <c r="AD64">
        <v>15</v>
      </c>
      <c r="AE64">
        <v>17.62</v>
      </c>
      <c r="AF64">
        <v>19.61</v>
      </c>
      <c r="AG64">
        <v>21.12</v>
      </c>
      <c r="AH64">
        <v>22.77</v>
      </c>
      <c r="AI64">
        <v>24.24</v>
      </c>
      <c r="AJ64">
        <v>25.61</v>
      </c>
      <c r="AK64">
        <v>27.31</v>
      </c>
      <c r="AL64">
        <v>27.92</v>
      </c>
      <c r="AM64">
        <v>29.36</v>
      </c>
      <c r="AN64">
        <v>30.41</v>
      </c>
      <c r="AO64">
        <v>31.5</v>
      </c>
      <c r="AP64">
        <v>32.58</v>
      </c>
      <c r="AQ64">
        <v>34.03</v>
      </c>
      <c r="AR64">
        <v>35.74</v>
      </c>
      <c r="AS64">
        <v>36.869999999999997</v>
      </c>
      <c r="AT64">
        <v>40.25</v>
      </c>
      <c r="AU64">
        <v>42.4</v>
      </c>
    </row>
    <row r="65" spans="26:47">
      <c r="Z65">
        <v>7.17</v>
      </c>
      <c r="AA65">
        <v>3.99</v>
      </c>
      <c r="AB65">
        <v>5.99</v>
      </c>
      <c r="AC65">
        <v>9.77</v>
      </c>
      <c r="AD65">
        <v>14.97</v>
      </c>
      <c r="AE65">
        <v>17.579999999999998</v>
      </c>
      <c r="AF65">
        <v>19.57</v>
      </c>
      <c r="AG65">
        <v>21.07</v>
      </c>
      <c r="AH65">
        <v>22.72</v>
      </c>
      <c r="AI65">
        <v>24.18</v>
      </c>
      <c r="AJ65">
        <v>25.55</v>
      </c>
      <c r="AK65">
        <v>27.24</v>
      </c>
      <c r="AL65">
        <v>27.83</v>
      </c>
      <c r="AM65">
        <v>29.3</v>
      </c>
      <c r="AN65">
        <v>30.38</v>
      </c>
      <c r="AO65">
        <v>31.48</v>
      </c>
      <c r="AP65">
        <v>32.57</v>
      </c>
      <c r="AQ65">
        <v>34.03</v>
      </c>
      <c r="AR65">
        <v>35.74</v>
      </c>
      <c r="AS65">
        <v>36.86</v>
      </c>
      <c r="AT65">
        <v>40.299999999999997</v>
      </c>
      <c r="AU65">
        <v>42.44</v>
      </c>
    </row>
    <row r="66" spans="26:47">
      <c r="Z66">
        <v>7.25</v>
      </c>
      <c r="AA66">
        <v>4</v>
      </c>
      <c r="AB66">
        <v>5.99</v>
      </c>
      <c r="AC66">
        <v>9.76</v>
      </c>
      <c r="AD66">
        <v>14.95</v>
      </c>
      <c r="AE66">
        <v>17.53</v>
      </c>
      <c r="AF66">
        <v>19.52</v>
      </c>
      <c r="AG66">
        <v>21.02</v>
      </c>
      <c r="AH66">
        <v>22.66</v>
      </c>
      <c r="AI66">
        <v>24.11</v>
      </c>
      <c r="AJ66">
        <v>25.48</v>
      </c>
      <c r="AK66">
        <v>27.16</v>
      </c>
      <c r="AL66">
        <v>27.74</v>
      </c>
      <c r="AM66">
        <v>29.24</v>
      </c>
      <c r="AN66">
        <v>30.36</v>
      </c>
      <c r="AO66">
        <v>31.46</v>
      </c>
      <c r="AP66">
        <v>32.549999999999997</v>
      </c>
      <c r="AQ66">
        <v>34.020000000000003</v>
      </c>
      <c r="AR66">
        <v>35.729999999999997</v>
      </c>
      <c r="AS66">
        <v>36.840000000000003</v>
      </c>
      <c r="AT66">
        <v>40.35</v>
      </c>
      <c r="AU66">
        <v>42.48</v>
      </c>
    </row>
    <row r="67" spans="26:47">
      <c r="Z67">
        <v>7.33</v>
      </c>
      <c r="AA67">
        <v>4.01</v>
      </c>
      <c r="AB67">
        <v>6</v>
      </c>
      <c r="AC67">
        <v>9.75</v>
      </c>
      <c r="AD67">
        <v>14.92</v>
      </c>
      <c r="AE67">
        <v>17.48</v>
      </c>
      <c r="AF67">
        <v>19.46</v>
      </c>
      <c r="AG67">
        <v>20.96</v>
      </c>
      <c r="AH67">
        <v>22.59</v>
      </c>
      <c r="AI67">
        <v>24.05</v>
      </c>
      <c r="AJ67">
        <v>25.42</v>
      </c>
      <c r="AK67">
        <v>27.08</v>
      </c>
      <c r="AL67">
        <v>27.65</v>
      </c>
      <c r="AM67">
        <v>29.17</v>
      </c>
      <c r="AN67">
        <v>30.33</v>
      </c>
      <c r="AO67">
        <v>31.44</v>
      </c>
      <c r="AP67">
        <v>32.520000000000003</v>
      </c>
      <c r="AQ67">
        <v>34.020000000000003</v>
      </c>
      <c r="AR67">
        <v>35.729999999999997</v>
      </c>
      <c r="AS67">
        <v>36.83</v>
      </c>
      <c r="AT67">
        <v>40.4</v>
      </c>
      <c r="AU67">
        <v>42.52</v>
      </c>
    </row>
    <row r="68" spans="26:47">
      <c r="Z68">
        <v>7.42</v>
      </c>
      <c r="AA68">
        <v>4.0199999999999996</v>
      </c>
      <c r="AB68">
        <v>6.01</v>
      </c>
      <c r="AC68">
        <v>9.74</v>
      </c>
      <c r="AD68">
        <v>14.89</v>
      </c>
      <c r="AE68">
        <v>17.440000000000001</v>
      </c>
      <c r="AF68">
        <v>19.41</v>
      </c>
      <c r="AG68">
        <v>20.9</v>
      </c>
      <c r="AH68">
        <v>22.53</v>
      </c>
      <c r="AI68">
        <v>23.97</v>
      </c>
      <c r="AJ68">
        <v>25.35</v>
      </c>
      <c r="AK68">
        <v>27</v>
      </c>
      <c r="AL68">
        <v>27.56</v>
      </c>
      <c r="AM68">
        <v>29.11</v>
      </c>
      <c r="AN68">
        <v>30.3</v>
      </c>
      <c r="AO68">
        <v>31.42</v>
      </c>
      <c r="AP68">
        <v>32.5</v>
      </c>
      <c r="AQ68">
        <v>34.01</v>
      </c>
      <c r="AR68">
        <v>35.72</v>
      </c>
      <c r="AS68">
        <v>36.81</v>
      </c>
      <c r="AT68">
        <v>40.44</v>
      </c>
      <c r="AU68">
        <v>42.56</v>
      </c>
    </row>
    <row r="69" spans="26:47">
      <c r="Z69">
        <v>7.5</v>
      </c>
      <c r="AA69">
        <v>4.04</v>
      </c>
      <c r="AB69">
        <v>6.01</v>
      </c>
      <c r="AC69">
        <v>9.73</v>
      </c>
      <c r="AD69">
        <v>14.86</v>
      </c>
      <c r="AE69">
        <v>17.39</v>
      </c>
      <c r="AF69">
        <v>19.350000000000001</v>
      </c>
      <c r="AG69">
        <v>20.84</v>
      </c>
      <c r="AH69">
        <v>22.46</v>
      </c>
      <c r="AI69">
        <v>23.9</v>
      </c>
      <c r="AJ69">
        <v>25.27</v>
      </c>
      <c r="AK69">
        <v>26.91</v>
      </c>
      <c r="AL69">
        <v>27.46</v>
      </c>
      <c r="AM69">
        <v>29.04</v>
      </c>
      <c r="AN69">
        <v>30.27</v>
      </c>
      <c r="AO69">
        <v>31.39</v>
      </c>
      <c r="AP69">
        <v>32.479999999999997</v>
      </c>
      <c r="AQ69">
        <v>34</v>
      </c>
      <c r="AR69">
        <v>35.71</v>
      </c>
      <c r="AS69">
        <v>36.799999999999997</v>
      </c>
      <c r="AT69">
        <v>40.49</v>
      </c>
      <c r="AU69">
        <v>42.6</v>
      </c>
    </row>
    <row r="70" spans="26:47">
      <c r="Z70">
        <v>7.58</v>
      </c>
      <c r="AA70">
        <v>4.0599999999999996</v>
      </c>
      <c r="AB70">
        <v>6.02</v>
      </c>
      <c r="AC70">
        <v>9.73</v>
      </c>
      <c r="AD70">
        <v>14.82</v>
      </c>
      <c r="AE70">
        <v>17.34</v>
      </c>
      <c r="AF70">
        <v>19.29</v>
      </c>
      <c r="AG70">
        <v>20.78</v>
      </c>
      <c r="AH70">
        <v>22.39</v>
      </c>
      <c r="AI70">
        <v>23.82</v>
      </c>
      <c r="AJ70">
        <v>25.2</v>
      </c>
      <c r="AK70">
        <v>26.82</v>
      </c>
      <c r="AL70">
        <v>27.36</v>
      </c>
      <c r="AM70">
        <v>28.96</v>
      </c>
      <c r="AN70">
        <v>30.24</v>
      </c>
      <c r="AO70">
        <v>31.37</v>
      </c>
      <c r="AP70">
        <v>32.450000000000003</v>
      </c>
      <c r="AQ70">
        <v>33.99</v>
      </c>
      <c r="AR70">
        <v>35.69</v>
      </c>
      <c r="AS70">
        <v>36.78</v>
      </c>
      <c r="AT70">
        <v>40.53</v>
      </c>
      <c r="AU70">
        <v>42.64</v>
      </c>
    </row>
    <row r="71" spans="26:47">
      <c r="Z71">
        <v>7.67</v>
      </c>
      <c r="AA71">
        <v>4.07</v>
      </c>
      <c r="AB71">
        <v>6.03</v>
      </c>
      <c r="AC71">
        <v>9.7200000000000006</v>
      </c>
      <c r="AD71">
        <v>14.79</v>
      </c>
      <c r="AE71">
        <v>17.28</v>
      </c>
      <c r="AF71">
        <v>19.23</v>
      </c>
      <c r="AG71">
        <v>20.72</v>
      </c>
      <c r="AH71">
        <v>22.32</v>
      </c>
      <c r="AI71">
        <v>23.74</v>
      </c>
      <c r="AJ71">
        <v>25.12</v>
      </c>
      <c r="AK71">
        <v>26.73</v>
      </c>
      <c r="AL71">
        <v>27.26</v>
      </c>
      <c r="AM71">
        <v>28.89</v>
      </c>
      <c r="AN71">
        <v>30.21</v>
      </c>
      <c r="AO71">
        <v>31.35</v>
      </c>
      <c r="AP71">
        <v>32.43</v>
      </c>
      <c r="AQ71">
        <v>33.979999999999997</v>
      </c>
      <c r="AR71">
        <v>35.68</v>
      </c>
      <c r="AS71">
        <v>36.76</v>
      </c>
      <c r="AT71">
        <v>40.58</v>
      </c>
      <c r="AU71">
        <v>42.67</v>
      </c>
    </row>
    <row r="72" spans="26:47">
      <c r="Z72">
        <v>7.75</v>
      </c>
      <c r="AA72">
        <v>4.0999999999999996</v>
      </c>
      <c r="AB72">
        <v>6.05</v>
      </c>
      <c r="AC72">
        <v>9.7100000000000009</v>
      </c>
      <c r="AD72">
        <v>14.76</v>
      </c>
      <c r="AE72">
        <v>17.23</v>
      </c>
      <c r="AF72">
        <v>19.170000000000002</v>
      </c>
      <c r="AG72">
        <v>20.65</v>
      </c>
      <c r="AH72">
        <v>22.24</v>
      </c>
      <c r="AI72">
        <v>23.65</v>
      </c>
      <c r="AJ72">
        <v>25.04</v>
      </c>
      <c r="AK72">
        <v>26.63</v>
      </c>
      <c r="AL72">
        <v>27.15</v>
      </c>
      <c r="AM72">
        <v>28.81</v>
      </c>
      <c r="AN72">
        <v>30.17</v>
      </c>
      <c r="AO72">
        <v>31.32</v>
      </c>
      <c r="AP72">
        <v>32.4</v>
      </c>
      <c r="AQ72">
        <v>33.97</v>
      </c>
      <c r="AR72">
        <v>35.67</v>
      </c>
      <c r="AS72">
        <v>36.729999999999997</v>
      </c>
      <c r="AT72">
        <v>40.619999999999997</v>
      </c>
      <c r="AU72">
        <v>42.71</v>
      </c>
    </row>
    <row r="73" spans="26:47">
      <c r="Z73">
        <v>7.83</v>
      </c>
      <c r="AA73">
        <v>4.12</v>
      </c>
      <c r="AB73">
        <v>6.06</v>
      </c>
      <c r="AC73">
        <v>9.6999999999999993</v>
      </c>
      <c r="AD73">
        <v>14.72</v>
      </c>
      <c r="AE73">
        <v>17.170000000000002</v>
      </c>
      <c r="AF73">
        <v>19.100000000000001</v>
      </c>
      <c r="AG73">
        <v>20.58</v>
      </c>
      <c r="AH73">
        <v>22.16</v>
      </c>
      <c r="AI73">
        <v>23.56</v>
      </c>
      <c r="AJ73">
        <v>24.95</v>
      </c>
      <c r="AK73">
        <v>26.53</v>
      </c>
      <c r="AL73">
        <v>27.04</v>
      </c>
      <c r="AM73">
        <v>28.73</v>
      </c>
      <c r="AN73">
        <v>30.14</v>
      </c>
      <c r="AO73">
        <v>31.29</v>
      </c>
      <c r="AP73">
        <v>32.369999999999997</v>
      </c>
      <c r="AQ73">
        <v>33.96</v>
      </c>
      <c r="AR73">
        <v>35.65</v>
      </c>
      <c r="AS73">
        <v>36.71</v>
      </c>
      <c r="AT73">
        <v>40.659999999999997</v>
      </c>
      <c r="AU73">
        <v>42.74</v>
      </c>
    </row>
    <row r="74" spans="26:47">
      <c r="Z74">
        <v>7.92</v>
      </c>
      <c r="AA74">
        <v>4.1500000000000004</v>
      </c>
      <c r="AB74">
        <v>6.08</v>
      </c>
      <c r="AC74">
        <v>9.6999999999999993</v>
      </c>
      <c r="AD74">
        <v>14.69</v>
      </c>
      <c r="AE74">
        <v>17.12</v>
      </c>
      <c r="AF74">
        <v>19.03</v>
      </c>
      <c r="AG74">
        <v>20.51</v>
      </c>
      <c r="AH74">
        <v>22.08</v>
      </c>
      <c r="AI74">
        <v>23.47</v>
      </c>
      <c r="AJ74">
        <v>24.86</v>
      </c>
      <c r="AK74">
        <v>26.43</v>
      </c>
      <c r="AL74">
        <v>26.93</v>
      </c>
      <c r="AM74">
        <v>28.65</v>
      </c>
      <c r="AN74">
        <v>30.1</v>
      </c>
      <c r="AO74">
        <v>31.26</v>
      </c>
      <c r="AP74">
        <v>32.340000000000003</v>
      </c>
      <c r="AQ74">
        <v>33.94</v>
      </c>
      <c r="AR74">
        <v>35.630000000000003</v>
      </c>
      <c r="AS74">
        <v>36.68</v>
      </c>
      <c r="AT74">
        <v>40.71</v>
      </c>
      <c r="AU74">
        <v>42.77</v>
      </c>
    </row>
    <row r="75" spans="26:47">
      <c r="Z75">
        <v>8</v>
      </c>
      <c r="AA75">
        <v>4.17</v>
      </c>
      <c r="AB75">
        <v>6.09</v>
      </c>
      <c r="AC75">
        <v>9.69</v>
      </c>
      <c r="AD75">
        <v>14.65</v>
      </c>
      <c r="AE75">
        <v>17.059999999999999</v>
      </c>
      <c r="AF75">
        <v>18.97</v>
      </c>
      <c r="AG75">
        <v>20.43</v>
      </c>
      <c r="AH75">
        <v>22</v>
      </c>
      <c r="AI75">
        <v>23.38</v>
      </c>
      <c r="AJ75">
        <v>24.77</v>
      </c>
      <c r="AK75">
        <v>26.32</v>
      </c>
      <c r="AL75">
        <v>26.81</v>
      </c>
      <c r="AM75">
        <v>28.57</v>
      </c>
      <c r="AN75">
        <v>30.06</v>
      </c>
      <c r="AO75">
        <v>31.23</v>
      </c>
      <c r="AP75">
        <v>32.31</v>
      </c>
      <c r="AQ75">
        <v>33.93</v>
      </c>
      <c r="AR75">
        <v>35.61</v>
      </c>
      <c r="AS75">
        <v>36.65</v>
      </c>
      <c r="AT75">
        <v>40.75</v>
      </c>
      <c r="AU75">
        <v>42.8</v>
      </c>
    </row>
    <row r="76" spans="26:47">
      <c r="Z76">
        <v>8.08</v>
      </c>
      <c r="AA76">
        <v>4.2</v>
      </c>
      <c r="AB76">
        <v>6.11</v>
      </c>
      <c r="AC76">
        <v>9.68</v>
      </c>
      <c r="AD76">
        <v>14.61</v>
      </c>
      <c r="AE76">
        <v>17</v>
      </c>
      <c r="AF76">
        <v>18.89</v>
      </c>
      <c r="AG76">
        <v>20.36</v>
      </c>
      <c r="AH76">
        <v>21.91</v>
      </c>
      <c r="AI76">
        <v>23.28</v>
      </c>
      <c r="AJ76">
        <v>24.67</v>
      </c>
      <c r="AK76">
        <v>26.21</v>
      </c>
      <c r="AL76">
        <v>26.69</v>
      </c>
      <c r="AM76">
        <v>28.48</v>
      </c>
      <c r="AN76">
        <v>30.02</v>
      </c>
      <c r="AO76">
        <v>31.2</v>
      </c>
      <c r="AP76">
        <v>32.28</v>
      </c>
      <c r="AQ76">
        <v>33.909999999999997</v>
      </c>
      <c r="AR76">
        <v>35.590000000000003</v>
      </c>
      <c r="AS76">
        <v>36.619999999999997</v>
      </c>
      <c r="AT76">
        <v>40.79</v>
      </c>
      <c r="AU76">
        <v>42.83</v>
      </c>
    </row>
    <row r="77" spans="26:47">
      <c r="Z77">
        <v>8.17</v>
      </c>
      <c r="AA77">
        <v>4.2300000000000004</v>
      </c>
      <c r="AB77">
        <v>6.13</v>
      </c>
      <c r="AC77">
        <v>9.68</v>
      </c>
      <c r="AD77">
        <v>14.57</v>
      </c>
      <c r="AE77">
        <v>16.940000000000001</v>
      </c>
      <c r="AF77">
        <v>18.82</v>
      </c>
      <c r="AG77">
        <v>20.28</v>
      </c>
      <c r="AH77">
        <v>21.82</v>
      </c>
      <c r="AI77">
        <v>23.18</v>
      </c>
      <c r="AJ77">
        <v>24.57</v>
      </c>
      <c r="AK77">
        <v>26.1</v>
      </c>
      <c r="AL77">
        <v>26.57</v>
      </c>
      <c r="AM77">
        <v>28.39</v>
      </c>
      <c r="AN77">
        <v>29.98</v>
      </c>
      <c r="AO77">
        <v>31.17</v>
      </c>
      <c r="AP77">
        <v>32.25</v>
      </c>
      <c r="AQ77">
        <v>33.9</v>
      </c>
      <c r="AR77">
        <v>35.56</v>
      </c>
      <c r="AS77">
        <v>36.590000000000003</v>
      </c>
      <c r="AT77">
        <v>40.83</v>
      </c>
      <c r="AU77">
        <v>42.86</v>
      </c>
    </row>
    <row r="78" spans="26:47">
      <c r="Z78">
        <v>8.25</v>
      </c>
      <c r="AA78">
        <v>4.2699999999999996</v>
      </c>
      <c r="AB78">
        <v>6.15</v>
      </c>
      <c r="AC78">
        <v>9.67</v>
      </c>
      <c r="AD78">
        <v>14.53</v>
      </c>
      <c r="AE78">
        <v>16.87</v>
      </c>
      <c r="AF78">
        <v>18.739999999999998</v>
      </c>
      <c r="AG78">
        <v>20.2</v>
      </c>
      <c r="AH78">
        <v>21.72</v>
      </c>
      <c r="AI78">
        <v>23.08</v>
      </c>
      <c r="AJ78">
        <v>24.47</v>
      </c>
      <c r="AK78">
        <v>25.98</v>
      </c>
      <c r="AL78">
        <v>26.44</v>
      </c>
      <c r="AM78">
        <v>28.3</v>
      </c>
      <c r="AN78">
        <v>29.94</v>
      </c>
      <c r="AO78">
        <v>31.14</v>
      </c>
      <c r="AP78">
        <v>32.21</v>
      </c>
      <c r="AQ78">
        <v>33.880000000000003</v>
      </c>
      <c r="AR78">
        <v>35.54</v>
      </c>
      <c r="AS78">
        <v>36.56</v>
      </c>
      <c r="AT78">
        <v>40.869999999999997</v>
      </c>
      <c r="AU78">
        <v>42.89</v>
      </c>
    </row>
    <row r="79" spans="26:47">
      <c r="Z79">
        <v>8.33</v>
      </c>
      <c r="AA79">
        <v>4.3</v>
      </c>
      <c r="AB79">
        <v>6.17</v>
      </c>
      <c r="AC79">
        <v>9.67</v>
      </c>
      <c r="AD79">
        <v>14.49</v>
      </c>
      <c r="AE79">
        <v>16.809999999999999</v>
      </c>
      <c r="AF79">
        <v>18.670000000000002</v>
      </c>
      <c r="AG79">
        <v>20.11</v>
      </c>
      <c r="AH79">
        <v>21.63</v>
      </c>
      <c r="AI79">
        <v>22.97</v>
      </c>
      <c r="AJ79">
        <v>24.37</v>
      </c>
      <c r="AK79">
        <v>25.86</v>
      </c>
      <c r="AL79">
        <v>26.31</v>
      </c>
      <c r="AM79">
        <v>28.21</v>
      </c>
      <c r="AN79">
        <v>29.89</v>
      </c>
      <c r="AO79">
        <v>31.1</v>
      </c>
      <c r="AP79">
        <v>32.17</v>
      </c>
      <c r="AQ79">
        <v>33.86</v>
      </c>
      <c r="AR79">
        <v>35.51</v>
      </c>
      <c r="AS79">
        <v>36.520000000000003</v>
      </c>
      <c r="AT79">
        <v>40.909999999999997</v>
      </c>
      <c r="AU79">
        <v>42.91</v>
      </c>
    </row>
    <row r="80" spans="26:47">
      <c r="Z80">
        <v>8.42</v>
      </c>
      <c r="AA80">
        <v>4.34</v>
      </c>
      <c r="AB80">
        <v>6.2</v>
      </c>
      <c r="AC80">
        <v>9.67</v>
      </c>
      <c r="AD80">
        <v>14.45</v>
      </c>
      <c r="AE80">
        <v>16.739999999999998</v>
      </c>
      <c r="AF80">
        <v>18.59</v>
      </c>
      <c r="AG80">
        <v>20.03</v>
      </c>
      <c r="AH80">
        <v>21.53</v>
      </c>
      <c r="AI80">
        <v>22.86</v>
      </c>
      <c r="AJ80">
        <v>24.26</v>
      </c>
      <c r="AK80">
        <v>25.73</v>
      </c>
      <c r="AL80">
        <v>26.18</v>
      </c>
      <c r="AM80">
        <v>28.11</v>
      </c>
      <c r="AN80">
        <v>29.84</v>
      </c>
      <c r="AO80">
        <v>31.07</v>
      </c>
      <c r="AP80">
        <v>32.14</v>
      </c>
      <c r="AQ80">
        <v>33.840000000000003</v>
      </c>
      <c r="AR80">
        <v>35.49</v>
      </c>
      <c r="AS80">
        <v>36.49</v>
      </c>
      <c r="AT80">
        <v>40.950000000000003</v>
      </c>
      <c r="AU80">
        <v>42.94</v>
      </c>
    </row>
    <row r="81" spans="26:47">
      <c r="Z81">
        <v>8.5</v>
      </c>
      <c r="AA81">
        <v>4.38</v>
      </c>
      <c r="AB81">
        <v>6.22</v>
      </c>
      <c r="AC81">
        <v>9.66</v>
      </c>
      <c r="AD81">
        <v>14.41</v>
      </c>
      <c r="AE81">
        <v>16.670000000000002</v>
      </c>
      <c r="AF81">
        <v>18.510000000000002</v>
      </c>
      <c r="AG81">
        <v>19.940000000000001</v>
      </c>
      <c r="AH81">
        <v>21.43</v>
      </c>
      <c r="AI81">
        <v>22.74</v>
      </c>
      <c r="AJ81">
        <v>24.15</v>
      </c>
      <c r="AK81">
        <v>25.6</v>
      </c>
      <c r="AL81">
        <v>26.05</v>
      </c>
      <c r="AM81">
        <v>28.01</v>
      </c>
      <c r="AN81">
        <v>29.8</v>
      </c>
      <c r="AO81">
        <v>31.03</v>
      </c>
      <c r="AP81">
        <v>32.1</v>
      </c>
      <c r="AQ81">
        <v>33.82</v>
      </c>
      <c r="AR81">
        <v>35.46</v>
      </c>
      <c r="AS81">
        <v>36.450000000000003</v>
      </c>
      <c r="AT81">
        <v>40.99</v>
      </c>
      <c r="AU81">
        <v>42.96</v>
      </c>
    </row>
    <row r="82" spans="26:47">
      <c r="Z82">
        <v>8.58</v>
      </c>
      <c r="AA82">
        <v>4.42</v>
      </c>
      <c r="AB82">
        <v>6.25</v>
      </c>
      <c r="AC82">
        <v>9.66</v>
      </c>
      <c r="AD82">
        <v>14.37</v>
      </c>
      <c r="AE82">
        <v>16.61</v>
      </c>
      <c r="AF82">
        <v>18.420000000000002</v>
      </c>
      <c r="AG82">
        <v>19.84</v>
      </c>
      <c r="AH82">
        <v>21.32</v>
      </c>
      <c r="AI82">
        <v>22.63</v>
      </c>
      <c r="AJ82">
        <v>24.03</v>
      </c>
      <c r="AK82">
        <v>25.47</v>
      </c>
      <c r="AL82">
        <v>25.91</v>
      </c>
      <c r="AM82">
        <v>27.91</v>
      </c>
      <c r="AN82">
        <v>29.75</v>
      </c>
      <c r="AO82">
        <v>30.99</v>
      </c>
      <c r="AP82">
        <v>32.06</v>
      </c>
      <c r="AQ82">
        <v>33.79</v>
      </c>
      <c r="AR82">
        <v>35.42</v>
      </c>
      <c r="AS82">
        <v>36.409999999999997</v>
      </c>
      <c r="AT82">
        <v>41.03</v>
      </c>
      <c r="AU82">
        <v>42.98</v>
      </c>
    </row>
    <row r="83" spans="26:47">
      <c r="Z83">
        <v>8.67</v>
      </c>
      <c r="AA83">
        <v>4.47</v>
      </c>
      <c r="AB83">
        <v>6.28</v>
      </c>
      <c r="AC83">
        <v>9.66</v>
      </c>
      <c r="AD83">
        <v>14.32</v>
      </c>
      <c r="AE83">
        <v>16.53</v>
      </c>
      <c r="AF83">
        <v>18.34</v>
      </c>
      <c r="AG83">
        <v>19.75</v>
      </c>
      <c r="AH83">
        <v>21.21</v>
      </c>
      <c r="AI83">
        <v>22.51</v>
      </c>
      <c r="AJ83">
        <v>23.91</v>
      </c>
      <c r="AK83">
        <v>25.33</v>
      </c>
      <c r="AL83">
        <v>25.77</v>
      </c>
      <c r="AM83">
        <v>27.81</v>
      </c>
      <c r="AN83">
        <v>29.7</v>
      </c>
      <c r="AO83">
        <v>30.95</v>
      </c>
      <c r="AP83">
        <v>32.020000000000003</v>
      </c>
      <c r="AQ83">
        <v>33.770000000000003</v>
      </c>
      <c r="AR83">
        <v>35.39</v>
      </c>
      <c r="AS83">
        <v>36.369999999999997</v>
      </c>
      <c r="AT83">
        <v>41.06</v>
      </c>
      <c r="AU83">
        <v>43</v>
      </c>
    </row>
    <row r="84" spans="26:47">
      <c r="Z84">
        <v>8.75</v>
      </c>
      <c r="AA84">
        <v>4.5199999999999996</v>
      </c>
      <c r="AB84">
        <v>6.31</v>
      </c>
      <c r="AC84">
        <v>9.65</v>
      </c>
      <c r="AD84">
        <v>14.27</v>
      </c>
      <c r="AE84">
        <v>16.46</v>
      </c>
      <c r="AF84">
        <v>18.25</v>
      </c>
      <c r="AG84">
        <v>19.649999999999999</v>
      </c>
      <c r="AH84">
        <v>21.1</v>
      </c>
      <c r="AI84">
        <v>22.38</v>
      </c>
      <c r="AJ84">
        <v>23.79</v>
      </c>
      <c r="AK84">
        <v>25.2</v>
      </c>
      <c r="AL84">
        <v>25.62</v>
      </c>
      <c r="AM84">
        <v>27.7</v>
      </c>
      <c r="AN84">
        <v>29.64</v>
      </c>
      <c r="AO84">
        <v>30.91</v>
      </c>
      <c r="AP84">
        <v>31.98</v>
      </c>
      <c r="AQ84">
        <v>33.74</v>
      </c>
      <c r="AR84">
        <v>35.36</v>
      </c>
      <c r="AS84">
        <v>36.32</v>
      </c>
      <c r="AT84">
        <v>41.1</v>
      </c>
      <c r="AU84">
        <v>43.02</v>
      </c>
    </row>
    <row r="85" spans="26:47">
      <c r="Z85">
        <v>8.83</v>
      </c>
      <c r="AA85">
        <v>4.5599999999999996</v>
      </c>
      <c r="AB85">
        <v>6.34</v>
      </c>
      <c r="AC85">
        <v>9.65</v>
      </c>
      <c r="AD85">
        <v>14.23</v>
      </c>
      <c r="AE85">
        <v>16.39</v>
      </c>
      <c r="AF85">
        <v>18.16</v>
      </c>
      <c r="AG85">
        <v>19.559999999999999</v>
      </c>
      <c r="AH85">
        <v>20.99</v>
      </c>
      <c r="AI85">
        <v>22.26</v>
      </c>
      <c r="AJ85">
        <v>23.66</v>
      </c>
      <c r="AK85">
        <v>25.05</v>
      </c>
      <c r="AL85">
        <v>25.47</v>
      </c>
      <c r="AM85">
        <v>27.59</v>
      </c>
      <c r="AN85">
        <v>29.59</v>
      </c>
      <c r="AO85">
        <v>30.87</v>
      </c>
      <c r="AP85">
        <v>31.93</v>
      </c>
      <c r="AQ85">
        <v>33.72</v>
      </c>
      <c r="AR85">
        <v>35.32</v>
      </c>
      <c r="AS85">
        <v>36.28</v>
      </c>
      <c r="AT85">
        <v>41.14</v>
      </c>
      <c r="AU85">
        <v>43.04</v>
      </c>
    </row>
    <row r="86" spans="26:47">
      <c r="Z86">
        <v>8.92</v>
      </c>
      <c r="AA86">
        <v>4.6100000000000003</v>
      </c>
      <c r="AB86">
        <v>6.38</v>
      </c>
      <c r="AC86">
        <v>9.65</v>
      </c>
      <c r="AD86">
        <v>14.18</v>
      </c>
      <c r="AE86">
        <v>16.309999999999999</v>
      </c>
      <c r="AF86">
        <v>18.07</v>
      </c>
      <c r="AG86">
        <v>19.45</v>
      </c>
      <c r="AH86">
        <v>20.87</v>
      </c>
      <c r="AI86">
        <v>22.13</v>
      </c>
      <c r="AJ86">
        <v>23.54</v>
      </c>
      <c r="AK86">
        <v>24.91</v>
      </c>
      <c r="AL86">
        <v>25.32</v>
      </c>
      <c r="AM86">
        <v>27.48</v>
      </c>
      <c r="AN86">
        <v>29.53</v>
      </c>
      <c r="AO86">
        <v>30.83</v>
      </c>
      <c r="AP86">
        <v>31.89</v>
      </c>
      <c r="AQ86">
        <v>33.69</v>
      </c>
      <c r="AR86">
        <v>35.28</v>
      </c>
      <c r="AS86">
        <v>36.229999999999997</v>
      </c>
      <c r="AT86">
        <v>41.17</v>
      </c>
      <c r="AU86">
        <v>43.06</v>
      </c>
    </row>
    <row r="87" spans="26:47">
      <c r="Z87">
        <v>9</v>
      </c>
      <c r="AA87">
        <v>4.67</v>
      </c>
      <c r="AB87">
        <v>6.41</v>
      </c>
      <c r="AC87">
        <v>9.65</v>
      </c>
      <c r="AD87">
        <v>14.13</v>
      </c>
      <c r="AE87">
        <v>16.239999999999998</v>
      </c>
      <c r="AF87">
        <v>17.97</v>
      </c>
      <c r="AG87">
        <v>19.350000000000001</v>
      </c>
      <c r="AH87">
        <v>20.75</v>
      </c>
      <c r="AI87">
        <v>21.99</v>
      </c>
      <c r="AJ87">
        <v>23.4</v>
      </c>
      <c r="AK87">
        <v>24.76</v>
      </c>
      <c r="AL87">
        <v>25.17</v>
      </c>
      <c r="AM87">
        <v>27.36</v>
      </c>
      <c r="AN87">
        <v>29.48</v>
      </c>
      <c r="AO87">
        <v>30.78</v>
      </c>
      <c r="AP87">
        <v>31.84</v>
      </c>
      <c r="AQ87">
        <v>33.659999999999997</v>
      </c>
      <c r="AR87">
        <v>35.25</v>
      </c>
      <c r="AS87">
        <v>36.18</v>
      </c>
      <c r="AT87">
        <v>41.21</v>
      </c>
      <c r="AU87">
        <v>43.07</v>
      </c>
    </row>
    <row r="88" spans="26:47">
      <c r="Z88">
        <v>9.08</v>
      </c>
      <c r="AA88">
        <v>4.72</v>
      </c>
      <c r="AB88">
        <v>6.45</v>
      </c>
      <c r="AC88">
        <v>9.65</v>
      </c>
      <c r="AD88">
        <v>14.08</v>
      </c>
      <c r="AE88">
        <v>16.16</v>
      </c>
      <c r="AF88">
        <v>17.87</v>
      </c>
      <c r="AG88">
        <v>19.239999999999998</v>
      </c>
      <c r="AH88">
        <v>20.63</v>
      </c>
      <c r="AI88">
        <v>21.86</v>
      </c>
      <c r="AJ88">
        <v>23.27</v>
      </c>
      <c r="AK88">
        <v>24.6</v>
      </c>
      <c r="AL88">
        <v>25.01</v>
      </c>
      <c r="AM88">
        <v>27.25</v>
      </c>
      <c r="AN88">
        <v>29.42</v>
      </c>
      <c r="AO88">
        <v>30.74</v>
      </c>
      <c r="AP88">
        <v>31.79</v>
      </c>
      <c r="AQ88">
        <v>33.630000000000003</v>
      </c>
      <c r="AR88">
        <v>35.200000000000003</v>
      </c>
      <c r="AS88">
        <v>36.130000000000003</v>
      </c>
      <c r="AT88">
        <v>41.24</v>
      </c>
      <c r="AU88">
        <v>43.09</v>
      </c>
    </row>
    <row r="89" spans="26:47">
      <c r="Z89">
        <v>9.17</v>
      </c>
      <c r="AA89">
        <v>4.78</v>
      </c>
      <c r="AB89">
        <v>6.48</v>
      </c>
      <c r="AC89">
        <v>9.65</v>
      </c>
      <c r="AD89">
        <v>14.03</v>
      </c>
      <c r="AE89">
        <v>16.079999999999998</v>
      </c>
      <c r="AF89">
        <v>17.78</v>
      </c>
      <c r="AG89">
        <v>19.13</v>
      </c>
      <c r="AH89">
        <v>20.5</v>
      </c>
      <c r="AI89">
        <v>21.72</v>
      </c>
      <c r="AJ89">
        <v>23.13</v>
      </c>
      <c r="AK89">
        <v>24.44</v>
      </c>
      <c r="AL89">
        <v>24.85</v>
      </c>
      <c r="AM89">
        <v>27.13</v>
      </c>
      <c r="AN89">
        <v>29.36</v>
      </c>
      <c r="AO89">
        <v>30.69</v>
      </c>
      <c r="AP89">
        <v>31.75</v>
      </c>
      <c r="AQ89">
        <v>33.6</v>
      </c>
      <c r="AR89">
        <v>35.159999999999997</v>
      </c>
      <c r="AS89">
        <v>36.08</v>
      </c>
      <c r="AT89">
        <v>41.28</v>
      </c>
      <c r="AU89">
        <v>43.1</v>
      </c>
    </row>
    <row r="90" spans="26:47">
      <c r="Z90">
        <v>9.25</v>
      </c>
      <c r="AA90">
        <v>4.84</v>
      </c>
      <c r="AB90">
        <v>6.52</v>
      </c>
      <c r="AC90">
        <v>9.65</v>
      </c>
      <c r="AD90">
        <v>13.98</v>
      </c>
      <c r="AE90">
        <v>16</v>
      </c>
      <c r="AF90">
        <v>17.68</v>
      </c>
      <c r="AG90">
        <v>19.02</v>
      </c>
      <c r="AH90">
        <v>20.38</v>
      </c>
      <c r="AI90">
        <v>21.57</v>
      </c>
      <c r="AJ90">
        <v>22.99</v>
      </c>
      <c r="AK90">
        <v>24.28</v>
      </c>
      <c r="AL90">
        <v>24.69</v>
      </c>
      <c r="AM90">
        <v>27.01</v>
      </c>
      <c r="AN90">
        <v>29.3</v>
      </c>
      <c r="AO90">
        <v>30.65</v>
      </c>
      <c r="AP90">
        <v>31.7</v>
      </c>
      <c r="AQ90">
        <v>33.57</v>
      </c>
      <c r="AR90">
        <v>35.119999999999997</v>
      </c>
      <c r="AS90">
        <v>36.03</v>
      </c>
      <c r="AT90">
        <v>41.31</v>
      </c>
      <c r="AU90">
        <v>43.11</v>
      </c>
    </row>
    <row r="91" spans="26:47">
      <c r="Z91">
        <v>9.33</v>
      </c>
      <c r="AA91">
        <v>4.9000000000000004</v>
      </c>
      <c r="AB91">
        <v>6.56</v>
      </c>
      <c r="AC91">
        <v>9.65</v>
      </c>
      <c r="AD91">
        <v>13.93</v>
      </c>
      <c r="AE91">
        <v>15.92</v>
      </c>
      <c r="AF91">
        <v>17.57</v>
      </c>
      <c r="AG91">
        <v>18.91</v>
      </c>
      <c r="AH91">
        <v>20.239999999999998</v>
      </c>
      <c r="AI91">
        <v>21.43</v>
      </c>
      <c r="AJ91">
        <v>22.84</v>
      </c>
      <c r="AK91">
        <v>24.12</v>
      </c>
      <c r="AL91">
        <v>24.52</v>
      </c>
      <c r="AM91">
        <v>26.89</v>
      </c>
      <c r="AN91">
        <v>29.23</v>
      </c>
      <c r="AO91">
        <v>30.6</v>
      </c>
      <c r="AP91">
        <v>31.65</v>
      </c>
      <c r="AQ91">
        <v>33.53</v>
      </c>
      <c r="AR91">
        <v>35.07</v>
      </c>
      <c r="AS91">
        <v>35.97</v>
      </c>
      <c r="AT91">
        <v>41.34</v>
      </c>
      <c r="AU91">
        <v>43.12</v>
      </c>
    </row>
    <row r="92" spans="26:47">
      <c r="Z92">
        <v>9.42</v>
      </c>
      <c r="AA92">
        <v>4.96</v>
      </c>
      <c r="AB92">
        <v>6.6</v>
      </c>
      <c r="AC92">
        <v>9.65</v>
      </c>
      <c r="AD92">
        <v>13.87</v>
      </c>
      <c r="AE92">
        <v>15.83</v>
      </c>
      <c r="AF92">
        <v>17.47</v>
      </c>
      <c r="AG92">
        <v>18.79</v>
      </c>
      <c r="AH92">
        <v>20.11</v>
      </c>
      <c r="AI92">
        <v>21.28</v>
      </c>
      <c r="AJ92">
        <v>22.7</v>
      </c>
      <c r="AK92">
        <v>23.95</v>
      </c>
      <c r="AL92">
        <v>24.36</v>
      </c>
      <c r="AM92">
        <v>26.76</v>
      </c>
      <c r="AN92">
        <v>29.17</v>
      </c>
      <c r="AO92">
        <v>30.55</v>
      </c>
      <c r="AP92">
        <v>31.59</v>
      </c>
      <c r="AQ92">
        <v>33.5</v>
      </c>
      <c r="AR92">
        <v>35.03</v>
      </c>
      <c r="AS92">
        <v>35.909999999999997</v>
      </c>
      <c r="AT92">
        <v>41.38</v>
      </c>
      <c r="AU92">
        <v>43.13</v>
      </c>
    </row>
    <row r="93" spans="26:47">
      <c r="Z93">
        <v>9.5</v>
      </c>
      <c r="AA93">
        <v>5.0199999999999996</v>
      </c>
      <c r="AB93">
        <v>6.65</v>
      </c>
      <c r="AC93">
        <v>9.65</v>
      </c>
      <c r="AD93">
        <v>13.82</v>
      </c>
      <c r="AE93">
        <v>15.75</v>
      </c>
      <c r="AF93">
        <v>17.36</v>
      </c>
      <c r="AG93">
        <v>18.670000000000002</v>
      </c>
      <c r="AH93">
        <v>19.97</v>
      </c>
      <c r="AI93">
        <v>21.13</v>
      </c>
      <c r="AJ93">
        <v>22.55</v>
      </c>
      <c r="AK93">
        <v>23.78</v>
      </c>
      <c r="AL93">
        <v>24.18</v>
      </c>
      <c r="AM93">
        <v>26.63</v>
      </c>
      <c r="AN93">
        <v>29.1</v>
      </c>
      <c r="AO93">
        <v>30.5</v>
      </c>
      <c r="AP93">
        <v>31.54</v>
      </c>
      <c r="AQ93">
        <v>33.46</v>
      </c>
      <c r="AR93">
        <v>34.979999999999997</v>
      </c>
      <c r="AS93">
        <v>35.85</v>
      </c>
      <c r="AT93">
        <v>41.41</v>
      </c>
      <c r="AU93">
        <v>43.14</v>
      </c>
    </row>
    <row r="94" spans="26:47">
      <c r="Z94">
        <v>9.58</v>
      </c>
      <c r="AA94">
        <v>5.09</v>
      </c>
      <c r="AB94">
        <v>6.69</v>
      </c>
      <c r="AC94">
        <v>9.66</v>
      </c>
      <c r="AD94">
        <v>13.76</v>
      </c>
      <c r="AE94">
        <v>15.66</v>
      </c>
      <c r="AF94">
        <v>17.25</v>
      </c>
      <c r="AG94">
        <v>18.55</v>
      </c>
      <c r="AH94">
        <v>19.829999999999998</v>
      </c>
      <c r="AI94">
        <v>20.97</v>
      </c>
      <c r="AJ94">
        <v>22.39</v>
      </c>
      <c r="AK94">
        <v>23.6</v>
      </c>
      <c r="AL94">
        <v>24.01</v>
      </c>
      <c r="AM94">
        <v>26.5</v>
      </c>
      <c r="AN94">
        <v>29.03</v>
      </c>
      <c r="AO94">
        <v>30.44</v>
      </c>
      <c r="AP94">
        <v>31.49</v>
      </c>
      <c r="AQ94">
        <v>33.43</v>
      </c>
      <c r="AR94">
        <v>34.93</v>
      </c>
      <c r="AS94">
        <v>35.79</v>
      </c>
      <c r="AT94">
        <v>41.44</v>
      </c>
      <c r="AU94">
        <v>43.15</v>
      </c>
    </row>
    <row r="95" spans="26:47">
      <c r="Z95">
        <v>9.67</v>
      </c>
      <c r="AA95">
        <v>5.16</v>
      </c>
      <c r="AB95">
        <v>6.74</v>
      </c>
      <c r="AC95">
        <v>9.66</v>
      </c>
      <c r="AD95">
        <v>13.71</v>
      </c>
      <c r="AE95">
        <v>15.57</v>
      </c>
      <c r="AF95">
        <v>17.14</v>
      </c>
      <c r="AG95">
        <v>18.43</v>
      </c>
      <c r="AH95">
        <v>19.690000000000001</v>
      </c>
      <c r="AI95">
        <v>20.81</v>
      </c>
      <c r="AJ95">
        <v>22.23</v>
      </c>
      <c r="AK95">
        <v>23.43</v>
      </c>
      <c r="AL95">
        <v>23.83</v>
      </c>
      <c r="AM95">
        <v>26.37</v>
      </c>
      <c r="AN95">
        <v>28.96</v>
      </c>
      <c r="AO95">
        <v>30.39</v>
      </c>
      <c r="AP95">
        <v>31.43</v>
      </c>
      <c r="AQ95">
        <v>33.39</v>
      </c>
      <c r="AR95">
        <v>34.880000000000003</v>
      </c>
      <c r="AS95">
        <v>35.729999999999997</v>
      </c>
      <c r="AT95">
        <v>41.47</v>
      </c>
      <c r="AU95">
        <v>43.16</v>
      </c>
    </row>
    <row r="96" spans="26:47">
      <c r="Z96">
        <v>9.75</v>
      </c>
      <c r="AA96">
        <v>5.23</v>
      </c>
      <c r="AB96">
        <v>6.79</v>
      </c>
      <c r="AC96">
        <v>9.66</v>
      </c>
      <c r="AD96">
        <v>13.65</v>
      </c>
      <c r="AE96">
        <v>15.48</v>
      </c>
      <c r="AF96">
        <v>17.03</v>
      </c>
      <c r="AG96">
        <v>18.3</v>
      </c>
      <c r="AH96">
        <v>19.55</v>
      </c>
      <c r="AI96">
        <v>20.65</v>
      </c>
      <c r="AJ96">
        <v>22.07</v>
      </c>
      <c r="AK96">
        <v>23.24</v>
      </c>
      <c r="AL96">
        <v>23.65</v>
      </c>
      <c r="AM96">
        <v>26.23</v>
      </c>
      <c r="AN96">
        <v>28.89</v>
      </c>
      <c r="AO96">
        <v>30.34</v>
      </c>
      <c r="AP96">
        <v>31.37</v>
      </c>
      <c r="AQ96">
        <v>33.35</v>
      </c>
      <c r="AR96">
        <v>34.82</v>
      </c>
      <c r="AS96">
        <v>35.67</v>
      </c>
      <c r="AT96">
        <v>41.5</v>
      </c>
      <c r="AU96">
        <v>43.16</v>
      </c>
    </row>
    <row r="97" spans="26:47">
      <c r="Z97">
        <v>9.83</v>
      </c>
      <c r="AA97">
        <v>5.31</v>
      </c>
      <c r="AB97">
        <v>6.84</v>
      </c>
      <c r="AC97">
        <v>9.67</v>
      </c>
      <c r="AD97">
        <v>13.59</v>
      </c>
      <c r="AE97">
        <v>15.39</v>
      </c>
      <c r="AF97">
        <v>16.91</v>
      </c>
      <c r="AG97">
        <v>18.18</v>
      </c>
      <c r="AH97">
        <v>19.399999999999999</v>
      </c>
      <c r="AI97">
        <v>20.48</v>
      </c>
      <c r="AJ97">
        <v>21.91</v>
      </c>
      <c r="AK97">
        <v>23.06</v>
      </c>
      <c r="AL97">
        <v>23.46</v>
      </c>
      <c r="AM97">
        <v>26.09</v>
      </c>
      <c r="AN97">
        <v>28.82</v>
      </c>
      <c r="AO97">
        <v>30.28</v>
      </c>
      <c r="AP97">
        <v>31.31</v>
      </c>
      <c r="AQ97">
        <v>33.31</v>
      </c>
      <c r="AR97">
        <v>34.770000000000003</v>
      </c>
      <c r="AS97">
        <v>35.6</v>
      </c>
      <c r="AT97">
        <v>41.53</v>
      </c>
      <c r="AU97">
        <v>43.17</v>
      </c>
    </row>
    <row r="98" spans="26:47">
      <c r="Z98">
        <v>9.92</v>
      </c>
      <c r="AA98">
        <v>5.38</v>
      </c>
      <c r="AB98">
        <v>6.89</v>
      </c>
      <c r="AC98">
        <v>9.67</v>
      </c>
      <c r="AD98">
        <v>13.53</v>
      </c>
      <c r="AE98">
        <v>15.3</v>
      </c>
      <c r="AF98">
        <v>16.8</v>
      </c>
      <c r="AG98">
        <v>18.04</v>
      </c>
      <c r="AH98">
        <v>19.25</v>
      </c>
      <c r="AI98">
        <v>20.32</v>
      </c>
      <c r="AJ98">
        <v>21.74</v>
      </c>
      <c r="AK98">
        <v>22.87</v>
      </c>
      <c r="AL98">
        <v>23.27</v>
      </c>
      <c r="AM98">
        <v>25.95</v>
      </c>
      <c r="AN98">
        <v>28.75</v>
      </c>
      <c r="AO98">
        <v>30.22</v>
      </c>
      <c r="AP98">
        <v>31.25</v>
      </c>
      <c r="AQ98">
        <v>33.270000000000003</v>
      </c>
      <c r="AR98">
        <v>34.71</v>
      </c>
      <c r="AS98">
        <v>35.53</v>
      </c>
      <c r="AT98">
        <v>41.56</v>
      </c>
      <c r="AU98">
        <v>43.17</v>
      </c>
    </row>
    <row r="99" spans="26:47">
      <c r="Z99">
        <v>10</v>
      </c>
      <c r="AA99">
        <v>5.46</v>
      </c>
      <c r="AB99">
        <v>6.94</v>
      </c>
      <c r="AC99">
        <v>9.68</v>
      </c>
      <c r="AD99">
        <v>13.47</v>
      </c>
      <c r="AE99">
        <v>15.2</v>
      </c>
      <c r="AF99">
        <v>16.68</v>
      </c>
      <c r="AG99">
        <v>17.91</v>
      </c>
      <c r="AH99">
        <v>19.09</v>
      </c>
      <c r="AI99">
        <v>20.14</v>
      </c>
      <c r="AJ99">
        <v>21.57</v>
      </c>
      <c r="AK99">
        <v>22.68</v>
      </c>
      <c r="AL99">
        <v>23.08</v>
      </c>
      <c r="AM99">
        <v>25.81</v>
      </c>
      <c r="AN99">
        <v>28.67</v>
      </c>
      <c r="AO99">
        <v>30.17</v>
      </c>
      <c r="AP99">
        <v>31.19</v>
      </c>
      <c r="AQ99">
        <v>33.229999999999997</v>
      </c>
      <c r="AR99">
        <v>34.65</v>
      </c>
      <c r="AS99">
        <v>35.47</v>
      </c>
      <c r="AT99">
        <v>41.59</v>
      </c>
      <c r="AU99">
        <v>43.17</v>
      </c>
    </row>
    <row r="100" spans="26:47">
      <c r="Z100">
        <v>10.08</v>
      </c>
      <c r="AA100">
        <v>5.54</v>
      </c>
      <c r="AB100">
        <v>6.99</v>
      </c>
      <c r="AC100">
        <v>9.68</v>
      </c>
      <c r="AD100">
        <v>13.41</v>
      </c>
      <c r="AE100">
        <v>15.11</v>
      </c>
      <c r="AF100">
        <v>16.559999999999999</v>
      </c>
      <c r="AG100">
        <v>17.78</v>
      </c>
      <c r="AH100">
        <v>18.940000000000001</v>
      </c>
      <c r="AI100">
        <v>19.97</v>
      </c>
      <c r="AJ100">
        <v>21.39</v>
      </c>
      <c r="AK100">
        <v>22.48</v>
      </c>
      <c r="AL100">
        <v>22.89</v>
      </c>
      <c r="AM100">
        <v>25.66</v>
      </c>
      <c r="AN100">
        <v>28.6</v>
      </c>
      <c r="AO100">
        <v>30.11</v>
      </c>
      <c r="AP100">
        <v>31.13</v>
      </c>
      <c r="AQ100">
        <v>33.18</v>
      </c>
      <c r="AR100">
        <v>34.590000000000003</v>
      </c>
      <c r="AS100">
        <v>35.39</v>
      </c>
      <c r="AT100">
        <v>41.61</v>
      </c>
      <c r="AU100">
        <v>43.17</v>
      </c>
    </row>
    <row r="101" spans="26:47">
      <c r="Z101">
        <v>10.17</v>
      </c>
      <c r="AA101">
        <v>5.62</v>
      </c>
      <c r="AB101">
        <v>7.05</v>
      </c>
      <c r="AC101">
        <v>9.69</v>
      </c>
      <c r="AD101">
        <v>13.34</v>
      </c>
      <c r="AE101">
        <v>15.01</v>
      </c>
      <c r="AF101">
        <v>16.43</v>
      </c>
      <c r="AG101">
        <v>17.64</v>
      </c>
      <c r="AH101">
        <v>18.78</v>
      </c>
      <c r="AI101">
        <v>19.79</v>
      </c>
      <c r="AJ101">
        <v>21.22</v>
      </c>
      <c r="AK101">
        <v>22.28</v>
      </c>
      <c r="AL101">
        <v>22.69</v>
      </c>
      <c r="AM101">
        <v>25.52</v>
      </c>
      <c r="AN101">
        <v>28.52</v>
      </c>
      <c r="AO101">
        <v>30.05</v>
      </c>
      <c r="AP101">
        <v>31.07</v>
      </c>
      <c r="AQ101">
        <v>33.14</v>
      </c>
      <c r="AR101">
        <v>34.53</v>
      </c>
      <c r="AS101">
        <v>35.32</v>
      </c>
      <c r="AT101">
        <v>41.64</v>
      </c>
      <c r="AU101">
        <v>43.17</v>
      </c>
    </row>
    <row r="102" spans="26:47">
      <c r="Z102">
        <v>10.25</v>
      </c>
      <c r="AA102">
        <v>5.7</v>
      </c>
      <c r="AB102">
        <v>7.11</v>
      </c>
      <c r="AC102">
        <v>9.69</v>
      </c>
      <c r="AD102">
        <v>13.28</v>
      </c>
      <c r="AE102">
        <v>14.91</v>
      </c>
      <c r="AF102">
        <v>16.309999999999999</v>
      </c>
      <c r="AG102">
        <v>17.5</v>
      </c>
      <c r="AH102">
        <v>18.61</v>
      </c>
      <c r="AI102">
        <v>19.61</v>
      </c>
      <c r="AJ102">
        <v>21.04</v>
      </c>
      <c r="AK102">
        <v>22.08</v>
      </c>
      <c r="AL102">
        <v>22.49</v>
      </c>
      <c r="AM102">
        <v>25.36</v>
      </c>
      <c r="AN102">
        <v>28.44</v>
      </c>
      <c r="AO102">
        <v>29.98</v>
      </c>
      <c r="AP102">
        <v>31</v>
      </c>
      <c r="AQ102">
        <v>33.090000000000003</v>
      </c>
      <c r="AR102">
        <v>34.47</v>
      </c>
      <c r="AS102">
        <v>35.25</v>
      </c>
      <c r="AT102">
        <v>41.67</v>
      </c>
      <c r="AU102">
        <v>43.17</v>
      </c>
    </row>
    <row r="103" spans="26:47">
      <c r="Z103">
        <v>10.33</v>
      </c>
      <c r="AA103">
        <v>5.79</v>
      </c>
      <c r="AB103">
        <v>7.16</v>
      </c>
      <c r="AC103">
        <v>9.6999999999999993</v>
      </c>
      <c r="AD103">
        <v>13.22</v>
      </c>
      <c r="AE103">
        <v>14.81</v>
      </c>
      <c r="AF103">
        <v>16.18</v>
      </c>
      <c r="AG103">
        <v>17.350000000000001</v>
      </c>
      <c r="AH103">
        <v>18.45</v>
      </c>
      <c r="AI103">
        <v>19.43</v>
      </c>
      <c r="AJ103">
        <v>20.85</v>
      </c>
      <c r="AK103">
        <v>21.87</v>
      </c>
      <c r="AL103">
        <v>22.29</v>
      </c>
      <c r="AM103">
        <v>25.21</v>
      </c>
      <c r="AN103">
        <v>28.36</v>
      </c>
      <c r="AO103">
        <v>29.92</v>
      </c>
      <c r="AP103">
        <v>30.94</v>
      </c>
      <c r="AQ103">
        <v>33.04</v>
      </c>
      <c r="AR103">
        <v>34.409999999999997</v>
      </c>
      <c r="AS103">
        <v>35.17</v>
      </c>
      <c r="AT103">
        <v>41.69</v>
      </c>
      <c r="AU103">
        <v>43.16</v>
      </c>
    </row>
    <row r="104" spans="26:47">
      <c r="Z104">
        <v>10.42</v>
      </c>
      <c r="AA104">
        <v>5.88</v>
      </c>
      <c r="AB104">
        <v>7.22</v>
      </c>
      <c r="AC104">
        <v>9.7100000000000009</v>
      </c>
      <c r="AD104">
        <v>13.15</v>
      </c>
      <c r="AE104">
        <v>14.71</v>
      </c>
      <c r="AF104">
        <v>16.05</v>
      </c>
      <c r="AG104">
        <v>17.21</v>
      </c>
      <c r="AH104">
        <v>18.28</v>
      </c>
      <c r="AI104">
        <v>19.239999999999998</v>
      </c>
      <c r="AJ104">
        <v>20.66</v>
      </c>
      <c r="AK104">
        <v>21.66</v>
      </c>
      <c r="AL104">
        <v>22.08</v>
      </c>
      <c r="AM104">
        <v>25.06</v>
      </c>
      <c r="AN104">
        <v>28.27</v>
      </c>
      <c r="AO104">
        <v>29.86</v>
      </c>
      <c r="AP104">
        <v>30.87</v>
      </c>
      <c r="AQ104">
        <v>32.99</v>
      </c>
      <c r="AR104">
        <v>34.340000000000003</v>
      </c>
      <c r="AS104">
        <v>35.090000000000003</v>
      </c>
      <c r="AT104">
        <v>41.72</v>
      </c>
      <c r="AU104">
        <v>43.16</v>
      </c>
    </row>
    <row r="105" spans="26:47">
      <c r="Z105">
        <v>10.5</v>
      </c>
      <c r="AA105">
        <v>5.97</v>
      </c>
      <c r="AB105">
        <v>7.29</v>
      </c>
      <c r="AC105">
        <v>9.7100000000000009</v>
      </c>
      <c r="AD105">
        <v>13.08</v>
      </c>
      <c r="AE105">
        <v>14.61</v>
      </c>
      <c r="AF105">
        <v>15.92</v>
      </c>
      <c r="AG105">
        <v>17.059999999999999</v>
      </c>
      <c r="AH105">
        <v>18.11</v>
      </c>
      <c r="AI105">
        <v>19.05</v>
      </c>
      <c r="AJ105">
        <v>20.47</v>
      </c>
      <c r="AK105">
        <v>21.44</v>
      </c>
      <c r="AL105">
        <v>21.87</v>
      </c>
      <c r="AM105">
        <v>24.9</v>
      </c>
      <c r="AN105">
        <v>28.19</v>
      </c>
      <c r="AO105">
        <v>29.79</v>
      </c>
      <c r="AP105">
        <v>30.8</v>
      </c>
      <c r="AQ105">
        <v>32.94</v>
      </c>
      <c r="AR105">
        <v>34.270000000000003</v>
      </c>
      <c r="AS105">
        <v>35.01</v>
      </c>
      <c r="AT105">
        <v>41.74</v>
      </c>
      <c r="AU105">
        <v>43.15</v>
      </c>
    </row>
    <row r="106" spans="26:47">
      <c r="Z106">
        <v>10.58</v>
      </c>
      <c r="AA106">
        <v>6.06</v>
      </c>
      <c r="AB106">
        <v>7.35</v>
      </c>
      <c r="AC106">
        <v>9.7200000000000006</v>
      </c>
      <c r="AD106">
        <v>13.02</v>
      </c>
      <c r="AE106">
        <v>14.5</v>
      </c>
      <c r="AF106">
        <v>15.79</v>
      </c>
      <c r="AG106">
        <v>16.91</v>
      </c>
      <c r="AH106">
        <v>17.93</v>
      </c>
      <c r="AI106">
        <v>18.850000000000001</v>
      </c>
      <c r="AJ106">
        <v>20.28</v>
      </c>
      <c r="AK106">
        <v>21.23</v>
      </c>
      <c r="AL106">
        <v>21.66</v>
      </c>
      <c r="AM106">
        <v>24.74</v>
      </c>
      <c r="AN106">
        <v>28.1</v>
      </c>
      <c r="AO106">
        <v>29.73</v>
      </c>
      <c r="AP106">
        <v>30.73</v>
      </c>
      <c r="AQ106">
        <v>32.89</v>
      </c>
      <c r="AR106">
        <v>34.200000000000003</v>
      </c>
      <c r="AS106">
        <v>34.93</v>
      </c>
      <c r="AT106">
        <v>41.77</v>
      </c>
      <c r="AU106">
        <v>43.15</v>
      </c>
    </row>
    <row r="107" spans="26:47">
      <c r="Z107">
        <v>10.67</v>
      </c>
      <c r="AA107">
        <v>6.15</v>
      </c>
      <c r="AB107">
        <v>7.41</v>
      </c>
      <c r="AC107">
        <v>9.73</v>
      </c>
      <c r="AD107">
        <v>12.95</v>
      </c>
      <c r="AE107">
        <v>14.4</v>
      </c>
      <c r="AF107">
        <v>15.65</v>
      </c>
      <c r="AG107">
        <v>16.75</v>
      </c>
      <c r="AH107">
        <v>17.760000000000002</v>
      </c>
      <c r="AI107">
        <v>18.66</v>
      </c>
      <c r="AJ107">
        <v>20.079999999999998</v>
      </c>
      <c r="AK107">
        <v>21</v>
      </c>
      <c r="AL107">
        <v>21.44</v>
      </c>
      <c r="AM107">
        <v>24.58</v>
      </c>
      <c r="AN107">
        <v>28.02</v>
      </c>
      <c r="AO107">
        <v>29.66</v>
      </c>
      <c r="AP107">
        <v>30.66</v>
      </c>
      <c r="AQ107">
        <v>32.840000000000003</v>
      </c>
      <c r="AR107">
        <v>34.130000000000003</v>
      </c>
      <c r="AS107">
        <v>34.85</v>
      </c>
      <c r="AT107">
        <v>41.79</v>
      </c>
      <c r="AU107">
        <v>43.14</v>
      </c>
    </row>
    <row r="108" spans="26:47">
      <c r="Z108">
        <v>10.75</v>
      </c>
      <c r="AA108">
        <v>6.25</v>
      </c>
      <c r="AB108">
        <v>7.48</v>
      </c>
      <c r="AC108">
        <v>9.74</v>
      </c>
      <c r="AD108">
        <v>12.88</v>
      </c>
      <c r="AE108">
        <v>14.29</v>
      </c>
      <c r="AF108">
        <v>15.51</v>
      </c>
      <c r="AG108">
        <v>16.600000000000001</v>
      </c>
      <c r="AH108">
        <v>17.579999999999998</v>
      </c>
      <c r="AI108">
        <v>18.45</v>
      </c>
      <c r="AJ108">
        <v>19.88</v>
      </c>
      <c r="AK108">
        <v>20.78</v>
      </c>
      <c r="AL108">
        <v>21.22</v>
      </c>
      <c r="AM108">
        <v>24.41</v>
      </c>
      <c r="AN108">
        <v>27.93</v>
      </c>
      <c r="AO108">
        <v>29.59</v>
      </c>
      <c r="AP108">
        <v>30.59</v>
      </c>
      <c r="AQ108">
        <v>32.79</v>
      </c>
      <c r="AR108">
        <v>34.06</v>
      </c>
      <c r="AS108">
        <v>34.770000000000003</v>
      </c>
      <c r="AT108">
        <v>41.81</v>
      </c>
      <c r="AU108">
        <v>43.13</v>
      </c>
    </row>
    <row r="109" spans="26:47">
      <c r="Z109">
        <v>10.83</v>
      </c>
      <c r="AA109">
        <v>6.35</v>
      </c>
      <c r="AB109">
        <v>7.54</v>
      </c>
      <c r="AC109">
        <v>9.75</v>
      </c>
      <c r="AD109">
        <v>12.81</v>
      </c>
      <c r="AE109">
        <v>14.18</v>
      </c>
      <c r="AF109">
        <v>15.37</v>
      </c>
      <c r="AG109">
        <v>16.440000000000001</v>
      </c>
      <c r="AH109">
        <v>17.39</v>
      </c>
      <c r="AI109">
        <v>18.25</v>
      </c>
      <c r="AJ109">
        <v>19.68</v>
      </c>
      <c r="AK109">
        <v>20.55</v>
      </c>
      <c r="AL109">
        <v>21</v>
      </c>
      <c r="AM109">
        <v>24.24</v>
      </c>
      <c r="AN109">
        <v>27.84</v>
      </c>
      <c r="AO109">
        <v>29.52</v>
      </c>
      <c r="AP109">
        <v>30.52</v>
      </c>
      <c r="AQ109">
        <v>32.729999999999997</v>
      </c>
      <c r="AR109">
        <v>33.99</v>
      </c>
      <c r="AS109">
        <v>34.68</v>
      </c>
      <c r="AT109">
        <v>41.84</v>
      </c>
      <c r="AU109">
        <v>43.12</v>
      </c>
    </row>
    <row r="110" spans="26:47">
      <c r="Z110">
        <v>10.92</v>
      </c>
      <c r="AA110">
        <v>6.45</v>
      </c>
      <c r="AB110">
        <v>7.61</v>
      </c>
      <c r="AC110">
        <v>9.76</v>
      </c>
      <c r="AD110">
        <v>12.73</v>
      </c>
      <c r="AE110">
        <v>14.07</v>
      </c>
      <c r="AF110">
        <v>15.23</v>
      </c>
      <c r="AG110">
        <v>16.28</v>
      </c>
      <c r="AH110">
        <v>17.21</v>
      </c>
      <c r="AI110">
        <v>18.04</v>
      </c>
      <c r="AJ110">
        <v>19.47</v>
      </c>
      <c r="AK110">
        <v>20.32</v>
      </c>
      <c r="AL110">
        <v>20.78</v>
      </c>
      <c r="AM110">
        <v>24.07</v>
      </c>
      <c r="AN110">
        <v>27.74</v>
      </c>
      <c r="AO110">
        <v>29.45</v>
      </c>
      <c r="AP110">
        <v>30.44</v>
      </c>
      <c r="AQ110">
        <v>32.68</v>
      </c>
      <c r="AR110">
        <v>33.909999999999997</v>
      </c>
      <c r="AS110">
        <v>34.590000000000003</v>
      </c>
      <c r="AT110">
        <v>41.86</v>
      </c>
      <c r="AU110">
        <v>43.11</v>
      </c>
    </row>
    <row r="111" spans="26:47">
      <c r="Z111">
        <v>11</v>
      </c>
      <c r="AA111">
        <v>6.55</v>
      </c>
      <c r="AB111">
        <v>7.68</v>
      </c>
      <c r="AC111">
        <v>9.77</v>
      </c>
      <c r="AD111">
        <v>12.66</v>
      </c>
      <c r="AE111">
        <v>13.96</v>
      </c>
      <c r="AF111">
        <v>15.09</v>
      </c>
      <c r="AG111">
        <v>16.12</v>
      </c>
      <c r="AH111">
        <v>17.02</v>
      </c>
      <c r="AI111">
        <v>17.829999999999998</v>
      </c>
      <c r="AJ111">
        <v>19.260000000000002</v>
      </c>
      <c r="AK111">
        <v>20.079999999999998</v>
      </c>
      <c r="AL111">
        <v>20.55</v>
      </c>
      <c r="AM111">
        <v>23.9</v>
      </c>
      <c r="AN111">
        <v>27.65</v>
      </c>
      <c r="AO111">
        <v>29.38</v>
      </c>
      <c r="AP111">
        <v>30.37</v>
      </c>
      <c r="AQ111">
        <v>32.619999999999997</v>
      </c>
      <c r="AR111">
        <v>33.83</v>
      </c>
      <c r="AS111">
        <v>34.5</v>
      </c>
      <c r="AT111">
        <v>41.88</v>
      </c>
      <c r="AU111">
        <v>43.1</v>
      </c>
    </row>
    <row r="112" spans="26:47">
      <c r="Z112">
        <v>11.08</v>
      </c>
      <c r="AA112">
        <v>6.65</v>
      </c>
      <c r="AB112">
        <v>7.75</v>
      </c>
      <c r="AC112">
        <v>9.7799999999999994</v>
      </c>
      <c r="AD112">
        <v>12.59</v>
      </c>
      <c r="AE112">
        <v>13.84</v>
      </c>
      <c r="AF112">
        <v>14.94</v>
      </c>
      <c r="AG112">
        <v>15.95</v>
      </c>
      <c r="AH112">
        <v>16.829999999999998</v>
      </c>
      <c r="AI112">
        <v>17.62</v>
      </c>
      <c r="AJ112">
        <v>19.05</v>
      </c>
      <c r="AK112">
        <v>19.84</v>
      </c>
      <c r="AL112">
        <v>20.32</v>
      </c>
      <c r="AM112">
        <v>23.73</v>
      </c>
      <c r="AN112">
        <v>27.56</v>
      </c>
      <c r="AO112">
        <v>29.3</v>
      </c>
      <c r="AP112">
        <v>30.29</v>
      </c>
      <c r="AQ112">
        <v>32.56</v>
      </c>
      <c r="AR112">
        <v>33.76</v>
      </c>
      <c r="AS112">
        <v>34.409999999999997</v>
      </c>
      <c r="AT112">
        <v>41.9</v>
      </c>
      <c r="AU112">
        <v>43.08</v>
      </c>
    </row>
    <row r="113" spans="26:47">
      <c r="Z113">
        <v>11.17</v>
      </c>
      <c r="AA113">
        <v>6.76</v>
      </c>
      <c r="AB113">
        <v>7.83</v>
      </c>
      <c r="AC113">
        <v>9.7899999999999991</v>
      </c>
      <c r="AD113">
        <v>12.51</v>
      </c>
      <c r="AE113">
        <v>13.73</v>
      </c>
      <c r="AF113">
        <v>14.79</v>
      </c>
      <c r="AG113">
        <v>15.78</v>
      </c>
      <c r="AH113">
        <v>16.63</v>
      </c>
      <c r="AI113">
        <v>17.399999999999999</v>
      </c>
      <c r="AJ113">
        <v>18.829999999999998</v>
      </c>
      <c r="AK113">
        <v>19.600000000000001</v>
      </c>
      <c r="AL113">
        <v>20.079999999999998</v>
      </c>
      <c r="AM113">
        <v>23.55</v>
      </c>
      <c r="AN113">
        <v>27.46</v>
      </c>
      <c r="AO113">
        <v>29.23</v>
      </c>
      <c r="AP113">
        <v>30.21</v>
      </c>
      <c r="AQ113">
        <v>32.51</v>
      </c>
      <c r="AR113">
        <v>33.68</v>
      </c>
      <c r="AS113">
        <v>34.32</v>
      </c>
      <c r="AT113">
        <v>41.92</v>
      </c>
      <c r="AU113">
        <v>43.07</v>
      </c>
    </row>
    <row r="114" spans="26:47">
      <c r="Z114">
        <v>11.25</v>
      </c>
      <c r="AA114">
        <v>6.87</v>
      </c>
      <c r="AB114">
        <v>7.9</v>
      </c>
      <c r="AC114">
        <v>9.8000000000000007</v>
      </c>
      <c r="AD114">
        <v>12.44</v>
      </c>
      <c r="AE114">
        <v>13.61</v>
      </c>
      <c r="AF114">
        <v>14.64</v>
      </c>
      <c r="AG114">
        <v>15.61</v>
      </c>
      <c r="AH114">
        <v>16.440000000000001</v>
      </c>
      <c r="AI114">
        <v>17.18</v>
      </c>
      <c r="AJ114">
        <v>18.61</v>
      </c>
      <c r="AK114">
        <v>19.36</v>
      </c>
      <c r="AL114">
        <v>19.84</v>
      </c>
      <c r="AM114">
        <v>23.37</v>
      </c>
      <c r="AN114">
        <v>27.36</v>
      </c>
      <c r="AO114">
        <v>29.15</v>
      </c>
      <c r="AP114">
        <v>30.13</v>
      </c>
      <c r="AQ114">
        <v>32.450000000000003</v>
      </c>
      <c r="AR114">
        <v>33.590000000000003</v>
      </c>
      <c r="AS114">
        <v>34.22</v>
      </c>
      <c r="AT114">
        <v>41.94</v>
      </c>
      <c r="AU114">
        <v>43.05</v>
      </c>
    </row>
    <row r="115" spans="26:47">
      <c r="Z115">
        <v>11.33</v>
      </c>
      <c r="AA115">
        <v>6.98</v>
      </c>
      <c r="AB115">
        <v>7.98</v>
      </c>
      <c r="AC115">
        <v>9.81</v>
      </c>
      <c r="AD115">
        <v>12.36</v>
      </c>
      <c r="AE115">
        <v>13.49</v>
      </c>
      <c r="AF115">
        <v>14.49</v>
      </c>
      <c r="AG115">
        <v>15.44</v>
      </c>
      <c r="AH115">
        <v>16.239999999999998</v>
      </c>
      <c r="AI115">
        <v>16.96</v>
      </c>
      <c r="AJ115">
        <v>18.39</v>
      </c>
      <c r="AK115">
        <v>19.11</v>
      </c>
      <c r="AL115">
        <v>19.600000000000001</v>
      </c>
      <c r="AM115">
        <v>23.19</v>
      </c>
      <c r="AN115">
        <v>27.26</v>
      </c>
      <c r="AO115">
        <v>29.08</v>
      </c>
      <c r="AP115">
        <v>30.05</v>
      </c>
      <c r="AQ115">
        <v>32.380000000000003</v>
      </c>
      <c r="AR115">
        <v>33.51</v>
      </c>
      <c r="AS115">
        <v>34.130000000000003</v>
      </c>
      <c r="AT115">
        <v>41.96</v>
      </c>
      <c r="AU115">
        <v>43.03</v>
      </c>
    </row>
    <row r="116" spans="26:47">
      <c r="Z116">
        <v>11.42</v>
      </c>
      <c r="AA116">
        <v>7.09</v>
      </c>
      <c r="AB116">
        <v>8.06</v>
      </c>
      <c r="AC116">
        <v>9.82</v>
      </c>
      <c r="AD116">
        <v>12.28</v>
      </c>
      <c r="AE116">
        <v>13.38</v>
      </c>
      <c r="AF116">
        <v>14.34</v>
      </c>
      <c r="AG116">
        <v>15.27</v>
      </c>
      <c r="AH116">
        <v>16.03</v>
      </c>
      <c r="AI116">
        <v>16.73</v>
      </c>
      <c r="AJ116">
        <v>18.16</v>
      </c>
      <c r="AK116">
        <v>18.850000000000001</v>
      </c>
      <c r="AL116">
        <v>19.36</v>
      </c>
      <c r="AM116">
        <v>23</v>
      </c>
      <c r="AN116">
        <v>27.16</v>
      </c>
      <c r="AO116">
        <v>29</v>
      </c>
      <c r="AP116">
        <v>29.97</v>
      </c>
      <c r="AQ116">
        <v>32.32</v>
      </c>
      <c r="AR116">
        <v>33.43</v>
      </c>
      <c r="AS116">
        <v>34.03</v>
      </c>
      <c r="AT116">
        <v>41.98</v>
      </c>
      <c r="AU116">
        <v>43.01</v>
      </c>
    </row>
    <row r="117" spans="26:47">
      <c r="Z117">
        <v>11.5</v>
      </c>
      <c r="AA117">
        <v>7.2</v>
      </c>
      <c r="AB117">
        <v>8.1300000000000008</v>
      </c>
      <c r="AC117">
        <v>9.84</v>
      </c>
      <c r="AD117">
        <v>12.2</v>
      </c>
      <c r="AE117">
        <v>13.25</v>
      </c>
      <c r="AF117">
        <v>14.18</v>
      </c>
      <c r="AG117">
        <v>15.09</v>
      </c>
      <c r="AH117">
        <v>15.83</v>
      </c>
      <c r="AI117">
        <v>16.510000000000002</v>
      </c>
      <c r="AJ117">
        <v>17.93</v>
      </c>
      <c r="AK117">
        <v>18.600000000000001</v>
      </c>
      <c r="AL117">
        <v>19.11</v>
      </c>
      <c r="AM117">
        <v>22.81</v>
      </c>
      <c r="AN117">
        <v>27.06</v>
      </c>
      <c r="AO117">
        <v>28.92</v>
      </c>
      <c r="AP117">
        <v>29.89</v>
      </c>
      <c r="AQ117">
        <v>32.26</v>
      </c>
      <c r="AR117">
        <v>33.340000000000003</v>
      </c>
      <c r="AS117">
        <v>33.93</v>
      </c>
      <c r="AT117">
        <v>42</v>
      </c>
      <c r="AU117">
        <v>42.99</v>
      </c>
    </row>
    <row r="118" spans="26:47">
      <c r="Z118">
        <v>11.58</v>
      </c>
      <c r="AA118">
        <v>7.32</v>
      </c>
      <c r="AB118">
        <v>8.2200000000000006</v>
      </c>
      <c r="AC118">
        <v>9.85</v>
      </c>
      <c r="AD118">
        <v>12.13</v>
      </c>
      <c r="AE118">
        <v>13.13</v>
      </c>
      <c r="AF118">
        <v>14.02</v>
      </c>
      <c r="AG118">
        <v>14.91</v>
      </c>
      <c r="AH118">
        <v>15.62</v>
      </c>
      <c r="AI118">
        <v>16.27</v>
      </c>
      <c r="AJ118">
        <v>17.7</v>
      </c>
      <c r="AK118">
        <v>18.329999999999998</v>
      </c>
      <c r="AL118">
        <v>18.86</v>
      </c>
      <c r="AM118">
        <v>22.62</v>
      </c>
      <c r="AN118">
        <v>26.96</v>
      </c>
      <c r="AO118">
        <v>28.84</v>
      </c>
      <c r="AP118">
        <v>29.8</v>
      </c>
      <c r="AQ118">
        <v>32.19</v>
      </c>
      <c r="AR118">
        <v>33.25</v>
      </c>
      <c r="AS118">
        <v>33.83</v>
      </c>
      <c r="AT118">
        <v>42.02</v>
      </c>
      <c r="AU118">
        <v>42.97</v>
      </c>
    </row>
    <row r="119" spans="26:47">
      <c r="Z119">
        <v>11.67</v>
      </c>
      <c r="AA119">
        <v>7.44</v>
      </c>
      <c r="AB119">
        <v>8.3000000000000007</v>
      </c>
      <c r="AC119">
        <v>9.86</v>
      </c>
      <c r="AD119">
        <v>12.04</v>
      </c>
      <c r="AE119">
        <v>13.01</v>
      </c>
      <c r="AF119">
        <v>13.86</v>
      </c>
      <c r="AG119">
        <v>14.73</v>
      </c>
      <c r="AH119">
        <v>15.41</v>
      </c>
      <c r="AI119">
        <v>16.04</v>
      </c>
      <c r="AJ119">
        <v>17.46</v>
      </c>
      <c r="AK119">
        <v>18.07</v>
      </c>
      <c r="AL119">
        <v>18.61</v>
      </c>
      <c r="AM119">
        <v>22.43</v>
      </c>
      <c r="AN119">
        <v>26.85</v>
      </c>
      <c r="AO119">
        <v>28.76</v>
      </c>
      <c r="AP119">
        <v>29.72</v>
      </c>
      <c r="AQ119">
        <v>32.130000000000003</v>
      </c>
      <c r="AR119">
        <v>33.159999999999997</v>
      </c>
      <c r="AS119">
        <v>33.72</v>
      </c>
      <c r="AT119">
        <v>42.03</v>
      </c>
      <c r="AU119">
        <v>42.95</v>
      </c>
    </row>
    <row r="120" spans="26:47">
      <c r="Z120">
        <v>11.75</v>
      </c>
      <c r="AA120">
        <v>7.56</v>
      </c>
      <c r="AB120">
        <v>8.3800000000000008</v>
      </c>
      <c r="AC120">
        <v>9.8800000000000008</v>
      </c>
      <c r="AD120">
        <v>11.96</v>
      </c>
      <c r="AE120">
        <v>12.88</v>
      </c>
      <c r="AF120">
        <v>13.7</v>
      </c>
      <c r="AG120">
        <v>14.54</v>
      </c>
      <c r="AH120">
        <v>15.19</v>
      </c>
      <c r="AI120">
        <v>15.8</v>
      </c>
      <c r="AJ120">
        <v>17.22</v>
      </c>
      <c r="AK120">
        <v>17.8</v>
      </c>
      <c r="AL120">
        <v>18.350000000000001</v>
      </c>
      <c r="AM120">
        <v>22.24</v>
      </c>
      <c r="AN120">
        <v>26.74</v>
      </c>
      <c r="AO120">
        <v>28.67</v>
      </c>
      <c r="AP120">
        <v>29.63</v>
      </c>
      <c r="AQ120">
        <v>32.06</v>
      </c>
      <c r="AR120">
        <v>33.07</v>
      </c>
      <c r="AS120">
        <v>33.619999999999997</v>
      </c>
      <c r="AT120">
        <v>42.05</v>
      </c>
      <c r="AU120">
        <v>42.92</v>
      </c>
    </row>
    <row r="121" spans="26:47">
      <c r="Z121">
        <v>11.83</v>
      </c>
      <c r="AA121">
        <v>7.68</v>
      </c>
      <c r="AB121">
        <v>8.4700000000000006</v>
      </c>
      <c r="AC121">
        <v>9.89</v>
      </c>
      <c r="AD121">
        <v>11.88</v>
      </c>
      <c r="AE121">
        <v>12.76</v>
      </c>
      <c r="AF121">
        <v>13.53</v>
      </c>
      <c r="AG121">
        <v>14.35</v>
      </c>
      <c r="AH121">
        <v>14.98</v>
      </c>
      <c r="AI121">
        <v>15.56</v>
      </c>
      <c r="AJ121">
        <v>16.98</v>
      </c>
      <c r="AK121">
        <v>17.53</v>
      </c>
      <c r="AL121">
        <v>18.09</v>
      </c>
      <c r="AM121">
        <v>22.04</v>
      </c>
      <c r="AN121">
        <v>26.63</v>
      </c>
      <c r="AO121">
        <v>28.59</v>
      </c>
      <c r="AP121">
        <v>29.54</v>
      </c>
      <c r="AQ121">
        <v>31.99</v>
      </c>
      <c r="AR121">
        <v>32.979999999999997</v>
      </c>
      <c r="AS121">
        <v>33.51</v>
      </c>
      <c r="AT121">
        <v>42.06</v>
      </c>
      <c r="AU121">
        <v>42.9</v>
      </c>
    </row>
    <row r="122" spans="26:47">
      <c r="Z122">
        <v>11.92</v>
      </c>
      <c r="AA122">
        <v>7.81</v>
      </c>
      <c r="AB122">
        <v>8.5500000000000007</v>
      </c>
      <c r="AC122">
        <v>9.91</v>
      </c>
      <c r="AD122">
        <v>11.8</v>
      </c>
      <c r="AE122">
        <v>12.63</v>
      </c>
      <c r="AF122">
        <v>13.37</v>
      </c>
      <c r="AG122">
        <v>14.16</v>
      </c>
      <c r="AH122">
        <v>14.76</v>
      </c>
      <c r="AI122">
        <v>15.31</v>
      </c>
      <c r="AJ122">
        <v>16.73</v>
      </c>
      <c r="AK122">
        <v>17.260000000000002</v>
      </c>
      <c r="AL122">
        <v>17.829999999999998</v>
      </c>
      <c r="AM122">
        <v>21.84</v>
      </c>
      <c r="AN122">
        <v>26.52</v>
      </c>
      <c r="AO122">
        <v>28.5</v>
      </c>
      <c r="AP122">
        <v>29.45</v>
      </c>
      <c r="AQ122">
        <v>31.92</v>
      </c>
      <c r="AR122">
        <v>32.880000000000003</v>
      </c>
      <c r="AS122">
        <v>33.4</v>
      </c>
      <c r="AT122">
        <v>42.08</v>
      </c>
      <c r="AU122">
        <v>42.87</v>
      </c>
    </row>
    <row r="123" spans="26:47">
      <c r="Z123">
        <v>12</v>
      </c>
      <c r="AA123">
        <v>7.94</v>
      </c>
      <c r="AB123">
        <v>8.64</v>
      </c>
      <c r="AC123">
        <v>9.92</v>
      </c>
      <c r="AD123">
        <v>11.71</v>
      </c>
      <c r="AE123">
        <v>12.5</v>
      </c>
      <c r="AF123">
        <v>13.2</v>
      </c>
      <c r="AG123">
        <v>13.97</v>
      </c>
      <c r="AH123">
        <v>14.53</v>
      </c>
      <c r="AI123">
        <v>15.06</v>
      </c>
      <c r="AJ123">
        <v>16.48</v>
      </c>
      <c r="AK123">
        <v>16.98</v>
      </c>
      <c r="AL123">
        <v>17.559999999999999</v>
      </c>
      <c r="AM123">
        <v>21.64</v>
      </c>
      <c r="AN123">
        <v>26.41</v>
      </c>
      <c r="AO123">
        <v>28.42</v>
      </c>
      <c r="AP123">
        <v>29.36</v>
      </c>
      <c r="AQ123">
        <v>31.85</v>
      </c>
      <c r="AR123">
        <v>32.79</v>
      </c>
      <c r="AS123">
        <v>33.29</v>
      </c>
      <c r="AT123">
        <v>42.09</v>
      </c>
      <c r="AU123">
        <v>42.85</v>
      </c>
    </row>
  </sheetData>
  <mergeCells count="1">
    <mergeCell ref="B1:V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AT123"/>
  <sheetViews>
    <sheetView topLeftCell="AG111" workbookViewId="0">
      <selection activeCell="B3" sqref="B3"/>
    </sheetView>
  </sheetViews>
  <sheetFormatPr baseColWidth="10" defaultColWidth="11" defaultRowHeight="16"/>
  <cols>
    <col min="1" max="1" width="10.5" bestFit="1" customWidth="1"/>
    <col min="2" max="2" width="3" bestFit="1" customWidth="1"/>
    <col min="3" max="15" width="2.6640625" bestFit="1" customWidth="1"/>
    <col min="16" max="21" width="3.33203125" bestFit="1" customWidth="1"/>
  </cols>
  <sheetData>
    <row r="1" spans="1:46" ht="17" thickBot="1">
      <c r="A1" s="23" t="s">
        <v>70</v>
      </c>
      <c r="B1" s="330" t="s">
        <v>9</v>
      </c>
      <c r="C1" s="331"/>
      <c r="D1" s="331"/>
      <c r="E1" s="331"/>
      <c r="F1" s="331"/>
      <c r="G1" s="331"/>
      <c r="H1" s="331"/>
      <c r="I1" s="331"/>
      <c r="J1" s="331"/>
      <c r="K1" s="331"/>
      <c r="L1" s="331"/>
      <c r="M1" s="331"/>
      <c r="N1" s="331"/>
      <c r="O1" s="331"/>
      <c r="P1" s="331"/>
      <c r="Q1" s="331"/>
      <c r="R1" s="331"/>
      <c r="S1" s="331"/>
      <c r="T1" s="331"/>
      <c r="U1" s="332"/>
    </row>
    <row r="2" spans="1:46" ht="17" thickBot="1">
      <c r="A2" s="2" t="s">
        <v>5</v>
      </c>
      <c r="B2" s="3">
        <v>9</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9</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c r="A3" s="6" t="s">
        <v>21</v>
      </c>
      <c r="B3" s="7">
        <v>1.4</v>
      </c>
      <c r="C3" s="8">
        <v>1.4</v>
      </c>
      <c r="D3" s="7">
        <v>1.6</v>
      </c>
      <c r="E3" s="8">
        <v>1.8</v>
      </c>
      <c r="F3" s="7">
        <v>2.2999999999999998</v>
      </c>
      <c r="G3" s="8">
        <v>2.7</v>
      </c>
      <c r="H3" s="7">
        <v>2.9</v>
      </c>
      <c r="I3" s="8">
        <v>4.7</v>
      </c>
      <c r="J3" s="7">
        <v>5.9</v>
      </c>
      <c r="K3" s="8">
        <v>6</v>
      </c>
      <c r="L3" s="7">
        <v>7</v>
      </c>
      <c r="M3" s="8">
        <v>7.1</v>
      </c>
      <c r="N3" s="7">
        <v>8.1</v>
      </c>
      <c r="O3" s="8">
        <v>8.4</v>
      </c>
      <c r="P3" s="7">
        <v>9.4</v>
      </c>
      <c r="Q3" s="8">
        <v>11</v>
      </c>
      <c r="R3" s="7">
        <v>12</v>
      </c>
      <c r="S3" s="8">
        <v>13.8</v>
      </c>
      <c r="T3" s="7">
        <v>15.2</v>
      </c>
      <c r="U3" s="14">
        <v>18</v>
      </c>
      <c r="V3" t="s">
        <v>20</v>
      </c>
      <c r="Z3">
        <v>2</v>
      </c>
      <c r="AA3">
        <v>1.44</v>
      </c>
      <c r="AB3">
        <v>1.48</v>
      </c>
      <c r="AC3">
        <v>1.92</v>
      </c>
      <c r="AD3">
        <v>2.39</v>
      </c>
      <c r="AE3">
        <v>2.93</v>
      </c>
      <c r="AF3">
        <v>3.42</v>
      </c>
      <c r="AG3">
        <v>3.73</v>
      </c>
      <c r="AH3">
        <v>5.01</v>
      </c>
      <c r="AI3">
        <v>6</v>
      </c>
      <c r="AJ3">
        <v>6.15</v>
      </c>
      <c r="AK3">
        <v>6.94</v>
      </c>
      <c r="AL3">
        <v>7.23</v>
      </c>
      <c r="AM3">
        <v>8.09</v>
      </c>
      <c r="AN3">
        <v>8.82</v>
      </c>
      <c r="AO3">
        <v>10.130000000000001</v>
      </c>
      <c r="AP3">
        <v>11.44</v>
      </c>
      <c r="AQ3">
        <v>12</v>
      </c>
      <c r="AR3">
        <v>13.93</v>
      </c>
      <c r="AS3">
        <v>16.82</v>
      </c>
      <c r="AT3">
        <v>20.45</v>
      </c>
    </row>
    <row r="4" spans="1:46">
      <c r="A4" s="6" t="s">
        <v>22</v>
      </c>
      <c r="B4" s="7">
        <v>1.4</v>
      </c>
      <c r="C4" s="8">
        <v>1.4</v>
      </c>
      <c r="D4" s="7">
        <v>1.7</v>
      </c>
      <c r="E4" s="8">
        <v>2</v>
      </c>
      <c r="F4" s="7">
        <v>2.4</v>
      </c>
      <c r="G4" s="8">
        <v>2.9</v>
      </c>
      <c r="H4" s="7">
        <v>3.1</v>
      </c>
      <c r="I4" s="8">
        <v>4.8</v>
      </c>
      <c r="J4" s="7">
        <v>5.9</v>
      </c>
      <c r="K4" s="8">
        <v>6.1</v>
      </c>
      <c r="L4" s="7">
        <v>7</v>
      </c>
      <c r="M4" s="8">
        <v>7.2</v>
      </c>
      <c r="N4" s="7">
        <v>8.1</v>
      </c>
      <c r="O4" s="8">
        <v>8.5</v>
      </c>
      <c r="P4" s="7">
        <v>9.6</v>
      </c>
      <c r="Q4" s="8">
        <v>11.1</v>
      </c>
      <c r="R4" s="7">
        <v>12</v>
      </c>
      <c r="S4" s="8">
        <v>13.9</v>
      </c>
      <c r="T4" s="7">
        <v>15.5</v>
      </c>
      <c r="U4" s="14">
        <v>18.5</v>
      </c>
      <c r="V4" t="s">
        <v>20</v>
      </c>
      <c r="Z4">
        <v>2.08</v>
      </c>
      <c r="AA4">
        <v>1.44</v>
      </c>
      <c r="AB4">
        <v>1.48</v>
      </c>
      <c r="AC4">
        <v>1.94</v>
      </c>
      <c r="AD4">
        <v>2.42</v>
      </c>
      <c r="AE4">
        <v>2.96</v>
      </c>
      <c r="AF4">
        <v>3.45</v>
      </c>
      <c r="AG4">
        <v>3.76</v>
      </c>
      <c r="AH4">
        <v>5.03</v>
      </c>
      <c r="AI4">
        <v>6</v>
      </c>
      <c r="AJ4">
        <v>6.15</v>
      </c>
      <c r="AK4">
        <v>6.94</v>
      </c>
      <c r="AL4">
        <v>7.24</v>
      </c>
      <c r="AM4">
        <v>8.08</v>
      </c>
      <c r="AN4">
        <v>8.84</v>
      </c>
      <c r="AO4">
        <v>10.17</v>
      </c>
      <c r="AP4">
        <v>11.46</v>
      </c>
      <c r="AQ4">
        <v>12</v>
      </c>
      <c r="AR4">
        <v>13.94</v>
      </c>
      <c r="AS4">
        <v>16.91</v>
      </c>
      <c r="AT4">
        <v>20.58</v>
      </c>
    </row>
    <row r="5" spans="1:46">
      <c r="A5" s="6" t="s">
        <v>23</v>
      </c>
      <c r="B5" s="7">
        <v>1.4</v>
      </c>
      <c r="C5" s="8">
        <v>1.4</v>
      </c>
      <c r="D5" s="7">
        <v>1.8</v>
      </c>
      <c r="E5" s="8">
        <v>2.1</v>
      </c>
      <c r="F5" s="7">
        <v>2.6</v>
      </c>
      <c r="G5" s="8">
        <v>3</v>
      </c>
      <c r="H5" s="7">
        <v>3.3</v>
      </c>
      <c r="I5" s="8">
        <v>4.9000000000000004</v>
      </c>
      <c r="J5" s="7">
        <v>6</v>
      </c>
      <c r="K5" s="8">
        <v>6.1</v>
      </c>
      <c r="L5" s="7">
        <v>7</v>
      </c>
      <c r="M5" s="8">
        <v>7.2</v>
      </c>
      <c r="N5" s="7">
        <v>8.1</v>
      </c>
      <c r="O5" s="8">
        <v>8.6</v>
      </c>
      <c r="P5" s="7">
        <v>9.6999999999999993</v>
      </c>
      <c r="Q5" s="8">
        <v>11.2</v>
      </c>
      <c r="R5" s="7">
        <v>12</v>
      </c>
      <c r="S5" s="8">
        <v>13.9</v>
      </c>
      <c r="T5" s="7">
        <v>15.8</v>
      </c>
      <c r="U5" s="14">
        <v>19</v>
      </c>
      <c r="V5" t="s">
        <v>20</v>
      </c>
      <c r="Z5">
        <v>2.17</v>
      </c>
      <c r="AA5">
        <v>1.44</v>
      </c>
      <c r="AB5">
        <v>1.48</v>
      </c>
      <c r="AC5">
        <v>1.95</v>
      </c>
      <c r="AD5">
        <v>2.44</v>
      </c>
      <c r="AE5">
        <v>2.99</v>
      </c>
      <c r="AF5">
        <v>3.48</v>
      </c>
      <c r="AG5">
        <v>3.8</v>
      </c>
      <c r="AH5">
        <v>5.04</v>
      </c>
      <c r="AI5">
        <v>6</v>
      </c>
      <c r="AJ5">
        <v>6.15</v>
      </c>
      <c r="AK5">
        <v>6.93</v>
      </c>
      <c r="AL5">
        <v>7.24</v>
      </c>
      <c r="AM5">
        <v>8.08</v>
      </c>
      <c r="AN5">
        <v>8.86</v>
      </c>
      <c r="AO5">
        <v>10.210000000000001</v>
      </c>
      <c r="AP5">
        <v>11.49</v>
      </c>
      <c r="AQ5">
        <v>12</v>
      </c>
      <c r="AR5">
        <v>13.95</v>
      </c>
      <c r="AS5">
        <v>17</v>
      </c>
      <c r="AT5">
        <v>20.72</v>
      </c>
    </row>
    <row r="6" spans="1:46" ht="17" thickBot="1">
      <c r="A6" s="10" t="s">
        <v>24</v>
      </c>
      <c r="B6" s="11">
        <v>1.4</v>
      </c>
      <c r="C6" s="12">
        <v>1.5</v>
      </c>
      <c r="D6" s="11">
        <v>1.8</v>
      </c>
      <c r="E6" s="12">
        <v>2.2000000000000002</v>
      </c>
      <c r="F6" s="11">
        <v>2.7</v>
      </c>
      <c r="G6" s="12">
        <v>3.2</v>
      </c>
      <c r="H6" s="11">
        <v>3.4</v>
      </c>
      <c r="I6" s="12">
        <v>4.9000000000000004</v>
      </c>
      <c r="J6" s="11">
        <v>6</v>
      </c>
      <c r="K6" s="12">
        <v>6.1</v>
      </c>
      <c r="L6" s="11">
        <v>7</v>
      </c>
      <c r="M6" s="12">
        <v>7.2</v>
      </c>
      <c r="N6" s="11">
        <v>8.1</v>
      </c>
      <c r="O6" s="12">
        <v>8.6999999999999993</v>
      </c>
      <c r="P6" s="11">
        <v>9.9</v>
      </c>
      <c r="Q6" s="12">
        <v>11.3</v>
      </c>
      <c r="R6" s="11">
        <v>12</v>
      </c>
      <c r="S6" s="12">
        <v>13.9</v>
      </c>
      <c r="T6" s="11">
        <v>16.2</v>
      </c>
      <c r="U6" s="15">
        <v>19.5</v>
      </c>
      <c r="V6" t="s">
        <v>20</v>
      </c>
      <c r="Z6">
        <v>2.25</v>
      </c>
      <c r="AA6">
        <v>1.44</v>
      </c>
      <c r="AB6">
        <v>1.48</v>
      </c>
      <c r="AC6">
        <v>1.96</v>
      </c>
      <c r="AD6">
        <v>2.46</v>
      </c>
      <c r="AE6">
        <v>3.02</v>
      </c>
      <c r="AF6">
        <v>3.51</v>
      </c>
      <c r="AG6">
        <v>3.83</v>
      </c>
      <c r="AH6">
        <v>5.05</v>
      </c>
      <c r="AI6">
        <v>6</v>
      </c>
      <c r="AJ6">
        <v>6.16</v>
      </c>
      <c r="AK6">
        <v>6.93</v>
      </c>
      <c r="AL6">
        <v>7.24</v>
      </c>
      <c r="AM6">
        <v>8.08</v>
      </c>
      <c r="AN6">
        <v>8.8800000000000008</v>
      </c>
      <c r="AO6">
        <v>10.24</v>
      </c>
      <c r="AP6">
        <v>11.51</v>
      </c>
      <c r="AQ6">
        <v>12</v>
      </c>
      <c r="AR6">
        <v>13.96</v>
      </c>
      <c r="AS6">
        <v>17.09</v>
      </c>
      <c r="AT6">
        <v>20.85</v>
      </c>
    </row>
    <row r="7" spans="1:46">
      <c r="A7" s="6" t="s">
        <v>25</v>
      </c>
      <c r="B7" s="7">
        <v>1.4</v>
      </c>
      <c r="C7" s="8">
        <v>1.5</v>
      </c>
      <c r="D7" s="7">
        <v>1.9</v>
      </c>
      <c r="E7" s="8">
        <v>2.2999999999999998</v>
      </c>
      <c r="F7" s="7">
        <v>2.8</v>
      </c>
      <c r="G7" s="8">
        <v>3.3</v>
      </c>
      <c r="H7" s="7">
        <v>3.6</v>
      </c>
      <c r="I7" s="8">
        <v>5</v>
      </c>
      <c r="J7" s="7">
        <v>6</v>
      </c>
      <c r="K7" s="8">
        <v>6.1</v>
      </c>
      <c r="L7" s="7">
        <v>7</v>
      </c>
      <c r="M7" s="8">
        <v>7.2</v>
      </c>
      <c r="N7" s="7">
        <v>8.1</v>
      </c>
      <c r="O7" s="8">
        <v>8.8000000000000007</v>
      </c>
      <c r="P7" s="7">
        <v>10</v>
      </c>
      <c r="Q7" s="8">
        <v>11.4</v>
      </c>
      <c r="R7" s="7">
        <v>12</v>
      </c>
      <c r="S7" s="8">
        <v>13.9</v>
      </c>
      <c r="T7" s="7">
        <v>16.5</v>
      </c>
      <c r="U7" s="14">
        <v>20</v>
      </c>
      <c r="V7" t="s">
        <v>20</v>
      </c>
      <c r="Z7">
        <v>2.33</v>
      </c>
      <c r="AA7">
        <v>1.44</v>
      </c>
      <c r="AB7">
        <v>1.48</v>
      </c>
      <c r="AC7">
        <v>1.97</v>
      </c>
      <c r="AD7">
        <v>2.4900000000000002</v>
      </c>
      <c r="AE7">
        <v>3.05</v>
      </c>
      <c r="AF7">
        <v>3.54</v>
      </c>
      <c r="AG7">
        <v>3.87</v>
      </c>
      <c r="AH7">
        <v>5.0599999999999996</v>
      </c>
      <c r="AI7">
        <v>6</v>
      </c>
      <c r="AJ7">
        <v>6.16</v>
      </c>
      <c r="AK7">
        <v>6.92</v>
      </c>
      <c r="AL7">
        <v>7.24</v>
      </c>
      <c r="AM7">
        <v>8.08</v>
      </c>
      <c r="AN7">
        <v>8.9</v>
      </c>
      <c r="AO7">
        <v>10.27</v>
      </c>
      <c r="AP7">
        <v>11.53</v>
      </c>
      <c r="AQ7">
        <v>12</v>
      </c>
      <c r="AR7">
        <v>13.97</v>
      </c>
      <c r="AS7">
        <v>17.18</v>
      </c>
      <c r="AT7">
        <v>20.98</v>
      </c>
    </row>
    <row r="8" spans="1:46">
      <c r="A8" s="6" t="s">
        <v>22</v>
      </c>
      <c r="B8" s="7">
        <v>1.4</v>
      </c>
      <c r="C8" s="8">
        <v>1.5</v>
      </c>
      <c r="D8" s="7">
        <v>1.9</v>
      </c>
      <c r="E8" s="8">
        <v>2.4</v>
      </c>
      <c r="F8" s="7">
        <v>2.9</v>
      </c>
      <c r="G8" s="8">
        <v>3.4</v>
      </c>
      <c r="H8" s="7">
        <v>3.7</v>
      </c>
      <c r="I8" s="8">
        <v>5</v>
      </c>
      <c r="J8" s="7">
        <v>6</v>
      </c>
      <c r="K8" s="8">
        <v>6.1</v>
      </c>
      <c r="L8" s="7">
        <v>6.9</v>
      </c>
      <c r="M8" s="8">
        <v>7.2</v>
      </c>
      <c r="N8" s="7">
        <v>8.1</v>
      </c>
      <c r="O8" s="8">
        <v>8.8000000000000007</v>
      </c>
      <c r="P8" s="7">
        <v>10.1</v>
      </c>
      <c r="Q8" s="8">
        <v>11.4</v>
      </c>
      <c r="R8" s="7">
        <v>12</v>
      </c>
      <c r="S8" s="8">
        <v>13.9</v>
      </c>
      <c r="T8" s="7">
        <v>16.8</v>
      </c>
      <c r="U8" s="14">
        <v>20.399999999999999</v>
      </c>
      <c r="V8" t="s">
        <v>20</v>
      </c>
      <c r="Z8">
        <v>2.42</v>
      </c>
      <c r="AA8">
        <v>1.44</v>
      </c>
      <c r="AB8">
        <v>1.48</v>
      </c>
      <c r="AC8">
        <v>1.98</v>
      </c>
      <c r="AD8">
        <v>2.5099999999999998</v>
      </c>
      <c r="AE8">
        <v>3.07</v>
      </c>
      <c r="AF8">
        <v>3.57</v>
      </c>
      <c r="AG8">
        <v>3.9</v>
      </c>
      <c r="AH8">
        <v>5.07</v>
      </c>
      <c r="AI8">
        <v>6</v>
      </c>
      <c r="AJ8">
        <v>6.16</v>
      </c>
      <c r="AK8">
        <v>6.92</v>
      </c>
      <c r="AL8">
        <v>7.25</v>
      </c>
      <c r="AM8">
        <v>8.07</v>
      </c>
      <c r="AN8">
        <v>8.91</v>
      </c>
      <c r="AO8">
        <v>10.31</v>
      </c>
      <c r="AP8">
        <v>11.55</v>
      </c>
      <c r="AQ8">
        <v>12</v>
      </c>
      <c r="AR8">
        <v>13.98</v>
      </c>
      <c r="AS8">
        <v>17.27</v>
      </c>
      <c r="AT8">
        <v>21.11</v>
      </c>
    </row>
    <row r="9" spans="1:46">
      <c r="A9" s="6" t="s">
        <v>23</v>
      </c>
      <c r="B9" s="7">
        <v>1.4</v>
      </c>
      <c r="C9" s="8">
        <v>1.5</v>
      </c>
      <c r="D9" s="7">
        <v>2</v>
      </c>
      <c r="E9" s="8">
        <v>2.5</v>
      </c>
      <c r="F9" s="7">
        <v>3</v>
      </c>
      <c r="G9" s="8">
        <v>3.5</v>
      </c>
      <c r="H9" s="7">
        <v>3.8</v>
      </c>
      <c r="I9" s="8">
        <v>5.0999999999999996</v>
      </c>
      <c r="J9" s="7">
        <v>6</v>
      </c>
      <c r="K9" s="8">
        <v>6.2</v>
      </c>
      <c r="L9" s="7">
        <v>6.9</v>
      </c>
      <c r="M9" s="8">
        <v>7.2</v>
      </c>
      <c r="N9" s="7">
        <v>8.1</v>
      </c>
      <c r="O9" s="8">
        <v>8.9</v>
      </c>
      <c r="P9" s="7">
        <v>10.199999999999999</v>
      </c>
      <c r="Q9" s="8">
        <v>11.5</v>
      </c>
      <c r="R9" s="7">
        <v>12</v>
      </c>
      <c r="S9" s="8">
        <v>14</v>
      </c>
      <c r="T9" s="7">
        <v>17.100000000000001</v>
      </c>
      <c r="U9" s="14">
        <v>20.9</v>
      </c>
      <c r="V9" t="s">
        <v>20</v>
      </c>
      <c r="Z9">
        <v>2.5</v>
      </c>
      <c r="AA9">
        <v>1.43</v>
      </c>
      <c r="AB9">
        <v>1.48</v>
      </c>
      <c r="AC9">
        <v>1.99</v>
      </c>
      <c r="AD9">
        <v>2.5299999999999998</v>
      </c>
      <c r="AE9">
        <v>3.1</v>
      </c>
      <c r="AF9">
        <v>3.6</v>
      </c>
      <c r="AG9">
        <v>3.93</v>
      </c>
      <c r="AH9">
        <v>5.08</v>
      </c>
      <c r="AI9">
        <v>6</v>
      </c>
      <c r="AJ9">
        <v>6.17</v>
      </c>
      <c r="AK9">
        <v>6.91</v>
      </c>
      <c r="AL9">
        <v>7.25</v>
      </c>
      <c r="AM9">
        <v>8.07</v>
      </c>
      <c r="AN9">
        <v>8.93</v>
      </c>
      <c r="AO9">
        <v>10.34</v>
      </c>
      <c r="AP9">
        <v>11.57</v>
      </c>
      <c r="AQ9">
        <v>12.01</v>
      </c>
      <c r="AR9">
        <v>13.99</v>
      </c>
      <c r="AS9">
        <v>17.350000000000001</v>
      </c>
      <c r="AT9">
        <v>21.24</v>
      </c>
    </row>
    <row r="10" spans="1:46" ht="17" thickBot="1">
      <c r="A10" s="10" t="s">
        <v>24</v>
      </c>
      <c r="B10" s="11">
        <v>1.4</v>
      </c>
      <c r="C10" s="12">
        <v>1.5</v>
      </c>
      <c r="D10" s="11">
        <v>2</v>
      </c>
      <c r="E10" s="12">
        <v>2.5</v>
      </c>
      <c r="F10" s="11">
        <v>3.1</v>
      </c>
      <c r="G10" s="12">
        <v>3.6</v>
      </c>
      <c r="H10" s="11">
        <v>3.9</v>
      </c>
      <c r="I10" s="12">
        <v>5.0999999999999996</v>
      </c>
      <c r="J10" s="11">
        <v>6</v>
      </c>
      <c r="K10" s="12">
        <v>6.2</v>
      </c>
      <c r="L10" s="11">
        <v>6.9</v>
      </c>
      <c r="M10" s="12">
        <v>7.3</v>
      </c>
      <c r="N10" s="11">
        <v>8.1</v>
      </c>
      <c r="O10" s="12">
        <v>8.9</v>
      </c>
      <c r="P10" s="11">
        <v>10.4</v>
      </c>
      <c r="Q10" s="12">
        <v>11.6</v>
      </c>
      <c r="R10" s="11">
        <v>12</v>
      </c>
      <c r="S10" s="12">
        <v>14</v>
      </c>
      <c r="T10" s="11">
        <v>17.399999999999999</v>
      </c>
      <c r="U10" s="15">
        <v>21.3</v>
      </c>
      <c r="V10" t="s">
        <v>20</v>
      </c>
      <c r="Z10">
        <v>2.58</v>
      </c>
      <c r="AA10">
        <v>1.43</v>
      </c>
      <c r="AB10">
        <v>1.48</v>
      </c>
      <c r="AC10">
        <v>2</v>
      </c>
      <c r="AD10">
        <v>2.5499999999999998</v>
      </c>
      <c r="AE10">
        <v>3.12</v>
      </c>
      <c r="AF10">
        <v>3.63</v>
      </c>
      <c r="AG10">
        <v>3.97</v>
      </c>
      <c r="AH10">
        <v>5.09</v>
      </c>
      <c r="AI10">
        <v>6</v>
      </c>
      <c r="AJ10">
        <v>6.17</v>
      </c>
      <c r="AK10">
        <v>6.9</v>
      </c>
      <c r="AL10">
        <v>7.25</v>
      </c>
      <c r="AM10">
        <v>8.07</v>
      </c>
      <c r="AN10">
        <v>8.9499999999999993</v>
      </c>
      <c r="AO10">
        <v>10.37</v>
      </c>
      <c r="AP10">
        <v>11.59</v>
      </c>
      <c r="AQ10">
        <v>12.01</v>
      </c>
      <c r="AR10">
        <v>14</v>
      </c>
      <c r="AS10">
        <v>17.440000000000001</v>
      </c>
      <c r="AT10">
        <v>21.37</v>
      </c>
    </row>
    <row r="11" spans="1:46">
      <c r="A11" s="6" t="s">
        <v>26</v>
      </c>
      <c r="B11" s="7">
        <v>1.4</v>
      </c>
      <c r="C11" s="8">
        <v>1.5</v>
      </c>
      <c r="D11" s="7">
        <v>2</v>
      </c>
      <c r="E11" s="8">
        <v>2.6</v>
      </c>
      <c r="F11" s="7">
        <v>3.2</v>
      </c>
      <c r="G11" s="8">
        <v>3.7</v>
      </c>
      <c r="H11" s="7">
        <v>4.0999999999999996</v>
      </c>
      <c r="I11" s="8">
        <v>5.0999999999999996</v>
      </c>
      <c r="J11" s="7">
        <v>6</v>
      </c>
      <c r="K11" s="8">
        <v>6.2</v>
      </c>
      <c r="L11" s="7">
        <v>6.9</v>
      </c>
      <c r="M11" s="8">
        <v>7.3</v>
      </c>
      <c r="N11" s="7">
        <v>8.1</v>
      </c>
      <c r="O11" s="8">
        <v>9</v>
      </c>
      <c r="P11" s="7">
        <v>10.5</v>
      </c>
      <c r="Q11" s="8">
        <v>11.6</v>
      </c>
      <c r="R11" s="7">
        <v>12</v>
      </c>
      <c r="S11" s="8">
        <v>14</v>
      </c>
      <c r="T11" s="7">
        <v>17.7</v>
      </c>
      <c r="U11" s="14">
        <v>21.7</v>
      </c>
      <c r="V11" t="s">
        <v>20</v>
      </c>
      <c r="Z11">
        <v>2.67</v>
      </c>
      <c r="AA11">
        <v>1.43</v>
      </c>
      <c r="AB11">
        <v>1.48</v>
      </c>
      <c r="AC11">
        <v>2.0099999999999998</v>
      </c>
      <c r="AD11">
        <v>2.57</v>
      </c>
      <c r="AE11">
        <v>3.15</v>
      </c>
      <c r="AF11">
        <v>3.65</v>
      </c>
      <c r="AG11">
        <v>4</v>
      </c>
      <c r="AH11">
        <v>5.09</v>
      </c>
      <c r="AI11">
        <v>6</v>
      </c>
      <c r="AJ11">
        <v>6.17</v>
      </c>
      <c r="AK11">
        <v>6.9</v>
      </c>
      <c r="AL11">
        <v>7.25</v>
      </c>
      <c r="AM11">
        <v>8.06</v>
      </c>
      <c r="AN11">
        <v>8.9600000000000009</v>
      </c>
      <c r="AO11">
        <v>10.4</v>
      </c>
      <c r="AP11">
        <v>11.61</v>
      </c>
      <c r="AQ11">
        <v>12.01</v>
      </c>
      <c r="AR11">
        <v>14.02</v>
      </c>
      <c r="AS11">
        <v>17.53</v>
      </c>
      <c r="AT11">
        <v>21.5</v>
      </c>
    </row>
    <row r="12" spans="1:46">
      <c r="A12" s="6" t="s">
        <v>22</v>
      </c>
      <c r="B12" s="7">
        <v>1.4</v>
      </c>
      <c r="C12" s="8">
        <v>1.5</v>
      </c>
      <c r="D12" s="7">
        <v>2</v>
      </c>
      <c r="E12" s="8">
        <v>2.7</v>
      </c>
      <c r="F12" s="7">
        <v>3.3</v>
      </c>
      <c r="G12" s="8">
        <v>3.8</v>
      </c>
      <c r="H12" s="7">
        <v>4.0999999999999996</v>
      </c>
      <c r="I12" s="8">
        <v>5.0999999999999996</v>
      </c>
      <c r="J12" s="7">
        <v>6</v>
      </c>
      <c r="K12" s="8">
        <v>6.2</v>
      </c>
      <c r="L12" s="7">
        <v>6.9</v>
      </c>
      <c r="M12" s="8">
        <v>7.3</v>
      </c>
      <c r="N12" s="7">
        <v>8</v>
      </c>
      <c r="O12" s="8">
        <v>9</v>
      </c>
      <c r="P12" s="7">
        <v>10.6</v>
      </c>
      <c r="Q12" s="8">
        <v>11.7</v>
      </c>
      <c r="R12" s="7">
        <v>12</v>
      </c>
      <c r="S12" s="8">
        <v>14.1</v>
      </c>
      <c r="T12" s="7">
        <v>18</v>
      </c>
      <c r="U12" s="14">
        <v>22.2</v>
      </c>
      <c r="V12" t="s">
        <v>20</v>
      </c>
      <c r="Z12">
        <v>2.75</v>
      </c>
      <c r="AA12">
        <v>1.43</v>
      </c>
      <c r="AB12">
        <v>1.48</v>
      </c>
      <c r="AC12">
        <v>2.02</v>
      </c>
      <c r="AD12">
        <v>2.59</v>
      </c>
      <c r="AE12">
        <v>3.17</v>
      </c>
      <c r="AF12">
        <v>3.68</v>
      </c>
      <c r="AG12">
        <v>4.03</v>
      </c>
      <c r="AH12">
        <v>5.0999999999999996</v>
      </c>
      <c r="AI12">
        <v>6</v>
      </c>
      <c r="AJ12">
        <v>6.17</v>
      </c>
      <c r="AK12">
        <v>6.89</v>
      </c>
      <c r="AL12">
        <v>7.25</v>
      </c>
      <c r="AM12">
        <v>8.06</v>
      </c>
      <c r="AN12">
        <v>8.98</v>
      </c>
      <c r="AO12">
        <v>10.43</v>
      </c>
      <c r="AP12">
        <v>11.63</v>
      </c>
      <c r="AQ12">
        <v>12.01</v>
      </c>
      <c r="AR12">
        <v>14.03</v>
      </c>
      <c r="AS12">
        <v>17.62</v>
      </c>
      <c r="AT12">
        <v>21.62</v>
      </c>
    </row>
    <row r="13" spans="1:46">
      <c r="A13" s="6" t="s">
        <v>23</v>
      </c>
      <c r="B13" s="7">
        <v>1.4</v>
      </c>
      <c r="C13" s="8">
        <v>1.5</v>
      </c>
      <c r="D13" s="7">
        <v>2.1</v>
      </c>
      <c r="E13" s="8">
        <v>2.7</v>
      </c>
      <c r="F13" s="7">
        <v>3.3</v>
      </c>
      <c r="G13" s="8">
        <v>3.8</v>
      </c>
      <c r="H13" s="7">
        <v>4.2</v>
      </c>
      <c r="I13" s="8">
        <v>5.0999999999999996</v>
      </c>
      <c r="J13" s="7">
        <v>6</v>
      </c>
      <c r="K13" s="8">
        <v>6.2</v>
      </c>
      <c r="L13" s="7">
        <v>6.8</v>
      </c>
      <c r="M13" s="8">
        <v>7.3</v>
      </c>
      <c r="N13" s="7">
        <v>8</v>
      </c>
      <c r="O13" s="8">
        <v>9.1</v>
      </c>
      <c r="P13" s="7">
        <v>10.6</v>
      </c>
      <c r="Q13" s="8">
        <v>11.8</v>
      </c>
      <c r="R13" s="7">
        <v>12</v>
      </c>
      <c r="S13" s="8">
        <v>14.1</v>
      </c>
      <c r="T13" s="7">
        <v>18.3</v>
      </c>
      <c r="U13" s="14">
        <v>22.6</v>
      </c>
      <c r="V13" t="s">
        <v>20</v>
      </c>
      <c r="Z13">
        <v>2.83</v>
      </c>
      <c r="AA13">
        <v>1.43</v>
      </c>
      <c r="AB13">
        <v>1.48</v>
      </c>
      <c r="AC13">
        <v>2.0299999999999998</v>
      </c>
      <c r="AD13">
        <v>2.61</v>
      </c>
      <c r="AE13">
        <v>3.19</v>
      </c>
      <c r="AF13">
        <v>3.7</v>
      </c>
      <c r="AG13">
        <v>4.05</v>
      </c>
      <c r="AH13">
        <v>5.1100000000000003</v>
      </c>
      <c r="AI13">
        <v>6</v>
      </c>
      <c r="AJ13">
        <v>6.17</v>
      </c>
      <c r="AK13">
        <v>6.89</v>
      </c>
      <c r="AL13">
        <v>7.26</v>
      </c>
      <c r="AM13">
        <v>8.0500000000000007</v>
      </c>
      <c r="AN13">
        <v>8.99</v>
      </c>
      <c r="AO13">
        <v>10.46</v>
      </c>
      <c r="AP13">
        <v>11.65</v>
      </c>
      <c r="AQ13">
        <v>12.02</v>
      </c>
      <c r="AR13">
        <v>14.04</v>
      </c>
      <c r="AS13">
        <v>17.7</v>
      </c>
      <c r="AT13">
        <v>21.75</v>
      </c>
    </row>
    <row r="14" spans="1:46" ht="17" thickBot="1">
      <c r="A14" s="10" t="s">
        <v>24</v>
      </c>
      <c r="B14" s="11">
        <v>1.4</v>
      </c>
      <c r="C14" s="12">
        <v>1.4</v>
      </c>
      <c r="D14" s="11">
        <v>2.1</v>
      </c>
      <c r="E14" s="12">
        <v>2.7</v>
      </c>
      <c r="F14" s="11">
        <v>3.4</v>
      </c>
      <c r="G14" s="12">
        <v>3.9</v>
      </c>
      <c r="H14" s="11">
        <v>4.3</v>
      </c>
      <c r="I14" s="12">
        <v>5.0999999999999996</v>
      </c>
      <c r="J14" s="11">
        <v>6</v>
      </c>
      <c r="K14" s="12">
        <v>6.2</v>
      </c>
      <c r="L14" s="11">
        <v>6.8</v>
      </c>
      <c r="M14" s="12">
        <v>7.3</v>
      </c>
      <c r="N14" s="11">
        <v>8</v>
      </c>
      <c r="O14" s="12">
        <v>9.1</v>
      </c>
      <c r="P14" s="11">
        <v>10.7</v>
      </c>
      <c r="Q14" s="12">
        <v>11.8</v>
      </c>
      <c r="R14" s="11">
        <v>12.1</v>
      </c>
      <c r="S14" s="12">
        <v>14.2</v>
      </c>
      <c r="T14" s="11">
        <v>18.5</v>
      </c>
      <c r="U14" s="15">
        <v>23</v>
      </c>
      <c r="V14" t="s">
        <v>20</v>
      </c>
      <c r="Z14">
        <v>2.92</v>
      </c>
      <c r="AA14">
        <v>1.42</v>
      </c>
      <c r="AB14">
        <v>1.48</v>
      </c>
      <c r="AC14">
        <v>2.0299999999999998</v>
      </c>
      <c r="AD14">
        <v>2.63</v>
      </c>
      <c r="AE14">
        <v>3.21</v>
      </c>
      <c r="AF14">
        <v>3.73</v>
      </c>
      <c r="AG14">
        <v>4.08</v>
      </c>
      <c r="AH14">
        <v>5.12</v>
      </c>
      <c r="AI14">
        <v>5.99</v>
      </c>
      <c r="AJ14">
        <v>6.18</v>
      </c>
      <c r="AK14">
        <v>6.88</v>
      </c>
      <c r="AL14">
        <v>7.26</v>
      </c>
      <c r="AM14">
        <v>8.0500000000000007</v>
      </c>
      <c r="AN14">
        <v>9.01</v>
      </c>
      <c r="AO14">
        <v>10.49</v>
      </c>
      <c r="AP14">
        <v>11.67</v>
      </c>
      <c r="AQ14">
        <v>12.02</v>
      </c>
      <c r="AR14">
        <v>14.06</v>
      </c>
      <c r="AS14">
        <v>17.79</v>
      </c>
      <c r="AT14">
        <v>21.87</v>
      </c>
    </row>
    <row r="15" spans="1:46">
      <c r="A15" s="6" t="s">
        <v>27</v>
      </c>
      <c r="B15" s="7">
        <v>1.4</v>
      </c>
      <c r="C15" s="8">
        <v>1.4</v>
      </c>
      <c r="D15" s="7">
        <v>2.1</v>
      </c>
      <c r="E15" s="8">
        <v>2.8</v>
      </c>
      <c r="F15" s="7">
        <v>3.4</v>
      </c>
      <c r="G15" s="8">
        <v>3.9</v>
      </c>
      <c r="H15" s="7">
        <v>4.3</v>
      </c>
      <c r="I15" s="8">
        <v>5.0999999999999996</v>
      </c>
      <c r="J15" s="7">
        <v>5.9</v>
      </c>
      <c r="K15" s="8">
        <v>6.2</v>
      </c>
      <c r="L15" s="7">
        <v>6.8</v>
      </c>
      <c r="M15" s="8">
        <v>7.3</v>
      </c>
      <c r="N15" s="7">
        <v>8</v>
      </c>
      <c r="O15" s="8">
        <v>9.1999999999999993</v>
      </c>
      <c r="P15" s="7">
        <v>10.8</v>
      </c>
      <c r="Q15" s="8">
        <v>11.9</v>
      </c>
      <c r="R15" s="7">
        <v>12.1</v>
      </c>
      <c r="S15" s="8">
        <v>14.3</v>
      </c>
      <c r="T15" s="7">
        <v>18.8</v>
      </c>
      <c r="U15" s="14">
        <v>23.3</v>
      </c>
      <c r="V15" t="s">
        <v>20</v>
      </c>
      <c r="Z15">
        <v>3</v>
      </c>
      <c r="AA15">
        <v>1.42</v>
      </c>
      <c r="AB15">
        <v>1.47</v>
      </c>
      <c r="AC15">
        <v>2.04</v>
      </c>
      <c r="AD15">
        <v>2.64</v>
      </c>
      <c r="AE15">
        <v>3.23</v>
      </c>
      <c r="AF15">
        <v>3.75</v>
      </c>
      <c r="AG15">
        <v>4.1100000000000003</v>
      </c>
      <c r="AH15">
        <v>5.12</v>
      </c>
      <c r="AI15">
        <v>5.99</v>
      </c>
      <c r="AJ15">
        <v>6.18</v>
      </c>
      <c r="AK15">
        <v>6.87</v>
      </c>
      <c r="AL15">
        <v>7.26</v>
      </c>
      <c r="AM15">
        <v>8.0399999999999991</v>
      </c>
      <c r="AN15">
        <v>9.02</v>
      </c>
      <c r="AO15">
        <v>10.52</v>
      </c>
      <c r="AP15">
        <v>11.68</v>
      </c>
      <c r="AQ15">
        <v>12.03</v>
      </c>
      <c r="AR15">
        <v>14.07</v>
      </c>
      <c r="AS15">
        <v>17.88</v>
      </c>
      <c r="AT15">
        <v>22</v>
      </c>
    </row>
    <row r="16" spans="1:46">
      <c r="A16" s="6" t="s">
        <v>22</v>
      </c>
      <c r="B16" s="7">
        <v>1.3</v>
      </c>
      <c r="C16" s="8">
        <v>1.4</v>
      </c>
      <c r="D16" s="7">
        <v>2.1</v>
      </c>
      <c r="E16" s="8">
        <v>2.8</v>
      </c>
      <c r="F16" s="7">
        <v>3.4</v>
      </c>
      <c r="G16" s="8">
        <v>4</v>
      </c>
      <c r="H16" s="7">
        <v>4.4000000000000004</v>
      </c>
      <c r="I16" s="8">
        <v>5.0999999999999996</v>
      </c>
      <c r="J16" s="7">
        <v>5.9</v>
      </c>
      <c r="K16" s="8">
        <v>6.2</v>
      </c>
      <c r="L16" s="7">
        <v>6.8</v>
      </c>
      <c r="M16" s="8">
        <v>7.2</v>
      </c>
      <c r="N16" s="7">
        <v>8</v>
      </c>
      <c r="O16" s="8">
        <v>9.1999999999999993</v>
      </c>
      <c r="P16" s="7">
        <v>10.8</v>
      </c>
      <c r="Q16" s="8">
        <v>11.9</v>
      </c>
      <c r="R16" s="7">
        <v>12.1</v>
      </c>
      <c r="S16" s="8">
        <v>14.3</v>
      </c>
      <c r="T16" s="7">
        <v>19.100000000000001</v>
      </c>
      <c r="U16" s="14">
        <v>23.7</v>
      </c>
      <c r="V16" t="s">
        <v>20</v>
      </c>
      <c r="Z16">
        <v>3.08</v>
      </c>
      <c r="AA16">
        <v>1.41</v>
      </c>
      <c r="AB16">
        <v>1.47</v>
      </c>
      <c r="AC16">
        <v>2.0499999999999998</v>
      </c>
      <c r="AD16">
        <v>2.66</v>
      </c>
      <c r="AE16">
        <v>3.25</v>
      </c>
      <c r="AF16">
        <v>3.77</v>
      </c>
      <c r="AG16">
        <v>4.13</v>
      </c>
      <c r="AH16">
        <v>5.13</v>
      </c>
      <c r="AI16">
        <v>5.99</v>
      </c>
      <c r="AJ16">
        <v>6.18</v>
      </c>
      <c r="AK16">
        <v>6.86</v>
      </c>
      <c r="AL16">
        <v>7.26</v>
      </c>
      <c r="AM16">
        <v>8.0399999999999991</v>
      </c>
      <c r="AN16">
        <v>9.0399999999999991</v>
      </c>
      <c r="AO16">
        <v>10.54</v>
      </c>
      <c r="AP16">
        <v>11.7</v>
      </c>
      <c r="AQ16">
        <v>12.03</v>
      </c>
      <c r="AR16">
        <v>14.09</v>
      </c>
      <c r="AS16">
        <v>17.96</v>
      </c>
      <c r="AT16">
        <v>22.12</v>
      </c>
    </row>
    <row r="17" spans="1:46">
      <c r="A17" s="6" t="s">
        <v>23</v>
      </c>
      <c r="B17" s="7">
        <v>1.3</v>
      </c>
      <c r="C17" s="8">
        <v>1.4</v>
      </c>
      <c r="D17" s="7">
        <v>2.1</v>
      </c>
      <c r="E17" s="8">
        <v>2.8</v>
      </c>
      <c r="F17" s="7">
        <v>3.4</v>
      </c>
      <c r="G17" s="8">
        <v>4</v>
      </c>
      <c r="H17" s="7">
        <v>4.4000000000000004</v>
      </c>
      <c r="I17" s="8">
        <v>5.0999999999999996</v>
      </c>
      <c r="J17" s="7">
        <v>5.9</v>
      </c>
      <c r="K17" s="8">
        <v>6.1</v>
      </c>
      <c r="L17" s="7">
        <v>6.7</v>
      </c>
      <c r="M17" s="8">
        <v>7.2</v>
      </c>
      <c r="N17" s="7">
        <v>7.9</v>
      </c>
      <c r="O17" s="8">
        <v>9.1999999999999993</v>
      </c>
      <c r="P17" s="7">
        <v>10.9</v>
      </c>
      <c r="Q17" s="8">
        <v>11.9</v>
      </c>
      <c r="R17" s="7">
        <v>12.2</v>
      </c>
      <c r="S17" s="8">
        <v>14.4</v>
      </c>
      <c r="T17" s="7">
        <v>19.3</v>
      </c>
      <c r="U17" s="14">
        <v>24.1</v>
      </c>
      <c r="V17" t="s">
        <v>20</v>
      </c>
      <c r="Z17">
        <v>3.17</v>
      </c>
      <c r="AA17">
        <v>1.41</v>
      </c>
      <c r="AB17">
        <v>1.47</v>
      </c>
      <c r="AC17">
        <v>2.0499999999999998</v>
      </c>
      <c r="AD17">
        <v>2.67</v>
      </c>
      <c r="AE17">
        <v>3.27</v>
      </c>
      <c r="AF17">
        <v>3.79</v>
      </c>
      <c r="AG17">
        <v>4.16</v>
      </c>
      <c r="AH17">
        <v>5.13</v>
      </c>
      <c r="AI17">
        <v>5.98</v>
      </c>
      <c r="AJ17">
        <v>6.18</v>
      </c>
      <c r="AK17">
        <v>6.86</v>
      </c>
      <c r="AL17">
        <v>7.26</v>
      </c>
      <c r="AM17">
        <v>8.0399999999999991</v>
      </c>
      <c r="AN17">
        <v>9.0500000000000007</v>
      </c>
      <c r="AO17">
        <v>10.57</v>
      </c>
      <c r="AP17">
        <v>11.72</v>
      </c>
      <c r="AQ17">
        <v>12.04</v>
      </c>
      <c r="AR17">
        <v>14.1</v>
      </c>
      <c r="AS17">
        <v>18.04</v>
      </c>
      <c r="AT17">
        <v>22.24</v>
      </c>
    </row>
    <row r="18" spans="1:46" ht="17" thickBot="1">
      <c r="A18" s="10" t="s">
        <v>24</v>
      </c>
      <c r="B18" s="11">
        <v>1.3</v>
      </c>
      <c r="C18" s="12">
        <v>1.3</v>
      </c>
      <c r="D18" s="11">
        <v>2</v>
      </c>
      <c r="E18" s="12">
        <v>2.8</v>
      </c>
      <c r="F18" s="11">
        <v>3.4</v>
      </c>
      <c r="G18" s="12">
        <v>4</v>
      </c>
      <c r="H18" s="11">
        <v>4.5</v>
      </c>
      <c r="I18" s="12">
        <v>5.0999999999999996</v>
      </c>
      <c r="J18" s="11">
        <v>5.8</v>
      </c>
      <c r="K18" s="12">
        <v>6.1</v>
      </c>
      <c r="L18" s="11">
        <v>6.7</v>
      </c>
      <c r="M18" s="12">
        <v>7.2</v>
      </c>
      <c r="N18" s="11">
        <v>7.9</v>
      </c>
      <c r="O18" s="12">
        <v>9.1999999999999993</v>
      </c>
      <c r="P18" s="11">
        <v>10.9</v>
      </c>
      <c r="Q18" s="12">
        <v>12</v>
      </c>
      <c r="R18" s="11">
        <v>12.2</v>
      </c>
      <c r="S18" s="12">
        <v>14.5</v>
      </c>
      <c r="T18" s="11">
        <v>19.600000000000001</v>
      </c>
      <c r="U18" s="15">
        <v>24.4</v>
      </c>
      <c r="V18" t="s">
        <v>20</v>
      </c>
      <c r="Z18">
        <v>3.25</v>
      </c>
      <c r="AA18">
        <v>1.41</v>
      </c>
      <c r="AB18">
        <v>1.46</v>
      </c>
      <c r="AC18">
        <v>2.06</v>
      </c>
      <c r="AD18">
        <v>2.69</v>
      </c>
      <c r="AE18">
        <v>3.29</v>
      </c>
      <c r="AF18">
        <v>3.81</v>
      </c>
      <c r="AG18">
        <v>4.18</v>
      </c>
      <c r="AH18">
        <v>5.14</v>
      </c>
      <c r="AI18">
        <v>5.98</v>
      </c>
      <c r="AJ18">
        <v>6.18</v>
      </c>
      <c r="AK18">
        <v>6.85</v>
      </c>
      <c r="AL18">
        <v>7.26</v>
      </c>
      <c r="AM18">
        <v>8.0299999999999994</v>
      </c>
      <c r="AN18">
        <v>9.07</v>
      </c>
      <c r="AO18">
        <v>10.6</v>
      </c>
      <c r="AP18">
        <v>11.73</v>
      </c>
      <c r="AQ18">
        <v>12.04</v>
      </c>
      <c r="AR18">
        <v>14.12</v>
      </c>
      <c r="AS18">
        <v>18.13</v>
      </c>
      <c r="AT18">
        <v>22.36</v>
      </c>
    </row>
    <row r="19" spans="1:46">
      <c r="A19" s="6" t="s">
        <v>28</v>
      </c>
      <c r="B19" s="7">
        <v>1.2</v>
      </c>
      <c r="C19" s="8">
        <v>1.3</v>
      </c>
      <c r="D19" s="7">
        <v>2</v>
      </c>
      <c r="E19" s="8">
        <v>2.8</v>
      </c>
      <c r="F19" s="7">
        <v>3.4</v>
      </c>
      <c r="G19" s="8">
        <v>4</v>
      </c>
      <c r="H19" s="7">
        <v>4.5</v>
      </c>
      <c r="I19" s="8">
        <v>5.0999999999999996</v>
      </c>
      <c r="J19" s="7">
        <v>5.8</v>
      </c>
      <c r="K19" s="8">
        <v>6.1</v>
      </c>
      <c r="L19" s="7">
        <v>6.6</v>
      </c>
      <c r="M19" s="8">
        <v>7.2</v>
      </c>
      <c r="N19" s="7">
        <v>7.9</v>
      </c>
      <c r="O19" s="8">
        <v>9.3000000000000007</v>
      </c>
      <c r="P19" s="7">
        <v>11</v>
      </c>
      <c r="Q19" s="8">
        <v>12</v>
      </c>
      <c r="R19" s="7">
        <v>12.2</v>
      </c>
      <c r="S19" s="8">
        <v>14.6</v>
      </c>
      <c r="T19" s="7">
        <v>19.8</v>
      </c>
      <c r="U19" s="14">
        <v>24.8</v>
      </c>
      <c r="V19" t="s">
        <v>20</v>
      </c>
      <c r="Z19">
        <v>3.33</v>
      </c>
      <c r="AA19">
        <v>1.4</v>
      </c>
      <c r="AB19">
        <v>1.46</v>
      </c>
      <c r="AC19">
        <v>2.06</v>
      </c>
      <c r="AD19">
        <v>2.7</v>
      </c>
      <c r="AE19">
        <v>3.3</v>
      </c>
      <c r="AF19">
        <v>3.83</v>
      </c>
      <c r="AG19">
        <v>4.21</v>
      </c>
      <c r="AH19">
        <v>5.14</v>
      </c>
      <c r="AI19">
        <v>5.97</v>
      </c>
      <c r="AJ19">
        <v>6.18</v>
      </c>
      <c r="AK19">
        <v>6.84</v>
      </c>
      <c r="AL19">
        <v>7.26</v>
      </c>
      <c r="AM19">
        <v>8.0299999999999994</v>
      </c>
      <c r="AN19">
        <v>9.08</v>
      </c>
      <c r="AO19">
        <v>10.62</v>
      </c>
      <c r="AP19">
        <v>11.75</v>
      </c>
      <c r="AQ19">
        <v>12.05</v>
      </c>
      <c r="AR19">
        <v>14.14</v>
      </c>
      <c r="AS19">
        <v>18.21</v>
      </c>
      <c r="AT19">
        <v>22.48</v>
      </c>
    </row>
    <row r="20" spans="1:46">
      <c r="A20" s="6" t="s">
        <v>22</v>
      </c>
      <c r="B20" s="7">
        <v>1.2</v>
      </c>
      <c r="C20" s="8">
        <v>1.2</v>
      </c>
      <c r="D20" s="7">
        <v>2</v>
      </c>
      <c r="E20" s="8">
        <v>2.8</v>
      </c>
      <c r="F20" s="7">
        <v>3.4</v>
      </c>
      <c r="G20" s="8">
        <v>4</v>
      </c>
      <c r="H20" s="7">
        <v>4.5</v>
      </c>
      <c r="I20" s="8">
        <v>5.0999999999999996</v>
      </c>
      <c r="J20" s="7">
        <v>5.7</v>
      </c>
      <c r="K20" s="8">
        <v>6.1</v>
      </c>
      <c r="L20" s="7">
        <v>6.6</v>
      </c>
      <c r="M20" s="8">
        <v>7.2</v>
      </c>
      <c r="N20" s="7">
        <v>7.9</v>
      </c>
      <c r="O20" s="8">
        <v>9.3000000000000007</v>
      </c>
      <c r="P20" s="7">
        <v>11</v>
      </c>
      <c r="Q20" s="8">
        <v>12</v>
      </c>
      <c r="R20" s="7">
        <v>12.3</v>
      </c>
      <c r="S20" s="8">
        <v>14.7</v>
      </c>
      <c r="T20" s="7">
        <v>20.100000000000001</v>
      </c>
      <c r="U20" s="14">
        <v>25.1</v>
      </c>
      <c r="V20" t="s">
        <v>20</v>
      </c>
      <c r="Z20">
        <v>3.42</v>
      </c>
      <c r="AA20">
        <v>1.4</v>
      </c>
      <c r="AB20">
        <v>1.46</v>
      </c>
      <c r="AC20">
        <v>2.0699999999999998</v>
      </c>
      <c r="AD20">
        <v>2.71</v>
      </c>
      <c r="AE20">
        <v>3.32</v>
      </c>
      <c r="AF20">
        <v>3.85</v>
      </c>
      <c r="AG20">
        <v>4.2300000000000004</v>
      </c>
      <c r="AH20">
        <v>5.14</v>
      </c>
      <c r="AI20">
        <v>5.97</v>
      </c>
      <c r="AJ20">
        <v>6.18</v>
      </c>
      <c r="AK20">
        <v>6.83</v>
      </c>
      <c r="AL20">
        <v>7.26</v>
      </c>
      <c r="AM20">
        <v>8.02</v>
      </c>
      <c r="AN20">
        <v>9.09</v>
      </c>
      <c r="AO20">
        <v>10.64</v>
      </c>
      <c r="AP20">
        <v>11.76</v>
      </c>
      <c r="AQ20">
        <v>12.05</v>
      </c>
      <c r="AR20">
        <v>14.15</v>
      </c>
      <c r="AS20">
        <v>18.29</v>
      </c>
      <c r="AT20">
        <v>22.6</v>
      </c>
    </row>
    <row r="21" spans="1:46">
      <c r="A21" s="6" t="s">
        <v>23</v>
      </c>
      <c r="B21" s="7">
        <v>1.1000000000000001</v>
      </c>
      <c r="C21" s="8">
        <v>1.2</v>
      </c>
      <c r="D21" s="7">
        <v>2</v>
      </c>
      <c r="E21" s="8">
        <v>2.7</v>
      </c>
      <c r="F21" s="7">
        <v>3.4</v>
      </c>
      <c r="G21" s="8">
        <v>4</v>
      </c>
      <c r="H21" s="7">
        <v>4.5</v>
      </c>
      <c r="I21" s="8">
        <v>5</v>
      </c>
      <c r="J21" s="7">
        <v>5.7</v>
      </c>
      <c r="K21" s="8">
        <v>6.1</v>
      </c>
      <c r="L21" s="7">
        <v>6.6</v>
      </c>
      <c r="M21" s="8">
        <v>7.2</v>
      </c>
      <c r="N21" s="7">
        <v>7.8</v>
      </c>
      <c r="O21" s="8">
        <v>9.3000000000000007</v>
      </c>
      <c r="P21" s="7">
        <v>11</v>
      </c>
      <c r="Q21" s="8">
        <v>12</v>
      </c>
      <c r="R21" s="7">
        <v>12.3</v>
      </c>
      <c r="S21" s="8">
        <v>14.8</v>
      </c>
      <c r="T21" s="7">
        <v>20.3</v>
      </c>
      <c r="U21" s="14">
        <v>25.4</v>
      </c>
      <c r="V21" t="s">
        <v>20</v>
      </c>
      <c r="Z21">
        <v>3.5</v>
      </c>
      <c r="AA21">
        <v>1.39</v>
      </c>
      <c r="AB21">
        <v>1.45</v>
      </c>
      <c r="AC21">
        <v>2.0699999999999998</v>
      </c>
      <c r="AD21">
        <v>2.72</v>
      </c>
      <c r="AE21">
        <v>3.33</v>
      </c>
      <c r="AF21">
        <v>3.86</v>
      </c>
      <c r="AG21">
        <v>4.25</v>
      </c>
      <c r="AH21">
        <v>5.14</v>
      </c>
      <c r="AI21">
        <v>5.96</v>
      </c>
      <c r="AJ21">
        <v>6.18</v>
      </c>
      <c r="AK21">
        <v>6.83</v>
      </c>
      <c r="AL21">
        <v>7.26</v>
      </c>
      <c r="AM21">
        <v>8.01</v>
      </c>
      <c r="AN21">
        <v>9.1</v>
      </c>
      <c r="AO21">
        <v>10.67</v>
      </c>
      <c r="AP21">
        <v>11.78</v>
      </c>
      <c r="AQ21">
        <v>12.06</v>
      </c>
      <c r="AR21">
        <v>14.17</v>
      </c>
      <c r="AS21">
        <v>18.38</v>
      </c>
      <c r="AT21">
        <v>22.71</v>
      </c>
    </row>
    <row r="22" spans="1:46" ht="17" thickBot="1">
      <c r="A22" s="10" t="s">
        <v>24</v>
      </c>
      <c r="B22" s="11">
        <v>1.1000000000000001</v>
      </c>
      <c r="C22" s="12">
        <v>1.2</v>
      </c>
      <c r="D22" s="11">
        <v>1.9</v>
      </c>
      <c r="E22" s="12">
        <v>2.7</v>
      </c>
      <c r="F22" s="11">
        <v>3.3</v>
      </c>
      <c r="G22" s="12">
        <v>4</v>
      </c>
      <c r="H22" s="11">
        <v>4.5</v>
      </c>
      <c r="I22" s="12">
        <v>5</v>
      </c>
      <c r="J22" s="11">
        <v>5.6</v>
      </c>
      <c r="K22" s="12">
        <v>6</v>
      </c>
      <c r="L22" s="11">
        <v>6.5</v>
      </c>
      <c r="M22" s="12">
        <v>7.2</v>
      </c>
      <c r="N22" s="11">
        <v>7.8</v>
      </c>
      <c r="O22" s="12">
        <v>9.3000000000000007</v>
      </c>
      <c r="P22" s="11">
        <v>11</v>
      </c>
      <c r="Q22" s="12">
        <v>12</v>
      </c>
      <c r="R22" s="11">
        <v>12.4</v>
      </c>
      <c r="S22" s="12">
        <v>14.9</v>
      </c>
      <c r="T22" s="11">
        <v>20.5</v>
      </c>
      <c r="U22" s="15">
        <v>25.7</v>
      </c>
      <c r="V22" t="s">
        <v>20</v>
      </c>
      <c r="Z22">
        <v>3.58</v>
      </c>
      <c r="AA22">
        <v>1.38</v>
      </c>
      <c r="AB22">
        <v>1.45</v>
      </c>
      <c r="AC22">
        <v>2.0699999999999998</v>
      </c>
      <c r="AD22">
        <v>2.73</v>
      </c>
      <c r="AE22">
        <v>3.35</v>
      </c>
      <c r="AF22">
        <v>3.88</v>
      </c>
      <c r="AG22">
        <v>4.2699999999999996</v>
      </c>
      <c r="AH22">
        <v>5.15</v>
      </c>
      <c r="AI22">
        <v>5.96</v>
      </c>
      <c r="AJ22">
        <v>6.18</v>
      </c>
      <c r="AK22">
        <v>6.82</v>
      </c>
      <c r="AL22">
        <v>7.26</v>
      </c>
      <c r="AM22">
        <v>8.01</v>
      </c>
      <c r="AN22">
        <v>9.1199999999999992</v>
      </c>
      <c r="AO22">
        <v>10.69</v>
      </c>
      <c r="AP22">
        <v>11.79</v>
      </c>
      <c r="AQ22">
        <v>12.06</v>
      </c>
      <c r="AR22">
        <v>14.19</v>
      </c>
      <c r="AS22">
        <v>18.46</v>
      </c>
      <c r="AT22">
        <v>22.83</v>
      </c>
    </row>
    <row r="23" spans="1:46">
      <c r="A23" s="6" t="s">
        <v>29</v>
      </c>
      <c r="B23" s="7">
        <v>1</v>
      </c>
      <c r="C23" s="8">
        <v>1.1000000000000001</v>
      </c>
      <c r="D23" s="7">
        <v>1.9</v>
      </c>
      <c r="E23" s="8">
        <v>2.7</v>
      </c>
      <c r="F23" s="7">
        <v>3.3</v>
      </c>
      <c r="G23" s="8">
        <v>3.9</v>
      </c>
      <c r="H23" s="7">
        <v>4.4000000000000004</v>
      </c>
      <c r="I23" s="8">
        <v>4.9000000000000004</v>
      </c>
      <c r="J23" s="7">
        <v>5.6</v>
      </c>
      <c r="K23" s="8">
        <v>6</v>
      </c>
      <c r="L23" s="7">
        <v>6.5</v>
      </c>
      <c r="M23" s="8">
        <v>7.1</v>
      </c>
      <c r="N23" s="7">
        <v>7.8</v>
      </c>
      <c r="O23" s="8">
        <v>9.3000000000000007</v>
      </c>
      <c r="P23" s="7">
        <v>11</v>
      </c>
      <c r="Q23" s="8">
        <v>12</v>
      </c>
      <c r="R23" s="7">
        <v>12.4</v>
      </c>
      <c r="S23" s="8">
        <v>15</v>
      </c>
      <c r="T23" s="7">
        <v>20.8</v>
      </c>
      <c r="U23" s="14">
        <v>26</v>
      </c>
      <c r="V23" t="s">
        <v>20</v>
      </c>
      <c r="Z23">
        <v>3.67</v>
      </c>
      <c r="AA23">
        <v>1.38</v>
      </c>
      <c r="AB23">
        <v>1.44</v>
      </c>
      <c r="AC23">
        <v>2.0699999999999998</v>
      </c>
      <c r="AD23">
        <v>2.74</v>
      </c>
      <c r="AE23">
        <v>3.36</v>
      </c>
      <c r="AF23">
        <v>3.89</v>
      </c>
      <c r="AG23">
        <v>4.29</v>
      </c>
      <c r="AH23">
        <v>5.15</v>
      </c>
      <c r="AI23">
        <v>5.95</v>
      </c>
      <c r="AJ23">
        <v>6.17</v>
      </c>
      <c r="AK23">
        <v>6.81</v>
      </c>
      <c r="AL23">
        <v>7.26</v>
      </c>
      <c r="AM23">
        <v>8</v>
      </c>
      <c r="AN23">
        <v>9.1300000000000008</v>
      </c>
      <c r="AO23">
        <v>10.71</v>
      </c>
      <c r="AP23">
        <v>11.81</v>
      </c>
      <c r="AQ23">
        <v>12.07</v>
      </c>
      <c r="AR23">
        <v>14.21</v>
      </c>
      <c r="AS23">
        <v>18.54</v>
      </c>
      <c r="AT23">
        <v>22.95</v>
      </c>
    </row>
    <row r="24" spans="1:46">
      <c r="A24" s="6" t="s">
        <v>22</v>
      </c>
      <c r="B24" s="7">
        <v>1</v>
      </c>
      <c r="C24" s="8">
        <v>1</v>
      </c>
      <c r="D24" s="7">
        <v>1.8</v>
      </c>
      <c r="E24" s="8">
        <v>2.6</v>
      </c>
      <c r="F24" s="7">
        <v>3.2</v>
      </c>
      <c r="G24" s="8">
        <v>3.9</v>
      </c>
      <c r="H24" s="7">
        <v>4.4000000000000004</v>
      </c>
      <c r="I24" s="8">
        <v>4.9000000000000004</v>
      </c>
      <c r="J24" s="7">
        <v>5.5</v>
      </c>
      <c r="K24" s="8">
        <v>6</v>
      </c>
      <c r="L24" s="7">
        <v>6.4</v>
      </c>
      <c r="M24" s="8">
        <v>7.1</v>
      </c>
      <c r="N24" s="7">
        <v>7.7</v>
      </c>
      <c r="O24" s="8">
        <v>9.3000000000000007</v>
      </c>
      <c r="P24" s="7">
        <v>11</v>
      </c>
      <c r="Q24" s="8">
        <v>12</v>
      </c>
      <c r="R24" s="7">
        <v>12.5</v>
      </c>
      <c r="S24" s="8">
        <v>15.1</v>
      </c>
      <c r="T24" s="7">
        <v>21</v>
      </c>
      <c r="U24" s="14">
        <v>26.3</v>
      </c>
      <c r="V24" t="s">
        <v>20</v>
      </c>
      <c r="Z24">
        <v>3.75</v>
      </c>
      <c r="AA24">
        <v>1.37</v>
      </c>
      <c r="AB24">
        <v>1.43</v>
      </c>
      <c r="AC24">
        <v>2.0699999999999998</v>
      </c>
      <c r="AD24">
        <v>2.75</v>
      </c>
      <c r="AE24">
        <v>3.37</v>
      </c>
      <c r="AF24">
        <v>3.91</v>
      </c>
      <c r="AG24">
        <v>4.3099999999999996</v>
      </c>
      <c r="AH24">
        <v>5.15</v>
      </c>
      <c r="AI24">
        <v>5.94</v>
      </c>
      <c r="AJ24">
        <v>6.17</v>
      </c>
      <c r="AK24">
        <v>6.8</v>
      </c>
      <c r="AL24">
        <v>7.26</v>
      </c>
      <c r="AM24">
        <v>8</v>
      </c>
      <c r="AN24">
        <v>9.14</v>
      </c>
      <c r="AO24">
        <v>10.73</v>
      </c>
      <c r="AP24">
        <v>11.82</v>
      </c>
      <c r="AQ24">
        <v>12.08</v>
      </c>
      <c r="AR24">
        <v>14.23</v>
      </c>
      <c r="AS24">
        <v>18.62</v>
      </c>
      <c r="AT24">
        <v>23.06</v>
      </c>
    </row>
    <row r="25" spans="1:46">
      <c r="A25" s="6" t="s">
        <v>23</v>
      </c>
      <c r="B25" s="7">
        <v>0.9</v>
      </c>
      <c r="C25" s="8">
        <v>1</v>
      </c>
      <c r="D25" s="7">
        <v>1.7</v>
      </c>
      <c r="E25" s="8">
        <v>2.5</v>
      </c>
      <c r="F25" s="7">
        <v>3.2</v>
      </c>
      <c r="G25" s="8">
        <v>3.8</v>
      </c>
      <c r="H25" s="7">
        <v>4.3</v>
      </c>
      <c r="I25" s="8">
        <v>4.8</v>
      </c>
      <c r="J25" s="7">
        <v>5.4</v>
      </c>
      <c r="K25" s="8">
        <v>5.9</v>
      </c>
      <c r="L25" s="7">
        <v>6.4</v>
      </c>
      <c r="M25" s="8">
        <v>7.1</v>
      </c>
      <c r="N25" s="7">
        <v>7.7</v>
      </c>
      <c r="O25" s="8">
        <v>9.3000000000000007</v>
      </c>
      <c r="P25" s="7">
        <v>11</v>
      </c>
      <c r="Q25" s="8">
        <v>12</v>
      </c>
      <c r="R25" s="7">
        <v>12.5</v>
      </c>
      <c r="S25" s="8">
        <v>15.3</v>
      </c>
      <c r="T25" s="7">
        <v>21.2</v>
      </c>
      <c r="U25" s="14">
        <v>26.5</v>
      </c>
      <c r="V25" t="s">
        <v>20</v>
      </c>
      <c r="Z25">
        <v>3.83</v>
      </c>
      <c r="AA25">
        <v>1.36</v>
      </c>
      <c r="AB25">
        <v>1.43</v>
      </c>
      <c r="AC25">
        <v>2.08</v>
      </c>
      <c r="AD25">
        <v>2.76</v>
      </c>
      <c r="AE25">
        <v>3.38</v>
      </c>
      <c r="AF25">
        <v>3.92</v>
      </c>
      <c r="AG25">
        <v>4.32</v>
      </c>
      <c r="AH25">
        <v>5.15</v>
      </c>
      <c r="AI25">
        <v>5.94</v>
      </c>
      <c r="AJ25">
        <v>6.17</v>
      </c>
      <c r="AK25">
        <v>6.79</v>
      </c>
      <c r="AL25">
        <v>7.26</v>
      </c>
      <c r="AM25">
        <v>7.99</v>
      </c>
      <c r="AN25">
        <v>9.15</v>
      </c>
      <c r="AO25">
        <v>10.75</v>
      </c>
      <c r="AP25">
        <v>11.83</v>
      </c>
      <c r="AQ25">
        <v>12.08</v>
      </c>
      <c r="AR25">
        <v>14.25</v>
      </c>
      <c r="AS25">
        <v>18.7</v>
      </c>
      <c r="AT25">
        <v>23.17</v>
      </c>
    </row>
    <row r="26" spans="1:46" ht="17" thickBot="1">
      <c r="A26" s="10" t="s">
        <v>24</v>
      </c>
      <c r="B26" s="11">
        <v>0.8</v>
      </c>
      <c r="C26" s="12">
        <v>0.9</v>
      </c>
      <c r="D26" s="11">
        <v>1.7</v>
      </c>
      <c r="E26" s="12">
        <v>2.5</v>
      </c>
      <c r="F26" s="11">
        <v>3.1</v>
      </c>
      <c r="G26" s="12">
        <v>3.8</v>
      </c>
      <c r="H26" s="11">
        <v>4.3</v>
      </c>
      <c r="I26" s="12">
        <v>4.7</v>
      </c>
      <c r="J26" s="11">
        <v>5.4</v>
      </c>
      <c r="K26" s="12">
        <v>5.9</v>
      </c>
      <c r="L26" s="11">
        <v>6.3</v>
      </c>
      <c r="M26" s="12">
        <v>7</v>
      </c>
      <c r="N26" s="11">
        <v>7.6</v>
      </c>
      <c r="O26" s="12">
        <v>9.3000000000000007</v>
      </c>
      <c r="P26" s="11">
        <v>10.9</v>
      </c>
      <c r="Q26" s="12">
        <v>12</v>
      </c>
      <c r="R26" s="11">
        <v>12.6</v>
      </c>
      <c r="S26" s="12">
        <v>15.4</v>
      </c>
      <c r="T26" s="11">
        <v>21.4</v>
      </c>
      <c r="U26" s="15">
        <v>26.8</v>
      </c>
      <c r="V26" t="s">
        <v>20</v>
      </c>
      <c r="Z26">
        <v>3.92</v>
      </c>
      <c r="AA26">
        <v>1.36</v>
      </c>
      <c r="AB26">
        <v>1.42</v>
      </c>
      <c r="AC26">
        <v>2.08</v>
      </c>
      <c r="AD26">
        <v>2.77</v>
      </c>
      <c r="AE26">
        <v>3.39</v>
      </c>
      <c r="AF26">
        <v>3.93</v>
      </c>
      <c r="AG26">
        <v>4.34</v>
      </c>
      <c r="AH26">
        <v>5.15</v>
      </c>
      <c r="AI26">
        <v>5.93</v>
      </c>
      <c r="AJ26">
        <v>6.17</v>
      </c>
      <c r="AK26">
        <v>6.78</v>
      </c>
      <c r="AL26">
        <v>7.25</v>
      </c>
      <c r="AM26">
        <v>7.99</v>
      </c>
      <c r="AN26">
        <v>9.16</v>
      </c>
      <c r="AO26">
        <v>10.77</v>
      </c>
      <c r="AP26">
        <v>11.85</v>
      </c>
      <c r="AQ26">
        <v>12.09</v>
      </c>
      <c r="AR26">
        <v>14.27</v>
      </c>
      <c r="AS26">
        <v>18.78</v>
      </c>
      <c r="AT26">
        <v>23.29</v>
      </c>
    </row>
    <row r="27" spans="1:46">
      <c r="A27" s="6" t="s">
        <v>30</v>
      </c>
      <c r="B27" s="7">
        <v>0.8</v>
      </c>
      <c r="C27" s="8">
        <v>0.8</v>
      </c>
      <c r="D27" s="7">
        <v>1.6</v>
      </c>
      <c r="E27" s="8">
        <v>2.4</v>
      </c>
      <c r="F27" s="7">
        <v>3</v>
      </c>
      <c r="G27" s="8">
        <v>3.7</v>
      </c>
      <c r="H27" s="7">
        <v>4.2</v>
      </c>
      <c r="I27" s="8">
        <v>4.7</v>
      </c>
      <c r="J27" s="7">
        <v>5.3</v>
      </c>
      <c r="K27" s="8">
        <v>5.8</v>
      </c>
      <c r="L27" s="7">
        <v>6.3</v>
      </c>
      <c r="M27" s="8">
        <v>7</v>
      </c>
      <c r="N27" s="7">
        <v>7.6</v>
      </c>
      <c r="O27" s="8">
        <v>9.3000000000000007</v>
      </c>
      <c r="P27" s="7">
        <v>10.9</v>
      </c>
      <c r="Q27" s="8">
        <v>12</v>
      </c>
      <c r="R27" s="7">
        <v>12.7</v>
      </c>
      <c r="S27" s="8">
        <v>15.5</v>
      </c>
      <c r="T27" s="7">
        <v>21.6</v>
      </c>
      <c r="U27" s="14">
        <v>27</v>
      </c>
      <c r="V27" t="s">
        <v>20</v>
      </c>
      <c r="Z27">
        <v>4</v>
      </c>
      <c r="AA27">
        <v>1.35</v>
      </c>
      <c r="AB27">
        <v>1.41</v>
      </c>
      <c r="AC27">
        <v>2.08</v>
      </c>
      <c r="AD27">
        <v>2.78</v>
      </c>
      <c r="AE27">
        <v>3.4</v>
      </c>
      <c r="AF27">
        <v>3.95</v>
      </c>
      <c r="AG27">
        <v>4.3600000000000003</v>
      </c>
      <c r="AH27">
        <v>5.15</v>
      </c>
      <c r="AI27">
        <v>5.92</v>
      </c>
      <c r="AJ27">
        <v>6.17</v>
      </c>
      <c r="AK27">
        <v>6.78</v>
      </c>
      <c r="AL27">
        <v>7.25</v>
      </c>
      <c r="AM27">
        <v>7.98</v>
      </c>
      <c r="AN27">
        <v>9.17</v>
      </c>
      <c r="AO27">
        <v>10.79</v>
      </c>
      <c r="AP27">
        <v>11.86</v>
      </c>
      <c r="AQ27">
        <v>12.1</v>
      </c>
      <c r="AR27">
        <v>14.29</v>
      </c>
      <c r="AS27">
        <v>18.86</v>
      </c>
      <c r="AT27">
        <v>23.4</v>
      </c>
    </row>
    <row r="28" spans="1:46">
      <c r="A28" s="6" t="s">
        <v>22</v>
      </c>
      <c r="B28" s="7">
        <v>0.7</v>
      </c>
      <c r="C28" s="8">
        <v>0.8</v>
      </c>
      <c r="D28" s="7">
        <v>1.5</v>
      </c>
      <c r="E28" s="8">
        <v>2.2999999999999998</v>
      </c>
      <c r="F28" s="7">
        <v>2.9</v>
      </c>
      <c r="G28" s="8">
        <v>3.6</v>
      </c>
      <c r="H28" s="7">
        <v>4.0999999999999996</v>
      </c>
      <c r="I28" s="8">
        <v>4.5999999999999996</v>
      </c>
      <c r="J28" s="7">
        <v>5.2</v>
      </c>
      <c r="K28" s="8">
        <v>5.8</v>
      </c>
      <c r="L28" s="7">
        <v>6.2</v>
      </c>
      <c r="M28" s="8">
        <v>7</v>
      </c>
      <c r="N28" s="7">
        <v>7.6</v>
      </c>
      <c r="O28" s="8">
        <v>9.3000000000000007</v>
      </c>
      <c r="P28" s="7">
        <v>10.9</v>
      </c>
      <c r="Q28" s="8">
        <v>12</v>
      </c>
      <c r="R28" s="7">
        <v>12.7</v>
      </c>
      <c r="S28" s="8">
        <v>15.7</v>
      </c>
      <c r="T28" s="7">
        <v>21.8</v>
      </c>
      <c r="U28" s="14">
        <v>27.3</v>
      </c>
      <c r="V28" t="s">
        <v>20</v>
      </c>
      <c r="Z28">
        <v>4.08</v>
      </c>
      <c r="AA28">
        <v>1.34</v>
      </c>
      <c r="AB28">
        <v>1.41</v>
      </c>
      <c r="AC28">
        <v>2.0699999999999998</v>
      </c>
      <c r="AD28">
        <v>2.78</v>
      </c>
      <c r="AE28">
        <v>3.41</v>
      </c>
      <c r="AF28">
        <v>3.96</v>
      </c>
      <c r="AG28">
        <v>4.37</v>
      </c>
      <c r="AH28">
        <v>5.15</v>
      </c>
      <c r="AI28">
        <v>5.91</v>
      </c>
      <c r="AJ28">
        <v>6.16</v>
      </c>
      <c r="AK28">
        <v>6.77</v>
      </c>
      <c r="AL28">
        <v>7.25</v>
      </c>
      <c r="AM28">
        <v>7.97</v>
      </c>
      <c r="AN28">
        <v>9.18</v>
      </c>
      <c r="AO28">
        <v>10.81</v>
      </c>
      <c r="AP28">
        <v>11.87</v>
      </c>
      <c r="AQ28">
        <v>12.11</v>
      </c>
      <c r="AR28">
        <v>14.31</v>
      </c>
      <c r="AS28">
        <v>18.940000000000001</v>
      </c>
      <c r="AT28">
        <v>23.51</v>
      </c>
    </row>
    <row r="29" spans="1:46">
      <c r="A29" s="6" t="s">
        <v>23</v>
      </c>
      <c r="B29" s="7">
        <v>0.6</v>
      </c>
      <c r="C29" s="8">
        <v>0.7</v>
      </c>
      <c r="D29" s="7">
        <v>1.4</v>
      </c>
      <c r="E29" s="8">
        <v>2.2000000000000002</v>
      </c>
      <c r="F29" s="7">
        <v>2.8</v>
      </c>
      <c r="G29" s="8">
        <v>3.5</v>
      </c>
      <c r="H29" s="7">
        <v>4</v>
      </c>
      <c r="I29" s="8">
        <v>4.5</v>
      </c>
      <c r="J29" s="7">
        <v>5.0999999999999996</v>
      </c>
      <c r="K29" s="8">
        <v>5.7</v>
      </c>
      <c r="L29" s="7">
        <v>6.2</v>
      </c>
      <c r="M29" s="8">
        <v>6.9</v>
      </c>
      <c r="N29" s="7">
        <v>7.5</v>
      </c>
      <c r="O29" s="8">
        <v>9.1999999999999993</v>
      </c>
      <c r="P29" s="7">
        <v>10.8</v>
      </c>
      <c r="Q29" s="8">
        <v>11.9</v>
      </c>
      <c r="R29" s="7">
        <v>12.8</v>
      </c>
      <c r="S29" s="8">
        <v>15.8</v>
      </c>
      <c r="T29" s="7">
        <v>22</v>
      </c>
      <c r="U29" s="14">
        <v>27.5</v>
      </c>
      <c r="V29" t="s">
        <v>20</v>
      </c>
      <c r="Z29">
        <v>4.17</v>
      </c>
      <c r="AA29">
        <v>1.33</v>
      </c>
      <c r="AB29">
        <v>1.4</v>
      </c>
      <c r="AC29">
        <v>2.0699999999999998</v>
      </c>
      <c r="AD29">
        <v>2.79</v>
      </c>
      <c r="AE29">
        <v>3.41</v>
      </c>
      <c r="AF29">
        <v>3.97</v>
      </c>
      <c r="AG29">
        <v>4.38</v>
      </c>
      <c r="AH29">
        <v>5.14</v>
      </c>
      <c r="AI29">
        <v>5.91</v>
      </c>
      <c r="AJ29">
        <v>6.16</v>
      </c>
      <c r="AK29">
        <v>6.76</v>
      </c>
      <c r="AL29">
        <v>7.25</v>
      </c>
      <c r="AM29">
        <v>7.97</v>
      </c>
      <c r="AN29">
        <v>9.19</v>
      </c>
      <c r="AO29">
        <v>10.82</v>
      </c>
      <c r="AP29">
        <v>11.88</v>
      </c>
      <c r="AQ29">
        <v>12.12</v>
      </c>
      <c r="AR29">
        <v>14.33</v>
      </c>
      <c r="AS29">
        <v>19.02</v>
      </c>
      <c r="AT29">
        <v>23.62</v>
      </c>
    </row>
    <row r="30" spans="1:46" ht="17" thickBot="1">
      <c r="A30" s="10" t="s">
        <v>24</v>
      </c>
      <c r="B30" s="11">
        <v>0.5</v>
      </c>
      <c r="C30" s="12">
        <v>0.6</v>
      </c>
      <c r="D30" s="11">
        <v>1.3</v>
      </c>
      <c r="E30" s="12">
        <v>2.1</v>
      </c>
      <c r="F30" s="11">
        <v>2.6</v>
      </c>
      <c r="G30" s="12">
        <v>3.4</v>
      </c>
      <c r="H30" s="11">
        <v>3.9</v>
      </c>
      <c r="I30" s="12">
        <v>4.4000000000000004</v>
      </c>
      <c r="J30" s="11">
        <v>5</v>
      </c>
      <c r="K30" s="12">
        <v>5.7</v>
      </c>
      <c r="L30" s="11">
        <v>6.1</v>
      </c>
      <c r="M30" s="12">
        <v>6.9</v>
      </c>
      <c r="N30" s="11">
        <v>7.5</v>
      </c>
      <c r="O30" s="12">
        <v>9.1999999999999993</v>
      </c>
      <c r="P30" s="11">
        <v>10.7</v>
      </c>
      <c r="Q30" s="12">
        <v>11.9</v>
      </c>
      <c r="R30" s="11">
        <v>12.9</v>
      </c>
      <c r="S30" s="12">
        <v>16</v>
      </c>
      <c r="T30" s="11">
        <v>22.2</v>
      </c>
      <c r="U30" s="15">
        <v>27.7</v>
      </c>
      <c r="V30" t="s">
        <v>20</v>
      </c>
      <c r="Z30">
        <v>4.25</v>
      </c>
      <c r="AA30">
        <v>1.33</v>
      </c>
      <c r="AB30">
        <v>1.39</v>
      </c>
      <c r="AC30">
        <v>2.0699999999999998</v>
      </c>
      <c r="AD30">
        <v>2.79</v>
      </c>
      <c r="AE30">
        <v>3.42</v>
      </c>
      <c r="AF30">
        <v>3.98</v>
      </c>
      <c r="AG30">
        <v>4.4000000000000004</v>
      </c>
      <c r="AH30">
        <v>5.14</v>
      </c>
      <c r="AI30">
        <v>5.9</v>
      </c>
      <c r="AJ30">
        <v>6.16</v>
      </c>
      <c r="AK30">
        <v>6.75</v>
      </c>
      <c r="AL30">
        <v>7.25</v>
      </c>
      <c r="AM30">
        <v>7.96</v>
      </c>
      <c r="AN30">
        <v>9.1999999999999993</v>
      </c>
      <c r="AO30">
        <v>10.84</v>
      </c>
      <c r="AP30">
        <v>11.89</v>
      </c>
      <c r="AQ30">
        <v>12.12</v>
      </c>
      <c r="AR30">
        <v>14.35</v>
      </c>
      <c r="AS30">
        <v>19.09</v>
      </c>
      <c r="AT30">
        <v>23.73</v>
      </c>
    </row>
    <row r="31" spans="1:46">
      <c r="A31" s="6" t="s">
        <v>31</v>
      </c>
      <c r="B31" s="7">
        <v>0.4</v>
      </c>
      <c r="C31" s="8">
        <v>0.5</v>
      </c>
      <c r="D31" s="7">
        <v>1.2</v>
      </c>
      <c r="E31" s="8">
        <v>2</v>
      </c>
      <c r="F31" s="7">
        <v>2.5</v>
      </c>
      <c r="G31" s="8">
        <v>3.3</v>
      </c>
      <c r="H31" s="7">
        <v>3.8</v>
      </c>
      <c r="I31" s="8">
        <v>4.3</v>
      </c>
      <c r="J31" s="7">
        <v>4.9000000000000004</v>
      </c>
      <c r="K31" s="8">
        <v>5.6</v>
      </c>
      <c r="L31" s="7">
        <v>6.1</v>
      </c>
      <c r="M31" s="8">
        <v>6.8</v>
      </c>
      <c r="N31" s="7">
        <v>7.4</v>
      </c>
      <c r="O31" s="8">
        <v>9.1999999999999993</v>
      </c>
      <c r="P31" s="7">
        <v>10.7</v>
      </c>
      <c r="Q31" s="8">
        <v>11.9</v>
      </c>
      <c r="R31" s="7">
        <v>13</v>
      </c>
      <c r="S31" s="8">
        <v>16.100000000000001</v>
      </c>
      <c r="T31" s="7">
        <v>22.3</v>
      </c>
      <c r="U31" s="14">
        <v>27.9</v>
      </c>
      <c r="V31" t="s">
        <v>20</v>
      </c>
      <c r="Z31">
        <v>4.33</v>
      </c>
      <c r="AA31">
        <v>1.32</v>
      </c>
      <c r="AB31">
        <v>1.38</v>
      </c>
      <c r="AC31">
        <v>2.0699999999999998</v>
      </c>
      <c r="AD31">
        <v>2.8</v>
      </c>
      <c r="AE31">
        <v>3.42</v>
      </c>
      <c r="AF31">
        <v>3.98</v>
      </c>
      <c r="AG31">
        <v>4.41</v>
      </c>
      <c r="AH31">
        <v>5.14</v>
      </c>
      <c r="AI31">
        <v>5.89</v>
      </c>
      <c r="AJ31">
        <v>6.15</v>
      </c>
      <c r="AK31">
        <v>6.74</v>
      </c>
      <c r="AL31">
        <v>7.24</v>
      </c>
      <c r="AM31">
        <v>7.95</v>
      </c>
      <c r="AN31">
        <v>9.2100000000000009</v>
      </c>
      <c r="AO31">
        <v>10.86</v>
      </c>
      <c r="AP31">
        <v>11.9</v>
      </c>
      <c r="AQ31">
        <v>12.13</v>
      </c>
      <c r="AR31">
        <v>14.37</v>
      </c>
      <c r="AS31">
        <v>19.170000000000002</v>
      </c>
      <c r="AT31">
        <v>23.83</v>
      </c>
    </row>
    <row r="32" spans="1:46">
      <c r="A32" s="6" t="s">
        <v>22</v>
      </c>
      <c r="B32" s="7">
        <v>0.4</v>
      </c>
      <c r="C32" s="8">
        <v>0.4</v>
      </c>
      <c r="D32" s="7">
        <v>1.1000000000000001</v>
      </c>
      <c r="E32" s="8">
        <v>1.8</v>
      </c>
      <c r="F32" s="7">
        <v>2.4</v>
      </c>
      <c r="G32" s="8">
        <v>3.1</v>
      </c>
      <c r="H32" s="7">
        <v>3.7</v>
      </c>
      <c r="I32" s="8">
        <v>4.2</v>
      </c>
      <c r="J32" s="7">
        <v>4.8</v>
      </c>
      <c r="K32" s="8">
        <v>5.5</v>
      </c>
      <c r="L32" s="7">
        <v>6</v>
      </c>
      <c r="M32" s="8">
        <v>6.8</v>
      </c>
      <c r="N32" s="7">
        <v>7.4</v>
      </c>
      <c r="O32" s="8">
        <v>9.1</v>
      </c>
      <c r="P32" s="7">
        <v>10.6</v>
      </c>
      <c r="Q32" s="8">
        <v>11.8</v>
      </c>
      <c r="R32" s="7">
        <v>13.1</v>
      </c>
      <c r="S32" s="8">
        <v>16.3</v>
      </c>
      <c r="T32" s="7">
        <v>22.5</v>
      </c>
      <c r="U32" s="14">
        <v>28.1</v>
      </c>
      <c r="V32" t="s">
        <v>20</v>
      </c>
      <c r="Z32">
        <v>4.42</v>
      </c>
      <c r="AA32">
        <v>1.31</v>
      </c>
      <c r="AB32">
        <v>1.37</v>
      </c>
      <c r="AC32">
        <v>2.0699999999999998</v>
      </c>
      <c r="AD32">
        <v>2.8</v>
      </c>
      <c r="AE32">
        <v>3.43</v>
      </c>
      <c r="AF32">
        <v>3.99</v>
      </c>
      <c r="AG32">
        <v>4.42</v>
      </c>
      <c r="AH32">
        <v>5.13</v>
      </c>
      <c r="AI32">
        <v>5.88</v>
      </c>
      <c r="AJ32">
        <v>6.15</v>
      </c>
      <c r="AK32">
        <v>6.73</v>
      </c>
      <c r="AL32">
        <v>7.24</v>
      </c>
      <c r="AM32">
        <v>7.95</v>
      </c>
      <c r="AN32">
        <v>9.2200000000000006</v>
      </c>
      <c r="AO32">
        <v>10.87</v>
      </c>
      <c r="AP32">
        <v>11.91</v>
      </c>
      <c r="AQ32">
        <v>12.14</v>
      </c>
      <c r="AR32">
        <v>14.4</v>
      </c>
      <c r="AS32">
        <v>19.25</v>
      </c>
      <c r="AT32">
        <v>23.94</v>
      </c>
    </row>
    <row r="33" spans="1:46">
      <c r="A33" s="6" t="s">
        <v>23</v>
      </c>
      <c r="B33" s="7">
        <v>0.3</v>
      </c>
      <c r="C33" s="8">
        <v>0.3</v>
      </c>
      <c r="D33" s="7">
        <v>1</v>
      </c>
      <c r="E33" s="8">
        <v>1.7</v>
      </c>
      <c r="F33" s="7">
        <v>2.2000000000000002</v>
      </c>
      <c r="G33" s="8">
        <v>3</v>
      </c>
      <c r="H33" s="7">
        <v>3.6</v>
      </c>
      <c r="I33" s="8">
        <v>4.0999999999999996</v>
      </c>
      <c r="J33" s="7">
        <v>4.7</v>
      </c>
      <c r="K33" s="8">
        <v>5.5</v>
      </c>
      <c r="L33" s="7">
        <v>6</v>
      </c>
      <c r="M33" s="8">
        <v>6.7</v>
      </c>
      <c r="N33" s="7">
        <v>7.3</v>
      </c>
      <c r="O33" s="8">
        <v>9.1</v>
      </c>
      <c r="P33" s="7">
        <v>10.5</v>
      </c>
      <c r="Q33" s="8">
        <v>11.8</v>
      </c>
      <c r="R33" s="7">
        <v>13.1</v>
      </c>
      <c r="S33" s="8">
        <v>16.5</v>
      </c>
      <c r="T33" s="7">
        <v>22.7</v>
      </c>
      <c r="U33" s="14">
        <v>28.3</v>
      </c>
      <c r="V33" t="s">
        <v>20</v>
      </c>
      <c r="Z33">
        <v>4.5</v>
      </c>
      <c r="AA33">
        <v>1.3</v>
      </c>
      <c r="AB33">
        <v>1.36</v>
      </c>
      <c r="AC33">
        <v>2.06</v>
      </c>
      <c r="AD33">
        <v>2.8</v>
      </c>
      <c r="AE33">
        <v>3.43</v>
      </c>
      <c r="AF33">
        <v>4</v>
      </c>
      <c r="AG33">
        <v>4.43</v>
      </c>
      <c r="AH33">
        <v>5.13</v>
      </c>
      <c r="AI33">
        <v>5.87</v>
      </c>
      <c r="AJ33">
        <v>6.14</v>
      </c>
      <c r="AK33">
        <v>6.72</v>
      </c>
      <c r="AL33">
        <v>7.24</v>
      </c>
      <c r="AM33">
        <v>7.94</v>
      </c>
      <c r="AN33">
        <v>9.2200000000000006</v>
      </c>
      <c r="AO33">
        <v>10.89</v>
      </c>
      <c r="AP33">
        <v>11.92</v>
      </c>
      <c r="AQ33">
        <v>12.15</v>
      </c>
      <c r="AR33">
        <v>14.42</v>
      </c>
      <c r="AS33">
        <v>19.32</v>
      </c>
      <c r="AT33">
        <v>24.04</v>
      </c>
    </row>
    <row r="34" spans="1:46" ht="17" thickBot="1">
      <c r="A34" s="10" t="s">
        <v>24</v>
      </c>
      <c r="B34" s="11">
        <v>0.2</v>
      </c>
      <c r="C34" s="12">
        <v>0.2</v>
      </c>
      <c r="D34" s="11">
        <v>0.9</v>
      </c>
      <c r="E34" s="12">
        <v>1.6</v>
      </c>
      <c r="F34" s="11">
        <v>2</v>
      </c>
      <c r="G34" s="12">
        <v>2.8</v>
      </c>
      <c r="H34" s="11">
        <v>3.4</v>
      </c>
      <c r="I34" s="12">
        <v>3.9</v>
      </c>
      <c r="J34" s="11">
        <v>4.5999999999999996</v>
      </c>
      <c r="K34" s="12">
        <v>5.4</v>
      </c>
      <c r="L34" s="11">
        <v>5.9</v>
      </c>
      <c r="M34" s="12">
        <v>6.7</v>
      </c>
      <c r="N34" s="11">
        <v>7.3</v>
      </c>
      <c r="O34" s="12">
        <v>9</v>
      </c>
      <c r="P34" s="11">
        <v>10.4</v>
      </c>
      <c r="Q34" s="12">
        <v>11.7</v>
      </c>
      <c r="R34" s="11">
        <v>13.2</v>
      </c>
      <c r="S34" s="12">
        <v>16.600000000000001</v>
      </c>
      <c r="T34" s="11">
        <v>22.8</v>
      </c>
      <c r="U34" s="15">
        <v>28.4</v>
      </c>
      <c r="V34" t="s">
        <v>20</v>
      </c>
      <c r="Z34">
        <v>4.58</v>
      </c>
      <c r="AA34">
        <v>1.29</v>
      </c>
      <c r="AB34">
        <v>1.36</v>
      </c>
      <c r="AC34">
        <v>2.06</v>
      </c>
      <c r="AD34">
        <v>2.8</v>
      </c>
      <c r="AE34">
        <v>3.43</v>
      </c>
      <c r="AF34">
        <v>4</v>
      </c>
      <c r="AG34">
        <v>4.4400000000000004</v>
      </c>
      <c r="AH34">
        <v>5.13</v>
      </c>
      <c r="AI34">
        <v>5.86</v>
      </c>
      <c r="AJ34">
        <v>6.14</v>
      </c>
      <c r="AK34">
        <v>6.71</v>
      </c>
      <c r="AL34">
        <v>7.23</v>
      </c>
      <c r="AM34">
        <v>7.93</v>
      </c>
      <c r="AN34">
        <v>9.23</v>
      </c>
      <c r="AO34">
        <v>10.9</v>
      </c>
      <c r="AP34">
        <v>11.93</v>
      </c>
      <c r="AQ34">
        <v>12.16</v>
      </c>
      <c r="AR34">
        <v>14.45</v>
      </c>
      <c r="AS34">
        <v>19.399999999999999</v>
      </c>
      <c r="AT34">
        <v>24.15</v>
      </c>
    </row>
    <row r="35" spans="1:46">
      <c r="A35" s="6" t="s">
        <v>32</v>
      </c>
      <c r="B35" s="7">
        <v>0.1</v>
      </c>
      <c r="C35" s="8">
        <v>0.1</v>
      </c>
      <c r="D35" s="7">
        <v>0.7</v>
      </c>
      <c r="E35" s="8">
        <v>1.4</v>
      </c>
      <c r="F35" s="7">
        <v>1.9</v>
      </c>
      <c r="G35" s="8">
        <v>2.7</v>
      </c>
      <c r="H35" s="7">
        <v>3.3</v>
      </c>
      <c r="I35" s="8">
        <v>3.8</v>
      </c>
      <c r="J35" s="7">
        <v>4.5</v>
      </c>
      <c r="K35" s="8">
        <v>5.3</v>
      </c>
      <c r="L35" s="7">
        <v>5.8</v>
      </c>
      <c r="M35" s="8">
        <v>6.6</v>
      </c>
      <c r="N35" s="7">
        <v>7.2</v>
      </c>
      <c r="O35" s="8">
        <v>9</v>
      </c>
      <c r="P35" s="7">
        <v>10.3</v>
      </c>
      <c r="Q35" s="8">
        <v>11.7</v>
      </c>
      <c r="R35" s="7">
        <v>13.3</v>
      </c>
      <c r="S35" s="8">
        <v>16.8</v>
      </c>
      <c r="T35" s="7">
        <v>23</v>
      </c>
      <c r="U35" s="14">
        <v>28.6</v>
      </c>
      <c r="V35" t="s">
        <v>20</v>
      </c>
      <c r="Z35">
        <v>4.67</v>
      </c>
      <c r="AA35">
        <v>1.28</v>
      </c>
      <c r="AB35">
        <v>1.35</v>
      </c>
      <c r="AC35">
        <v>2.0499999999999998</v>
      </c>
      <c r="AD35">
        <v>2.8</v>
      </c>
      <c r="AE35">
        <v>3.43</v>
      </c>
      <c r="AF35">
        <v>4.01</v>
      </c>
      <c r="AG35">
        <v>4.45</v>
      </c>
      <c r="AH35">
        <v>5.12</v>
      </c>
      <c r="AI35">
        <v>5.85</v>
      </c>
      <c r="AJ35">
        <v>6.14</v>
      </c>
      <c r="AK35">
        <v>6.7</v>
      </c>
      <c r="AL35">
        <v>7.23</v>
      </c>
      <c r="AM35">
        <v>7.92</v>
      </c>
      <c r="AN35">
        <v>9.24</v>
      </c>
      <c r="AO35">
        <v>10.91</v>
      </c>
      <c r="AP35">
        <v>11.94</v>
      </c>
      <c r="AQ35">
        <v>12.17</v>
      </c>
      <c r="AR35">
        <v>14.47</v>
      </c>
      <c r="AS35">
        <v>19.47</v>
      </c>
      <c r="AT35">
        <v>24.25</v>
      </c>
    </row>
    <row r="36" spans="1:46">
      <c r="A36" s="6" t="s">
        <v>22</v>
      </c>
      <c r="B36" s="7">
        <v>0</v>
      </c>
      <c r="C36" s="8">
        <v>0</v>
      </c>
      <c r="D36" s="7">
        <v>0.6</v>
      </c>
      <c r="E36" s="8">
        <v>1.2</v>
      </c>
      <c r="F36" s="7">
        <v>1.7</v>
      </c>
      <c r="G36" s="8">
        <v>2.5</v>
      </c>
      <c r="H36" s="7">
        <v>3.1</v>
      </c>
      <c r="I36" s="8">
        <v>3.7</v>
      </c>
      <c r="J36" s="7">
        <v>4.4000000000000004</v>
      </c>
      <c r="K36" s="8">
        <v>5.2</v>
      </c>
      <c r="L36" s="7">
        <v>5.8</v>
      </c>
      <c r="M36" s="8">
        <v>6.6</v>
      </c>
      <c r="N36" s="7">
        <v>7.1</v>
      </c>
      <c r="O36" s="8">
        <v>8.9</v>
      </c>
      <c r="P36" s="7">
        <v>10.199999999999999</v>
      </c>
      <c r="Q36" s="8">
        <v>11.6</v>
      </c>
      <c r="R36" s="7">
        <v>13.4</v>
      </c>
      <c r="S36" s="8">
        <v>17</v>
      </c>
      <c r="T36" s="7">
        <v>23.1</v>
      </c>
      <c r="U36" s="14">
        <v>28.7</v>
      </c>
      <c r="V36" t="s">
        <v>20</v>
      </c>
      <c r="Z36">
        <v>4.75</v>
      </c>
      <c r="AA36">
        <v>1.27</v>
      </c>
      <c r="AB36">
        <v>1.34</v>
      </c>
      <c r="AC36">
        <v>2.0499999999999998</v>
      </c>
      <c r="AD36">
        <v>2.8</v>
      </c>
      <c r="AE36">
        <v>3.44</v>
      </c>
      <c r="AF36">
        <v>4.01</v>
      </c>
      <c r="AG36">
        <v>4.45</v>
      </c>
      <c r="AH36">
        <v>5.1100000000000003</v>
      </c>
      <c r="AI36">
        <v>5.83</v>
      </c>
      <c r="AJ36">
        <v>6.13</v>
      </c>
      <c r="AK36">
        <v>6.69</v>
      </c>
      <c r="AL36">
        <v>7.23</v>
      </c>
      <c r="AM36">
        <v>7.92</v>
      </c>
      <c r="AN36">
        <v>9.25</v>
      </c>
      <c r="AO36">
        <v>10.92</v>
      </c>
      <c r="AP36">
        <v>11.95</v>
      </c>
      <c r="AQ36">
        <v>12.18</v>
      </c>
      <c r="AR36">
        <v>14.5</v>
      </c>
      <c r="AS36">
        <v>19.55</v>
      </c>
      <c r="AT36">
        <v>24.35</v>
      </c>
    </row>
    <row r="37" spans="1:46">
      <c r="A37" s="6" t="s">
        <v>23</v>
      </c>
      <c r="B37" s="7">
        <v>0</v>
      </c>
      <c r="C37" s="8">
        <v>0</v>
      </c>
      <c r="D37" s="7">
        <v>0.5</v>
      </c>
      <c r="E37" s="8">
        <v>1.1000000000000001</v>
      </c>
      <c r="F37" s="7">
        <v>1.5</v>
      </c>
      <c r="G37" s="8">
        <v>2.2999999999999998</v>
      </c>
      <c r="H37" s="7">
        <v>2.9</v>
      </c>
      <c r="I37" s="8">
        <v>3.5</v>
      </c>
      <c r="J37" s="7">
        <v>4.3</v>
      </c>
      <c r="K37" s="8">
        <v>5.2</v>
      </c>
      <c r="L37" s="7">
        <v>5.7</v>
      </c>
      <c r="M37" s="8">
        <v>6.5</v>
      </c>
      <c r="N37" s="7">
        <v>7.1</v>
      </c>
      <c r="O37" s="8">
        <v>8.9</v>
      </c>
      <c r="P37" s="7">
        <v>10.1</v>
      </c>
      <c r="Q37" s="8">
        <v>11.5</v>
      </c>
      <c r="R37" s="7">
        <v>13.5</v>
      </c>
      <c r="S37" s="8">
        <v>17.2</v>
      </c>
      <c r="T37" s="7">
        <v>23.2</v>
      </c>
      <c r="U37" s="14">
        <v>28.9</v>
      </c>
      <c r="V37" t="s">
        <v>20</v>
      </c>
      <c r="Z37">
        <v>4.83</v>
      </c>
      <c r="AA37">
        <v>1.26</v>
      </c>
      <c r="AB37">
        <v>1.32</v>
      </c>
      <c r="AC37">
        <v>2.04</v>
      </c>
      <c r="AD37">
        <v>2.8</v>
      </c>
      <c r="AE37">
        <v>3.43</v>
      </c>
      <c r="AF37">
        <v>4.01</v>
      </c>
      <c r="AG37">
        <v>4.46</v>
      </c>
      <c r="AH37">
        <v>5.1100000000000003</v>
      </c>
      <c r="AI37">
        <v>5.82</v>
      </c>
      <c r="AJ37">
        <v>6.12</v>
      </c>
      <c r="AK37">
        <v>6.68</v>
      </c>
      <c r="AL37">
        <v>7.22</v>
      </c>
      <c r="AM37">
        <v>7.91</v>
      </c>
      <c r="AN37">
        <v>9.25</v>
      </c>
      <c r="AO37">
        <v>10.93</v>
      </c>
      <c r="AP37">
        <v>11.96</v>
      </c>
      <c r="AQ37">
        <v>12.19</v>
      </c>
      <c r="AR37">
        <v>14.52</v>
      </c>
      <c r="AS37">
        <v>19.62</v>
      </c>
      <c r="AT37">
        <v>24.46</v>
      </c>
    </row>
    <row r="38" spans="1:46" ht="17" thickBot="1">
      <c r="A38" s="10" t="s">
        <v>24</v>
      </c>
      <c r="B38" s="11">
        <v>0</v>
      </c>
      <c r="C38" s="12">
        <v>0</v>
      </c>
      <c r="D38" s="11">
        <v>0.3</v>
      </c>
      <c r="E38" s="12">
        <v>0.9</v>
      </c>
      <c r="F38" s="11">
        <v>1.3</v>
      </c>
      <c r="G38" s="12">
        <v>2.1</v>
      </c>
      <c r="H38" s="11">
        <v>2.8</v>
      </c>
      <c r="I38" s="12">
        <v>3.4</v>
      </c>
      <c r="J38" s="11">
        <v>4.2</v>
      </c>
      <c r="K38" s="12">
        <v>5.0999999999999996</v>
      </c>
      <c r="L38" s="11">
        <v>5.6</v>
      </c>
      <c r="M38" s="12">
        <v>6.5</v>
      </c>
      <c r="N38" s="11">
        <v>7</v>
      </c>
      <c r="O38" s="12">
        <v>8.8000000000000007</v>
      </c>
      <c r="P38" s="11">
        <v>9.9</v>
      </c>
      <c r="Q38" s="12">
        <v>11.4</v>
      </c>
      <c r="R38" s="11">
        <v>13.6</v>
      </c>
      <c r="S38" s="12">
        <v>17.399999999999999</v>
      </c>
      <c r="T38" s="11">
        <v>23.4</v>
      </c>
      <c r="U38" s="15">
        <v>29</v>
      </c>
      <c r="V38" t="s">
        <v>20</v>
      </c>
      <c r="Z38">
        <v>4.92</v>
      </c>
      <c r="AA38">
        <v>1.24</v>
      </c>
      <c r="AB38">
        <v>1.31</v>
      </c>
      <c r="AC38">
        <v>2.0299999999999998</v>
      </c>
      <c r="AD38">
        <v>2.8</v>
      </c>
      <c r="AE38">
        <v>3.43</v>
      </c>
      <c r="AF38">
        <v>4.0199999999999996</v>
      </c>
      <c r="AG38">
        <v>4.47</v>
      </c>
      <c r="AH38">
        <v>5.0999999999999996</v>
      </c>
      <c r="AI38">
        <v>5.81</v>
      </c>
      <c r="AJ38">
        <v>6.12</v>
      </c>
      <c r="AK38">
        <v>6.67</v>
      </c>
      <c r="AL38">
        <v>7.22</v>
      </c>
      <c r="AM38">
        <v>7.9</v>
      </c>
      <c r="AN38">
        <v>9.26</v>
      </c>
      <c r="AO38">
        <v>10.94</v>
      </c>
      <c r="AP38">
        <v>11.96</v>
      </c>
      <c r="AQ38">
        <v>12.21</v>
      </c>
      <c r="AR38">
        <v>14.55</v>
      </c>
      <c r="AS38">
        <v>19.690000000000001</v>
      </c>
      <c r="AT38">
        <v>24.56</v>
      </c>
    </row>
    <row r="39" spans="1:46">
      <c r="A39" s="6" t="s">
        <v>33</v>
      </c>
      <c r="B39" s="7">
        <v>0</v>
      </c>
      <c r="C39" s="8">
        <v>0</v>
      </c>
      <c r="D39" s="7">
        <v>0.2</v>
      </c>
      <c r="E39" s="8">
        <v>0.7</v>
      </c>
      <c r="F39" s="7">
        <v>1</v>
      </c>
      <c r="G39" s="8">
        <v>1.9</v>
      </c>
      <c r="H39" s="7">
        <v>2.6</v>
      </c>
      <c r="I39" s="8">
        <v>3.2</v>
      </c>
      <c r="J39" s="7">
        <v>4</v>
      </c>
      <c r="K39" s="8">
        <v>5</v>
      </c>
      <c r="L39" s="7">
        <v>5.6</v>
      </c>
      <c r="M39" s="8">
        <v>6.4</v>
      </c>
      <c r="N39" s="7">
        <v>7</v>
      </c>
      <c r="O39" s="8">
        <v>8.8000000000000007</v>
      </c>
      <c r="P39" s="7">
        <v>9.8000000000000007</v>
      </c>
      <c r="Q39" s="8">
        <v>11.4</v>
      </c>
      <c r="R39" s="7">
        <v>13.7</v>
      </c>
      <c r="S39" s="8">
        <v>17.600000000000001</v>
      </c>
      <c r="T39" s="7">
        <v>23.5</v>
      </c>
      <c r="U39" s="14">
        <v>29.1</v>
      </c>
      <c r="V39" t="s">
        <v>20</v>
      </c>
      <c r="Z39">
        <v>5</v>
      </c>
      <c r="AA39">
        <v>1.23</v>
      </c>
      <c r="AB39">
        <v>1.3</v>
      </c>
      <c r="AC39">
        <v>2.0299999999999998</v>
      </c>
      <c r="AD39">
        <v>2.8</v>
      </c>
      <c r="AE39">
        <v>3.43</v>
      </c>
      <c r="AF39">
        <v>4.0199999999999996</v>
      </c>
      <c r="AG39">
        <v>4.47</v>
      </c>
      <c r="AH39">
        <v>5.09</v>
      </c>
      <c r="AI39">
        <v>5.8</v>
      </c>
      <c r="AJ39">
        <v>6.11</v>
      </c>
      <c r="AK39">
        <v>6.66</v>
      </c>
      <c r="AL39">
        <v>7.22</v>
      </c>
      <c r="AM39">
        <v>7.89</v>
      </c>
      <c r="AN39">
        <v>9.26</v>
      </c>
      <c r="AO39">
        <v>10.95</v>
      </c>
      <c r="AP39">
        <v>11.97</v>
      </c>
      <c r="AQ39">
        <v>12.22</v>
      </c>
      <c r="AR39">
        <v>14.58</v>
      </c>
      <c r="AS39">
        <v>19.77</v>
      </c>
      <c r="AT39">
        <v>24.66</v>
      </c>
    </row>
    <row r="40" spans="1:46">
      <c r="A40" s="6" t="s">
        <v>22</v>
      </c>
      <c r="B40" s="7">
        <v>0</v>
      </c>
      <c r="C40" s="8">
        <v>0</v>
      </c>
      <c r="D40" s="7">
        <v>0</v>
      </c>
      <c r="E40" s="8">
        <v>0.5</v>
      </c>
      <c r="F40" s="7">
        <v>0.8</v>
      </c>
      <c r="G40" s="8">
        <v>1.7</v>
      </c>
      <c r="H40" s="7">
        <v>2.4</v>
      </c>
      <c r="I40" s="8">
        <v>3.1</v>
      </c>
      <c r="J40" s="7">
        <v>3.9</v>
      </c>
      <c r="K40" s="8">
        <v>4.9000000000000004</v>
      </c>
      <c r="L40" s="7">
        <v>5.5</v>
      </c>
      <c r="M40" s="8">
        <v>6.3</v>
      </c>
      <c r="N40" s="7">
        <v>6.9</v>
      </c>
      <c r="O40" s="8">
        <v>8.6999999999999993</v>
      </c>
      <c r="P40" s="7">
        <v>9.6</v>
      </c>
      <c r="Q40" s="8">
        <v>11.3</v>
      </c>
      <c r="R40" s="7">
        <v>13.9</v>
      </c>
      <c r="S40" s="8">
        <v>17.8</v>
      </c>
      <c r="T40" s="7">
        <v>23.6</v>
      </c>
      <c r="U40" s="14">
        <v>29.2</v>
      </c>
      <c r="V40" t="s">
        <v>20</v>
      </c>
      <c r="Z40">
        <v>5.08</v>
      </c>
      <c r="AA40">
        <v>1.22</v>
      </c>
      <c r="AB40">
        <v>1.29</v>
      </c>
      <c r="AC40">
        <v>2.02</v>
      </c>
      <c r="AD40">
        <v>2.79</v>
      </c>
      <c r="AE40">
        <v>3.43</v>
      </c>
      <c r="AF40">
        <v>4.0199999999999996</v>
      </c>
      <c r="AG40">
        <v>4.47</v>
      </c>
      <c r="AH40">
        <v>5.09</v>
      </c>
      <c r="AI40">
        <v>5.79</v>
      </c>
      <c r="AJ40">
        <v>6.11</v>
      </c>
      <c r="AK40">
        <v>6.65</v>
      </c>
      <c r="AL40">
        <v>7.21</v>
      </c>
      <c r="AM40">
        <v>7.88</v>
      </c>
      <c r="AN40">
        <v>9.27</v>
      </c>
      <c r="AO40">
        <v>10.96</v>
      </c>
      <c r="AP40">
        <v>11.98</v>
      </c>
      <c r="AQ40">
        <v>12.23</v>
      </c>
      <c r="AR40">
        <v>14.6</v>
      </c>
      <c r="AS40">
        <v>19.84</v>
      </c>
      <c r="AT40">
        <v>24.75</v>
      </c>
    </row>
    <row r="41" spans="1:46">
      <c r="A41" s="6" t="s">
        <v>23</v>
      </c>
      <c r="B41" s="7">
        <v>0</v>
      </c>
      <c r="C41" s="8">
        <v>0</v>
      </c>
      <c r="D41" s="7">
        <v>0</v>
      </c>
      <c r="E41" s="8">
        <v>0.3</v>
      </c>
      <c r="F41" s="7">
        <v>0.6</v>
      </c>
      <c r="G41" s="8">
        <v>1.5</v>
      </c>
      <c r="H41" s="7">
        <v>2.1</v>
      </c>
      <c r="I41" s="8">
        <v>2.9</v>
      </c>
      <c r="J41" s="7">
        <v>3.7</v>
      </c>
      <c r="K41" s="8">
        <v>4.8</v>
      </c>
      <c r="L41" s="7">
        <v>5.4</v>
      </c>
      <c r="M41" s="8">
        <v>6.3</v>
      </c>
      <c r="N41" s="7">
        <v>6.8</v>
      </c>
      <c r="O41" s="8">
        <v>8.6</v>
      </c>
      <c r="P41" s="7">
        <v>9.5</v>
      </c>
      <c r="Q41" s="8">
        <v>11.2</v>
      </c>
      <c r="R41" s="7">
        <v>14</v>
      </c>
      <c r="S41" s="8">
        <v>18</v>
      </c>
      <c r="T41" s="7">
        <v>23.7</v>
      </c>
      <c r="U41" s="14">
        <v>29.3</v>
      </c>
      <c r="V41" t="s">
        <v>20</v>
      </c>
      <c r="Z41">
        <v>5.17</v>
      </c>
      <c r="AA41">
        <v>1.21</v>
      </c>
      <c r="AB41">
        <v>1.28</v>
      </c>
      <c r="AC41">
        <v>2.0099999999999998</v>
      </c>
      <c r="AD41">
        <v>2.79</v>
      </c>
      <c r="AE41">
        <v>3.42</v>
      </c>
      <c r="AF41">
        <v>4.0199999999999996</v>
      </c>
      <c r="AG41">
        <v>4.4800000000000004</v>
      </c>
      <c r="AH41">
        <v>5.08</v>
      </c>
      <c r="AI41">
        <v>5.77</v>
      </c>
      <c r="AJ41">
        <v>6.1</v>
      </c>
      <c r="AK41">
        <v>6.64</v>
      </c>
      <c r="AL41">
        <v>7.21</v>
      </c>
      <c r="AM41">
        <v>7.88</v>
      </c>
      <c r="AN41">
        <v>9.27</v>
      </c>
      <c r="AO41">
        <v>10.97</v>
      </c>
      <c r="AP41">
        <v>11.98</v>
      </c>
      <c r="AQ41">
        <v>12.24</v>
      </c>
      <c r="AR41">
        <v>14.63</v>
      </c>
      <c r="AS41">
        <v>19.91</v>
      </c>
      <c r="AT41">
        <v>24.85</v>
      </c>
    </row>
    <row r="42" spans="1:46" ht="17" thickBot="1">
      <c r="A42" s="10" t="s">
        <v>24</v>
      </c>
      <c r="B42" s="11">
        <v>0</v>
      </c>
      <c r="C42" s="12">
        <v>0</v>
      </c>
      <c r="D42" s="11">
        <v>0</v>
      </c>
      <c r="E42" s="12">
        <v>0</v>
      </c>
      <c r="F42" s="11">
        <v>0.3</v>
      </c>
      <c r="G42" s="12">
        <v>1.3</v>
      </c>
      <c r="H42" s="11">
        <v>1.9</v>
      </c>
      <c r="I42" s="12">
        <v>2.7</v>
      </c>
      <c r="J42" s="11">
        <v>3.6</v>
      </c>
      <c r="K42" s="12">
        <v>4.7</v>
      </c>
      <c r="L42" s="11">
        <v>5.3</v>
      </c>
      <c r="M42" s="12">
        <v>6.2</v>
      </c>
      <c r="N42" s="11">
        <v>6.8</v>
      </c>
      <c r="O42" s="12">
        <v>8.5</v>
      </c>
      <c r="P42" s="11">
        <v>9.3000000000000007</v>
      </c>
      <c r="Q42" s="12">
        <v>11.1</v>
      </c>
      <c r="R42" s="11">
        <v>14.1</v>
      </c>
      <c r="S42" s="12">
        <v>18.3</v>
      </c>
      <c r="T42" s="11">
        <v>23.9</v>
      </c>
      <c r="U42" s="15">
        <v>29.4</v>
      </c>
      <c r="V42" t="s">
        <v>20</v>
      </c>
      <c r="Z42">
        <v>5.25</v>
      </c>
      <c r="AA42">
        <v>1.19</v>
      </c>
      <c r="AB42">
        <v>1.27</v>
      </c>
      <c r="AC42">
        <v>2</v>
      </c>
      <c r="AD42">
        <v>2.78</v>
      </c>
      <c r="AE42">
        <v>3.42</v>
      </c>
      <c r="AF42">
        <v>4.01</v>
      </c>
      <c r="AG42">
        <v>4.4800000000000004</v>
      </c>
      <c r="AH42">
        <v>5.07</v>
      </c>
      <c r="AI42">
        <v>5.76</v>
      </c>
      <c r="AJ42">
        <v>6.09</v>
      </c>
      <c r="AK42">
        <v>6.63</v>
      </c>
      <c r="AL42">
        <v>7.2</v>
      </c>
      <c r="AM42">
        <v>7.87</v>
      </c>
      <c r="AN42">
        <v>9.2799999999999994</v>
      </c>
      <c r="AO42">
        <v>10.98</v>
      </c>
      <c r="AP42">
        <v>11.99</v>
      </c>
      <c r="AQ42">
        <v>12.25</v>
      </c>
      <c r="AR42">
        <v>14.66</v>
      </c>
      <c r="AS42">
        <v>19.98</v>
      </c>
      <c r="AT42">
        <v>24.95</v>
      </c>
    </row>
    <row r="43" spans="1:46" ht="17" thickBot="1">
      <c r="A43" s="10" t="s">
        <v>34</v>
      </c>
      <c r="B43" s="11">
        <v>0</v>
      </c>
      <c r="C43" s="12">
        <v>0</v>
      </c>
      <c r="D43" s="11">
        <v>0</v>
      </c>
      <c r="E43" s="12">
        <v>0</v>
      </c>
      <c r="F43" s="11">
        <v>0.1</v>
      </c>
      <c r="G43" s="12">
        <v>1</v>
      </c>
      <c r="H43" s="11">
        <v>1.7</v>
      </c>
      <c r="I43" s="12">
        <v>2.6</v>
      </c>
      <c r="J43" s="11">
        <v>3.5</v>
      </c>
      <c r="K43" s="12">
        <v>4.5999999999999996</v>
      </c>
      <c r="L43" s="11">
        <v>5.3</v>
      </c>
      <c r="M43" s="12">
        <v>6.1</v>
      </c>
      <c r="N43" s="11">
        <v>6.7</v>
      </c>
      <c r="O43" s="12">
        <v>8.5</v>
      </c>
      <c r="P43" s="11">
        <v>9.1</v>
      </c>
      <c r="Q43" s="12">
        <v>11</v>
      </c>
      <c r="R43" s="11">
        <v>14.2</v>
      </c>
      <c r="S43" s="12">
        <v>18.5</v>
      </c>
      <c r="T43" s="11">
        <v>24</v>
      </c>
      <c r="U43" s="15">
        <v>29.4</v>
      </c>
      <c r="V43" t="s">
        <v>20</v>
      </c>
      <c r="Z43">
        <v>5.33</v>
      </c>
      <c r="AA43">
        <v>1.18</v>
      </c>
      <c r="AB43">
        <v>1.25</v>
      </c>
      <c r="AC43">
        <v>1.99</v>
      </c>
      <c r="AD43">
        <v>2.78</v>
      </c>
      <c r="AE43">
        <v>3.41</v>
      </c>
      <c r="AF43">
        <v>4.01</v>
      </c>
      <c r="AG43">
        <v>4.4800000000000004</v>
      </c>
      <c r="AH43">
        <v>5.0599999999999996</v>
      </c>
      <c r="AI43">
        <v>5.75</v>
      </c>
      <c r="AJ43">
        <v>6.09</v>
      </c>
      <c r="AK43">
        <v>6.61</v>
      </c>
      <c r="AL43">
        <v>7.2</v>
      </c>
      <c r="AM43">
        <v>7.86</v>
      </c>
      <c r="AN43">
        <v>9.2799999999999994</v>
      </c>
      <c r="AO43">
        <v>10.98</v>
      </c>
      <c r="AP43">
        <v>11.99</v>
      </c>
      <c r="AQ43">
        <v>12.27</v>
      </c>
      <c r="AR43">
        <v>14.69</v>
      </c>
      <c r="AS43">
        <v>20.05</v>
      </c>
      <c r="AT43">
        <v>25.04</v>
      </c>
    </row>
    <row r="44" spans="1:46">
      <c r="Z44">
        <v>5.42</v>
      </c>
      <c r="AA44">
        <v>1.17</v>
      </c>
      <c r="AB44">
        <v>1.24</v>
      </c>
      <c r="AC44">
        <v>1.98</v>
      </c>
      <c r="AD44">
        <v>2.77</v>
      </c>
      <c r="AE44">
        <v>3.4</v>
      </c>
      <c r="AF44">
        <v>4.01</v>
      </c>
      <c r="AG44">
        <v>4.4800000000000004</v>
      </c>
      <c r="AH44">
        <v>5.05</v>
      </c>
      <c r="AI44">
        <v>5.73</v>
      </c>
      <c r="AJ44">
        <v>6.08</v>
      </c>
      <c r="AK44">
        <v>6.6</v>
      </c>
      <c r="AL44">
        <v>7.19</v>
      </c>
      <c r="AM44">
        <v>7.85</v>
      </c>
      <c r="AN44">
        <v>9.2899999999999991</v>
      </c>
      <c r="AO44">
        <v>10.99</v>
      </c>
      <c r="AP44">
        <v>12</v>
      </c>
      <c r="AQ44">
        <v>12.28</v>
      </c>
      <c r="AR44">
        <v>14.72</v>
      </c>
      <c r="AS44">
        <v>20.12</v>
      </c>
      <c r="AT44">
        <v>25.14</v>
      </c>
    </row>
    <row r="45" spans="1:46">
      <c r="Z45">
        <v>5.5</v>
      </c>
      <c r="AA45">
        <v>1.1499999999999999</v>
      </c>
      <c r="AB45">
        <v>1.23</v>
      </c>
      <c r="AC45">
        <v>1.97</v>
      </c>
      <c r="AD45">
        <v>2.76</v>
      </c>
      <c r="AE45">
        <v>3.4</v>
      </c>
      <c r="AF45">
        <v>4</v>
      </c>
      <c r="AG45">
        <v>4.4800000000000004</v>
      </c>
      <c r="AH45">
        <v>5.04</v>
      </c>
      <c r="AI45">
        <v>5.72</v>
      </c>
      <c r="AJ45">
        <v>6.07</v>
      </c>
      <c r="AK45">
        <v>6.59</v>
      </c>
      <c r="AL45">
        <v>7.19</v>
      </c>
      <c r="AM45">
        <v>7.84</v>
      </c>
      <c r="AN45">
        <v>9.2899999999999991</v>
      </c>
      <c r="AO45">
        <v>10.99</v>
      </c>
      <c r="AP45">
        <v>12</v>
      </c>
      <c r="AQ45">
        <v>12.29</v>
      </c>
      <c r="AR45">
        <v>14.75</v>
      </c>
      <c r="AS45">
        <v>20.190000000000001</v>
      </c>
      <c r="AT45">
        <v>25.23</v>
      </c>
    </row>
    <row r="46" spans="1:46">
      <c r="Z46">
        <v>5.58</v>
      </c>
      <c r="AA46">
        <v>1.1399999999999999</v>
      </c>
      <c r="AB46">
        <v>1.21</v>
      </c>
      <c r="AC46">
        <v>1.96</v>
      </c>
      <c r="AD46">
        <v>2.75</v>
      </c>
      <c r="AE46">
        <v>3.39</v>
      </c>
      <c r="AF46">
        <v>4</v>
      </c>
      <c r="AG46">
        <v>4.4800000000000004</v>
      </c>
      <c r="AH46">
        <v>5.0199999999999996</v>
      </c>
      <c r="AI46">
        <v>5.7</v>
      </c>
      <c r="AJ46">
        <v>6.06</v>
      </c>
      <c r="AK46">
        <v>6.58</v>
      </c>
      <c r="AL46">
        <v>7.18</v>
      </c>
      <c r="AM46">
        <v>7.83</v>
      </c>
      <c r="AN46">
        <v>9.2899999999999991</v>
      </c>
      <c r="AO46">
        <v>11</v>
      </c>
      <c r="AP46">
        <v>12.01</v>
      </c>
      <c r="AQ46">
        <v>12.31</v>
      </c>
      <c r="AR46">
        <v>14.78</v>
      </c>
      <c r="AS46">
        <v>20.260000000000002</v>
      </c>
      <c r="AT46">
        <v>25.32</v>
      </c>
    </row>
    <row r="47" spans="1:46">
      <c r="Z47">
        <v>5.67</v>
      </c>
      <c r="AA47">
        <v>1.1299999999999999</v>
      </c>
      <c r="AB47">
        <v>1.2</v>
      </c>
      <c r="AC47">
        <v>1.95</v>
      </c>
      <c r="AD47">
        <v>2.75</v>
      </c>
      <c r="AE47">
        <v>3.38</v>
      </c>
      <c r="AF47">
        <v>3.99</v>
      </c>
      <c r="AG47">
        <v>4.47</v>
      </c>
      <c r="AH47">
        <v>5.01</v>
      </c>
      <c r="AI47">
        <v>5.69</v>
      </c>
      <c r="AJ47">
        <v>6.05</v>
      </c>
      <c r="AK47">
        <v>6.57</v>
      </c>
      <c r="AL47">
        <v>7.17</v>
      </c>
      <c r="AM47">
        <v>7.82</v>
      </c>
      <c r="AN47">
        <v>9.3000000000000007</v>
      </c>
      <c r="AO47">
        <v>11</v>
      </c>
      <c r="AP47">
        <v>12.01</v>
      </c>
      <c r="AQ47">
        <v>12.32</v>
      </c>
      <c r="AR47">
        <v>14.81</v>
      </c>
      <c r="AS47">
        <v>20.329999999999998</v>
      </c>
      <c r="AT47">
        <v>25.41</v>
      </c>
    </row>
    <row r="48" spans="1:46">
      <c r="Z48">
        <v>5.75</v>
      </c>
      <c r="AA48">
        <v>1.1100000000000001</v>
      </c>
      <c r="AB48">
        <v>1.18</v>
      </c>
      <c r="AC48">
        <v>1.94</v>
      </c>
      <c r="AD48">
        <v>2.74</v>
      </c>
      <c r="AE48">
        <v>3.37</v>
      </c>
      <c r="AF48">
        <v>3.98</v>
      </c>
      <c r="AG48">
        <v>4.47</v>
      </c>
      <c r="AH48">
        <v>5</v>
      </c>
      <c r="AI48">
        <v>5.67</v>
      </c>
      <c r="AJ48">
        <v>6.04</v>
      </c>
      <c r="AK48">
        <v>6.56</v>
      </c>
      <c r="AL48">
        <v>7.17</v>
      </c>
      <c r="AM48">
        <v>7.81</v>
      </c>
      <c r="AN48">
        <v>9.3000000000000007</v>
      </c>
      <c r="AO48">
        <v>11</v>
      </c>
      <c r="AP48">
        <v>12.01</v>
      </c>
      <c r="AQ48">
        <v>12.34</v>
      </c>
      <c r="AR48">
        <v>14.84</v>
      </c>
      <c r="AS48">
        <v>20.399999999999999</v>
      </c>
      <c r="AT48">
        <v>25.5</v>
      </c>
    </row>
    <row r="49" spans="26:46">
      <c r="Z49">
        <v>5.83</v>
      </c>
      <c r="AA49">
        <v>1.1000000000000001</v>
      </c>
      <c r="AB49">
        <v>1.17</v>
      </c>
      <c r="AC49">
        <v>1.92</v>
      </c>
      <c r="AD49">
        <v>2.72</v>
      </c>
      <c r="AE49">
        <v>3.36</v>
      </c>
      <c r="AF49">
        <v>3.98</v>
      </c>
      <c r="AG49">
        <v>4.46</v>
      </c>
      <c r="AH49">
        <v>4.99</v>
      </c>
      <c r="AI49">
        <v>5.65</v>
      </c>
      <c r="AJ49">
        <v>6.04</v>
      </c>
      <c r="AK49">
        <v>6.54</v>
      </c>
      <c r="AL49">
        <v>7.16</v>
      </c>
      <c r="AM49">
        <v>7.8</v>
      </c>
      <c r="AN49">
        <v>9.3000000000000007</v>
      </c>
      <c r="AO49">
        <v>11.01</v>
      </c>
      <c r="AP49">
        <v>12.02</v>
      </c>
      <c r="AQ49">
        <v>12.35</v>
      </c>
      <c r="AR49">
        <v>14.87</v>
      </c>
      <c r="AS49">
        <v>20.47</v>
      </c>
      <c r="AT49">
        <v>25.59</v>
      </c>
    </row>
    <row r="50" spans="26:46">
      <c r="Z50">
        <v>5.92</v>
      </c>
      <c r="AA50">
        <v>1.08</v>
      </c>
      <c r="AB50">
        <v>1.1499999999999999</v>
      </c>
      <c r="AC50">
        <v>1.91</v>
      </c>
      <c r="AD50">
        <v>2.71</v>
      </c>
      <c r="AE50">
        <v>3.34</v>
      </c>
      <c r="AF50">
        <v>3.97</v>
      </c>
      <c r="AG50">
        <v>4.46</v>
      </c>
      <c r="AH50">
        <v>4.97</v>
      </c>
      <c r="AI50">
        <v>5.64</v>
      </c>
      <c r="AJ50">
        <v>6.03</v>
      </c>
      <c r="AK50">
        <v>6.53</v>
      </c>
      <c r="AL50">
        <v>7.15</v>
      </c>
      <c r="AM50">
        <v>7.79</v>
      </c>
      <c r="AN50">
        <v>9.3000000000000007</v>
      </c>
      <c r="AO50">
        <v>11.01</v>
      </c>
      <c r="AP50">
        <v>12.02</v>
      </c>
      <c r="AQ50">
        <v>12.36</v>
      </c>
      <c r="AR50">
        <v>14.9</v>
      </c>
      <c r="AS50">
        <v>20.53</v>
      </c>
      <c r="AT50">
        <v>25.68</v>
      </c>
    </row>
    <row r="51" spans="26:46">
      <c r="Z51">
        <v>6</v>
      </c>
      <c r="AA51">
        <v>1.06</v>
      </c>
      <c r="AB51">
        <v>1.1399999999999999</v>
      </c>
      <c r="AC51">
        <v>1.9</v>
      </c>
      <c r="AD51">
        <v>2.7</v>
      </c>
      <c r="AE51">
        <v>3.33</v>
      </c>
      <c r="AF51">
        <v>3.96</v>
      </c>
      <c r="AG51">
        <v>4.45</v>
      </c>
      <c r="AH51">
        <v>4.96</v>
      </c>
      <c r="AI51">
        <v>5.62</v>
      </c>
      <c r="AJ51">
        <v>6.02</v>
      </c>
      <c r="AK51">
        <v>6.52</v>
      </c>
      <c r="AL51">
        <v>7.15</v>
      </c>
      <c r="AM51">
        <v>7.78</v>
      </c>
      <c r="AN51">
        <v>9.3000000000000007</v>
      </c>
      <c r="AO51">
        <v>11.01</v>
      </c>
      <c r="AP51">
        <v>12.02</v>
      </c>
      <c r="AQ51">
        <v>12.38</v>
      </c>
      <c r="AR51">
        <v>14.94</v>
      </c>
      <c r="AS51">
        <v>20.6</v>
      </c>
      <c r="AT51">
        <v>25.77</v>
      </c>
    </row>
    <row r="52" spans="26:46">
      <c r="Z52">
        <v>6.08</v>
      </c>
      <c r="AA52">
        <v>1.05</v>
      </c>
      <c r="AB52">
        <v>1.1200000000000001</v>
      </c>
      <c r="AC52">
        <v>1.88</v>
      </c>
      <c r="AD52">
        <v>2.69</v>
      </c>
      <c r="AE52">
        <v>3.31</v>
      </c>
      <c r="AF52">
        <v>3.95</v>
      </c>
      <c r="AG52">
        <v>4.4400000000000004</v>
      </c>
      <c r="AH52">
        <v>4.9400000000000004</v>
      </c>
      <c r="AI52">
        <v>5.6</v>
      </c>
      <c r="AJ52">
        <v>6.01</v>
      </c>
      <c r="AK52">
        <v>6.51</v>
      </c>
      <c r="AL52">
        <v>7.14</v>
      </c>
      <c r="AM52">
        <v>7.77</v>
      </c>
      <c r="AN52">
        <v>9.3000000000000007</v>
      </c>
      <c r="AO52">
        <v>11.01</v>
      </c>
      <c r="AP52">
        <v>12.02</v>
      </c>
      <c r="AQ52">
        <v>12.4</v>
      </c>
      <c r="AR52">
        <v>14.97</v>
      </c>
      <c r="AS52">
        <v>20.67</v>
      </c>
      <c r="AT52">
        <v>25.86</v>
      </c>
    </row>
    <row r="53" spans="26:46">
      <c r="Z53">
        <v>6.17</v>
      </c>
      <c r="AA53">
        <v>1.03</v>
      </c>
      <c r="AB53">
        <v>1.1100000000000001</v>
      </c>
      <c r="AC53">
        <v>1.87</v>
      </c>
      <c r="AD53">
        <v>2.67</v>
      </c>
      <c r="AE53">
        <v>3.3</v>
      </c>
      <c r="AF53">
        <v>3.94</v>
      </c>
      <c r="AG53">
        <v>4.4400000000000004</v>
      </c>
      <c r="AH53">
        <v>4.93</v>
      </c>
      <c r="AI53">
        <v>5.58</v>
      </c>
      <c r="AJ53">
        <v>6</v>
      </c>
      <c r="AK53">
        <v>6.49</v>
      </c>
      <c r="AL53">
        <v>7.13</v>
      </c>
      <c r="AM53">
        <v>7.76</v>
      </c>
      <c r="AN53">
        <v>9.3000000000000007</v>
      </c>
      <c r="AO53">
        <v>11.01</v>
      </c>
      <c r="AP53">
        <v>12.02</v>
      </c>
      <c r="AQ53">
        <v>12.41</v>
      </c>
      <c r="AR53">
        <v>15</v>
      </c>
      <c r="AS53">
        <v>20.73</v>
      </c>
      <c r="AT53">
        <v>25.94</v>
      </c>
    </row>
    <row r="54" spans="26:46">
      <c r="Z54">
        <v>6.25</v>
      </c>
      <c r="AA54">
        <v>1.02</v>
      </c>
      <c r="AB54">
        <v>1.0900000000000001</v>
      </c>
      <c r="AC54">
        <v>1.85</v>
      </c>
      <c r="AD54">
        <v>2.66</v>
      </c>
      <c r="AE54">
        <v>3.28</v>
      </c>
      <c r="AF54">
        <v>3.92</v>
      </c>
      <c r="AG54">
        <v>4.43</v>
      </c>
      <c r="AH54">
        <v>4.91</v>
      </c>
      <c r="AI54">
        <v>5.57</v>
      </c>
      <c r="AJ54">
        <v>5.99</v>
      </c>
      <c r="AK54">
        <v>6.48</v>
      </c>
      <c r="AL54">
        <v>7.12</v>
      </c>
      <c r="AM54">
        <v>7.75</v>
      </c>
      <c r="AN54">
        <v>9.3000000000000007</v>
      </c>
      <c r="AO54">
        <v>11</v>
      </c>
      <c r="AP54">
        <v>12.02</v>
      </c>
      <c r="AQ54">
        <v>12.43</v>
      </c>
      <c r="AR54">
        <v>15.04</v>
      </c>
      <c r="AS54">
        <v>20.8</v>
      </c>
      <c r="AT54">
        <v>26.03</v>
      </c>
    </row>
    <row r="55" spans="26:46">
      <c r="Z55">
        <v>6.33</v>
      </c>
      <c r="AA55">
        <v>1</v>
      </c>
      <c r="AB55">
        <v>1.07</v>
      </c>
      <c r="AC55">
        <v>1.83</v>
      </c>
      <c r="AD55">
        <v>2.64</v>
      </c>
      <c r="AE55">
        <v>3.27</v>
      </c>
      <c r="AF55">
        <v>3.91</v>
      </c>
      <c r="AG55">
        <v>4.42</v>
      </c>
      <c r="AH55">
        <v>4.9000000000000004</v>
      </c>
      <c r="AI55">
        <v>5.55</v>
      </c>
      <c r="AJ55">
        <v>5.97</v>
      </c>
      <c r="AK55">
        <v>6.47</v>
      </c>
      <c r="AL55">
        <v>7.12</v>
      </c>
      <c r="AM55">
        <v>7.74</v>
      </c>
      <c r="AN55">
        <v>9.3000000000000007</v>
      </c>
      <c r="AO55">
        <v>11</v>
      </c>
      <c r="AP55">
        <v>12.02</v>
      </c>
      <c r="AQ55">
        <v>12.44</v>
      </c>
      <c r="AR55">
        <v>15.07</v>
      </c>
      <c r="AS55">
        <v>20.86</v>
      </c>
      <c r="AT55">
        <v>26.11</v>
      </c>
    </row>
    <row r="56" spans="26:46">
      <c r="Z56">
        <v>6.42</v>
      </c>
      <c r="AA56">
        <v>0.98</v>
      </c>
      <c r="AB56">
        <v>1.06</v>
      </c>
      <c r="AC56">
        <v>1.82</v>
      </c>
      <c r="AD56">
        <v>2.63</v>
      </c>
      <c r="AE56">
        <v>3.25</v>
      </c>
      <c r="AF56">
        <v>3.9</v>
      </c>
      <c r="AG56">
        <v>4.4000000000000004</v>
      </c>
      <c r="AH56">
        <v>4.88</v>
      </c>
      <c r="AI56">
        <v>5.53</v>
      </c>
      <c r="AJ56">
        <v>5.96</v>
      </c>
      <c r="AK56">
        <v>6.45</v>
      </c>
      <c r="AL56">
        <v>7.11</v>
      </c>
      <c r="AM56">
        <v>7.73</v>
      </c>
      <c r="AN56">
        <v>9.3000000000000007</v>
      </c>
      <c r="AO56">
        <v>11</v>
      </c>
      <c r="AP56">
        <v>12.02</v>
      </c>
      <c r="AQ56">
        <v>12.46</v>
      </c>
      <c r="AR56">
        <v>15.11</v>
      </c>
      <c r="AS56">
        <v>20.92</v>
      </c>
      <c r="AT56">
        <v>26.19</v>
      </c>
    </row>
    <row r="57" spans="26:46">
      <c r="Z57">
        <v>6.5</v>
      </c>
      <c r="AA57">
        <v>0.96</v>
      </c>
      <c r="AB57">
        <v>1.04</v>
      </c>
      <c r="AC57">
        <v>1.8</v>
      </c>
      <c r="AD57">
        <v>2.61</v>
      </c>
      <c r="AE57">
        <v>3.23</v>
      </c>
      <c r="AF57">
        <v>3.88</v>
      </c>
      <c r="AG57">
        <v>4.3899999999999997</v>
      </c>
      <c r="AH57">
        <v>4.8600000000000003</v>
      </c>
      <c r="AI57">
        <v>5.51</v>
      </c>
      <c r="AJ57">
        <v>5.95</v>
      </c>
      <c r="AK57">
        <v>6.44</v>
      </c>
      <c r="AL57">
        <v>7.1</v>
      </c>
      <c r="AM57">
        <v>7.72</v>
      </c>
      <c r="AN57">
        <v>9.3000000000000007</v>
      </c>
      <c r="AO57">
        <v>10.99</v>
      </c>
      <c r="AP57">
        <v>12.02</v>
      </c>
      <c r="AQ57">
        <v>12.48</v>
      </c>
      <c r="AR57">
        <v>15.14</v>
      </c>
      <c r="AS57">
        <v>20.99</v>
      </c>
      <c r="AT57">
        <v>26.27</v>
      </c>
    </row>
    <row r="58" spans="26:46">
      <c r="Z58">
        <v>6.58</v>
      </c>
      <c r="AA58">
        <v>0.94</v>
      </c>
      <c r="AB58">
        <v>1.02</v>
      </c>
      <c r="AC58">
        <v>1.78</v>
      </c>
      <c r="AD58">
        <v>2.59</v>
      </c>
      <c r="AE58">
        <v>3.21</v>
      </c>
      <c r="AF58">
        <v>3.86</v>
      </c>
      <c r="AG58">
        <v>4.38</v>
      </c>
      <c r="AH58">
        <v>4.84</v>
      </c>
      <c r="AI58">
        <v>5.49</v>
      </c>
      <c r="AJ58">
        <v>5.94</v>
      </c>
      <c r="AK58">
        <v>6.43</v>
      </c>
      <c r="AL58">
        <v>7.09</v>
      </c>
      <c r="AM58">
        <v>7.71</v>
      </c>
      <c r="AN58">
        <v>9.3000000000000007</v>
      </c>
      <c r="AO58">
        <v>10.99</v>
      </c>
      <c r="AP58">
        <v>12.02</v>
      </c>
      <c r="AQ58">
        <v>12.5</v>
      </c>
      <c r="AR58">
        <v>15.18</v>
      </c>
      <c r="AS58">
        <v>21.05</v>
      </c>
      <c r="AT58">
        <v>26.35</v>
      </c>
    </row>
    <row r="59" spans="26:46">
      <c r="Z59">
        <v>6.67</v>
      </c>
      <c r="AA59">
        <v>0.93</v>
      </c>
      <c r="AB59">
        <v>1</v>
      </c>
      <c r="AC59">
        <v>1.76</v>
      </c>
      <c r="AD59">
        <v>2.57</v>
      </c>
      <c r="AE59">
        <v>3.19</v>
      </c>
      <c r="AF59">
        <v>3.85</v>
      </c>
      <c r="AG59">
        <v>4.37</v>
      </c>
      <c r="AH59">
        <v>4.82</v>
      </c>
      <c r="AI59">
        <v>5.47</v>
      </c>
      <c r="AJ59">
        <v>5.93</v>
      </c>
      <c r="AK59">
        <v>6.41</v>
      </c>
      <c r="AL59">
        <v>7.08</v>
      </c>
      <c r="AM59">
        <v>7.7</v>
      </c>
      <c r="AN59">
        <v>9.3000000000000007</v>
      </c>
      <c r="AO59">
        <v>10.98</v>
      </c>
      <c r="AP59">
        <v>12.01</v>
      </c>
      <c r="AQ59">
        <v>12.51</v>
      </c>
      <c r="AR59">
        <v>15.22</v>
      </c>
      <c r="AS59">
        <v>21.11</v>
      </c>
      <c r="AT59">
        <v>26.43</v>
      </c>
    </row>
    <row r="60" spans="26:46">
      <c r="Z60">
        <v>6.75</v>
      </c>
      <c r="AA60">
        <v>0.91</v>
      </c>
      <c r="AB60">
        <v>0.98</v>
      </c>
      <c r="AC60">
        <v>1.74</v>
      </c>
      <c r="AD60">
        <v>2.5499999999999998</v>
      </c>
      <c r="AE60">
        <v>3.17</v>
      </c>
      <c r="AF60">
        <v>3.83</v>
      </c>
      <c r="AG60">
        <v>4.3499999999999996</v>
      </c>
      <c r="AH60">
        <v>4.8</v>
      </c>
      <c r="AI60">
        <v>5.45</v>
      </c>
      <c r="AJ60">
        <v>5.92</v>
      </c>
      <c r="AK60">
        <v>6.4</v>
      </c>
      <c r="AL60">
        <v>7.07</v>
      </c>
      <c r="AM60">
        <v>7.69</v>
      </c>
      <c r="AN60">
        <v>9.3000000000000007</v>
      </c>
      <c r="AO60">
        <v>10.98</v>
      </c>
      <c r="AP60">
        <v>12.01</v>
      </c>
      <c r="AQ60">
        <v>12.53</v>
      </c>
      <c r="AR60">
        <v>15.25</v>
      </c>
      <c r="AS60">
        <v>21.17</v>
      </c>
      <c r="AT60">
        <v>26.51</v>
      </c>
    </row>
    <row r="61" spans="26:46">
      <c r="Z61">
        <v>6.83</v>
      </c>
      <c r="AA61">
        <v>0.89</v>
      </c>
      <c r="AB61">
        <v>0.96</v>
      </c>
      <c r="AC61">
        <v>1.72</v>
      </c>
      <c r="AD61">
        <v>2.5299999999999998</v>
      </c>
      <c r="AE61">
        <v>3.14</v>
      </c>
      <c r="AF61">
        <v>3.81</v>
      </c>
      <c r="AG61">
        <v>4.33</v>
      </c>
      <c r="AH61">
        <v>4.78</v>
      </c>
      <c r="AI61">
        <v>5.43</v>
      </c>
      <c r="AJ61">
        <v>5.9</v>
      </c>
      <c r="AK61">
        <v>6.39</v>
      </c>
      <c r="AL61">
        <v>7.06</v>
      </c>
      <c r="AM61">
        <v>7.67</v>
      </c>
      <c r="AN61">
        <v>9.2899999999999991</v>
      </c>
      <c r="AO61">
        <v>10.97</v>
      </c>
      <c r="AP61">
        <v>12.01</v>
      </c>
      <c r="AQ61">
        <v>12.55</v>
      </c>
      <c r="AR61">
        <v>15.29</v>
      </c>
      <c r="AS61">
        <v>21.24</v>
      </c>
      <c r="AT61">
        <v>26.59</v>
      </c>
    </row>
    <row r="62" spans="26:46">
      <c r="Z62">
        <v>6.92</v>
      </c>
      <c r="AA62">
        <v>0.87</v>
      </c>
      <c r="AB62">
        <v>0.94</v>
      </c>
      <c r="AC62">
        <v>1.7</v>
      </c>
      <c r="AD62">
        <v>2.5099999999999998</v>
      </c>
      <c r="AE62">
        <v>3.12</v>
      </c>
      <c r="AF62">
        <v>3.79</v>
      </c>
      <c r="AG62">
        <v>4.32</v>
      </c>
      <c r="AH62">
        <v>4.76</v>
      </c>
      <c r="AI62">
        <v>5.41</v>
      </c>
      <c r="AJ62">
        <v>5.89</v>
      </c>
      <c r="AK62">
        <v>6.37</v>
      </c>
      <c r="AL62">
        <v>7.06</v>
      </c>
      <c r="AM62">
        <v>7.66</v>
      </c>
      <c r="AN62">
        <v>9.2899999999999991</v>
      </c>
      <c r="AO62">
        <v>10.96</v>
      </c>
      <c r="AP62">
        <v>12</v>
      </c>
      <c r="AQ62">
        <v>12.57</v>
      </c>
      <c r="AR62">
        <v>15.33</v>
      </c>
      <c r="AS62">
        <v>21.3</v>
      </c>
      <c r="AT62">
        <v>26.67</v>
      </c>
    </row>
    <row r="63" spans="26:46">
      <c r="Z63">
        <v>7</v>
      </c>
      <c r="AA63">
        <v>0.85</v>
      </c>
      <c r="AB63">
        <v>0.92</v>
      </c>
      <c r="AC63">
        <v>1.68</v>
      </c>
      <c r="AD63">
        <v>2.4900000000000002</v>
      </c>
      <c r="AE63">
        <v>3.09</v>
      </c>
      <c r="AF63">
        <v>3.77</v>
      </c>
      <c r="AG63">
        <v>4.3</v>
      </c>
      <c r="AH63">
        <v>4.74</v>
      </c>
      <c r="AI63">
        <v>5.39</v>
      </c>
      <c r="AJ63">
        <v>5.88</v>
      </c>
      <c r="AK63">
        <v>6.36</v>
      </c>
      <c r="AL63">
        <v>7.05</v>
      </c>
      <c r="AM63">
        <v>7.65</v>
      </c>
      <c r="AN63">
        <v>9.2899999999999991</v>
      </c>
      <c r="AO63">
        <v>10.95</v>
      </c>
      <c r="AP63">
        <v>12</v>
      </c>
      <c r="AQ63">
        <v>12.59</v>
      </c>
      <c r="AR63">
        <v>15.37</v>
      </c>
      <c r="AS63">
        <v>21.36</v>
      </c>
      <c r="AT63">
        <v>26.74</v>
      </c>
    </row>
    <row r="64" spans="26:46">
      <c r="Z64">
        <v>7.08</v>
      </c>
      <c r="AA64">
        <v>0.83</v>
      </c>
      <c r="AB64">
        <v>0.9</v>
      </c>
      <c r="AC64">
        <v>1.66</v>
      </c>
      <c r="AD64">
        <v>2.4700000000000002</v>
      </c>
      <c r="AE64">
        <v>3.07</v>
      </c>
      <c r="AF64">
        <v>3.75</v>
      </c>
      <c r="AG64">
        <v>4.28</v>
      </c>
      <c r="AH64">
        <v>4.72</v>
      </c>
      <c r="AI64">
        <v>5.36</v>
      </c>
      <c r="AJ64">
        <v>5.86</v>
      </c>
      <c r="AK64">
        <v>6.34</v>
      </c>
      <c r="AL64">
        <v>7.04</v>
      </c>
      <c r="AM64">
        <v>7.64</v>
      </c>
      <c r="AN64">
        <v>9.2799999999999994</v>
      </c>
      <c r="AO64">
        <v>10.94</v>
      </c>
      <c r="AP64">
        <v>12</v>
      </c>
      <c r="AQ64">
        <v>12.61</v>
      </c>
      <c r="AR64">
        <v>15.41</v>
      </c>
      <c r="AS64">
        <v>21.42</v>
      </c>
      <c r="AT64">
        <v>26.82</v>
      </c>
    </row>
    <row r="65" spans="26:46">
      <c r="Z65">
        <v>7.17</v>
      </c>
      <c r="AA65">
        <v>0.81</v>
      </c>
      <c r="AB65">
        <v>0.88</v>
      </c>
      <c r="AC65">
        <v>1.64</v>
      </c>
      <c r="AD65">
        <v>2.44</v>
      </c>
      <c r="AE65">
        <v>3.04</v>
      </c>
      <c r="AF65">
        <v>3.73</v>
      </c>
      <c r="AG65">
        <v>4.26</v>
      </c>
      <c r="AH65">
        <v>4.7</v>
      </c>
      <c r="AI65">
        <v>5.34</v>
      </c>
      <c r="AJ65">
        <v>5.85</v>
      </c>
      <c r="AK65">
        <v>6.33</v>
      </c>
      <c r="AL65">
        <v>7.03</v>
      </c>
      <c r="AM65">
        <v>7.63</v>
      </c>
      <c r="AN65">
        <v>9.2799999999999994</v>
      </c>
      <c r="AO65">
        <v>10.93</v>
      </c>
      <c r="AP65">
        <v>11.99</v>
      </c>
      <c r="AQ65">
        <v>12.63</v>
      </c>
      <c r="AR65">
        <v>15.45</v>
      </c>
      <c r="AS65">
        <v>21.48</v>
      </c>
      <c r="AT65">
        <v>26.89</v>
      </c>
    </row>
    <row r="66" spans="26:46">
      <c r="Z66">
        <v>7.25</v>
      </c>
      <c r="AA66">
        <v>0.79</v>
      </c>
      <c r="AB66">
        <v>0.86</v>
      </c>
      <c r="AC66">
        <v>1.62</v>
      </c>
      <c r="AD66">
        <v>2.42</v>
      </c>
      <c r="AE66">
        <v>3.01</v>
      </c>
      <c r="AF66">
        <v>3.7</v>
      </c>
      <c r="AG66">
        <v>4.24</v>
      </c>
      <c r="AH66">
        <v>4.68</v>
      </c>
      <c r="AI66">
        <v>5.32</v>
      </c>
      <c r="AJ66">
        <v>5.84</v>
      </c>
      <c r="AK66">
        <v>6.31</v>
      </c>
      <c r="AL66">
        <v>7.02</v>
      </c>
      <c r="AM66">
        <v>7.61</v>
      </c>
      <c r="AN66">
        <v>9.2799999999999994</v>
      </c>
      <c r="AO66">
        <v>10.92</v>
      </c>
      <c r="AP66">
        <v>11.99</v>
      </c>
      <c r="AQ66">
        <v>12.65</v>
      </c>
      <c r="AR66">
        <v>15.49</v>
      </c>
      <c r="AS66">
        <v>21.53</v>
      </c>
      <c r="AT66">
        <v>26.96</v>
      </c>
    </row>
    <row r="67" spans="26:46">
      <c r="Z67">
        <v>7.33</v>
      </c>
      <c r="AA67">
        <v>0.77</v>
      </c>
      <c r="AB67">
        <v>0.84</v>
      </c>
      <c r="AC67">
        <v>1.59</v>
      </c>
      <c r="AD67">
        <v>2.39</v>
      </c>
      <c r="AE67">
        <v>2.99</v>
      </c>
      <c r="AF67">
        <v>3.68</v>
      </c>
      <c r="AG67">
        <v>4.22</v>
      </c>
      <c r="AH67">
        <v>4.6500000000000004</v>
      </c>
      <c r="AI67">
        <v>5.29</v>
      </c>
      <c r="AJ67">
        <v>5.82</v>
      </c>
      <c r="AK67">
        <v>6.3</v>
      </c>
      <c r="AL67">
        <v>7.01</v>
      </c>
      <c r="AM67">
        <v>7.6</v>
      </c>
      <c r="AN67">
        <v>9.27</v>
      </c>
      <c r="AO67">
        <v>10.91</v>
      </c>
      <c r="AP67">
        <v>11.98</v>
      </c>
      <c r="AQ67">
        <v>12.67</v>
      </c>
      <c r="AR67">
        <v>15.53</v>
      </c>
      <c r="AS67">
        <v>21.59</v>
      </c>
      <c r="AT67">
        <v>27.03</v>
      </c>
    </row>
    <row r="68" spans="26:46">
      <c r="Z68">
        <v>7.42</v>
      </c>
      <c r="AA68">
        <v>0.74</v>
      </c>
      <c r="AB68">
        <v>0.82</v>
      </c>
      <c r="AC68">
        <v>1.57</v>
      </c>
      <c r="AD68">
        <v>2.37</v>
      </c>
      <c r="AE68">
        <v>2.96</v>
      </c>
      <c r="AF68">
        <v>3.66</v>
      </c>
      <c r="AG68">
        <v>4.2</v>
      </c>
      <c r="AH68">
        <v>4.63</v>
      </c>
      <c r="AI68">
        <v>5.27</v>
      </c>
      <c r="AJ68">
        <v>5.81</v>
      </c>
      <c r="AK68">
        <v>6.28</v>
      </c>
      <c r="AL68">
        <v>6.99</v>
      </c>
      <c r="AM68">
        <v>7.59</v>
      </c>
      <c r="AN68">
        <v>9.27</v>
      </c>
      <c r="AO68">
        <v>10.9</v>
      </c>
      <c r="AP68">
        <v>11.97</v>
      </c>
      <c r="AQ68">
        <v>12.69</v>
      </c>
      <c r="AR68">
        <v>15.57</v>
      </c>
      <c r="AS68">
        <v>21.65</v>
      </c>
      <c r="AT68">
        <v>27.1</v>
      </c>
    </row>
    <row r="69" spans="26:46">
      <c r="Z69">
        <v>7.5</v>
      </c>
      <c r="AA69">
        <v>0.72</v>
      </c>
      <c r="AB69">
        <v>0.8</v>
      </c>
      <c r="AC69">
        <v>1.54</v>
      </c>
      <c r="AD69">
        <v>2.34</v>
      </c>
      <c r="AE69">
        <v>2.93</v>
      </c>
      <c r="AF69">
        <v>3.63</v>
      </c>
      <c r="AG69">
        <v>4.17</v>
      </c>
      <c r="AH69">
        <v>4.5999999999999996</v>
      </c>
      <c r="AI69">
        <v>5.25</v>
      </c>
      <c r="AJ69">
        <v>5.79</v>
      </c>
      <c r="AK69">
        <v>6.27</v>
      </c>
      <c r="AL69">
        <v>6.98</v>
      </c>
      <c r="AM69">
        <v>7.58</v>
      </c>
      <c r="AN69">
        <v>9.26</v>
      </c>
      <c r="AO69">
        <v>10.88</v>
      </c>
      <c r="AP69">
        <v>11.97</v>
      </c>
      <c r="AQ69">
        <v>12.71</v>
      </c>
      <c r="AR69">
        <v>15.61</v>
      </c>
      <c r="AS69">
        <v>21.71</v>
      </c>
      <c r="AT69">
        <v>27.17</v>
      </c>
    </row>
    <row r="70" spans="26:46">
      <c r="Z70">
        <v>7.58</v>
      </c>
      <c r="AA70">
        <v>0.7</v>
      </c>
      <c r="AB70">
        <v>0.77</v>
      </c>
      <c r="AC70">
        <v>1.52</v>
      </c>
      <c r="AD70">
        <v>2.31</v>
      </c>
      <c r="AE70">
        <v>2.89</v>
      </c>
      <c r="AF70">
        <v>3.6</v>
      </c>
      <c r="AG70">
        <v>4.1500000000000004</v>
      </c>
      <c r="AH70">
        <v>4.58</v>
      </c>
      <c r="AI70">
        <v>5.22</v>
      </c>
      <c r="AJ70">
        <v>5.78</v>
      </c>
      <c r="AK70">
        <v>6.25</v>
      </c>
      <c r="AL70">
        <v>6.97</v>
      </c>
      <c r="AM70">
        <v>7.56</v>
      </c>
      <c r="AN70">
        <v>9.25</v>
      </c>
      <c r="AO70">
        <v>10.87</v>
      </c>
      <c r="AP70">
        <v>11.96</v>
      </c>
      <c r="AQ70">
        <v>12.73</v>
      </c>
      <c r="AR70">
        <v>15.65</v>
      </c>
      <c r="AS70">
        <v>21.76</v>
      </c>
      <c r="AT70">
        <v>27.24</v>
      </c>
    </row>
    <row r="71" spans="26:46">
      <c r="Z71">
        <v>7.67</v>
      </c>
      <c r="AA71">
        <v>0.68</v>
      </c>
      <c r="AB71">
        <v>0.75</v>
      </c>
      <c r="AC71">
        <v>1.49</v>
      </c>
      <c r="AD71">
        <v>2.2799999999999998</v>
      </c>
      <c r="AE71">
        <v>2.86</v>
      </c>
      <c r="AF71">
        <v>3.58</v>
      </c>
      <c r="AG71">
        <v>4.12</v>
      </c>
      <c r="AH71">
        <v>4.55</v>
      </c>
      <c r="AI71">
        <v>5.2</v>
      </c>
      <c r="AJ71">
        <v>5.76</v>
      </c>
      <c r="AK71">
        <v>6.24</v>
      </c>
      <c r="AL71">
        <v>6.96</v>
      </c>
      <c r="AM71">
        <v>7.55</v>
      </c>
      <c r="AN71">
        <v>9.25</v>
      </c>
      <c r="AO71">
        <v>10.85</v>
      </c>
      <c r="AP71">
        <v>11.95</v>
      </c>
      <c r="AQ71">
        <v>12.75</v>
      </c>
      <c r="AR71">
        <v>15.7</v>
      </c>
      <c r="AS71">
        <v>21.82</v>
      </c>
      <c r="AT71">
        <v>27.31</v>
      </c>
    </row>
    <row r="72" spans="26:46">
      <c r="Z72">
        <v>7.75</v>
      </c>
      <c r="AA72">
        <v>0.65</v>
      </c>
      <c r="AB72">
        <v>0.73</v>
      </c>
      <c r="AC72">
        <v>1.47</v>
      </c>
      <c r="AD72">
        <v>2.25</v>
      </c>
      <c r="AE72">
        <v>2.83</v>
      </c>
      <c r="AF72">
        <v>3.55</v>
      </c>
      <c r="AG72">
        <v>4.0999999999999996</v>
      </c>
      <c r="AH72">
        <v>4.53</v>
      </c>
      <c r="AI72">
        <v>5.17</v>
      </c>
      <c r="AJ72">
        <v>5.75</v>
      </c>
      <c r="AK72">
        <v>6.22</v>
      </c>
      <c r="AL72">
        <v>6.95</v>
      </c>
      <c r="AM72">
        <v>7.54</v>
      </c>
      <c r="AN72">
        <v>9.24</v>
      </c>
      <c r="AO72">
        <v>10.84</v>
      </c>
      <c r="AP72">
        <v>11.94</v>
      </c>
      <c r="AQ72">
        <v>12.77</v>
      </c>
      <c r="AR72">
        <v>15.74</v>
      </c>
      <c r="AS72">
        <v>21.87</v>
      </c>
      <c r="AT72">
        <v>27.38</v>
      </c>
    </row>
    <row r="73" spans="26:46">
      <c r="Z73">
        <v>7.83</v>
      </c>
      <c r="AA73">
        <v>0.63</v>
      </c>
      <c r="AB73">
        <v>0.7</v>
      </c>
      <c r="AC73">
        <v>1.44</v>
      </c>
      <c r="AD73">
        <v>2.2200000000000002</v>
      </c>
      <c r="AE73">
        <v>2.8</v>
      </c>
      <c r="AF73">
        <v>3.52</v>
      </c>
      <c r="AG73">
        <v>4.07</v>
      </c>
      <c r="AH73">
        <v>4.5</v>
      </c>
      <c r="AI73">
        <v>5.15</v>
      </c>
      <c r="AJ73">
        <v>5.73</v>
      </c>
      <c r="AK73">
        <v>6.21</v>
      </c>
      <c r="AL73">
        <v>6.94</v>
      </c>
      <c r="AM73">
        <v>7.52</v>
      </c>
      <c r="AN73">
        <v>9.23</v>
      </c>
      <c r="AO73">
        <v>10.82</v>
      </c>
      <c r="AP73">
        <v>11.94</v>
      </c>
      <c r="AQ73">
        <v>12.79</v>
      </c>
      <c r="AR73">
        <v>15.78</v>
      </c>
      <c r="AS73">
        <v>21.93</v>
      </c>
      <c r="AT73">
        <v>27.44</v>
      </c>
    </row>
    <row r="74" spans="26:46">
      <c r="Z74">
        <v>7.92</v>
      </c>
      <c r="AA74">
        <v>0.61</v>
      </c>
      <c r="AB74">
        <v>0.68</v>
      </c>
      <c r="AC74">
        <v>1.41</v>
      </c>
      <c r="AD74">
        <v>2.19</v>
      </c>
      <c r="AE74">
        <v>2.76</v>
      </c>
      <c r="AF74">
        <v>3.49</v>
      </c>
      <c r="AG74">
        <v>4.04</v>
      </c>
      <c r="AH74">
        <v>4.47</v>
      </c>
      <c r="AI74">
        <v>5.12</v>
      </c>
      <c r="AJ74">
        <v>5.71</v>
      </c>
      <c r="AK74">
        <v>6.19</v>
      </c>
      <c r="AL74">
        <v>6.93</v>
      </c>
      <c r="AM74">
        <v>7.51</v>
      </c>
      <c r="AN74">
        <v>9.23</v>
      </c>
      <c r="AO74">
        <v>10.8</v>
      </c>
      <c r="AP74">
        <v>11.93</v>
      </c>
      <c r="AQ74">
        <v>12.82</v>
      </c>
      <c r="AR74">
        <v>15.83</v>
      </c>
      <c r="AS74">
        <v>21.98</v>
      </c>
      <c r="AT74">
        <v>27.51</v>
      </c>
    </row>
    <row r="75" spans="26:46">
      <c r="Z75">
        <v>8</v>
      </c>
      <c r="AA75">
        <v>0.57999999999999996</v>
      </c>
      <c r="AB75">
        <v>0.65</v>
      </c>
      <c r="AC75">
        <v>1.39</v>
      </c>
      <c r="AD75">
        <v>2.16</v>
      </c>
      <c r="AE75">
        <v>2.73</v>
      </c>
      <c r="AF75">
        <v>3.46</v>
      </c>
      <c r="AG75">
        <v>4.01</v>
      </c>
      <c r="AH75">
        <v>4.45</v>
      </c>
      <c r="AI75">
        <v>5.09</v>
      </c>
      <c r="AJ75">
        <v>5.7</v>
      </c>
      <c r="AK75">
        <v>6.17</v>
      </c>
      <c r="AL75">
        <v>6.91</v>
      </c>
      <c r="AM75">
        <v>7.5</v>
      </c>
      <c r="AN75">
        <v>9.2200000000000006</v>
      </c>
      <c r="AO75">
        <v>10.79</v>
      </c>
      <c r="AP75">
        <v>11.92</v>
      </c>
      <c r="AQ75">
        <v>12.84</v>
      </c>
      <c r="AR75">
        <v>15.87</v>
      </c>
      <c r="AS75">
        <v>22.04</v>
      </c>
      <c r="AT75">
        <v>27.57</v>
      </c>
    </row>
    <row r="76" spans="26:46">
      <c r="Z76">
        <v>8.08</v>
      </c>
      <c r="AA76">
        <v>0.56000000000000005</v>
      </c>
      <c r="AB76">
        <v>0.63</v>
      </c>
      <c r="AC76">
        <v>1.36</v>
      </c>
      <c r="AD76">
        <v>2.13</v>
      </c>
      <c r="AE76">
        <v>2.69</v>
      </c>
      <c r="AF76">
        <v>3.42</v>
      </c>
      <c r="AG76">
        <v>3.98</v>
      </c>
      <c r="AH76">
        <v>4.42</v>
      </c>
      <c r="AI76">
        <v>5.07</v>
      </c>
      <c r="AJ76">
        <v>5.68</v>
      </c>
      <c r="AK76">
        <v>6.16</v>
      </c>
      <c r="AL76">
        <v>6.9</v>
      </c>
      <c r="AM76">
        <v>7.48</v>
      </c>
      <c r="AN76">
        <v>9.2100000000000009</v>
      </c>
      <c r="AO76">
        <v>10.77</v>
      </c>
      <c r="AP76">
        <v>11.91</v>
      </c>
      <c r="AQ76">
        <v>12.86</v>
      </c>
      <c r="AR76">
        <v>15.92</v>
      </c>
      <c r="AS76">
        <v>22.09</v>
      </c>
      <c r="AT76">
        <v>27.63</v>
      </c>
    </row>
    <row r="77" spans="26:46">
      <c r="Z77">
        <v>8.17</v>
      </c>
      <c r="AA77">
        <v>0.53</v>
      </c>
      <c r="AB77">
        <v>0.6</v>
      </c>
      <c r="AC77">
        <v>1.33</v>
      </c>
      <c r="AD77">
        <v>2.1</v>
      </c>
      <c r="AE77">
        <v>2.65</v>
      </c>
      <c r="AF77">
        <v>3.39</v>
      </c>
      <c r="AG77">
        <v>3.95</v>
      </c>
      <c r="AH77">
        <v>4.3899999999999997</v>
      </c>
      <c r="AI77">
        <v>5.04</v>
      </c>
      <c r="AJ77">
        <v>5.66</v>
      </c>
      <c r="AK77">
        <v>6.14</v>
      </c>
      <c r="AL77">
        <v>6.89</v>
      </c>
      <c r="AM77">
        <v>7.47</v>
      </c>
      <c r="AN77">
        <v>9.1999999999999993</v>
      </c>
      <c r="AO77">
        <v>10.75</v>
      </c>
      <c r="AP77">
        <v>11.9</v>
      </c>
      <c r="AQ77">
        <v>12.88</v>
      </c>
      <c r="AR77">
        <v>15.96</v>
      </c>
      <c r="AS77">
        <v>22.14</v>
      </c>
      <c r="AT77">
        <v>27.69</v>
      </c>
    </row>
    <row r="78" spans="26:46">
      <c r="Z78">
        <v>8.25</v>
      </c>
      <c r="AA78">
        <v>0.51</v>
      </c>
      <c r="AB78">
        <v>0.57999999999999996</v>
      </c>
      <c r="AC78">
        <v>1.3</v>
      </c>
      <c r="AD78">
        <v>2.06</v>
      </c>
      <c r="AE78">
        <v>2.61</v>
      </c>
      <c r="AF78">
        <v>3.36</v>
      </c>
      <c r="AG78">
        <v>3.92</v>
      </c>
      <c r="AH78">
        <v>4.3600000000000003</v>
      </c>
      <c r="AI78">
        <v>5.01</v>
      </c>
      <c r="AJ78">
        <v>5.64</v>
      </c>
      <c r="AK78">
        <v>6.12</v>
      </c>
      <c r="AL78">
        <v>6.88</v>
      </c>
      <c r="AM78">
        <v>7.45</v>
      </c>
      <c r="AN78">
        <v>9.19</v>
      </c>
      <c r="AO78">
        <v>10.73</v>
      </c>
      <c r="AP78">
        <v>11.89</v>
      </c>
      <c r="AQ78">
        <v>12.91</v>
      </c>
      <c r="AR78">
        <v>16.010000000000002</v>
      </c>
      <c r="AS78">
        <v>22.2</v>
      </c>
      <c r="AT78">
        <v>27.75</v>
      </c>
    </row>
    <row r="79" spans="26:46">
      <c r="Z79">
        <v>8.33</v>
      </c>
      <c r="AA79">
        <v>0.48</v>
      </c>
      <c r="AB79">
        <v>0.55000000000000004</v>
      </c>
      <c r="AC79">
        <v>1.27</v>
      </c>
      <c r="AD79">
        <v>2.0299999999999998</v>
      </c>
      <c r="AE79">
        <v>2.57</v>
      </c>
      <c r="AF79">
        <v>3.32</v>
      </c>
      <c r="AG79">
        <v>3.89</v>
      </c>
      <c r="AH79">
        <v>4.33</v>
      </c>
      <c r="AI79">
        <v>4.99</v>
      </c>
      <c r="AJ79">
        <v>5.63</v>
      </c>
      <c r="AK79">
        <v>6.11</v>
      </c>
      <c r="AL79">
        <v>6.86</v>
      </c>
      <c r="AM79">
        <v>7.44</v>
      </c>
      <c r="AN79">
        <v>9.18</v>
      </c>
      <c r="AO79">
        <v>10.71</v>
      </c>
      <c r="AP79">
        <v>11.88</v>
      </c>
      <c r="AQ79">
        <v>12.93</v>
      </c>
      <c r="AR79">
        <v>16.059999999999999</v>
      </c>
      <c r="AS79">
        <v>22.25</v>
      </c>
      <c r="AT79">
        <v>27.81</v>
      </c>
    </row>
    <row r="80" spans="26:46">
      <c r="Z80">
        <v>8.42</v>
      </c>
      <c r="AA80">
        <v>0.46</v>
      </c>
      <c r="AB80">
        <v>0.53</v>
      </c>
      <c r="AC80">
        <v>1.24</v>
      </c>
      <c r="AD80">
        <v>1.99</v>
      </c>
      <c r="AE80">
        <v>2.5299999999999998</v>
      </c>
      <c r="AF80">
        <v>3.29</v>
      </c>
      <c r="AG80">
        <v>3.86</v>
      </c>
      <c r="AH80">
        <v>4.3</v>
      </c>
      <c r="AI80">
        <v>4.96</v>
      </c>
      <c r="AJ80">
        <v>5.61</v>
      </c>
      <c r="AK80">
        <v>6.09</v>
      </c>
      <c r="AL80">
        <v>6.85</v>
      </c>
      <c r="AM80">
        <v>7.43</v>
      </c>
      <c r="AN80">
        <v>9.17</v>
      </c>
      <c r="AO80">
        <v>10.69</v>
      </c>
      <c r="AP80">
        <v>11.86</v>
      </c>
      <c r="AQ80">
        <v>12.96</v>
      </c>
      <c r="AR80">
        <v>16.100000000000001</v>
      </c>
      <c r="AS80">
        <v>22.3</v>
      </c>
      <c r="AT80">
        <v>27.87</v>
      </c>
    </row>
    <row r="81" spans="26:46">
      <c r="Z81">
        <v>8.5</v>
      </c>
      <c r="AA81">
        <v>0.43</v>
      </c>
      <c r="AB81">
        <v>0.5</v>
      </c>
      <c r="AC81">
        <v>1.21</v>
      </c>
      <c r="AD81">
        <v>1.95</v>
      </c>
      <c r="AE81">
        <v>2.4900000000000002</v>
      </c>
      <c r="AF81">
        <v>3.25</v>
      </c>
      <c r="AG81">
        <v>3.82</v>
      </c>
      <c r="AH81">
        <v>4.2699999999999996</v>
      </c>
      <c r="AI81">
        <v>4.93</v>
      </c>
      <c r="AJ81">
        <v>5.59</v>
      </c>
      <c r="AK81">
        <v>6.07</v>
      </c>
      <c r="AL81">
        <v>6.84</v>
      </c>
      <c r="AM81">
        <v>7.41</v>
      </c>
      <c r="AN81">
        <v>9.16</v>
      </c>
      <c r="AO81">
        <v>10.66</v>
      </c>
      <c r="AP81">
        <v>11.85</v>
      </c>
      <c r="AQ81">
        <v>12.98</v>
      </c>
      <c r="AR81">
        <v>16.149999999999999</v>
      </c>
      <c r="AS81">
        <v>22.35</v>
      </c>
      <c r="AT81">
        <v>27.93</v>
      </c>
    </row>
    <row r="82" spans="26:46">
      <c r="Z82">
        <v>8.58</v>
      </c>
      <c r="AA82">
        <v>0.41</v>
      </c>
      <c r="AB82">
        <v>0.47</v>
      </c>
      <c r="AC82">
        <v>1.17</v>
      </c>
      <c r="AD82">
        <v>1.92</v>
      </c>
      <c r="AE82">
        <v>2.4500000000000002</v>
      </c>
      <c r="AF82">
        <v>3.21</v>
      </c>
      <c r="AG82">
        <v>3.79</v>
      </c>
      <c r="AH82">
        <v>4.24</v>
      </c>
      <c r="AI82">
        <v>4.9000000000000004</v>
      </c>
      <c r="AJ82">
        <v>5.57</v>
      </c>
      <c r="AK82">
        <v>6.06</v>
      </c>
      <c r="AL82">
        <v>6.82</v>
      </c>
      <c r="AM82">
        <v>7.4</v>
      </c>
      <c r="AN82">
        <v>9.15</v>
      </c>
      <c r="AO82">
        <v>10.64</v>
      </c>
      <c r="AP82">
        <v>11.84</v>
      </c>
      <c r="AQ82">
        <v>13.01</v>
      </c>
      <c r="AR82">
        <v>16.2</v>
      </c>
      <c r="AS82">
        <v>22.4</v>
      </c>
      <c r="AT82">
        <v>27.99</v>
      </c>
    </row>
    <row r="83" spans="26:46">
      <c r="Z83">
        <v>8.67</v>
      </c>
      <c r="AA83">
        <v>0.38</v>
      </c>
      <c r="AB83">
        <v>0.45</v>
      </c>
      <c r="AC83">
        <v>1.1399999999999999</v>
      </c>
      <c r="AD83">
        <v>1.88</v>
      </c>
      <c r="AE83">
        <v>2.4</v>
      </c>
      <c r="AF83">
        <v>3.17</v>
      </c>
      <c r="AG83">
        <v>3.75</v>
      </c>
      <c r="AH83">
        <v>4.2</v>
      </c>
      <c r="AI83">
        <v>4.87</v>
      </c>
      <c r="AJ83">
        <v>5.55</v>
      </c>
      <c r="AK83">
        <v>6.04</v>
      </c>
      <c r="AL83">
        <v>6.81</v>
      </c>
      <c r="AM83">
        <v>7.38</v>
      </c>
      <c r="AN83">
        <v>9.14</v>
      </c>
      <c r="AO83">
        <v>10.62</v>
      </c>
      <c r="AP83">
        <v>11.83</v>
      </c>
      <c r="AQ83">
        <v>13.03</v>
      </c>
      <c r="AR83">
        <v>16.25</v>
      </c>
      <c r="AS83">
        <v>22.45</v>
      </c>
      <c r="AT83">
        <v>28.04</v>
      </c>
    </row>
    <row r="84" spans="26:46">
      <c r="Z84">
        <v>8.75</v>
      </c>
      <c r="AA84">
        <v>0.35</v>
      </c>
      <c r="AB84">
        <v>0.42</v>
      </c>
      <c r="AC84">
        <v>1.1100000000000001</v>
      </c>
      <c r="AD84">
        <v>1.84</v>
      </c>
      <c r="AE84">
        <v>2.36</v>
      </c>
      <c r="AF84">
        <v>3.13</v>
      </c>
      <c r="AG84">
        <v>3.71</v>
      </c>
      <c r="AH84">
        <v>4.17</v>
      </c>
      <c r="AI84">
        <v>4.84</v>
      </c>
      <c r="AJ84">
        <v>5.53</v>
      </c>
      <c r="AK84">
        <v>6.02</v>
      </c>
      <c r="AL84">
        <v>6.79</v>
      </c>
      <c r="AM84">
        <v>7.37</v>
      </c>
      <c r="AN84">
        <v>9.1300000000000008</v>
      </c>
      <c r="AO84">
        <v>10.59</v>
      </c>
      <c r="AP84">
        <v>11.81</v>
      </c>
      <c r="AQ84">
        <v>13.06</v>
      </c>
      <c r="AR84">
        <v>16.3</v>
      </c>
      <c r="AS84">
        <v>22.5</v>
      </c>
      <c r="AT84">
        <v>28.1</v>
      </c>
    </row>
    <row r="85" spans="26:46">
      <c r="Z85">
        <v>8.83</v>
      </c>
      <c r="AA85">
        <v>0.32</v>
      </c>
      <c r="AB85">
        <v>0.39</v>
      </c>
      <c r="AC85">
        <v>1.07</v>
      </c>
      <c r="AD85">
        <v>1.8</v>
      </c>
      <c r="AE85">
        <v>2.3199999999999998</v>
      </c>
      <c r="AF85">
        <v>3.09</v>
      </c>
      <c r="AG85">
        <v>3.67</v>
      </c>
      <c r="AH85">
        <v>4.1399999999999997</v>
      </c>
      <c r="AI85">
        <v>4.8099999999999996</v>
      </c>
      <c r="AJ85">
        <v>5.51</v>
      </c>
      <c r="AK85">
        <v>6</v>
      </c>
      <c r="AL85">
        <v>6.78</v>
      </c>
      <c r="AM85">
        <v>7.35</v>
      </c>
      <c r="AN85">
        <v>9.1199999999999992</v>
      </c>
      <c r="AO85">
        <v>10.57</v>
      </c>
      <c r="AP85">
        <v>11.8</v>
      </c>
      <c r="AQ85">
        <v>13.08</v>
      </c>
      <c r="AR85">
        <v>16.350000000000001</v>
      </c>
      <c r="AS85">
        <v>22.55</v>
      </c>
      <c r="AT85">
        <v>28.15</v>
      </c>
    </row>
    <row r="86" spans="26:46">
      <c r="Z86">
        <v>8.92</v>
      </c>
      <c r="AA86">
        <v>0.3</v>
      </c>
      <c r="AB86">
        <v>0.36</v>
      </c>
      <c r="AC86">
        <v>1.04</v>
      </c>
      <c r="AD86">
        <v>1.76</v>
      </c>
      <c r="AE86">
        <v>2.27</v>
      </c>
      <c r="AF86">
        <v>3.05</v>
      </c>
      <c r="AG86">
        <v>3.64</v>
      </c>
      <c r="AH86">
        <v>4.0999999999999996</v>
      </c>
      <c r="AI86">
        <v>4.78</v>
      </c>
      <c r="AJ86">
        <v>5.49</v>
      </c>
      <c r="AK86">
        <v>5.98</v>
      </c>
      <c r="AL86">
        <v>6.76</v>
      </c>
      <c r="AM86">
        <v>7.34</v>
      </c>
      <c r="AN86">
        <v>9.11</v>
      </c>
      <c r="AO86">
        <v>10.54</v>
      </c>
      <c r="AP86">
        <v>11.78</v>
      </c>
      <c r="AQ86">
        <v>13.11</v>
      </c>
      <c r="AR86">
        <v>16.399999999999999</v>
      </c>
      <c r="AS86">
        <v>22.59</v>
      </c>
      <c r="AT86">
        <v>28.2</v>
      </c>
    </row>
    <row r="87" spans="26:46">
      <c r="Z87">
        <v>9</v>
      </c>
      <c r="AA87">
        <v>0.27</v>
      </c>
      <c r="AB87">
        <v>0.33</v>
      </c>
      <c r="AC87">
        <v>1.01</v>
      </c>
      <c r="AD87">
        <v>1.72</v>
      </c>
      <c r="AE87">
        <v>2.2200000000000002</v>
      </c>
      <c r="AF87">
        <v>3.01</v>
      </c>
      <c r="AG87">
        <v>3.6</v>
      </c>
      <c r="AH87">
        <v>4.07</v>
      </c>
      <c r="AI87">
        <v>4.75</v>
      </c>
      <c r="AJ87">
        <v>5.47</v>
      </c>
      <c r="AK87">
        <v>5.97</v>
      </c>
      <c r="AL87">
        <v>6.75</v>
      </c>
      <c r="AM87">
        <v>7.32</v>
      </c>
      <c r="AN87">
        <v>9.1</v>
      </c>
      <c r="AO87">
        <v>10.51</v>
      </c>
      <c r="AP87">
        <v>11.77</v>
      </c>
      <c r="AQ87">
        <v>13.13</v>
      </c>
      <c r="AR87">
        <v>16.45</v>
      </c>
      <c r="AS87">
        <v>22.64</v>
      </c>
      <c r="AT87">
        <v>28.25</v>
      </c>
    </row>
    <row r="88" spans="26:46">
      <c r="Z88">
        <v>9.08</v>
      </c>
      <c r="AA88">
        <v>0.24</v>
      </c>
      <c r="AB88">
        <v>0.31</v>
      </c>
      <c r="AC88">
        <v>0.97</v>
      </c>
      <c r="AD88">
        <v>1.68</v>
      </c>
      <c r="AE88">
        <v>2.17</v>
      </c>
      <c r="AF88">
        <v>2.97</v>
      </c>
      <c r="AG88">
        <v>3.55</v>
      </c>
      <c r="AH88">
        <v>4.03</v>
      </c>
      <c r="AI88">
        <v>4.72</v>
      </c>
      <c r="AJ88">
        <v>5.45</v>
      </c>
      <c r="AK88">
        <v>5.95</v>
      </c>
      <c r="AL88">
        <v>6.73</v>
      </c>
      <c r="AM88">
        <v>7.31</v>
      </c>
      <c r="AN88">
        <v>9.08</v>
      </c>
      <c r="AO88">
        <v>10.48</v>
      </c>
      <c r="AP88">
        <v>11.75</v>
      </c>
      <c r="AQ88">
        <v>13.16</v>
      </c>
      <c r="AR88">
        <v>16.5</v>
      </c>
      <c r="AS88">
        <v>22.69</v>
      </c>
      <c r="AT88">
        <v>28.3</v>
      </c>
    </row>
    <row r="89" spans="26:46">
      <c r="Z89">
        <v>9.17</v>
      </c>
      <c r="AA89">
        <v>0.21</v>
      </c>
      <c r="AB89">
        <v>0.28000000000000003</v>
      </c>
      <c r="AC89">
        <v>0.93</v>
      </c>
      <c r="AD89">
        <v>1.63</v>
      </c>
      <c r="AE89">
        <v>2.13</v>
      </c>
      <c r="AF89">
        <v>2.93</v>
      </c>
      <c r="AG89">
        <v>3.51</v>
      </c>
      <c r="AH89">
        <v>4</v>
      </c>
      <c r="AI89">
        <v>4.6900000000000004</v>
      </c>
      <c r="AJ89">
        <v>5.43</v>
      </c>
      <c r="AK89">
        <v>5.93</v>
      </c>
      <c r="AL89">
        <v>6.72</v>
      </c>
      <c r="AM89">
        <v>7.29</v>
      </c>
      <c r="AN89">
        <v>9.07</v>
      </c>
      <c r="AO89">
        <v>10.46</v>
      </c>
      <c r="AP89">
        <v>11.74</v>
      </c>
      <c r="AQ89">
        <v>13.19</v>
      </c>
      <c r="AR89">
        <v>16.55</v>
      </c>
      <c r="AS89">
        <v>22.74</v>
      </c>
      <c r="AT89">
        <v>28.35</v>
      </c>
    </row>
    <row r="90" spans="26:46">
      <c r="Z90">
        <v>9.25</v>
      </c>
      <c r="AA90">
        <v>0.18</v>
      </c>
      <c r="AB90">
        <v>0.25</v>
      </c>
      <c r="AC90">
        <v>0.9</v>
      </c>
      <c r="AD90">
        <v>1.59</v>
      </c>
      <c r="AE90">
        <v>2.08</v>
      </c>
      <c r="AF90">
        <v>2.88</v>
      </c>
      <c r="AG90">
        <v>3.47</v>
      </c>
      <c r="AH90">
        <v>3.96</v>
      </c>
      <c r="AI90">
        <v>4.6500000000000004</v>
      </c>
      <c r="AJ90">
        <v>5.41</v>
      </c>
      <c r="AK90">
        <v>5.91</v>
      </c>
      <c r="AL90">
        <v>6.7</v>
      </c>
      <c r="AM90">
        <v>7.27</v>
      </c>
      <c r="AN90">
        <v>9.06</v>
      </c>
      <c r="AO90">
        <v>10.43</v>
      </c>
      <c r="AP90">
        <v>11.72</v>
      </c>
      <c r="AQ90">
        <v>13.22</v>
      </c>
      <c r="AR90">
        <v>16.600000000000001</v>
      </c>
      <c r="AS90">
        <v>22.78</v>
      </c>
      <c r="AT90">
        <v>28.4</v>
      </c>
    </row>
    <row r="91" spans="26:46">
      <c r="Z91">
        <v>9.33</v>
      </c>
      <c r="AA91">
        <v>0.15</v>
      </c>
      <c r="AB91">
        <v>0.22</v>
      </c>
      <c r="AC91">
        <v>0.86</v>
      </c>
      <c r="AD91">
        <v>1.54</v>
      </c>
      <c r="AE91">
        <v>2.0299999999999998</v>
      </c>
      <c r="AF91">
        <v>2.84</v>
      </c>
      <c r="AG91">
        <v>3.43</v>
      </c>
      <c r="AH91">
        <v>3.93</v>
      </c>
      <c r="AI91">
        <v>4.62</v>
      </c>
      <c r="AJ91">
        <v>5.39</v>
      </c>
      <c r="AK91">
        <v>5.89</v>
      </c>
      <c r="AL91">
        <v>6.69</v>
      </c>
      <c r="AM91">
        <v>7.26</v>
      </c>
      <c r="AN91">
        <v>9.0399999999999991</v>
      </c>
      <c r="AO91">
        <v>10.4</v>
      </c>
      <c r="AP91">
        <v>11.71</v>
      </c>
      <c r="AQ91">
        <v>13.24</v>
      </c>
      <c r="AR91">
        <v>16.66</v>
      </c>
      <c r="AS91">
        <v>22.83</v>
      </c>
      <c r="AT91">
        <v>28.45</v>
      </c>
    </row>
    <row r="92" spans="26:46">
      <c r="Z92">
        <v>9.42</v>
      </c>
      <c r="AA92">
        <v>0.12</v>
      </c>
      <c r="AB92">
        <v>0.19</v>
      </c>
      <c r="AC92">
        <v>0.82</v>
      </c>
      <c r="AD92">
        <v>1.5</v>
      </c>
      <c r="AE92">
        <v>1.97</v>
      </c>
      <c r="AF92">
        <v>2.79</v>
      </c>
      <c r="AG92">
        <v>3.38</v>
      </c>
      <c r="AH92">
        <v>3.89</v>
      </c>
      <c r="AI92">
        <v>4.59</v>
      </c>
      <c r="AJ92">
        <v>5.36</v>
      </c>
      <c r="AK92">
        <v>5.87</v>
      </c>
      <c r="AL92">
        <v>6.67</v>
      </c>
      <c r="AM92">
        <v>7.24</v>
      </c>
      <c r="AN92">
        <v>9.0299999999999994</v>
      </c>
      <c r="AO92">
        <v>10.37</v>
      </c>
      <c r="AP92">
        <v>11.69</v>
      </c>
      <c r="AQ92">
        <v>13.27</v>
      </c>
      <c r="AR92">
        <v>16.71</v>
      </c>
      <c r="AS92">
        <v>22.87</v>
      </c>
      <c r="AT92">
        <v>28.5</v>
      </c>
    </row>
    <row r="93" spans="26:46">
      <c r="Z93">
        <v>9.5</v>
      </c>
      <c r="AA93">
        <v>0.09</v>
      </c>
      <c r="AB93">
        <v>0.15</v>
      </c>
      <c r="AC93">
        <v>0.78</v>
      </c>
      <c r="AD93">
        <v>1.45</v>
      </c>
      <c r="AE93">
        <v>1.92</v>
      </c>
      <c r="AF93">
        <v>2.74</v>
      </c>
      <c r="AG93">
        <v>3.34</v>
      </c>
      <c r="AH93">
        <v>3.85</v>
      </c>
      <c r="AI93">
        <v>4.5599999999999996</v>
      </c>
      <c r="AJ93">
        <v>5.34</v>
      </c>
      <c r="AK93">
        <v>5.86</v>
      </c>
      <c r="AL93">
        <v>6.66</v>
      </c>
      <c r="AM93">
        <v>7.22</v>
      </c>
      <c r="AN93">
        <v>9.02</v>
      </c>
      <c r="AO93">
        <v>10.33</v>
      </c>
      <c r="AP93">
        <v>11.67</v>
      </c>
      <c r="AQ93">
        <v>13.3</v>
      </c>
      <c r="AR93">
        <v>16.760000000000002</v>
      </c>
      <c r="AS93">
        <v>22.92</v>
      </c>
      <c r="AT93">
        <v>28.54</v>
      </c>
    </row>
    <row r="94" spans="26:46">
      <c r="Z94">
        <v>9.58</v>
      </c>
      <c r="AA94">
        <v>0.06</v>
      </c>
      <c r="AB94">
        <v>0.12</v>
      </c>
      <c r="AC94">
        <v>0.75</v>
      </c>
      <c r="AD94">
        <v>1.41</v>
      </c>
      <c r="AE94">
        <v>1.87</v>
      </c>
      <c r="AF94">
        <v>2.69</v>
      </c>
      <c r="AG94">
        <v>3.29</v>
      </c>
      <c r="AH94">
        <v>3.81</v>
      </c>
      <c r="AI94">
        <v>4.5199999999999996</v>
      </c>
      <c r="AJ94">
        <v>5.32</v>
      </c>
      <c r="AK94">
        <v>5.84</v>
      </c>
      <c r="AL94">
        <v>6.64</v>
      </c>
      <c r="AM94">
        <v>7.21</v>
      </c>
      <c r="AN94">
        <v>9</v>
      </c>
      <c r="AO94">
        <v>10.3</v>
      </c>
      <c r="AP94">
        <v>11.65</v>
      </c>
      <c r="AQ94">
        <v>13.33</v>
      </c>
      <c r="AR94">
        <v>16.82</v>
      </c>
      <c r="AS94">
        <v>22.96</v>
      </c>
      <c r="AT94">
        <v>28.59</v>
      </c>
    </row>
    <row r="95" spans="26:46">
      <c r="Z95">
        <v>9.67</v>
      </c>
      <c r="AA95">
        <v>0.03</v>
      </c>
      <c r="AB95">
        <v>0.09</v>
      </c>
      <c r="AC95">
        <v>0.71</v>
      </c>
      <c r="AD95">
        <v>1.36</v>
      </c>
      <c r="AE95">
        <v>1.81</v>
      </c>
      <c r="AF95">
        <v>2.64</v>
      </c>
      <c r="AG95">
        <v>3.24</v>
      </c>
      <c r="AH95">
        <v>3.77</v>
      </c>
      <c r="AI95">
        <v>4.49</v>
      </c>
      <c r="AJ95">
        <v>5.3</v>
      </c>
      <c r="AK95">
        <v>5.82</v>
      </c>
      <c r="AL95">
        <v>6.62</v>
      </c>
      <c r="AM95">
        <v>7.19</v>
      </c>
      <c r="AN95">
        <v>8.99</v>
      </c>
      <c r="AO95">
        <v>10.27</v>
      </c>
      <c r="AP95">
        <v>11.63</v>
      </c>
      <c r="AQ95">
        <v>13.36</v>
      </c>
      <c r="AR95">
        <v>16.87</v>
      </c>
      <c r="AS95">
        <v>23</v>
      </c>
      <c r="AT95">
        <v>28.63</v>
      </c>
    </row>
    <row r="96" spans="26:46">
      <c r="Z96">
        <v>9.75</v>
      </c>
      <c r="AA96">
        <v>0</v>
      </c>
      <c r="AB96">
        <v>0.06</v>
      </c>
      <c r="AC96">
        <v>0.67</v>
      </c>
      <c r="AD96">
        <v>1.31</v>
      </c>
      <c r="AE96">
        <v>1.76</v>
      </c>
      <c r="AF96">
        <v>2.59</v>
      </c>
      <c r="AG96">
        <v>3.19</v>
      </c>
      <c r="AH96">
        <v>3.73</v>
      </c>
      <c r="AI96">
        <v>4.45</v>
      </c>
      <c r="AJ96">
        <v>5.27</v>
      </c>
      <c r="AK96">
        <v>5.8</v>
      </c>
      <c r="AL96">
        <v>6.61</v>
      </c>
      <c r="AM96">
        <v>7.17</v>
      </c>
      <c r="AN96">
        <v>8.9700000000000006</v>
      </c>
      <c r="AO96">
        <v>10.23</v>
      </c>
      <c r="AP96">
        <v>11.62</v>
      </c>
      <c r="AQ96">
        <v>13.39</v>
      </c>
      <c r="AR96">
        <v>16.93</v>
      </c>
      <c r="AS96">
        <v>23.05</v>
      </c>
      <c r="AT96">
        <v>28.67</v>
      </c>
    </row>
    <row r="97" spans="26:46">
      <c r="Z97">
        <v>9.83</v>
      </c>
      <c r="AA97">
        <v>0</v>
      </c>
      <c r="AB97">
        <v>0.03</v>
      </c>
      <c r="AC97">
        <v>0.63</v>
      </c>
      <c r="AD97">
        <v>1.26</v>
      </c>
      <c r="AE97">
        <v>1.7</v>
      </c>
      <c r="AF97">
        <v>2.54</v>
      </c>
      <c r="AG97">
        <v>3.14</v>
      </c>
      <c r="AH97">
        <v>3.69</v>
      </c>
      <c r="AI97">
        <v>4.42</v>
      </c>
      <c r="AJ97">
        <v>5.25</v>
      </c>
      <c r="AK97">
        <v>5.78</v>
      </c>
      <c r="AL97">
        <v>6.59</v>
      </c>
      <c r="AM97">
        <v>7.16</v>
      </c>
      <c r="AN97">
        <v>8.9499999999999993</v>
      </c>
      <c r="AO97">
        <v>10.199999999999999</v>
      </c>
      <c r="AP97">
        <v>11.6</v>
      </c>
      <c r="AQ97">
        <v>13.41</v>
      </c>
      <c r="AR97">
        <v>16.98</v>
      </c>
      <c r="AS97">
        <v>23.09</v>
      </c>
      <c r="AT97">
        <v>28.72</v>
      </c>
    </row>
    <row r="98" spans="26:46">
      <c r="Z98">
        <v>9.92</v>
      </c>
      <c r="AA98">
        <v>0</v>
      </c>
      <c r="AB98">
        <v>0</v>
      </c>
      <c r="AC98">
        <v>0.57999999999999996</v>
      </c>
      <c r="AD98">
        <v>1.21</v>
      </c>
      <c r="AE98">
        <v>1.64</v>
      </c>
      <c r="AF98">
        <v>2.4900000000000002</v>
      </c>
      <c r="AG98">
        <v>3.09</v>
      </c>
      <c r="AH98">
        <v>3.65</v>
      </c>
      <c r="AI98">
        <v>4.38</v>
      </c>
      <c r="AJ98">
        <v>5.23</v>
      </c>
      <c r="AK98">
        <v>5.76</v>
      </c>
      <c r="AL98">
        <v>6.57</v>
      </c>
      <c r="AM98">
        <v>7.14</v>
      </c>
      <c r="AN98">
        <v>8.94</v>
      </c>
      <c r="AO98">
        <v>10.16</v>
      </c>
      <c r="AP98">
        <v>11.58</v>
      </c>
      <c r="AQ98">
        <v>13.44</v>
      </c>
      <c r="AR98">
        <v>17.04</v>
      </c>
      <c r="AS98">
        <v>23.13</v>
      </c>
      <c r="AT98">
        <v>28.76</v>
      </c>
    </row>
    <row r="99" spans="26:46">
      <c r="Z99">
        <v>10</v>
      </c>
      <c r="AA99">
        <v>0</v>
      </c>
      <c r="AB99">
        <v>0</v>
      </c>
      <c r="AC99">
        <v>0.54</v>
      </c>
      <c r="AD99">
        <v>1.1599999999999999</v>
      </c>
      <c r="AE99">
        <v>1.59</v>
      </c>
      <c r="AF99">
        <v>2.44</v>
      </c>
      <c r="AG99">
        <v>3.04</v>
      </c>
      <c r="AH99">
        <v>3.61</v>
      </c>
      <c r="AI99">
        <v>4.3499999999999996</v>
      </c>
      <c r="AJ99">
        <v>5.2</v>
      </c>
      <c r="AK99">
        <v>5.74</v>
      </c>
      <c r="AL99">
        <v>6.55</v>
      </c>
      <c r="AM99">
        <v>7.12</v>
      </c>
      <c r="AN99">
        <v>8.92</v>
      </c>
      <c r="AO99">
        <v>10.130000000000001</v>
      </c>
      <c r="AP99">
        <v>11.56</v>
      </c>
      <c r="AQ99">
        <v>13.47</v>
      </c>
      <c r="AR99">
        <v>17.100000000000001</v>
      </c>
      <c r="AS99">
        <v>23.17</v>
      </c>
      <c r="AT99">
        <v>28.8</v>
      </c>
    </row>
    <row r="100" spans="26:46">
      <c r="Z100">
        <v>10.08</v>
      </c>
      <c r="AA100">
        <v>0</v>
      </c>
      <c r="AB100">
        <v>0</v>
      </c>
      <c r="AC100">
        <v>0.5</v>
      </c>
      <c r="AD100">
        <v>1.1100000000000001</v>
      </c>
      <c r="AE100">
        <v>1.53</v>
      </c>
      <c r="AF100">
        <v>2.39</v>
      </c>
      <c r="AG100">
        <v>2.99</v>
      </c>
      <c r="AH100">
        <v>3.57</v>
      </c>
      <c r="AI100">
        <v>4.3099999999999996</v>
      </c>
      <c r="AJ100">
        <v>5.18</v>
      </c>
      <c r="AK100">
        <v>5.72</v>
      </c>
      <c r="AL100">
        <v>6.54</v>
      </c>
      <c r="AM100">
        <v>7.1</v>
      </c>
      <c r="AN100">
        <v>8.9</v>
      </c>
      <c r="AO100">
        <v>10.09</v>
      </c>
      <c r="AP100">
        <v>11.54</v>
      </c>
      <c r="AQ100">
        <v>13.5</v>
      </c>
      <c r="AR100">
        <v>17.149999999999999</v>
      </c>
      <c r="AS100">
        <v>23.21</v>
      </c>
      <c r="AT100">
        <v>28.83</v>
      </c>
    </row>
    <row r="101" spans="26:46">
      <c r="Z101">
        <v>10.17</v>
      </c>
      <c r="AA101">
        <v>0</v>
      </c>
      <c r="AB101">
        <v>0</v>
      </c>
      <c r="AC101">
        <v>0.46</v>
      </c>
      <c r="AD101">
        <v>1.05</v>
      </c>
      <c r="AE101">
        <v>1.47</v>
      </c>
      <c r="AF101">
        <v>2.33</v>
      </c>
      <c r="AG101">
        <v>2.94</v>
      </c>
      <c r="AH101">
        <v>3.53</v>
      </c>
      <c r="AI101">
        <v>4.28</v>
      </c>
      <c r="AJ101">
        <v>5.16</v>
      </c>
      <c r="AK101">
        <v>5.7</v>
      </c>
      <c r="AL101">
        <v>6.52</v>
      </c>
      <c r="AM101">
        <v>7.09</v>
      </c>
      <c r="AN101">
        <v>8.89</v>
      </c>
      <c r="AO101">
        <v>10.050000000000001</v>
      </c>
      <c r="AP101">
        <v>11.51</v>
      </c>
      <c r="AQ101">
        <v>13.54</v>
      </c>
      <c r="AR101">
        <v>17.21</v>
      </c>
      <c r="AS101">
        <v>23.25</v>
      </c>
      <c r="AT101">
        <v>28.87</v>
      </c>
    </row>
    <row r="102" spans="26:46">
      <c r="Z102">
        <v>10.25</v>
      </c>
      <c r="AA102">
        <v>0</v>
      </c>
      <c r="AB102">
        <v>0</v>
      </c>
      <c r="AC102">
        <v>0.41</v>
      </c>
      <c r="AD102">
        <v>1</v>
      </c>
      <c r="AE102">
        <v>1.41</v>
      </c>
      <c r="AF102">
        <v>2.2799999999999998</v>
      </c>
      <c r="AG102">
        <v>2.88</v>
      </c>
      <c r="AH102">
        <v>3.49</v>
      </c>
      <c r="AI102">
        <v>4.24</v>
      </c>
      <c r="AJ102">
        <v>5.13</v>
      </c>
      <c r="AK102">
        <v>5.68</v>
      </c>
      <c r="AL102">
        <v>6.5</v>
      </c>
      <c r="AM102">
        <v>7.07</v>
      </c>
      <c r="AN102">
        <v>8.8699999999999992</v>
      </c>
      <c r="AO102">
        <v>10.01</v>
      </c>
      <c r="AP102">
        <v>11.49</v>
      </c>
      <c r="AQ102">
        <v>13.57</v>
      </c>
      <c r="AR102">
        <v>17.27</v>
      </c>
      <c r="AS102">
        <v>23.29</v>
      </c>
      <c r="AT102">
        <v>28.91</v>
      </c>
    </row>
    <row r="103" spans="26:46">
      <c r="Z103">
        <v>10.33</v>
      </c>
      <c r="AA103">
        <v>0</v>
      </c>
      <c r="AB103">
        <v>0</v>
      </c>
      <c r="AC103">
        <v>0.37</v>
      </c>
      <c r="AD103">
        <v>0.95</v>
      </c>
      <c r="AE103">
        <v>1.34</v>
      </c>
      <c r="AF103">
        <v>2.2200000000000002</v>
      </c>
      <c r="AG103">
        <v>2.83</v>
      </c>
      <c r="AH103">
        <v>3.44</v>
      </c>
      <c r="AI103">
        <v>4.2</v>
      </c>
      <c r="AJ103">
        <v>5.1100000000000003</v>
      </c>
      <c r="AK103">
        <v>5.66</v>
      </c>
      <c r="AL103">
        <v>6.48</v>
      </c>
      <c r="AM103">
        <v>7.05</v>
      </c>
      <c r="AN103">
        <v>8.85</v>
      </c>
      <c r="AO103">
        <v>9.98</v>
      </c>
      <c r="AP103">
        <v>11.47</v>
      </c>
      <c r="AQ103">
        <v>13.6</v>
      </c>
      <c r="AR103">
        <v>17.329999999999998</v>
      </c>
      <c r="AS103">
        <v>23.33</v>
      </c>
      <c r="AT103">
        <v>28.94</v>
      </c>
    </row>
    <row r="104" spans="26:46">
      <c r="Z104">
        <v>10.42</v>
      </c>
      <c r="AA104">
        <v>0</v>
      </c>
      <c r="AB104">
        <v>0</v>
      </c>
      <c r="AC104">
        <v>0.33</v>
      </c>
      <c r="AD104">
        <v>0.89</v>
      </c>
      <c r="AE104">
        <v>1.28</v>
      </c>
      <c r="AF104">
        <v>2.16</v>
      </c>
      <c r="AG104">
        <v>2.77</v>
      </c>
      <c r="AH104">
        <v>3.4</v>
      </c>
      <c r="AI104">
        <v>4.16</v>
      </c>
      <c r="AJ104">
        <v>5.08</v>
      </c>
      <c r="AK104">
        <v>5.64</v>
      </c>
      <c r="AL104">
        <v>6.46</v>
      </c>
      <c r="AM104">
        <v>7.03</v>
      </c>
      <c r="AN104">
        <v>8.83</v>
      </c>
      <c r="AO104">
        <v>9.94</v>
      </c>
      <c r="AP104">
        <v>11.45</v>
      </c>
      <c r="AQ104">
        <v>13.63</v>
      </c>
      <c r="AR104">
        <v>17.39</v>
      </c>
      <c r="AS104">
        <v>23.37</v>
      </c>
      <c r="AT104">
        <v>28.98</v>
      </c>
    </row>
    <row r="105" spans="26:46">
      <c r="Z105">
        <v>10.5</v>
      </c>
      <c r="AA105">
        <v>0</v>
      </c>
      <c r="AB105">
        <v>0</v>
      </c>
      <c r="AC105">
        <v>0.28000000000000003</v>
      </c>
      <c r="AD105">
        <v>0.84</v>
      </c>
      <c r="AE105">
        <v>1.22</v>
      </c>
      <c r="AF105">
        <v>2.11</v>
      </c>
      <c r="AG105">
        <v>2.72</v>
      </c>
      <c r="AH105">
        <v>3.35</v>
      </c>
      <c r="AI105">
        <v>4.13</v>
      </c>
      <c r="AJ105">
        <v>5.05</v>
      </c>
      <c r="AK105">
        <v>5.62</v>
      </c>
      <c r="AL105">
        <v>6.44</v>
      </c>
      <c r="AM105">
        <v>7.01</v>
      </c>
      <c r="AN105">
        <v>8.81</v>
      </c>
      <c r="AO105">
        <v>9.9</v>
      </c>
      <c r="AP105">
        <v>11.43</v>
      </c>
      <c r="AQ105">
        <v>13.66</v>
      </c>
      <c r="AR105">
        <v>17.45</v>
      </c>
      <c r="AS105">
        <v>23.41</v>
      </c>
      <c r="AT105">
        <v>29.01</v>
      </c>
    </row>
    <row r="106" spans="26:46">
      <c r="Z106">
        <v>10.58</v>
      </c>
      <c r="AA106">
        <v>0</v>
      </c>
      <c r="AB106">
        <v>0</v>
      </c>
      <c r="AC106">
        <v>0.23</v>
      </c>
      <c r="AD106">
        <v>0.78</v>
      </c>
      <c r="AE106">
        <v>1.1499999999999999</v>
      </c>
      <c r="AF106">
        <v>2.0499999999999998</v>
      </c>
      <c r="AG106">
        <v>2.66</v>
      </c>
      <c r="AH106">
        <v>3.31</v>
      </c>
      <c r="AI106">
        <v>4.09</v>
      </c>
      <c r="AJ106">
        <v>5.03</v>
      </c>
      <c r="AK106">
        <v>5.6</v>
      </c>
      <c r="AL106">
        <v>6.42</v>
      </c>
      <c r="AM106">
        <v>7</v>
      </c>
      <c r="AN106">
        <v>8.7899999999999991</v>
      </c>
      <c r="AO106">
        <v>9.85</v>
      </c>
      <c r="AP106">
        <v>11.4</v>
      </c>
      <c r="AQ106">
        <v>13.69</v>
      </c>
      <c r="AR106">
        <v>17.510000000000002</v>
      </c>
      <c r="AS106">
        <v>23.45</v>
      </c>
      <c r="AT106">
        <v>29.05</v>
      </c>
    </row>
    <row r="107" spans="26:46">
      <c r="Z107">
        <v>10.67</v>
      </c>
      <c r="AA107">
        <v>0</v>
      </c>
      <c r="AB107">
        <v>0</v>
      </c>
      <c r="AC107">
        <v>0.19</v>
      </c>
      <c r="AD107">
        <v>0.72</v>
      </c>
      <c r="AE107">
        <v>1.0900000000000001</v>
      </c>
      <c r="AF107">
        <v>1.99</v>
      </c>
      <c r="AG107">
        <v>2.6</v>
      </c>
      <c r="AH107">
        <v>3.26</v>
      </c>
      <c r="AI107">
        <v>4.05</v>
      </c>
      <c r="AJ107">
        <v>5</v>
      </c>
      <c r="AK107">
        <v>5.57</v>
      </c>
      <c r="AL107">
        <v>6.41</v>
      </c>
      <c r="AM107">
        <v>6.98</v>
      </c>
      <c r="AN107">
        <v>8.77</v>
      </c>
      <c r="AO107">
        <v>9.81</v>
      </c>
      <c r="AP107">
        <v>11.38</v>
      </c>
      <c r="AQ107">
        <v>13.73</v>
      </c>
      <c r="AR107">
        <v>17.57</v>
      </c>
      <c r="AS107">
        <v>23.48</v>
      </c>
      <c r="AT107">
        <v>29.08</v>
      </c>
    </row>
    <row r="108" spans="26:46">
      <c r="Z108">
        <v>10.75</v>
      </c>
      <c r="AA108">
        <v>0</v>
      </c>
      <c r="AB108">
        <v>0</v>
      </c>
      <c r="AC108">
        <v>0.14000000000000001</v>
      </c>
      <c r="AD108">
        <v>0.66</v>
      </c>
      <c r="AE108">
        <v>1.02</v>
      </c>
      <c r="AF108">
        <v>1.93</v>
      </c>
      <c r="AG108">
        <v>2.54</v>
      </c>
      <c r="AH108">
        <v>3.22</v>
      </c>
      <c r="AI108">
        <v>4.01</v>
      </c>
      <c r="AJ108">
        <v>4.9800000000000004</v>
      </c>
      <c r="AK108">
        <v>5.55</v>
      </c>
      <c r="AL108">
        <v>6.39</v>
      </c>
      <c r="AM108">
        <v>6.96</v>
      </c>
      <c r="AN108">
        <v>8.75</v>
      </c>
      <c r="AO108">
        <v>9.77</v>
      </c>
      <c r="AP108">
        <v>11.35</v>
      </c>
      <c r="AQ108">
        <v>13.76</v>
      </c>
      <c r="AR108">
        <v>17.63</v>
      </c>
      <c r="AS108">
        <v>23.52</v>
      </c>
      <c r="AT108">
        <v>29.11</v>
      </c>
    </row>
    <row r="109" spans="26:46">
      <c r="Z109">
        <v>10.83</v>
      </c>
      <c r="AA109">
        <v>0</v>
      </c>
      <c r="AB109">
        <v>0</v>
      </c>
      <c r="AC109">
        <v>0.09</v>
      </c>
      <c r="AD109">
        <v>0.61</v>
      </c>
      <c r="AE109">
        <v>0.95</v>
      </c>
      <c r="AF109">
        <v>1.86</v>
      </c>
      <c r="AG109">
        <v>2.48</v>
      </c>
      <c r="AH109">
        <v>3.17</v>
      </c>
      <c r="AI109">
        <v>3.97</v>
      </c>
      <c r="AJ109">
        <v>4.95</v>
      </c>
      <c r="AK109">
        <v>5.53</v>
      </c>
      <c r="AL109">
        <v>6.37</v>
      </c>
      <c r="AM109">
        <v>6.94</v>
      </c>
      <c r="AN109">
        <v>8.73</v>
      </c>
      <c r="AO109">
        <v>9.7200000000000006</v>
      </c>
      <c r="AP109">
        <v>11.33</v>
      </c>
      <c r="AQ109">
        <v>13.79</v>
      </c>
      <c r="AR109">
        <v>17.690000000000001</v>
      </c>
      <c r="AS109">
        <v>23.56</v>
      </c>
      <c r="AT109">
        <v>29.14</v>
      </c>
    </row>
    <row r="110" spans="26:46">
      <c r="Z110">
        <v>10.92</v>
      </c>
      <c r="AA110">
        <v>0</v>
      </c>
      <c r="AB110">
        <v>0</v>
      </c>
      <c r="AC110">
        <v>0.05</v>
      </c>
      <c r="AD110">
        <v>0.55000000000000004</v>
      </c>
      <c r="AE110">
        <v>0.89</v>
      </c>
      <c r="AF110">
        <v>1.8</v>
      </c>
      <c r="AG110">
        <v>2.42</v>
      </c>
      <c r="AH110">
        <v>3.12</v>
      </c>
      <c r="AI110">
        <v>3.93</v>
      </c>
      <c r="AJ110">
        <v>4.92</v>
      </c>
      <c r="AK110">
        <v>5.51</v>
      </c>
      <c r="AL110">
        <v>6.35</v>
      </c>
      <c r="AM110">
        <v>6.92</v>
      </c>
      <c r="AN110">
        <v>8.7100000000000009</v>
      </c>
      <c r="AO110">
        <v>9.68</v>
      </c>
      <c r="AP110">
        <v>11.3</v>
      </c>
      <c r="AQ110">
        <v>13.83</v>
      </c>
      <c r="AR110">
        <v>17.75</v>
      </c>
      <c r="AS110">
        <v>23.59</v>
      </c>
      <c r="AT110">
        <v>29.17</v>
      </c>
    </row>
    <row r="111" spans="26:46">
      <c r="Z111">
        <v>11</v>
      </c>
      <c r="AA111">
        <v>0</v>
      </c>
      <c r="AB111">
        <v>0</v>
      </c>
      <c r="AC111">
        <v>0</v>
      </c>
      <c r="AD111">
        <v>0.48</v>
      </c>
      <c r="AE111">
        <v>0.82</v>
      </c>
      <c r="AF111">
        <v>1.74</v>
      </c>
      <c r="AG111">
        <v>2.36</v>
      </c>
      <c r="AH111">
        <v>3.07</v>
      </c>
      <c r="AI111">
        <v>3.89</v>
      </c>
      <c r="AJ111">
        <v>4.8899999999999997</v>
      </c>
      <c r="AK111">
        <v>5.49</v>
      </c>
      <c r="AL111">
        <v>6.33</v>
      </c>
      <c r="AM111">
        <v>6.9</v>
      </c>
      <c r="AN111">
        <v>8.69</v>
      </c>
      <c r="AO111">
        <v>9.6300000000000008</v>
      </c>
      <c r="AP111">
        <v>11.28</v>
      </c>
      <c r="AQ111">
        <v>13.86</v>
      </c>
      <c r="AR111">
        <v>17.82</v>
      </c>
      <c r="AS111">
        <v>23.63</v>
      </c>
      <c r="AT111">
        <v>29.19</v>
      </c>
    </row>
    <row r="112" spans="26:46">
      <c r="Z112">
        <v>11.08</v>
      </c>
      <c r="AA112">
        <v>0</v>
      </c>
      <c r="AB112">
        <v>0</v>
      </c>
      <c r="AC112">
        <v>0</v>
      </c>
      <c r="AD112">
        <v>0.42</v>
      </c>
      <c r="AE112">
        <v>0.75</v>
      </c>
      <c r="AF112">
        <v>1.67</v>
      </c>
      <c r="AG112">
        <v>2.29</v>
      </c>
      <c r="AH112">
        <v>3.03</v>
      </c>
      <c r="AI112">
        <v>3.85</v>
      </c>
      <c r="AJ112">
        <v>4.87</v>
      </c>
      <c r="AK112">
        <v>5.47</v>
      </c>
      <c r="AL112">
        <v>6.31</v>
      </c>
      <c r="AM112">
        <v>6.88</v>
      </c>
      <c r="AN112">
        <v>8.67</v>
      </c>
      <c r="AO112">
        <v>9.59</v>
      </c>
      <c r="AP112">
        <v>11.25</v>
      </c>
      <c r="AQ112">
        <v>13.89</v>
      </c>
      <c r="AR112">
        <v>17.88</v>
      </c>
      <c r="AS112">
        <v>23.66</v>
      </c>
      <c r="AT112">
        <v>29.22</v>
      </c>
    </row>
    <row r="113" spans="26:46">
      <c r="Z113">
        <v>11.17</v>
      </c>
      <c r="AA113">
        <v>0</v>
      </c>
      <c r="AB113">
        <v>0</v>
      </c>
      <c r="AC113">
        <v>0</v>
      </c>
      <c r="AD113">
        <v>0.36</v>
      </c>
      <c r="AE113">
        <v>0.68</v>
      </c>
      <c r="AF113">
        <v>1.61</v>
      </c>
      <c r="AG113">
        <v>2.23</v>
      </c>
      <c r="AH113">
        <v>2.98</v>
      </c>
      <c r="AI113">
        <v>3.81</v>
      </c>
      <c r="AJ113">
        <v>4.84</v>
      </c>
      <c r="AK113">
        <v>5.44</v>
      </c>
      <c r="AL113">
        <v>6.28</v>
      </c>
      <c r="AM113">
        <v>6.86</v>
      </c>
      <c r="AN113">
        <v>8.65</v>
      </c>
      <c r="AO113">
        <v>9.5399999999999991</v>
      </c>
      <c r="AP113">
        <v>11.23</v>
      </c>
      <c r="AQ113">
        <v>13.93</v>
      </c>
      <c r="AR113">
        <v>17.940000000000001</v>
      </c>
      <c r="AS113">
        <v>23.69</v>
      </c>
      <c r="AT113">
        <v>29.25</v>
      </c>
    </row>
    <row r="114" spans="26:46">
      <c r="Z114">
        <v>11.25</v>
      </c>
      <c r="AA114">
        <v>0</v>
      </c>
      <c r="AB114">
        <v>0</v>
      </c>
      <c r="AC114">
        <v>0</v>
      </c>
      <c r="AD114">
        <v>0.3</v>
      </c>
      <c r="AE114">
        <v>0.6</v>
      </c>
      <c r="AF114">
        <v>1.54</v>
      </c>
      <c r="AG114">
        <v>2.17</v>
      </c>
      <c r="AH114">
        <v>2.93</v>
      </c>
      <c r="AI114">
        <v>3.77</v>
      </c>
      <c r="AJ114">
        <v>4.8099999999999996</v>
      </c>
      <c r="AK114">
        <v>5.42</v>
      </c>
      <c r="AL114">
        <v>6.26</v>
      </c>
      <c r="AM114">
        <v>6.84</v>
      </c>
      <c r="AN114">
        <v>8.6199999999999992</v>
      </c>
      <c r="AO114">
        <v>9.49</v>
      </c>
      <c r="AP114">
        <v>11.2</v>
      </c>
      <c r="AQ114">
        <v>13.96</v>
      </c>
      <c r="AR114">
        <v>18.010000000000002</v>
      </c>
      <c r="AS114">
        <v>23.73</v>
      </c>
      <c r="AT114">
        <v>29.27</v>
      </c>
    </row>
    <row r="115" spans="26:46">
      <c r="Z115">
        <v>11.33</v>
      </c>
      <c r="AA115">
        <v>0</v>
      </c>
      <c r="AB115">
        <v>0</v>
      </c>
      <c r="AC115">
        <v>0</v>
      </c>
      <c r="AD115">
        <v>0.23</v>
      </c>
      <c r="AE115">
        <v>0.53</v>
      </c>
      <c r="AF115">
        <v>1.48</v>
      </c>
      <c r="AG115">
        <v>2.1</v>
      </c>
      <c r="AH115">
        <v>2.88</v>
      </c>
      <c r="AI115">
        <v>3.73</v>
      </c>
      <c r="AJ115">
        <v>4.78</v>
      </c>
      <c r="AK115">
        <v>5.4</v>
      </c>
      <c r="AL115">
        <v>6.24</v>
      </c>
      <c r="AM115">
        <v>6.82</v>
      </c>
      <c r="AN115">
        <v>8.6</v>
      </c>
      <c r="AO115">
        <v>9.4499999999999993</v>
      </c>
      <c r="AP115">
        <v>11.17</v>
      </c>
      <c r="AQ115">
        <v>14</v>
      </c>
      <c r="AR115">
        <v>18.07</v>
      </c>
      <c r="AS115">
        <v>23.76</v>
      </c>
      <c r="AT115">
        <v>29.29</v>
      </c>
    </row>
    <row r="116" spans="26:46">
      <c r="Z116">
        <v>11.42</v>
      </c>
      <c r="AA116">
        <v>0</v>
      </c>
      <c r="AB116">
        <v>0</v>
      </c>
      <c r="AC116">
        <v>0</v>
      </c>
      <c r="AD116">
        <v>0.17</v>
      </c>
      <c r="AE116">
        <v>0.46</v>
      </c>
      <c r="AF116">
        <v>1.41</v>
      </c>
      <c r="AG116">
        <v>2.0299999999999998</v>
      </c>
      <c r="AH116">
        <v>2.83</v>
      </c>
      <c r="AI116">
        <v>3.68</v>
      </c>
      <c r="AJ116">
        <v>4.75</v>
      </c>
      <c r="AK116">
        <v>5.38</v>
      </c>
      <c r="AL116">
        <v>6.22</v>
      </c>
      <c r="AM116">
        <v>6.8</v>
      </c>
      <c r="AN116">
        <v>8.58</v>
      </c>
      <c r="AO116">
        <v>9.4</v>
      </c>
      <c r="AP116">
        <v>11.14</v>
      </c>
      <c r="AQ116">
        <v>14.03</v>
      </c>
      <c r="AR116">
        <v>18.14</v>
      </c>
      <c r="AS116">
        <v>23.79</v>
      </c>
      <c r="AT116">
        <v>29.32</v>
      </c>
    </row>
    <row r="117" spans="26:46">
      <c r="Z117">
        <v>11.5</v>
      </c>
      <c r="AA117">
        <v>0</v>
      </c>
      <c r="AB117">
        <v>0</v>
      </c>
      <c r="AC117">
        <v>0</v>
      </c>
      <c r="AD117">
        <v>0.1</v>
      </c>
      <c r="AE117">
        <v>0.38</v>
      </c>
      <c r="AF117">
        <v>1.34</v>
      </c>
      <c r="AG117">
        <v>1.97</v>
      </c>
      <c r="AH117">
        <v>2.78</v>
      </c>
      <c r="AI117">
        <v>3.64</v>
      </c>
      <c r="AJ117">
        <v>4.72</v>
      </c>
      <c r="AK117">
        <v>5.35</v>
      </c>
      <c r="AL117">
        <v>6.2</v>
      </c>
      <c r="AM117">
        <v>6.78</v>
      </c>
      <c r="AN117">
        <v>8.5500000000000007</v>
      </c>
      <c r="AO117">
        <v>9.35</v>
      </c>
      <c r="AP117">
        <v>11.12</v>
      </c>
      <c r="AQ117">
        <v>14.07</v>
      </c>
      <c r="AR117">
        <v>18.21</v>
      </c>
      <c r="AS117">
        <v>23.82</v>
      </c>
      <c r="AT117">
        <v>29.34</v>
      </c>
    </row>
    <row r="118" spans="26:46">
      <c r="Z118">
        <v>11.58</v>
      </c>
      <c r="AA118">
        <v>0</v>
      </c>
      <c r="AB118">
        <v>0</v>
      </c>
      <c r="AC118">
        <v>0</v>
      </c>
      <c r="AD118">
        <v>0.04</v>
      </c>
      <c r="AE118">
        <v>0.31</v>
      </c>
      <c r="AF118">
        <v>1.27</v>
      </c>
      <c r="AG118">
        <v>1.9</v>
      </c>
      <c r="AH118">
        <v>2.72</v>
      </c>
      <c r="AI118">
        <v>3.6</v>
      </c>
      <c r="AJ118">
        <v>4.6900000000000004</v>
      </c>
      <c r="AK118">
        <v>5.33</v>
      </c>
      <c r="AL118">
        <v>6.18</v>
      </c>
      <c r="AM118">
        <v>6.76</v>
      </c>
      <c r="AN118">
        <v>8.5299999999999994</v>
      </c>
      <c r="AO118">
        <v>9.3000000000000007</v>
      </c>
      <c r="AP118">
        <v>11.09</v>
      </c>
      <c r="AQ118">
        <v>14.1</v>
      </c>
      <c r="AR118">
        <v>18.27</v>
      </c>
      <c r="AS118">
        <v>23.86</v>
      </c>
      <c r="AT118">
        <v>29.36</v>
      </c>
    </row>
    <row r="119" spans="26:46">
      <c r="Z119">
        <v>11.67</v>
      </c>
      <c r="AA119">
        <v>0</v>
      </c>
      <c r="AB119">
        <v>0</v>
      </c>
      <c r="AC119">
        <v>0</v>
      </c>
      <c r="AD119">
        <v>0</v>
      </c>
      <c r="AE119">
        <v>0.23</v>
      </c>
      <c r="AF119">
        <v>1.2</v>
      </c>
      <c r="AG119">
        <v>1.83</v>
      </c>
      <c r="AH119">
        <v>2.67</v>
      </c>
      <c r="AI119">
        <v>3.55</v>
      </c>
      <c r="AJ119">
        <v>4.66</v>
      </c>
      <c r="AK119">
        <v>5.31</v>
      </c>
      <c r="AL119">
        <v>6.16</v>
      </c>
      <c r="AM119">
        <v>6.74</v>
      </c>
      <c r="AN119">
        <v>8.51</v>
      </c>
      <c r="AO119">
        <v>9.25</v>
      </c>
      <c r="AP119">
        <v>11.06</v>
      </c>
      <c r="AQ119">
        <v>14.14</v>
      </c>
      <c r="AR119">
        <v>18.34</v>
      </c>
      <c r="AS119">
        <v>23.89</v>
      </c>
      <c r="AT119">
        <v>29.38</v>
      </c>
    </row>
    <row r="120" spans="26:46">
      <c r="Z120">
        <v>11.75</v>
      </c>
      <c r="AA120">
        <v>0</v>
      </c>
      <c r="AB120">
        <v>0</v>
      </c>
      <c r="AC120">
        <v>0</v>
      </c>
      <c r="AD120">
        <v>0</v>
      </c>
      <c r="AE120">
        <v>0.15</v>
      </c>
      <c r="AF120">
        <v>1.1299999999999999</v>
      </c>
      <c r="AG120">
        <v>1.76</v>
      </c>
      <c r="AH120">
        <v>2.62</v>
      </c>
      <c r="AI120">
        <v>3.51</v>
      </c>
      <c r="AJ120">
        <v>4.63</v>
      </c>
      <c r="AK120">
        <v>5.29</v>
      </c>
      <c r="AL120">
        <v>6.13</v>
      </c>
      <c r="AM120">
        <v>6.72</v>
      </c>
      <c r="AN120">
        <v>8.48</v>
      </c>
      <c r="AO120">
        <v>9.19</v>
      </c>
      <c r="AP120">
        <v>11.03</v>
      </c>
      <c r="AQ120">
        <v>14.18</v>
      </c>
      <c r="AR120">
        <v>18.41</v>
      </c>
      <c r="AS120">
        <v>23.92</v>
      </c>
      <c r="AT120">
        <v>29.4</v>
      </c>
    </row>
    <row r="121" spans="26:46">
      <c r="Z121">
        <v>11.83</v>
      </c>
      <c r="AA121">
        <v>0</v>
      </c>
      <c r="AB121">
        <v>0</v>
      </c>
      <c r="AC121">
        <v>0</v>
      </c>
      <c r="AD121">
        <v>0</v>
      </c>
      <c r="AE121">
        <v>7.0000000000000007E-2</v>
      </c>
      <c r="AF121">
        <v>1.06</v>
      </c>
      <c r="AG121">
        <v>1.68</v>
      </c>
      <c r="AH121">
        <v>2.56</v>
      </c>
      <c r="AI121">
        <v>3.47</v>
      </c>
      <c r="AJ121">
        <v>4.5999999999999996</v>
      </c>
      <c r="AK121">
        <v>5.26</v>
      </c>
      <c r="AL121">
        <v>6.11</v>
      </c>
      <c r="AM121">
        <v>6.7</v>
      </c>
      <c r="AN121">
        <v>8.4600000000000009</v>
      </c>
      <c r="AO121">
        <v>9.14</v>
      </c>
      <c r="AP121">
        <v>11</v>
      </c>
      <c r="AQ121">
        <v>14.21</v>
      </c>
      <c r="AR121">
        <v>18.47</v>
      </c>
      <c r="AS121">
        <v>23.95</v>
      </c>
      <c r="AT121">
        <v>29.42</v>
      </c>
    </row>
    <row r="122" spans="26:46">
      <c r="Z122">
        <v>11.92</v>
      </c>
      <c r="AA122">
        <v>0</v>
      </c>
      <c r="AB122">
        <v>0</v>
      </c>
      <c r="AC122">
        <v>0</v>
      </c>
      <c r="AD122">
        <v>0</v>
      </c>
      <c r="AE122">
        <v>0</v>
      </c>
      <c r="AF122">
        <v>0.98</v>
      </c>
      <c r="AG122">
        <v>1.61</v>
      </c>
      <c r="AH122">
        <v>2.5099999999999998</v>
      </c>
      <c r="AI122">
        <v>3.42</v>
      </c>
      <c r="AJ122">
        <v>4.57</v>
      </c>
      <c r="AK122">
        <v>5.24</v>
      </c>
      <c r="AL122">
        <v>6.09</v>
      </c>
      <c r="AM122">
        <v>6.68</v>
      </c>
      <c r="AN122">
        <v>8.43</v>
      </c>
      <c r="AO122">
        <v>9.09</v>
      </c>
      <c r="AP122">
        <v>10.97</v>
      </c>
      <c r="AQ122">
        <v>14.25</v>
      </c>
      <c r="AR122">
        <v>18.54</v>
      </c>
      <c r="AS122">
        <v>23.97</v>
      </c>
      <c r="AT122">
        <v>29.43</v>
      </c>
    </row>
    <row r="123" spans="26:46">
      <c r="Z123">
        <v>12</v>
      </c>
      <c r="AA123">
        <v>0</v>
      </c>
      <c r="AB123">
        <v>0</v>
      </c>
      <c r="AC123">
        <v>0</v>
      </c>
      <c r="AD123">
        <v>0</v>
      </c>
      <c r="AE123">
        <v>0</v>
      </c>
      <c r="AF123">
        <v>0.91</v>
      </c>
      <c r="AG123">
        <v>1.54</v>
      </c>
      <c r="AH123">
        <v>2.46</v>
      </c>
      <c r="AI123">
        <v>3.38</v>
      </c>
      <c r="AJ123">
        <v>4.54</v>
      </c>
      <c r="AK123">
        <v>5.22</v>
      </c>
      <c r="AL123">
        <v>6.07</v>
      </c>
      <c r="AM123">
        <v>6.66</v>
      </c>
      <c r="AN123">
        <v>8.41</v>
      </c>
      <c r="AO123">
        <v>9.0299999999999994</v>
      </c>
      <c r="AP123">
        <v>10.94</v>
      </c>
      <c r="AQ123">
        <v>14.29</v>
      </c>
      <c r="AR123">
        <v>18.61</v>
      </c>
      <c r="AS123">
        <v>24</v>
      </c>
      <c r="AT123">
        <v>29.45</v>
      </c>
    </row>
  </sheetData>
  <mergeCells count="1">
    <mergeCell ref="B1:U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2"/>
  <dimension ref="A1:AU123"/>
  <sheetViews>
    <sheetView topLeftCell="AD116" workbookViewId="0">
      <selection activeCell="A2" sqref="A2:V43"/>
    </sheetView>
  </sheetViews>
  <sheetFormatPr baseColWidth="10" defaultColWidth="11" defaultRowHeight="16"/>
  <cols>
    <col min="1" max="1" width="10.6640625" bestFit="1" customWidth="1"/>
    <col min="2" max="2" width="3" bestFit="1" customWidth="1"/>
    <col min="3" max="21" width="3.6640625" bestFit="1" customWidth="1"/>
  </cols>
  <sheetData>
    <row r="1" spans="1:47" ht="17" thickBot="1">
      <c r="A1" s="23" t="s">
        <v>71</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188</v>
      </c>
      <c r="C3" s="8">
        <v>307</v>
      </c>
      <c r="D3" s="7">
        <v>594</v>
      </c>
      <c r="E3" s="8">
        <v>637</v>
      </c>
      <c r="F3" s="7">
        <v>691</v>
      </c>
      <c r="G3" s="8">
        <v>716</v>
      </c>
      <c r="H3" s="7">
        <v>740</v>
      </c>
      <c r="I3" s="8">
        <v>764</v>
      </c>
      <c r="J3" s="7">
        <v>778</v>
      </c>
      <c r="K3" s="8">
        <v>822</v>
      </c>
      <c r="L3" s="7">
        <v>845</v>
      </c>
      <c r="M3" s="8">
        <v>891</v>
      </c>
      <c r="N3" s="7">
        <v>932</v>
      </c>
      <c r="O3" s="8">
        <v>964</v>
      </c>
      <c r="P3" s="7">
        <v>999</v>
      </c>
      <c r="Q3" s="8">
        <v>1019</v>
      </c>
      <c r="R3" s="7">
        <v>1046</v>
      </c>
      <c r="S3" s="8">
        <v>1056</v>
      </c>
      <c r="T3" s="7">
        <v>1070</v>
      </c>
      <c r="U3" s="8">
        <v>1219</v>
      </c>
      <c r="V3" s="9">
        <v>1390</v>
      </c>
      <c r="Z3">
        <v>2</v>
      </c>
      <c r="AA3">
        <v>613.70000000000005</v>
      </c>
      <c r="AB3">
        <v>655.9</v>
      </c>
      <c r="AC3">
        <v>790.7</v>
      </c>
      <c r="AD3">
        <v>852.2</v>
      </c>
      <c r="AE3">
        <v>888.8</v>
      </c>
      <c r="AF3">
        <v>932.4</v>
      </c>
      <c r="AG3">
        <v>959</v>
      </c>
      <c r="AH3">
        <v>984</v>
      </c>
      <c r="AI3">
        <v>1010.5</v>
      </c>
      <c r="AJ3">
        <v>1043.3</v>
      </c>
      <c r="AK3">
        <v>1071.9000000000001</v>
      </c>
      <c r="AL3">
        <v>1114.0999999999999</v>
      </c>
      <c r="AM3">
        <v>1148.2</v>
      </c>
      <c r="AN3">
        <v>1173.8</v>
      </c>
      <c r="AO3">
        <v>1203.3</v>
      </c>
      <c r="AP3">
        <v>1237</v>
      </c>
      <c r="AQ3">
        <v>1273.4000000000001</v>
      </c>
      <c r="AR3">
        <v>1317.8</v>
      </c>
      <c r="AS3">
        <v>1378.2</v>
      </c>
      <c r="AT3">
        <v>1479.8</v>
      </c>
      <c r="AU3">
        <v>1612.1</v>
      </c>
    </row>
    <row r="4" spans="1:47">
      <c r="A4" s="6" t="s">
        <v>22</v>
      </c>
      <c r="B4" s="7">
        <v>261</v>
      </c>
      <c r="C4" s="8">
        <v>366</v>
      </c>
      <c r="D4" s="7">
        <v>626</v>
      </c>
      <c r="E4" s="8">
        <v>673</v>
      </c>
      <c r="F4" s="7">
        <v>723</v>
      </c>
      <c r="G4" s="8">
        <v>751</v>
      </c>
      <c r="H4" s="7">
        <v>776</v>
      </c>
      <c r="I4" s="8">
        <v>800</v>
      </c>
      <c r="J4" s="7">
        <v>816</v>
      </c>
      <c r="K4" s="8">
        <v>858</v>
      </c>
      <c r="L4" s="7">
        <v>882</v>
      </c>
      <c r="M4" s="8">
        <v>928</v>
      </c>
      <c r="N4" s="7">
        <v>967</v>
      </c>
      <c r="O4" s="8">
        <v>998</v>
      </c>
      <c r="P4" s="7">
        <v>1033</v>
      </c>
      <c r="Q4" s="8">
        <v>1055</v>
      </c>
      <c r="R4" s="7">
        <v>1083</v>
      </c>
      <c r="S4" s="8">
        <v>1099</v>
      </c>
      <c r="T4" s="7">
        <v>1120</v>
      </c>
      <c r="U4" s="8">
        <v>1260</v>
      </c>
      <c r="V4" s="9">
        <v>1425</v>
      </c>
      <c r="Z4">
        <v>2.1</v>
      </c>
      <c r="AA4">
        <v>627.9</v>
      </c>
      <c r="AB4">
        <v>667.8</v>
      </c>
      <c r="AC4">
        <v>797.8</v>
      </c>
      <c r="AD4">
        <v>859.9</v>
      </c>
      <c r="AE4">
        <v>896</v>
      </c>
      <c r="AF4">
        <v>940.2</v>
      </c>
      <c r="AG4">
        <v>966.8</v>
      </c>
      <c r="AH4">
        <v>992</v>
      </c>
      <c r="AI4">
        <v>1018.8</v>
      </c>
      <c r="AJ4">
        <v>1051.3</v>
      </c>
      <c r="AK4">
        <v>1080.0999999999999</v>
      </c>
      <c r="AL4">
        <v>1122.0999999999999</v>
      </c>
      <c r="AM4">
        <v>1156</v>
      </c>
      <c r="AN4">
        <v>1181.4000000000001</v>
      </c>
      <c r="AO4">
        <v>1210.8</v>
      </c>
      <c r="AP4">
        <v>1244.9000000000001</v>
      </c>
      <c r="AQ4">
        <v>1281.5999999999999</v>
      </c>
      <c r="AR4">
        <v>1327.3</v>
      </c>
      <c r="AS4">
        <v>1389.4</v>
      </c>
      <c r="AT4">
        <v>1489.7</v>
      </c>
      <c r="AU4">
        <v>1620.9</v>
      </c>
    </row>
    <row r="5" spans="1:47">
      <c r="A5" s="6" t="s">
        <v>23</v>
      </c>
      <c r="B5" s="7">
        <v>331</v>
      </c>
      <c r="C5" s="8">
        <v>422</v>
      </c>
      <c r="D5" s="7">
        <v>657</v>
      </c>
      <c r="E5" s="8">
        <v>707</v>
      </c>
      <c r="F5" s="7">
        <v>754</v>
      </c>
      <c r="G5" s="8">
        <v>786</v>
      </c>
      <c r="H5" s="7">
        <v>811</v>
      </c>
      <c r="I5" s="8">
        <v>835</v>
      </c>
      <c r="J5" s="7">
        <v>853</v>
      </c>
      <c r="K5" s="8">
        <v>893</v>
      </c>
      <c r="L5" s="7">
        <v>918</v>
      </c>
      <c r="M5" s="8">
        <v>963</v>
      </c>
      <c r="N5" s="7">
        <v>1002</v>
      </c>
      <c r="O5" s="8">
        <v>1031</v>
      </c>
      <c r="P5" s="7">
        <v>1065</v>
      </c>
      <c r="Q5" s="8">
        <v>1089</v>
      </c>
      <c r="R5" s="7">
        <v>1119</v>
      </c>
      <c r="S5" s="8">
        <v>1140</v>
      </c>
      <c r="T5" s="7">
        <v>1169</v>
      </c>
      <c r="U5" s="8">
        <v>1300</v>
      </c>
      <c r="V5" s="9">
        <v>1458</v>
      </c>
      <c r="Z5">
        <v>2.2000000000000002</v>
      </c>
      <c r="AA5">
        <v>641.79999999999995</v>
      </c>
      <c r="AB5">
        <v>679.6</v>
      </c>
      <c r="AC5">
        <v>804.8</v>
      </c>
      <c r="AD5">
        <v>867.5</v>
      </c>
      <c r="AE5">
        <v>903.1</v>
      </c>
      <c r="AF5">
        <v>947.9</v>
      </c>
      <c r="AG5">
        <v>974.6</v>
      </c>
      <c r="AH5">
        <v>999.8</v>
      </c>
      <c r="AI5">
        <v>1027.0999999999999</v>
      </c>
      <c r="AJ5">
        <v>1059.2</v>
      </c>
      <c r="AK5">
        <v>1088.2</v>
      </c>
      <c r="AL5">
        <v>1130</v>
      </c>
      <c r="AM5">
        <v>1163.7</v>
      </c>
      <c r="AN5">
        <v>1188.9000000000001</v>
      </c>
      <c r="AO5">
        <v>1218.0999999999999</v>
      </c>
      <c r="AP5">
        <v>1252.7</v>
      </c>
      <c r="AQ5">
        <v>1289.7</v>
      </c>
      <c r="AR5">
        <v>1336.7</v>
      </c>
      <c r="AS5">
        <v>1400.5</v>
      </c>
      <c r="AT5">
        <v>1499.6</v>
      </c>
      <c r="AU5">
        <v>1629.6</v>
      </c>
    </row>
    <row r="6" spans="1:47" ht="17" thickBot="1">
      <c r="A6" s="10" t="s">
        <v>24</v>
      </c>
      <c r="B6" s="11">
        <v>397</v>
      </c>
      <c r="C6" s="12">
        <v>476</v>
      </c>
      <c r="D6" s="11">
        <v>687</v>
      </c>
      <c r="E6" s="12">
        <v>740</v>
      </c>
      <c r="F6" s="11">
        <v>785</v>
      </c>
      <c r="G6" s="12">
        <v>819</v>
      </c>
      <c r="H6" s="11">
        <v>844</v>
      </c>
      <c r="I6" s="12">
        <v>868</v>
      </c>
      <c r="J6" s="11">
        <v>889</v>
      </c>
      <c r="K6" s="12">
        <v>927</v>
      </c>
      <c r="L6" s="11">
        <v>953</v>
      </c>
      <c r="M6" s="12">
        <v>997</v>
      </c>
      <c r="N6" s="11">
        <v>1035</v>
      </c>
      <c r="O6" s="12">
        <v>1063</v>
      </c>
      <c r="P6" s="11">
        <v>1096</v>
      </c>
      <c r="Q6" s="12">
        <v>1122</v>
      </c>
      <c r="R6" s="11">
        <v>1154</v>
      </c>
      <c r="S6" s="12">
        <v>1180</v>
      </c>
      <c r="T6" s="11">
        <v>1216</v>
      </c>
      <c r="U6" s="12">
        <v>1340</v>
      </c>
      <c r="V6" s="13">
        <v>1492</v>
      </c>
      <c r="Z6">
        <v>2.2000000000000002</v>
      </c>
      <c r="AA6">
        <v>655.5</v>
      </c>
      <c r="AB6">
        <v>691.1</v>
      </c>
      <c r="AC6">
        <v>811.7</v>
      </c>
      <c r="AD6">
        <v>875</v>
      </c>
      <c r="AE6">
        <v>910.1</v>
      </c>
      <c r="AF6">
        <v>955.5</v>
      </c>
      <c r="AG6">
        <v>982.3</v>
      </c>
      <c r="AH6">
        <v>1007.6</v>
      </c>
      <c r="AI6">
        <v>1035.3</v>
      </c>
      <c r="AJ6">
        <v>1067</v>
      </c>
      <c r="AK6">
        <v>1096.0999999999999</v>
      </c>
      <c r="AL6">
        <v>1137.9000000000001</v>
      </c>
      <c r="AM6">
        <v>1171.3</v>
      </c>
      <c r="AN6">
        <v>1196.3</v>
      </c>
      <c r="AO6">
        <v>1225.3</v>
      </c>
      <c r="AP6">
        <v>1260.4000000000001</v>
      </c>
      <c r="AQ6">
        <v>1297.7</v>
      </c>
      <c r="AR6">
        <v>1345.9</v>
      </c>
      <c r="AS6">
        <v>1411.4</v>
      </c>
      <c r="AT6">
        <v>1509.4</v>
      </c>
      <c r="AU6">
        <v>1638.2</v>
      </c>
    </row>
    <row r="7" spans="1:47">
      <c r="A7" s="6" t="s">
        <v>25</v>
      </c>
      <c r="B7" s="7">
        <v>459</v>
      </c>
      <c r="C7" s="8">
        <v>528</v>
      </c>
      <c r="D7" s="7">
        <v>716</v>
      </c>
      <c r="E7" s="8">
        <v>771</v>
      </c>
      <c r="F7" s="7">
        <v>814</v>
      </c>
      <c r="G7" s="8">
        <v>851</v>
      </c>
      <c r="H7" s="7">
        <v>876</v>
      </c>
      <c r="I7" s="8">
        <v>901</v>
      </c>
      <c r="J7" s="7">
        <v>923</v>
      </c>
      <c r="K7" s="8">
        <v>960</v>
      </c>
      <c r="L7" s="7">
        <v>986</v>
      </c>
      <c r="M7" s="8">
        <v>1030</v>
      </c>
      <c r="N7" s="7">
        <v>1066</v>
      </c>
      <c r="O7" s="8">
        <v>1094</v>
      </c>
      <c r="P7" s="7">
        <v>1126</v>
      </c>
      <c r="Q7" s="8">
        <v>1154</v>
      </c>
      <c r="R7" s="7">
        <v>1187</v>
      </c>
      <c r="S7" s="8">
        <v>1219</v>
      </c>
      <c r="T7" s="7">
        <v>1261</v>
      </c>
      <c r="U7" s="8">
        <v>1378</v>
      </c>
      <c r="V7" s="9">
        <v>1524</v>
      </c>
      <c r="Z7">
        <v>2.2999999999999998</v>
      </c>
      <c r="AA7">
        <v>668.8</v>
      </c>
      <c r="AB7">
        <v>702.4</v>
      </c>
      <c r="AC7">
        <v>818.5</v>
      </c>
      <c r="AD7">
        <v>882.4</v>
      </c>
      <c r="AE7">
        <v>917.1</v>
      </c>
      <c r="AF7">
        <v>963</v>
      </c>
      <c r="AG7">
        <v>989.8</v>
      </c>
      <c r="AH7">
        <v>1015.3</v>
      </c>
      <c r="AI7">
        <v>1043.3</v>
      </c>
      <c r="AJ7">
        <v>1074.7</v>
      </c>
      <c r="AK7">
        <v>1104</v>
      </c>
      <c r="AL7">
        <v>1145.5999999999999</v>
      </c>
      <c r="AM7">
        <v>1178.8</v>
      </c>
      <c r="AN7">
        <v>1203.7</v>
      </c>
      <c r="AO7">
        <v>1232.5</v>
      </c>
      <c r="AP7">
        <v>1268</v>
      </c>
      <c r="AQ7">
        <v>1305.5999999999999</v>
      </c>
      <c r="AR7">
        <v>1355.1</v>
      </c>
      <c r="AS7">
        <v>1422.2</v>
      </c>
      <c r="AT7">
        <v>1519.2</v>
      </c>
      <c r="AU7">
        <v>1646.9</v>
      </c>
    </row>
    <row r="8" spans="1:47">
      <c r="A8" s="6" t="s">
        <v>22</v>
      </c>
      <c r="B8" s="7">
        <v>518</v>
      </c>
      <c r="C8" s="8">
        <v>576</v>
      </c>
      <c r="D8" s="7">
        <v>744</v>
      </c>
      <c r="E8" s="8">
        <v>801</v>
      </c>
      <c r="F8" s="7">
        <v>842</v>
      </c>
      <c r="G8" s="8">
        <v>881</v>
      </c>
      <c r="H8" s="7">
        <v>907</v>
      </c>
      <c r="I8" s="8">
        <v>932</v>
      </c>
      <c r="J8" s="7">
        <v>956</v>
      </c>
      <c r="K8" s="8">
        <v>991</v>
      </c>
      <c r="L8" s="7">
        <v>1018</v>
      </c>
      <c r="M8" s="8">
        <v>1061</v>
      </c>
      <c r="N8" s="7">
        <v>1097</v>
      </c>
      <c r="O8" s="8">
        <v>1124</v>
      </c>
      <c r="P8" s="7">
        <v>1155</v>
      </c>
      <c r="Q8" s="8">
        <v>1185</v>
      </c>
      <c r="R8" s="7">
        <v>1219</v>
      </c>
      <c r="S8" s="8">
        <v>1256</v>
      </c>
      <c r="T8" s="7">
        <v>1305</v>
      </c>
      <c r="U8" s="8">
        <v>1416</v>
      </c>
      <c r="V8" s="9">
        <v>1556</v>
      </c>
      <c r="Z8">
        <v>2.4</v>
      </c>
      <c r="AA8">
        <v>681.9</v>
      </c>
      <c r="AB8">
        <v>713.5</v>
      </c>
      <c r="AC8">
        <v>825.3</v>
      </c>
      <c r="AD8">
        <v>889.7</v>
      </c>
      <c r="AE8">
        <v>923.9</v>
      </c>
      <c r="AF8">
        <v>970.4</v>
      </c>
      <c r="AG8">
        <v>997.3</v>
      </c>
      <c r="AH8">
        <v>1022.9</v>
      </c>
      <c r="AI8">
        <v>1051.3</v>
      </c>
      <c r="AJ8">
        <v>1082.3</v>
      </c>
      <c r="AK8">
        <v>1111.8</v>
      </c>
      <c r="AL8">
        <v>1153.2</v>
      </c>
      <c r="AM8">
        <v>1186.2</v>
      </c>
      <c r="AN8">
        <v>1210.9000000000001</v>
      </c>
      <c r="AO8">
        <v>1239.5999999999999</v>
      </c>
      <c r="AP8">
        <v>1275.5999999999999</v>
      </c>
      <c r="AQ8">
        <v>1313.5</v>
      </c>
      <c r="AR8">
        <v>1364.1</v>
      </c>
      <c r="AS8">
        <v>1432.9</v>
      </c>
      <c r="AT8">
        <v>1528.8</v>
      </c>
      <c r="AU8">
        <v>1655.4</v>
      </c>
    </row>
    <row r="9" spans="1:47">
      <c r="A9" s="6" t="s">
        <v>23</v>
      </c>
      <c r="B9" s="7">
        <v>573</v>
      </c>
      <c r="C9" s="8">
        <v>622</v>
      </c>
      <c r="D9" s="7">
        <v>771</v>
      </c>
      <c r="E9" s="8">
        <v>831</v>
      </c>
      <c r="F9" s="7">
        <v>869</v>
      </c>
      <c r="G9" s="8">
        <v>911</v>
      </c>
      <c r="H9" s="7">
        <v>937</v>
      </c>
      <c r="I9" s="8">
        <v>962</v>
      </c>
      <c r="J9" s="7">
        <v>987</v>
      </c>
      <c r="K9" s="8">
        <v>1021</v>
      </c>
      <c r="L9" s="7">
        <v>1049</v>
      </c>
      <c r="M9" s="8">
        <v>1092</v>
      </c>
      <c r="N9" s="7">
        <v>1126</v>
      </c>
      <c r="O9" s="8">
        <v>1153</v>
      </c>
      <c r="P9" s="7">
        <v>1183</v>
      </c>
      <c r="Q9" s="8">
        <v>1215</v>
      </c>
      <c r="R9" s="7">
        <v>1250</v>
      </c>
      <c r="S9" s="8">
        <v>1291</v>
      </c>
      <c r="T9" s="7">
        <v>1347</v>
      </c>
      <c r="U9" s="8">
        <v>1452</v>
      </c>
      <c r="V9" s="9">
        <v>1588</v>
      </c>
      <c r="Z9">
        <v>2.5</v>
      </c>
      <c r="AA9">
        <v>694.7</v>
      </c>
      <c r="AB9">
        <v>724.3</v>
      </c>
      <c r="AC9">
        <v>832</v>
      </c>
      <c r="AD9">
        <v>897</v>
      </c>
      <c r="AE9">
        <v>930.7</v>
      </c>
      <c r="AF9">
        <v>977.7</v>
      </c>
      <c r="AG9">
        <v>1004.6</v>
      </c>
      <c r="AH9">
        <v>1030.3</v>
      </c>
      <c r="AI9">
        <v>1059.0999999999999</v>
      </c>
      <c r="AJ9">
        <v>1089.8</v>
      </c>
      <c r="AK9">
        <v>1119.4000000000001</v>
      </c>
      <c r="AL9">
        <v>1160.7</v>
      </c>
      <c r="AM9">
        <v>1193.5</v>
      </c>
      <c r="AN9">
        <v>1218</v>
      </c>
      <c r="AO9">
        <v>1246.5999999999999</v>
      </c>
      <c r="AP9">
        <v>1283</v>
      </c>
      <c r="AQ9">
        <v>1321.2</v>
      </c>
      <c r="AR9">
        <v>1373</v>
      </c>
      <c r="AS9">
        <v>1443.4</v>
      </c>
      <c r="AT9">
        <v>1538.4</v>
      </c>
      <c r="AU9">
        <v>1664</v>
      </c>
    </row>
    <row r="10" spans="1:47" ht="17" thickBot="1">
      <c r="A10" s="10" t="s">
        <v>24</v>
      </c>
      <c r="B10" s="11">
        <v>625</v>
      </c>
      <c r="C10" s="12">
        <v>666</v>
      </c>
      <c r="D10" s="11">
        <v>796</v>
      </c>
      <c r="E10" s="12">
        <v>858</v>
      </c>
      <c r="F10" s="11">
        <v>895</v>
      </c>
      <c r="G10" s="12">
        <v>939</v>
      </c>
      <c r="H10" s="11">
        <v>965</v>
      </c>
      <c r="I10" s="12">
        <v>990</v>
      </c>
      <c r="J10" s="11">
        <v>1017</v>
      </c>
      <c r="K10" s="12">
        <v>1050</v>
      </c>
      <c r="L10" s="11">
        <v>1079</v>
      </c>
      <c r="M10" s="12">
        <v>1121</v>
      </c>
      <c r="N10" s="11">
        <v>1155</v>
      </c>
      <c r="O10" s="12">
        <v>1180</v>
      </c>
      <c r="P10" s="11">
        <v>1209</v>
      </c>
      <c r="Q10" s="12">
        <v>1243</v>
      </c>
      <c r="R10" s="11">
        <v>1280</v>
      </c>
      <c r="S10" s="12">
        <v>1325</v>
      </c>
      <c r="T10" s="11">
        <v>1387</v>
      </c>
      <c r="U10" s="12">
        <v>1488</v>
      </c>
      <c r="V10" s="13">
        <v>1619</v>
      </c>
      <c r="Z10">
        <v>2.6</v>
      </c>
      <c r="AA10">
        <v>707.2</v>
      </c>
      <c r="AB10">
        <v>735</v>
      </c>
      <c r="AC10">
        <v>838.5</v>
      </c>
      <c r="AD10">
        <v>904.1</v>
      </c>
      <c r="AE10">
        <v>937.3</v>
      </c>
      <c r="AF10">
        <v>984.9</v>
      </c>
      <c r="AG10">
        <v>1011.9</v>
      </c>
      <c r="AH10">
        <v>1037.7</v>
      </c>
      <c r="AI10">
        <v>1066.9000000000001</v>
      </c>
      <c r="AJ10">
        <v>1097.2</v>
      </c>
      <c r="AK10">
        <v>1127</v>
      </c>
      <c r="AL10">
        <v>1168.2</v>
      </c>
      <c r="AM10">
        <v>1200.7</v>
      </c>
      <c r="AN10">
        <v>1225.0999999999999</v>
      </c>
      <c r="AO10">
        <v>1253.5</v>
      </c>
      <c r="AP10">
        <v>1290.3</v>
      </c>
      <c r="AQ10">
        <v>1328.8</v>
      </c>
      <c r="AR10">
        <v>1381.8</v>
      </c>
      <c r="AS10">
        <v>1453.9</v>
      </c>
      <c r="AT10">
        <v>1547.9</v>
      </c>
      <c r="AU10">
        <v>1672.5</v>
      </c>
    </row>
    <row r="11" spans="1:47">
      <c r="A11" s="6" t="s">
        <v>26</v>
      </c>
      <c r="B11" s="7">
        <v>673</v>
      </c>
      <c r="C11" s="8">
        <v>706</v>
      </c>
      <c r="D11" s="7">
        <v>821</v>
      </c>
      <c r="E11" s="8">
        <v>885</v>
      </c>
      <c r="F11" s="7">
        <v>919</v>
      </c>
      <c r="G11" s="8">
        <v>966</v>
      </c>
      <c r="H11" s="7">
        <v>992</v>
      </c>
      <c r="I11" s="8">
        <v>1018</v>
      </c>
      <c r="J11" s="7">
        <v>1046</v>
      </c>
      <c r="K11" s="8">
        <v>1077</v>
      </c>
      <c r="L11" s="7">
        <v>1107</v>
      </c>
      <c r="M11" s="8">
        <v>1148</v>
      </c>
      <c r="N11" s="7">
        <v>1181</v>
      </c>
      <c r="O11" s="8">
        <v>1206</v>
      </c>
      <c r="P11" s="7">
        <v>1235</v>
      </c>
      <c r="Q11" s="8">
        <v>1271</v>
      </c>
      <c r="R11" s="7">
        <v>1308</v>
      </c>
      <c r="S11" s="8">
        <v>1358</v>
      </c>
      <c r="T11" s="7">
        <v>1426</v>
      </c>
      <c r="U11" s="8">
        <v>1523</v>
      </c>
      <c r="V11" s="9">
        <v>1650</v>
      </c>
      <c r="Z11">
        <v>2.7</v>
      </c>
      <c r="AA11">
        <v>719.5</v>
      </c>
      <c r="AB11">
        <v>745.5</v>
      </c>
      <c r="AC11">
        <v>845</v>
      </c>
      <c r="AD11">
        <v>911.1</v>
      </c>
      <c r="AE11">
        <v>943.9</v>
      </c>
      <c r="AF11">
        <v>992</v>
      </c>
      <c r="AG11">
        <v>1019</v>
      </c>
      <c r="AH11">
        <v>1045</v>
      </c>
      <c r="AI11">
        <v>1074.5</v>
      </c>
      <c r="AJ11">
        <v>1104.5</v>
      </c>
      <c r="AK11">
        <v>1134.4000000000001</v>
      </c>
      <c r="AL11">
        <v>1175.5</v>
      </c>
      <c r="AM11">
        <v>1207.8</v>
      </c>
      <c r="AN11">
        <v>1232.0999999999999</v>
      </c>
      <c r="AO11">
        <v>1260.3</v>
      </c>
      <c r="AP11">
        <v>1297.5</v>
      </c>
      <c r="AQ11">
        <v>1336.3</v>
      </c>
      <c r="AR11">
        <v>1390.5</v>
      </c>
      <c r="AS11">
        <v>1464.2</v>
      </c>
      <c r="AT11">
        <v>1557.4</v>
      </c>
      <c r="AU11">
        <v>1680.9</v>
      </c>
    </row>
    <row r="12" spans="1:47">
      <c r="A12" s="6" t="s">
        <v>22</v>
      </c>
      <c r="B12" s="7">
        <v>718</v>
      </c>
      <c r="C12" s="8">
        <v>744</v>
      </c>
      <c r="D12" s="7">
        <v>844</v>
      </c>
      <c r="E12" s="8">
        <v>910</v>
      </c>
      <c r="F12" s="7">
        <v>943</v>
      </c>
      <c r="G12" s="8">
        <v>991</v>
      </c>
      <c r="H12" s="7">
        <v>1018</v>
      </c>
      <c r="I12" s="8">
        <v>1044</v>
      </c>
      <c r="J12" s="7">
        <v>1074</v>
      </c>
      <c r="K12" s="8">
        <v>1104</v>
      </c>
      <c r="L12" s="7">
        <v>1134</v>
      </c>
      <c r="M12" s="8">
        <v>1175</v>
      </c>
      <c r="N12" s="7">
        <v>1207</v>
      </c>
      <c r="O12" s="8">
        <v>1231</v>
      </c>
      <c r="P12" s="7">
        <v>1260</v>
      </c>
      <c r="Q12" s="8">
        <v>1297</v>
      </c>
      <c r="R12" s="7">
        <v>1336</v>
      </c>
      <c r="S12" s="8">
        <v>1390</v>
      </c>
      <c r="T12" s="7">
        <v>1463</v>
      </c>
      <c r="U12" s="8">
        <v>1556</v>
      </c>
      <c r="V12" s="9">
        <v>1680</v>
      </c>
      <c r="Z12">
        <v>2.8</v>
      </c>
      <c r="AA12">
        <v>731.4</v>
      </c>
      <c r="AB12">
        <v>755.7</v>
      </c>
      <c r="AC12">
        <v>851.4</v>
      </c>
      <c r="AD12">
        <v>918</v>
      </c>
      <c r="AE12">
        <v>950.4</v>
      </c>
      <c r="AF12">
        <v>999</v>
      </c>
      <c r="AG12">
        <v>1026.0999999999999</v>
      </c>
      <c r="AH12">
        <v>1052.2</v>
      </c>
      <c r="AI12">
        <v>1082</v>
      </c>
      <c r="AJ12">
        <v>1111.7</v>
      </c>
      <c r="AK12">
        <v>1141.8</v>
      </c>
      <c r="AL12">
        <v>1182.7</v>
      </c>
      <c r="AM12">
        <v>1214.8</v>
      </c>
      <c r="AN12">
        <v>1239</v>
      </c>
      <c r="AO12">
        <v>1267</v>
      </c>
      <c r="AP12">
        <v>1304.7</v>
      </c>
      <c r="AQ12">
        <v>1343.7</v>
      </c>
      <c r="AR12">
        <v>1399.1</v>
      </c>
      <c r="AS12">
        <v>1474.3</v>
      </c>
      <c r="AT12">
        <v>1566.7</v>
      </c>
      <c r="AU12">
        <v>1689.4</v>
      </c>
    </row>
    <row r="13" spans="1:47">
      <c r="A13" s="6" t="s">
        <v>23</v>
      </c>
      <c r="B13" s="7">
        <v>759</v>
      </c>
      <c r="C13" s="8">
        <v>780</v>
      </c>
      <c r="D13" s="7">
        <v>867</v>
      </c>
      <c r="E13" s="8">
        <v>934</v>
      </c>
      <c r="F13" s="7">
        <v>966</v>
      </c>
      <c r="G13" s="8">
        <v>1016</v>
      </c>
      <c r="H13" s="7">
        <v>1043</v>
      </c>
      <c r="I13" s="8">
        <v>1069</v>
      </c>
      <c r="J13" s="7">
        <v>1100</v>
      </c>
      <c r="K13" s="8">
        <v>1129</v>
      </c>
      <c r="L13" s="7">
        <v>1159</v>
      </c>
      <c r="M13" s="8">
        <v>1200</v>
      </c>
      <c r="N13" s="7">
        <v>1231</v>
      </c>
      <c r="O13" s="8">
        <v>1255</v>
      </c>
      <c r="P13" s="7">
        <v>1283</v>
      </c>
      <c r="Q13" s="8">
        <v>1322</v>
      </c>
      <c r="R13" s="7">
        <v>1361</v>
      </c>
      <c r="S13" s="8">
        <v>1419</v>
      </c>
      <c r="T13" s="7">
        <v>1499</v>
      </c>
      <c r="U13" s="8">
        <v>1589</v>
      </c>
      <c r="V13" s="9">
        <v>1710</v>
      </c>
      <c r="Z13">
        <v>2.8</v>
      </c>
      <c r="AA13">
        <v>743.1</v>
      </c>
      <c r="AB13">
        <v>765.8</v>
      </c>
      <c r="AC13">
        <v>857.7</v>
      </c>
      <c r="AD13">
        <v>924.8</v>
      </c>
      <c r="AE13">
        <v>956.8</v>
      </c>
      <c r="AF13">
        <v>1005.9</v>
      </c>
      <c r="AG13">
        <v>1033</v>
      </c>
      <c r="AH13">
        <v>1059.3</v>
      </c>
      <c r="AI13">
        <v>1089.5</v>
      </c>
      <c r="AJ13">
        <v>1118.8</v>
      </c>
      <c r="AK13">
        <v>1149</v>
      </c>
      <c r="AL13">
        <v>1189.8</v>
      </c>
      <c r="AM13">
        <v>1221.7</v>
      </c>
      <c r="AN13">
        <v>1245.7</v>
      </c>
      <c r="AO13">
        <v>1273.5999999999999</v>
      </c>
      <c r="AP13">
        <v>1311.7</v>
      </c>
      <c r="AQ13">
        <v>1351.1</v>
      </c>
      <c r="AR13">
        <v>1407.5</v>
      </c>
      <c r="AS13">
        <v>1484.3</v>
      </c>
      <c r="AT13">
        <v>1576</v>
      </c>
      <c r="AU13">
        <v>1697.7</v>
      </c>
    </row>
    <row r="14" spans="1:47" ht="17" thickBot="1">
      <c r="A14" s="10" t="s">
        <v>24</v>
      </c>
      <c r="B14" s="11">
        <v>797</v>
      </c>
      <c r="C14" s="12">
        <v>813</v>
      </c>
      <c r="D14" s="11">
        <v>888</v>
      </c>
      <c r="E14" s="12">
        <v>957</v>
      </c>
      <c r="F14" s="11">
        <v>988</v>
      </c>
      <c r="G14" s="12">
        <v>1039</v>
      </c>
      <c r="H14" s="11">
        <v>1066</v>
      </c>
      <c r="I14" s="12">
        <v>1093</v>
      </c>
      <c r="J14" s="11">
        <v>1125</v>
      </c>
      <c r="K14" s="12">
        <v>1153</v>
      </c>
      <c r="L14" s="11">
        <v>1184</v>
      </c>
      <c r="M14" s="12">
        <v>1224</v>
      </c>
      <c r="N14" s="11">
        <v>1255</v>
      </c>
      <c r="O14" s="12">
        <v>1278</v>
      </c>
      <c r="P14" s="11">
        <v>1305</v>
      </c>
      <c r="Q14" s="12">
        <v>1345</v>
      </c>
      <c r="R14" s="11">
        <v>1386</v>
      </c>
      <c r="S14" s="12">
        <v>1448</v>
      </c>
      <c r="T14" s="11">
        <v>1532</v>
      </c>
      <c r="U14" s="12">
        <v>1621</v>
      </c>
      <c r="V14" s="13">
        <v>1739</v>
      </c>
      <c r="Z14">
        <v>2.9</v>
      </c>
      <c r="AA14">
        <v>754.5</v>
      </c>
      <c r="AB14">
        <v>775.6</v>
      </c>
      <c r="AC14">
        <v>863.9</v>
      </c>
      <c r="AD14">
        <v>931.5</v>
      </c>
      <c r="AE14">
        <v>963.2</v>
      </c>
      <c r="AF14">
        <v>1012.7</v>
      </c>
      <c r="AG14">
        <v>1039.9000000000001</v>
      </c>
      <c r="AH14">
        <v>1066.3</v>
      </c>
      <c r="AI14">
        <v>1096.8</v>
      </c>
      <c r="AJ14">
        <v>1125.9000000000001</v>
      </c>
      <c r="AK14">
        <v>1156.0999999999999</v>
      </c>
      <c r="AL14">
        <v>1196.8</v>
      </c>
      <c r="AM14">
        <v>1228.5</v>
      </c>
      <c r="AN14">
        <v>1252.4000000000001</v>
      </c>
      <c r="AO14">
        <v>1280.2</v>
      </c>
      <c r="AP14">
        <v>1318.7</v>
      </c>
      <c r="AQ14">
        <v>1358.3</v>
      </c>
      <c r="AR14">
        <v>1415.9</v>
      </c>
      <c r="AS14">
        <v>1494.2</v>
      </c>
      <c r="AT14">
        <v>1585.3</v>
      </c>
      <c r="AU14">
        <v>1706.1</v>
      </c>
    </row>
    <row r="15" spans="1:47">
      <c r="A15" s="6" t="s">
        <v>27</v>
      </c>
      <c r="B15" s="7">
        <v>831</v>
      </c>
      <c r="C15" s="8">
        <v>843</v>
      </c>
      <c r="D15" s="7">
        <v>908</v>
      </c>
      <c r="E15" s="8">
        <v>979</v>
      </c>
      <c r="F15" s="7">
        <v>1008</v>
      </c>
      <c r="G15" s="8">
        <v>1061</v>
      </c>
      <c r="H15" s="7">
        <v>1088</v>
      </c>
      <c r="I15" s="8">
        <v>1116</v>
      </c>
      <c r="J15" s="7">
        <v>1149</v>
      </c>
      <c r="K15" s="8">
        <v>1175</v>
      </c>
      <c r="L15" s="7">
        <v>1207</v>
      </c>
      <c r="M15" s="8">
        <v>1246</v>
      </c>
      <c r="N15" s="7">
        <v>1276</v>
      </c>
      <c r="O15" s="8">
        <v>1300</v>
      </c>
      <c r="P15" s="7">
        <v>1327</v>
      </c>
      <c r="Q15" s="8">
        <v>1368</v>
      </c>
      <c r="R15" s="7">
        <v>1409</v>
      </c>
      <c r="S15" s="8">
        <v>1475</v>
      </c>
      <c r="T15" s="7">
        <v>1565</v>
      </c>
      <c r="U15" s="8">
        <v>1652</v>
      </c>
      <c r="V15" s="9">
        <v>1768</v>
      </c>
      <c r="Z15">
        <v>3</v>
      </c>
      <c r="AA15">
        <v>765.6</v>
      </c>
      <c r="AB15">
        <v>785.2</v>
      </c>
      <c r="AC15">
        <v>870</v>
      </c>
      <c r="AD15">
        <v>938.2</v>
      </c>
      <c r="AE15">
        <v>969.4</v>
      </c>
      <c r="AF15">
        <v>1019.4</v>
      </c>
      <c r="AG15">
        <v>1046.5999999999999</v>
      </c>
      <c r="AH15">
        <v>1073.2</v>
      </c>
      <c r="AI15">
        <v>1104</v>
      </c>
      <c r="AJ15">
        <v>1132.8</v>
      </c>
      <c r="AK15">
        <v>1163.2</v>
      </c>
      <c r="AL15">
        <v>1203.7</v>
      </c>
      <c r="AM15">
        <v>1235.2</v>
      </c>
      <c r="AN15">
        <v>1259.0999999999999</v>
      </c>
      <c r="AO15">
        <v>1286.7</v>
      </c>
      <c r="AP15">
        <v>1325.5</v>
      </c>
      <c r="AQ15">
        <v>1365.4</v>
      </c>
      <c r="AR15">
        <v>1424.1</v>
      </c>
      <c r="AS15">
        <v>1504</v>
      </c>
      <c r="AT15">
        <v>1594.4</v>
      </c>
      <c r="AU15">
        <v>1714.4</v>
      </c>
    </row>
    <row r="16" spans="1:47">
      <c r="A16" s="6" t="s">
        <v>22</v>
      </c>
      <c r="B16" s="7">
        <v>862</v>
      </c>
      <c r="C16" s="8">
        <v>870</v>
      </c>
      <c r="D16" s="7">
        <v>927</v>
      </c>
      <c r="E16" s="8">
        <v>999</v>
      </c>
      <c r="F16" s="7">
        <v>1028</v>
      </c>
      <c r="G16" s="8">
        <v>1081</v>
      </c>
      <c r="H16" s="7">
        <v>1109</v>
      </c>
      <c r="I16" s="8">
        <v>1137</v>
      </c>
      <c r="J16" s="7">
        <v>1171</v>
      </c>
      <c r="K16" s="8">
        <v>1197</v>
      </c>
      <c r="L16" s="7">
        <v>1228</v>
      </c>
      <c r="M16" s="8">
        <v>1268</v>
      </c>
      <c r="N16" s="7">
        <v>1297</v>
      </c>
      <c r="O16" s="8">
        <v>1321</v>
      </c>
      <c r="P16" s="7">
        <v>1347</v>
      </c>
      <c r="Q16" s="8">
        <v>1389</v>
      </c>
      <c r="R16" s="7">
        <v>1432</v>
      </c>
      <c r="S16" s="8">
        <v>1501</v>
      </c>
      <c r="T16" s="7">
        <v>1595</v>
      </c>
      <c r="U16" s="8">
        <v>1683</v>
      </c>
      <c r="V16" s="9">
        <v>1796</v>
      </c>
      <c r="Z16">
        <v>3.1</v>
      </c>
      <c r="AA16">
        <v>776.4</v>
      </c>
      <c r="AB16">
        <v>794.6</v>
      </c>
      <c r="AC16">
        <v>876.1</v>
      </c>
      <c r="AD16">
        <v>944.7</v>
      </c>
      <c r="AE16">
        <v>975.6</v>
      </c>
      <c r="AF16">
        <v>1026</v>
      </c>
      <c r="AG16">
        <v>1053.3</v>
      </c>
      <c r="AH16">
        <v>1080</v>
      </c>
      <c r="AI16">
        <v>1111.0999999999999</v>
      </c>
      <c r="AJ16">
        <v>1139.5999999999999</v>
      </c>
      <c r="AK16">
        <v>1170.0999999999999</v>
      </c>
      <c r="AL16">
        <v>1210.5999999999999</v>
      </c>
      <c r="AM16">
        <v>1241.8</v>
      </c>
      <c r="AN16">
        <v>1265.5999999999999</v>
      </c>
      <c r="AO16">
        <v>1293</v>
      </c>
      <c r="AP16">
        <v>1332.3</v>
      </c>
      <c r="AQ16">
        <v>1372.4</v>
      </c>
      <c r="AR16">
        <v>1432.2</v>
      </c>
      <c r="AS16">
        <v>1513.6</v>
      </c>
      <c r="AT16">
        <v>1603.5</v>
      </c>
      <c r="AU16">
        <v>1722.6</v>
      </c>
    </row>
    <row r="17" spans="1:47">
      <c r="A17" s="6" t="s">
        <v>23</v>
      </c>
      <c r="B17" s="7">
        <v>889</v>
      </c>
      <c r="C17" s="8">
        <v>895</v>
      </c>
      <c r="D17" s="7">
        <v>945</v>
      </c>
      <c r="E17" s="8">
        <v>1018</v>
      </c>
      <c r="F17" s="7">
        <v>1046</v>
      </c>
      <c r="G17" s="8">
        <v>1101</v>
      </c>
      <c r="H17" s="7">
        <v>1128</v>
      </c>
      <c r="I17" s="8">
        <v>1157</v>
      </c>
      <c r="J17" s="7">
        <v>1192</v>
      </c>
      <c r="K17" s="8">
        <v>1217</v>
      </c>
      <c r="L17" s="7">
        <v>1249</v>
      </c>
      <c r="M17" s="8">
        <v>1288</v>
      </c>
      <c r="N17" s="7">
        <v>1317</v>
      </c>
      <c r="O17" s="8">
        <v>1340</v>
      </c>
      <c r="P17" s="7">
        <v>1366</v>
      </c>
      <c r="Q17" s="8">
        <v>1409</v>
      </c>
      <c r="R17" s="7">
        <v>1453</v>
      </c>
      <c r="S17" s="8">
        <v>1525</v>
      </c>
      <c r="T17" s="7">
        <v>1624</v>
      </c>
      <c r="U17" s="8">
        <v>1712</v>
      </c>
      <c r="V17" s="9">
        <v>1823</v>
      </c>
      <c r="Z17">
        <v>3.2</v>
      </c>
      <c r="AA17">
        <v>787</v>
      </c>
      <c r="AB17">
        <v>803.8</v>
      </c>
      <c r="AC17">
        <v>882</v>
      </c>
      <c r="AD17">
        <v>951.1</v>
      </c>
      <c r="AE17">
        <v>981.6</v>
      </c>
      <c r="AF17">
        <v>1032.5</v>
      </c>
      <c r="AG17">
        <v>1059.8</v>
      </c>
      <c r="AH17">
        <v>1086.7</v>
      </c>
      <c r="AI17">
        <v>1118.0999999999999</v>
      </c>
      <c r="AJ17">
        <v>1146.3</v>
      </c>
      <c r="AK17">
        <v>1177</v>
      </c>
      <c r="AL17">
        <v>1217.3</v>
      </c>
      <c r="AM17">
        <v>1248.3</v>
      </c>
      <c r="AN17">
        <v>1272</v>
      </c>
      <c r="AO17">
        <v>1299.3</v>
      </c>
      <c r="AP17">
        <v>1339</v>
      </c>
      <c r="AQ17">
        <v>1379.4</v>
      </c>
      <c r="AR17">
        <v>1440.2</v>
      </c>
      <c r="AS17">
        <v>1523.1</v>
      </c>
      <c r="AT17">
        <v>1612.5</v>
      </c>
      <c r="AU17">
        <v>1730.8</v>
      </c>
    </row>
    <row r="18" spans="1:47" ht="17" thickBot="1">
      <c r="A18" s="10" t="s">
        <v>24</v>
      </c>
      <c r="B18" s="11">
        <v>912</v>
      </c>
      <c r="C18" s="12">
        <v>918</v>
      </c>
      <c r="D18" s="11">
        <v>961</v>
      </c>
      <c r="E18" s="12">
        <v>1036</v>
      </c>
      <c r="F18" s="11">
        <v>1063</v>
      </c>
      <c r="G18" s="12">
        <v>1119</v>
      </c>
      <c r="H18" s="11">
        <v>1147</v>
      </c>
      <c r="I18" s="12">
        <v>1176</v>
      </c>
      <c r="J18" s="11">
        <v>1212</v>
      </c>
      <c r="K18" s="12">
        <v>1236</v>
      </c>
      <c r="L18" s="11">
        <v>1268</v>
      </c>
      <c r="M18" s="12">
        <v>1307</v>
      </c>
      <c r="N18" s="11">
        <v>1335</v>
      </c>
      <c r="O18" s="12">
        <v>1358</v>
      </c>
      <c r="P18" s="11">
        <v>1384</v>
      </c>
      <c r="Q18" s="12">
        <v>1428</v>
      </c>
      <c r="R18" s="11">
        <v>1472</v>
      </c>
      <c r="S18" s="12">
        <v>1547</v>
      </c>
      <c r="T18" s="11">
        <v>1651</v>
      </c>
      <c r="U18" s="12">
        <v>1740</v>
      </c>
      <c r="V18" s="13">
        <v>1851</v>
      </c>
      <c r="Z18">
        <v>3.2</v>
      </c>
      <c r="AA18">
        <v>797.3</v>
      </c>
      <c r="AB18">
        <v>812.8</v>
      </c>
      <c r="AC18">
        <v>887.9</v>
      </c>
      <c r="AD18">
        <v>957.4</v>
      </c>
      <c r="AE18">
        <v>987.6</v>
      </c>
      <c r="AF18">
        <v>1038.9000000000001</v>
      </c>
      <c r="AG18">
        <v>1066.3</v>
      </c>
      <c r="AH18">
        <v>1093.3</v>
      </c>
      <c r="AI18">
        <v>1125.0999999999999</v>
      </c>
      <c r="AJ18">
        <v>1152.9000000000001</v>
      </c>
      <c r="AK18">
        <v>1183.7</v>
      </c>
      <c r="AL18">
        <v>1223.9000000000001</v>
      </c>
      <c r="AM18">
        <v>1254.7</v>
      </c>
      <c r="AN18">
        <v>1278.3</v>
      </c>
      <c r="AO18">
        <v>1305.5</v>
      </c>
      <c r="AP18">
        <v>1345.5</v>
      </c>
      <c r="AQ18">
        <v>1386.2</v>
      </c>
      <c r="AR18">
        <v>1448.1</v>
      </c>
      <c r="AS18">
        <v>1532.5</v>
      </c>
      <c r="AT18">
        <v>1621.4</v>
      </c>
      <c r="AU18">
        <v>1739</v>
      </c>
    </row>
    <row r="19" spans="1:47">
      <c r="A19" s="6" t="s">
        <v>28</v>
      </c>
      <c r="B19" s="7">
        <v>932</v>
      </c>
      <c r="C19" s="8">
        <v>937</v>
      </c>
      <c r="D19" s="7">
        <v>977</v>
      </c>
      <c r="E19" s="8">
        <v>1053</v>
      </c>
      <c r="F19" s="7">
        <v>1079</v>
      </c>
      <c r="G19" s="8">
        <v>1136</v>
      </c>
      <c r="H19" s="7">
        <v>1164</v>
      </c>
      <c r="I19" s="8">
        <v>1194</v>
      </c>
      <c r="J19" s="7">
        <v>1230</v>
      </c>
      <c r="K19" s="8">
        <v>1254</v>
      </c>
      <c r="L19" s="7">
        <v>1286</v>
      </c>
      <c r="M19" s="8">
        <v>1324</v>
      </c>
      <c r="N19" s="7">
        <v>1352</v>
      </c>
      <c r="O19" s="8">
        <v>1376</v>
      </c>
      <c r="P19" s="7">
        <v>1401</v>
      </c>
      <c r="Q19" s="8">
        <v>1446</v>
      </c>
      <c r="R19" s="7">
        <v>1491</v>
      </c>
      <c r="S19" s="8">
        <v>1569</v>
      </c>
      <c r="T19" s="7">
        <v>1677</v>
      </c>
      <c r="U19" s="8">
        <v>1768</v>
      </c>
      <c r="V19" s="9">
        <v>1877</v>
      </c>
      <c r="Z19">
        <v>3.3</v>
      </c>
      <c r="AA19">
        <v>807.2</v>
      </c>
      <c r="AB19">
        <v>821.6</v>
      </c>
      <c r="AC19">
        <v>893.7</v>
      </c>
      <c r="AD19">
        <v>963.6</v>
      </c>
      <c r="AE19">
        <v>993.5</v>
      </c>
      <c r="AF19">
        <v>1045.2</v>
      </c>
      <c r="AG19">
        <v>1072.5999999999999</v>
      </c>
      <c r="AH19">
        <v>1099.8</v>
      </c>
      <c r="AI19">
        <v>1131.9000000000001</v>
      </c>
      <c r="AJ19">
        <v>1159.4000000000001</v>
      </c>
      <c r="AK19">
        <v>1190.3</v>
      </c>
      <c r="AL19">
        <v>1230.4000000000001</v>
      </c>
      <c r="AM19">
        <v>1261</v>
      </c>
      <c r="AN19">
        <v>1284.5999999999999</v>
      </c>
      <c r="AO19">
        <v>1311.7</v>
      </c>
      <c r="AP19">
        <v>1352</v>
      </c>
      <c r="AQ19">
        <v>1392.9</v>
      </c>
      <c r="AR19">
        <v>1455.9</v>
      </c>
      <c r="AS19">
        <v>1541.8</v>
      </c>
      <c r="AT19">
        <v>1630.3</v>
      </c>
      <c r="AU19">
        <v>1747.2</v>
      </c>
    </row>
    <row r="20" spans="1:47">
      <c r="A20" s="6" t="s">
        <v>22</v>
      </c>
      <c r="B20" s="7">
        <v>949</v>
      </c>
      <c r="C20" s="8">
        <v>954</v>
      </c>
      <c r="D20" s="7">
        <v>992</v>
      </c>
      <c r="E20" s="8">
        <v>1068</v>
      </c>
      <c r="F20" s="7">
        <v>1095</v>
      </c>
      <c r="G20" s="8">
        <v>1152</v>
      </c>
      <c r="H20" s="7">
        <v>1179</v>
      </c>
      <c r="I20" s="8">
        <v>1211</v>
      </c>
      <c r="J20" s="7">
        <v>1247</v>
      </c>
      <c r="K20" s="8">
        <v>1270</v>
      </c>
      <c r="L20" s="7">
        <v>1302</v>
      </c>
      <c r="M20" s="8">
        <v>1340</v>
      </c>
      <c r="N20" s="7">
        <v>1367</v>
      </c>
      <c r="O20" s="8">
        <v>1392</v>
      </c>
      <c r="P20" s="7">
        <v>1417</v>
      </c>
      <c r="Q20" s="8">
        <v>1463</v>
      </c>
      <c r="R20" s="7">
        <v>1508</v>
      </c>
      <c r="S20" s="8">
        <v>1588</v>
      </c>
      <c r="T20" s="7">
        <v>1701</v>
      </c>
      <c r="U20" s="8">
        <v>1794</v>
      </c>
      <c r="V20" s="9">
        <v>1903</v>
      </c>
      <c r="Z20">
        <v>3.4</v>
      </c>
      <c r="AA20">
        <v>816.9</v>
      </c>
      <c r="AB20">
        <v>830.2</v>
      </c>
      <c r="AC20">
        <v>899.4</v>
      </c>
      <c r="AD20">
        <v>969.8</v>
      </c>
      <c r="AE20">
        <v>999.3</v>
      </c>
      <c r="AF20">
        <v>1051.5</v>
      </c>
      <c r="AG20">
        <v>1078.9000000000001</v>
      </c>
      <c r="AH20">
        <v>1106.2</v>
      </c>
      <c r="AI20">
        <v>1138.5999999999999</v>
      </c>
      <c r="AJ20">
        <v>1165.9000000000001</v>
      </c>
      <c r="AK20">
        <v>1196.8</v>
      </c>
      <c r="AL20">
        <v>1236.8</v>
      </c>
      <c r="AM20">
        <v>1267.2</v>
      </c>
      <c r="AN20">
        <v>1290.7</v>
      </c>
      <c r="AO20">
        <v>1317.7</v>
      </c>
      <c r="AP20">
        <v>1358.4</v>
      </c>
      <c r="AQ20">
        <v>1399.5</v>
      </c>
      <c r="AR20">
        <v>1463.5</v>
      </c>
      <c r="AS20">
        <v>1550.9</v>
      </c>
      <c r="AT20">
        <v>1639.1</v>
      </c>
      <c r="AU20">
        <v>1755.3</v>
      </c>
    </row>
    <row r="21" spans="1:47">
      <c r="A21" s="6" t="s">
        <v>23</v>
      </c>
      <c r="B21" s="7">
        <v>962</v>
      </c>
      <c r="C21" s="8">
        <v>969</v>
      </c>
      <c r="D21" s="7">
        <v>1005</v>
      </c>
      <c r="E21" s="8">
        <v>1082</v>
      </c>
      <c r="F21" s="7">
        <v>1109</v>
      </c>
      <c r="G21" s="8">
        <v>1166</v>
      </c>
      <c r="H21" s="7">
        <v>1194</v>
      </c>
      <c r="I21" s="8">
        <v>1226</v>
      </c>
      <c r="J21" s="7">
        <v>1263</v>
      </c>
      <c r="K21" s="8">
        <v>1286</v>
      </c>
      <c r="L21" s="7">
        <v>1318</v>
      </c>
      <c r="M21" s="8">
        <v>1355</v>
      </c>
      <c r="N21" s="7">
        <v>1382</v>
      </c>
      <c r="O21" s="8">
        <v>1407</v>
      </c>
      <c r="P21" s="7">
        <v>1432</v>
      </c>
      <c r="Q21" s="8">
        <v>1478</v>
      </c>
      <c r="R21" s="7">
        <v>1524</v>
      </c>
      <c r="S21" s="8">
        <v>1607</v>
      </c>
      <c r="T21" s="7">
        <v>1723</v>
      </c>
      <c r="U21" s="8">
        <v>1820</v>
      </c>
      <c r="V21" s="9">
        <v>1929</v>
      </c>
      <c r="Z21">
        <v>3.5</v>
      </c>
      <c r="AA21">
        <v>826.4</v>
      </c>
      <c r="AB21">
        <v>838.5</v>
      </c>
      <c r="AC21">
        <v>905</v>
      </c>
      <c r="AD21">
        <v>975.8</v>
      </c>
      <c r="AE21">
        <v>1005.1</v>
      </c>
      <c r="AF21">
        <v>1057.5999999999999</v>
      </c>
      <c r="AG21">
        <v>1085</v>
      </c>
      <c r="AH21">
        <v>1112.5</v>
      </c>
      <c r="AI21">
        <v>1145.2</v>
      </c>
      <c r="AJ21">
        <v>1172.2</v>
      </c>
      <c r="AK21">
        <v>1203.3</v>
      </c>
      <c r="AL21">
        <v>1243.0999999999999</v>
      </c>
      <c r="AM21">
        <v>1273.3</v>
      </c>
      <c r="AN21">
        <v>1296.8</v>
      </c>
      <c r="AO21">
        <v>1323.7</v>
      </c>
      <c r="AP21">
        <v>1364.7</v>
      </c>
      <c r="AQ21">
        <v>1406.1</v>
      </c>
      <c r="AR21">
        <v>1471.1</v>
      </c>
      <c r="AS21">
        <v>1559.8</v>
      </c>
      <c r="AT21">
        <v>1647.8</v>
      </c>
      <c r="AU21">
        <v>1763.3</v>
      </c>
    </row>
    <row r="22" spans="1:47" ht="17" thickBot="1">
      <c r="A22" s="10" t="s">
        <v>24</v>
      </c>
      <c r="B22" s="11">
        <v>971</v>
      </c>
      <c r="C22" s="12">
        <v>980</v>
      </c>
      <c r="D22" s="11">
        <v>1017</v>
      </c>
      <c r="E22" s="12">
        <v>1095</v>
      </c>
      <c r="F22" s="11">
        <v>1122</v>
      </c>
      <c r="G22" s="12">
        <v>1179</v>
      </c>
      <c r="H22" s="11">
        <v>1207</v>
      </c>
      <c r="I22" s="12">
        <v>1240</v>
      </c>
      <c r="J22" s="11">
        <v>1277</v>
      </c>
      <c r="K22" s="12">
        <v>1300</v>
      </c>
      <c r="L22" s="11">
        <v>1332</v>
      </c>
      <c r="M22" s="12">
        <v>1369</v>
      </c>
      <c r="N22" s="11">
        <v>1395</v>
      </c>
      <c r="O22" s="12">
        <v>1420</v>
      </c>
      <c r="P22" s="11">
        <v>1445</v>
      </c>
      <c r="Q22" s="12">
        <v>1492</v>
      </c>
      <c r="R22" s="11">
        <v>1538</v>
      </c>
      <c r="S22" s="12">
        <v>1624</v>
      </c>
      <c r="T22" s="11">
        <v>1744</v>
      </c>
      <c r="U22" s="12">
        <v>1844</v>
      </c>
      <c r="V22" s="13">
        <v>1954</v>
      </c>
      <c r="Z22">
        <v>3.6</v>
      </c>
      <c r="AA22">
        <v>835.5</v>
      </c>
      <c r="AB22">
        <v>846.7</v>
      </c>
      <c r="AC22">
        <v>910.5</v>
      </c>
      <c r="AD22">
        <v>981.7</v>
      </c>
      <c r="AE22">
        <v>1010.7</v>
      </c>
      <c r="AF22">
        <v>1063.5999999999999</v>
      </c>
      <c r="AG22">
        <v>1091</v>
      </c>
      <c r="AH22">
        <v>1118.8</v>
      </c>
      <c r="AI22">
        <v>1151.5999999999999</v>
      </c>
      <c r="AJ22">
        <v>1178.4000000000001</v>
      </c>
      <c r="AK22">
        <v>1209.5999999999999</v>
      </c>
      <c r="AL22">
        <v>1249.3</v>
      </c>
      <c r="AM22">
        <v>1279.3</v>
      </c>
      <c r="AN22">
        <v>1302.8</v>
      </c>
      <c r="AO22">
        <v>1329.5</v>
      </c>
      <c r="AP22">
        <v>1370.9</v>
      </c>
      <c r="AQ22">
        <v>1412.5</v>
      </c>
      <c r="AR22">
        <v>1478.5</v>
      </c>
      <c r="AS22">
        <v>1568.7</v>
      </c>
      <c r="AT22">
        <v>1656.5</v>
      </c>
      <c r="AU22">
        <v>1771.3</v>
      </c>
    </row>
    <row r="23" spans="1:47">
      <c r="A23" s="6" t="s">
        <v>29</v>
      </c>
      <c r="B23" s="7">
        <v>977</v>
      </c>
      <c r="C23" s="8">
        <v>989</v>
      </c>
      <c r="D23" s="7">
        <v>1029</v>
      </c>
      <c r="E23" s="8">
        <v>1107</v>
      </c>
      <c r="F23" s="7">
        <v>1134</v>
      </c>
      <c r="G23" s="8">
        <v>1191</v>
      </c>
      <c r="H23" s="7">
        <v>1219</v>
      </c>
      <c r="I23" s="8">
        <v>1253</v>
      </c>
      <c r="J23" s="7">
        <v>1291</v>
      </c>
      <c r="K23" s="8">
        <v>1312</v>
      </c>
      <c r="L23" s="7">
        <v>1344</v>
      </c>
      <c r="M23" s="8">
        <v>1382</v>
      </c>
      <c r="N23" s="7">
        <v>1407</v>
      </c>
      <c r="O23" s="8">
        <v>1433</v>
      </c>
      <c r="P23" s="7">
        <v>1458</v>
      </c>
      <c r="Q23" s="8">
        <v>1505</v>
      </c>
      <c r="R23" s="7">
        <v>1552</v>
      </c>
      <c r="S23" s="8">
        <v>1639</v>
      </c>
      <c r="T23" s="7">
        <v>1763</v>
      </c>
      <c r="U23" s="8">
        <v>1868</v>
      </c>
      <c r="V23" s="9">
        <v>1979</v>
      </c>
      <c r="Z23">
        <v>3.7</v>
      </c>
      <c r="AA23">
        <v>844.4</v>
      </c>
      <c r="AB23">
        <v>854.6</v>
      </c>
      <c r="AC23">
        <v>915.9</v>
      </c>
      <c r="AD23">
        <v>987.5</v>
      </c>
      <c r="AE23">
        <v>1016.3</v>
      </c>
      <c r="AF23">
        <v>1069.5</v>
      </c>
      <c r="AG23">
        <v>1097</v>
      </c>
      <c r="AH23">
        <v>1124.9000000000001</v>
      </c>
      <c r="AI23">
        <v>1158</v>
      </c>
      <c r="AJ23">
        <v>1184.5</v>
      </c>
      <c r="AK23">
        <v>1215.8</v>
      </c>
      <c r="AL23">
        <v>1255.4000000000001</v>
      </c>
      <c r="AM23">
        <v>1285.2</v>
      </c>
      <c r="AN23">
        <v>1308.7</v>
      </c>
      <c r="AO23">
        <v>1335.3</v>
      </c>
      <c r="AP23">
        <v>1377</v>
      </c>
      <c r="AQ23">
        <v>1418.8</v>
      </c>
      <c r="AR23">
        <v>1485.8</v>
      </c>
      <c r="AS23">
        <v>1577.4</v>
      </c>
      <c r="AT23">
        <v>1665</v>
      </c>
      <c r="AU23">
        <v>1779.3</v>
      </c>
    </row>
    <row r="24" spans="1:47">
      <c r="A24" s="6" t="s">
        <v>22</v>
      </c>
      <c r="B24" s="7">
        <v>979</v>
      </c>
      <c r="C24" s="8">
        <v>996</v>
      </c>
      <c r="D24" s="7">
        <v>1039</v>
      </c>
      <c r="E24" s="8">
        <v>1117</v>
      </c>
      <c r="F24" s="7">
        <v>1145</v>
      </c>
      <c r="G24" s="8">
        <v>1202</v>
      </c>
      <c r="H24" s="7">
        <v>1229</v>
      </c>
      <c r="I24" s="8">
        <v>1265</v>
      </c>
      <c r="J24" s="7">
        <v>1302</v>
      </c>
      <c r="K24" s="8">
        <v>1324</v>
      </c>
      <c r="L24" s="7">
        <v>1356</v>
      </c>
      <c r="M24" s="8">
        <v>1393</v>
      </c>
      <c r="N24" s="7">
        <v>1418</v>
      </c>
      <c r="O24" s="8">
        <v>1445</v>
      </c>
      <c r="P24" s="7">
        <v>1470</v>
      </c>
      <c r="Q24" s="8">
        <v>1517</v>
      </c>
      <c r="R24" s="7">
        <v>1564</v>
      </c>
      <c r="S24" s="8">
        <v>1653</v>
      </c>
      <c r="T24" s="7">
        <v>1780</v>
      </c>
      <c r="U24" s="8">
        <v>1891</v>
      </c>
      <c r="V24" s="9">
        <v>2003</v>
      </c>
      <c r="Z24">
        <v>3.8</v>
      </c>
      <c r="AA24">
        <v>852.9</v>
      </c>
      <c r="AB24">
        <v>862.4</v>
      </c>
      <c r="AC24">
        <v>921.2</v>
      </c>
      <c r="AD24">
        <v>993.3</v>
      </c>
      <c r="AE24">
        <v>1021.7</v>
      </c>
      <c r="AF24">
        <v>1075.3</v>
      </c>
      <c r="AG24">
        <v>1102.8</v>
      </c>
      <c r="AH24">
        <v>1130.9000000000001</v>
      </c>
      <c r="AI24">
        <v>1164.3</v>
      </c>
      <c r="AJ24">
        <v>1190.5999999999999</v>
      </c>
      <c r="AK24">
        <v>1221.9000000000001</v>
      </c>
      <c r="AL24">
        <v>1261.4000000000001</v>
      </c>
      <c r="AM24">
        <v>1291.0999999999999</v>
      </c>
      <c r="AN24">
        <v>1314.5</v>
      </c>
      <c r="AO24">
        <v>1341</v>
      </c>
      <c r="AP24">
        <v>1383</v>
      </c>
      <c r="AQ24">
        <v>1425.1</v>
      </c>
      <c r="AR24">
        <v>1493</v>
      </c>
      <c r="AS24">
        <v>1586</v>
      </c>
      <c r="AT24">
        <v>1673.5</v>
      </c>
      <c r="AU24">
        <v>1787.3</v>
      </c>
    </row>
    <row r="25" spans="1:47">
      <c r="A25" s="6" t="s">
        <v>23</v>
      </c>
      <c r="B25" s="7">
        <v>978</v>
      </c>
      <c r="C25" s="8">
        <v>1000</v>
      </c>
      <c r="D25" s="7">
        <v>1048</v>
      </c>
      <c r="E25" s="8">
        <v>1126</v>
      </c>
      <c r="F25" s="7">
        <v>1154</v>
      </c>
      <c r="G25" s="8">
        <v>1212</v>
      </c>
      <c r="H25" s="7">
        <v>1238</v>
      </c>
      <c r="I25" s="8">
        <v>1275</v>
      </c>
      <c r="J25" s="7">
        <v>1313</v>
      </c>
      <c r="K25" s="8">
        <v>1334</v>
      </c>
      <c r="L25" s="7">
        <v>1366</v>
      </c>
      <c r="M25" s="8">
        <v>1403</v>
      </c>
      <c r="N25" s="7">
        <v>1427</v>
      </c>
      <c r="O25" s="8">
        <v>1455</v>
      </c>
      <c r="P25" s="7">
        <v>1480</v>
      </c>
      <c r="Q25" s="8">
        <v>1528</v>
      </c>
      <c r="R25" s="7">
        <v>1575</v>
      </c>
      <c r="S25" s="8">
        <v>1666</v>
      </c>
      <c r="T25" s="7">
        <v>1796</v>
      </c>
      <c r="U25" s="8">
        <v>1913</v>
      </c>
      <c r="V25" s="9">
        <v>2027</v>
      </c>
      <c r="Z25">
        <v>3.8</v>
      </c>
      <c r="AA25">
        <v>861.2</v>
      </c>
      <c r="AB25">
        <v>869.9</v>
      </c>
      <c r="AC25">
        <v>926.5</v>
      </c>
      <c r="AD25">
        <v>998.9</v>
      </c>
      <c r="AE25">
        <v>1027.0999999999999</v>
      </c>
      <c r="AF25">
        <v>1081</v>
      </c>
      <c r="AG25">
        <v>1108.5999999999999</v>
      </c>
      <c r="AH25">
        <v>1136.8</v>
      </c>
      <c r="AI25">
        <v>1170.5</v>
      </c>
      <c r="AJ25">
        <v>1196.5</v>
      </c>
      <c r="AK25">
        <v>1227.9000000000001</v>
      </c>
      <c r="AL25">
        <v>1267.3</v>
      </c>
      <c r="AM25">
        <v>1296.8</v>
      </c>
      <c r="AN25">
        <v>1320.2</v>
      </c>
      <c r="AO25">
        <v>1346.6</v>
      </c>
      <c r="AP25">
        <v>1388.9</v>
      </c>
      <c r="AQ25">
        <v>1431.2</v>
      </c>
      <c r="AR25">
        <v>1500.1</v>
      </c>
      <c r="AS25">
        <v>1594.5</v>
      </c>
      <c r="AT25">
        <v>1682</v>
      </c>
      <c r="AU25">
        <v>1795.2</v>
      </c>
    </row>
    <row r="26" spans="1:47" ht="17" thickBot="1">
      <c r="A26" s="10" t="s">
        <v>24</v>
      </c>
      <c r="B26" s="11">
        <v>973</v>
      </c>
      <c r="C26" s="12">
        <v>1001</v>
      </c>
      <c r="D26" s="11">
        <v>1056</v>
      </c>
      <c r="E26" s="12">
        <v>1134</v>
      </c>
      <c r="F26" s="11">
        <v>1163</v>
      </c>
      <c r="G26" s="12">
        <v>1220</v>
      </c>
      <c r="H26" s="11">
        <v>1246</v>
      </c>
      <c r="I26" s="12">
        <v>1285</v>
      </c>
      <c r="J26" s="11">
        <v>1322</v>
      </c>
      <c r="K26" s="12">
        <v>1343</v>
      </c>
      <c r="L26" s="11">
        <v>1375</v>
      </c>
      <c r="M26" s="12">
        <v>1411</v>
      </c>
      <c r="N26" s="11">
        <v>1436</v>
      </c>
      <c r="O26" s="12">
        <v>1464</v>
      </c>
      <c r="P26" s="11">
        <v>1489</v>
      </c>
      <c r="Q26" s="12">
        <v>1537</v>
      </c>
      <c r="R26" s="11">
        <v>1584</v>
      </c>
      <c r="S26" s="12">
        <v>1677</v>
      </c>
      <c r="T26" s="11">
        <v>1810</v>
      </c>
      <c r="U26" s="12">
        <v>1934</v>
      </c>
      <c r="V26" s="13">
        <v>2050</v>
      </c>
      <c r="Z26">
        <v>3.9</v>
      </c>
      <c r="AA26">
        <v>869.2</v>
      </c>
      <c r="AB26">
        <v>877.2</v>
      </c>
      <c r="AC26">
        <v>931.6</v>
      </c>
      <c r="AD26">
        <v>1004.4</v>
      </c>
      <c r="AE26">
        <v>1032.4000000000001</v>
      </c>
      <c r="AF26">
        <v>1086.5999999999999</v>
      </c>
      <c r="AG26">
        <v>1114.2</v>
      </c>
      <c r="AH26">
        <v>1142.7</v>
      </c>
      <c r="AI26">
        <v>1176.5999999999999</v>
      </c>
      <c r="AJ26">
        <v>1202.3</v>
      </c>
      <c r="AK26">
        <v>1233.8</v>
      </c>
      <c r="AL26">
        <v>1273.0999999999999</v>
      </c>
      <c r="AM26">
        <v>1302.4000000000001</v>
      </c>
      <c r="AN26">
        <v>1325.8</v>
      </c>
      <c r="AO26">
        <v>1352.1</v>
      </c>
      <c r="AP26">
        <v>1394.7</v>
      </c>
      <c r="AQ26">
        <v>1437.2</v>
      </c>
      <c r="AR26">
        <v>1507</v>
      </c>
      <c r="AS26">
        <v>1602.8</v>
      </c>
      <c r="AT26">
        <v>1690.3</v>
      </c>
      <c r="AU26">
        <v>1803</v>
      </c>
    </row>
    <row r="27" spans="1:47">
      <c r="A27" s="6" t="s">
        <v>30</v>
      </c>
      <c r="B27" s="7">
        <v>965</v>
      </c>
      <c r="C27" s="8">
        <v>999</v>
      </c>
      <c r="D27" s="7">
        <v>1062</v>
      </c>
      <c r="E27" s="8">
        <v>1141</v>
      </c>
      <c r="F27" s="7">
        <v>1171</v>
      </c>
      <c r="G27" s="8">
        <v>1227</v>
      </c>
      <c r="H27" s="7">
        <v>1253</v>
      </c>
      <c r="I27" s="8">
        <v>1293</v>
      </c>
      <c r="J27" s="7">
        <v>1330</v>
      </c>
      <c r="K27" s="8">
        <v>1351</v>
      </c>
      <c r="L27" s="7">
        <v>1382</v>
      </c>
      <c r="M27" s="8">
        <v>1419</v>
      </c>
      <c r="N27" s="7">
        <v>1443</v>
      </c>
      <c r="O27" s="8">
        <v>1472</v>
      </c>
      <c r="P27" s="7">
        <v>1498</v>
      </c>
      <c r="Q27" s="8">
        <v>1546</v>
      </c>
      <c r="R27" s="7">
        <v>1593</v>
      </c>
      <c r="S27" s="8">
        <v>1687</v>
      </c>
      <c r="T27" s="7">
        <v>1822</v>
      </c>
      <c r="U27" s="8">
        <v>1954</v>
      </c>
      <c r="V27" s="9">
        <v>2072</v>
      </c>
      <c r="Z27">
        <v>4</v>
      </c>
      <c r="AA27">
        <v>877</v>
      </c>
      <c r="AB27">
        <v>884.3</v>
      </c>
      <c r="AC27">
        <v>936.7</v>
      </c>
      <c r="AD27">
        <v>1009.8</v>
      </c>
      <c r="AE27">
        <v>1037.7</v>
      </c>
      <c r="AF27">
        <v>1092.2</v>
      </c>
      <c r="AG27">
        <v>1119.7</v>
      </c>
      <c r="AH27">
        <v>1148.4000000000001</v>
      </c>
      <c r="AI27">
        <v>1182.5</v>
      </c>
      <c r="AJ27">
        <v>1208.0999999999999</v>
      </c>
      <c r="AK27">
        <v>1239.5999999999999</v>
      </c>
      <c r="AL27">
        <v>1278.8</v>
      </c>
      <c r="AM27">
        <v>1307.9000000000001</v>
      </c>
      <c r="AN27">
        <v>1331.3</v>
      </c>
      <c r="AO27">
        <v>1357.5</v>
      </c>
      <c r="AP27">
        <v>1400.4</v>
      </c>
      <c r="AQ27">
        <v>1443.1</v>
      </c>
      <c r="AR27">
        <v>1513.9</v>
      </c>
      <c r="AS27">
        <v>1611</v>
      </c>
      <c r="AT27">
        <v>1698.6</v>
      </c>
      <c r="AU27">
        <v>1810.8</v>
      </c>
    </row>
    <row r="28" spans="1:47">
      <c r="A28" s="6" t="s">
        <v>22</v>
      </c>
      <c r="B28" s="7">
        <v>953</v>
      </c>
      <c r="C28" s="8">
        <v>995</v>
      </c>
      <c r="D28" s="7">
        <v>1068</v>
      </c>
      <c r="E28" s="8">
        <v>1146</v>
      </c>
      <c r="F28" s="7">
        <v>1177</v>
      </c>
      <c r="G28" s="8">
        <v>1233</v>
      </c>
      <c r="H28" s="7">
        <v>1259</v>
      </c>
      <c r="I28" s="8">
        <v>1300</v>
      </c>
      <c r="J28" s="7">
        <v>1337</v>
      </c>
      <c r="K28" s="8">
        <v>1358</v>
      </c>
      <c r="L28" s="7">
        <v>1389</v>
      </c>
      <c r="M28" s="8">
        <v>1425</v>
      </c>
      <c r="N28" s="7">
        <v>1448</v>
      </c>
      <c r="O28" s="8">
        <v>1479</v>
      </c>
      <c r="P28" s="7">
        <v>1505</v>
      </c>
      <c r="Q28" s="8">
        <v>1553</v>
      </c>
      <c r="R28" s="7">
        <v>1600</v>
      </c>
      <c r="S28" s="8">
        <v>1695</v>
      </c>
      <c r="T28" s="7">
        <v>1833</v>
      </c>
      <c r="U28" s="8">
        <v>1974</v>
      </c>
      <c r="V28" s="9">
        <v>2095</v>
      </c>
      <c r="Z28">
        <v>4.0999999999999996</v>
      </c>
      <c r="AA28">
        <v>884.4</v>
      </c>
      <c r="AB28">
        <v>891.2</v>
      </c>
      <c r="AC28">
        <v>941.7</v>
      </c>
      <c r="AD28">
        <v>1015.2</v>
      </c>
      <c r="AE28">
        <v>1042.8</v>
      </c>
      <c r="AF28">
        <v>1097.5999999999999</v>
      </c>
      <c r="AG28">
        <v>1125.0999999999999</v>
      </c>
      <c r="AH28">
        <v>1154</v>
      </c>
      <c r="AI28">
        <v>1188.4000000000001</v>
      </c>
      <c r="AJ28">
        <v>1213.7</v>
      </c>
      <c r="AK28">
        <v>1245.3</v>
      </c>
      <c r="AL28">
        <v>1284.4000000000001</v>
      </c>
      <c r="AM28">
        <v>1313.3</v>
      </c>
      <c r="AN28">
        <v>1336.8</v>
      </c>
      <c r="AO28">
        <v>1362.9</v>
      </c>
      <c r="AP28">
        <v>1406</v>
      </c>
      <c r="AQ28">
        <v>1449</v>
      </c>
      <c r="AR28">
        <v>1520.6</v>
      </c>
      <c r="AS28">
        <v>1619</v>
      </c>
      <c r="AT28">
        <v>1706.8</v>
      </c>
      <c r="AU28">
        <v>1818.6</v>
      </c>
    </row>
    <row r="29" spans="1:47">
      <c r="A29" s="6" t="s">
        <v>23</v>
      </c>
      <c r="B29" s="7">
        <v>937</v>
      </c>
      <c r="C29" s="8">
        <v>989</v>
      </c>
      <c r="D29" s="7">
        <v>1073</v>
      </c>
      <c r="E29" s="8">
        <v>1150</v>
      </c>
      <c r="F29" s="7">
        <v>1183</v>
      </c>
      <c r="G29" s="8">
        <v>1237</v>
      </c>
      <c r="H29" s="7">
        <v>1263</v>
      </c>
      <c r="I29" s="8">
        <v>1305</v>
      </c>
      <c r="J29" s="7">
        <v>1342</v>
      </c>
      <c r="K29" s="8">
        <v>1363</v>
      </c>
      <c r="L29" s="7">
        <v>1394</v>
      </c>
      <c r="M29" s="8">
        <v>1430</v>
      </c>
      <c r="N29" s="7">
        <v>1453</v>
      </c>
      <c r="O29" s="8">
        <v>1485</v>
      </c>
      <c r="P29" s="7">
        <v>1511</v>
      </c>
      <c r="Q29" s="8">
        <v>1559</v>
      </c>
      <c r="R29" s="7">
        <v>1606</v>
      </c>
      <c r="S29" s="8">
        <v>1702</v>
      </c>
      <c r="T29" s="7">
        <v>1842</v>
      </c>
      <c r="U29" s="8">
        <v>1992</v>
      </c>
      <c r="V29" s="9">
        <v>2116</v>
      </c>
      <c r="Z29">
        <v>4.2</v>
      </c>
      <c r="AA29">
        <v>891.6</v>
      </c>
      <c r="AB29">
        <v>897.9</v>
      </c>
      <c r="AC29">
        <v>946.6</v>
      </c>
      <c r="AD29">
        <v>1020.4</v>
      </c>
      <c r="AE29">
        <v>1047.8</v>
      </c>
      <c r="AF29">
        <v>1102.9000000000001</v>
      </c>
      <c r="AG29">
        <v>1130.5</v>
      </c>
      <c r="AH29">
        <v>1159.5999999999999</v>
      </c>
      <c r="AI29">
        <v>1194.2</v>
      </c>
      <c r="AJ29">
        <v>1219.2</v>
      </c>
      <c r="AK29">
        <v>1250.9000000000001</v>
      </c>
      <c r="AL29">
        <v>1289.9000000000001</v>
      </c>
      <c r="AM29">
        <v>1318.6</v>
      </c>
      <c r="AN29">
        <v>1342.1</v>
      </c>
      <c r="AO29">
        <v>1368.1</v>
      </c>
      <c r="AP29">
        <v>1411.6</v>
      </c>
      <c r="AQ29">
        <v>1454.7</v>
      </c>
      <c r="AR29">
        <v>1527.2</v>
      </c>
      <c r="AS29">
        <v>1627</v>
      </c>
      <c r="AT29">
        <v>1715</v>
      </c>
      <c r="AU29">
        <v>1826.4</v>
      </c>
    </row>
    <row r="30" spans="1:47" ht="17" thickBot="1">
      <c r="A30" s="10" t="s">
        <v>24</v>
      </c>
      <c r="B30" s="11">
        <v>918</v>
      </c>
      <c r="C30" s="12">
        <v>979</v>
      </c>
      <c r="D30" s="11">
        <v>1076</v>
      </c>
      <c r="E30" s="12">
        <v>1153</v>
      </c>
      <c r="F30" s="11">
        <v>1187</v>
      </c>
      <c r="G30" s="12">
        <v>1240</v>
      </c>
      <c r="H30" s="11">
        <v>1266</v>
      </c>
      <c r="I30" s="12">
        <v>1310</v>
      </c>
      <c r="J30" s="11">
        <v>1346</v>
      </c>
      <c r="K30" s="12">
        <v>1368</v>
      </c>
      <c r="L30" s="11">
        <v>1397</v>
      </c>
      <c r="M30" s="12">
        <v>1433</v>
      </c>
      <c r="N30" s="11">
        <v>1456</v>
      </c>
      <c r="O30" s="12">
        <v>1490</v>
      </c>
      <c r="P30" s="11">
        <v>1516</v>
      </c>
      <c r="Q30" s="12">
        <v>1563</v>
      </c>
      <c r="R30" s="11">
        <v>1611</v>
      </c>
      <c r="S30" s="12">
        <v>1707</v>
      </c>
      <c r="T30" s="11">
        <v>1850</v>
      </c>
      <c r="U30" s="12">
        <v>2009</v>
      </c>
      <c r="V30" s="13">
        <v>2137</v>
      </c>
      <c r="Z30">
        <v>4.2</v>
      </c>
      <c r="AA30">
        <v>898.4</v>
      </c>
      <c r="AB30">
        <v>904.3</v>
      </c>
      <c r="AC30">
        <v>951.4</v>
      </c>
      <c r="AD30">
        <v>1025.5</v>
      </c>
      <c r="AE30">
        <v>1052.8</v>
      </c>
      <c r="AF30">
        <v>1108.0999999999999</v>
      </c>
      <c r="AG30">
        <v>1135.7</v>
      </c>
      <c r="AH30">
        <v>1165</v>
      </c>
      <c r="AI30">
        <v>1199.8</v>
      </c>
      <c r="AJ30">
        <v>1224.7</v>
      </c>
      <c r="AK30">
        <v>1256.4000000000001</v>
      </c>
      <c r="AL30">
        <v>1295.3</v>
      </c>
      <c r="AM30">
        <v>1323.9</v>
      </c>
      <c r="AN30">
        <v>1347.3</v>
      </c>
      <c r="AO30">
        <v>1373.3</v>
      </c>
      <c r="AP30">
        <v>1417</v>
      </c>
      <c r="AQ30">
        <v>1460.3</v>
      </c>
      <c r="AR30">
        <v>1533.7</v>
      </c>
      <c r="AS30">
        <v>1634.8</v>
      </c>
      <c r="AT30">
        <v>1723</v>
      </c>
      <c r="AU30">
        <v>1834.1</v>
      </c>
    </row>
    <row r="31" spans="1:47">
      <c r="A31" s="6" t="s">
        <v>31</v>
      </c>
      <c r="B31" s="7">
        <v>896</v>
      </c>
      <c r="C31" s="8">
        <v>967</v>
      </c>
      <c r="D31" s="7">
        <v>1079</v>
      </c>
      <c r="E31" s="8">
        <v>1155</v>
      </c>
      <c r="F31" s="7">
        <v>1191</v>
      </c>
      <c r="G31" s="8">
        <v>1242</v>
      </c>
      <c r="H31" s="7">
        <v>1267</v>
      </c>
      <c r="I31" s="8">
        <v>1313</v>
      </c>
      <c r="J31" s="7">
        <v>1349</v>
      </c>
      <c r="K31" s="8">
        <v>1370</v>
      </c>
      <c r="L31" s="7">
        <v>1400</v>
      </c>
      <c r="M31" s="8">
        <v>1435</v>
      </c>
      <c r="N31" s="7">
        <v>1458</v>
      </c>
      <c r="O31" s="8">
        <v>1493</v>
      </c>
      <c r="P31" s="7">
        <v>1520</v>
      </c>
      <c r="Q31" s="8">
        <v>1567</v>
      </c>
      <c r="R31" s="7">
        <v>1614</v>
      </c>
      <c r="S31" s="8">
        <v>1711</v>
      </c>
      <c r="T31" s="7">
        <v>1856</v>
      </c>
      <c r="U31" s="8">
        <v>2026</v>
      </c>
      <c r="V31" s="9">
        <v>2158</v>
      </c>
      <c r="Z31">
        <v>4.3</v>
      </c>
      <c r="AA31">
        <v>905</v>
      </c>
      <c r="AB31">
        <v>910.6</v>
      </c>
      <c r="AC31">
        <v>956.1</v>
      </c>
      <c r="AD31">
        <v>1030.5</v>
      </c>
      <c r="AE31">
        <v>1057.7</v>
      </c>
      <c r="AF31">
        <v>1113.2</v>
      </c>
      <c r="AG31">
        <v>1140.8</v>
      </c>
      <c r="AH31">
        <v>1170.4000000000001</v>
      </c>
      <c r="AI31">
        <v>1205.4000000000001</v>
      </c>
      <c r="AJ31">
        <v>1230</v>
      </c>
      <c r="AK31">
        <v>1261.8</v>
      </c>
      <c r="AL31">
        <v>1300.5999999999999</v>
      </c>
      <c r="AM31">
        <v>1329</v>
      </c>
      <c r="AN31">
        <v>1352.5</v>
      </c>
      <c r="AO31">
        <v>1378.4</v>
      </c>
      <c r="AP31">
        <v>1422.4</v>
      </c>
      <c r="AQ31">
        <v>1465.9</v>
      </c>
      <c r="AR31">
        <v>1540.1</v>
      </c>
      <c r="AS31">
        <v>1642.5</v>
      </c>
      <c r="AT31">
        <v>1731</v>
      </c>
      <c r="AU31">
        <v>1841.7</v>
      </c>
    </row>
    <row r="32" spans="1:47">
      <c r="A32" s="6" t="s">
        <v>22</v>
      </c>
      <c r="B32" s="7">
        <v>870</v>
      </c>
      <c r="C32" s="8">
        <v>953</v>
      </c>
      <c r="D32" s="7">
        <v>1080</v>
      </c>
      <c r="E32" s="8">
        <v>1155</v>
      </c>
      <c r="F32" s="7">
        <v>1193</v>
      </c>
      <c r="G32" s="8">
        <v>1243</v>
      </c>
      <c r="H32" s="7">
        <v>1268</v>
      </c>
      <c r="I32" s="8">
        <v>1315</v>
      </c>
      <c r="J32" s="7">
        <v>1350</v>
      </c>
      <c r="K32" s="8">
        <v>1372</v>
      </c>
      <c r="L32" s="7">
        <v>1401</v>
      </c>
      <c r="M32" s="8">
        <v>1436</v>
      </c>
      <c r="N32" s="7">
        <v>1459</v>
      </c>
      <c r="O32" s="8">
        <v>1496</v>
      </c>
      <c r="P32" s="7">
        <v>1523</v>
      </c>
      <c r="Q32" s="8">
        <v>1569</v>
      </c>
      <c r="R32" s="7">
        <v>1616</v>
      </c>
      <c r="S32" s="8">
        <v>1714</v>
      </c>
      <c r="T32" s="7">
        <v>1860</v>
      </c>
      <c r="U32" s="8">
        <v>2041</v>
      </c>
      <c r="V32" s="9">
        <v>2179</v>
      </c>
      <c r="Z32">
        <v>4.4000000000000004</v>
      </c>
      <c r="AA32">
        <v>911.4</v>
      </c>
      <c r="AB32">
        <v>916.6</v>
      </c>
      <c r="AC32">
        <v>960.7</v>
      </c>
      <c r="AD32">
        <v>1035.5</v>
      </c>
      <c r="AE32">
        <v>1062.5</v>
      </c>
      <c r="AF32">
        <v>1118.3</v>
      </c>
      <c r="AG32">
        <v>1145.9000000000001</v>
      </c>
      <c r="AH32">
        <v>1175.5999999999999</v>
      </c>
      <c r="AI32">
        <v>1210.8</v>
      </c>
      <c r="AJ32">
        <v>1235.3</v>
      </c>
      <c r="AK32">
        <v>1267.0999999999999</v>
      </c>
      <c r="AL32">
        <v>1305.8</v>
      </c>
      <c r="AM32">
        <v>1334</v>
      </c>
      <c r="AN32">
        <v>1357.6</v>
      </c>
      <c r="AO32">
        <v>1383.4</v>
      </c>
      <c r="AP32">
        <v>1427.6</v>
      </c>
      <c r="AQ32">
        <v>1471.3</v>
      </c>
      <c r="AR32">
        <v>1546.4</v>
      </c>
      <c r="AS32">
        <v>1650</v>
      </c>
      <c r="AT32">
        <v>1738.9</v>
      </c>
      <c r="AU32">
        <v>1849.3</v>
      </c>
    </row>
    <row r="33" spans="1:47">
      <c r="A33" s="6" t="s">
        <v>23</v>
      </c>
      <c r="B33" s="7">
        <v>840</v>
      </c>
      <c r="C33" s="8">
        <v>935</v>
      </c>
      <c r="D33" s="7">
        <v>1080</v>
      </c>
      <c r="E33" s="8">
        <v>1154</v>
      </c>
      <c r="F33" s="7">
        <v>1194</v>
      </c>
      <c r="G33" s="8">
        <v>1243</v>
      </c>
      <c r="H33" s="7">
        <v>1267</v>
      </c>
      <c r="I33" s="8">
        <v>1316</v>
      </c>
      <c r="J33" s="7">
        <v>1350</v>
      </c>
      <c r="K33" s="8">
        <v>1373</v>
      </c>
      <c r="L33" s="7">
        <v>1401</v>
      </c>
      <c r="M33" s="8">
        <v>1436</v>
      </c>
      <c r="N33" s="7">
        <v>1459</v>
      </c>
      <c r="O33" s="8">
        <v>1497</v>
      </c>
      <c r="P33" s="7">
        <v>1524</v>
      </c>
      <c r="Q33" s="8">
        <v>1570</v>
      </c>
      <c r="R33" s="7">
        <v>1617</v>
      </c>
      <c r="S33" s="8">
        <v>1715</v>
      </c>
      <c r="T33" s="7">
        <v>1863</v>
      </c>
      <c r="U33" s="8">
        <v>2056</v>
      </c>
      <c r="V33" s="9">
        <v>2199</v>
      </c>
      <c r="Z33">
        <v>4.5</v>
      </c>
      <c r="AA33">
        <v>917.4</v>
      </c>
      <c r="AB33">
        <v>922.5</v>
      </c>
      <c r="AC33">
        <v>965.3</v>
      </c>
      <c r="AD33">
        <v>1040.3</v>
      </c>
      <c r="AE33">
        <v>1067.2</v>
      </c>
      <c r="AF33">
        <v>1123.2</v>
      </c>
      <c r="AG33">
        <v>1150.8</v>
      </c>
      <c r="AH33">
        <v>1180.8</v>
      </c>
      <c r="AI33">
        <v>1216.2</v>
      </c>
      <c r="AJ33">
        <v>1240.4000000000001</v>
      </c>
      <c r="AK33">
        <v>1272.3</v>
      </c>
      <c r="AL33">
        <v>1310.9</v>
      </c>
      <c r="AM33">
        <v>1338.9</v>
      </c>
      <c r="AN33">
        <v>1362.6</v>
      </c>
      <c r="AO33">
        <v>1388.3</v>
      </c>
      <c r="AP33">
        <v>1432.8</v>
      </c>
      <c r="AQ33">
        <v>1476.7</v>
      </c>
      <c r="AR33">
        <v>1552.6</v>
      </c>
      <c r="AS33">
        <v>1657.4</v>
      </c>
      <c r="AT33">
        <v>1746.8</v>
      </c>
      <c r="AU33">
        <v>1856.9</v>
      </c>
    </row>
    <row r="34" spans="1:47" ht="17" thickBot="1">
      <c r="A34" s="10" t="s">
        <v>24</v>
      </c>
      <c r="B34" s="11">
        <v>807</v>
      </c>
      <c r="C34" s="12">
        <v>916</v>
      </c>
      <c r="D34" s="11">
        <v>1079</v>
      </c>
      <c r="E34" s="12">
        <v>1152</v>
      </c>
      <c r="F34" s="11">
        <v>1194</v>
      </c>
      <c r="G34" s="12">
        <v>1241</v>
      </c>
      <c r="H34" s="11">
        <v>1265</v>
      </c>
      <c r="I34" s="12">
        <v>1315</v>
      </c>
      <c r="J34" s="11">
        <v>1349</v>
      </c>
      <c r="K34" s="12">
        <v>1372</v>
      </c>
      <c r="L34" s="11">
        <v>1399</v>
      </c>
      <c r="M34" s="12">
        <v>1435</v>
      </c>
      <c r="N34" s="11">
        <v>1457</v>
      </c>
      <c r="O34" s="12">
        <v>1497</v>
      </c>
      <c r="P34" s="11">
        <v>1525</v>
      </c>
      <c r="Q34" s="12">
        <v>1570</v>
      </c>
      <c r="R34" s="11">
        <v>1617</v>
      </c>
      <c r="S34" s="12">
        <v>1715</v>
      </c>
      <c r="T34" s="11">
        <v>1864</v>
      </c>
      <c r="U34" s="12">
        <v>2070</v>
      </c>
      <c r="V34" s="13">
        <v>2219</v>
      </c>
      <c r="Z34">
        <v>4.5999999999999996</v>
      </c>
      <c r="AA34">
        <v>923.2</v>
      </c>
      <c r="AB34">
        <v>928.1</v>
      </c>
      <c r="AC34">
        <v>969.7</v>
      </c>
      <c r="AD34">
        <v>1045</v>
      </c>
      <c r="AE34">
        <v>1071.8</v>
      </c>
      <c r="AF34">
        <v>1128</v>
      </c>
      <c r="AG34">
        <v>1155.5999999999999</v>
      </c>
      <c r="AH34">
        <v>1185.9000000000001</v>
      </c>
      <c r="AI34">
        <v>1221.4000000000001</v>
      </c>
      <c r="AJ34">
        <v>1245.5</v>
      </c>
      <c r="AK34">
        <v>1277.4000000000001</v>
      </c>
      <c r="AL34">
        <v>1315.9</v>
      </c>
      <c r="AM34">
        <v>1343.8</v>
      </c>
      <c r="AN34">
        <v>1367.5</v>
      </c>
      <c r="AO34">
        <v>1393.1</v>
      </c>
      <c r="AP34">
        <v>1437.8</v>
      </c>
      <c r="AQ34">
        <v>1481.9</v>
      </c>
      <c r="AR34">
        <v>1558.6</v>
      </c>
      <c r="AS34">
        <v>1664.7</v>
      </c>
      <c r="AT34">
        <v>1754.6</v>
      </c>
      <c r="AU34">
        <v>1864.5</v>
      </c>
    </row>
    <row r="35" spans="1:47">
      <c r="A35" s="6" t="s">
        <v>32</v>
      </c>
      <c r="B35" s="7">
        <v>770</v>
      </c>
      <c r="C35" s="8">
        <v>893</v>
      </c>
      <c r="D35" s="7">
        <v>1077</v>
      </c>
      <c r="E35" s="8">
        <v>1149</v>
      </c>
      <c r="F35" s="7">
        <v>1193</v>
      </c>
      <c r="G35" s="8">
        <v>1238</v>
      </c>
      <c r="H35" s="7">
        <v>1261</v>
      </c>
      <c r="I35" s="8">
        <v>1313</v>
      </c>
      <c r="J35" s="7">
        <v>1346</v>
      </c>
      <c r="K35" s="8">
        <v>1370</v>
      </c>
      <c r="L35" s="7">
        <v>1396</v>
      </c>
      <c r="M35" s="8">
        <v>1432</v>
      </c>
      <c r="N35" s="7">
        <v>1454</v>
      </c>
      <c r="O35" s="8">
        <v>1496</v>
      </c>
      <c r="P35" s="7">
        <v>1525</v>
      </c>
      <c r="Q35" s="8">
        <v>1569</v>
      </c>
      <c r="R35" s="7">
        <v>1615</v>
      </c>
      <c r="S35" s="8">
        <v>1713</v>
      </c>
      <c r="T35" s="7">
        <v>1863</v>
      </c>
      <c r="U35" s="8">
        <v>2083</v>
      </c>
      <c r="V35" s="9">
        <v>2239</v>
      </c>
      <c r="Z35">
        <v>4.7</v>
      </c>
      <c r="AA35">
        <v>928.6</v>
      </c>
      <c r="AB35">
        <v>933.5</v>
      </c>
      <c r="AC35">
        <v>974.1</v>
      </c>
      <c r="AD35">
        <v>1049.7</v>
      </c>
      <c r="AE35">
        <v>1076.3</v>
      </c>
      <c r="AF35">
        <v>1132.7</v>
      </c>
      <c r="AG35">
        <v>1160.3</v>
      </c>
      <c r="AH35">
        <v>1190.8</v>
      </c>
      <c r="AI35">
        <v>1226.5</v>
      </c>
      <c r="AJ35">
        <v>1250.4000000000001</v>
      </c>
      <c r="AK35">
        <v>1282.4000000000001</v>
      </c>
      <c r="AL35">
        <v>1320.8</v>
      </c>
      <c r="AM35">
        <v>1348.5</v>
      </c>
      <c r="AN35">
        <v>1372.3</v>
      </c>
      <c r="AO35">
        <v>1397.8</v>
      </c>
      <c r="AP35">
        <v>1442.8</v>
      </c>
      <c r="AQ35">
        <v>1487</v>
      </c>
      <c r="AR35">
        <v>1564.5</v>
      </c>
      <c r="AS35">
        <v>1671.8</v>
      </c>
      <c r="AT35">
        <v>1762.3</v>
      </c>
      <c r="AU35">
        <v>1872</v>
      </c>
    </row>
    <row r="36" spans="1:47">
      <c r="A36" s="6" t="s">
        <v>22</v>
      </c>
      <c r="B36" s="7">
        <v>730</v>
      </c>
      <c r="C36" s="8">
        <v>868</v>
      </c>
      <c r="D36" s="7">
        <v>1074</v>
      </c>
      <c r="E36" s="8">
        <v>1144</v>
      </c>
      <c r="F36" s="7">
        <v>1191</v>
      </c>
      <c r="G36" s="8">
        <v>1234</v>
      </c>
      <c r="H36" s="7">
        <v>1257</v>
      </c>
      <c r="I36" s="8">
        <v>1311</v>
      </c>
      <c r="J36" s="7">
        <v>1343</v>
      </c>
      <c r="K36" s="8">
        <v>1367</v>
      </c>
      <c r="L36" s="7">
        <v>1392</v>
      </c>
      <c r="M36" s="8">
        <v>1428</v>
      </c>
      <c r="N36" s="7">
        <v>1450</v>
      </c>
      <c r="O36" s="8">
        <v>1494</v>
      </c>
      <c r="P36" s="7">
        <v>1523</v>
      </c>
      <c r="Q36" s="8">
        <v>1567</v>
      </c>
      <c r="R36" s="7">
        <v>1613</v>
      </c>
      <c r="S36" s="8">
        <v>1710</v>
      </c>
      <c r="T36" s="7">
        <v>1861</v>
      </c>
      <c r="U36" s="8">
        <v>2095</v>
      </c>
      <c r="V36" s="9">
        <v>2259</v>
      </c>
      <c r="Z36">
        <v>4.8</v>
      </c>
      <c r="AA36">
        <v>933.8</v>
      </c>
      <c r="AB36">
        <v>938.8</v>
      </c>
      <c r="AC36">
        <v>978.4</v>
      </c>
      <c r="AD36">
        <v>1054.2</v>
      </c>
      <c r="AE36">
        <v>1080.8</v>
      </c>
      <c r="AF36">
        <v>1137.3</v>
      </c>
      <c r="AG36">
        <v>1164.9000000000001</v>
      </c>
      <c r="AH36">
        <v>1195.7</v>
      </c>
      <c r="AI36">
        <v>1231.5999999999999</v>
      </c>
      <c r="AJ36">
        <v>1255.3</v>
      </c>
      <c r="AK36">
        <v>1287.3</v>
      </c>
      <c r="AL36">
        <v>1325.6</v>
      </c>
      <c r="AM36">
        <v>1353.1</v>
      </c>
      <c r="AN36">
        <v>1377</v>
      </c>
      <c r="AO36">
        <v>1402.5</v>
      </c>
      <c r="AP36">
        <v>1447.6</v>
      </c>
      <c r="AQ36">
        <v>1492.1</v>
      </c>
      <c r="AR36">
        <v>1570.4</v>
      </c>
      <c r="AS36">
        <v>1678.8</v>
      </c>
      <c r="AT36">
        <v>1769.9</v>
      </c>
      <c r="AU36">
        <v>1879.4</v>
      </c>
    </row>
    <row r="37" spans="1:47">
      <c r="A37" s="6" t="s">
        <v>23</v>
      </c>
      <c r="B37" s="7">
        <v>686</v>
      </c>
      <c r="C37" s="8">
        <v>840</v>
      </c>
      <c r="D37" s="7">
        <v>1069</v>
      </c>
      <c r="E37" s="8">
        <v>1139</v>
      </c>
      <c r="F37" s="7">
        <v>1188</v>
      </c>
      <c r="G37" s="8">
        <v>1228</v>
      </c>
      <c r="H37" s="7">
        <v>1251</v>
      </c>
      <c r="I37" s="8">
        <v>1306</v>
      </c>
      <c r="J37" s="7">
        <v>1337</v>
      </c>
      <c r="K37" s="8">
        <v>1362</v>
      </c>
      <c r="L37" s="7">
        <v>1387</v>
      </c>
      <c r="M37" s="8">
        <v>1422</v>
      </c>
      <c r="N37" s="7">
        <v>1445</v>
      </c>
      <c r="O37" s="8">
        <v>1491</v>
      </c>
      <c r="P37" s="7">
        <v>1520</v>
      </c>
      <c r="Q37" s="8">
        <v>1563</v>
      </c>
      <c r="R37" s="7">
        <v>1609</v>
      </c>
      <c r="S37" s="8">
        <v>1705</v>
      </c>
      <c r="T37" s="7">
        <v>1857</v>
      </c>
      <c r="U37" s="8">
        <v>2106</v>
      </c>
      <c r="V37" s="9">
        <v>2279</v>
      </c>
      <c r="Z37">
        <v>4.8</v>
      </c>
      <c r="AA37">
        <v>938.7</v>
      </c>
      <c r="AB37">
        <v>943.8</v>
      </c>
      <c r="AC37">
        <v>982.6</v>
      </c>
      <c r="AD37">
        <v>1058.5999999999999</v>
      </c>
      <c r="AE37">
        <v>1085.0999999999999</v>
      </c>
      <c r="AF37">
        <v>1141.9000000000001</v>
      </c>
      <c r="AG37">
        <v>1169.5</v>
      </c>
      <c r="AH37">
        <v>1200.5</v>
      </c>
      <c r="AI37">
        <v>1236.5</v>
      </c>
      <c r="AJ37">
        <v>1260</v>
      </c>
      <c r="AK37">
        <v>1292</v>
      </c>
      <c r="AL37">
        <v>1330.3</v>
      </c>
      <c r="AM37">
        <v>1357.6</v>
      </c>
      <c r="AN37">
        <v>1381.6</v>
      </c>
      <c r="AO37">
        <v>1407</v>
      </c>
      <c r="AP37">
        <v>1452.4</v>
      </c>
      <c r="AQ37">
        <v>1497</v>
      </c>
      <c r="AR37">
        <v>1576.1</v>
      </c>
      <c r="AS37">
        <v>1685.7</v>
      </c>
      <c r="AT37">
        <v>1777.5</v>
      </c>
      <c r="AU37">
        <v>1886.9</v>
      </c>
    </row>
    <row r="38" spans="1:47" ht="17" thickBot="1">
      <c r="A38" s="10" t="s">
        <v>24</v>
      </c>
      <c r="B38" s="11">
        <v>639</v>
      </c>
      <c r="C38" s="12">
        <v>810</v>
      </c>
      <c r="D38" s="11">
        <v>1064</v>
      </c>
      <c r="E38" s="12">
        <v>1131</v>
      </c>
      <c r="F38" s="11">
        <v>1184</v>
      </c>
      <c r="G38" s="12">
        <v>1222</v>
      </c>
      <c r="H38" s="11">
        <v>1243</v>
      </c>
      <c r="I38" s="12">
        <v>1301</v>
      </c>
      <c r="J38" s="11">
        <v>1331</v>
      </c>
      <c r="K38" s="12">
        <v>1357</v>
      </c>
      <c r="L38" s="11">
        <v>1380</v>
      </c>
      <c r="M38" s="12">
        <v>1416</v>
      </c>
      <c r="N38" s="11">
        <v>1438</v>
      </c>
      <c r="O38" s="12">
        <v>1487</v>
      </c>
      <c r="P38" s="11">
        <v>1517</v>
      </c>
      <c r="Q38" s="12">
        <v>1558</v>
      </c>
      <c r="R38" s="11">
        <v>1603</v>
      </c>
      <c r="S38" s="12">
        <v>1699</v>
      </c>
      <c r="T38" s="11">
        <v>1851</v>
      </c>
      <c r="U38" s="12">
        <v>2116</v>
      </c>
      <c r="V38" s="13">
        <v>2298</v>
      </c>
      <c r="Z38">
        <v>4.9000000000000004</v>
      </c>
      <c r="AA38">
        <v>943.4</v>
      </c>
      <c r="AB38">
        <v>948.6</v>
      </c>
      <c r="AC38">
        <v>986.7</v>
      </c>
      <c r="AD38">
        <v>1063</v>
      </c>
      <c r="AE38">
        <v>1089.4000000000001</v>
      </c>
      <c r="AF38">
        <v>1146.3</v>
      </c>
      <c r="AG38">
        <v>1173.9000000000001</v>
      </c>
      <c r="AH38">
        <v>1205.0999999999999</v>
      </c>
      <c r="AI38">
        <v>1241.3</v>
      </c>
      <c r="AJ38">
        <v>1264.7</v>
      </c>
      <c r="AK38">
        <v>1296.7</v>
      </c>
      <c r="AL38">
        <v>1334.9</v>
      </c>
      <c r="AM38">
        <v>1362.1</v>
      </c>
      <c r="AN38">
        <v>1386.1</v>
      </c>
      <c r="AO38">
        <v>1411.5</v>
      </c>
      <c r="AP38">
        <v>1457.1</v>
      </c>
      <c r="AQ38">
        <v>1501.8</v>
      </c>
      <c r="AR38">
        <v>1581.7</v>
      </c>
      <c r="AS38">
        <v>1692.5</v>
      </c>
      <c r="AT38">
        <v>1784.9</v>
      </c>
      <c r="AU38">
        <v>1894.2</v>
      </c>
    </row>
    <row r="39" spans="1:47">
      <c r="A39" s="6" t="s">
        <v>33</v>
      </c>
      <c r="B39" s="7">
        <v>588</v>
      </c>
      <c r="C39" s="8">
        <v>777</v>
      </c>
      <c r="D39" s="7">
        <v>1058</v>
      </c>
      <c r="E39" s="8">
        <v>1123</v>
      </c>
      <c r="F39" s="7">
        <v>1179</v>
      </c>
      <c r="G39" s="8">
        <v>1214</v>
      </c>
      <c r="H39" s="7">
        <v>1235</v>
      </c>
      <c r="I39" s="8">
        <v>1295</v>
      </c>
      <c r="J39" s="7">
        <v>1323</v>
      </c>
      <c r="K39" s="8">
        <v>1350</v>
      </c>
      <c r="L39" s="7">
        <v>1372</v>
      </c>
      <c r="M39" s="8">
        <v>1408</v>
      </c>
      <c r="N39" s="7">
        <v>1430</v>
      </c>
      <c r="O39" s="8">
        <v>1481</v>
      </c>
      <c r="P39" s="7">
        <v>1512</v>
      </c>
      <c r="Q39" s="8">
        <v>1552</v>
      </c>
      <c r="R39" s="7">
        <v>1597</v>
      </c>
      <c r="S39" s="8">
        <v>1691</v>
      </c>
      <c r="T39" s="7">
        <v>1844</v>
      </c>
      <c r="U39" s="8">
        <v>2125</v>
      </c>
      <c r="V39" s="9">
        <v>2317</v>
      </c>
      <c r="Z39">
        <v>5</v>
      </c>
      <c r="AA39">
        <v>947.7</v>
      </c>
      <c r="AB39">
        <v>953.1</v>
      </c>
      <c r="AC39">
        <v>990.7</v>
      </c>
      <c r="AD39">
        <v>1067.2</v>
      </c>
      <c r="AE39">
        <v>1093.5999999999999</v>
      </c>
      <c r="AF39">
        <v>1150.5999999999999</v>
      </c>
      <c r="AG39">
        <v>1178.2</v>
      </c>
      <c r="AH39">
        <v>1209.7</v>
      </c>
      <c r="AI39">
        <v>1246</v>
      </c>
      <c r="AJ39">
        <v>1269.2</v>
      </c>
      <c r="AK39">
        <v>1301.3</v>
      </c>
      <c r="AL39">
        <v>1339.3</v>
      </c>
      <c r="AM39">
        <v>1366.4</v>
      </c>
      <c r="AN39">
        <v>1390.6</v>
      </c>
      <c r="AO39">
        <v>1415.9</v>
      </c>
      <c r="AP39">
        <v>1461.7</v>
      </c>
      <c r="AQ39">
        <v>1506.6</v>
      </c>
      <c r="AR39">
        <v>1587.1</v>
      </c>
      <c r="AS39">
        <v>1699.1</v>
      </c>
      <c r="AT39">
        <v>1792.4</v>
      </c>
      <c r="AU39">
        <v>1901.6</v>
      </c>
    </row>
    <row r="40" spans="1:47">
      <c r="A40" s="6" t="s">
        <v>22</v>
      </c>
      <c r="B40" s="7">
        <v>534</v>
      </c>
      <c r="C40" s="8">
        <v>741</v>
      </c>
      <c r="D40" s="7">
        <v>1050</v>
      </c>
      <c r="E40" s="8">
        <v>1114</v>
      </c>
      <c r="F40" s="7">
        <v>1173</v>
      </c>
      <c r="G40" s="8">
        <v>1205</v>
      </c>
      <c r="H40" s="7">
        <v>1225</v>
      </c>
      <c r="I40" s="8">
        <v>1287</v>
      </c>
      <c r="J40" s="7">
        <v>1314</v>
      </c>
      <c r="K40" s="8">
        <v>1341</v>
      </c>
      <c r="L40" s="7">
        <v>1363</v>
      </c>
      <c r="M40" s="8">
        <v>1399</v>
      </c>
      <c r="N40" s="7">
        <v>1421</v>
      </c>
      <c r="O40" s="8">
        <v>1474</v>
      </c>
      <c r="P40" s="7">
        <v>1506</v>
      </c>
      <c r="Q40" s="8">
        <v>1545</v>
      </c>
      <c r="R40" s="7">
        <v>1589</v>
      </c>
      <c r="S40" s="8">
        <v>1682</v>
      </c>
      <c r="T40" s="7">
        <v>1835</v>
      </c>
      <c r="U40" s="8">
        <v>2133</v>
      </c>
      <c r="V40" s="9">
        <v>2336</v>
      </c>
      <c r="Z40">
        <v>5.0999999999999996</v>
      </c>
      <c r="AA40">
        <v>951.8</v>
      </c>
      <c r="AB40">
        <v>957.5</v>
      </c>
      <c r="AC40">
        <v>994.6</v>
      </c>
      <c r="AD40">
        <v>1071.3</v>
      </c>
      <c r="AE40">
        <v>1097.7</v>
      </c>
      <c r="AF40">
        <v>1154.9000000000001</v>
      </c>
      <c r="AG40">
        <v>1182.4000000000001</v>
      </c>
      <c r="AH40">
        <v>1214.2</v>
      </c>
      <c r="AI40">
        <v>1250.7</v>
      </c>
      <c r="AJ40">
        <v>1273.7</v>
      </c>
      <c r="AK40">
        <v>1305.8</v>
      </c>
      <c r="AL40">
        <v>1343.7</v>
      </c>
      <c r="AM40">
        <v>1370.6</v>
      </c>
      <c r="AN40">
        <v>1394.9</v>
      </c>
      <c r="AO40">
        <v>1420.2</v>
      </c>
      <c r="AP40">
        <v>1466.2</v>
      </c>
      <c r="AQ40">
        <v>1511.2</v>
      </c>
      <c r="AR40">
        <v>1592.5</v>
      </c>
      <c r="AS40">
        <v>1705.6</v>
      </c>
      <c r="AT40">
        <v>1799.7</v>
      </c>
      <c r="AU40">
        <v>1908.9</v>
      </c>
    </row>
    <row r="41" spans="1:47">
      <c r="A41" s="6" t="s">
        <v>23</v>
      </c>
      <c r="B41" s="7">
        <v>476</v>
      </c>
      <c r="C41" s="8">
        <v>702</v>
      </c>
      <c r="D41" s="7">
        <v>1041</v>
      </c>
      <c r="E41" s="8">
        <v>1103</v>
      </c>
      <c r="F41" s="7">
        <v>1165</v>
      </c>
      <c r="G41" s="8">
        <v>1194</v>
      </c>
      <c r="H41" s="7">
        <v>1214</v>
      </c>
      <c r="I41" s="8">
        <v>1278</v>
      </c>
      <c r="J41" s="7">
        <v>1304</v>
      </c>
      <c r="K41" s="8">
        <v>1332</v>
      </c>
      <c r="L41" s="7">
        <v>1353</v>
      </c>
      <c r="M41" s="8">
        <v>1388</v>
      </c>
      <c r="N41" s="7">
        <v>1411</v>
      </c>
      <c r="O41" s="8">
        <v>1467</v>
      </c>
      <c r="P41" s="7">
        <v>1499</v>
      </c>
      <c r="Q41" s="8">
        <v>1537</v>
      </c>
      <c r="R41" s="7">
        <v>1580</v>
      </c>
      <c r="S41" s="8">
        <v>1672</v>
      </c>
      <c r="T41" s="7">
        <v>1824</v>
      </c>
      <c r="U41" s="8">
        <v>2141</v>
      </c>
      <c r="V41" s="9">
        <v>2355</v>
      </c>
      <c r="Z41">
        <v>5.2</v>
      </c>
      <c r="AA41">
        <v>955.5</v>
      </c>
      <c r="AB41">
        <v>961.7</v>
      </c>
      <c r="AC41">
        <v>998.5</v>
      </c>
      <c r="AD41">
        <v>1075.4000000000001</v>
      </c>
      <c r="AE41">
        <v>1101.7</v>
      </c>
      <c r="AF41">
        <v>1159</v>
      </c>
      <c r="AG41">
        <v>1186.5</v>
      </c>
      <c r="AH41">
        <v>1218.5999999999999</v>
      </c>
      <c r="AI41">
        <v>1255.2</v>
      </c>
      <c r="AJ41">
        <v>1278</v>
      </c>
      <c r="AK41">
        <v>1310.0999999999999</v>
      </c>
      <c r="AL41">
        <v>1348</v>
      </c>
      <c r="AM41">
        <v>1374.8</v>
      </c>
      <c r="AN41">
        <v>1399.2</v>
      </c>
      <c r="AO41">
        <v>1424.4</v>
      </c>
      <c r="AP41">
        <v>1470.6</v>
      </c>
      <c r="AQ41">
        <v>1515.8</v>
      </c>
      <c r="AR41">
        <v>1597.7</v>
      </c>
      <c r="AS41">
        <v>1712</v>
      </c>
      <c r="AT41">
        <v>1807</v>
      </c>
      <c r="AU41">
        <v>1916.1</v>
      </c>
    </row>
    <row r="42" spans="1:47" ht="17" thickBot="1">
      <c r="A42" s="10" t="s">
        <v>24</v>
      </c>
      <c r="B42" s="11">
        <v>414</v>
      </c>
      <c r="C42" s="12">
        <v>661</v>
      </c>
      <c r="D42" s="11">
        <v>1031</v>
      </c>
      <c r="E42" s="12">
        <v>1091</v>
      </c>
      <c r="F42" s="11">
        <v>1157</v>
      </c>
      <c r="G42" s="12">
        <v>1183</v>
      </c>
      <c r="H42" s="11">
        <v>1201</v>
      </c>
      <c r="I42" s="12">
        <v>1268</v>
      </c>
      <c r="J42" s="11">
        <v>1292</v>
      </c>
      <c r="K42" s="12">
        <v>1321</v>
      </c>
      <c r="L42" s="11">
        <v>1341</v>
      </c>
      <c r="M42" s="12">
        <v>1377</v>
      </c>
      <c r="N42" s="11">
        <v>1399</v>
      </c>
      <c r="O42" s="12">
        <v>1458</v>
      </c>
      <c r="P42" s="11">
        <v>1491</v>
      </c>
      <c r="Q42" s="12">
        <v>1527</v>
      </c>
      <c r="R42" s="11">
        <v>1570</v>
      </c>
      <c r="S42" s="12">
        <v>1660</v>
      </c>
      <c r="T42" s="11">
        <v>1812</v>
      </c>
      <c r="U42" s="12">
        <v>2147</v>
      </c>
      <c r="V42" s="13">
        <v>2373</v>
      </c>
      <c r="Z42">
        <v>5.2</v>
      </c>
      <c r="AA42">
        <v>959</v>
      </c>
      <c r="AB42">
        <v>965.6</v>
      </c>
      <c r="AC42">
        <v>1002.2</v>
      </c>
      <c r="AD42">
        <v>1079.3</v>
      </c>
      <c r="AE42">
        <v>1105.7</v>
      </c>
      <c r="AF42">
        <v>1163</v>
      </c>
      <c r="AG42">
        <v>1190.5</v>
      </c>
      <c r="AH42">
        <v>1222.8</v>
      </c>
      <c r="AI42">
        <v>1259.5999999999999</v>
      </c>
      <c r="AJ42">
        <v>1282.3</v>
      </c>
      <c r="AK42">
        <v>1314.4</v>
      </c>
      <c r="AL42">
        <v>1352.2</v>
      </c>
      <c r="AM42">
        <v>1378.8</v>
      </c>
      <c r="AN42">
        <v>1403.3</v>
      </c>
      <c r="AO42">
        <v>1428.6</v>
      </c>
      <c r="AP42">
        <v>1474.9</v>
      </c>
      <c r="AQ42">
        <v>1520.2</v>
      </c>
      <c r="AR42">
        <v>1602.9</v>
      </c>
      <c r="AS42">
        <v>1718.2</v>
      </c>
      <c r="AT42">
        <v>1814.2</v>
      </c>
      <c r="AU42">
        <v>1923.4</v>
      </c>
    </row>
    <row r="43" spans="1:47" ht="17" thickBot="1">
      <c r="A43" s="10" t="s">
        <v>34</v>
      </c>
      <c r="B43" s="11">
        <v>349</v>
      </c>
      <c r="C43" s="12">
        <v>618</v>
      </c>
      <c r="D43" s="11">
        <v>1021</v>
      </c>
      <c r="E43" s="12">
        <v>1077</v>
      </c>
      <c r="F43" s="11">
        <v>1147</v>
      </c>
      <c r="G43" s="12">
        <v>1170</v>
      </c>
      <c r="H43" s="11">
        <v>1188</v>
      </c>
      <c r="I43" s="12">
        <v>1256</v>
      </c>
      <c r="J43" s="11">
        <v>1279</v>
      </c>
      <c r="K43" s="12">
        <v>1310</v>
      </c>
      <c r="L43" s="11">
        <v>1328</v>
      </c>
      <c r="M43" s="12">
        <v>1364</v>
      </c>
      <c r="N43" s="11">
        <v>1386</v>
      </c>
      <c r="O43" s="12">
        <v>1448</v>
      </c>
      <c r="P43" s="11">
        <v>1482</v>
      </c>
      <c r="Q43" s="12">
        <v>1516</v>
      </c>
      <c r="R43" s="11">
        <v>1558</v>
      </c>
      <c r="S43" s="12">
        <v>1647</v>
      </c>
      <c r="T43" s="11">
        <v>1798</v>
      </c>
      <c r="U43" s="12">
        <v>2153</v>
      </c>
      <c r="V43" s="13">
        <v>2392</v>
      </c>
      <c r="Z43">
        <v>5.3</v>
      </c>
      <c r="AA43">
        <v>962.3</v>
      </c>
      <c r="AB43">
        <v>969.4</v>
      </c>
      <c r="AC43">
        <v>1005.9</v>
      </c>
      <c r="AD43">
        <v>1083.0999999999999</v>
      </c>
      <c r="AE43">
        <v>1109.5</v>
      </c>
      <c r="AF43">
        <v>1167</v>
      </c>
      <c r="AG43">
        <v>1194.4000000000001</v>
      </c>
      <c r="AH43">
        <v>1227</v>
      </c>
      <c r="AI43">
        <v>1263.9000000000001</v>
      </c>
      <c r="AJ43">
        <v>1286.5</v>
      </c>
      <c r="AK43">
        <v>1318.6</v>
      </c>
      <c r="AL43">
        <v>1356.3</v>
      </c>
      <c r="AM43">
        <v>1382.8</v>
      </c>
      <c r="AN43">
        <v>1407.4</v>
      </c>
      <c r="AO43">
        <v>1432.6</v>
      </c>
      <c r="AP43">
        <v>1479.1</v>
      </c>
      <c r="AQ43">
        <v>1524.6</v>
      </c>
      <c r="AR43">
        <v>1607.9</v>
      </c>
      <c r="AS43">
        <v>1724.3</v>
      </c>
      <c r="AT43">
        <v>1821.3</v>
      </c>
      <c r="AU43">
        <v>1930.5</v>
      </c>
    </row>
    <row r="44" spans="1:47">
      <c r="Z44">
        <v>5.4</v>
      </c>
      <c r="AA44">
        <v>965.2</v>
      </c>
      <c r="AB44">
        <v>972.9</v>
      </c>
      <c r="AC44">
        <v>1009.4</v>
      </c>
      <c r="AD44">
        <v>1086.9000000000001</v>
      </c>
      <c r="AE44">
        <v>1113.3</v>
      </c>
      <c r="AF44">
        <v>1170.8</v>
      </c>
      <c r="AG44">
        <v>1198.2</v>
      </c>
      <c r="AH44">
        <v>1231.0999999999999</v>
      </c>
      <c r="AI44">
        <v>1268.0999999999999</v>
      </c>
      <c r="AJ44">
        <v>1290.5</v>
      </c>
      <c r="AK44">
        <v>1322.6</v>
      </c>
      <c r="AL44">
        <v>1360.3</v>
      </c>
      <c r="AM44">
        <v>1386.6</v>
      </c>
      <c r="AN44">
        <v>1411.4</v>
      </c>
      <c r="AO44">
        <v>1436.6</v>
      </c>
      <c r="AP44">
        <v>1483.2</v>
      </c>
      <c r="AQ44">
        <v>1528.8</v>
      </c>
      <c r="AR44">
        <v>1612.8</v>
      </c>
      <c r="AS44">
        <v>1730.3</v>
      </c>
      <c r="AT44">
        <v>1828.3</v>
      </c>
      <c r="AU44">
        <v>1937.7</v>
      </c>
    </row>
    <row r="45" spans="1:47">
      <c r="Z45">
        <v>5.5</v>
      </c>
      <c r="AA45">
        <v>967.9</v>
      </c>
      <c r="AB45">
        <v>976.2</v>
      </c>
      <c r="AC45">
        <v>1012.9</v>
      </c>
      <c r="AD45">
        <v>1090.5</v>
      </c>
      <c r="AE45">
        <v>1117</v>
      </c>
      <c r="AF45">
        <v>1174.5</v>
      </c>
      <c r="AG45">
        <v>1201.9000000000001</v>
      </c>
      <c r="AH45">
        <v>1235.0999999999999</v>
      </c>
      <c r="AI45">
        <v>1272.2</v>
      </c>
      <c r="AJ45">
        <v>1294.5</v>
      </c>
      <c r="AK45">
        <v>1326.6</v>
      </c>
      <c r="AL45">
        <v>1364.1</v>
      </c>
      <c r="AM45">
        <v>1390.3</v>
      </c>
      <c r="AN45">
        <v>1415.3</v>
      </c>
      <c r="AO45">
        <v>1440.4</v>
      </c>
      <c r="AP45">
        <v>1487.2</v>
      </c>
      <c r="AQ45">
        <v>1532.9</v>
      </c>
      <c r="AR45">
        <v>1617.6</v>
      </c>
      <c r="AS45">
        <v>1736.1</v>
      </c>
      <c r="AT45">
        <v>1835.3</v>
      </c>
      <c r="AU45">
        <v>1944.8</v>
      </c>
    </row>
    <row r="46" spans="1:47">
      <c r="Z46">
        <v>5.6</v>
      </c>
      <c r="AA46">
        <v>970.2</v>
      </c>
      <c r="AB46">
        <v>979.3</v>
      </c>
      <c r="AC46">
        <v>1016.3</v>
      </c>
      <c r="AD46">
        <v>1094.0999999999999</v>
      </c>
      <c r="AE46">
        <v>1120.5</v>
      </c>
      <c r="AF46">
        <v>1178.2</v>
      </c>
      <c r="AG46">
        <v>1205.5</v>
      </c>
      <c r="AH46">
        <v>1239</v>
      </c>
      <c r="AI46">
        <v>1276.0999999999999</v>
      </c>
      <c r="AJ46">
        <v>1298.4000000000001</v>
      </c>
      <c r="AK46">
        <v>1330.4</v>
      </c>
      <c r="AL46">
        <v>1367.9</v>
      </c>
      <c r="AM46">
        <v>1394</v>
      </c>
      <c r="AN46">
        <v>1419.1</v>
      </c>
      <c r="AO46">
        <v>1444.2</v>
      </c>
      <c r="AP46">
        <v>1491.1</v>
      </c>
      <c r="AQ46">
        <v>1537</v>
      </c>
      <c r="AR46">
        <v>1622.2</v>
      </c>
      <c r="AS46">
        <v>1741.8</v>
      </c>
      <c r="AT46">
        <v>1842.2</v>
      </c>
      <c r="AU46">
        <v>1951.8</v>
      </c>
    </row>
    <row r="47" spans="1:47">
      <c r="Z47">
        <v>5.7</v>
      </c>
      <c r="AA47">
        <v>972.3</v>
      </c>
      <c r="AB47">
        <v>982.3</v>
      </c>
      <c r="AC47">
        <v>1019.6</v>
      </c>
      <c r="AD47">
        <v>1097.5</v>
      </c>
      <c r="AE47">
        <v>1124.0999999999999</v>
      </c>
      <c r="AF47">
        <v>1181.7</v>
      </c>
      <c r="AG47">
        <v>1209</v>
      </c>
      <c r="AH47">
        <v>1242.8</v>
      </c>
      <c r="AI47">
        <v>1280</v>
      </c>
      <c r="AJ47">
        <v>1302.0999999999999</v>
      </c>
      <c r="AK47">
        <v>1334.2</v>
      </c>
      <c r="AL47">
        <v>1371.6</v>
      </c>
      <c r="AM47">
        <v>1397.5</v>
      </c>
      <c r="AN47">
        <v>1422.8</v>
      </c>
      <c r="AO47">
        <v>1447.9</v>
      </c>
      <c r="AP47">
        <v>1495</v>
      </c>
      <c r="AQ47">
        <v>1540.9</v>
      </c>
      <c r="AR47">
        <v>1626.8</v>
      </c>
      <c r="AS47">
        <v>1747.4</v>
      </c>
      <c r="AT47">
        <v>1849</v>
      </c>
      <c r="AU47">
        <v>1958.9</v>
      </c>
    </row>
    <row r="48" spans="1:47">
      <c r="Z48">
        <v>5.8</v>
      </c>
      <c r="AA48">
        <v>974.1</v>
      </c>
      <c r="AB48">
        <v>984.9</v>
      </c>
      <c r="AC48">
        <v>1022.8</v>
      </c>
      <c r="AD48">
        <v>1100.8</v>
      </c>
      <c r="AE48">
        <v>1127.5</v>
      </c>
      <c r="AF48">
        <v>1185.0999999999999</v>
      </c>
      <c r="AG48">
        <v>1212.5</v>
      </c>
      <c r="AH48">
        <v>1246.5</v>
      </c>
      <c r="AI48">
        <v>1283.8</v>
      </c>
      <c r="AJ48">
        <v>1305.8</v>
      </c>
      <c r="AK48">
        <v>1337.8</v>
      </c>
      <c r="AL48">
        <v>1375.2</v>
      </c>
      <c r="AM48">
        <v>1401</v>
      </c>
      <c r="AN48">
        <v>1426.4</v>
      </c>
      <c r="AO48">
        <v>1451.5</v>
      </c>
      <c r="AP48">
        <v>1498.7</v>
      </c>
      <c r="AQ48">
        <v>1544.8</v>
      </c>
      <c r="AR48">
        <v>1631.2</v>
      </c>
      <c r="AS48">
        <v>1752.9</v>
      </c>
      <c r="AT48">
        <v>1855.8</v>
      </c>
      <c r="AU48">
        <v>1965.9</v>
      </c>
    </row>
    <row r="49" spans="26:47">
      <c r="Z49">
        <v>5.8</v>
      </c>
      <c r="AA49">
        <v>975.6</v>
      </c>
      <c r="AB49">
        <v>987.4</v>
      </c>
      <c r="AC49">
        <v>1026</v>
      </c>
      <c r="AD49">
        <v>1104.0999999999999</v>
      </c>
      <c r="AE49">
        <v>1130.8</v>
      </c>
      <c r="AF49">
        <v>1188.5</v>
      </c>
      <c r="AG49">
        <v>1215.8</v>
      </c>
      <c r="AH49">
        <v>1250.0999999999999</v>
      </c>
      <c r="AI49">
        <v>1287.5</v>
      </c>
      <c r="AJ49">
        <v>1309.4000000000001</v>
      </c>
      <c r="AK49">
        <v>1341.4</v>
      </c>
      <c r="AL49">
        <v>1378.6</v>
      </c>
      <c r="AM49">
        <v>1404.3</v>
      </c>
      <c r="AN49">
        <v>1430</v>
      </c>
      <c r="AO49">
        <v>1455.1</v>
      </c>
      <c r="AP49">
        <v>1502.3</v>
      </c>
      <c r="AQ49">
        <v>1548.5</v>
      </c>
      <c r="AR49">
        <v>1635.6</v>
      </c>
      <c r="AS49">
        <v>1758.2</v>
      </c>
      <c r="AT49">
        <v>1862.5</v>
      </c>
      <c r="AU49">
        <v>1972.8</v>
      </c>
    </row>
    <row r="50" spans="26:47">
      <c r="Z50">
        <v>5.9</v>
      </c>
      <c r="AA50">
        <v>976.9</v>
      </c>
      <c r="AB50">
        <v>989.7</v>
      </c>
      <c r="AC50">
        <v>1029</v>
      </c>
      <c r="AD50">
        <v>1107.2</v>
      </c>
      <c r="AE50">
        <v>1134.0999999999999</v>
      </c>
      <c r="AF50">
        <v>1191.7</v>
      </c>
      <c r="AG50">
        <v>1218.9000000000001</v>
      </c>
      <c r="AH50">
        <v>1253.5999999999999</v>
      </c>
      <c r="AI50">
        <v>1291.0999999999999</v>
      </c>
      <c r="AJ50">
        <v>1312.9</v>
      </c>
      <c r="AK50">
        <v>1344.8</v>
      </c>
      <c r="AL50">
        <v>1382</v>
      </c>
      <c r="AM50">
        <v>1407.5</v>
      </c>
      <c r="AN50">
        <v>1433.4</v>
      </c>
      <c r="AO50">
        <v>1458.5</v>
      </c>
      <c r="AP50">
        <v>1505.9</v>
      </c>
      <c r="AQ50">
        <v>1552.2</v>
      </c>
      <c r="AR50">
        <v>1639.8</v>
      </c>
      <c r="AS50">
        <v>1763.4</v>
      </c>
      <c r="AT50">
        <v>1869.1</v>
      </c>
      <c r="AU50">
        <v>1979.7</v>
      </c>
    </row>
    <row r="51" spans="26:47">
      <c r="Z51">
        <v>6</v>
      </c>
      <c r="AA51">
        <v>977.9</v>
      </c>
      <c r="AB51">
        <v>991.8</v>
      </c>
      <c r="AC51">
        <v>1032</v>
      </c>
      <c r="AD51">
        <v>1110.3</v>
      </c>
      <c r="AE51">
        <v>1137.2</v>
      </c>
      <c r="AF51">
        <v>1194.9000000000001</v>
      </c>
      <c r="AG51">
        <v>1222</v>
      </c>
      <c r="AH51">
        <v>1257.0999999999999</v>
      </c>
      <c r="AI51">
        <v>1294.5</v>
      </c>
      <c r="AJ51">
        <v>1316.2</v>
      </c>
      <c r="AK51">
        <v>1348.2</v>
      </c>
      <c r="AL51">
        <v>1385.3</v>
      </c>
      <c r="AM51">
        <v>1410.7</v>
      </c>
      <c r="AN51">
        <v>1436.8</v>
      </c>
      <c r="AO51">
        <v>1461.8</v>
      </c>
      <c r="AP51">
        <v>1509.3</v>
      </c>
      <c r="AQ51">
        <v>1555.7</v>
      </c>
      <c r="AR51">
        <v>1643.9</v>
      </c>
      <c r="AS51">
        <v>1768.4</v>
      </c>
      <c r="AT51">
        <v>1875.6</v>
      </c>
      <c r="AU51">
        <v>1986.6</v>
      </c>
    </row>
    <row r="52" spans="26:47">
      <c r="Z52">
        <v>6.1</v>
      </c>
      <c r="AA52">
        <v>978.5</v>
      </c>
      <c r="AB52">
        <v>993.6</v>
      </c>
      <c r="AC52">
        <v>1034.8</v>
      </c>
      <c r="AD52">
        <v>1113.2</v>
      </c>
      <c r="AE52">
        <v>1140.3</v>
      </c>
      <c r="AF52">
        <v>1197.9000000000001</v>
      </c>
      <c r="AG52">
        <v>1225</v>
      </c>
      <c r="AH52">
        <v>1260.4000000000001</v>
      </c>
      <c r="AI52">
        <v>1297.9000000000001</v>
      </c>
      <c r="AJ52">
        <v>1319.5</v>
      </c>
      <c r="AK52">
        <v>1351.4</v>
      </c>
      <c r="AL52">
        <v>1388.4</v>
      </c>
      <c r="AM52">
        <v>1413.7</v>
      </c>
      <c r="AN52">
        <v>1440</v>
      </c>
      <c r="AO52">
        <v>1465.1</v>
      </c>
      <c r="AP52">
        <v>1512.7</v>
      </c>
      <c r="AQ52">
        <v>1559.2</v>
      </c>
      <c r="AR52">
        <v>1647.9</v>
      </c>
      <c r="AS52">
        <v>1773.3</v>
      </c>
      <c r="AT52">
        <v>1882.1</v>
      </c>
      <c r="AU52">
        <v>1993.4</v>
      </c>
    </row>
    <row r="53" spans="26:47">
      <c r="Z53">
        <v>6.2</v>
      </c>
      <c r="AA53">
        <v>978.9</v>
      </c>
      <c r="AB53">
        <v>995.3</v>
      </c>
      <c r="AC53">
        <v>1037.5999999999999</v>
      </c>
      <c r="AD53">
        <v>1116</v>
      </c>
      <c r="AE53">
        <v>1143.3</v>
      </c>
      <c r="AF53">
        <v>1200.8</v>
      </c>
      <c r="AG53">
        <v>1227.9000000000001</v>
      </c>
      <c r="AH53">
        <v>1263.5999999999999</v>
      </c>
      <c r="AI53">
        <v>1301.0999999999999</v>
      </c>
      <c r="AJ53">
        <v>1322.7</v>
      </c>
      <c r="AK53">
        <v>1354.6</v>
      </c>
      <c r="AL53">
        <v>1391.5</v>
      </c>
      <c r="AM53">
        <v>1416.7</v>
      </c>
      <c r="AN53">
        <v>1443.2</v>
      </c>
      <c r="AO53">
        <v>1468.3</v>
      </c>
      <c r="AP53">
        <v>1515.9</v>
      </c>
      <c r="AQ53">
        <v>1562.5</v>
      </c>
      <c r="AR53">
        <v>1651.7</v>
      </c>
      <c r="AS53">
        <v>1778.1</v>
      </c>
      <c r="AT53">
        <v>1888.5</v>
      </c>
      <c r="AU53">
        <v>2000.2</v>
      </c>
    </row>
    <row r="54" spans="26:47">
      <c r="Z54">
        <v>6.2</v>
      </c>
      <c r="AA54">
        <v>979.1</v>
      </c>
      <c r="AB54">
        <v>996.7</v>
      </c>
      <c r="AC54">
        <v>1040.3</v>
      </c>
      <c r="AD54">
        <v>1118.8</v>
      </c>
      <c r="AE54">
        <v>1146.2</v>
      </c>
      <c r="AF54">
        <v>1203.7</v>
      </c>
      <c r="AG54">
        <v>1230.7</v>
      </c>
      <c r="AH54">
        <v>1266.7</v>
      </c>
      <c r="AI54">
        <v>1304.3</v>
      </c>
      <c r="AJ54">
        <v>1325.8</v>
      </c>
      <c r="AK54">
        <v>1357.6</v>
      </c>
      <c r="AL54">
        <v>1394.5</v>
      </c>
      <c r="AM54">
        <v>1419.5</v>
      </c>
      <c r="AN54">
        <v>1446.3</v>
      </c>
      <c r="AO54">
        <v>1471.4</v>
      </c>
      <c r="AP54">
        <v>1519.1</v>
      </c>
      <c r="AQ54">
        <v>1565.8</v>
      </c>
      <c r="AR54">
        <v>1655.5</v>
      </c>
      <c r="AS54">
        <v>1782.8</v>
      </c>
      <c r="AT54">
        <v>1894.8</v>
      </c>
      <c r="AU54">
        <v>2006.9</v>
      </c>
    </row>
    <row r="55" spans="26:47">
      <c r="Z55">
        <v>6.3</v>
      </c>
      <c r="AA55">
        <v>978.9</v>
      </c>
      <c r="AB55">
        <v>997.9</v>
      </c>
      <c r="AC55">
        <v>1042.9000000000001</v>
      </c>
      <c r="AD55">
        <v>1121.4000000000001</v>
      </c>
      <c r="AE55">
        <v>1149</v>
      </c>
      <c r="AF55">
        <v>1206.4000000000001</v>
      </c>
      <c r="AG55">
        <v>1233.4000000000001</v>
      </c>
      <c r="AH55">
        <v>1269.7</v>
      </c>
      <c r="AI55">
        <v>1307.3</v>
      </c>
      <c r="AJ55">
        <v>1328.8</v>
      </c>
      <c r="AK55">
        <v>1360.5</v>
      </c>
      <c r="AL55">
        <v>1397.3</v>
      </c>
      <c r="AM55">
        <v>1422.3</v>
      </c>
      <c r="AN55">
        <v>1449.3</v>
      </c>
      <c r="AO55">
        <v>1474.4</v>
      </c>
      <c r="AP55">
        <v>1522.2</v>
      </c>
      <c r="AQ55">
        <v>1568.9</v>
      </c>
      <c r="AR55">
        <v>1659.1</v>
      </c>
      <c r="AS55">
        <v>1787.3</v>
      </c>
      <c r="AT55">
        <v>1901.1</v>
      </c>
      <c r="AU55">
        <v>2013.6</v>
      </c>
    </row>
    <row r="56" spans="26:47">
      <c r="Z56">
        <v>6.4</v>
      </c>
      <c r="AA56">
        <v>978.4</v>
      </c>
      <c r="AB56">
        <v>998.9</v>
      </c>
      <c r="AC56">
        <v>1045.4000000000001</v>
      </c>
      <c r="AD56">
        <v>1124</v>
      </c>
      <c r="AE56">
        <v>1151.8</v>
      </c>
      <c r="AF56">
        <v>1209.0999999999999</v>
      </c>
      <c r="AG56">
        <v>1236</v>
      </c>
      <c r="AH56">
        <v>1272.7</v>
      </c>
      <c r="AI56">
        <v>1310.3</v>
      </c>
      <c r="AJ56">
        <v>1331.7</v>
      </c>
      <c r="AK56">
        <v>1363.3</v>
      </c>
      <c r="AL56">
        <v>1400.1</v>
      </c>
      <c r="AM56">
        <v>1424.9</v>
      </c>
      <c r="AN56">
        <v>1452.2</v>
      </c>
      <c r="AO56">
        <v>1477.3</v>
      </c>
      <c r="AP56">
        <v>1525.1</v>
      </c>
      <c r="AQ56">
        <v>1572</v>
      </c>
      <c r="AR56">
        <v>1662.6</v>
      </c>
      <c r="AS56">
        <v>1791.7</v>
      </c>
      <c r="AT56">
        <v>1907.3</v>
      </c>
      <c r="AU56">
        <v>2020.3</v>
      </c>
    </row>
    <row r="57" spans="26:47">
      <c r="Z57">
        <v>6.5</v>
      </c>
      <c r="AA57">
        <v>977.7</v>
      </c>
      <c r="AB57">
        <v>999.7</v>
      </c>
      <c r="AC57">
        <v>1047.8</v>
      </c>
      <c r="AD57">
        <v>1126.4000000000001</v>
      </c>
      <c r="AE57">
        <v>1154.4000000000001</v>
      </c>
      <c r="AF57">
        <v>1211.5999999999999</v>
      </c>
      <c r="AG57">
        <v>1238.5</v>
      </c>
      <c r="AH57">
        <v>1275.5</v>
      </c>
      <c r="AI57">
        <v>1313.1</v>
      </c>
      <c r="AJ57">
        <v>1334.5</v>
      </c>
      <c r="AK57">
        <v>1366.1</v>
      </c>
      <c r="AL57">
        <v>1402.8</v>
      </c>
      <c r="AM57">
        <v>1427.5</v>
      </c>
      <c r="AN57">
        <v>1455</v>
      </c>
      <c r="AO57">
        <v>1480.1</v>
      </c>
      <c r="AP57">
        <v>1528</v>
      </c>
      <c r="AQ57">
        <v>1574.9</v>
      </c>
      <c r="AR57">
        <v>1666</v>
      </c>
      <c r="AS57">
        <v>1796</v>
      </c>
      <c r="AT57">
        <v>1913.4</v>
      </c>
      <c r="AU57">
        <v>2026.9</v>
      </c>
    </row>
    <row r="58" spans="26:47">
      <c r="Z58">
        <v>6.6</v>
      </c>
      <c r="AA58">
        <v>976.7</v>
      </c>
      <c r="AB58">
        <v>1000.3</v>
      </c>
      <c r="AC58">
        <v>1050.2</v>
      </c>
      <c r="AD58">
        <v>1128.8</v>
      </c>
      <c r="AE58">
        <v>1157</v>
      </c>
      <c r="AF58">
        <v>1214.0999999999999</v>
      </c>
      <c r="AG58">
        <v>1240.9000000000001</v>
      </c>
      <c r="AH58">
        <v>1278.2</v>
      </c>
      <c r="AI58">
        <v>1315.9</v>
      </c>
      <c r="AJ58">
        <v>1337.1</v>
      </c>
      <c r="AK58">
        <v>1368.7</v>
      </c>
      <c r="AL58">
        <v>1405.3</v>
      </c>
      <c r="AM58">
        <v>1429.9</v>
      </c>
      <c r="AN58">
        <v>1457.7</v>
      </c>
      <c r="AO58">
        <v>1482.9</v>
      </c>
      <c r="AP58">
        <v>1530.8</v>
      </c>
      <c r="AQ58">
        <v>1577.8</v>
      </c>
      <c r="AR58">
        <v>1669.3</v>
      </c>
      <c r="AS58">
        <v>1800.1</v>
      </c>
      <c r="AT58">
        <v>1919.4</v>
      </c>
      <c r="AU58">
        <v>2033.5</v>
      </c>
    </row>
    <row r="59" spans="26:47">
      <c r="Z59">
        <v>6.7</v>
      </c>
      <c r="AA59">
        <v>975.4</v>
      </c>
      <c r="AB59">
        <v>1000.7</v>
      </c>
      <c r="AC59">
        <v>1052.4000000000001</v>
      </c>
      <c r="AD59">
        <v>1131</v>
      </c>
      <c r="AE59">
        <v>1159.5</v>
      </c>
      <c r="AF59">
        <v>1216.4000000000001</v>
      </c>
      <c r="AG59">
        <v>1243.2</v>
      </c>
      <c r="AH59">
        <v>1280.9000000000001</v>
      </c>
      <c r="AI59">
        <v>1318.5</v>
      </c>
      <c r="AJ59">
        <v>1339.7</v>
      </c>
      <c r="AK59">
        <v>1371.2</v>
      </c>
      <c r="AL59">
        <v>1407.8</v>
      </c>
      <c r="AM59">
        <v>1432.3</v>
      </c>
      <c r="AN59">
        <v>1460.4</v>
      </c>
      <c r="AO59">
        <v>1485.5</v>
      </c>
      <c r="AP59">
        <v>1533.5</v>
      </c>
      <c r="AQ59">
        <v>1580.5</v>
      </c>
      <c r="AR59">
        <v>1672.5</v>
      </c>
      <c r="AS59">
        <v>1804.1</v>
      </c>
      <c r="AT59">
        <v>1925.4</v>
      </c>
      <c r="AU59">
        <v>2040</v>
      </c>
    </row>
    <row r="60" spans="26:47">
      <c r="Z60">
        <v>6.8</v>
      </c>
      <c r="AA60">
        <v>973.8</v>
      </c>
      <c r="AB60">
        <v>1000.9</v>
      </c>
      <c r="AC60">
        <v>1054.5999999999999</v>
      </c>
      <c r="AD60">
        <v>1133.2</v>
      </c>
      <c r="AE60">
        <v>1161.9000000000001</v>
      </c>
      <c r="AF60">
        <v>1218.7</v>
      </c>
      <c r="AG60">
        <v>1245.4000000000001</v>
      </c>
      <c r="AH60">
        <v>1283.4000000000001</v>
      </c>
      <c r="AI60">
        <v>1321</v>
      </c>
      <c r="AJ60">
        <v>1342.2</v>
      </c>
      <c r="AK60">
        <v>1373.6</v>
      </c>
      <c r="AL60">
        <v>1410.2</v>
      </c>
      <c r="AM60">
        <v>1434.6</v>
      </c>
      <c r="AN60">
        <v>1462.9</v>
      </c>
      <c r="AO60">
        <v>1488.1</v>
      </c>
      <c r="AP60">
        <v>1536.1</v>
      </c>
      <c r="AQ60">
        <v>1583.2</v>
      </c>
      <c r="AR60">
        <v>1675.6</v>
      </c>
      <c r="AS60">
        <v>1808</v>
      </c>
      <c r="AT60">
        <v>1931.3</v>
      </c>
      <c r="AU60">
        <v>2046.5</v>
      </c>
    </row>
    <row r="61" spans="26:47">
      <c r="Z61">
        <v>6.8</v>
      </c>
      <c r="AA61">
        <v>972</v>
      </c>
      <c r="AB61">
        <v>1000.9</v>
      </c>
      <c r="AC61">
        <v>1056.7</v>
      </c>
      <c r="AD61">
        <v>1135.2</v>
      </c>
      <c r="AE61">
        <v>1164.2</v>
      </c>
      <c r="AF61">
        <v>1220.8</v>
      </c>
      <c r="AG61">
        <v>1247.4000000000001</v>
      </c>
      <c r="AH61">
        <v>1285.9000000000001</v>
      </c>
      <c r="AI61">
        <v>1323.4</v>
      </c>
      <c r="AJ61">
        <v>1344.6</v>
      </c>
      <c r="AK61">
        <v>1375.9</v>
      </c>
      <c r="AL61">
        <v>1412.4</v>
      </c>
      <c r="AM61">
        <v>1436.7</v>
      </c>
      <c r="AN61">
        <v>1465.3</v>
      </c>
      <c r="AO61">
        <v>1490.6</v>
      </c>
      <c r="AP61">
        <v>1538.6</v>
      </c>
      <c r="AQ61">
        <v>1585.7</v>
      </c>
      <c r="AR61">
        <v>1678.5</v>
      </c>
      <c r="AS61">
        <v>1811.8</v>
      </c>
      <c r="AT61">
        <v>1937.1</v>
      </c>
      <c r="AU61">
        <v>2053</v>
      </c>
    </row>
    <row r="62" spans="26:47">
      <c r="Z62">
        <v>6.9</v>
      </c>
      <c r="AA62">
        <v>969.8</v>
      </c>
      <c r="AB62">
        <v>1000.6</v>
      </c>
      <c r="AC62">
        <v>1058.7</v>
      </c>
      <c r="AD62">
        <v>1137.2</v>
      </c>
      <c r="AE62">
        <v>1166.4000000000001</v>
      </c>
      <c r="AF62">
        <v>1222.9000000000001</v>
      </c>
      <c r="AG62">
        <v>1249.4000000000001</v>
      </c>
      <c r="AH62">
        <v>1288.2</v>
      </c>
      <c r="AI62">
        <v>1325.8</v>
      </c>
      <c r="AJ62">
        <v>1346.9</v>
      </c>
      <c r="AK62">
        <v>1378.2</v>
      </c>
      <c r="AL62">
        <v>1414.6</v>
      </c>
      <c r="AM62">
        <v>1438.8</v>
      </c>
      <c r="AN62">
        <v>1467.7</v>
      </c>
      <c r="AO62">
        <v>1493</v>
      </c>
      <c r="AP62">
        <v>1541</v>
      </c>
      <c r="AQ62">
        <v>1588.2</v>
      </c>
      <c r="AR62">
        <v>1681.4</v>
      </c>
      <c r="AS62">
        <v>1815.4</v>
      </c>
      <c r="AT62">
        <v>1942.8</v>
      </c>
      <c r="AU62">
        <v>2059.4</v>
      </c>
    </row>
    <row r="63" spans="26:47">
      <c r="Z63">
        <v>7</v>
      </c>
      <c r="AA63">
        <v>967.4</v>
      </c>
      <c r="AB63">
        <v>1000.2</v>
      </c>
      <c r="AC63">
        <v>1060.5999999999999</v>
      </c>
      <c r="AD63">
        <v>1139</v>
      </c>
      <c r="AE63">
        <v>1168.5999999999999</v>
      </c>
      <c r="AF63">
        <v>1224.8</v>
      </c>
      <c r="AG63">
        <v>1251.3</v>
      </c>
      <c r="AH63">
        <v>1290.5</v>
      </c>
      <c r="AI63">
        <v>1328</v>
      </c>
      <c r="AJ63">
        <v>1349.1</v>
      </c>
      <c r="AK63">
        <v>1380.3</v>
      </c>
      <c r="AL63">
        <v>1416.6</v>
      </c>
      <c r="AM63">
        <v>1440.7</v>
      </c>
      <c r="AN63">
        <v>1470</v>
      </c>
      <c r="AO63">
        <v>1495.3</v>
      </c>
      <c r="AP63">
        <v>1543.3</v>
      </c>
      <c r="AQ63">
        <v>1590.6</v>
      </c>
      <c r="AR63">
        <v>1684.1</v>
      </c>
      <c r="AS63">
        <v>1818.9</v>
      </c>
      <c r="AT63">
        <v>1948.5</v>
      </c>
      <c r="AU63">
        <v>2065.8000000000002</v>
      </c>
    </row>
    <row r="64" spans="26:47">
      <c r="Z64">
        <v>7.1</v>
      </c>
      <c r="AA64">
        <v>964.7</v>
      </c>
      <c r="AB64">
        <v>999.5</v>
      </c>
      <c r="AC64">
        <v>1062.4000000000001</v>
      </c>
      <c r="AD64">
        <v>1140.8</v>
      </c>
      <c r="AE64">
        <v>1170.5999999999999</v>
      </c>
      <c r="AF64">
        <v>1226.7</v>
      </c>
      <c r="AG64">
        <v>1253.0999999999999</v>
      </c>
      <c r="AH64">
        <v>1292.5999999999999</v>
      </c>
      <c r="AI64">
        <v>1330.1</v>
      </c>
      <c r="AJ64">
        <v>1351.2</v>
      </c>
      <c r="AK64">
        <v>1382.3</v>
      </c>
      <c r="AL64">
        <v>1418.6</v>
      </c>
      <c r="AM64">
        <v>1442.6</v>
      </c>
      <c r="AN64">
        <v>1472.2</v>
      </c>
      <c r="AO64">
        <v>1497.5</v>
      </c>
      <c r="AP64">
        <v>1545.6</v>
      </c>
      <c r="AQ64">
        <v>1592.8</v>
      </c>
      <c r="AR64">
        <v>1686.7</v>
      </c>
      <c r="AS64">
        <v>1822.2</v>
      </c>
      <c r="AT64">
        <v>1954.1</v>
      </c>
      <c r="AU64">
        <v>2072.1</v>
      </c>
    </row>
    <row r="65" spans="26:47">
      <c r="Z65">
        <v>7.2</v>
      </c>
      <c r="AA65">
        <v>961.7</v>
      </c>
      <c r="AB65">
        <v>998.6</v>
      </c>
      <c r="AC65">
        <v>1064.0999999999999</v>
      </c>
      <c r="AD65">
        <v>1142.4000000000001</v>
      </c>
      <c r="AE65">
        <v>1172.5999999999999</v>
      </c>
      <c r="AF65">
        <v>1228.4000000000001</v>
      </c>
      <c r="AG65">
        <v>1254.8</v>
      </c>
      <c r="AH65">
        <v>1294.7</v>
      </c>
      <c r="AI65">
        <v>1332.1</v>
      </c>
      <c r="AJ65">
        <v>1353.2</v>
      </c>
      <c r="AK65">
        <v>1384.2</v>
      </c>
      <c r="AL65">
        <v>1420.4</v>
      </c>
      <c r="AM65">
        <v>1444.4</v>
      </c>
      <c r="AN65">
        <v>1474.2</v>
      </c>
      <c r="AO65">
        <v>1499.7</v>
      </c>
      <c r="AP65">
        <v>1547.7</v>
      </c>
      <c r="AQ65">
        <v>1595</v>
      </c>
      <c r="AR65">
        <v>1689.2</v>
      </c>
      <c r="AS65">
        <v>1825.4</v>
      </c>
      <c r="AT65">
        <v>1959.6</v>
      </c>
      <c r="AU65">
        <v>2078.4</v>
      </c>
    </row>
    <row r="66" spans="26:47">
      <c r="Z66">
        <v>7.2</v>
      </c>
      <c r="AA66">
        <v>958.5</v>
      </c>
      <c r="AB66">
        <v>997.6</v>
      </c>
      <c r="AC66">
        <v>1065.7</v>
      </c>
      <c r="AD66">
        <v>1144</v>
      </c>
      <c r="AE66">
        <v>1174.5</v>
      </c>
      <c r="AF66">
        <v>1230.0999999999999</v>
      </c>
      <c r="AG66">
        <v>1256.3</v>
      </c>
      <c r="AH66">
        <v>1296.5999999999999</v>
      </c>
      <c r="AI66">
        <v>1334</v>
      </c>
      <c r="AJ66">
        <v>1355.1</v>
      </c>
      <c r="AK66">
        <v>1386</v>
      </c>
      <c r="AL66">
        <v>1422.2</v>
      </c>
      <c r="AM66">
        <v>1446</v>
      </c>
      <c r="AN66">
        <v>1476.2</v>
      </c>
      <c r="AO66">
        <v>1501.7</v>
      </c>
      <c r="AP66">
        <v>1549.7</v>
      </c>
      <c r="AQ66">
        <v>1597</v>
      </c>
      <c r="AR66">
        <v>1691.6</v>
      </c>
      <c r="AS66">
        <v>1828.5</v>
      </c>
      <c r="AT66">
        <v>1965.1</v>
      </c>
      <c r="AU66">
        <v>2084.6999999999998</v>
      </c>
    </row>
    <row r="67" spans="26:47">
      <c r="Z67">
        <v>7.3</v>
      </c>
      <c r="AA67">
        <v>954.9</v>
      </c>
      <c r="AB67">
        <v>996.3</v>
      </c>
      <c r="AC67">
        <v>1067.3</v>
      </c>
      <c r="AD67">
        <v>1145.4000000000001</v>
      </c>
      <c r="AE67">
        <v>1176.3</v>
      </c>
      <c r="AF67">
        <v>1231.5999999999999</v>
      </c>
      <c r="AG67">
        <v>1257.8</v>
      </c>
      <c r="AH67">
        <v>1298.5</v>
      </c>
      <c r="AI67">
        <v>1335.8</v>
      </c>
      <c r="AJ67">
        <v>1356.9</v>
      </c>
      <c r="AK67">
        <v>1387.7</v>
      </c>
      <c r="AL67">
        <v>1423.8</v>
      </c>
      <c r="AM67">
        <v>1447.6</v>
      </c>
      <c r="AN67">
        <v>1478.2</v>
      </c>
      <c r="AO67">
        <v>1503.7</v>
      </c>
      <c r="AP67">
        <v>1551.6</v>
      </c>
      <c r="AQ67">
        <v>1599</v>
      </c>
      <c r="AR67">
        <v>1693.8</v>
      </c>
      <c r="AS67">
        <v>1831.5</v>
      </c>
      <c r="AT67">
        <v>1970.5</v>
      </c>
      <c r="AU67">
        <v>2090.9</v>
      </c>
    </row>
    <row r="68" spans="26:47">
      <c r="Z68">
        <v>7.4</v>
      </c>
      <c r="AA68">
        <v>951.1</v>
      </c>
      <c r="AB68">
        <v>994.8</v>
      </c>
      <c r="AC68">
        <v>1068.7</v>
      </c>
      <c r="AD68">
        <v>1146.8</v>
      </c>
      <c r="AE68">
        <v>1178</v>
      </c>
      <c r="AF68">
        <v>1233.0999999999999</v>
      </c>
      <c r="AG68">
        <v>1259.2</v>
      </c>
      <c r="AH68">
        <v>1300.3</v>
      </c>
      <c r="AI68">
        <v>1337.5</v>
      </c>
      <c r="AJ68">
        <v>1358.7</v>
      </c>
      <c r="AK68">
        <v>1389.3</v>
      </c>
      <c r="AL68">
        <v>1425.4</v>
      </c>
      <c r="AM68">
        <v>1449.1</v>
      </c>
      <c r="AN68">
        <v>1480</v>
      </c>
      <c r="AO68">
        <v>1505.6</v>
      </c>
      <c r="AP68">
        <v>1553.5</v>
      </c>
      <c r="AQ68">
        <v>1600.8</v>
      </c>
      <c r="AR68">
        <v>1696</v>
      </c>
      <c r="AS68">
        <v>1834.3</v>
      </c>
      <c r="AT68">
        <v>1975.8</v>
      </c>
      <c r="AU68">
        <v>2097.1</v>
      </c>
    </row>
    <row r="69" spans="26:47">
      <c r="Z69">
        <v>7.5</v>
      </c>
      <c r="AA69">
        <v>947</v>
      </c>
      <c r="AB69">
        <v>993</v>
      </c>
      <c r="AC69">
        <v>1070.0999999999999</v>
      </c>
      <c r="AD69">
        <v>1148</v>
      </c>
      <c r="AE69">
        <v>1179.5999999999999</v>
      </c>
      <c r="AF69">
        <v>1234.5</v>
      </c>
      <c r="AG69">
        <v>1260.5</v>
      </c>
      <c r="AH69">
        <v>1301.9000000000001</v>
      </c>
      <c r="AI69">
        <v>1339.1</v>
      </c>
      <c r="AJ69">
        <v>1360.3</v>
      </c>
      <c r="AK69">
        <v>1390.8</v>
      </c>
      <c r="AL69">
        <v>1426.8</v>
      </c>
      <c r="AM69">
        <v>1450.4</v>
      </c>
      <c r="AN69">
        <v>1481.7</v>
      </c>
      <c r="AO69">
        <v>1507.4</v>
      </c>
      <c r="AP69">
        <v>1555.2</v>
      </c>
      <c r="AQ69">
        <v>1602.6</v>
      </c>
      <c r="AR69">
        <v>1698</v>
      </c>
      <c r="AS69">
        <v>1837</v>
      </c>
      <c r="AT69">
        <v>1981</v>
      </c>
      <c r="AU69">
        <v>2103.3000000000002</v>
      </c>
    </row>
    <row r="70" spans="26:47">
      <c r="Z70">
        <v>7.6</v>
      </c>
      <c r="AA70">
        <v>942.6</v>
      </c>
      <c r="AB70">
        <v>991.1</v>
      </c>
      <c r="AC70">
        <v>1071.4000000000001</v>
      </c>
      <c r="AD70">
        <v>1149.2</v>
      </c>
      <c r="AE70">
        <v>1181.2</v>
      </c>
      <c r="AF70">
        <v>1235.7</v>
      </c>
      <c r="AG70">
        <v>1261.5999999999999</v>
      </c>
      <c r="AH70">
        <v>1303.5</v>
      </c>
      <c r="AI70">
        <v>1340.6</v>
      </c>
      <c r="AJ70">
        <v>1361.8</v>
      </c>
      <c r="AK70">
        <v>1392.2</v>
      </c>
      <c r="AL70">
        <v>1428.2</v>
      </c>
      <c r="AM70">
        <v>1451.7</v>
      </c>
      <c r="AN70">
        <v>1483.3</v>
      </c>
      <c r="AO70">
        <v>1509.1</v>
      </c>
      <c r="AP70">
        <v>1556.9</v>
      </c>
      <c r="AQ70">
        <v>1604.3</v>
      </c>
      <c r="AR70">
        <v>1699.9</v>
      </c>
      <c r="AS70">
        <v>1839.6</v>
      </c>
      <c r="AT70">
        <v>1986.2</v>
      </c>
      <c r="AU70">
        <v>2109.4</v>
      </c>
    </row>
    <row r="71" spans="26:47">
      <c r="Z71">
        <v>7.7</v>
      </c>
      <c r="AA71">
        <v>937.9</v>
      </c>
      <c r="AB71">
        <v>989</v>
      </c>
      <c r="AC71">
        <v>1072.5999999999999</v>
      </c>
      <c r="AD71">
        <v>1150.2</v>
      </c>
      <c r="AE71">
        <v>1182.5999999999999</v>
      </c>
      <c r="AF71">
        <v>1236.9000000000001</v>
      </c>
      <c r="AG71">
        <v>1262.7</v>
      </c>
      <c r="AH71">
        <v>1305</v>
      </c>
      <c r="AI71">
        <v>1341.9</v>
      </c>
      <c r="AJ71">
        <v>1363.2</v>
      </c>
      <c r="AK71">
        <v>1393.4</v>
      </c>
      <c r="AL71">
        <v>1429.4</v>
      </c>
      <c r="AM71">
        <v>1452.9</v>
      </c>
      <c r="AN71">
        <v>1484.9</v>
      </c>
      <c r="AO71">
        <v>1510.7</v>
      </c>
      <c r="AP71">
        <v>1558.4</v>
      </c>
      <c r="AQ71">
        <v>1605.8</v>
      </c>
      <c r="AR71">
        <v>1701.7</v>
      </c>
      <c r="AS71">
        <v>1842</v>
      </c>
      <c r="AT71">
        <v>1991.3</v>
      </c>
      <c r="AU71">
        <v>2115.4</v>
      </c>
    </row>
    <row r="72" spans="26:47">
      <c r="Z72">
        <v>7.8</v>
      </c>
      <c r="AA72">
        <v>932.9</v>
      </c>
      <c r="AB72">
        <v>986.6</v>
      </c>
      <c r="AC72">
        <v>1073.7</v>
      </c>
      <c r="AD72">
        <v>1151.2</v>
      </c>
      <c r="AE72">
        <v>1184</v>
      </c>
      <c r="AF72">
        <v>1237.9000000000001</v>
      </c>
      <c r="AG72">
        <v>1263.7</v>
      </c>
      <c r="AH72">
        <v>1306.4000000000001</v>
      </c>
      <c r="AI72">
        <v>1343.2</v>
      </c>
      <c r="AJ72">
        <v>1364.5</v>
      </c>
      <c r="AK72">
        <v>1394.6</v>
      </c>
      <c r="AL72">
        <v>1430.6</v>
      </c>
      <c r="AM72">
        <v>1453.9</v>
      </c>
      <c r="AN72">
        <v>1486.3</v>
      </c>
      <c r="AO72">
        <v>1512.2</v>
      </c>
      <c r="AP72">
        <v>1559.9</v>
      </c>
      <c r="AQ72">
        <v>1607.3</v>
      </c>
      <c r="AR72">
        <v>1703.4</v>
      </c>
      <c r="AS72">
        <v>1844.3</v>
      </c>
      <c r="AT72">
        <v>1996.3</v>
      </c>
      <c r="AU72">
        <v>2121.5</v>
      </c>
    </row>
    <row r="73" spans="26:47">
      <c r="Z73">
        <v>7.8</v>
      </c>
      <c r="AA73">
        <v>927.7</v>
      </c>
      <c r="AB73">
        <v>984.1</v>
      </c>
      <c r="AC73">
        <v>1074.7</v>
      </c>
      <c r="AD73">
        <v>1152</v>
      </c>
      <c r="AE73">
        <v>1185.3</v>
      </c>
      <c r="AF73">
        <v>1238.9000000000001</v>
      </c>
      <c r="AG73">
        <v>1264.5</v>
      </c>
      <c r="AH73">
        <v>1307.7</v>
      </c>
      <c r="AI73">
        <v>1344.4</v>
      </c>
      <c r="AJ73">
        <v>1365.7</v>
      </c>
      <c r="AK73">
        <v>1395.7</v>
      </c>
      <c r="AL73">
        <v>1431.6</v>
      </c>
      <c r="AM73">
        <v>1454.9</v>
      </c>
      <c r="AN73">
        <v>1487.7</v>
      </c>
      <c r="AO73">
        <v>1513.7</v>
      </c>
      <c r="AP73">
        <v>1561.3</v>
      </c>
      <c r="AQ73">
        <v>1608.7</v>
      </c>
      <c r="AR73">
        <v>1705</v>
      </c>
      <c r="AS73">
        <v>1846.5</v>
      </c>
      <c r="AT73">
        <v>2001.2</v>
      </c>
      <c r="AU73">
        <v>2127.4</v>
      </c>
    </row>
    <row r="74" spans="26:47">
      <c r="Z74">
        <v>7.9</v>
      </c>
      <c r="AA74">
        <v>922.2</v>
      </c>
      <c r="AB74">
        <v>981.3</v>
      </c>
      <c r="AC74">
        <v>1075.5999999999999</v>
      </c>
      <c r="AD74">
        <v>1152.8</v>
      </c>
      <c r="AE74">
        <v>1186.5</v>
      </c>
      <c r="AF74">
        <v>1239.8</v>
      </c>
      <c r="AG74">
        <v>1265.3</v>
      </c>
      <c r="AH74">
        <v>1308.9000000000001</v>
      </c>
      <c r="AI74">
        <v>1345.5</v>
      </c>
      <c r="AJ74">
        <v>1366.8</v>
      </c>
      <c r="AK74">
        <v>1396.7</v>
      </c>
      <c r="AL74">
        <v>1432.6</v>
      </c>
      <c r="AM74">
        <v>1455.8</v>
      </c>
      <c r="AN74">
        <v>1489</v>
      </c>
      <c r="AO74">
        <v>1515</v>
      </c>
      <c r="AP74">
        <v>1562.5</v>
      </c>
      <c r="AQ74">
        <v>1609.9</v>
      </c>
      <c r="AR74">
        <v>1706.5</v>
      </c>
      <c r="AS74">
        <v>1848.6</v>
      </c>
      <c r="AT74">
        <v>2006.1</v>
      </c>
      <c r="AU74">
        <v>2133.4</v>
      </c>
    </row>
    <row r="75" spans="26:47">
      <c r="Z75">
        <v>8</v>
      </c>
      <c r="AA75">
        <v>916.4</v>
      </c>
      <c r="AB75">
        <v>978.4</v>
      </c>
      <c r="AC75">
        <v>1076.4000000000001</v>
      </c>
      <c r="AD75">
        <v>1153.4000000000001</v>
      </c>
      <c r="AE75">
        <v>1187.5999999999999</v>
      </c>
      <c r="AF75">
        <v>1240.5</v>
      </c>
      <c r="AG75">
        <v>1266</v>
      </c>
      <c r="AH75">
        <v>1309.9000000000001</v>
      </c>
      <c r="AI75">
        <v>1346.4</v>
      </c>
      <c r="AJ75">
        <v>1367.9</v>
      </c>
      <c r="AK75">
        <v>1397.6</v>
      </c>
      <c r="AL75">
        <v>1433.4</v>
      </c>
      <c r="AM75">
        <v>1456.6</v>
      </c>
      <c r="AN75">
        <v>1490.2</v>
      </c>
      <c r="AO75">
        <v>1516.3</v>
      </c>
      <c r="AP75">
        <v>1563.7</v>
      </c>
      <c r="AQ75">
        <v>1611.1</v>
      </c>
      <c r="AR75">
        <v>1707.8</v>
      </c>
      <c r="AS75">
        <v>1850.5</v>
      </c>
      <c r="AT75">
        <v>2010.9</v>
      </c>
      <c r="AU75">
        <v>2139.3000000000002</v>
      </c>
    </row>
    <row r="76" spans="26:47">
      <c r="Z76">
        <v>8.1</v>
      </c>
      <c r="AA76">
        <v>910.3</v>
      </c>
      <c r="AB76">
        <v>975.2</v>
      </c>
      <c r="AC76">
        <v>1077.2</v>
      </c>
      <c r="AD76">
        <v>1154</v>
      </c>
      <c r="AE76">
        <v>1188.5999999999999</v>
      </c>
      <c r="AF76">
        <v>1241.2</v>
      </c>
      <c r="AG76">
        <v>1266.5</v>
      </c>
      <c r="AH76">
        <v>1310.9</v>
      </c>
      <c r="AI76">
        <v>1347.3</v>
      </c>
      <c r="AJ76">
        <v>1368.8</v>
      </c>
      <c r="AK76">
        <v>1398.3</v>
      </c>
      <c r="AL76">
        <v>1434.1</v>
      </c>
      <c r="AM76">
        <v>1457.2</v>
      </c>
      <c r="AN76">
        <v>1491.3</v>
      </c>
      <c r="AO76">
        <v>1517.5</v>
      </c>
      <c r="AP76">
        <v>1564.8</v>
      </c>
      <c r="AQ76">
        <v>1612.1</v>
      </c>
      <c r="AR76">
        <v>1709</v>
      </c>
      <c r="AS76">
        <v>1852.3</v>
      </c>
      <c r="AT76">
        <v>2015.6</v>
      </c>
      <c r="AU76">
        <v>2145.1999999999998</v>
      </c>
    </row>
    <row r="77" spans="26:47">
      <c r="Z77">
        <v>8.1999999999999993</v>
      </c>
      <c r="AA77">
        <v>903.9</v>
      </c>
      <c r="AB77">
        <v>971.8</v>
      </c>
      <c r="AC77">
        <v>1077.9000000000001</v>
      </c>
      <c r="AD77">
        <v>1154.5</v>
      </c>
      <c r="AE77">
        <v>1189.5999999999999</v>
      </c>
      <c r="AF77">
        <v>1241.8</v>
      </c>
      <c r="AG77">
        <v>1267</v>
      </c>
      <c r="AH77">
        <v>1311.8</v>
      </c>
      <c r="AI77">
        <v>1348</v>
      </c>
      <c r="AJ77">
        <v>1369.6</v>
      </c>
      <c r="AK77">
        <v>1399</v>
      </c>
      <c r="AL77">
        <v>1434.8</v>
      </c>
      <c r="AM77">
        <v>1457.8</v>
      </c>
      <c r="AN77">
        <v>1492.3</v>
      </c>
      <c r="AO77">
        <v>1518.6</v>
      </c>
      <c r="AP77">
        <v>1565.8</v>
      </c>
      <c r="AQ77">
        <v>1613.1</v>
      </c>
      <c r="AR77">
        <v>1710.1</v>
      </c>
      <c r="AS77">
        <v>1853.9</v>
      </c>
      <c r="AT77">
        <v>2020.3</v>
      </c>
      <c r="AU77">
        <v>2151</v>
      </c>
    </row>
    <row r="78" spans="26:47">
      <c r="Z78">
        <v>8.1999999999999993</v>
      </c>
      <c r="AA78">
        <v>897.3</v>
      </c>
      <c r="AB78">
        <v>968.2</v>
      </c>
      <c r="AC78">
        <v>1078.4000000000001</v>
      </c>
      <c r="AD78">
        <v>1154.8</v>
      </c>
      <c r="AE78">
        <v>1190.4000000000001</v>
      </c>
      <c r="AF78">
        <v>1242.2</v>
      </c>
      <c r="AG78">
        <v>1267.3</v>
      </c>
      <c r="AH78">
        <v>1312.6</v>
      </c>
      <c r="AI78">
        <v>1348.7</v>
      </c>
      <c r="AJ78">
        <v>1370.3</v>
      </c>
      <c r="AK78">
        <v>1399.6</v>
      </c>
      <c r="AL78">
        <v>1435.3</v>
      </c>
      <c r="AM78">
        <v>1458.3</v>
      </c>
      <c r="AN78">
        <v>1493.2</v>
      </c>
      <c r="AO78">
        <v>1519.6</v>
      </c>
      <c r="AP78">
        <v>1566.7</v>
      </c>
      <c r="AQ78">
        <v>1614</v>
      </c>
      <c r="AR78">
        <v>1711.1</v>
      </c>
      <c r="AS78">
        <v>1855.4</v>
      </c>
      <c r="AT78">
        <v>2024.9</v>
      </c>
      <c r="AU78">
        <v>2156.9</v>
      </c>
    </row>
    <row r="79" spans="26:47">
      <c r="Z79">
        <v>8.3000000000000007</v>
      </c>
      <c r="AA79">
        <v>890.4</v>
      </c>
      <c r="AB79">
        <v>964.4</v>
      </c>
      <c r="AC79">
        <v>1078.9000000000001</v>
      </c>
      <c r="AD79">
        <v>1155.0999999999999</v>
      </c>
      <c r="AE79">
        <v>1191.2</v>
      </c>
      <c r="AF79">
        <v>1242.5999999999999</v>
      </c>
      <c r="AG79">
        <v>1267.5999999999999</v>
      </c>
      <c r="AH79">
        <v>1313.3</v>
      </c>
      <c r="AI79">
        <v>1349.2</v>
      </c>
      <c r="AJ79">
        <v>1371</v>
      </c>
      <c r="AK79">
        <v>1400.1</v>
      </c>
      <c r="AL79">
        <v>1435.8</v>
      </c>
      <c r="AM79">
        <v>1458.7</v>
      </c>
      <c r="AN79">
        <v>1494</v>
      </c>
      <c r="AO79">
        <v>1520.5</v>
      </c>
      <c r="AP79">
        <v>1567.5</v>
      </c>
      <c r="AQ79">
        <v>1614.7</v>
      </c>
      <c r="AR79">
        <v>1712</v>
      </c>
      <c r="AS79">
        <v>1856.8</v>
      </c>
      <c r="AT79">
        <v>2029.4</v>
      </c>
      <c r="AU79">
        <v>2162.6999999999998</v>
      </c>
    </row>
    <row r="80" spans="26:47">
      <c r="Z80">
        <v>8.4</v>
      </c>
      <c r="AA80">
        <v>883.1</v>
      </c>
      <c r="AB80">
        <v>960.3</v>
      </c>
      <c r="AC80">
        <v>1079.3</v>
      </c>
      <c r="AD80">
        <v>1155.2</v>
      </c>
      <c r="AE80">
        <v>1191.9000000000001</v>
      </c>
      <c r="AF80">
        <v>1242.9000000000001</v>
      </c>
      <c r="AG80">
        <v>1267.8</v>
      </c>
      <c r="AH80">
        <v>1313.9</v>
      </c>
      <c r="AI80">
        <v>1349.7</v>
      </c>
      <c r="AJ80">
        <v>1371.5</v>
      </c>
      <c r="AK80">
        <v>1400.4</v>
      </c>
      <c r="AL80">
        <v>1436.1</v>
      </c>
      <c r="AM80">
        <v>1459</v>
      </c>
      <c r="AN80">
        <v>1494.7</v>
      </c>
      <c r="AO80">
        <v>1521.4</v>
      </c>
      <c r="AP80">
        <v>1568.2</v>
      </c>
      <c r="AQ80">
        <v>1615.4</v>
      </c>
      <c r="AR80">
        <v>1712.8</v>
      </c>
      <c r="AS80">
        <v>1858.1</v>
      </c>
      <c r="AT80">
        <v>2033.8</v>
      </c>
      <c r="AU80">
        <v>2168.5</v>
      </c>
    </row>
    <row r="81" spans="26:47">
      <c r="Z81">
        <v>8.5</v>
      </c>
      <c r="AA81">
        <v>875.6</v>
      </c>
      <c r="AB81">
        <v>956.1</v>
      </c>
      <c r="AC81">
        <v>1079.5999999999999</v>
      </c>
      <c r="AD81">
        <v>1155.3</v>
      </c>
      <c r="AE81">
        <v>1192.5</v>
      </c>
      <c r="AF81">
        <v>1243</v>
      </c>
      <c r="AG81">
        <v>1267.8</v>
      </c>
      <c r="AH81">
        <v>1314.5</v>
      </c>
      <c r="AI81">
        <v>1350</v>
      </c>
      <c r="AJ81">
        <v>1371.9</v>
      </c>
      <c r="AK81">
        <v>1400.7</v>
      </c>
      <c r="AL81">
        <v>1436.3</v>
      </c>
      <c r="AM81">
        <v>1459.1</v>
      </c>
      <c r="AN81">
        <v>1495.4</v>
      </c>
      <c r="AO81">
        <v>1522.1</v>
      </c>
      <c r="AP81">
        <v>1568.8</v>
      </c>
      <c r="AQ81">
        <v>1616</v>
      </c>
      <c r="AR81">
        <v>1713.5</v>
      </c>
      <c r="AS81">
        <v>1859.2</v>
      </c>
      <c r="AT81">
        <v>2038.2</v>
      </c>
      <c r="AU81">
        <v>2174.3000000000002</v>
      </c>
    </row>
    <row r="82" spans="26:47">
      <c r="Z82">
        <v>8.6</v>
      </c>
      <c r="AA82">
        <v>867.9</v>
      </c>
      <c r="AB82">
        <v>951.7</v>
      </c>
      <c r="AC82">
        <v>1079.8</v>
      </c>
      <c r="AD82">
        <v>1155.3</v>
      </c>
      <c r="AE82">
        <v>1193</v>
      </c>
      <c r="AF82">
        <v>1243.0999999999999</v>
      </c>
      <c r="AG82">
        <v>1267.8</v>
      </c>
      <c r="AH82">
        <v>1314.9</v>
      </c>
      <c r="AI82">
        <v>1350.2</v>
      </c>
      <c r="AJ82">
        <v>1372.3</v>
      </c>
      <c r="AK82">
        <v>1400.8</v>
      </c>
      <c r="AL82">
        <v>1436.5</v>
      </c>
      <c r="AM82">
        <v>1459.2</v>
      </c>
      <c r="AN82">
        <v>1495.9</v>
      </c>
      <c r="AO82">
        <v>1522.8</v>
      </c>
      <c r="AP82">
        <v>1569.3</v>
      </c>
      <c r="AQ82">
        <v>1616.5</v>
      </c>
      <c r="AR82">
        <v>1714</v>
      </c>
      <c r="AS82">
        <v>1860.2</v>
      </c>
      <c r="AT82">
        <v>2042.5</v>
      </c>
      <c r="AU82">
        <v>2180.1</v>
      </c>
    </row>
    <row r="83" spans="26:47">
      <c r="Z83">
        <v>8.6999999999999993</v>
      </c>
      <c r="AA83">
        <v>859.8</v>
      </c>
      <c r="AB83">
        <v>947</v>
      </c>
      <c r="AC83">
        <v>1080</v>
      </c>
      <c r="AD83">
        <v>1155.0999999999999</v>
      </c>
      <c r="AE83">
        <v>1193.4000000000001</v>
      </c>
      <c r="AF83">
        <v>1243.0999999999999</v>
      </c>
      <c r="AG83">
        <v>1267.5999999999999</v>
      </c>
      <c r="AH83">
        <v>1315.2</v>
      </c>
      <c r="AI83">
        <v>1350.4</v>
      </c>
      <c r="AJ83">
        <v>1372.5</v>
      </c>
      <c r="AK83">
        <v>1400.9</v>
      </c>
      <c r="AL83">
        <v>1436.5</v>
      </c>
      <c r="AM83">
        <v>1459.2</v>
      </c>
      <c r="AN83">
        <v>1496.4</v>
      </c>
      <c r="AO83">
        <v>1523.4</v>
      </c>
      <c r="AP83">
        <v>1569.7</v>
      </c>
      <c r="AQ83">
        <v>1616.8</v>
      </c>
      <c r="AR83">
        <v>1714.4</v>
      </c>
      <c r="AS83">
        <v>1861.1</v>
      </c>
      <c r="AT83">
        <v>2046.7</v>
      </c>
      <c r="AU83">
        <v>2185.9</v>
      </c>
    </row>
    <row r="84" spans="26:47">
      <c r="Z84">
        <v>8.8000000000000007</v>
      </c>
      <c r="AA84">
        <v>851.5</v>
      </c>
      <c r="AB84">
        <v>942.2</v>
      </c>
      <c r="AC84">
        <v>1080</v>
      </c>
      <c r="AD84">
        <v>1154.9000000000001</v>
      </c>
      <c r="AE84">
        <v>1193.8</v>
      </c>
      <c r="AF84">
        <v>1243</v>
      </c>
      <c r="AG84">
        <v>1267.4000000000001</v>
      </c>
      <c r="AH84">
        <v>1315.4</v>
      </c>
      <c r="AI84">
        <v>1350.4</v>
      </c>
      <c r="AJ84">
        <v>1372.6</v>
      </c>
      <c r="AK84">
        <v>1400.8</v>
      </c>
      <c r="AL84">
        <v>1436.4</v>
      </c>
      <c r="AM84">
        <v>1459.1</v>
      </c>
      <c r="AN84">
        <v>1496.7</v>
      </c>
      <c r="AO84">
        <v>1523.9</v>
      </c>
      <c r="AP84">
        <v>1570.1</v>
      </c>
      <c r="AQ84">
        <v>1617.1</v>
      </c>
      <c r="AR84">
        <v>1714.7</v>
      </c>
      <c r="AS84">
        <v>1861.8</v>
      </c>
      <c r="AT84">
        <v>2050.8000000000002</v>
      </c>
      <c r="AU84">
        <v>2191.6</v>
      </c>
    </row>
    <row r="85" spans="26:47">
      <c r="Z85">
        <v>8.8000000000000007</v>
      </c>
      <c r="AA85">
        <v>842.8</v>
      </c>
      <c r="AB85">
        <v>937.1</v>
      </c>
      <c r="AC85">
        <v>1080</v>
      </c>
      <c r="AD85">
        <v>1154.5999999999999</v>
      </c>
      <c r="AE85">
        <v>1194</v>
      </c>
      <c r="AF85">
        <v>1242.7</v>
      </c>
      <c r="AG85">
        <v>1267</v>
      </c>
      <c r="AH85">
        <v>1315.5</v>
      </c>
      <c r="AI85">
        <v>1350.3</v>
      </c>
      <c r="AJ85">
        <v>1372.7</v>
      </c>
      <c r="AK85">
        <v>1400.7</v>
      </c>
      <c r="AL85">
        <v>1436.3</v>
      </c>
      <c r="AM85">
        <v>1458.9</v>
      </c>
      <c r="AN85">
        <v>1497</v>
      </c>
      <c r="AO85">
        <v>1524.3</v>
      </c>
      <c r="AP85">
        <v>1570.3</v>
      </c>
      <c r="AQ85">
        <v>1617.3</v>
      </c>
      <c r="AR85">
        <v>1714.9</v>
      </c>
      <c r="AS85">
        <v>1862.4</v>
      </c>
      <c r="AT85">
        <v>2054.9</v>
      </c>
      <c r="AU85">
        <v>2197.3000000000002</v>
      </c>
    </row>
    <row r="86" spans="26:47">
      <c r="Z86">
        <v>8.9</v>
      </c>
      <c r="AA86">
        <v>833.9</v>
      </c>
      <c r="AB86">
        <v>931.8</v>
      </c>
      <c r="AC86">
        <v>1079.9000000000001</v>
      </c>
      <c r="AD86">
        <v>1154.0999999999999</v>
      </c>
      <c r="AE86">
        <v>1194.2</v>
      </c>
      <c r="AF86">
        <v>1242.4000000000001</v>
      </c>
      <c r="AG86">
        <v>1266.5999999999999</v>
      </c>
      <c r="AH86">
        <v>1315.6</v>
      </c>
      <c r="AI86">
        <v>1350.1</v>
      </c>
      <c r="AJ86">
        <v>1372.6</v>
      </c>
      <c r="AK86">
        <v>1400.4</v>
      </c>
      <c r="AL86">
        <v>1436</v>
      </c>
      <c r="AM86">
        <v>1458.6</v>
      </c>
      <c r="AN86">
        <v>1497.2</v>
      </c>
      <c r="AO86">
        <v>1524.6</v>
      </c>
      <c r="AP86">
        <v>1570.4</v>
      </c>
      <c r="AQ86">
        <v>1617.3</v>
      </c>
      <c r="AR86">
        <v>1715</v>
      </c>
      <c r="AS86">
        <v>1862.9</v>
      </c>
      <c r="AT86">
        <v>2058.9</v>
      </c>
      <c r="AU86">
        <v>2203</v>
      </c>
    </row>
    <row r="87" spans="26:47">
      <c r="Z87">
        <v>9</v>
      </c>
      <c r="AA87">
        <v>824.8</v>
      </c>
      <c r="AB87">
        <v>926.3</v>
      </c>
      <c r="AC87">
        <v>1079.5999999999999</v>
      </c>
      <c r="AD87">
        <v>1153.5999999999999</v>
      </c>
      <c r="AE87">
        <v>1194.3</v>
      </c>
      <c r="AF87">
        <v>1242</v>
      </c>
      <c r="AG87">
        <v>1266</v>
      </c>
      <c r="AH87">
        <v>1315.5</v>
      </c>
      <c r="AI87">
        <v>1349.9</v>
      </c>
      <c r="AJ87">
        <v>1372.5</v>
      </c>
      <c r="AK87">
        <v>1400.1</v>
      </c>
      <c r="AL87">
        <v>1435.6</v>
      </c>
      <c r="AM87">
        <v>1458.2</v>
      </c>
      <c r="AN87">
        <v>1497.3</v>
      </c>
      <c r="AO87">
        <v>1524.8</v>
      </c>
      <c r="AP87">
        <v>1570.5</v>
      </c>
      <c r="AQ87">
        <v>1617.3</v>
      </c>
      <c r="AR87">
        <v>1715</v>
      </c>
      <c r="AS87">
        <v>1863.3</v>
      </c>
      <c r="AT87">
        <v>2062.9</v>
      </c>
      <c r="AU87">
        <v>2208.6999999999998</v>
      </c>
    </row>
    <row r="88" spans="26:47">
      <c r="Z88">
        <v>9.1</v>
      </c>
      <c r="AA88">
        <v>815.3</v>
      </c>
      <c r="AB88">
        <v>920.6</v>
      </c>
      <c r="AC88">
        <v>1079.3</v>
      </c>
      <c r="AD88">
        <v>1152.9000000000001</v>
      </c>
      <c r="AE88">
        <v>1194.3</v>
      </c>
      <c r="AF88">
        <v>1241.5</v>
      </c>
      <c r="AG88">
        <v>1265.4000000000001</v>
      </c>
      <c r="AH88">
        <v>1315.3</v>
      </c>
      <c r="AI88">
        <v>1349.5</v>
      </c>
      <c r="AJ88">
        <v>1372.2</v>
      </c>
      <c r="AK88">
        <v>1399.6</v>
      </c>
      <c r="AL88">
        <v>1435.1</v>
      </c>
      <c r="AM88">
        <v>1457.7</v>
      </c>
      <c r="AN88">
        <v>1497.3</v>
      </c>
      <c r="AO88">
        <v>1525</v>
      </c>
      <c r="AP88">
        <v>1570.4</v>
      </c>
      <c r="AQ88">
        <v>1617.2</v>
      </c>
      <c r="AR88">
        <v>1714.8</v>
      </c>
      <c r="AS88">
        <v>1863.5</v>
      </c>
      <c r="AT88">
        <v>2066.6999999999998</v>
      </c>
      <c r="AU88">
        <v>2214.4</v>
      </c>
    </row>
    <row r="89" spans="26:47">
      <c r="Z89">
        <v>9.1999999999999993</v>
      </c>
      <c r="AA89">
        <v>805.5</v>
      </c>
      <c r="AB89">
        <v>914.7</v>
      </c>
      <c r="AC89">
        <v>1078.9000000000001</v>
      </c>
      <c r="AD89">
        <v>1152.2</v>
      </c>
      <c r="AE89">
        <v>1194.2</v>
      </c>
      <c r="AF89">
        <v>1240.8</v>
      </c>
      <c r="AG89">
        <v>1264.5999999999999</v>
      </c>
      <c r="AH89">
        <v>1315.1</v>
      </c>
      <c r="AI89">
        <v>1349</v>
      </c>
      <c r="AJ89">
        <v>1371.9</v>
      </c>
      <c r="AK89">
        <v>1399.1</v>
      </c>
      <c r="AL89">
        <v>1434.6</v>
      </c>
      <c r="AM89">
        <v>1457.1</v>
      </c>
      <c r="AN89">
        <v>1497.2</v>
      </c>
      <c r="AO89">
        <v>1525</v>
      </c>
      <c r="AP89">
        <v>1570.3</v>
      </c>
      <c r="AQ89">
        <v>1617</v>
      </c>
      <c r="AR89">
        <v>1714.6</v>
      </c>
      <c r="AS89">
        <v>1863.6</v>
      </c>
      <c r="AT89">
        <v>2070.5</v>
      </c>
      <c r="AU89">
        <v>2220.1</v>
      </c>
    </row>
    <row r="90" spans="26:47">
      <c r="Z90">
        <v>9.1999999999999993</v>
      </c>
      <c r="AA90">
        <v>795.5</v>
      </c>
      <c r="AB90">
        <v>908.6</v>
      </c>
      <c r="AC90">
        <v>1078.5</v>
      </c>
      <c r="AD90">
        <v>1151.4000000000001</v>
      </c>
      <c r="AE90">
        <v>1194.0999999999999</v>
      </c>
      <c r="AF90">
        <v>1240.0999999999999</v>
      </c>
      <c r="AG90">
        <v>1263.7</v>
      </c>
      <c r="AH90">
        <v>1314.7</v>
      </c>
      <c r="AI90">
        <v>1348.4</v>
      </c>
      <c r="AJ90">
        <v>1371.4</v>
      </c>
      <c r="AK90">
        <v>1398.4</v>
      </c>
      <c r="AL90">
        <v>1433.9</v>
      </c>
      <c r="AM90">
        <v>1456.3</v>
      </c>
      <c r="AN90">
        <v>1497.1</v>
      </c>
      <c r="AO90">
        <v>1525</v>
      </c>
      <c r="AP90">
        <v>1570</v>
      </c>
      <c r="AQ90">
        <v>1616.6</v>
      </c>
      <c r="AR90">
        <v>1714.2</v>
      </c>
      <c r="AS90">
        <v>1863.5</v>
      </c>
      <c r="AT90">
        <v>2074.1999999999998</v>
      </c>
      <c r="AU90">
        <v>2225.6999999999998</v>
      </c>
    </row>
    <row r="91" spans="26:47">
      <c r="Z91">
        <v>9.3000000000000007</v>
      </c>
      <c r="AA91">
        <v>785.2</v>
      </c>
      <c r="AB91">
        <v>902.2</v>
      </c>
      <c r="AC91">
        <v>1077.9000000000001</v>
      </c>
      <c r="AD91">
        <v>1150.4000000000001</v>
      </c>
      <c r="AE91">
        <v>1193.8</v>
      </c>
      <c r="AF91">
        <v>1239.3</v>
      </c>
      <c r="AG91">
        <v>1262.8</v>
      </c>
      <c r="AH91">
        <v>1314.2</v>
      </c>
      <c r="AI91">
        <v>1347.7</v>
      </c>
      <c r="AJ91">
        <v>1370.9</v>
      </c>
      <c r="AK91">
        <v>1397.6</v>
      </c>
      <c r="AL91">
        <v>1433.1</v>
      </c>
      <c r="AM91">
        <v>1455.5</v>
      </c>
      <c r="AN91">
        <v>1496.8</v>
      </c>
      <c r="AO91">
        <v>1524.9</v>
      </c>
      <c r="AP91">
        <v>1569.7</v>
      </c>
      <c r="AQ91">
        <v>1616.2</v>
      </c>
      <c r="AR91">
        <v>1713.7</v>
      </c>
      <c r="AS91">
        <v>1863.3</v>
      </c>
      <c r="AT91">
        <v>2077.8000000000002</v>
      </c>
      <c r="AU91">
        <v>2231.4</v>
      </c>
    </row>
    <row r="92" spans="26:47">
      <c r="Z92">
        <v>9.4</v>
      </c>
      <c r="AA92">
        <v>774.6</v>
      </c>
      <c r="AB92">
        <v>895.7</v>
      </c>
      <c r="AC92">
        <v>1077.2</v>
      </c>
      <c r="AD92">
        <v>1149.4000000000001</v>
      </c>
      <c r="AE92">
        <v>1193.5</v>
      </c>
      <c r="AF92">
        <v>1238.4000000000001</v>
      </c>
      <c r="AG92">
        <v>1261.7</v>
      </c>
      <c r="AH92">
        <v>1313.7</v>
      </c>
      <c r="AI92">
        <v>1346.8</v>
      </c>
      <c r="AJ92">
        <v>1370.2</v>
      </c>
      <c r="AK92">
        <v>1396.8</v>
      </c>
      <c r="AL92">
        <v>1432.2</v>
      </c>
      <c r="AM92">
        <v>1454.6</v>
      </c>
      <c r="AN92">
        <v>1496.5</v>
      </c>
      <c r="AO92">
        <v>1524.7</v>
      </c>
      <c r="AP92">
        <v>1569.3</v>
      </c>
      <c r="AQ92">
        <v>1615.7</v>
      </c>
      <c r="AR92">
        <v>1713.1</v>
      </c>
      <c r="AS92">
        <v>1863</v>
      </c>
      <c r="AT92">
        <v>2081.4</v>
      </c>
      <c r="AU92">
        <v>2237</v>
      </c>
    </row>
    <row r="93" spans="26:47">
      <c r="Z93">
        <v>9.5</v>
      </c>
      <c r="AA93">
        <v>763.7</v>
      </c>
      <c r="AB93">
        <v>889</v>
      </c>
      <c r="AC93">
        <v>1076.5</v>
      </c>
      <c r="AD93">
        <v>1148.3</v>
      </c>
      <c r="AE93">
        <v>1193</v>
      </c>
      <c r="AF93">
        <v>1237.4000000000001</v>
      </c>
      <c r="AG93">
        <v>1260.5999999999999</v>
      </c>
      <c r="AH93">
        <v>1313</v>
      </c>
      <c r="AI93">
        <v>1345.9</v>
      </c>
      <c r="AJ93">
        <v>1369.5</v>
      </c>
      <c r="AK93">
        <v>1395.8</v>
      </c>
      <c r="AL93">
        <v>1431.2</v>
      </c>
      <c r="AM93">
        <v>1453.6</v>
      </c>
      <c r="AN93">
        <v>1496</v>
      </c>
      <c r="AO93">
        <v>1524.4</v>
      </c>
      <c r="AP93">
        <v>1568.7</v>
      </c>
      <c r="AQ93">
        <v>1615.1</v>
      </c>
      <c r="AR93">
        <v>1712.4</v>
      </c>
      <c r="AS93">
        <v>1862.6</v>
      </c>
      <c r="AT93">
        <v>2084.9</v>
      </c>
      <c r="AU93">
        <v>2242.6</v>
      </c>
    </row>
    <row r="94" spans="26:47">
      <c r="Z94">
        <v>9.6</v>
      </c>
      <c r="AA94">
        <v>752.6</v>
      </c>
      <c r="AB94">
        <v>882</v>
      </c>
      <c r="AC94">
        <v>1075.5999999999999</v>
      </c>
      <c r="AD94">
        <v>1147.0999999999999</v>
      </c>
      <c r="AE94">
        <v>1192.5</v>
      </c>
      <c r="AF94">
        <v>1236.3</v>
      </c>
      <c r="AG94">
        <v>1259.3</v>
      </c>
      <c r="AH94">
        <v>1312.3</v>
      </c>
      <c r="AI94">
        <v>1344.9</v>
      </c>
      <c r="AJ94">
        <v>1368.6</v>
      </c>
      <c r="AK94">
        <v>1394.7</v>
      </c>
      <c r="AL94">
        <v>1430.2</v>
      </c>
      <c r="AM94">
        <v>1452.5</v>
      </c>
      <c r="AN94">
        <v>1495.5</v>
      </c>
      <c r="AO94">
        <v>1524</v>
      </c>
      <c r="AP94">
        <v>1568.1</v>
      </c>
      <c r="AQ94">
        <v>1614.3</v>
      </c>
      <c r="AR94">
        <v>1711.6</v>
      </c>
      <c r="AS94">
        <v>1862</v>
      </c>
      <c r="AT94">
        <v>2088.3000000000002</v>
      </c>
      <c r="AU94">
        <v>2248.1999999999998</v>
      </c>
    </row>
    <row r="95" spans="26:47">
      <c r="Z95">
        <v>9.6999999999999993</v>
      </c>
      <c r="AA95">
        <v>741.1</v>
      </c>
      <c r="AB95">
        <v>874.8</v>
      </c>
      <c r="AC95">
        <v>1074.7</v>
      </c>
      <c r="AD95">
        <v>1145.7</v>
      </c>
      <c r="AE95">
        <v>1191.9000000000001</v>
      </c>
      <c r="AF95">
        <v>1235</v>
      </c>
      <c r="AG95">
        <v>1257.9000000000001</v>
      </c>
      <c r="AH95">
        <v>1311.4</v>
      </c>
      <c r="AI95">
        <v>1343.8</v>
      </c>
      <c r="AJ95">
        <v>1367.7</v>
      </c>
      <c r="AK95">
        <v>1393.6</v>
      </c>
      <c r="AL95">
        <v>1429</v>
      </c>
      <c r="AM95">
        <v>1451.3</v>
      </c>
      <c r="AN95">
        <v>1494.9</v>
      </c>
      <c r="AO95">
        <v>1523.6</v>
      </c>
      <c r="AP95">
        <v>1567.4</v>
      </c>
      <c r="AQ95">
        <v>1613.5</v>
      </c>
      <c r="AR95">
        <v>1710.6</v>
      </c>
      <c r="AS95">
        <v>1861.3</v>
      </c>
      <c r="AT95">
        <v>2091.6999999999998</v>
      </c>
      <c r="AU95">
        <v>2253.8000000000002</v>
      </c>
    </row>
    <row r="96" spans="26:47">
      <c r="Z96">
        <v>9.8000000000000007</v>
      </c>
      <c r="AA96">
        <v>729.4</v>
      </c>
      <c r="AB96">
        <v>867.4</v>
      </c>
      <c r="AC96">
        <v>1073.7</v>
      </c>
      <c r="AD96">
        <v>1144.3</v>
      </c>
      <c r="AE96">
        <v>1191.3</v>
      </c>
      <c r="AF96">
        <v>1233.7</v>
      </c>
      <c r="AG96">
        <v>1256.5</v>
      </c>
      <c r="AH96">
        <v>1310.5</v>
      </c>
      <c r="AI96">
        <v>1342.6</v>
      </c>
      <c r="AJ96">
        <v>1366.6</v>
      </c>
      <c r="AK96">
        <v>1392.3</v>
      </c>
      <c r="AL96">
        <v>1427.7</v>
      </c>
      <c r="AM96">
        <v>1450</v>
      </c>
      <c r="AN96">
        <v>1494.1</v>
      </c>
      <c r="AO96">
        <v>1523</v>
      </c>
      <c r="AP96">
        <v>1566.6</v>
      </c>
      <c r="AQ96">
        <v>1612.6</v>
      </c>
      <c r="AR96">
        <v>1709.5</v>
      </c>
      <c r="AS96">
        <v>1860.5</v>
      </c>
      <c r="AT96">
        <v>2095</v>
      </c>
      <c r="AU96">
        <v>2259.3000000000002</v>
      </c>
    </row>
    <row r="97" spans="26:47">
      <c r="Z97">
        <v>9.8000000000000007</v>
      </c>
      <c r="AA97">
        <v>717.4</v>
      </c>
      <c r="AB97">
        <v>859.8</v>
      </c>
      <c r="AC97">
        <v>1072.5999999999999</v>
      </c>
      <c r="AD97">
        <v>1142.8</v>
      </c>
      <c r="AE97">
        <v>1190.5</v>
      </c>
      <c r="AF97">
        <v>1232.3</v>
      </c>
      <c r="AG97">
        <v>1254.9000000000001</v>
      </c>
      <c r="AH97">
        <v>1309.5</v>
      </c>
      <c r="AI97">
        <v>1341.2</v>
      </c>
      <c r="AJ97">
        <v>1365.5</v>
      </c>
      <c r="AK97">
        <v>1390.9</v>
      </c>
      <c r="AL97">
        <v>1426.3</v>
      </c>
      <c r="AM97">
        <v>1448.6</v>
      </c>
      <c r="AN97">
        <v>1493.3</v>
      </c>
      <c r="AO97">
        <v>1522.4</v>
      </c>
      <c r="AP97">
        <v>1565.7</v>
      </c>
      <c r="AQ97">
        <v>1611.6</v>
      </c>
      <c r="AR97">
        <v>1708.4</v>
      </c>
      <c r="AS97">
        <v>1859.5</v>
      </c>
      <c r="AT97">
        <v>2098.1999999999998</v>
      </c>
      <c r="AU97">
        <v>2264.9</v>
      </c>
    </row>
    <row r="98" spans="26:47">
      <c r="Z98">
        <v>9.9</v>
      </c>
      <c r="AA98">
        <v>705.1</v>
      </c>
      <c r="AB98">
        <v>852</v>
      </c>
      <c r="AC98">
        <v>1071.4000000000001</v>
      </c>
      <c r="AD98">
        <v>1141.0999999999999</v>
      </c>
      <c r="AE98">
        <v>1189.5999999999999</v>
      </c>
      <c r="AF98">
        <v>1230.8</v>
      </c>
      <c r="AG98">
        <v>1253.2</v>
      </c>
      <c r="AH98">
        <v>1308.3</v>
      </c>
      <c r="AI98">
        <v>1339.8</v>
      </c>
      <c r="AJ98">
        <v>1364.3</v>
      </c>
      <c r="AK98">
        <v>1389.4</v>
      </c>
      <c r="AL98">
        <v>1424.8</v>
      </c>
      <c r="AM98">
        <v>1447.1</v>
      </c>
      <c r="AN98">
        <v>1492.4</v>
      </c>
      <c r="AO98">
        <v>1521.7</v>
      </c>
      <c r="AP98">
        <v>1564.7</v>
      </c>
      <c r="AQ98">
        <v>1610.5</v>
      </c>
      <c r="AR98">
        <v>1707.1</v>
      </c>
      <c r="AS98">
        <v>1858.4</v>
      </c>
      <c r="AT98">
        <v>2101.3000000000002</v>
      </c>
      <c r="AU98">
        <v>2270.4</v>
      </c>
    </row>
    <row r="99" spans="26:47">
      <c r="Z99">
        <v>10</v>
      </c>
      <c r="AA99">
        <v>692.5</v>
      </c>
      <c r="AB99">
        <v>844</v>
      </c>
      <c r="AC99">
        <v>1070.0999999999999</v>
      </c>
      <c r="AD99">
        <v>1139.4000000000001</v>
      </c>
      <c r="AE99">
        <v>1188.7</v>
      </c>
      <c r="AF99">
        <v>1229.2</v>
      </c>
      <c r="AG99">
        <v>1251.5</v>
      </c>
      <c r="AH99">
        <v>1307.0999999999999</v>
      </c>
      <c r="AI99">
        <v>1338.3</v>
      </c>
      <c r="AJ99">
        <v>1362.9</v>
      </c>
      <c r="AK99">
        <v>1387.8</v>
      </c>
      <c r="AL99">
        <v>1423.2</v>
      </c>
      <c r="AM99">
        <v>1445.5</v>
      </c>
      <c r="AN99">
        <v>1491.5</v>
      </c>
      <c r="AO99">
        <v>1520.9</v>
      </c>
      <c r="AP99">
        <v>1563.6</v>
      </c>
      <c r="AQ99">
        <v>1609.2</v>
      </c>
      <c r="AR99">
        <v>1705.7</v>
      </c>
      <c r="AS99">
        <v>1857.2</v>
      </c>
      <c r="AT99">
        <v>2104.4</v>
      </c>
      <c r="AU99">
        <v>2275.9</v>
      </c>
    </row>
    <row r="100" spans="26:47">
      <c r="Z100">
        <v>10.1</v>
      </c>
      <c r="AA100">
        <v>679.7</v>
      </c>
      <c r="AB100">
        <v>835.8</v>
      </c>
      <c r="AC100">
        <v>1068.8</v>
      </c>
      <c r="AD100">
        <v>1137.5999999999999</v>
      </c>
      <c r="AE100">
        <v>1187.7</v>
      </c>
      <c r="AF100">
        <v>1227.5</v>
      </c>
      <c r="AG100">
        <v>1249.5999999999999</v>
      </c>
      <c r="AH100">
        <v>1305.8</v>
      </c>
      <c r="AI100">
        <v>1336.6</v>
      </c>
      <c r="AJ100">
        <v>1361.5</v>
      </c>
      <c r="AK100">
        <v>1386.1</v>
      </c>
      <c r="AL100">
        <v>1421.5</v>
      </c>
      <c r="AM100">
        <v>1443.9</v>
      </c>
      <c r="AN100">
        <v>1490.4</v>
      </c>
      <c r="AO100">
        <v>1520</v>
      </c>
      <c r="AP100">
        <v>1562.4</v>
      </c>
      <c r="AQ100">
        <v>1607.9</v>
      </c>
      <c r="AR100">
        <v>1704.1</v>
      </c>
      <c r="AS100">
        <v>1855.8</v>
      </c>
      <c r="AT100">
        <v>2107.3000000000002</v>
      </c>
      <c r="AU100">
        <v>2281.4</v>
      </c>
    </row>
    <row r="101" spans="26:47">
      <c r="Z101">
        <v>10.199999999999999</v>
      </c>
      <c r="AA101">
        <v>666.6</v>
      </c>
      <c r="AB101">
        <v>827.4</v>
      </c>
      <c r="AC101">
        <v>1067.3</v>
      </c>
      <c r="AD101">
        <v>1135.7</v>
      </c>
      <c r="AE101">
        <v>1186.5999999999999</v>
      </c>
      <c r="AF101">
        <v>1225.7</v>
      </c>
      <c r="AG101">
        <v>1247.5999999999999</v>
      </c>
      <c r="AH101">
        <v>1304.3</v>
      </c>
      <c r="AI101">
        <v>1334.9</v>
      </c>
      <c r="AJ101">
        <v>1360</v>
      </c>
      <c r="AK101">
        <v>1384.3</v>
      </c>
      <c r="AL101">
        <v>1419.7</v>
      </c>
      <c r="AM101">
        <v>1442.1</v>
      </c>
      <c r="AN101">
        <v>1489.2</v>
      </c>
      <c r="AO101">
        <v>1519</v>
      </c>
      <c r="AP101">
        <v>1561.1</v>
      </c>
      <c r="AQ101">
        <v>1606.5</v>
      </c>
      <c r="AR101">
        <v>1702.5</v>
      </c>
      <c r="AS101">
        <v>1854.3</v>
      </c>
      <c r="AT101">
        <v>2110.3000000000002</v>
      </c>
      <c r="AU101">
        <v>2286.9</v>
      </c>
    </row>
    <row r="102" spans="26:47">
      <c r="Z102">
        <v>10.199999999999999</v>
      </c>
      <c r="AA102">
        <v>653.1</v>
      </c>
      <c r="AB102">
        <v>818.7</v>
      </c>
      <c r="AC102">
        <v>1065.8</v>
      </c>
      <c r="AD102">
        <v>1133.5999999999999</v>
      </c>
      <c r="AE102">
        <v>1185.4000000000001</v>
      </c>
      <c r="AF102">
        <v>1223.8</v>
      </c>
      <c r="AG102">
        <v>1245.5</v>
      </c>
      <c r="AH102">
        <v>1302.8</v>
      </c>
      <c r="AI102">
        <v>1333</v>
      </c>
      <c r="AJ102">
        <v>1358.3</v>
      </c>
      <c r="AK102">
        <v>1382.4</v>
      </c>
      <c r="AL102">
        <v>1417.9</v>
      </c>
      <c r="AM102">
        <v>1440.2</v>
      </c>
      <c r="AN102">
        <v>1488</v>
      </c>
      <c r="AO102">
        <v>1518</v>
      </c>
      <c r="AP102">
        <v>1559.8</v>
      </c>
      <c r="AQ102">
        <v>1605</v>
      </c>
      <c r="AR102">
        <v>1700.8</v>
      </c>
      <c r="AS102">
        <v>1852.7</v>
      </c>
      <c r="AT102">
        <v>2113.1</v>
      </c>
      <c r="AU102">
        <v>2292.3000000000002</v>
      </c>
    </row>
    <row r="103" spans="26:47">
      <c r="Z103">
        <v>10.3</v>
      </c>
      <c r="AA103">
        <v>639.4</v>
      </c>
      <c r="AB103">
        <v>809.9</v>
      </c>
      <c r="AC103">
        <v>1064.0999999999999</v>
      </c>
      <c r="AD103">
        <v>1131.5</v>
      </c>
      <c r="AE103">
        <v>1184.0999999999999</v>
      </c>
      <c r="AF103">
        <v>1221.8</v>
      </c>
      <c r="AG103">
        <v>1243.4000000000001</v>
      </c>
      <c r="AH103">
        <v>1301.2</v>
      </c>
      <c r="AI103">
        <v>1331.1</v>
      </c>
      <c r="AJ103">
        <v>1356.6</v>
      </c>
      <c r="AK103">
        <v>1380.4</v>
      </c>
      <c r="AL103">
        <v>1415.9</v>
      </c>
      <c r="AM103">
        <v>1438.2</v>
      </c>
      <c r="AN103">
        <v>1486.6</v>
      </c>
      <c r="AO103">
        <v>1516.8</v>
      </c>
      <c r="AP103">
        <v>1558.3</v>
      </c>
      <c r="AQ103">
        <v>1603.4</v>
      </c>
      <c r="AR103">
        <v>1698.9</v>
      </c>
      <c r="AS103">
        <v>1851</v>
      </c>
      <c r="AT103">
        <v>2115.9</v>
      </c>
      <c r="AU103">
        <v>2297.8000000000002</v>
      </c>
    </row>
    <row r="104" spans="26:47">
      <c r="Z104">
        <v>10.4</v>
      </c>
      <c r="AA104">
        <v>625.5</v>
      </c>
      <c r="AB104">
        <v>800.8</v>
      </c>
      <c r="AC104">
        <v>1062.4000000000001</v>
      </c>
      <c r="AD104">
        <v>1129.3</v>
      </c>
      <c r="AE104">
        <v>1182.7</v>
      </c>
      <c r="AF104">
        <v>1219.5999999999999</v>
      </c>
      <c r="AG104">
        <v>1241.0999999999999</v>
      </c>
      <c r="AH104">
        <v>1299.5</v>
      </c>
      <c r="AI104">
        <v>1329</v>
      </c>
      <c r="AJ104">
        <v>1354.8</v>
      </c>
      <c r="AK104">
        <v>1378.3</v>
      </c>
      <c r="AL104">
        <v>1413.8</v>
      </c>
      <c r="AM104">
        <v>1436.1</v>
      </c>
      <c r="AN104">
        <v>1485.2</v>
      </c>
      <c r="AO104">
        <v>1515.6</v>
      </c>
      <c r="AP104">
        <v>1556.7</v>
      </c>
      <c r="AQ104">
        <v>1601.7</v>
      </c>
      <c r="AR104">
        <v>1696.9</v>
      </c>
      <c r="AS104">
        <v>1849.1</v>
      </c>
      <c r="AT104">
        <v>2118.6</v>
      </c>
      <c r="AU104">
        <v>2303.1999999999998</v>
      </c>
    </row>
    <row r="105" spans="26:47">
      <c r="Z105">
        <v>10.5</v>
      </c>
      <c r="AA105">
        <v>611.20000000000005</v>
      </c>
      <c r="AB105">
        <v>791.6</v>
      </c>
      <c r="AC105">
        <v>1060.5999999999999</v>
      </c>
      <c r="AD105">
        <v>1127</v>
      </c>
      <c r="AE105">
        <v>1181.3</v>
      </c>
      <c r="AF105">
        <v>1217.4000000000001</v>
      </c>
      <c r="AG105">
        <v>1238.7</v>
      </c>
      <c r="AH105">
        <v>1297.7</v>
      </c>
      <c r="AI105">
        <v>1326.8</v>
      </c>
      <c r="AJ105">
        <v>1352.9</v>
      </c>
      <c r="AK105">
        <v>1376.1</v>
      </c>
      <c r="AL105">
        <v>1411.6</v>
      </c>
      <c r="AM105">
        <v>1433.9</v>
      </c>
      <c r="AN105">
        <v>1483.7</v>
      </c>
      <c r="AO105">
        <v>1514.2</v>
      </c>
      <c r="AP105">
        <v>1555.1</v>
      </c>
      <c r="AQ105">
        <v>1599.8</v>
      </c>
      <c r="AR105">
        <v>1694.8</v>
      </c>
      <c r="AS105">
        <v>1847.1</v>
      </c>
      <c r="AT105">
        <v>2121.1999999999998</v>
      </c>
      <c r="AU105">
        <v>2308.6</v>
      </c>
    </row>
    <row r="106" spans="26:47">
      <c r="Z106">
        <v>10.6</v>
      </c>
      <c r="AA106">
        <v>596.70000000000005</v>
      </c>
      <c r="AB106">
        <v>782.1</v>
      </c>
      <c r="AC106">
        <v>1058.7</v>
      </c>
      <c r="AD106">
        <v>1124.5</v>
      </c>
      <c r="AE106">
        <v>1179.8</v>
      </c>
      <c r="AF106">
        <v>1215.0999999999999</v>
      </c>
      <c r="AG106">
        <v>1236.2</v>
      </c>
      <c r="AH106">
        <v>1295.7</v>
      </c>
      <c r="AI106">
        <v>1324.6</v>
      </c>
      <c r="AJ106">
        <v>1350.8</v>
      </c>
      <c r="AK106">
        <v>1373.8</v>
      </c>
      <c r="AL106">
        <v>1409.3</v>
      </c>
      <c r="AM106">
        <v>1431.6</v>
      </c>
      <c r="AN106">
        <v>1482</v>
      </c>
      <c r="AO106">
        <v>1512.8</v>
      </c>
      <c r="AP106">
        <v>1553.3</v>
      </c>
      <c r="AQ106">
        <v>1597.9</v>
      </c>
      <c r="AR106">
        <v>1692.6</v>
      </c>
      <c r="AS106">
        <v>1844.9</v>
      </c>
      <c r="AT106">
        <v>2123.6999999999998</v>
      </c>
      <c r="AU106">
        <v>2314</v>
      </c>
    </row>
    <row r="107" spans="26:47">
      <c r="Z107">
        <v>10.7</v>
      </c>
      <c r="AA107">
        <v>581.79999999999995</v>
      </c>
      <c r="AB107">
        <v>772.4</v>
      </c>
      <c r="AC107">
        <v>1056.7</v>
      </c>
      <c r="AD107">
        <v>1122</v>
      </c>
      <c r="AE107">
        <v>1178.0999999999999</v>
      </c>
      <c r="AF107">
        <v>1212.7</v>
      </c>
      <c r="AG107">
        <v>1233.5999999999999</v>
      </c>
      <c r="AH107">
        <v>1293.7</v>
      </c>
      <c r="AI107">
        <v>1322.2</v>
      </c>
      <c r="AJ107">
        <v>1348.7</v>
      </c>
      <c r="AK107">
        <v>1371.4</v>
      </c>
      <c r="AL107">
        <v>1406.9</v>
      </c>
      <c r="AM107">
        <v>1429.2</v>
      </c>
      <c r="AN107">
        <v>1480.3</v>
      </c>
      <c r="AO107">
        <v>1511.3</v>
      </c>
      <c r="AP107">
        <v>1551.5</v>
      </c>
      <c r="AQ107">
        <v>1595.9</v>
      </c>
      <c r="AR107">
        <v>1690.3</v>
      </c>
      <c r="AS107">
        <v>1842.7</v>
      </c>
      <c r="AT107">
        <v>2126.1999999999998</v>
      </c>
      <c r="AU107">
        <v>2319.4</v>
      </c>
    </row>
    <row r="108" spans="26:47">
      <c r="Z108">
        <v>10.8</v>
      </c>
      <c r="AA108">
        <v>566.70000000000005</v>
      </c>
      <c r="AB108">
        <v>762.5</v>
      </c>
      <c r="AC108">
        <v>1054.7</v>
      </c>
      <c r="AD108">
        <v>1119.4000000000001</v>
      </c>
      <c r="AE108">
        <v>1176.4000000000001</v>
      </c>
      <c r="AF108">
        <v>1210.2</v>
      </c>
      <c r="AG108">
        <v>1231</v>
      </c>
      <c r="AH108">
        <v>1291.5999999999999</v>
      </c>
      <c r="AI108">
        <v>1319.7</v>
      </c>
      <c r="AJ108">
        <v>1346.5</v>
      </c>
      <c r="AK108">
        <v>1368.9</v>
      </c>
      <c r="AL108">
        <v>1404.4</v>
      </c>
      <c r="AM108">
        <v>1426.7</v>
      </c>
      <c r="AN108">
        <v>1478.5</v>
      </c>
      <c r="AO108">
        <v>1509.7</v>
      </c>
      <c r="AP108">
        <v>1549.5</v>
      </c>
      <c r="AQ108">
        <v>1593.8</v>
      </c>
      <c r="AR108">
        <v>1687.8</v>
      </c>
      <c r="AS108">
        <v>1840.3</v>
      </c>
      <c r="AT108">
        <v>2128.6</v>
      </c>
      <c r="AU108">
        <v>2324.8000000000002</v>
      </c>
    </row>
    <row r="109" spans="26:47">
      <c r="Z109">
        <v>10.8</v>
      </c>
      <c r="AA109">
        <v>551.29999999999995</v>
      </c>
      <c r="AB109">
        <v>752.4</v>
      </c>
      <c r="AC109">
        <v>1052.5</v>
      </c>
      <c r="AD109">
        <v>1116.7</v>
      </c>
      <c r="AE109">
        <v>1174.5999999999999</v>
      </c>
      <c r="AF109">
        <v>1207.5999999999999</v>
      </c>
      <c r="AG109">
        <v>1228.2</v>
      </c>
      <c r="AH109">
        <v>1289.4000000000001</v>
      </c>
      <c r="AI109">
        <v>1317.1</v>
      </c>
      <c r="AJ109">
        <v>1344.2</v>
      </c>
      <c r="AK109">
        <v>1366.3</v>
      </c>
      <c r="AL109">
        <v>1401.8</v>
      </c>
      <c r="AM109">
        <v>1424.2</v>
      </c>
      <c r="AN109">
        <v>1476.6</v>
      </c>
      <c r="AO109">
        <v>1508.1</v>
      </c>
      <c r="AP109">
        <v>1547.5</v>
      </c>
      <c r="AQ109">
        <v>1591.6</v>
      </c>
      <c r="AR109">
        <v>1685.3</v>
      </c>
      <c r="AS109">
        <v>1837.7</v>
      </c>
      <c r="AT109">
        <v>2131</v>
      </c>
      <c r="AU109">
        <v>2330.1</v>
      </c>
    </row>
    <row r="110" spans="26:47">
      <c r="Z110">
        <v>10.9</v>
      </c>
      <c r="AA110">
        <v>535.70000000000005</v>
      </c>
      <c r="AB110">
        <v>742.1</v>
      </c>
      <c r="AC110">
        <v>1050.3</v>
      </c>
      <c r="AD110">
        <v>1113.9000000000001</v>
      </c>
      <c r="AE110">
        <v>1172.8</v>
      </c>
      <c r="AF110">
        <v>1204.9000000000001</v>
      </c>
      <c r="AG110">
        <v>1225.3</v>
      </c>
      <c r="AH110">
        <v>1287.0999999999999</v>
      </c>
      <c r="AI110">
        <v>1314.4</v>
      </c>
      <c r="AJ110">
        <v>1341.8</v>
      </c>
      <c r="AK110">
        <v>1363.6</v>
      </c>
      <c r="AL110">
        <v>1399.1</v>
      </c>
      <c r="AM110">
        <v>1421.5</v>
      </c>
      <c r="AN110">
        <v>1474.7</v>
      </c>
      <c r="AO110">
        <v>1506.3</v>
      </c>
      <c r="AP110">
        <v>1545.3</v>
      </c>
      <c r="AQ110">
        <v>1589.3</v>
      </c>
      <c r="AR110">
        <v>1682.6</v>
      </c>
      <c r="AS110">
        <v>1835.1</v>
      </c>
      <c r="AT110">
        <v>2133.1999999999998</v>
      </c>
      <c r="AU110">
        <v>2335.4</v>
      </c>
    </row>
    <row r="111" spans="26:47">
      <c r="Z111">
        <v>11</v>
      </c>
      <c r="AA111">
        <v>519.70000000000005</v>
      </c>
      <c r="AB111">
        <v>731.5</v>
      </c>
      <c r="AC111">
        <v>1047.9000000000001</v>
      </c>
      <c r="AD111">
        <v>1110.9000000000001</v>
      </c>
      <c r="AE111">
        <v>1170.8</v>
      </c>
      <c r="AF111">
        <v>1202.0999999999999</v>
      </c>
      <c r="AG111">
        <v>1222.3</v>
      </c>
      <c r="AH111">
        <v>1284.7</v>
      </c>
      <c r="AI111">
        <v>1311.6</v>
      </c>
      <c r="AJ111">
        <v>1339.3</v>
      </c>
      <c r="AK111">
        <v>1360.8</v>
      </c>
      <c r="AL111">
        <v>1396.3</v>
      </c>
      <c r="AM111">
        <v>1418.7</v>
      </c>
      <c r="AN111">
        <v>1472.6</v>
      </c>
      <c r="AO111">
        <v>1504.5</v>
      </c>
      <c r="AP111">
        <v>1543.1</v>
      </c>
      <c r="AQ111">
        <v>1586.9</v>
      </c>
      <c r="AR111">
        <v>1679.8</v>
      </c>
      <c r="AS111">
        <v>1832.3</v>
      </c>
      <c r="AT111">
        <v>2135.4</v>
      </c>
      <c r="AU111">
        <v>2340.8000000000002</v>
      </c>
    </row>
    <row r="112" spans="26:47">
      <c r="Z112">
        <v>11.1</v>
      </c>
      <c r="AA112">
        <v>503.5</v>
      </c>
      <c r="AB112">
        <v>720.8</v>
      </c>
      <c r="AC112">
        <v>1045.5</v>
      </c>
      <c r="AD112">
        <v>1107.9000000000001</v>
      </c>
      <c r="AE112">
        <v>1168.8</v>
      </c>
      <c r="AF112">
        <v>1199.2</v>
      </c>
      <c r="AG112">
        <v>1219.2</v>
      </c>
      <c r="AH112">
        <v>1282.3</v>
      </c>
      <c r="AI112">
        <v>1308.8</v>
      </c>
      <c r="AJ112">
        <v>1336.6</v>
      </c>
      <c r="AK112">
        <v>1357.8</v>
      </c>
      <c r="AL112">
        <v>1393.4</v>
      </c>
      <c r="AM112">
        <v>1415.8</v>
      </c>
      <c r="AN112">
        <v>1470.4</v>
      </c>
      <c r="AO112">
        <v>1502.5</v>
      </c>
      <c r="AP112">
        <v>1540.8</v>
      </c>
      <c r="AQ112">
        <v>1584.3</v>
      </c>
      <c r="AR112">
        <v>1676.9</v>
      </c>
      <c r="AS112">
        <v>1829.4</v>
      </c>
      <c r="AT112">
        <v>2137.5</v>
      </c>
      <c r="AU112">
        <v>2346.1</v>
      </c>
    </row>
    <row r="113" spans="26:47">
      <c r="Z113">
        <v>11.2</v>
      </c>
      <c r="AA113">
        <v>487</v>
      </c>
      <c r="AB113">
        <v>709.9</v>
      </c>
      <c r="AC113">
        <v>1043</v>
      </c>
      <c r="AD113">
        <v>1104.8</v>
      </c>
      <c r="AE113">
        <v>1166.5999999999999</v>
      </c>
      <c r="AF113">
        <v>1196.2</v>
      </c>
      <c r="AG113">
        <v>1216</v>
      </c>
      <c r="AH113">
        <v>1279.7</v>
      </c>
      <c r="AI113">
        <v>1305.8</v>
      </c>
      <c r="AJ113">
        <v>1333.9</v>
      </c>
      <c r="AK113">
        <v>1354.8</v>
      </c>
      <c r="AL113">
        <v>1390.4</v>
      </c>
      <c r="AM113">
        <v>1412.8</v>
      </c>
      <c r="AN113">
        <v>1468.2</v>
      </c>
      <c r="AO113">
        <v>1500.5</v>
      </c>
      <c r="AP113">
        <v>1538.4</v>
      </c>
      <c r="AQ113">
        <v>1581.7</v>
      </c>
      <c r="AR113">
        <v>1673.9</v>
      </c>
      <c r="AS113">
        <v>1826.3</v>
      </c>
      <c r="AT113">
        <v>2139.6</v>
      </c>
      <c r="AU113">
        <v>2351.3000000000002</v>
      </c>
    </row>
    <row r="114" spans="26:47">
      <c r="Z114">
        <v>11.2</v>
      </c>
      <c r="AA114">
        <v>470.2</v>
      </c>
      <c r="AB114">
        <v>698.7</v>
      </c>
      <c r="AC114">
        <v>1040.4000000000001</v>
      </c>
      <c r="AD114">
        <v>1101.5999999999999</v>
      </c>
      <c r="AE114">
        <v>1164.4000000000001</v>
      </c>
      <c r="AF114">
        <v>1193.0999999999999</v>
      </c>
      <c r="AG114">
        <v>1212.7</v>
      </c>
      <c r="AH114">
        <v>1277</v>
      </c>
      <c r="AI114">
        <v>1302.5999999999999</v>
      </c>
      <c r="AJ114">
        <v>1331.1</v>
      </c>
      <c r="AK114">
        <v>1351.7</v>
      </c>
      <c r="AL114">
        <v>1387.3</v>
      </c>
      <c r="AM114">
        <v>1409.8</v>
      </c>
      <c r="AN114">
        <v>1465.8</v>
      </c>
      <c r="AO114">
        <v>1498.4</v>
      </c>
      <c r="AP114">
        <v>1535.9</v>
      </c>
      <c r="AQ114">
        <v>1579</v>
      </c>
      <c r="AR114">
        <v>1670.8</v>
      </c>
      <c r="AS114">
        <v>1823.1</v>
      </c>
      <c r="AT114">
        <v>2141.6</v>
      </c>
      <c r="AU114">
        <v>2356.6</v>
      </c>
    </row>
    <row r="115" spans="26:47">
      <c r="Z115">
        <v>11.3</v>
      </c>
      <c r="AA115">
        <v>453.1</v>
      </c>
      <c r="AB115">
        <v>687.3</v>
      </c>
      <c r="AC115">
        <v>1037.7</v>
      </c>
      <c r="AD115">
        <v>1098.3</v>
      </c>
      <c r="AE115">
        <v>1162.0999999999999</v>
      </c>
      <c r="AF115">
        <v>1189.9000000000001</v>
      </c>
      <c r="AG115">
        <v>1209.3</v>
      </c>
      <c r="AH115">
        <v>1274.2</v>
      </c>
      <c r="AI115">
        <v>1299.4000000000001</v>
      </c>
      <c r="AJ115">
        <v>1328.2</v>
      </c>
      <c r="AK115">
        <v>1348.5</v>
      </c>
      <c r="AL115">
        <v>1384</v>
      </c>
      <c r="AM115">
        <v>1406.6</v>
      </c>
      <c r="AN115">
        <v>1463.4</v>
      </c>
      <c r="AO115">
        <v>1496.2</v>
      </c>
      <c r="AP115">
        <v>1533.3</v>
      </c>
      <c r="AQ115">
        <v>1576.2</v>
      </c>
      <c r="AR115">
        <v>1667.5</v>
      </c>
      <c r="AS115">
        <v>1819.8</v>
      </c>
      <c r="AT115">
        <v>2143.5</v>
      </c>
      <c r="AU115">
        <v>2361.9</v>
      </c>
    </row>
    <row r="116" spans="26:47">
      <c r="Z116">
        <v>11.4</v>
      </c>
      <c r="AA116">
        <v>435.7</v>
      </c>
      <c r="AB116">
        <v>675.8</v>
      </c>
      <c r="AC116">
        <v>1034.9000000000001</v>
      </c>
      <c r="AD116">
        <v>1094.8</v>
      </c>
      <c r="AE116">
        <v>1159.7</v>
      </c>
      <c r="AF116">
        <v>1186.7</v>
      </c>
      <c r="AG116">
        <v>1205.8</v>
      </c>
      <c r="AH116">
        <v>1271.3</v>
      </c>
      <c r="AI116">
        <v>1296.0999999999999</v>
      </c>
      <c r="AJ116">
        <v>1325.2</v>
      </c>
      <c r="AK116">
        <v>1345.1</v>
      </c>
      <c r="AL116">
        <v>1380.7</v>
      </c>
      <c r="AM116">
        <v>1403.3</v>
      </c>
      <c r="AN116">
        <v>1460.9</v>
      </c>
      <c r="AO116">
        <v>1494</v>
      </c>
      <c r="AP116">
        <v>1530.6</v>
      </c>
      <c r="AQ116">
        <v>1573.3</v>
      </c>
      <c r="AR116">
        <v>1664.2</v>
      </c>
      <c r="AS116">
        <v>1816.3</v>
      </c>
      <c r="AT116">
        <v>2145.3000000000002</v>
      </c>
      <c r="AU116">
        <v>2367.1</v>
      </c>
    </row>
    <row r="117" spans="26:47">
      <c r="Z117">
        <v>11.5</v>
      </c>
      <c r="AA117">
        <v>418.1</v>
      </c>
      <c r="AB117">
        <v>664</v>
      </c>
      <c r="AC117">
        <v>1032.0999999999999</v>
      </c>
      <c r="AD117">
        <v>1091.3</v>
      </c>
      <c r="AE117">
        <v>1157.2</v>
      </c>
      <c r="AF117">
        <v>1183.3</v>
      </c>
      <c r="AG117">
        <v>1202.2</v>
      </c>
      <c r="AH117">
        <v>1268.4000000000001</v>
      </c>
      <c r="AI117">
        <v>1292.7</v>
      </c>
      <c r="AJ117">
        <v>1322.1</v>
      </c>
      <c r="AK117">
        <v>1341.7</v>
      </c>
      <c r="AL117">
        <v>1377.3</v>
      </c>
      <c r="AM117">
        <v>1399.9</v>
      </c>
      <c r="AN117">
        <v>1458.3</v>
      </c>
      <c r="AO117">
        <v>1491.6</v>
      </c>
      <c r="AP117">
        <v>1527.8</v>
      </c>
      <c r="AQ117">
        <v>1570.3</v>
      </c>
      <c r="AR117">
        <v>1660.7</v>
      </c>
      <c r="AS117">
        <v>1812.8</v>
      </c>
      <c r="AT117">
        <v>2147</v>
      </c>
      <c r="AU117">
        <v>2372.3000000000002</v>
      </c>
    </row>
    <row r="118" spans="26:47">
      <c r="Z118">
        <v>11.6</v>
      </c>
      <c r="AA118">
        <v>400.2</v>
      </c>
      <c r="AB118">
        <v>652</v>
      </c>
      <c r="AC118">
        <v>1029.0999999999999</v>
      </c>
      <c r="AD118">
        <v>1087.7</v>
      </c>
      <c r="AE118">
        <v>1154.7</v>
      </c>
      <c r="AF118">
        <v>1179.8</v>
      </c>
      <c r="AG118">
        <v>1198.5999999999999</v>
      </c>
      <c r="AH118">
        <v>1265.3</v>
      </c>
      <c r="AI118">
        <v>1289.2</v>
      </c>
      <c r="AJ118">
        <v>1318.9</v>
      </c>
      <c r="AK118">
        <v>1338.2</v>
      </c>
      <c r="AL118">
        <v>1373.8</v>
      </c>
      <c r="AM118">
        <v>1396.5</v>
      </c>
      <c r="AN118">
        <v>1455.6</v>
      </c>
      <c r="AO118">
        <v>1489.2</v>
      </c>
      <c r="AP118">
        <v>1524.9</v>
      </c>
      <c r="AQ118">
        <v>1567.2</v>
      </c>
      <c r="AR118">
        <v>1657.1</v>
      </c>
      <c r="AS118">
        <v>1809</v>
      </c>
      <c r="AT118">
        <v>2148.6999999999998</v>
      </c>
      <c r="AU118">
        <v>2377.5</v>
      </c>
    </row>
    <row r="119" spans="26:47">
      <c r="Z119">
        <v>11.7</v>
      </c>
      <c r="AA119">
        <v>382</v>
      </c>
      <c r="AB119">
        <v>639.79999999999995</v>
      </c>
      <c r="AC119">
        <v>1026.0999999999999</v>
      </c>
      <c r="AD119">
        <v>1084</v>
      </c>
      <c r="AE119">
        <v>1152</v>
      </c>
      <c r="AF119">
        <v>1176.2</v>
      </c>
      <c r="AG119">
        <v>1194.8</v>
      </c>
      <c r="AH119">
        <v>1262.0999999999999</v>
      </c>
      <c r="AI119">
        <v>1285.5999999999999</v>
      </c>
      <c r="AJ119">
        <v>1315.6</v>
      </c>
      <c r="AK119">
        <v>1334.5</v>
      </c>
      <c r="AL119">
        <v>1370.2</v>
      </c>
      <c r="AM119">
        <v>1392.9</v>
      </c>
      <c r="AN119">
        <v>1452.8</v>
      </c>
      <c r="AO119">
        <v>1486.6</v>
      </c>
      <c r="AP119">
        <v>1521.9</v>
      </c>
      <c r="AQ119">
        <v>1564</v>
      </c>
      <c r="AR119">
        <v>1653.4</v>
      </c>
      <c r="AS119">
        <v>1805.2</v>
      </c>
      <c r="AT119">
        <v>2150.3000000000002</v>
      </c>
      <c r="AU119">
        <v>2382.6999999999998</v>
      </c>
    </row>
    <row r="120" spans="26:47">
      <c r="Z120">
        <v>11.8</v>
      </c>
      <c r="AA120">
        <v>363.5</v>
      </c>
      <c r="AB120">
        <v>627.29999999999995</v>
      </c>
      <c r="AC120">
        <v>1023</v>
      </c>
      <c r="AD120">
        <v>1080.2</v>
      </c>
      <c r="AE120">
        <v>1149.3</v>
      </c>
      <c r="AF120">
        <v>1172.5</v>
      </c>
      <c r="AG120">
        <v>1190.9000000000001</v>
      </c>
      <c r="AH120">
        <v>1258.9000000000001</v>
      </c>
      <c r="AI120">
        <v>1281.8</v>
      </c>
      <c r="AJ120">
        <v>1312.2</v>
      </c>
      <c r="AK120">
        <v>1330.8</v>
      </c>
      <c r="AL120">
        <v>1366.5</v>
      </c>
      <c r="AM120">
        <v>1389.2</v>
      </c>
      <c r="AN120">
        <v>1449.9</v>
      </c>
      <c r="AO120">
        <v>1484</v>
      </c>
      <c r="AP120">
        <v>1518.8</v>
      </c>
      <c r="AQ120">
        <v>1560.7</v>
      </c>
      <c r="AR120">
        <v>1649.6</v>
      </c>
      <c r="AS120">
        <v>1801.2</v>
      </c>
      <c r="AT120">
        <v>2151.9</v>
      </c>
      <c r="AU120">
        <v>2387.9</v>
      </c>
    </row>
    <row r="121" spans="26:47">
      <c r="Z121">
        <v>11.8</v>
      </c>
      <c r="AA121">
        <v>344.7</v>
      </c>
      <c r="AB121">
        <v>614.70000000000005</v>
      </c>
      <c r="AC121">
        <v>1019.7</v>
      </c>
      <c r="AD121">
        <v>1076.3</v>
      </c>
      <c r="AE121">
        <v>1146.5</v>
      </c>
      <c r="AF121">
        <v>1168.7</v>
      </c>
      <c r="AG121">
        <v>1186.8</v>
      </c>
      <c r="AH121">
        <v>1255.5</v>
      </c>
      <c r="AI121">
        <v>1278</v>
      </c>
      <c r="AJ121">
        <v>1308.7</v>
      </c>
      <c r="AK121">
        <v>1326.9</v>
      </c>
      <c r="AL121">
        <v>1362.7</v>
      </c>
      <c r="AM121">
        <v>1385.5</v>
      </c>
      <c r="AN121">
        <v>1446.9</v>
      </c>
      <c r="AO121">
        <v>1481.3</v>
      </c>
      <c r="AP121">
        <v>1515.6</v>
      </c>
      <c r="AQ121">
        <v>1557.3</v>
      </c>
      <c r="AR121">
        <v>1645.7</v>
      </c>
      <c r="AS121">
        <v>1797.1</v>
      </c>
      <c r="AT121">
        <v>2153.3000000000002</v>
      </c>
      <c r="AU121">
        <v>2393.1</v>
      </c>
    </row>
    <row r="122" spans="26:47">
      <c r="Z122">
        <v>11.9</v>
      </c>
      <c r="AA122">
        <v>325.7</v>
      </c>
      <c r="AB122">
        <v>601.9</v>
      </c>
      <c r="AC122">
        <v>1016.4</v>
      </c>
      <c r="AD122">
        <v>1072.3</v>
      </c>
      <c r="AE122">
        <v>1143.5999999999999</v>
      </c>
      <c r="AF122">
        <v>1164.8</v>
      </c>
      <c r="AG122">
        <v>1182.7</v>
      </c>
      <c r="AH122">
        <v>1252</v>
      </c>
      <c r="AI122">
        <v>1274.0999999999999</v>
      </c>
      <c r="AJ122">
        <v>1305.0999999999999</v>
      </c>
      <c r="AK122">
        <v>1323</v>
      </c>
      <c r="AL122">
        <v>1358.8</v>
      </c>
      <c r="AM122">
        <v>1381.6</v>
      </c>
      <c r="AN122">
        <v>1443.8</v>
      </c>
      <c r="AO122">
        <v>1478.5</v>
      </c>
      <c r="AP122">
        <v>1512.4</v>
      </c>
      <c r="AQ122">
        <v>1553.8</v>
      </c>
      <c r="AR122">
        <v>1641.6</v>
      </c>
      <c r="AS122">
        <v>1792.9</v>
      </c>
      <c r="AT122">
        <v>2154.6999999999998</v>
      </c>
      <c r="AU122">
        <v>2398.1999999999998</v>
      </c>
    </row>
    <row r="123" spans="26:47">
      <c r="Z123">
        <v>12</v>
      </c>
      <c r="AA123">
        <v>306.3</v>
      </c>
      <c r="AB123">
        <v>588.79999999999995</v>
      </c>
      <c r="AC123">
        <v>1013</v>
      </c>
      <c r="AD123">
        <v>1068.0999999999999</v>
      </c>
      <c r="AE123">
        <v>1140.5999999999999</v>
      </c>
      <c r="AF123">
        <v>1160.8</v>
      </c>
      <c r="AG123">
        <v>1178.5</v>
      </c>
      <c r="AH123">
        <v>1248.5</v>
      </c>
      <c r="AI123">
        <v>1270</v>
      </c>
      <c r="AJ123">
        <v>1301.4000000000001</v>
      </c>
      <c r="AK123">
        <v>1318.9</v>
      </c>
      <c r="AL123">
        <v>1354.7</v>
      </c>
      <c r="AM123">
        <v>1377.6</v>
      </c>
      <c r="AN123">
        <v>1440.7</v>
      </c>
      <c r="AO123">
        <v>1475.6</v>
      </c>
      <c r="AP123">
        <v>1509</v>
      </c>
      <c r="AQ123">
        <v>1550.2</v>
      </c>
      <c r="AR123">
        <v>1637.5</v>
      </c>
      <c r="AS123">
        <v>1788.5</v>
      </c>
      <c r="AT123">
        <v>2156</v>
      </c>
      <c r="AU123">
        <v>2403.3000000000002</v>
      </c>
    </row>
  </sheetData>
  <mergeCells count="1">
    <mergeCell ref="B1:V1"/>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3"/>
  <dimension ref="A1:AU123"/>
  <sheetViews>
    <sheetView topLeftCell="AG84" workbookViewId="0">
      <selection activeCell="A2" sqref="A2:V3"/>
    </sheetView>
  </sheetViews>
  <sheetFormatPr baseColWidth="10" defaultColWidth="11" defaultRowHeight="16"/>
  <cols>
    <col min="1" max="1" width="10.6640625" bestFit="1" customWidth="1"/>
    <col min="2" max="7" width="3" bestFit="1" customWidth="1"/>
    <col min="8" max="21" width="3.6640625" bestFit="1" customWidth="1"/>
  </cols>
  <sheetData>
    <row r="1" spans="1:47" ht="17" thickBot="1">
      <c r="A1" s="23" t="s">
        <v>72</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0</v>
      </c>
      <c r="C3" s="8">
        <v>24</v>
      </c>
      <c r="D3" s="7">
        <v>55</v>
      </c>
      <c r="E3" s="8">
        <v>72</v>
      </c>
      <c r="F3" s="7">
        <v>121</v>
      </c>
      <c r="G3" s="8">
        <v>155</v>
      </c>
      <c r="H3" s="7">
        <v>169</v>
      </c>
      <c r="I3" s="8">
        <v>195</v>
      </c>
      <c r="J3" s="7">
        <v>258</v>
      </c>
      <c r="K3" s="8">
        <v>292</v>
      </c>
      <c r="L3" s="7">
        <v>408</v>
      </c>
      <c r="M3" s="8">
        <v>478</v>
      </c>
      <c r="N3" s="7">
        <v>510</v>
      </c>
      <c r="O3" s="8">
        <v>586</v>
      </c>
      <c r="P3" s="7">
        <v>611</v>
      </c>
      <c r="Q3" s="8">
        <v>739</v>
      </c>
      <c r="R3" s="7">
        <v>807</v>
      </c>
      <c r="S3" s="8">
        <v>849</v>
      </c>
      <c r="T3" s="7">
        <v>875</v>
      </c>
      <c r="U3" s="8">
        <v>902</v>
      </c>
      <c r="V3" s="9">
        <v>910</v>
      </c>
      <c r="Z3">
        <v>2</v>
      </c>
      <c r="AA3">
        <v>175.8</v>
      </c>
      <c r="AB3">
        <v>237.4</v>
      </c>
      <c r="AC3">
        <v>336.9</v>
      </c>
      <c r="AD3">
        <v>372</v>
      </c>
      <c r="AE3">
        <v>432.7</v>
      </c>
      <c r="AF3">
        <v>476.8</v>
      </c>
      <c r="AG3">
        <v>506.4</v>
      </c>
      <c r="AH3">
        <v>543.4</v>
      </c>
      <c r="AI3">
        <v>588.1</v>
      </c>
      <c r="AJ3">
        <v>620.9</v>
      </c>
      <c r="AK3">
        <v>688.6</v>
      </c>
      <c r="AL3">
        <v>732.7</v>
      </c>
      <c r="AM3">
        <v>761.8</v>
      </c>
      <c r="AN3">
        <v>817.6</v>
      </c>
      <c r="AO3">
        <v>850.4</v>
      </c>
      <c r="AP3">
        <v>956.9</v>
      </c>
      <c r="AQ3">
        <v>1006.5</v>
      </c>
      <c r="AR3">
        <v>1042.9000000000001</v>
      </c>
      <c r="AS3">
        <v>1077.5</v>
      </c>
      <c r="AT3">
        <v>1183.7</v>
      </c>
      <c r="AU3">
        <v>1219.8</v>
      </c>
    </row>
    <row r="4" spans="1:47">
      <c r="A4" s="6" t="s">
        <v>22</v>
      </c>
      <c r="B4" s="7">
        <v>28</v>
      </c>
      <c r="C4" s="8">
        <v>59</v>
      </c>
      <c r="D4" s="7">
        <v>101</v>
      </c>
      <c r="E4" s="8">
        <v>120</v>
      </c>
      <c r="F4" s="7">
        <v>171</v>
      </c>
      <c r="G4" s="8">
        <v>207</v>
      </c>
      <c r="H4" s="7">
        <v>224</v>
      </c>
      <c r="I4" s="8">
        <v>252</v>
      </c>
      <c r="J4" s="7">
        <v>312</v>
      </c>
      <c r="K4" s="8">
        <v>345</v>
      </c>
      <c r="L4" s="7">
        <v>453</v>
      </c>
      <c r="M4" s="8">
        <v>519</v>
      </c>
      <c r="N4" s="7">
        <v>550</v>
      </c>
      <c r="O4" s="8">
        <v>623</v>
      </c>
      <c r="P4" s="7">
        <v>649</v>
      </c>
      <c r="Q4" s="8">
        <v>774</v>
      </c>
      <c r="R4" s="7">
        <v>839</v>
      </c>
      <c r="S4" s="8">
        <v>880</v>
      </c>
      <c r="T4" s="7">
        <v>906</v>
      </c>
      <c r="U4" s="8">
        <v>946</v>
      </c>
      <c r="V4" s="9">
        <v>959</v>
      </c>
      <c r="Z4">
        <v>2.1</v>
      </c>
      <c r="AA4">
        <v>182.1</v>
      </c>
      <c r="AB4">
        <v>245.1</v>
      </c>
      <c r="AC4">
        <v>346.9</v>
      </c>
      <c r="AD4">
        <v>382.9</v>
      </c>
      <c r="AE4">
        <v>443.9</v>
      </c>
      <c r="AF4">
        <v>488.4</v>
      </c>
      <c r="AG4">
        <v>518.5</v>
      </c>
      <c r="AH4">
        <v>555.9</v>
      </c>
      <c r="AI4">
        <v>600.1</v>
      </c>
      <c r="AJ4">
        <v>632.79999999999995</v>
      </c>
      <c r="AK4">
        <v>698.9</v>
      </c>
      <c r="AL4">
        <v>742.1</v>
      </c>
      <c r="AM4">
        <v>771</v>
      </c>
      <c r="AN4">
        <v>826.2</v>
      </c>
      <c r="AO4">
        <v>859.3</v>
      </c>
      <c r="AP4">
        <v>964.9</v>
      </c>
      <c r="AQ4">
        <v>1013.9</v>
      </c>
      <c r="AR4">
        <v>1050.2</v>
      </c>
      <c r="AS4">
        <v>1085.3</v>
      </c>
      <c r="AT4">
        <v>1194.3</v>
      </c>
      <c r="AU4">
        <v>1231.3</v>
      </c>
    </row>
    <row r="5" spans="1:47">
      <c r="A5" s="6" t="s">
        <v>23</v>
      </c>
      <c r="B5" s="7">
        <v>56</v>
      </c>
      <c r="C5" s="8">
        <v>92</v>
      </c>
      <c r="D5" s="7">
        <v>146</v>
      </c>
      <c r="E5" s="8">
        <v>167</v>
      </c>
      <c r="F5" s="7">
        <v>220</v>
      </c>
      <c r="G5" s="8">
        <v>258</v>
      </c>
      <c r="H5" s="7">
        <v>276</v>
      </c>
      <c r="I5" s="8">
        <v>306</v>
      </c>
      <c r="J5" s="7">
        <v>363</v>
      </c>
      <c r="K5" s="8">
        <v>397</v>
      </c>
      <c r="L5" s="7">
        <v>497</v>
      </c>
      <c r="M5" s="8">
        <v>558</v>
      </c>
      <c r="N5" s="7">
        <v>589</v>
      </c>
      <c r="O5" s="8">
        <v>658</v>
      </c>
      <c r="P5" s="7">
        <v>686</v>
      </c>
      <c r="Q5" s="8">
        <v>808</v>
      </c>
      <c r="R5" s="7">
        <v>870</v>
      </c>
      <c r="S5" s="8">
        <v>909</v>
      </c>
      <c r="T5" s="7">
        <v>937</v>
      </c>
      <c r="U5" s="8">
        <v>989</v>
      </c>
      <c r="V5" s="9">
        <v>1007</v>
      </c>
      <c r="Z5">
        <v>2.2000000000000002</v>
      </c>
      <c r="AA5">
        <v>188.4</v>
      </c>
      <c r="AB5">
        <v>252.6</v>
      </c>
      <c r="AC5">
        <v>356.8</v>
      </c>
      <c r="AD5">
        <v>393.6</v>
      </c>
      <c r="AE5">
        <v>455</v>
      </c>
      <c r="AF5">
        <v>499.8</v>
      </c>
      <c r="AG5">
        <v>530.6</v>
      </c>
      <c r="AH5">
        <v>568.20000000000005</v>
      </c>
      <c r="AI5">
        <v>611.9</v>
      </c>
      <c r="AJ5">
        <v>644.5</v>
      </c>
      <c r="AK5">
        <v>709</v>
      </c>
      <c r="AL5">
        <v>751.4</v>
      </c>
      <c r="AM5">
        <v>780.2</v>
      </c>
      <c r="AN5">
        <v>834.7</v>
      </c>
      <c r="AO5">
        <v>868.1</v>
      </c>
      <c r="AP5">
        <v>972.8</v>
      </c>
      <c r="AQ5">
        <v>1021.2</v>
      </c>
      <c r="AR5">
        <v>1057.4000000000001</v>
      </c>
      <c r="AS5">
        <v>1093</v>
      </c>
      <c r="AT5">
        <v>1204.8</v>
      </c>
      <c r="AU5">
        <v>1242.8</v>
      </c>
    </row>
    <row r="6" spans="1:47" ht="17" thickBot="1">
      <c r="A6" s="10" t="s">
        <v>24</v>
      </c>
      <c r="B6" s="11">
        <v>82</v>
      </c>
      <c r="C6" s="12">
        <v>124</v>
      </c>
      <c r="D6" s="11">
        <v>188</v>
      </c>
      <c r="E6" s="12">
        <v>212</v>
      </c>
      <c r="F6" s="11">
        <v>267</v>
      </c>
      <c r="G6" s="12">
        <v>306</v>
      </c>
      <c r="H6" s="11">
        <v>327</v>
      </c>
      <c r="I6" s="12">
        <v>359</v>
      </c>
      <c r="J6" s="11">
        <v>413</v>
      </c>
      <c r="K6" s="12">
        <v>446</v>
      </c>
      <c r="L6" s="11">
        <v>539</v>
      </c>
      <c r="M6" s="12">
        <v>597</v>
      </c>
      <c r="N6" s="11">
        <v>627</v>
      </c>
      <c r="O6" s="12">
        <v>693</v>
      </c>
      <c r="P6" s="11">
        <v>722</v>
      </c>
      <c r="Q6" s="12">
        <v>841</v>
      </c>
      <c r="R6" s="11">
        <v>900</v>
      </c>
      <c r="S6" s="12">
        <v>938</v>
      </c>
      <c r="T6" s="11">
        <v>967</v>
      </c>
      <c r="U6" s="12">
        <v>1031</v>
      </c>
      <c r="V6" s="13">
        <v>1053</v>
      </c>
      <c r="Z6">
        <v>2.2000000000000002</v>
      </c>
      <c r="AA6">
        <v>194.6</v>
      </c>
      <c r="AB6">
        <v>260</v>
      </c>
      <c r="AC6">
        <v>366.5</v>
      </c>
      <c r="AD6">
        <v>404.2</v>
      </c>
      <c r="AE6">
        <v>466</v>
      </c>
      <c r="AF6">
        <v>511.1</v>
      </c>
      <c r="AG6">
        <v>542.4</v>
      </c>
      <c r="AH6">
        <v>580.4</v>
      </c>
      <c r="AI6">
        <v>623.5</v>
      </c>
      <c r="AJ6">
        <v>656.1</v>
      </c>
      <c r="AK6">
        <v>719</v>
      </c>
      <c r="AL6">
        <v>760.6</v>
      </c>
      <c r="AM6">
        <v>789.3</v>
      </c>
      <c r="AN6">
        <v>843.1</v>
      </c>
      <c r="AO6">
        <v>876.8</v>
      </c>
      <c r="AP6">
        <v>980.6</v>
      </c>
      <c r="AQ6">
        <v>1028.4000000000001</v>
      </c>
      <c r="AR6">
        <v>1064.5</v>
      </c>
      <c r="AS6">
        <v>1100.5999999999999</v>
      </c>
      <c r="AT6">
        <v>1215.2</v>
      </c>
      <c r="AU6">
        <v>1254.2</v>
      </c>
    </row>
    <row r="7" spans="1:47">
      <c r="A7" s="6" t="s">
        <v>25</v>
      </c>
      <c r="B7" s="7">
        <v>108</v>
      </c>
      <c r="C7" s="8">
        <v>155</v>
      </c>
      <c r="D7" s="7">
        <v>229</v>
      </c>
      <c r="E7" s="8">
        <v>256</v>
      </c>
      <c r="F7" s="7">
        <v>313</v>
      </c>
      <c r="G7" s="8">
        <v>353</v>
      </c>
      <c r="H7" s="7">
        <v>376</v>
      </c>
      <c r="I7" s="8">
        <v>409</v>
      </c>
      <c r="J7" s="7">
        <v>461</v>
      </c>
      <c r="K7" s="8">
        <v>494</v>
      </c>
      <c r="L7" s="7">
        <v>580</v>
      </c>
      <c r="M7" s="8">
        <v>634</v>
      </c>
      <c r="N7" s="7">
        <v>664</v>
      </c>
      <c r="O7" s="8">
        <v>727</v>
      </c>
      <c r="P7" s="7">
        <v>757</v>
      </c>
      <c r="Q7" s="8">
        <v>872</v>
      </c>
      <c r="R7" s="7">
        <v>929</v>
      </c>
      <c r="S7" s="8">
        <v>967</v>
      </c>
      <c r="T7" s="7">
        <v>997</v>
      </c>
      <c r="U7" s="8">
        <v>1072</v>
      </c>
      <c r="V7" s="9">
        <v>1098</v>
      </c>
      <c r="Z7">
        <v>2.2999999999999998</v>
      </c>
      <c r="AA7">
        <v>200.7</v>
      </c>
      <c r="AB7">
        <v>267.39999999999998</v>
      </c>
      <c r="AC7">
        <v>376.1</v>
      </c>
      <c r="AD7">
        <v>414.7</v>
      </c>
      <c r="AE7">
        <v>476.8</v>
      </c>
      <c r="AF7">
        <v>522.20000000000005</v>
      </c>
      <c r="AG7">
        <v>554.1</v>
      </c>
      <c r="AH7">
        <v>592.5</v>
      </c>
      <c r="AI7">
        <v>635</v>
      </c>
      <c r="AJ7">
        <v>667.6</v>
      </c>
      <c r="AK7">
        <v>728.9</v>
      </c>
      <c r="AL7">
        <v>769.7</v>
      </c>
      <c r="AM7">
        <v>798.3</v>
      </c>
      <c r="AN7">
        <v>851.5</v>
      </c>
      <c r="AO7">
        <v>885.5</v>
      </c>
      <c r="AP7">
        <v>988.4</v>
      </c>
      <c r="AQ7">
        <v>1035.5999999999999</v>
      </c>
      <c r="AR7">
        <v>1071.5999999999999</v>
      </c>
      <c r="AS7">
        <v>1108.2</v>
      </c>
      <c r="AT7">
        <v>1225.5999999999999</v>
      </c>
      <c r="AU7">
        <v>1265.4000000000001</v>
      </c>
    </row>
    <row r="8" spans="1:47">
      <c r="A8" s="6" t="s">
        <v>22</v>
      </c>
      <c r="B8" s="7">
        <v>133</v>
      </c>
      <c r="C8" s="8">
        <v>185</v>
      </c>
      <c r="D8" s="7">
        <v>268</v>
      </c>
      <c r="E8" s="8">
        <v>298</v>
      </c>
      <c r="F8" s="7">
        <v>356</v>
      </c>
      <c r="G8" s="8">
        <v>398</v>
      </c>
      <c r="H8" s="7">
        <v>424</v>
      </c>
      <c r="I8" s="8">
        <v>458</v>
      </c>
      <c r="J8" s="7">
        <v>507</v>
      </c>
      <c r="K8" s="8">
        <v>540</v>
      </c>
      <c r="L8" s="7">
        <v>619</v>
      </c>
      <c r="M8" s="8">
        <v>669</v>
      </c>
      <c r="N8" s="7">
        <v>699</v>
      </c>
      <c r="O8" s="8">
        <v>760</v>
      </c>
      <c r="P8" s="7">
        <v>790</v>
      </c>
      <c r="Q8" s="8">
        <v>903</v>
      </c>
      <c r="R8" s="7">
        <v>957</v>
      </c>
      <c r="S8" s="8">
        <v>994</v>
      </c>
      <c r="T8" s="7">
        <v>1026</v>
      </c>
      <c r="U8" s="8">
        <v>1112</v>
      </c>
      <c r="V8" s="9">
        <v>1142</v>
      </c>
      <c r="Z8">
        <v>2.4</v>
      </c>
      <c r="AA8">
        <v>206.7</v>
      </c>
      <c r="AB8">
        <v>274.60000000000002</v>
      </c>
      <c r="AC8">
        <v>385.5</v>
      </c>
      <c r="AD8">
        <v>425</v>
      </c>
      <c r="AE8">
        <v>487.5</v>
      </c>
      <c r="AF8">
        <v>533.20000000000005</v>
      </c>
      <c r="AG8">
        <v>565.70000000000005</v>
      </c>
      <c r="AH8">
        <v>604.29999999999995</v>
      </c>
      <c r="AI8">
        <v>646.4</v>
      </c>
      <c r="AJ8">
        <v>678.9</v>
      </c>
      <c r="AK8">
        <v>738.7</v>
      </c>
      <c r="AL8">
        <v>778.7</v>
      </c>
      <c r="AM8">
        <v>807.2</v>
      </c>
      <c r="AN8">
        <v>859.7</v>
      </c>
      <c r="AO8">
        <v>894</v>
      </c>
      <c r="AP8">
        <v>996</v>
      </c>
      <c r="AQ8">
        <v>1042.7</v>
      </c>
      <c r="AR8">
        <v>1078.5999999999999</v>
      </c>
      <c r="AS8">
        <v>1115.7</v>
      </c>
      <c r="AT8">
        <v>1235.8</v>
      </c>
      <c r="AU8">
        <v>1276.5999999999999</v>
      </c>
    </row>
    <row r="9" spans="1:47">
      <c r="A9" s="6" t="s">
        <v>23</v>
      </c>
      <c r="B9" s="7">
        <v>156</v>
      </c>
      <c r="C9" s="8">
        <v>214</v>
      </c>
      <c r="D9" s="7">
        <v>306</v>
      </c>
      <c r="E9" s="8">
        <v>339</v>
      </c>
      <c r="F9" s="7">
        <v>398</v>
      </c>
      <c r="G9" s="8">
        <v>441</v>
      </c>
      <c r="H9" s="7">
        <v>469</v>
      </c>
      <c r="I9" s="8">
        <v>505</v>
      </c>
      <c r="J9" s="7">
        <v>551</v>
      </c>
      <c r="K9" s="8">
        <v>584</v>
      </c>
      <c r="L9" s="7">
        <v>657</v>
      </c>
      <c r="M9" s="8">
        <v>704</v>
      </c>
      <c r="N9" s="7">
        <v>733</v>
      </c>
      <c r="O9" s="8">
        <v>791</v>
      </c>
      <c r="P9" s="7">
        <v>823</v>
      </c>
      <c r="Q9" s="8">
        <v>932</v>
      </c>
      <c r="R9" s="7">
        <v>984</v>
      </c>
      <c r="S9" s="8">
        <v>1021</v>
      </c>
      <c r="T9" s="7">
        <v>1054</v>
      </c>
      <c r="U9" s="8">
        <v>1151</v>
      </c>
      <c r="V9" s="9">
        <v>1184</v>
      </c>
      <c r="Z9">
        <v>2.5</v>
      </c>
      <c r="AA9">
        <v>212.6</v>
      </c>
      <c r="AB9">
        <v>281.7</v>
      </c>
      <c r="AC9">
        <v>394.9</v>
      </c>
      <c r="AD9">
        <v>435.2</v>
      </c>
      <c r="AE9">
        <v>498</v>
      </c>
      <c r="AF9">
        <v>544</v>
      </c>
      <c r="AG9">
        <v>577.1</v>
      </c>
      <c r="AH9">
        <v>616</v>
      </c>
      <c r="AI9">
        <v>657.6</v>
      </c>
      <c r="AJ9">
        <v>690</v>
      </c>
      <c r="AK9">
        <v>748.4</v>
      </c>
      <c r="AL9">
        <v>787.6</v>
      </c>
      <c r="AM9">
        <v>816</v>
      </c>
      <c r="AN9">
        <v>867.9</v>
      </c>
      <c r="AO9">
        <v>902.4</v>
      </c>
      <c r="AP9">
        <v>1003.6</v>
      </c>
      <c r="AQ9">
        <v>1049.7</v>
      </c>
      <c r="AR9">
        <v>1085.5</v>
      </c>
      <c r="AS9">
        <v>1123.2</v>
      </c>
      <c r="AT9">
        <v>1246</v>
      </c>
      <c r="AU9">
        <v>1287.5999999999999</v>
      </c>
    </row>
    <row r="10" spans="1:47" ht="17" thickBot="1">
      <c r="A10" s="10" t="s">
        <v>24</v>
      </c>
      <c r="B10" s="11">
        <v>179</v>
      </c>
      <c r="C10" s="12">
        <v>241</v>
      </c>
      <c r="D10" s="11">
        <v>342</v>
      </c>
      <c r="E10" s="12">
        <v>377</v>
      </c>
      <c r="F10" s="11">
        <v>438</v>
      </c>
      <c r="G10" s="12">
        <v>482</v>
      </c>
      <c r="H10" s="11">
        <v>512</v>
      </c>
      <c r="I10" s="12">
        <v>550</v>
      </c>
      <c r="J10" s="11">
        <v>594</v>
      </c>
      <c r="K10" s="12">
        <v>627</v>
      </c>
      <c r="L10" s="11">
        <v>694</v>
      </c>
      <c r="M10" s="12">
        <v>737</v>
      </c>
      <c r="N10" s="11">
        <v>766</v>
      </c>
      <c r="O10" s="12">
        <v>822</v>
      </c>
      <c r="P10" s="11">
        <v>855</v>
      </c>
      <c r="Q10" s="12">
        <v>961</v>
      </c>
      <c r="R10" s="11">
        <v>1010</v>
      </c>
      <c r="S10" s="12">
        <v>1046</v>
      </c>
      <c r="T10" s="11">
        <v>1081</v>
      </c>
      <c r="U10" s="12">
        <v>1189</v>
      </c>
      <c r="V10" s="13">
        <v>1225</v>
      </c>
      <c r="Z10">
        <v>2.6</v>
      </c>
      <c r="AA10">
        <v>218.5</v>
      </c>
      <c r="AB10">
        <v>288.8</v>
      </c>
      <c r="AC10">
        <v>404</v>
      </c>
      <c r="AD10">
        <v>445.3</v>
      </c>
      <c r="AE10">
        <v>508.4</v>
      </c>
      <c r="AF10">
        <v>554.70000000000005</v>
      </c>
      <c r="AG10">
        <v>588.4</v>
      </c>
      <c r="AH10">
        <v>627.6</v>
      </c>
      <c r="AI10">
        <v>668.6</v>
      </c>
      <c r="AJ10">
        <v>701.1</v>
      </c>
      <c r="AK10">
        <v>757.9</v>
      </c>
      <c r="AL10">
        <v>796.4</v>
      </c>
      <c r="AM10">
        <v>824.7</v>
      </c>
      <c r="AN10">
        <v>876</v>
      </c>
      <c r="AO10">
        <v>910.8</v>
      </c>
      <c r="AP10">
        <v>1011.1</v>
      </c>
      <c r="AQ10">
        <v>1056.7</v>
      </c>
      <c r="AR10">
        <v>1092.4000000000001</v>
      </c>
      <c r="AS10">
        <v>1130.5999999999999</v>
      </c>
      <c r="AT10">
        <v>1256.0999999999999</v>
      </c>
      <c r="AU10">
        <v>1298.5</v>
      </c>
    </row>
    <row r="11" spans="1:47">
      <c r="A11" s="6" t="s">
        <v>26</v>
      </c>
      <c r="B11" s="7">
        <v>201</v>
      </c>
      <c r="C11" s="8">
        <v>267</v>
      </c>
      <c r="D11" s="7">
        <v>376</v>
      </c>
      <c r="E11" s="8">
        <v>415</v>
      </c>
      <c r="F11" s="7">
        <v>477</v>
      </c>
      <c r="G11" s="8">
        <v>522</v>
      </c>
      <c r="H11" s="7">
        <v>554</v>
      </c>
      <c r="I11" s="8">
        <v>592</v>
      </c>
      <c r="J11" s="7">
        <v>635</v>
      </c>
      <c r="K11" s="8">
        <v>667</v>
      </c>
      <c r="L11" s="7">
        <v>729</v>
      </c>
      <c r="M11" s="8">
        <v>770</v>
      </c>
      <c r="N11" s="7">
        <v>798</v>
      </c>
      <c r="O11" s="8">
        <v>851</v>
      </c>
      <c r="P11" s="7">
        <v>885</v>
      </c>
      <c r="Q11" s="8">
        <v>988</v>
      </c>
      <c r="R11" s="7">
        <v>1036</v>
      </c>
      <c r="S11" s="8">
        <v>1071</v>
      </c>
      <c r="T11" s="7">
        <v>1108</v>
      </c>
      <c r="U11" s="8">
        <v>1225</v>
      </c>
      <c r="V11" s="9">
        <v>1265</v>
      </c>
      <c r="Z11">
        <v>2.7</v>
      </c>
      <c r="AA11">
        <v>224.3</v>
      </c>
      <c r="AB11">
        <v>295.7</v>
      </c>
      <c r="AC11">
        <v>413.1</v>
      </c>
      <c r="AD11">
        <v>455.2</v>
      </c>
      <c r="AE11">
        <v>518.6</v>
      </c>
      <c r="AF11">
        <v>565.29999999999995</v>
      </c>
      <c r="AG11">
        <v>599.5</v>
      </c>
      <c r="AH11">
        <v>639</v>
      </c>
      <c r="AI11">
        <v>679.5</v>
      </c>
      <c r="AJ11">
        <v>711.9</v>
      </c>
      <c r="AK11">
        <v>767.3</v>
      </c>
      <c r="AL11">
        <v>805.1</v>
      </c>
      <c r="AM11">
        <v>833.3</v>
      </c>
      <c r="AN11">
        <v>884</v>
      </c>
      <c r="AO11">
        <v>919.1</v>
      </c>
      <c r="AP11">
        <v>1018.5</v>
      </c>
      <c r="AQ11">
        <v>1063.5</v>
      </c>
      <c r="AR11">
        <v>1099.2</v>
      </c>
      <c r="AS11">
        <v>1137.9000000000001</v>
      </c>
      <c r="AT11">
        <v>1266</v>
      </c>
      <c r="AU11">
        <v>1309.3</v>
      </c>
    </row>
    <row r="12" spans="1:47">
      <c r="A12" s="6" t="s">
        <v>22</v>
      </c>
      <c r="B12" s="7">
        <v>221</v>
      </c>
      <c r="C12" s="8">
        <v>292</v>
      </c>
      <c r="D12" s="7">
        <v>408</v>
      </c>
      <c r="E12" s="8">
        <v>450</v>
      </c>
      <c r="F12" s="7">
        <v>513</v>
      </c>
      <c r="G12" s="8">
        <v>560</v>
      </c>
      <c r="H12" s="7">
        <v>594</v>
      </c>
      <c r="I12" s="8">
        <v>633</v>
      </c>
      <c r="J12" s="7">
        <v>674</v>
      </c>
      <c r="K12" s="8">
        <v>706</v>
      </c>
      <c r="L12" s="7">
        <v>763</v>
      </c>
      <c r="M12" s="8">
        <v>801</v>
      </c>
      <c r="N12" s="7">
        <v>829</v>
      </c>
      <c r="O12" s="8">
        <v>880</v>
      </c>
      <c r="P12" s="7">
        <v>915</v>
      </c>
      <c r="Q12" s="8">
        <v>1015</v>
      </c>
      <c r="R12" s="7">
        <v>1060</v>
      </c>
      <c r="S12" s="8">
        <v>1096</v>
      </c>
      <c r="T12" s="7">
        <v>1134</v>
      </c>
      <c r="U12" s="8">
        <v>1261</v>
      </c>
      <c r="V12" s="9">
        <v>1304</v>
      </c>
      <c r="Z12">
        <v>2.8</v>
      </c>
      <c r="AA12">
        <v>230</v>
      </c>
      <c r="AB12">
        <v>302.5</v>
      </c>
      <c r="AC12">
        <v>422</v>
      </c>
      <c r="AD12">
        <v>465</v>
      </c>
      <c r="AE12">
        <v>528.70000000000005</v>
      </c>
      <c r="AF12">
        <v>575.70000000000005</v>
      </c>
      <c r="AG12">
        <v>610.4</v>
      </c>
      <c r="AH12">
        <v>650.20000000000005</v>
      </c>
      <c r="AI12">
        <v>690.3</v>
      </c>
      <c r="AJ12">
        <v>722.7</v>
      </c>
      <c r="AK12">
        <v>776.7</v>
      </c>
      <c r="AL12">
        <v>813.7</v>
      </c>
      <c r="AM12">
        <v>841.9</v>
      </c>
      <c r="AN12">
        <v>891.9</v>
      </c>
      <c r="AO12">
        <v>927.3</v>
      </c>
      <c r="AP12">
        <v>1025.8</v>
      </c>
      <c r="AQ12">
        <v>1070.3</v>
      </c>
      <c r="AR12">
        <v>1106</v>
      </c>
      <c r="AS12">
        <v>1145.2</v>
      </c>
      <c r="AT12">
        <v>1275.9000000000001</v>
      </c>
      <c r="AU12">
        <v>1320.1</v>
      </c>
    </row>
    <row r="13" spans="1:47">
      <c r="A13" s="6" t="s">
        <v>23</v>
      </c>
      <c r="B13" s="7">
        <v>241</v>
      </c>
      <c r="C13" s="8">
        <v>316</v>
      </c>
      <c r="D13" s="7">
        <v>439</v>
      </c>
      <c r="E13" s="8">
        <v>484</v>
      </c>
      <c r="F13" s="7">
        <v>548</v>
      </c>
      <c r="G13" s="8">
        <v>596</v>
      </c>
      <c r="H13" s="7">
        <v>632</v>
      </c>
      <c r="I13" s="8">
        <v>672</v>
      </c>
      <c r="J13" s="7">
        <v>711</v>
      </c>
      <c r="K13" s="8">
        <v>744</v>
      </c>
      <c r="L13" s="7">
        <v>795</v>
      </c>
      <c r="M13" s="8">
        <v>830</v>
      </c>
      <c r="N13" s="7">
        <v>858</v>
      </c>
      <c r="O13" s="8">
        <v>907</v>
      </c>
      <c r="P13" s="7">
        <v>943</v>
      </c>
      <c r="Q13" s="8">
        <v>1040</v>
      </c>
      <c r="R13" s="7">
        <v>1084</v>
      </c>
      <c r="S13" s="8">
        <v>1119</v>
      </c>
      <c r="T13" s="7">
        <v>1159</v>
      </c>
      <c r="U13" s="8">
        <v>1295</v>
      </c>
      <c r="V13" s="9">
        <v>1341</v>
      </c>
      <c r="Z13">
        <v>2.8</v>
      </c>
      <c r="AA13">
        <v>235.7</v>
      </c>
      <c r="AB13">
        <v>309.2</v>
      </c>
      <c r="AC13">
        <v>430.7</v>
      </c>
      <c r="AD13">
        <v>474.7</v>
      </c>
      <c r="AE13">
        <v>538.70000000000005</v>
      </c>
      <c r="AF13">
        <v>585.9</v>
      </c>
      <c r="AG13">
        <v>621.20000000000005</v>
      </c>
      <c r="AH13">
        <v>661.3</v>
      </c>
      <c r="AI13">
        <v>700.9</v>
      </c>
      <c r="AJ13">
        <v>733.3</v>
      </c>
      <c r="AK13">
        <v>785.9</v>
      </c>
      <c r="AL13">
        <v>822.2</v>
      </c>
      <c r="AM13">
        <v>850.3</v>
      </c>
      <c r="AN13">
        <v>899.7</v>
      </c>
      <c r="AO13">
        <v>935.4</v>
      </c>
      <c r="AP13">
        <v>1033</v>
      </c>
      <c r="AQ13">
        <v>1077</v>
      </c>
      <c r="AR13">
        <v>1112.7</v>
      </c>
      <c r="AS13">
        <v>1152.4000000000001</v>
      </c>
      <c r="AT13">
        <v>1285.7</v>
      </c>
      <c r="AU13">
        <v>1330.7</v>
      </c>
    </row>
    <row r="14" spans="1:47" ht="17" thickBot="1">
      <c r="A14" s="10" t="s">
        <v>24</v>
      </c>
      <c r="B14" s="11">
        <v>260</v>
      </c>
      <c r="C14" s="12">
        <v>338</v>
      </c>
      <c r="D14" s="11">
        <v>468</v>
      </c>
      <c r="E14" s="12">
        <v>516</v>
      </c>
      <c r="F14" s="11">
        <v>582</v>
      </c>
      <c r="G14" s="12">
        <v>630</v>
      </c>
      <c r="H14" s="11">
        <v>668</v>
      </c>
      <c r="I14" s="12">
        <v>709</v>
      </c>
      <c r="J14" s="11">
        <v>747</v>
      </c>
      <c r="K14" s="12">
        <v>779</v>
      </c>
      <c r="L14" s="11">
        <v>826</v>
      </c>
      <c r="M14" s="12">
        <v>859</v>
      </c>
      <c r="N14" s="11">
        <v>887</v>
      </c>
      <c r="O14" s="12">
        <v>934</v>
      </c>
      <c r="P14" s="11">
        <v>971</v>
      </c>
      <c r="Q14" s="12">
        <v>1064</v>
      </c>
      <c r="R14" s="11">
        <v>1106</v>
      </c>
      <c r="S14" s="12">
        <v>1142</v>
      </c>
      <c r="T14" s="11">
        <v>1184</v>
      </c>
      <c r="U14" s="12">
        <v>1329</v>
      </c>
      <c r="V14" s="13">
        <v>1377</v>
      </c>
      <c r="Z14">
        <v>2.9</v>
      </c>
      <c r="AA14">
        <v>241.2</v>
      </c>
      <c r="AB14">
        <v>315.8</v>
      </c>
      <c r="AC14">
        <v>439.3</v>
      </c>
      <c r="AD14">
        <v>484.2</v>
      </c>
      <c r="AE14">
        <v>548.5</v>
      </c>
      <c r="AF14">
        <v>596</v>
      </c>
      <c r="AG14">
        <v>631.9</v>
      </c>
      <c r="AH14">
        <v>672.2</v>
      </c>
      <c r="AI14">
        <v>711.4</v>
      </c>
      <c r="AJ14">
        <v>743.7</v>
      </c>
      <c r="AK14">
        <v>794.9</v>
      </c>
      <c r="AL14">
        <v>830.6</v>
      </c>
      <c r="AM14">
        <v>858.6</v>
      </c>
      <c r="AN14">
        <v>907.5</v>
      </c>
      <c r="AO14">
        <v>943.4</v>
      </c>
      <c r="AP14">
        <v>1040.2</v>
      </c>
      <c r="AQ14">
        <v>1083.7</v>
      </c>
      <c r="AR14">
        <v>1119.3</v>
      </c>
      <c r="AS14">
        <v>1159.5999999999999</v>
      </c>
      <c r="AT14">
        <v>1295.4000000000001</v>
      </c>
      <c r="AU14">
        <v>1341.2</v>
      </c>
    </row>
    <row r="15" spans="1:47">
      <c r="A15" s="6" t="s">
        <v>27</v>
      </c>
      <c r="B15" s="7">
        <v>278</v>
      </c>
      <c r="C15" s="8">
        <v>359</v>
      </c>
      <c r="D15" s="7">
        <v>496</v>
      </c>
      <c r="E15" s="8">
        <v>547</v>
      </c>
      <c r="F15" s="7">
        <v>613</v>
      </c>
      <c r="G15" s="8">
        <v>663</v>
      </c>
      <c r="H15" s="7">
        <v>702</v>
      </c>
      <c r="I15" s="8">
        <v>744</v>
      </c>
      <c r="J15" s="7">
        <v>781</v>
      </c>
      <c r="K15" s="8">
        <v>813</v>
      </c>
      <c r="L15" s="7">
        <v>855</v>
      </c>
      <c r="M15" s="8">
        <v>887</v>
      </c>
      <c r="N15" s="7">
        <v>914</v>
      </c>
      <c r="O15" s="8">
        <v>959</v>
      </c>
      <c r="P15" s="7">
        <v>997</v>
      </c>
      <c r="Q15" s="8">
        <v>1088</v>
      </c>
      <c r="R15" s="7">
        <v>1128</v>
      </c>
      <c r="S15" s="8">
        <v>1164</v>
      </c>
      <c r="T15" s="7">
        <v>1208</v>
      </c>
      <c r="U15" s="8">
        <v>1361</v>
      </c>
      <c r="V15" s="9">
        <v>1412</v>
      </c>
      <c r="Z15">
        <v>3</v>
      </c>
      <c r="AA15">
        <v>246.7</v>
      </c>
      <c r="AB15">
        <v>322.39999999999998</v>
      </c>
      <c r="AC15">
        <v>447.8</v>
      </c>
      <c r="AD15">
        <v>493.6</v>
      </c>
      <c r="AE15">
        <v>558.20000000000005</v>
      </c>
      <c r="AF15">
        <v>606</v>
      </c>
      <c r="AG15">
        <v>642.4</v>
      </c>
      <c r="AH15">
        <v>683</v>
      </c>
      <c r="AI15">
        <v>721.8</v>
      </c>
      <c r="AJ15">
        <v>754</v>
      </c>
      <c r="AK15">
        <v>803.9</v>
      </c>
      <c r="AL15">
        <v>838.9</v>
      </c>
      <c r="AM15">
        <v>866.8</v>
      </c>
      <c r="AN15">
        <v>915.1</v>
      </c>
      <c r="AO15">
        <v>951.3</v>
      </c>
      <c r="AP15">
        <v>1047.2</v>
      </c>
      <c r="AQ15">
        <v>1090.3</v>
      </c>
      <c r="AR15">
        <v>1125.9000000000001</v>
      </c>
      <c r="AS15">
        <v>1166.7</v>
      </c>
      <c r="AT15">
        <v>1305.0999999999999</v>
      </c>
      <c r="AU15">
        <v>1351.6</v>
      </c>
    </row>
    <row r="16" spans="1:47">
      <c r="A16" s="6" t="s">
        <v>22</v>
      </c>
      <c r="B16" s="7">
        <v>295</v>
      </c>
      <c r="C16" s="8">
        <v>379</v>
      </c>
      <c r="D16" s="7">
        <v>521</v>
      </c>
      <c r="E16" s="8">
        <v>576</v>
      </c>
      <c r="F16" s="7">
        <v>643</v>
      </c>
      <c r="G16" s="8">
        <v>693</v>
      </c>
      <c r="H16" s="7">
        <v>734</v>
      </c>
      <c r="I16" s="8">
        <v>777</v>
      </c>
      <c r="J16" s="7">
        <v>813</v>
      </c>
      <c r="K16" s="8">
        <v>844</v>
      </c>
      <c r="L16" s="7">
        <v>883</v>
      </c>
      <c r="M16" s="8">
        <v>913</v>
      </c>
      <c r="N16" s="7">
        <v>940</v>
      </c>
      <c r="O16" s="8">
        <v>983</v>
      </c>
      <c r="P16" s="7">
        <v>1022</v>
      </c>
      <c r="Q16" s="8">
        <v>1110</v>
      </c>
      <c r="R16" s="7">
        <v>1149</v>
      </c>
      <c r="S16" s="8">
        <v>1185</v>
      </c>
      <c r="T16" s="7">
        <v>1231</v>
      </c>
      <c r="U16" s="8">
        <v>1392</v>
      </c>
      <c r="V16" s="9">
        <v>1445</v>
      </c>
      <c r="Z16">
        <v>3.1</v>
      </c>
      <c r="AA16">
        <v>252.1</v>
      </c>
      <c r="AB16">
        <v>328.8</v>
      </c>
      <c r="AC16">
        <v>456.1</v>
      </c>
      <c r="AD16">
        <v>502.9</v>
      </c>
      <c r="AE16">
        <v>567.79999999999995</v>
      </c>
      <c r="AF16">
        <v>615.79999999999995</v>
      </c>
      <c r="AG16">
        <v>652.70000000000005</v>
      </c>
      <c r="AH16">
        <v>693.6</v>
      </c>
      <c r="AI16">
        <v>732</v>
      </c>
      <c r="AJ16">
        <v>764.2</v>
      </c>
      <c r="AK16">
        <v>812.8</v>
      </c>
      <c r="AL16">
        <v>847.1</v>
      </c>
      <c r="AM16">
        <v>875</v>
      </c>
      <c r="AN16">
        <v>922.7</v>
      </c>
      <c r="AO16">
        <v>959.2</v>
      </c>
      <c r="AP16">
        <v>1054.2</v>
      </c>
      <c r="AQ16">
        <v>1096.8</v>
      </c>
      <c r="AR16">
        <v>1132.4000000000001</v>
      </c>
      <c r="AS16">
        <v>1173.8</v>
      </c>
      <c r="AT16">
        <v>1314.6</v>
      </c>
      <c r="AU16">
        <v>1361.9</v>
      </c>
    </row>
    <row r="17" spans="1:47">
      <c r="A17" s="6" t="s">
        <v>23</v>
      </c>
      <c r="B17" s="7">
        <v>311</v>
      </c>
      <c r="C17" s="8">
        <v>398</v>
      </c>
      <c r="D17" s="7">
        <v>545</v>
      </c>
      <c r="E17" s="8">
        <v>604</v>
      </c>
      <c r="F17" s="7">
        <v>671</v>
      </c>
      <c r="G17" s="8">
        <v>722</v>
      </c>
      <c r="H17" s="7">
        <v>765</v>
      </c>
      <c r="I17" s="8">
        <v>808</v>
      </c>
      <c r="J17" s="7">
        <v>843</v>
      </c>
      <c r="K17" s="8">
        <v>875</v>
      </c>
      <c r="L17" s="7">
        <v>910</v>
      </c>
      <c r="M17" s="8">
        <v>938</v>
      </c>
      <c r="N17" s="7">
        <v>965</v>
      </c>
      <c r="O17" s="8">
        <v>1007</v>
      </c>
      <c r="P17" s="7">
        <v>1046</v>
      </c>
      <c r="Q17" s="8">
        <v>1131</v>
      </c>
      <c r="R17" s="7">
        <v>1169</v>
      </c>
      <c r="S17" s="8">
        <v>1205</v>
      </c>
      <c r="T17" s="7">
        <v>1254</v>
      </c>
      <c r="U17" s="8">
        <v>1422</v>
      </c>
      <c r="V17" s="9">
        <v>1477</v>
      </c>
      <c r="Z17">
        <v>3.2</v>
      </c>
      <c r="AA17">
        <v>257.39999999999998</v>
      </c>
      <c r="AB17">
        <v>335.1</v>
      </c>
      <c r="AC17">
        <v>464.3</v>
      </c>
      <c r="AD17">
        <v>512</v>
      </c>
      <c r="AE17">
        <v>577.20000000000005</v>
      </c>
      <c r="AF17">
        <v>625.5</v>
      </c>
      <c r="AG17">
        <v>662.9</v>
      </c>
      <c r="AH17">
        <v>704</v>
      </c>
      <c r="AI17">
        <v>742</v>
      </c>
      <c r="AJ17">
        <v>774.2</v>
      </c>
      <c r="AK17">
        <v>821.5</v>
      </c>
      <c r="AL17">
        <v>855.2</v>
      </c>
      <c r="AM17">
        <v>883</v>
      </c>
      <c r="AN17">
        <v>930.2</v>
      </c>
      <c r="AO17">
        <v>966.9</v>
      </c>
      <c r="AP17">
        <v>1061.0999999999999</v>
      </c>
      <c r="AQ17">
        <v>1103.2</v>
      </c>
      <c r="AR17">
        <v>1138.8</v>
      </c>
      <c r="AS17">
        <v>1180.8</v>
      </c>
      <c r="AT17">
        <v>1324</v>
      </c>
      <c r="AU17">
        <v>1372.1</v>
      </c>
    </row>
    <row r="18" spans="1:47" ht="17" thickBot="1">
      <c r="A18" s="10" t="s">
        <v>24</v>
      </c>
      <c r="B18" s="11">
        <v>326</v>
      </c>
      <c r="C18" s="12">
        <v>415</v>
      </c>
      <c r="D18" s="11">
        <v>568</v>
      </c>
      <c r="E18" s="12">
        <v>630</v>
      </c>
      <c r="F18" s="11">
        <v>698</v>
      </c>
      <c r="G18" s="12">
        <v>749</v>
      </c>
      <c r="H18" s="11">
        <v>794</v>
      </c>
      <c r="I18" s="12">
        <v>837</v>
      </c>
      <c r="J18" s="11">
        <v>871</v>
      </c>
      <c r="K18" s="12">
        <v>903</v>
      </c>
      <c r="L18" s="11">
        <v>935</v>
      </c>
      <c r="M18" s="12">
        <v>962</v>
      </c>
      <c r="N18" s="11">
        <v>989</v>
      </c>
      <c r="O18" s="12">
        <v>1029</v>
      </c>
      <c r="P18" s="11">
        <v>1069</v>
      </c>
      <c r="Q18" s="12">
        <v>1151</v>
      </c>
      <c r="R18" s="11">
        <v>1188</v>
      </c>
      <c r="S18" s="12">
        <v>1225</v>
      </c>
      <c r="T18" s="11">
        <v>1276</v>
      </c>
      <c r="U18" s="12">
        <v>1450</v>
      </c>
      <c r="V18" s="13">
        <v>1508</v>
      </c>
      <c r="Z18">
        <v>3.2</v>
      </c>
      <c r="AA18">
        <v>262.7</v>
      </c>
      <c r="AB18">
        <v>341.3</v>
      </c>
      <c r="AC18">
        <v>472.4</v>
      </c>
      <c r="AD18">
        <v>521.1</v>
      </c>
      <c r="AE18">
        <v>586.4</v>
      </c>
      <c r="AF18">
        <v>635</v>
      </c>
      <c r="AG18">
        <v>673</v>
      </c>
      <c r="AH18">
        <v>714.3</v>
      </c>
      <c r="AI18">
        <v>751.9</v>
      </c>
      <c r="AJ18">
        <v>784</v>
      </c>
      <c r="AK18">
        <v>830.1</v>
      </c>
      <c r="AL18">
        <v>863.2</v>
      </c>
      <c r="AM18">
        <v>891</v>
      </c>
      <c r="AN18">
        <v>937.6</v>
      </c>
      <c r="AO18">
        <v>974.6</v>
      </c>
      <c r="AP18">
        <v>1067.9000000000001</v>
      </c>
      <c r="AQ18">
        <v>1109.5999999999999</v>
      </c>
      <c r="AR18">
        <v>1145.2</v>
      </c>
      <c r="AS18">
        <v>1187.7</v>
      </c>
      <c r="AT18">
        <v>1333.4</v>
      </c>
      <c r="AU18">
        <v>1382.1</v>
      </c>
    </row>
    <row r="19" spans="1:47">
      <c r="A19" s="6" t="s">
        <v>28</v>
      </c>
      <c r="B19" s="7">
        <v>340</v>
      </c>
      <c r="C19" s="8">
        <v>431</v>
      </c>
      <c r="D19" s="7">
        <v>588</v>
      </c>
      <c r="E19" s="8">
        <v>654</v>
      </c>
      <c r="F19" s="7">
        <v>722</v>
      </c>
      <c r="G19" s="8">
        <v>774</v>
      </c>
      <c r="H19" s="7">
        <v>821</v>
      </c>
      <c r="I19" s="8">
        <v>865</v>
      </c>
      <c r="J19" s="7">
        <v>898</v>
      </c>
      <c r="K19" s="8">
        <v>930</v>
      </c>
      <c r="L19" s="7">
        <v>959</v>
      </c>
      <c r="M19" s="8">
        <v>984</v>
      </c>
      <c r="N19" s="7">
        <v>1011</v>
      </c>
      <c r="O19" s="8">
        <v>1050</v>
      </c>
      <c r="P19" s="7">
        <v>1091</v>
      </c>
      <c r="Q19" s="8">
        <v>1170</v>
      </c>
      <c r="R19" s="7">
        <v>1206</v>
      </c>
      <c r="S19" s="8">
        <v>1243</v>
      </c>
      <c r="T19" s="7">
        <v>1297</v>
      </c>
      <c r="U19" s="8">
        <v>1478</v>
      </c>
      <c r="V19" s="9">
        <v>1537</v>
      </c>
      <c r="Z19">
        <v>3.3</v>
      </c>
      <c r="AA19">
        <v>267.8</v>
      </c>
      <c r="AB19">
        <v>347.4</v>
      </c>
      <c r="AC19">
        <v>480.3</v>
      </c>
      <c r="AD19">
        <v>529.9</v>
      </c>
      <c r="AE19">
        <v>595.6</v>
      </c>
      <c r="AF19">
        <v>644.4</v>
      </c>
      <c r="AG19">
        <v>682.9</v>
      </c>
      <c r="AH19">
        <v>724.4</v>
      </c>
      <c r="AI19">
        <v>761.7</v>
      </c>
      <c r="AJ19">
        <v>793.8</v>
      </c>
      <c r="AK19">
        <v>838.6</v>
      </c>
      <c r="AL19">
        <v>871.1</v>
      </c>
      <c r="AM19">
        <v>898.8</v>
      </c>
      <c r="AN19">
        <v>944.9</v>
      </c>
      <c r="AO19">
        <v>982.2</v>
      </c>
      <c r="AP19">
        <v>1074.5999999999999</v>
      </c>
      <c r="AQ19">
        <v>1115.8</v>
      </c>
      <c r="AR19">
        <v>1151.5</v>
      </c>
      <c r="AS19">
        <v>1194.5999999999999</v>
      </c>
      <c r="AT19">
        <v>1342.6</v>
      </c>
      <c r="AU19">
        <v>1392.1</v>
      </c>
    </row>
    <row r="20" spans="1:47">
      <c r="A20" s="6" t="s">
        <v>22</v>
      </c>
      <c r="B20" s="7">
        <v>353</v>
      </c>
      <c r="C20" s="8">
        <v>446</v>
      </c>
      <c r="D20" s="7">
        <v>607</v>
      </c>
      <c r="E20" s="8">
        <v>677</v>
      </c>
      <c r="F20" s="7">
        <v>745</v>
      </c>
      <c r="G20" s="8">
        <v>798</v>
      </c>
      <c r="H20" s="7">
        <v>846</v>
      </c>
      <c r="I20" s="8">
        <v>890</v>
      </c>
      <c r="J20" s="7">
        <v>923</v>
      </c>
      <c r="K20" s="8">
        <v>954</v>
      </c>
      <c r="L20" s="7">
        <v>981</v>
      </c>
      <c r="M20" s="8">
        <v>1006</v>
      </c>
      <c r="N20" s="7">
        <v>1033</v>
      </c>
      <c r="O20" s="8">
        <v>1070</v>
      </c>
      <c r="P20" s="7">
        <v>1112</v>
      </c>
      <c r="Q20" s="8">
        <v>1188</v>
      </c>
      <c r="R20" s="7">
        <v>1224</v>
      </c>
      <c r="S20" s="8">
        <v>1261</v>
      </c>
      <c r="T20" s="7">
        <v>1317</v>
      </c>
      <c r="U20" s="8">
        <v>1505</v>
      </c>
      <c r="V20" s="9">
        <v>1565</v>
      </c>
      <c r="Z20">
        <v>3.4</v>
      </c>
      <c r="AA20">
        <v>272.89999999999998</v>
      </c>
      <c r="AB20">
        <v>353.5</v>
      </c>
      <c r="AC20">
        <v>488.1</v>
      </c>
      <c r="AD20">
        <v>538.70000000000005</v>
      </c>
      <c r="AE20">
        <v>604.5</v>
      </c>
      <c r="AF20">
        <v>653.6</v>
      </c>
      <c r="AG20">
        <v>692.6</v>
      </c>
      <c r="AH20">
        <v>734.4</v>
      </c>
      <c r="AI20">
        <v>771.3</v>
      </c>
      <c r="AJ20">
        <v>803.3</v>
      </c>
      <c r="AK20">
        <v>847</v>
      </c>
      <c r="AL20">
        <v>879</v>
      </c>
      <c r="AM20">
        <v>906.6</v>
      </c>
      <c r="AN20">
        <v>952.1</v>
      </c>
      <c r="AO20">
        <v>989.6</v>
      </c>
      <c r="AP20">
        <v>1081.2</v>
      </c>
      <c r="AQ20">
        <v>1122</v>
      </c>
      <c r="AR20">
        <v>1157.7</v>
      </c>
      <c r="AS20">
        <v>1201.4000000000001</v>
      </c>
      <c r="AT20">
        <v>1351.8</v>
      </c>
      <c r="AU20">
        <v>1402</v>
      </c>
    </row>
    <row r="21" spans="1:47">
      <c r="A21" s="6" t="s">
        <v>23</v>
      </c>
      <c r="B21" s="7">
        <v>365</v>
      </c>
      <c r="C21" s="8">
        <v>460</v>
      </c>
      <c r="D21" s="7">
        <v>624</v>
      </c>
      <c r="E21" s="8">
        <v>698</v>
      </c>
      <c r="F21" s="7">
        <v>766</v>
      </c>
      <c r="G21" s="8">
        <v>820</v>
      </c>
      <c r="H21" s="7">
        <v>869</v>
      </c>
      <c r="I21" s="8">
        <v>913</v>
      </c>
      <c r="J21" s="7">
        <v>946</v>
      </c>
      <c r="K21" s="8">
        <v>977</v>
      </c>
      <c r="L21" s="7">
        <v>1002</v>
      </c>
      <c r="M21" s="8">
        <v>1026</v>
      </c>
      <c r="N21" s="7">
        <v>1053</v>
      </c>
      <c r="O21" s="8">
        <v>1090</v>
      </c>
      <c r="P21" s="7">
        <v>1132</v>
      </c>
      <c r="Q21" s="8">
        <v>1205</v>
      </c>
      <c r="R21" s="7">
        <v>1240</v>
      </c>
      <c r="S21" s="8">
        <v>1279</v>
      </c>
      <c r="T21" s="7">
        <v>1337</v>
      </c>
      <c r="U21" s="8">
        <v>1530</v>
      </c>
      <c r="V21" s="9">
        <v>1592</v>
      </c>
      <c r="Z21">
        <v>3.5</v>
      </c>
      <c r="AA21">
        <v>277.89999999999998</v>
      </c>
      <c r="AB21">
        <v>359.4</v>
      </c>
      <c r="AC21">
        <v>495.8</v>
      </c>
      <c r="AD21">
        <v>547.29999999999995</v>
      </c>
      <c r="AE21">
        <v>613.4</v>
      </c>
      <c r="AF21">
        <v>662.7</v>
      </c>
      <c r="AG21">
        <v>702.2</v>
      </c>
      <c r="AH21">
        <v>744.2</v>
      </c>
      <c r="AI21">
        <v>780.7</v>
      </c>
      <c r="AJ21">
        <v>812.8</v>
      </c>
      <c r="AK21">
        <v>855.3</v>
      </c>
      <c r="AL21">
        <v>886.7</v>
      </c>
      <c r="AM21">
        <v>914.2</v>
      </c>
      <c r="AN21">
        <v>959.3</v>
      </c>
      <c r="AO21">
        <v>997</v>
      </c>
      <c r="AP21">
        <v>1087.8</v>
      </c>
      <c r="AQ21">
        <v>1128.2</v>
      </c>
      <c r="AR21">
        <v>1163.9000000000001</v>
      </c>
      <c r="AS21">
        <v>1208.2</v>
      </c>
      <c r="AT21">
        <v>1360.9</v>
      </c>
      <c r="AU21">
        <v>1411.7</v>
      </c>
    </row>
    <row r="22" spans="1:47" ht="17" thickBot="1">
      <c r="A22" s="10" t="s">
        <v>24</v>
      </c>
      <c r="B22" s="11">
        <v>376</v>
      </c>
      <c r="C22" s="12">
        <v>473</v>
      </c>
      <c r="D22" s="11">
        <v>640</v>
      </c>
      <c r="E22" s="12">
        <v>717</v>
      </c>
      <c r="F22" s="11">
        <v>786</v>
      </c>
      <c r="G22" s="12">
        <v>840</v>
      </c>
      <c r="H22" s="11">
        <v>890</v>
      </c>
      <c r="I22" s="12">
        <v>935</v>
      </c>
      <c r="J22" s="11">
        <v>967</v>
      </c>
      <c r="K22" s="12">
        <v>999</v>
      </c>
      <c r="L22" s="11">
        <v>1021</v>
      </c>
      <c r="M22" s="12">
        <v>1045</v>
      </c>
      <c r="N22" s="11">
        <v>1072</v>
      </c>
      <c r="O22" s="12">
        <v>1108</v>
      </c>
      <c r="P22" s="11">
        <v>1151</v>
      </c>
      <c r="Q22" s="12">
        <v>1221</v>
      </c>
      <c r="R22" s="11">
        <v>1255</v>
      </c>
      <c r="S22" s="12">
        <v>1295</v>
      </c>
      <c r="T22" s="11">
        <v>1356</v>
      </c>
      <c r="U22" s="12">
        <v>1555</v>
      </c>
      <c r="V22" s="13">
        <v>1617</v>
      </c>
      <c r="Z22">
        <v>3.6</v>
      </c>
      <c r="AA22">
        <v>282.89999999999998</v>
      </c>
      <c r="AB22">
        <v>365.2</v>
      </c>
      <c r="AC22">
        <v>503.3</v>
      </c>
      <c r="AD22">
        <v>555.79999999999995</v>
      </c>
      <c r="AE22">
        <v>622.1</v>
      </c>
      <c r="AF22">
        <v>671.6</v>
      </c>
      <c r="AG22">
        <v>711.7</v>
      </c>
      <c r="AH22">
        <v>753.9</v>
      </c>
      <c r="AI22">
        <v>790.1</v>
      </c>
      <c r="AJ22">
        <v>822.1</v>
      </c>
      <c r="AK22">
        <v>863.4</v>
      </c>
      <c r="AL22">
        <v>894.3</v>
      </c>
      <c r="AM22">
        <v>921.8</v>
      </c>
      <c r="AN22">
        <v>966.3</v>
      </c>
      <c r="AO22">
        <v>1004.4</v>
      </c>
      <c r="AP22">
        <v>1094.2</v>
      </c>
      <c r="AQ22">
        <v>1134.2</v>
      </c>
      <c r="AR22">
        <v>1170</v>
      </c>
      <c r="AS22">
        <v>1214.9000000000001</v>
      </c>
      <c r="AT22">
        <v>1369.8</v>
      </c>
      <c r="AU22">
        <v>1421.4</v>
      </c>
    </row>
    <row r="23" spans="1:47">
      <c r="A23" s="6" t="s">
        <v>29</v>
      </c>
      <c r="B23" s="7">
        <v>386</v>
      </c>
      <c r="C23" s="8">
        <v>484</v>
      </c>
      <c r="D23" s="7">
        <v>654</v>
      </c>
      <c r="E23" s="8">
        <v>735</v>
      </c>
      <c r="F23" s="7">
        <v>804</v>
      </c>
      <c r="G23" s="8">
        <v>858</v>
      </c>
      <c r="H23" s="7">
        <v>909</v>
      </c>
      <c r="I23" s="8">
        <v>954</v>
      </c>
      <c r="J23" s="7">
        <v>987</v>
      </c>
      <c r="K23" s="8">
        <v>1018</v>
      </c>
      <c r="L23" s="7">
        <v>1039</v>
      </c>
      <c r="M23" s="8">
        <v>1063</v>
      </c>
      <c r="N23" s="7">
        <v>1090</v>
      </c>
      <c r="O23" s="8">
        <v>1125</v>
      </c>
      <c r="P23" s="7">
        <v>1168</v>
      </c>
      <c r="Q23" s="8">
        <v>1236</v>
      </c>
      <c r="R23" s="7">
        <v>1270</v>
      </c>
      <c r="S23" s="8">
        <v>1310</v>
      </c>
      <c r="T23" s="7">
        <v>1375</v>
      </c>
      <c r="U23" s="8">
        <v>1578</v>
      </c>
      <c r="V23" s="9">
        <v>1642</v>
      </c>
      <c r="Z23">
        <v>3.7</v>
      </c>
      <c r="AA23">
        <v>287.7</v>
      </c>
      <c r="AB23">
        <v>370.9</v>
      </c>
      <c r="AC23">
        <v>510.7</v>
      </c>
      <c r="AD23">
        <v>564.20000000000005</v>
      </c>
      <c r="AE23">
        <v>630.70000000000005</v>
      </c>
      <c r="AF23">
        <v>680.4</v>
      </c>
      <c r="AG23">
        <v>721</v>
      </c>
      <c r="AH23">
        <v>763.3</v>
      </c>
      <c r="AI23">
        <v>799.2</v>
      </c>
      <c r="AJ23">
        <v>831.2</v>
      </c>
      <c r="AK23">
        <v>871.5</v>
      </c>
      <c r="AL23">
        <v>901.9</v>
      </c>
      <c r="AM23">
        <v>929.3</v>
      </c>
      <c r="AN23">
        <v>973.3</v>
      </c>
      <c r="AO23">
        <v>1011.6</v>
      </c>
      <c r="AP23">
        <v>1100.5999999999999</v>
      </c>
      <c r="AQ23">
        <v>1140.2</v>
      </c>
      <c r="AR23">
        <v>1176</v>
      </c>
      <c r="AS23">
        <v>1221.5999999999999</v>
      </c>
      <c r="AT23">
        <v>1378.7</v>
      </c>
      <c r="AU23">
        <v>1430.9</v>
      </c>
    </row>
    <row r="24" spans="1:47">
      <c r="A24" s="6" t="s">
        <v>22</v>
      </c>
      <c r="B24" s="7">
        <v>396</v>
      </c>
      <c r="C24" s="8">
        <v>494</v>
      </c>
      <c r="D24" s="7">
        <v>666</v>
      </c>
      <c r="E24" s="8">
        <v>751</v>
      </c>
      <c r="F24" s="7">
        <v>820</v>
      </c>
      <c r="G24" s="8">
        <v>874</v>
      </c>
      <c r="H24" s="7">
        <v>927</v>
      </c>
      <c r="I24" s="8">
        <v>972</v>
      </c>
      <c r="J24" s="7">
        <v>1005</v>
      </c>
      <c r="K24" s="8">
        <v>1036</v>
      </c>
      <c r="L24" s="7">
        <v>1056</v>
      </c>
      <c r="M24" s="8">
        <v>1080</v>
      </c>
      <c r="N24" s="7">
        <v>1107</v>
      </c>
      <c r="O24" s="8">
        <v>1141</v>
      </c>
      <c r="P24" s="7">
        <v>1185</v>
      </c>
      <c r="Q24" s="8">
        <v>1250</v>
      </c>
      <c r="R24" s="7">
        <v>1284</v>
      </c>
      <c r="S24" s="8">
        <v>1325</v>
      </c>
      <c r="T24" s="7">
        <v>1392</v>
      </c>
      <c r="U24" s="8">
        <v>1600</v>
      </c>
      <c r="V24" s="9">
        <v>1664</v>
      </c>
      <c r="Z24">
        <v>3.8</v>
      </c>
      <c r="AA24">
        <v>292.5</v>
      </c>
      <c r="AB24">
        <v>376.5</v>
      </c>
      <c r="AC24">
        <v>517.9</v>
      </c>
      <c r="AD24">
        <v>572.4</v>
      </c>
      <c r="AE24">
        <v>639.1</v>
      </c>
      <c r="AF24">
        <v>689.1</v>
      </c>
      <c r="AG24">
        <v>730.1</v>
      </c>
      <c r="AH24">
        <v>772.7</v>
      </c>
      <c r="AI24">
        <v>808.3</v>
      </c>
      <c r="AJ24">
        <v>840.2</v>
      </c>
      <c r="AK24">
        <v>879.4</v>
      </c>
      <c r="AL24">
        <v>909.3</v>
      </c>
      <c r="AM24">
        <v>936.7</v>
      </c>
      <c r="AN24">
        <v>980.2</v>
      </c>
      <c r="AO24">
        <v>1018.7</v>
      </c>
      <c r="AP24">
        <v>1106.9000000000001</v>
      </c>
      <c r="AQ24">
        <v>1146.0999999999999</v>
      </c>
      <c r="AR24">
        <v>1182</v>
      </c>
      <c r="AS24">
        <v>1228.2</v>
      </c>
      <c r="AT24">
        <v>1387.5</v>
      </c>
      <c r="AU24">
        <v>1440.4</v>
      </c>
    </row>
    <row r="25" spans="1:47">
      <c r="A25" s="6" t="s">
        <v>23</v>
      </c>
      <c r="B25" s="7">
        <v>404</v>
      </c>
      <c r="C25" s="8">
        <v>503</v>
      </c>
      <c r="D25" s="7">
        <v>676</v>
      </c>
      <c r="E25" s="8">
        <v>766</v>
      </c>
      <c r="F25" s="7">
        <v>834</v>
      </c>
      <c r="G25" s="8">
        <v>889</v>
      </c>
      <c r="H25" s="7">
        <v>943</v>
      </c>
      <c r="I25" s="8">
        <v>987</v>
      </c>
      <c r="J25" s="7">
        <v>1021</v>
      </c>
      <c r="K25" s="8">
        <v>1052</v>
      </c>
      <c r="L25" s="7">
        <v>1071</v>
      </c>
      <c r="M25" s="8">
        <v>1096</v>
      </c>
      <c r="N25" s="7">
        <v>1122</v>
      </c>
      <c r="O25" s="8">
        <v>1156</v>
      </c>
      <c r="P25" s="7">
        <v>1201</v>
      </c>
      <c r="Q25" s="8">
        <v>1263</v>
      </c>
      <c r="R25" s="7">
        <v>1297</v>
      </c>
      <c r="S25" s="8">
        <v>1339</v>
      </c>
      <c r="T25" s="7">
        <v>1409</v>
      </c>
      <c r="U25" s="8">
        <v>1621</v>
      </c>
      <c r="V25" s="9">
        <v>1686</v>
      </c>
      <c r="Z25">
        <v>3.8</v>
      </c>
      <c r="AA25">
        <v>297.2</v>
      </c>
      <c r="AB25">
        <v>382</v>
      </c>
      <c r="AC25">
        <v>525</v>
      </c>
      <c r="AD25">
        <v>580.5</v>
      </c>
      <c r="AE25">
        <v>647.4</v>
      </c>
      <c r="AF25">
        <v>697.6</v>
      </c>
      <c r="AG25">
        <v>739.1</v>
      </c>
      <c r="AH25">
        <v>781.8</v>
      </c>
      <c r="AI25">
        <v>817.2</v>
      </c>
      <c r="AJ25">
        <v>849.1</v>
      </c>
      <c r="AK25">
        <v>887.2</v>
      </c>
      <c r="AL25">
        <v>916.6</v>
      </c>
      <c r="AM25">
        <v>943.9</v>
      </c>
      <c r="AN25">
        <v>987</v>
      </c>
      <c r="AO25">
        <v>1025.8</v>
      </c>
      <c r="AP25">
        <v>1113.0999999999999</v>
      </c>
      <c r="AQ25">
        <v>1152</v>
      </c>
      <c r="AR25">
        <v>1187.9000000000001</v>
      </c>
      <c r="AS25">
        <v>1234.7</v>
      </c>
      <c r="AT25">
        <v>1396.2</v>
      </c>
      <c r="AU25">
        <v>1449.7</v>
      </c>
    </row>
    <row r="26" spans="1:47" ht="17" thickBot="1">
      <c r="A26" s="10" t="s">
        <v>24</v>
      </c>
      <c r="B26" s="11">
        <v>411</v>
      </c>
      <c r="C26" s="12">
        <v>510</v>
      </c>
      <c r="D26" s="11">
        <v>685</v>
      </c>
      <c r="E26" s="12">
        <v>779</v>
      </c>
      <c r="F26" s="11">
        <v>847</v>
      </c>
      <c r="G26" s="12">
        <v>901</v>
      </c>
      <c r="H26" s="11">
        <v>957</v>
      </c>
      <c r="I26" s="12">
        <v>1001</v>
      </c>
      <c r="J26" s="11">
        <v>1035</v>
      </c>
      <c r="K26" s="12">
        <v>1066</v>
      </c>
      <c r="L26" s="11">
        <v>1085</v>
      </c>
      <c r="M26" s="12">
        <v>1110</v>
      </c>
      <c r="N26" s="11">
        <v>1137</v>
      </c>
      <c r="O26" s="12">
        <v>1169</v>
      </c>
      <c r="P26" s="11">
        <v>1215</v>
      </c>
      <c r="Q26" s="12">
        <v>1275</v>
      </c>
      <c r="R26" s="11">
        <v>1308</v>
      </c>
      <c r="S26" s="12">
        <v>1353</v>
      </c>
      <c r="T26" s="11">
        <v>1425</v>
      </c>
      <c r="U26" s="12">
        <v>1641</v>
      </c>
      <c r="V26" s="13">
        <v>1706</v>
      </c>
      <c r="Z26">
        <v>3.9</v>
      </c>
      <c r="AA26">
        <v>301.8</v>
      </c>
      <c r="AB26">
        <v>387.4</v>
      </c>
      <c r="AC26">
        <v>532</v>
      </c>
      <c r="AD26">
        <v>588.4</v>
      </c>
      <c r="AE26">
        <v>655.5</v>
      </c>
      <c r="AF26">
        <v>705.9</v>
      </c>
      <c r="AG26">
        <v>748</v>
      </c>
      <c r="AH26">
        <v>790.8</v>
      </c>
      <c r="AI26">
        <v>825.9</v>
      </c>
      <c r="AJ26">
        <v>857.8</v>
      </c>
      <c r="AK26">
        <v>894.9</v>
      </c>
      <c r="AL26">
        <v>923.9</v>
      </c>
      <c r="AM26">
        <v>951.1</v>
      </c>
      <c r="AN26">
        <v>993.7</v>
      </c>
      <c r="AO26">
        <v>1032.7</v>
      </c>
      <c r="AP26">
        <v>1119.2</v>
      </c>
      <c r="AQ26">
        <v>1157.8</v>
      </c>
      <c r="AR26">
        <v>1193.8</v>
      </c>
      <c r="AS26">
        <v>1241.2</v>
      </c>
      <c r="AT26">
        <v>1404.9</v>
      </c>
      <c r="AU26">
        <v>1458.9</v>
      </c>
    </row>
    <row r="27" spans="1:47">
      <c r="A27" s="6" t="s">
        <v>30</v>
      </c>
      <c r="B27" s="7">
        <v>417</v>
      </c>
      <c r="C27" s="8">
        <v>516</v>
      </c>
      <c r="D27" s="7">
        <v>692</v>
      </c>
      <c r="E27" s="8">
        <v>790</v>
      </c>
      <c r="F27" s="7">
        <v>858</v>
      </c>
      <c r="G27" s="8">
        <v>912</v>
      </c>
      <c r="H27" s="7">
        <v>969</v>
      </c>
      <c r="I27" s="8">
        <v>1012</v>
      </c>
      <c r="J27" s="7">
        <v>1048</v>
      </c>
      <c r="K27" s="8">
        <v>1079</v>
      </c>
      <c r="L27" s="7">
        <v>1097</v>
      </c>
      <c r="M27" s="8">
        <v>1123</v>
      </c>
      <c r="N27" s="7">
        <v>1150</v>
      </c>
      <c r="O27" s="8">
        <v>1182</v>
      </c>
      <c r="P27" s="7">
        <v>1229</v>
      </c>
      <c r="Q27" s="8">
        <v>1286</v>
      </c>
      <c r="R27" s="7">
        <v>1319</v>
      </c>
      <c r="S27" s="8">
        <v>1365</v>
      </c>
      <c r="T27" s="7">
        <v>1441</v>
      </c>
      <c r="U27" s="8">
        <v>1660</v>
      </c>
      <c r="V27" s="9">
        <v>1725</v>
      </c>
      <c r="Z27">
        <v>4</v>
      </c>
      <c r="AA27">
        <v>306.3</v>
      </c>
      <c r="AB27">
        <v>392.7</v>
      </c>
      <c r="AC27">
        <v>538.79999999999995</v>
      </c>
      <c r="AD27">
        <v>596.29999999999995</v>
      </c>
      <c r="AE27">
        <v>663.5</v>
      </c>
      <c r="AF27">
        <v>714.2</v>
      </c>
      <c r="AG27">
        <v>756.6</v>
      </c>
      <c r="AH27">
        <v>799.7</v>
      </c>
      <c r="AI27">
        <v>834.5</v>
      </c>
      <c r="AJ27">
        <v>866.3</v>
      </c>
      <c r="AK27">
        <v>902.4</v>
      </c>
      <c r="AL27">
        <v>931</v>
      </c>
      <c r="AM27">
        <v>958.2</v>
      </c>
      <c r="AN27">
        <v>1000.4</v>
      </c>
      <c r="AO27">
        <v>1039.5999999999999</v>
      </c>
      <c r="AP27">
        <v>1125.3</v>
      </c>
      <c r="AQ27">
        <v>1163.5</v>
      </c>
      <c r="AR27">
        <v>1199.5999999999999</v>
      </c>
      <c r="AS27">
        <v>1247.7</v>
      </c>
      <c r="AT27">
        <v>1413.4</v>
      </c>
      <c r="AU27">
        <v>1468</v>
      </c>
    </row>
    <row r="28" spans="1:47">
      <c r="A28" s="6" t="s">
        <v>22</v>
      </c>
      <c r="B28" s="7">
        <v>423</v>
      </c>
      <c r="C28" s="8">
        <v>521</v>
      </c>
      <c r="D28" s="7">
        <v>698</v>
      </c>
      <c r="E28" s="8">
        <v>800</v>
      </c>
      <c r="F28" s="7">
        <v>867</v>
      </c>
      <c r="G28" s="8">
        <v>922</v>
      </c>
      <c r="H28" s="7">
        <v>979</v>
      </c>
      <c r="I28" s="8">
        <v>1022</v>
      </c>
      <c r="J28" s="7">
        <v>1058</v>
      </c>
      <c r="K28" s="8">
        <v>1089</v>
      </c>
      <c r="L28" s="7">
        <v>1108</v>
      </c>
      <c r="M28" s="8">
        <v>1135</v>
      </c>
      <c r="N28" s="7">
        <v>1162</v>
      </c>
      <c r="O28" s="8">
        <v>1194</v>
      </c>
      <c r="P28" s="7">
        <v>1241</v>
      </c>
      <c r="Q28" s="8">
        <v>1296</v>
      </c>
      <c r="R28" s="7">
        <v>1330</v>
      </c>
      <c r="S28" s="8">
        <v>1377</v>
      </c>
      <c r="T28" s="7">
        <v>1456</v>
      </c>
      <c r="U28" s="8">
        <v>1678</v>
      </c>
      <c r="V28" s="9">
        <v>1743</v>
      </c>
      <c r="Z28">
        <v>4.0999999999999996</v>
      </c>
      <c r="AA28">
        <v>310.8</v>
      </c>
      <c r="AB28">
        <v>397.9</v>
      </c>
      <c r="AC28">
        <v>545.5</v>
      </c>
      <c r="AD28">
        <v>604</v>
      </c>
      <c r="AE28">
        <v>671.4</v>
      </c>
      <c r="AF28">
        <v>722.2</v>
      </c>
      <c r="AG28">
        <v>765.2</v>
      </c>
      <c r="AH28">
        <v>808.4</v>
      </c>
      <c r="AI28">
        <v>843</v>
      </c>
      <c r="AJ28">
        <v>874.8</v>
      </c>
      <c r="AK28">
        <v>909.9</v>
      </c>
      <c r="AL28">
        <v>938.1</v>
      </c>
      <c r="AM28">
        <v>965.2</v>
      </c>
      <c r="AN28">
        <v>1006.9</v>
      </c>
      <c r="AO28">
        <v>1046.4000000000001</v>
      </c>
      <c r="AP28">
        <v>1131.2</v>
      </c>
      <c r="AQ28">
        <v>1169.0999999999999</v>
      </c>
      <c r="AR28">
        <v>1205.3</v>
      </c>
      <c r="AS28">
        <v>1254</v>
      </c>
      <c r="AT28">
        <v>1421.8</v>
      </c>
      <c r="AU28">
        <v>1477.1</v>
      </c>
    </row>
    <row r="29" spans="1:47">
      <c r="A29" s="6" t="s">
        <v>23</v>
      </c>
      <c r="B29" s="7">
        <v>427</v>
      </c>
      <c r="C29" s="8">
        <v>525</v>
      </c>
      <c r="D29" s="7">
        <v>701</v>
      </c>
      <c r="E29" s="8">
        <v>808</v>
      </c>
      <c r="F29" s="7">
        <v>874</v>
      </c>
      <c r="G29" s="8">
        <v>929</v>
      </c>
      <c r="H29" s="7">
        <v>987</v>
      </c>
      <c r="I29" s="8">
        <v>1030</v>
      </c>
      <c r="J29" s="7">
        <v>1067</v>
      </c>
      <c r="K29" s="8">
        <v>1098</v>
      </c>
      <c r="L29" s="7">
        <v>1118</v>
      </c>
      <c r="M29" s="8">
        <v>1146</v>
      </c>
      <c r="N29" s="7">
        <v>1173</v>
      </c>
      <c r="O29" s="8">
        <v>1205</v>
      </c>
      <c r="P29" s="7">
        <v>1252</v>
      </c>
      <c r="Q29" s="8">
        <v>1304</v>
      </c>
      <c r="R29" s="7">
        <v>1339</v>
      </c>
      <c r="S29" s="8">
        <v>1387</v>
      </c>
      <c r="T29" s="7">
        <v>1470</v>
      </c>
      <c r="U29" s="8">
        <v>1694</v>
      </c>
      <c r="V29" s="9">
        <v>1759</v>
      </c>
      <c r="Z29">
        <v>4.2</v>
      </c>
      <c r="AA29">
        <v>315.2</v>
      </c>
      <c r="AB29">
        <v>403</v>
      </c>
      <c r="AC29">
        <v>552</v>
      </c>
      <c r="AD29">
        <v>611.5</v>
      </c>
      <c r="AE29">
        <v>679.1</v>
      </c>
      <c r="AF29">
        <v>730.1</v>
      </c>
      <c r="AG29">
        <v>773.6</v>
      </c>
      <c r="AH29">
        <v>816.9</v>
      </c>
      <c r="AI29">
        <v>851.3</v>
      </c>
      <c r="AJ29">
        <v>883.1</v>
      </c>
      <c r="AK29">
        <v>917.2</v>
      </c>
      <c r="AL29">
        <v>945</v>
      </c>
      <c r="AM29">
        <v>972.1</v>
      </c>
      <c r="AN29">
        <v>1013.4</v>
      </c>
      <c r="AO29">
        <v>1053.0999999999999</v>
      </c>
      <c r="AP29">
        <v>1137.0999999999999</v>
      </c>
      <c r="AQ29">
        <v>1174.5999999999999</v>
      </c>
      <c r="AR29">
        <v>1211</v>
      </c>
      <c r="AS29">
        <v>1260.4000000000001</v>
      </c>
      <c r="AT29">
        <v>1430.2</v>
      </c>
      <c r="AU29">
        <v>1486</v>
      </c>
    </row>
    <row r="30" spans="1:47" ht="17" thickBot="1">
      <c r="A30" s="10" t="s">
        <v>24</v>
      </c>
      <c r="B30" s="11">
        <v>431</v>
      </c>
      <c r="C30" s="12">
        <v>528</v>
      </c>
      <c r="D30" s="11">
        <v>703</v>
      </c>
      <c r="E30" s="12">
        <v>815</v>
      </c>
      <c r="F30" s="11">
        <v>880</v>
      </c>
      <c r="G30" s="12">
        <v>935</v>
      </c>
      <c r="H30" s="11">
        <v>994</v>
      </c>
      <c r="I30" s="12">
        <v>1036</v>
      </c>
      <c r="J30" s="11">
        <v>1074</v>
      </c>
      <c r="K30" s="12">
        <v>1105</v>
      </c>
      <c r="L30" s="11">
        <v>1126</v>
      </c>
      <c r="M30" s="12">
        <v>1156</v>
      </c>
      <c r="N30" s="11">
        <v>1182</v>
      </c>
      <c r="O30" s="12">
        <v>1215</v>
      </c>
      <c r="P30" s="11">
        <v>1262</v>
      </c>
      <c r="Q30" s="12">
        <v>1312</v>
      </c>
      <c r="R30" s="11">
        <v>1347</v>
      </c>
      <c r="S30" s="12">
        <v>1398</v>
      </c>
      <c r="T30" s="11">
        <v>1484</v>
      </c>
      <c r="U30" s="12">
        <v>1710</v>
      </c>
      <c r="V30" s="13">
        <v>1774</v>
      </c>
      <c r="Z30">
        <v>4.2</v>
      </c>
      <c r="AA30">
        <v>319.5</v>
      </c>
      <c r="AB30">
        <v>408</v>
      </c>
      <c r="AC30">
        <v>558.4</v>
      </c>
      <c r="AD30">
        <v>619</v>
      </c>
      <c r="AE30">
        <v>686.7</v>
      </c>
      <c r="AF30">
        <v>737.9</v>
      </c>
      <c r="AG30">
        <v>781.8</v>
      </c>
      <c r="AH30">
        <v>825.3</v>
      </c>
      <c r="AI30">
        <v>859.4</v>
      </c>
      <c r="AJ30">
        <v>891.2</v>
      </c>
      <c r="AK30">
        <v>924.4</v>
      </c>
      <c r="AL30">
        <v>951.9</v>
      </c>
      <c r="AM30">
        <v>978.9</v>
      </c>
      <c r="AN30">
        <v>1019.8</v>
      </c>
      <c r="AO30">
        <v>1059.7</v>
      </c>
      <c r="AP30">
        <v>1142.9000000000001</v>
      </c>
      <c r="AQ30">
        <v>1180.0999999999999</v>
      </c>
      <c r="AR30">
        <v>1216.5999999999999</v>
      </c>
      <c r="AS30">
        <v>1266.5999999999999</v>
      </c>
      <c r="AT30">
        <v>1438.4</v>
      </c>
      <c r="AU30">
        <v>1494.8</v>
      </c>
    </row>
    <row r="31" spans="1:47">
      <c r="A31" s="6" t="s">
        <v>31</v>
      </c>
      <c r="B31" s="7">
        <v>433</v>
      </c>
      <c r="C31" s="8">
        <v>529</v>
      </c>
      <c r="D31" s="7">
        <v>704</v>
      </c>
      <c r="E31" s="8">
        <v>820</v>
      </c>
      <c r="F31" s="7">
        <v>884</v>
      </c>
      <c r="G31" s="8">
        <v>938</v>
      </c>
      <c r="H31" s="7">
        <v>998</v>
      </c>
      <c r="I31" s="8">
        <v>1040</v>
      </c>
      <c r="J31" s="7">
        <v>1080</v>
      </c>
      <c r="K31" s="8">
        <v>1111</v>
      </c>
      <c r="L31" s="7">
        <v>1133</v>
      </c>
      <c r="M31" s="8">
        <v>1164</v>
      </c>
      <c r="N31" s="7">
        <v>1191</v>
      </c>
      <c r="O31" s="8">
        <v>1223</v>
      </c>
      <c r="P31" s="7">
        <v>1271</v>
      </c>
      <c r="Q31" s="8">
        <v>1318</v>
      </c>
      <c r="R31" s="7">
        <v>1355</v>
      </c>
      <c r="S31" s="8">
        <v>1407</v>
      </c>
      <c r="T31" s="7">
        <v>1496</v>
      </c>
      <c r="U31" s="8">
        <v>1724</v>
      </c>
      <c r="V31" s="9">
        <v>1788</v>
      </c>
      <c r="Z31">
        <v>4.3</v>
      </c>
      <c r="AA31">
        <v>323.7</v>
      </c>
      <c r="AB31">
        <v>412.9</v>
      </c>
      <c r="AC31">
        <v>564.70000000000005</v>
      </c>
      <c r="AD31">
        <v>626.29999999999995</v>
      </c>
      <c r="AE31">
        <v>694.1</v>
      </c>
      <c r="AF31">
        <v>745.5</v>
      </c>
      <c r="AG31">
        <v>789.9</v>
      </c>
      <c r="AH31">
        <v>833.5</v>
      </c>
      <c r="AI31">
        <v>867.5</v>
      </c>
      <c r="AJ31">
        <v>899.2</v>
      </c>
      <c r="AK31">
        <v>931.6</v>
      </c>
      <c r="AL31">
        <v>958.6</v>
      </c>
      <c r="AM31">
        <v>985.6</v>
      </c>
      <c r="AN31">
        <v>1026.0999999999999</v>
      </c>
      <c r="AO31">
        <v>1066.2</v>
      </c>
      <c r="AP31">
        <v>1148.5999999999999</v>
      </c>
      <c r="AQ31">
        <v>1185.5</v>
      </c>
      <c r="AR31">
        <v>1222.0999999999999</v>
      </c>
      <c r="AS31">
        <v>1272.8</v>
      </c>
      <c r="AT31">
        <v>1446.6</v>
      </c>
      <c r="AU31">
        <v>1503.5</v>
      </c>
    </row>
    <row r="32" spans="1:47">
      <c r="A32" s="6" t="s">
        <v>22</v>
      </c>
      <c r="B32" s="7">
        <v>435</v>
      </c>
      <c r="C32" s="8">
        <v>529</v>
      </c>
      <c r="D32" s="7">
        <v>702</v>
      </c>
      <c r="E32" s="8">
        <v>823</v>
      </c>
      <c r="F32" s="7">
        <v>886</v>
      </c>
      <c r="G32" s="8">
        <v>941</v>
      </c>
      <c r="H32" s="7">
        <v>1001</v>
      </c>
      <c r="I32" s="8">
        <v>1041</v>
      </c>
      <c r="J32" s="7">
        <v>1083</v>
      </c>
      <c r="K32" s="8">
        <v>1114</v>
      </c>
      <c r="L32" s="7">
        <v>1138</v>
      </c>
      <c r="M32" s="8">
        <v>1171</v>
      </c>
      <c r="N32" s="7">
        <v>1198</v>
      </c>
      <c r="O32" s="8">
        <v>1231</v>
      </c>
      <c r="P32" s="7">
        <v>1279</v>
      </c>
      <c r="Q32" s="8">
        <v>1324</v>
      </c>
      <c r="R32" s="7">
        <v>1361</v>
      </c>
      <c r="S32" s="8">
        <v>1415</v>
      </c>
      <c r="T32" s="7">
        <v>1508</v>
      </c>
      <c r="U32" s="8">
        <v>1738</v>
      </c>
      <c r="V32" s="9">
        <v>1801</v>
      </c>
      <c r="Z32">
        <v>4.4000000000000004</v>
      </c>
      <c r="AA32">
        <v>327.9</v>
      </c>
      <c r="AB32">
        <v>417.7</v>
      </c>
      <c r="AC32">
        <v>570.79999999999995</v>
      </c>
      <c r="AD32">
        <v>633.4</v>
      </c>
      <c r="AE32">
        <v>701.4</v>
      </c>
      <c r="AF32">
        <v>753</v>
      </c>
      <c r="AG32">
        <v>797.8</v>
      </c>
      <c r="AH32">
        <v>841.6</v>
      </c>
      <c r="AI32">
        <v>875.3</v>
      </c>
      <c r="AJ32">
        <v>907</v>
      </c>
      <c r="AK32">
        <v>938.5</v>
      </c>
      <c r="AL32">
        <v>965.3</v>
      </c>
      <c r="AM32">
        <v>992.2</v>
      </c>
      <c r="AN32">
        <v>1032.3</v>
      </c>
      <c r="AO32">
        <v>1072.7</v>
      </c>
      <c r="AP32">
        <v>1154.2</v>
      </c>
      <c r="AQ32">
        <v>1190.8</v>
      </c>
      <c r="AR32">
        <v>1227.5999999999999</v>
      </c>
      <c r="AS32">
        <v>1279</v>
      </c>
      <c r="AT32">
        <v>1454.7</v>
      </c>
      <c r="AU32">
        <v>1512</v>
      </c>
    </row>
    <row r="33" spans="1:47">
      <c r="A33" s="6" t="s">
        <v>23</v>
      </c>
      <c r="B33" s="7">
        <v>435</v>
      </c>
      <c r="C33" s="8">
        <v>528</v>
      </c>
      <c r="D33" s="7">
        <v>699</v>
      </c>
      <c r="E33" s="8">
        <v>825</v>
      </c>
      <c r="F33" s="7">
        <v>887</v>
      </c>
      <c r="G33" s="8">
        <v>941</v>
      </c>
      <c r="H33" s="7">
        <v>1002</v>
      </c>
      <c r="I33" s="8">
        <v>1041</v>
      </c>
      <c r="J33" s="7">
        <v>1085</v>
      </c>
      <c r="K33" s="8">
        <v>1116</v>
      </c>
      <c r="L33" s="7">
        <v>1142</v>
      </c>
      <c r="M33" s="8">
        <v>1177</v>
      </c>
      <c r="N33" s="7">
        <v>1205</v>
      </c>
      <c r="O33" s="8">
        <v>1237</v>
      </c>
      <c r="P33" s="7">
        <v>1286</v>
      </c>
      <c r="Q33" s="8">
        <v>1329</v>
      </c>
      <c r="R33" s="7">
        <v>1367</v>
      </c>
      <c r="S33" s="8">
        <v>1423</v>
      </c>
      <c r="T33" s="7">
        <v>1520</v>
      </c>
      <c r="U33" s="8">
        <v>1750</v>
      </c>
      <c r="V33" s="9">
        <v>1812</v>
      </c>
      <c r="Z33">
        <v>4.5</v>
      </c>
      <c r="AA33">
        <v>331.9</v>
      </c>
      <c r="AB33">
        <v>422.4</v>
      </c>
      <c r="AC33">
        <v>576.79999999999995</v>
      </c>
      <c r="AD33">
        <v>640.5</v>
      </c>
      <c r="AE33">
        <v>708.5</v>
      </c>
      <c r="AF33">
        <v>760.3</v>
      </c>
      <c r="AG33">
        <v>805.6</v>
      </c>
      <c r="AH33">
        <v>849.5</v>
      </c>
      <c r="AI33">
        <v>883.1</v>
      </c>
      <c r="AJ33">
        <v>914.7</v>
      </c>
      <c r="AK33">
        <v>945.4</v>
      </c>
      <c r="AL33">
        <v>971.8</v>
      </c>
      <c r="AM33">
        <v>998.7</v>
      </c>
      <c r="AN33">
        <v>1038.4000000000001</v>
      </c>
      <c r="AO33">
        <v>1079</v>
      </c>
      <c r="AP33">
        <v>1159.7</v>
      </c>
      <c r="AQ33">
        <v>1196.0999999999999</v>
      </c>
      <c r="AR33">
        <v>1233</v>
      </c>
      <c r="AS33">
        <v>1285.0999999999999</v>
      </c>
      <c r="AT33">
        <v>1462.7</v>
      </c>
      <c r="AU33">
        <v>1520.5</v>
      </c>
    </row>
    <row r="34" spans="1:47" ht="17" thickBot="1">
      <c r="A34" s="10" t="s">
        <v>24</v>
      </c>
      <c r="B34" s="11">
        <v>435</v>
      </c>
      <c r="C34" s="12">
        <v>526</v>
      </c>
      <c r="D34" s="11">
        <v>694</v>
      </c>
      <c r="E34" s="12">
        <v>825</v>
      </c>
      <c r="F34" s="11">
        <v>886</v>
      </c>
      <c r="G34" s="12">
        <v>939</v>
      </c>
      <c r="H34" s="11">
        <v>1001</v>
      </c>
      <c r="I34" s="12">
        <v>1039</v>
      </c>
      <c r="J34" s="11">
        <v>1085</v>
      </c>
      <c r="K34" s="12">
        <v>1116</v>
      </c>
      <c r="L34" s="11">
        <v>1144</v>
      </c>
      <c r="M34" s="12">
        <v>1182</v>
      </c>
      <c r="N34" s="11">
        <v>1210</v>
      </c>
      <c r="O34" s="12">
        <v>1243</v>
      </c>
      <c r="P34" s="11">
        <v>1292</v>
      </c>
      <c r="Q34" s="12">
        <v>1332</v>
      </c>
      <c r="R34" s="11">
        <v>1371</v>
      </c>
      <c r="S34" s="12">
        <v>1430</v>
      </c>
      <c r="T34" s="11">
        <v>1530</v>
      </c>
      <c r="U34" s="12">
        <v>1761</v>
      </c>
      <c r="V34" s="13">
        <v>1821</v>
      </c>
      <c r="Z34">
        <v>4.5999999999999996</v>
      </c>
      <c r="AA34">
        <v>335.9</v>
      </c>
      <c r="AB34">
        <v>427</v>
      </c>
      <c r="AC34">
        <v>582.6</v>
      </c>
      <c r="AD34">
        <v>647.4</v>
      </c>
      <c r="AE34">
        <v>715.6</v>
      </c>
      <c r="AF34">
        <v>767.5</v>
      </c>
      <c r="AG34">
        <v>813.2</v>
      </c>
      <c r="AH34">
        <v>857.2</v>
      </c>
      <c r="AI34">
        <v>890.7</v>
      </c>
      <c r="AJ34">
        <v>922.3</v>
      </c>
      <c r="AK34">
        <v>952.2</v>
      </c>
      <c r="AL34">
        <v>978.3</v>
      </c>
      <c r="AM34">
        <v>1005.2</v>
      </c>
      <c r="AN34">
        <v>1044.4000000000001</v>
      </c>
      <c r="AO34">
        <v>1085.3</v>
      </c>
      <c r="AP34">
        <v>1165.2</v>
      </c>
      <c r="AQ34">
        <v>1201.3</v>
      </c>
      <c r="AR34">
        <v>1238.3</v>
      </c>
      <c r="AS34">
        <v>1291.0999999999999</v>
      </c>
      <c r="AT34">
        <v>1470.6</v>
      </c>
      <c r="AU34">
        <v>1528.9</v>
      </c>
    </row>
    <row r="35" spans="1:47">
      <c r="A35" s="6" t="s">
        <v>32</v>
      </c>
      <c r="B35" s="7">
        <v>434</v>
      </c>
      <c r="C35" s="8">
        <v>522</v>
      </c>
      <c r="D35" s="7">
        <v>688</v>
      </c>
      <c r="E35" s="8">
        <v>823</v>
      </c>
      <c r="F35" s="7">
        <v>883</v>
      </c>
      <c r="G35" s="8">
        <v>936</v>
      </c>
      <c r="H35" s="7">
        <v>998</v>
      </c>
      <c r="I35" s="8">
        <v>1036</v>
      </c>
      <c r="J35" s="7">
        <v>1084</v>
      </c>
      <c r="K35" s="8">
        <v>1115</v>
      </c>
      <c r="L35" s="7">
        <v>1145</v>
      </c>
      <c r="M35" s="8">
        <v>1186</v>
      </c>
      <c r="N35" s="7">
        <v>1214</v>
      </c>
      <c r="O35" s="8">
        <v>1248</v>
      </c>
      <c r="P35" s="7">
        <v>1297</v>
      </c>
      <c r="Q35" s="8">
        <v>1334</v>
      </c>
      <c r="R35" s="7">
        <v>1375</v>
      </c>
      <c r="S35" s="8">
        <v>1436</v>
      </c>
      <c r="T35" s="7">
        <v>1540</v>
      </c>
      <c r="U35" s="8">
        <v>1771</v>
      </c>
      <c r="V35" s="9">
        <v>1830</v>
      </c>
      <c r="Z35">
        <v>4.7</v>
      </c>
      <c r="AA35">
        <v>339.8</v>
      </c>
      <c r="AB35">
        <v>431.5</v>
      </c>
      <c r="AC35">
        <v>588.4</v>
      </c>
      <c r="AD35">
        <v>654.20000000000005</v>
      </c>
      <c r="AE35">
        <v>722.4</v>
      </c>
      <c r="AF35">
        <v>774.6</v>
      </c>
      <c r="AG35">
        <v>820.7</v>
      </c>
      <c r="AH35">
        <v>864.8</v>
      </c>
      <c r="AI35">
        <v>898.1</v>
      </c>
      <c r="AJ35">
        <v>929.7</v>
      </c>
      <c r="AK35">
        <v>958.8</v>
      </c>
      <c r="AL35">
        <v>984.7</v>
      </c>
      <c r="AM35">
        <v>1011.5</v>
      </c>
      <c r="AN35">
        <v>1050.4000000000001</v>
      </c>
      <c r="AO35">
        <v>1091.4000000000001</v>
      </c>
      <c r="AP35">
        <v>1170.5</v>
      </c>
      <c r="AQ35">
        <v>1206.4000000000001</v>
      </c>
      <c r="AR35">
        <v>1243.5999999999999</v>
      </c>
      <c r="AS35">
        <v>1297.0999999999999</v>
      </c>
      <c r="AT35">
        <v>1478.4</v>
      </c>
      <c r="AU35">
        <v>1537.2</v>
      </c>
    </row>
    <row r="36" spans="1:47">
      <c r="A36" s="6" t="s">
        <v>22</v>
      </c>
      <c r="B36" s="7">
        <v>431</v>
      </c>
      <c r="C36" s="8">
        <v>517</v>
      </c>
      <c r="D36" s="7">
        <v>680</v>
      </c>
      <c r="E36" s="8">
        <v>820</v>
      </c>
      <c r="F36" s="7">
        <v>878</v>
      </c>
      <c r="G36" s="8">
        <v>931</v>
      </c>
      <c r="H36" s="7">
        <v>994</v>
      </c>
      <c r="I36" s="8">
        <v>1030</v>
      </c>
      <c r="J36" s="7">
        <v>1080</v>
      </c>
      <c r="K36" s="8">
        <v>1111</v>
      </c>
      <c r="L36" s="7">
        <v>1145</v>
      </c>
      <c r="M36" s="8">
        <v>1188</v>
      </c>
      <c r="N36" s="7">
        <v>1216</v>
      </c>
      <c r="O36" s="8">
        <v>1251</v>
      </c>
      <c r="P36" s="7">
        <v>1301</v>
      </c>
      <c r="Q36" s="8">
        <v>1336</v>
      </c>
      <c r="R36" s="7">
        <v>1378</v>
      </c>
      <c r="S36" s="8">
        <v>1441</v>
      </c>
      <c r="T36" s="7">
        <v>1550</v>
      </c>
      <c r="U36" s="8">
        <v>1780</v>
      </c>
      <c r="V36" s="9">
        <v>1837</v>
      </c>
      <c r="Z36">
        <v>4.8</v>
      </c>
      <c r="AA36">
        <v>343.7</v>
      </c>
      <c r="AB36">
        <v>435.9</v>
      </c>
      <c r="AC36">
        <v>593.9</v>
      </c>
      <c r="AD36">
        <v>660.8</v>
      </c>
      <c r="AE36">
        <v>729.2</v>
      </c>
      <c r="AF36">
        <v>781.5</v>
      </c>
      <c r="AG36">
        <v>828.1</v>
      </c>
      <c r="AH36">
        <v>872.2</v>
      </c>
      <c r="AI36">
        <v>905.4</v>
      </c>
      <c r="AJ36">
        <v>937</v>
      </c>
      <c r="AK36">
        <v>965.3</v>
      </c>
      <c r="AL36">
        <v>990.9</v>
      </c>
      <c r="AM36">
        <v>1017.7</v>
      </c>
      <c r="AN36">
        <v>1056.2</v>
      </c>
      <c r="AO36">
        <v>1097.5</v>
      </c>
      <c r="AP36">
        <v>1175.8</v>
      </c>
      <c r="AQ36">
        <v>1211.4000000000001</v>
      </c>
      <c r="AR36">
        <v>1248.8</v>
      </c>
      <c r="AS36">
        <v>1303</v>
      </c>
      <c r="AT36">
        <v>1486.1</v>
      </c>
      <c r="AU36">
        <v>1545.3</v>
      </c>
    </row>
    <row r="37" spans="1:47">
      <c r="A37" s="6" t="s">
        <v>23</v>
      </c>
      <c r="B37" s="7">
        <v>428</v>
      </c>
      <c r="C37" s="8">
        <v>511</v>
      </c>
      <c r="D37" s="7">
        <v>670</v>
      </c>
      <c r="E37" s="8">
        <v>816</v>
      </c>
      <c r="F37" s="7">
        <v>872</v>
      </c>
      <c r="G37" s="8">
        <v>924</v>
      </c>
      <c r="H37" s="7">
        <v>987</v>
      </c>
      <c r="I37" s="8">
        <v>1022</v>
      </c>
      <c r="J37" s="7">
        <v>1075</v>
      </c>
      <c r="K37" s="8">
        <v>1106</v>
      </c>
      <c r="L37" s="7">
        <v>1143</v>
      </c>
      <c r="M37" s="8">
        <v>1190</v>
      </c>
      <c r="N37" s="7">
        <v>1218</v>
      </c>
      <c r="O37" s="8">
        <v>1253</v>
      </c>
      <c r="P37" s="7">
        <v>1303</v>
      </c>
      <c r="Q37" s="8">
        <v>1336</v>
      </c>
      <c r="R37" s="7">
        <v>1380</v>
      </c>
      <c r="S37" s="8">
        <v>1446</v>
      </c>
      <c r="T37" s="7">
        <v>1558</v>
      </c>
      <c r="U37" s="8">
        <v>1788</v>
      </c>
      <c r="V37" s="9">
        <v>1843</v>
      </c>
      <c r="Z37">
        <v>4.8</v>
      </c>
      <c r="AA37">
        <v>347.4</v>
      </c>
      <c r="AB37">
        <v>440.2</v>
      </c>
      <c r="AC37">
        <v>599.4</v>
      </c>
      <c r="AD37">
        <v>667.3</v>
      </c>
      <c r="AE37">
        <v>735.8</v>
      </c>
      <c r="AF37">
        <v>788.2</v>
      </c>
      <c r="AG37">
        <v>835.2</v>
      </c>
      <c r="AH37">
        <v>879.5</v>
      </c>
      <c r="AI37">
        <v>912.5</v>
      </c>
      <c r="AJ37">
        <v>944.1</v>
      </c>
      <c r="AK37">
        <v>971.7</v>
      </c>
      <c r="AL37">
        <v>997.1</v>
      </c>
      <c r="AM37">
        <v>1023.9</v>
      </c>
      <c r="AN37">
        <v>1062</v>
      </c>
      <c r="AO37">
        <v>1103.5</v>
      </c>
      <c r="AP37">
        <v>1181</v>
      </c>
      <c r="AQ37">
        <v>1216.4000000000001</v>
      </c>
      <c r="AR37">
        <v>1253.9000000000001</v>
      </c>
      <c r="AS37">
        <v>1308.8</v>
      </c>
      <c r="AT37">
        <v>1493.7</v>
      </c>
      <c r="AU37">
        <v>1553.4</v>
      </c>
    </row>
    <row r="38" spans="1:47" ht="17" thickBot="1">
      <c r="A38" s="10" t="s">
        <v>24</v>
      </c>
      <c r="B38" s="11">
        <v>424</v>
      </c>
      <c r="C38" s="12">
        <v>504</v>
      </c>
      <c r="D38" s="11">
        <v>658</v>
      </c>
      <c r="E38" s="12">
        <v>809</v>
      </c>
      <c r="F38" s="11">
        <v>864</v>
      </c>
      <c r="G38" s="12">
        <v>915</v>
      </c>
      <c r="H38" s="11">
        <v>979</v>
      </c>
      <c r="I38" s="12">
        <v>1012</v>
      </c>
      <c r="J38" s="11">
        <v>1068</v>
      </c>
      <c r="K38" s="12">
        <v>1099</v>
      </c>
      <c r="L38" s="11">
        <v>1139</v>
      </c>
      <c r="M38" s="12">
        <v>1190</v>
      </c>
      <c r="N38" s="11">
        <v>1218</v>
      </c>
      <c r="O38" s="12">
        <v>1255</v>
      </c>
      <c r="P38" s="11">
        <v>1305</v>
      </c>
      <c r="Q38" s="12">
        <v>1336</v>
      </c>
      <c r="R38" s="11">
        <v>1381</v>
      </c>
      <c r="S38" s="12">
        <v>1450</v>
      </c>
      <c r="T38" s="11">
        <v>1566</v>
      </c>
      <c r="U38" s="12">
        <v>1794</v>
      </c>
      <c r="V38" s="13">
        <v>1848</v>
      </c>
      <c r="Z38">
        <v>4.9000000000000004</v>
      </c>
      <c r="AA38">
        <v>351.1</v>
      </c>
      <c r="AB38">
        <v>444.4</v>
      </c>
      <c r="AC38">
        <v>604.70000000000005</v>
      </c>
      <c r="AD38">
        <v>673.7</v>
      </c>
      <c r="AE38">
        <v>742.2</v>
      </c>
      <c r="AF38">
        <v>794.8</v>
      </c>
      <c r="AG38">
        <v>842.3</v>
      </c>
      <c r="AH38">
        <v>886.6</v>
      </c>
      <c r="AI38">
        <v>919.5</v>
      </c>
      <c r="AJ38">
        <v>951.1</v>
      </c>
      <c r="AK38">
        <v>978</v>
      </c>
      <c r="AL38">
        <v>1003.2</v>
      </c>
      <c r="AM38">
        <v>1029.9000000000001</v>
      </c>
      <c r="AN38">
        <v>1067.7</v>
      </c>
      <c r="AO38">
        <v>1109.4000000000001</v>
      </c>
      <c r="AP38">
        <v>1186.0999999999999</v>
      </c>
      <c r="AQ38">
        <v>1221.3</v>
      </c>
      <c r="AR38">
        <v>1259</v>
      </c>
      <c r="AS38">
        <v>1314.6</v>
      </c>
      <c r="AT38">
        <v>1501.3</v>
      </c>
      <c r="AU38">
        <v>1561.3</v>
      </c>
    </row>
    <row r="39" spans="1:47">
      <c r="A39" s="6" t="s">
        <v>33</v>
      </c>
      <c r="B39" s="7">
        <v>419</v>
      </c>
      <c r="C39" s="8">
        <v>495</v>
      </c>
      <c r="D39" s="7">
        <v>645</v>
      </c>
      <c r="E39" s="8">
        <v>801</v>
      </c>
      <c r="F39" s="7">
        <v>854</v>
      </c>
      <c r="G39" s="8">
        <v>905</v>
      </c>
      <c r="H39" s="7">
        <v>969</v>
      </c>
      <c r="I39" s="8">
        <v>1000</v>
      </c>
      <c r="J39" s="7">
        <v>1059</v>
      </c>
      <c r="K39" s="8">
        <v>1090</v>
      </c>
      <c r="L39" s="7">
        <v>1135</v>
      </c>
      <c r="M39" s="8">
        <v>1189</v>
      </c>
      <c r="N39" s="7">
        <v>1217</v>
      </c>
      <c r="O39" s="8">
        <v>1255</v>
      </c>
      <c r="P39" s="7">
        <v>1306</v>
      </c>
      <c r="Q39" s="8">
        <v>1334</v>
      </c>
      <c r="R39" s="7">
        <v>1381</v>
      </c>
      <c r="S39" s="8">
        <v>1453</v>
      </c>
      <c r="T39" s="7">
        <v>1573</v>
      </c>
      <c r="U39" s="8">
        <v>1800</v>
      </c>
      <c r="V39" s="9">
        <v>1851</v>
      </c>
      <c r="Z39">
        <v>5</v>
      </c>
      <c r="AA39">
        <v>354.7</v>
      </c>
      <c r="AB39">
        <v>448.5</v>
      </c>
      <c r="AC39">
        <v>609.79999999999995</v>
      </c>
      <c r="AD39">
        <v>679.9</v>
      </c>
      <c r="AE39">
        <v>748.5</v>
      </c>
      <c r="AF39">
        <v>801.3</v>
      </c>
      <c r="AG39">
        <v>849.1</v>
      </c>
      <c r="AH39">
        <v>893.5</v>
      </c>
      <c r="AI39">
        <v>926.4</v>
      </c>
      <c r="AJ39">
        <v>957.9</v>
      </c>
      <c r="AK39">
        <v>984.2</v>
      </c>
      <c r="AL39">
        <v>1009.1</v>
      </c>
      <c r="AM39">
        <v>1035.8</v>
      </c>
      <c r="AN39">
        <v>1073.3</v>
      </c>
      <c r="AO39">
        <v>1115.2</v>
      </c>
      <c r="AP39">
        <v>1191.0999999999999</v>
      </c>
      <c r="AQ39">
        <v>1226.0999999999999</v>
      </c>
      <c r="AR39">
        <v>1264</v>
      </c>
      <c r="AS39">
        <v>1320.4</v>
      </c>
      <c r="AT39">
        <v>1508.7</v>
      </c>
      <c r="AU39">
        <v>1569.2</v>
      </c>
    </row>
    <row r="40" spans="1:47">
      <c r="A40" s="6" t="s">
        <v>22</v>
      </c>
      <c r="B40" s="7">
        <v>413</v>
      </c>
      <c r="C40" s="8">
        <v>485</v>
      </c>
      <c r="D40" s="7">
        <v>630</v>
      </c>
      <c r="E40" s="8">
        <v>792</v>
      </c>
      <c r="F40" s="7">
        <v>843</v>
      </c>
      <c r="G40" s="8">
        <v>893</v>
      </c>
      <c r="H40" s="7">
        <v>957</v>
      </c>
      <c r="I40" s="8">
        <v>987</v>
      </c>
      <c r="J40" s="7">
        <v>1049</v>
      </c>
      <c r="K40" s="8">
        <v>1080</v>
      </c>
      <c r="L40" s="7">
        <v>1128</v>
      </c>
      <c r="M40" s="8">
        <v>1186</v>
      </c>
      <c r="N40" s="7">
        <v>1216</v>
      </c>
      <c r="O40" s="8">
        <v>1254</v>
      </c>
      <c r="P40" s="7">
        <v>1305</v>
      </c>
      <c r="Q40" s="8">
        <v>1331</v>
      </c>
      <c r="R40" s="7">
        <v>1381</v>
      </c>
      <c r="S40" s="8">
        <v>1455</v>
      </c>
      <c r="T40" s="7">
        <v>1580</v>
      </c>
      <c r="U40" s="8">
        <v>1804</v>
      </c>
      <c r="V40" s="9">
        <v>1853</v>
      </c>
      <c r="Z40">
        <v>5.0999999999999996</v>
      </c>
      <c r="AA40">
        <v>358.2</v>
      </c>
      <c r="AB40">
        <v>452.5</v>
      </c>
      <c r="AC40">
        <v>614.9</v>
      </c>
      <c r="AD40">
        <v>686.1</v>
      </c>
      <c r="AE40">
        <v>754.7</v>
      </c>
      <c r="AF40">
        <v>807.6</v>
      </c>
      <c r="AG40">
        <v>855.9</v>
      </c>
      <c r="AH40">
        <v>900.3</v>
      </c>
      <c r="AI40">
        <v>933.1</v>
      </c>
      <c r="AJ40">
        <v>964.6</v>
      </c>
      <c r="AK40">
        <v>990.3</v>
      </c>
      <c r="AL40">
        <v>1015</v>
      </c>
      <c r="AM40">
        <v>1041.7</v>
      </c>
      <c r="AN40">
        <v>1078.9000000000001</v>
      </c>
      <c r="AO40">
        <v>1121</v>
      </c>
      <c r="AP40">
        <v>1196</v>
      </c>
      <c r="AQ40">
        <v>1230.8</v>
      </c>
      <c r="AR40">
        <v>1269</v>
      </c>
      <c r="AS40">
        <v>1326.1</v>
      </c>
      <c r="AT40">
        <v>1516.1</v>
      </c>
      <c r="AU40">
        <v>1576.9</v>
      </c>
    </row>
    <row r="41" spans="1:47">
      <c r="A41" s="6" t="s">
        <v>23</v>
      </c>
      <c r="B41" s="7">
        <v>406</v>
      </c>
      <c r="C41" s="8">
        <v>474</v>
      </c>
      <c r="D41" s="7">
        <v>613</v>
      </c>
      <c r="E41" s="8">
        <v>781</v>
      </c>
      <c r="F41" s="7">
        <v>830</v>
      </c>
      <c r="G41" s="8">
        <v>879</v>
      </c>
      <c r="H41" s="7">
        <v>943</v>
      </c>
      <c r="I41" s="8">
        <v>971</v>
      </c>
      <c r="J41" s="7">
        <v>1036</v>
      </c>
      <c r="K41" s="8">
        <v>1067</v>
      </c>
      <c r="L41" s="7">
        <v>1121</v>
      </c>
      <c r="M41" s="8">
        <v>1183</v>
      </c>
      <c r="N41" s="7">
        <v>1212</v>
      </c>
      <c r="O41" s="8">
        <v>1253</v>
      </c>
      <c r="P41" s="7">
        <v>1303</v>
      </c>
      <c r="Q41" s="8">
        <v>1327</v>
      </c>
      <c r="R41" s="7">
        <v>1379</v>
      </c>
      <c r="S41" s="8">
        <v>1456</v>
      </c>
      <c r="T41" s="7">
        <v>1586</v>
      </c>
      <c r="U41" s="8">
        <v>1808</v>
      </c>
      <c r="V41" s="9">
        <v>1854</v>
      </c>
      <c r="Z41">
        <v>5.2</v>
      </c>
      <c r="AA41">
        <v>361.7</v>
      </c>
      <c r="AB41">
        <v>456.4</v>
      </c>
      <c r="AC41">
        <v>619.70000000000005</v>
      </c>
      <c r="AD41">
        <v>692</v>
      </c>
      <c r="AE41">
        <v>760.7</v>
      </c>
      <c r="AF41">
        <v>813.8</v>
      </c>
      <c r="AG41">
        <v>862.4</v>
      </c>
      <c r="AH41">
        <v>906.9</v>
      </c>
      <c r="AI41">
        <v>939.7</v>
      </c>
      <c r="AJ41">
        <v>971.1</v>
      </c>
      <c r="AK41">
        <v>996.2</v>
      </c>
      <c r="AL41">
        <v>1020.8</v>
      </c>
      <c r="AM41">
        <v>1047.5</v>
      </c>
      <c r="AN41">
        <v>1084.3</v>
      </c>
      <c r="AO41">
        <v>1126.5999999999999</v>
      </c>
      <c r="AP41">
        <v>1200.9000000000001</v>
      </c>
      <c r="AQ41">
        <v>1235.5</v>
      </c>
      <c r="AR41">
        <v>1273.9000000000001</v>
      </c>
      <c r="AS41">
        <v>1331.7</v>
      </c>
      <c r="AT41">
        <v>1523.3</v>
      </c>
      <c r="AU41">
        <v>1584.5</v>
      </c>
    </row>
    <row r="42" spans="1:47" ht="17" thickBot="1">
      <c r="A42" s="10" t="s">
        <v>24</v>
      </c>
      <c r="B42" s="11">
        <v>398</v>
      </c>
      <c r="C42" s="12">
        <v>462</v>
      </c>
      <c r="D42" s="11">
        <v>595</v>
      </c>
      <c r="E42" s="12">
        <v>768</v>
      </c>
      <c r="F42" s="11">
        <v>815</v>
      </c>
      <c r="G42" s="12">
        <v>863</v>
      </c>
      <c r="H42" s="11">
        <v>927</v>
      </c>
      <c r="I42" s="12">
        <v>954</v>
      </c>
      <c r="J42" s="11">
        <v>1022</v>
      </c>
      <c r="K42" s="12">
        <v>1053</v>
      </c>
      <c r="L42" s="11">
        <v>1112</v>
      </c>
      <c r="M42" s="12">
        <v>1178</v>
      </c>
      <c r="N42" s="11">
        <v>1208</v>
      </c>
      <c r="O42" s="12">
        <v>1250</v>
      </c>
      <c r="P42" s="11">
        <v>1301</v>
      </c>
      <c r="Q42" s="12">
        <v>1322</v>
      </c>
      <c r="R42" s="11">
        <v>1377</v>
      </c>
      <c r="S42" s="12">
        <v>1457</v>
      </c>
      <c r="T42" s="11">
        <v>1591</v>
      </c>
      <c r="U42" s="12">
        <v>1810</v>
      </c>
      <c r="V42" s="13">
        <v>1853</v>
      </c>
      <c r="Z42">
        <v>5.2</v>
      </c>
      <c r="AA42">
        <v>365</v>
      </c>
      <c r="AB42">
        <v>460.2</v>
      </c>
      <c r="AC42">
        <v>624.5</v>
      </c>
      <c r="AD42">
        <v>697.9</v>
      </c>
      <c r="AE42">
        <v>766.6</v>
      </c>
      <c r="AF42">
        <v>819.8</v>
      </c>
      <c r="AG42">
        <v>868.9</v>
      </c>
      <c r="AH42">
        <v>913.4</v>
      </c>
      <c r="AI42">
        <v>946.1</v>
      </c>
      <c r="AJ42">
        <v>977.6</v>
      </c>
      <c r="AK42">
        <v>1002</v>
      </c>
      <c r="AL42">
        <v>1026.5</v>
      </c>
      <c r="AM42">
        <v>1053.0999999999999</v>
      </c>
      <c r="AN42">
        <v>1089.7</v>
      </c>
      <c r="AO42">
        <v>1132.2</v>
      </c>
      <c r="AP42">
        <v>1205.5999999999999</v>
      </c>
      <c r="AQ42">
        <v>1240.0999999999999</v>
      </c>
      <c r="AR42">
        <v>1278.7</v>
      </c>
      <c r="AS42">
        <v>1337.3</v>
      </c>
      <c r="AT42">
        <v>1530.5</v>
      </c>
      <c r="AU42">
        <v>1592.1</v>
      </c>
    </row>
    <row r="43" spans="1:47" ht="17" thickBot="1">
      <c r="A43" s="10" t="s">
        <v>34</v>
      </c>
      <c r="B43" s="11">
        <v>389</v>
      </c>
      <c r="C43" s="12">
        <v>448</v>
      </c>
      <c r="D43" s="11">
        <v>575</v>
      </c>
      <c r="E43" s="12">
        <v>753</v>
      </c>
      <c r="F43" s="11">
        <v>798</v>
      </c>
      <c r="G43" s="12">
        <v>845</v>
      </c>
      <c r="H43" s="11">
        <v>910</v>
      </c>
      <c r="I43" s="12">
        <v>934</v>
      </c>
      <c r="J43" s="11">
        <v>1006</v>
      </c>
      <c r="K43" s="12">
        <v>1038</v>
      </c>
      <c r="L43" s="11">
        <v>1102</v>
      </c>
      <c r="M43" s="12">
        <v>1172</v>
      </c>
      <c r="N43" s="11">
        <v>1203</v>
      </c>
      <c r="O43" s="12">
        <v>1246</v>
      </c>
      <c r="P43" s="11">
        <v>1297</v>
      </c>
      <c r="Q43" s="12">
        <v>1316</v>
      </c>
      <c r="R43" s="11">
        <v>1373</v>
      </c>
      <c r="S43" s="12">
        <v>1457</v>
      </c>
      <c r="T43" s="11">
        <v>1595</v>
      </c>
      <c r="U43" s="12">
        <v>1811</v>
      </c>
      <c r="V43" s="13">
        <v>1851</v>
      </c>
      <c r="Z43">
        <v>5.3</v>
      </c>
      <c r="AA43">
        <v>368.3</v>
      </c>
      <c r="AB43">
        <v>463.9</v>
      </c>
      <c r="AC43">
        <v>629.1</v>
      </c>
      <c r="AD43">
        <v>703.6</v>
      </c>
      <c r="AE43">
        <v>772.4</v>
      </c>
      <c r="AF43">
        <v>825.6</v>
      </c>
      <c r="AG43">
        <v>875.1</v>
      </c>
      <c r="AH43">
        <v>919.7</v>
      </c>
      <c r="AI43">
        <v>952.4</v>
      </c>
      <c r="AJ43">
        <v>983.8</v>
      </c>
      <c r="AK43">
        <v>1007.7</v>
      </c>
      <c r="AL43">
        <v>1032.0999999999999</v>
      </c>
      <c r="AM43">
        <v>1058.7</v>
      </c>
      <c r="AN43">
        <v>1094.9000000000001</v>
      </c>
      <c r="AO43">
        <v>1137.7</v>
      </c>
      <c r="AP43">
        <v>1210.3</v>
      </c>
      <c r="AQ43">
        <v>1244.5999999999999</v>
      </c>
      <c r="AR43">
        <v>1283.4000000000001</v>
      </c>
      <c r="AS43">
        <v>1342.8</v>
      </c>
      <c r="AT43">
        <v>1537.6</v>
      </c>
      <c r="AU43">
        <v>1599.5</v>
      </c>
    </row>
    <row r="44" spans="1:47">
      <c r="Z44">
        <v>5.4</v>
      </c>
      <c r="AA44">
        <v>371.5</v>
      </c>
      <c r="AB44">
        <v>467.5</v>
      </c>
      <c r="AC44">
        <v>633.6</v>
      </c>
      <c r="AD44">
        <v>709.2</v>
      </c>
      <c r="AE44">
        <v>778</v>
      </c>
      <c r="AF44">
        <v>831.4</v>
      </c>
      <c r="AG44">
        <v>881.2</v>
      </c>
      <c r="AH44">
        <v>925.8</v>
      </c>
      <c r="AI44">
        <v>958.5</v>
      </c>
      <c r="AJ44">
        <v>989.9</v>
      </c>
      <c r="AK44">
        <v>1013.3</v>
      </c>
      <c r="AL44">
        <v>1037.5999999999999</v>
      </c>
      <c r="AM44">
        <v>1064.0999999999999</v>
      </c>
      <c r="AN44">
        <v>1100.0999999999999</v>
      </c>
      <c r="AO44">
        <v>1143</v>
      </c>
      <c r="AP44">
        <v>1214.9000000000001</v>
      </c>
      <c r="AQ44">
        <v>1249</v>
      </c>
      <c r="AR44">
        <v>1288.0999999999999</v>
      </c>
      <c r="AS44">
        <v>1348.3</v>
      </c>
      <c r="AT44">
        <v>1544.6</v>
      </c>
      <c r="AU44">
        <v>1606.8</v>
      </c>
    </row>
    <row r="45" spans="1:47">
      <c r="Z45">
        <v>5.5</v>
      </c>
      <c r="AA45">
        <v>374.6</v>
      </c>
      <c r="AB45">
        <v>470.9</v>
      </c>
      <c r="AC45">
        <v>637.9</v>
      </c>
      <c r="AD45">
        <v>714.7</v>
      </c>
      <c r="AE45">
        <v>783.5</v>
      </c>
      <c r="AF45">
        <v>837</v>
      </c>
      <c r="AG45">
        <v>887.2</v>
      </c>
      <c r="AH45">
        <v>931.8</v>
      </c>
      <c r="AI45">
        <v>964.5</v>
      </c>
      <c r="AJ45">
        <v>995.9</v>
      </c>
      <c r="AK45">
        <v>1018.8</v>
      </c>
      <c r="AL45">
        <v>1043</v>
      </c>
      <c r="AM45">
        <v>1069.5</v>
      </c>
      <c r="AN45">
        <v>1105.2</v>
      </c>
      <c r="AO45">
        <v>1148.3</v>
      </c>
      <c r="AP45">
        <v>1219.4000000000001</v>
      </c>
      <c r="AQ45">
        <v>1253.4000000000001</v>
      </c>
      <c r="AR45">
        <v>1292.8</v>
      </c>
      <c r="AS45">
        <v>1353.7</v>
      </c>
      <c r="AT45">
        <v>1551.5</v>
      </c>
      <c r="AU45">
        <v>1614</v>
      </c>
    </row>
    <row r="46" spans="1:47">
      <c r="Z46">
        <v>5.6</v>
      </c>
      <c r="AA46">
        <v>377.7</v>
      </c>
      <c r="AB46">
        <v>474.3</v>
      </c>
      <c r="AC46">
        <v>642.1</v>
      </c>
      <c r="AD46">
        <v>720</v>
      </c>
      <c r="AE46">
        <v>788.8</v>
      </c>
      <c r="AF46">
        <v>842.4</v>
      </c>
      <c r="AG46">
        <v>893</v>
      </c>
      <c r="AH46">
        <v>937.7</v>
      </c>
      <c r="AI46">
        <v>970.4</v>
      </c>
      <c r="AJ46">
        <v>1001.7</v>
      </c>
      <c r="AK46">
        <v>1024.2</v>
      </c>
      <c r="AL46">
        <v>1048.3</v>
      </c>
      <c r="AM46">
        <v>1074.8</v>
      </c>
      <c r="AN46">
        <v>1110.2</v>
      </c>
      <c r="AO46">
        <v>1153.5</v>
      </c>
      <c r="AP46">
        <v>1223.8</v>
      </c>
      <c r="AQ46">
        <v>1257.7</v>
      </c>
      <c r="AR46">
        <v>1297.3</v>
      </c>
      <c r="AS46">
        <v>1359</v>
      </c>
      <c r="AT46">
        <v>1558.3</v>
      </c>
      <c r="AU46">
        <v>1621.1</v>
      </c>
    </row>
    <row r="47" spans="1:47">
      <c r="Z47">
        <v>5.7</v>
      </c>
      <c r="AA47">
        <v>380.7</v>
      </c>
      <c r="AB47">
        <v>477.6</v>
      </c>
      <c r="AC47">
        <v>646.1</v>
      </c>
      <c r="AD47">
        <v>725.2</v>
      </c>
      <c r="AE47">
        <v>794</v>
      </c>
      <c r="AF47">
        <v>847.7</v>
      </c>
      <c r="AG47">
        <v>898.7</v>
      </c>
      <c r="AH47">
        <v>943.3</v>
      </c>
      <c r="AI47">
        <v>976.1</v>
      </c>
      <c r="AJ47">
        <v>1007.4</v>
      </c>
      <c r="AK47">
        <v>1029.4000000000001</v>
      </c>
      <c r="AL47">
        <v>1053.5</v>
      </c>
      <c r="AM47">
        <v>1080</v>
      </c>
      <c r="AN47">
        <v>1115.2</v>
      </c>
      <c r="AO47">
        <v>1158.7</v>
      </c>
      <c r="AP47">
        <v>1228.0999999999999</v>
      </c>
      <c r="AQ47">
        <v>1261.9000000000001</v>
      </c>
      <c r="AR47">
        <v>1301.8</v>
      </c>
      <c r="AS47">
        <v>1364.3</v>
      </c>
      <c r="AT47">
        <v>1565</v>
      </c>
      <c r="AU47">
        <v>1628.1</v>
      </c>
    </row>
    <row r="48" spans="1:47">
      <c r="Z48">
        <v>5.8</v>
      </c>
      <c r="AA48">
        <v>383.5</v>
      </c>
      <c r="AB48">
        <v>480.8</v>
      </c>
      <c r="AC48">
        <v>650.1</v>
      </c>
      <c r="AD48">
        <v>730.2</v>
      </c>
      <c r="AE48">
        <v>799</v>
      </c>
      <c r="AF48">
        <v>852.8</v>
      </c>
      <c r="AG48">
        <v>904.2</v>
      </c>
      <c r="AH48">
        <v>948.9</v>
      </c>
      <c r="AI48">
        <v>981.7</v>
      </c>
      <c r="AJ48">
        <v>1012.9</v>
      </c>
      <c r="AK48">
        <v>1034.5</v>
      </c>
      <c r="AL48">
        <v>1058.5999999999999</v>
      </c>
      <c r="AM48">
        <v>1085.0999999999999</v>
      </c>
      <c r="AN48">
        <v>1120</v>
      </c>
      <c r="AO48">
        <v>1163.7</v>
      </c>
      <c r="AP48">
        <v>1232.4000000000001</v>
      </c>
      <c r="AQ48">
        <v>1266.0999999999999</v>
      </c>
      <c r="AR48">
        <v>1306.3</v>
      </c>
      <c r="AS48">
        <v>1369.5</v>
      </c>
      <c r="AT48">
        <v>1571.6</v>
      </c>
      <c r="AU48">
        <v>1635</v>
      </c>
    </row>
    <row r="49" spans="26:47">
      <c r="Z49">
        <v>5.8</v>
      </c>
      <c r="AA49">
        <v>386.4</v>
      </c>
      <c r="AB49">
        <v>483.9</v>
      </c>
      <c r="AC49">
        <v>653.79999999999995</v>
      </c>
      <c r="AD49">
        <v>735.2</v>
      </c>
      <c r="AE49">
        <v>803.9</v>
      </c>
      <c r="AF49">
        <v>857.8</v>
      </c>
      <c r="AG49">
        <v>909.6</v>
      </c>
      <c r="AH49">
        <v>954.2</v>
      </c>
      <c r="AI49">
        <v>987.1</v>
      </c>
      <c r="AJ49">
        <v>1018.3</v>
      </c>
      <c r="AK49">
        <v>1039.5999999999999</v>
      </c>
      <c r="AL49">
        <v>1063.5999999999999</v>
      </c>
      <c r="AM49">
        <v>1090.0999999999999</v>
      </c>
      <c r="AN49">
        <v>1124.8</v>
      </c>
      <c r="AO49">
        <v>1168.5999999999999</v>
      </c>
      <c r="AP49">
        <v>1236.5</v>
      </c>
      <c r="AQ49">
        <v>1270.2</v>
      </c>
      <c r="AR49">
        <v>1310.5999999999999</v>
      </c>
      <c r="AS49">
        <v>1374.7</v>
      </c>
      <c r="AT49">
        <v>1578.2</v>
      </c>
      <c r="AU49">
        <v>1641.7</v>
      </c>
    </row>
    <row r="50" spans="26:47">
      <c r="Z50">
        <v>5.9</v>
      </c>
      <c r="AA50">
        <v>389.1</v>
      </c>
      <c r="AB50">
        <v>486.8</v>
      </c>
      <c r="AC50">
        <v>657.5</v>
      </c>
      <c r="AD50">
        <v>740</v>
      </c>
      <c r="AE50">
        <v>808.7</v>
      </c>
      <c r="AF50">
        <v>862.7</v>
      </c>
      <c r="AG50">
        <v>914.8</v>
      </c>
      <c r="AH50">
        <v>959.4</v>
      </c>
      <c r="AI50">
        <v>992.3</v>
      </c>
      <c r="AJ50">
        <v>1023.6</v>
      </c>
      <c r="AK50">
        <v>1044.5</v>
      </c>
      <c r="AL50">
        <v>1068.5</v>
      </c>
      <c r="AM50">
        <v>1095</v>
      </c>
      <c r="AN50">
        <v>1129.4000000000001</v>
      </c>
      <c r="AO50">
        <v>1173.5</v>
      </c>
      <c r="AP50">
        <v>1240.5999999999999</v>
      </c>
      <c r="AQ50">
        <v>1274.2</v>
      </c>
      <c r="AR50">
        <v>1314.9</v>
      </c>
      <c r="AS50">
        <v>1379.8</v>
      </c>
      <c r="AT50">
        <v>1584.6</v>
      </c>
      <c r="AU50">
        <v>1648.4</v>
      </c>
    </row>
    <row r="51" spans="26:47">
      <c r="Z51">
        <v>6</v>
      </c>
      <c r="AA51">
        <v>391.8</v>
      </c>
      <c r="AB51">
        <v>489.7</v>
      </c>
      <c r="AC51">
        <v>661</v>
      </c>
      <c r="AD51">
        <v>744.6</v>
      </c>
      <c r="AE51">
        <v>813.3</v>
      </c>
      <c r="AF51">
        <v>867.4</v>
      </c>
      <c r="AG51">
        <v>919.9</v>
      </c>
      <c r="AH51">
        <v>964.4</v>
      </c>
      <c r="AI51">
        <v>997.5</v>
      </c>
      <c r="AJ51">
        <v>1028.7</v>
      </c>
      <c r="AK51">
        <v>1049.2</v>
      </c>
      <c r="AL51">
        <v>1073.3</v>
      </c>
      <c r="AM51">
        <v>1099.8</v>
      </c>
      <c r="AN51">
        <v>1134</v>
      </c>
      <c r="AO51">
        <v>1178.3</v>
      </c>
      <c r="AP51">
        <v>1244.5999999999999</v>
      </c>
      <c r="AQ51">
        <v>1278.0999999999999</v>
      </c>
      <c r="AR51">
        <v>1319.2</v>
      </c>
      <c r="AS51">
        <v>1384.9</v>
      </c>
      <c r="AT51">
        <v>1591</v>
      </c>
      <c r="AU51">
        <v>1655</v>
      </c>
    </row>
    <row r="52" spans="26:47">
      <c r="Z52">
        <v>6.1</v>
      </c>
      <c r="AA52">
        <v>394.3</v>
      </c>
      <c r="AB52">
        <v>492.5</v>
      </c>
      <c r="AC52">
        <v>664.3</v>
      </c>
      <c r="AD52">
        <v>749.2</v>
      </c>
      <c r="AE52">
        <v>817.8</v>
      </c>
      <c r="AF52">
        <v>871.9</v>
      </c>
      <c r="AG52">
        <v>924.8</v>
      </c>
      <c r="AH52">
        <v>969.3</v>
      </c>
      <c r="AI52">
        <v>1002.4</v>
      </c>
      <c r="AJ52">
        <v>1033.7</v>
      </c>
      <c r="AK52">
        <v>1053.9000000000001</v>
      </c>
      <c r="AL52">
        <v>1078</v>
      </c>
      <c r="AM52">
        <v>1104.5</v>
      </c>
      <c r="AN52">
        <v>1138.5</v>
      </c>
      <c r="AO52">
        <v>1182.9000000000001</v>
      </c>
      <c r="AP52">
        <v>1248.5</v>
      </c>
      <c r="AQ52">
        <v>1282</v>
      </c>
      <c r="AR52">
        <v>1323.4</v>
      </c>
      <c r="AS52">
        <v>1389.9</v>
      </c>
      <c r="AT52">
        <v>1597.3</v>
      </c>
      <c r="AU52">
        <v>1661.4</v>
      </c>
    </row>
    <row r="53" spans="26:47">
      <c r="Z53">
        <v>6.2</v>
      </c>
      <c r="AA53">
        <v>396.8</v>
      </c>
      <c r="AB53">
        <v>495.2</v>
      </c>
      <c r="AC53">
        <v>667.6</v>
      </c>
      <c r="AD53">
        <v>753.6</v>
      </c>
      <c r="AE53">
        <v>822.1</v>
      </c>
      <c r="AF53">
        <v>876.4</v>
      </c>
      <c r="AG53">
        <v>929.5</v>
      </c>
      <c r="AH53">
        <v>974</v>
      </c>
      <c r="AI53">
        <v>1007.3</v>
      </c>
      <c r="AJ53">
        <v>1038.5</v>
      </c>
      <c r="AK53">
        <v>1058.4000000000001</v>
      </c>
      <c r="AL53">
        <v>1082.5999999999999</v>
      </c>
      <c r="AM53">
        <v>1109.0999999999999</v>
      </c>
      <c r="AN53">
        <v>1142.9000000000001</v>
      </c>
      <c r="AO53">
        <v>1187.5</v>
      </c>
      <c r="AP53">
        <v>1252.4000000000001</v>
      </c>
      <c r="AQ53">
        <v>1285.8</v>
      </c>
      <c r="AR53">
        <v>1327.5</v>
      </c>
      <c r="AS53">
        <v>1394.9</v>
      </c>
      <c r="AT53">
        <v>1603.4</v>
      </c>
      <c r="AU53">
        <v>1667.8</v>
      </c>
    </row>
    <row r="54" spans="26:47">
      <c r="Z54">
        <v>6.2</v>
      </c>
      <c r="AA54">
        <v>399.3</v>
      </c>
      <c r="AB54">
        <v>497.8</v>
      </c>
      <c r="AC54">
        <v>670.7</v>
      </c>
      <c r="AD54">
        <v>757.9</v>
      </c>
      <c r="AE54">
        <v>826.3</v>
      </c>
      <c r="AF54">
        <v>880.6</v>
      </c>
      <c r="AG54">
        <v>934.1</v>
      </c>
      <c r="AH54">
        <v>978.6</v>
      </c>
      <c r="AI54">
        <v>1012</v>
      </c>
      <c r="AJ54">
        <v>1043.0999999999999</v>
      </c>
      <c r="AK54">
        <v>1062.9000000000001</v>
      </c>
      <c r="AL54">
        <v>1087.0999999999999</v>
      </c>
      <c r="AM54">
        <v>1113.5999999999999</v>
      </c>
      <c r="AN54">
        <v>1147.3</v>
      </c>
      <c r="AO54">
        <v>1192</v>
      </c>
      <c r="AP54">
        <v>1256.0999999999999</v>
      </c>
      <c r="AQ54">
        <v>1289.5</v>
      </c>
      <c r="AR54">
        <v>1331.5</v>
      </c>
      <c r="AS54">
        <v>1399.7</v>
      </c>
      <c r="AT54">
        <v>1609.5</v>
      </c>
      <c r="AU54">
        <v>1674</v>
      </c>
    </row>
    <row r="55" spans="26:47">
      <c r="Z55">
        <v>6.3</v>
      </c>
      <c r="AA55">
        <v>401.6</v>
      </c>
      <c r="AB55">
        <v>500.2</v>
      </c>
      <c r="AC55">
        <v>673.6</v>
      </c>
      <c r="AD55">
        <v>762</v>
      </c>
      <c r="AE55">
        <v>830.4</v>
      </c>
      <c r="AF55">
        <v>884.7</v>
      </c>
      <c r="AG55">
        <v>938.6</v>
      </c>
      <c r="AH55">
        <v>983</v>
      </c>
      <c r="AI55">
        <v>1016.5</v>
      </c>
      <c r="AJ55">
        <v>1047.7</v>
      </c>
      <c r="AK55">
        <v>1067.2</v>
      </c>
      <c r="AL55">
        <v>1091.5</v>
      </c>
      <c r="AM55">
        <v>1118</v>
      </c>
      <c r="AN55">
        <v>1151.5</v>
      </c>
      <c r="AO55">
        <v>1196.5</v>
      </c>
      <c r="AP55">
        <v>1259.7</v>
      </c>
      <c r="AQ55">
        <v>1293.0999999999999</v>
      </c>
      <c r="AR55">
        <v>1335.5</v>
      </c>
      <c r="AS55">
        <v>1404.6</v>
      </c>
      <c r="AT55">
        <v>1615.5</v>
      </c>
      <c r="AU55">
        <v>1680.1</v>
      </c>
    </row>
    <row r="56" spans="26:47">
      <c r="Z56">
        <v>6.4</v>
      </c>
      <c r="AA56">
        <v>403.9</v>
      </c>
      <c r="AB56">
        <v>502.6</v>
      </c>
      <c r="AC56">
        <v>676.4</v>
      </c>
      <c r="AD56">
        <v>766</v>
      </c>
      <c r="AE56">
        <v>834.3</v>
      </c>
      <c r="AF56">
        <v>888.7</v>
      </c>
      <c r="AG56">
        <v>942.9</v>
      </c>
      <c r="AH56">
        <v>987.2</v>
      </c>
      <c r="AI56">
        <v>1020.9</v>
      </c>
      <c r="AJ56">
        <v>1052.0999999999999</v>
      </c>
      <c r="AK56">
        <v>1071.4000000000001</v>
      </c>
      <c r="AL56">
        <v>1095.9000000000001</v>
      </c>
      <c r="AM56">
        <v>1122.3</v>
      </c>
      <c r="AN56">
        <v>1155.7</v>
      </c>
      <c r="AO56">
        <v>1200.8</v>
      </c>
      <c r="AP56">
        <v>1263.3</v>
      </c>
      <c r="AQ56">
        <v>1296.7</v>
      </c>
      <c r="AR56">
        <v>1339.4</v>
      </c>
      <c r="AS56">
        <v>1409.4</v>
      </c>
      <c r="AT56">
        <v>1621.4</v>
      </c>
      <c r="AU56">
        <v>1686.2</v>
      </c>
    </row>
    <row r="57" spans="26:47">
      <c r="Z57">
        <v>6.5</v>
      </c>
      <c r="AA57">
        <v>406</v>
      </c>
      <c r="AB57">
        <v>504.9</v>
      </c>
      <c r="AC57">
        <v>679.1</v>
      </c>
      <c r="AD57">
        <v>769.9</v>
      </c>
      <c r="AE57">
        <v>838.1</v>
      </c>
      <c r="AF57">
        <v>892.6</v>
      </c>
      <c r="AG57">
        <v>947.1</v>
      </c>
      <c r="AH57">
        <v>991.3</v>
      </c>
      <c r="AI57">
        <v>1025.2</v>
      </c>
      <c r="AJ57">
        <v>1056.3</v>
      </c>
      <c r="AK57">
        <v>1075.5</v>
      </c>
      <c r="AL57">
        <v>1100.0999999999999</v>
      </c>
      <c r="AM57">
        <v>1126.5999999999999</v>
      </c>
      <c r="AN57">
        <v>1159.8</v>
      </c>
      <c r="AO57">
        <v>1205</v>
      </c>
      <c r="AP57">
        <v>1266.8</v>
      </c>
      <c r="AQ57">
        <v>1300.2</v>
      </c>
      <c r="AR57">
        <v>1343.3</v>
      </c>
      <c r="AS57">
        <v>1414.1</v>
      </c>
      <c r="AT57">
        <v>1627.3</v>
      </c>
      <c r="AU57">
        <v>1692.1</v>
      </c>
    </row>
    <row r="58" spans="26:47">
      <c r="Z58">
        <v>6.6</v>
      </c>
      <c r="AA58">
        <v>408.2</v>
      </c>
      <c r="AB58">
        <v>507</v>
      </c>
      <c r="AC58">
        <v>681.6</v>
      </c>
      <c r="AD58">
        <v>773.6</v>
      </c>
      <c r="AE58">
        <v>841.8</v>
      </c>
      <c r="AF58">
        <v>896.2</v>
      </c>
      <c r="AG58">
        <v>951.1</v>
      </c>
      <c r="AH58">
        <v>995.2</v>
      </c>
      <c r="AI58">
        <v>1029.3</v>
      </c>
      <c r="AJ58">
        <v>1060.4000000000001</v>
      </c>
      <c r="AK58">
        <v>1079.4000000000001</v>
      </c>
      <c r="AL58">
        <v>1104.2</v>
      </c>
      <c r="AM58">
        <v>1130.7</v>
      </c>
      <c r="AN58">
        <v>1163.7</v>
      </c>
      <c r="AO58">
        <v>1209.2</v>
      </c>
      <c r="AP58">
        <v>1270.2</v>
      </c>
      <c r="AQ58">
        <v>1303.5999999999999</v>
      </c>
      <c r="AR58">
        <v>1347.1</v>
      </c>
      <c r="AS58">
        <v>1418.7</v>
      </c>
      <c r="AT58">
        <v>1633</v>
      </c>
      <c r="AU58">
        <v>1697.9</v>
      </c>
    </row>
    <row r="59" spans="26:47">
      <c r="Z59">
        <v>6.7</v>
      </c>
      <c r="AA59">
        <v>410.2</v>
      </c>
      <c r="AB59">
        <v>509.1</v>
      </c>
      <c r="AC59">
        <v>684</v>
      </c>
      <c r="AD59">
        <v>777.3</v>
      </c>
      <c r="AE59">
        <v>845.3</v>
      </c>
      <c r="AF59">
        <v>899.8</v>
      </c>
      <c r="AG59">
        <v>954.9</v>
      </c>
      <c r="AH59">
        <v>999</v>
      </c>
      <c r="AI59">
        <v>1033.2</v>
      </c>
      <c r="AJ59">
        <v>1064.3</v>
      </c>
      <c r="AK59">
        <v>1083.3</v>
      </c>
      <c r="AL59">
        <v>1108.2</v>
      </c>
      <c r="AM59">
        <v>1134.7</v>
      </c>
      <c r="AN59">
        <v>1167.5999999999999</v>
      </c>
      <c r="AO59">
        <v>1213.3</v>
      </c>
      <c r="AP59">
        <v>1273.5</v>
      </c>
      <c r="AQ59">
        <v>1306.9000000000001</v>
      </c>
      <c r="AR59">
        <v>1350.8</v>
      </c>
      <c r="AS59">
        <v>1423.3</v>
      </c>
      <c r="AT59">
        <v>1638.6</v>
      </c>
      <c r="AU59">
        <v>1703.6</v>
      </c>
    </row>
    <row r="60" spans="26:47">
      <c r="Z60">
        <v>6.8</v>
      </c>
      <c r="AA60">
        <v>412.1</v>
      </c>
      <c r="AB60">
        <v>511.1</v>
      </c>
      <c r="AC60">
        <v>686.3</v>
      </c>
      <c r="AD60">
        <v>780.7</v>
      </c>
      <c r="AE60">
        <v>848.6</v>
      </c>
      <c r="AF60">
        <v>903.2</v>
      </c>
      <c r="AG60">
        <v>958.6</v>
      </c>
      <c r="AH60">
        <v>1002.6</v>
      </c>
      <c r="AI60">
        <v>1037.0999999999999</v>
      </c>
      <c r="AJ60">
        <v>1068.0999999999999</v>
      </c>
      <c r="AK60">
        <v>1087</v>
      </c>
      <c r="AL60">
        <v>1112.2</v>
      </c>
      <c r="AM60">
        <v>1138.7</v>
      </c>
      <c r="AN60">
        <v>1171.5</v>
      </c>
      <c r="AO60">
        <v>1217.2</v>
      </c>
      <c r="AP60">
        <v>1276.7</v>
      </c>
      <c r="AQ60">
        <v>1310.2</v>
      </c>
      <c r="AR60">
        <v>1354.5</v>
      </c>
      <c r="AS60">
        <v>1427.9</v>
      </c>
      <c r="AT60">
        <v>1644.2</v>
      </c>
      <c r="AU60">
        <v>1709.2</v>
      </c>
    </row>
    <row r="61" spans="26:47">
      <c r="Z61">
        <v>6.8</v>
      </c>
      <c r="AA61">
        <v>414</v>
      </c>
      <c r="AB61">
        <v>512.9</v>
      </c>
      <c r="AC61">
        <v>688.4</v>
      </c>
      <c r="AD61">
        <v>784.1</v>
      </c>
      <c r="AE61">
        <v>851.8</v>
      </c>
      <c r="AF61">
        <v>906.4</v>
      </c>
      <c r="AG61">
        <v>962.2</v>
      </c>
      <c r="AH61">
        <v>1006.1</v>
      </c>
      <c r="AI61">
        <v>1040.7</v>
      </c>
      <c r="AJ61">
        <v>1071.8</v>
      </c>
      <c r="AK61">
        <v>1090.5999999999999</v>
      </c>
      <c r="AL61">
        <v>1116</v>
      </c>
      <c r="AM61">
        <v>1142.5</v>
      </c>
      <c r="AN61">
        <v>1175.2</v>
      </c>
      <c r="AO61">
        <v>1221.0999999999999</v>
      </c>
      <c r="AP61">
        <v>1279.9000000000001</v>
      </c>
      <c r="AQ61">
        <v>1313.4</v>
      </c>
      <c r="AR61">
        <v>1358.1</v>
      </c>
      <c r="AS61">
        <v>1432.4</v>
      </c>
      <c r="AT61">
        <v>1649.6</v>
      </c>
      <c r="AU61">
        <v>1714.7</v>
      </c>
    </row>
    <row r="62" spans="26:47">
      <c r="Z62">
        <v>6.9</v>
      </c>
      <c r="AA62">
        <v>415.8</v>
      </c>
      <c r="AB62">
        <v>514.70000000000005</v>
      </c>
      <c r="AC62">
        <v>690.4</v>
      </c>
      <c r="AD62">
        <v>787.3</v>
      </c>
      <c r="AE62">
        <v>854.9</v>
      </c>
      <c r="AF62">
        <v>909.5</v>
      </c>
      <c r="AG62">
        <v>965.6</v>
      </c>
      <c r="AH62">
        <v>1009.3</v>
      </c>
      <c r="AI62">
        <v>1044.3</v>
      </c>
      <c r="AJ62">
        <v>1075.3</v>
      </c>
      <c r="AK62">
        <v>1094.0999999999999</v>
      </c>
      <c r="AL62">
        <v>1119.8</v>
      </c>
      <c r="AM62">
        <v>1146.3</v>
      </c>
      <c r="AN62">
        <v>1178.9000000000001</v>
      </c>
      <c r="AO62">
        <v>1224.9000000000001</v>
      </c>
      <c r="AP62">
        <v>1282.9000000000001</v>
      </c>
      <c r="AQ62">
        <v>1316.5</v>
      </c>
      <c r="AR62">
        <v>1361.6</v>
      </c>
      <c r="AS62">
        <v>1436.8</v>
      </c>
      <c r="AT62">
        <v>1655</v>
      </c>
      <c r="AU62">
        <v>1720.1</v>
      </c>
    </row>
    <row r="63" spans="26:47">
      <c r="Z63">
        <v>7</v>
      </c>
      <c r="AA63">
        <v>417.5</v>
      </c>
      <c r="AB63">
        <v>516.4</v>
      </c>
      <c r="AC63">
        <v>692.2</v>
      </c>
      <c r="AD63">
        <v>790.4</v>
      </c>
      <c r="AE63">
        <v>857.8</v>
      </c>
      <c r="AF63">
        <v>912.5</v>
      </c>
      <c r="AG63">
        <v>968.8</v>
      </c>
      <c r="AH63">
        <v>1012.5</v>
      </c>
      <c r="AI63">
        <v>1047.5999999999999</v>
      </c>
      <c r="AJ63">
        <v>1078.7</v>
      </c>
      <c r="AK63">
        <v>1097.5</v>
      </c>
      <c r="AL63">
        <v>1123.4000000000001</v>
      </c>
      <c r="AM63">
        <v>1149.9000000000001</v>
      </c>
      <c r="AN63">
        <v>1182.4000000000001</v>
      </c>
      <c r="AO63">
        <v>1228.7</v>
      </c>
      <c r="AP63">
        <v>1285.9000000000001</v>
      </c>
      <c r="AQ63">
        <v>1319.6</v>
      </c>
      <c r="AR63">
        <v>1365.1</v>
      </c>
      <c r="AS63">
        <v>1441.2</v>
      </c>
      <c r="AT63">
        <v>1660.3</v>
      </c>
      <c r="AU63">
        <v>1725.4</v>
      </c>
    </row>
    <row r="64" spans="26:47">
      <c r="Z64">
        <v>7.1</v>
      </c>
      <c r="AA64">
        <v>419.2</v>
      </c>
      <c r="AB64">
        <v>517.9</v>
      </c>
      <c r="AC64">
        <v>693.9</v>
      </c>
      <c r="AD64">
        <v>793.3</v>
      </c>
      <c r="AE64">
        <v>860.6</v>
      </c>
      <c r="AF64">
        <v>915.3</v>
      </c>
      <c r="AG64">
        <v>971.9</v>
      </c>
      <c r="AH64">
        <v>1015.4</v>
      </c>
      <c r="AI64">
        <v>1050.9000000000001</v>
      </c>
      <c r="AJ64">
        <v>1081.9000000000001</v>
      </c>
      <c r="AK64">
        <v>1100.8</v>
      </c>
      <c r="AL64">
        <v>1126.9000000000001</v>
      </c>
      <c r="AM64">
        <v>1153.5</v>
      </c>
      <c r="AN64">
        <v>1185.9000000000001</v>
      </c>
      <c r="AO64">
        <v>1232.3</v>
      </c>
      <c r="AP64">
        <v>1288.8</v>
      </c>
      <c r="AQ64">
        <v>1322.6</v>
      </c>
      <c r="AR64">
        <v>1368.5</v>
      </c>
      <c r="AS64">
        <v>1445.5</v>
      </c>
      <c r="AT64">
        <v>1665.4</v>
      </c>
      <c r="AU64">
        <v>1730.6</v>
      </c>
    </row>
    <row r="65" spans="26:47">
      <c r="Z65">
        <v>7.2</v>
      </c>
      <c r="AA65">
        <v>420.7</v>
      </c>
      <c r="AB65">
        <v>519.4</v>
      </c>
      <c r="AC65">
        <v>695.5</v>
      </c>
      <c r="AD65">
        <v>796.2</v>
      </c>
      <c r="AE65">
        <v>863.3</v>
      </c>
      <c r="AF65">
        <v>917.9</v>
      </c>
      <c r="AG65">
        <v>974.9</v>
      </c>
      <c r="AH65">
        <v>1018.2</v>
      </c>
      <c r="AI65">
        <v>1054</v>
      </c>
      <c r="AJ65">
        <v>1085</v>
      </c>
      <c r="AK65">
        <v>1103.9000000000001</v>
      </c>
      <c r="AL65">
        <v>1130.4000000000001</v>
      </c>
      <c r="AM65">
        <v>1157</v>
      </c>
      <c r="AN65">
        <v>1189.3</v>
      </c>
      <c r="AO65">
        <v>1235.8</v>
      </c>
      <c r="AP65">
        <v>1291.5999999999999</v>
      </c>
      <c r="AQ65">
        <v>1325.5</v>
      </c>
      <c r="AR65">
        <v>1371.8</v>
      </c>
      <c r="AS65">
        <v>1449.8</v>
      </c>
      <c r="AT65">
        <v>1670.5</v>
      </c>
      <c r="AU65">
        <v>1735.7</v>
      </c>
    </row>
    <row r="66" spans="26:47">
      <c r="Z66">
        <v>7.2</v>
      </c>
      <c r="AA66">
        <v>422.2</v>
      </c>
      <c r="AB66">
        <v>520.70000000000005</v>
      </c>
      <c r="AC66">
        <v>696.9</v>
      </c>
      <c r="AD66">
        <v>798.9</v>
      </c>
      <c r="AE66">
        <v>865.8</v>
      </c>
      <c r="AF66">
        <v>920.4</v>
      </c>
      <c r="AG66">
        <v>977.7</v>
      </c>
      <c r="AH66">
        <v>1020.9</v>
      </c>
      <c r="AI66">
        <v>1056.9000000000001</v>
      </c>
      <c r="AJ66">
        <v>1087.9000000000001</v>
      </c>
      <c r="AK66">
        <v>1107</v>
      </c>
      <c r="AL66">
        <v>1133.7</v>
      </c>
      <c r="AM66">
        <v>1160.3</v>
      </c>
      <c r="AN66">
        <v>1192.5999999999999</v>
      </c>
      <c r="AO66">
        <v>1239.3</v>
      </c>
      <c r="AP66">
        <v>1294.3</v>
      </c>
      <c r="AQ66">
        <v>1328.3</v>
      </c>
      <c r="AR66">
        <v>1375.1</v>
      </c>
      <c r="AS66">
        <v>1454</v>
      </c>
      <c r="AT66">
        <v>1675.5</v>
      </c>
      <c r="AU66">
        <v>1740.6</v>
      </c>
    </row>
    <row r="67" spans="26:47">
      <c r="Z67">
        <v>7.3</v>
      </c>
      <c r="AA67">
        <v>423.6</v>
      </c>
      <c r="AB67">
        <v>522</v>
      </c>
      <c r="AC67">
        <v>698.2</v>
      </c>
      <c r="AD67">
        <v>801.4</v>
      </c>
      <c r="AE67">
        <v>868.2</v>
      </c>
      <c r="AF67">
        <v>922.8</v>
      </c>
      <c r="AG67">
        <v>980.3</v>
      </c>
      <c r="AH67">
        <v>1023.4</v>
      </c>
      <c r="AI67">
        <v>1059.7</v>
      </c>
      <c r="AJ67">
        <v>1090.7</v>
      </c>
      <c r="AK67">
        <v>1109.9000000000001</v>
      </c>
      <c r="AL67">
        <v>1137</v>
      </c>
      <c r="AM67">
        <v>1163.5999999999999</v>
      </c>
      <c r="AN67">
        <v>1195.8</v>
      </c>
      <c r="AO67">
        <v>1242.5999999999999</v>
      </c>
      <c r="AP67">
        <v>1296.9000000000001</v>
      </c>
      <c r="AQ67">
        <v>1331.1</v>
      </c>
      <c r="AR67">
        <v>1378.3</v>
      </c>
      <c r="AS67">
        <v>1458.1</v>
      </c>
      <c r="AT67">
        <v>1680.4</v>
      </c>
      <c r="AU67">
        <v>1745.5</v>
      </c>
    </row>
    <row r="68" spans="26:47">
      <c r="Z68">
        <v>7.4</v>
      </c>
      <c r="AA68">
        <v>424.9</v>
      </c>
      <c r="AB68">
        <v>523.20000000000005</v>
      </c>
      <c r="AC68">
        <v>699.4</v>
      </c>
      <c r="AD68">
        <v>803.9</v>
      </c>
      <c r="AE68">
        <v>870.4</v>
      </c>
      <c r="AF68">
        <v>925</v>
      </c>
      <c r="AG68">
        <v>982.8</v>
      </c>
      <c r="AH68">
        <v>1025.7</v>
      </c>
      <c r="AI68">
        <v>1062.4000000000001</v>
      </c>
      <c r="AJ68">
        <v>1093.4000000000001</v>
      </c>
      <c r="AK68">
        <v>1112.7</v>
      </c>
      <c r="AL68">
        <v>1140.2</v>
      </c>
      <c r="AM68">
        <v>1166.8</v>
      </c>
      <c r="AN68">
        <v>1199</v>
      </c>
      <c r="AO68">
        <v>1245.9000000000001</v>
      </c>
      <c r="AP68">
        <v>1299.5</v>
      </c>
      <c r="AQ68">
        <v>1333.7</v>
      </c>
      <c r="AR68">
        <v>1381.5</v>
      </c>
      <c r="AS68">
        <v>1462.2</v>
      </c>
      <c r="AT68">
        <v>1685.3</v>
      </c>
      <c r="AU68">
        <v>1750.2</v>
      </c>
    </row>
    <row r="69" spans="26:47">
      <c r="Z69">
        <v>7.5</v>
      </c>
      <c r="AA69">
        <v>426.2</v>
      </c>
      <c r="AB69">
        <v>524.20000000000005</v>
      </c>
      <c r="AC69">
        <v>700.4</v>
      </c>
      <c r="AD69">
        <v>806.2</v>
      </c>
      <c r="AE69">
        <v>872.5</v>
      </c>
      <c r="AF69">
        <v>927.1</v>
      </c>
      <c r="AG69">
        <v>985.1</v>
      </c>
      <c r="AH69">
        <v>1027.9000000000001</v>
      </c>
      <c r="AI69">
        <v>1064.9000000000001</v>
      </c>
      <c r="AJ69">
        <v>1095.9000000000001</v>
      </c>
      <c r="AK69">
        <v>1115.4000000000001</v>
      </c>
      <c r="AL69">
        <v>1143.2</v>
      </c>
      <c r="AM69">
        <v>1169.9000000000001</v>
      </c>
      <c r="AN69">
        <v>1202</v>
      </c>
      <c r="AO69">
        <v>1249.0999999999999</v>
      </c>
      <c r="AP69">
        <v>1301.9000000000001</v>
      </c>
      <c r="AQ69">
        <v>1336.4</v>
      </c>
      <c r="AR69">
        <v>1384.5</v>
      </c>
      <c r="AS69">
        <v>1466.3</v>
      </c>
      <c r="AT69">
        <v>1690</v>
      </c>
      <c r="AU69">
        <v>1754.9</v>
      </c>
    </row>
    <row r="70" spans="26:47">
      <c r="Z70">
        <v>7.6</v>
      </c>
      <c r="AA70">
        <v>427.3</v>
      </c>
      <c r="AB70">
        <v>525.20000000000005</v>
      </c>
      <c r="AC70">
        <v>701.2</v>
      </c>
      <c r="AD70">
        <v>808.3</v>
      </c>
      <c r="AE70">
        <v>874.5</v>
      </c>
      <c r="AF70">
        <v>929.1</v>
      </c>
      <c r="AG70">
        <v>987.3</v>
      </c>
      <c r="AH70">
        <v>1029.9000000000001</v>
      </c>
      <c r="AI70">
        <v>1067.3</v>
      </c>
      <c r="AJ70">
        <v>1098.3</v>
      </c>
      <c r="AK70">
        <v>1117.9000000000001</v>
      </c>
      <c r="AL70">
        <v>1146.2</v>
      </c>
      <c r="AM70">
        <v>1172.9000000000001</v>
      </c>
      <c r="AN70">
        <v>1205</v>
      </c>
      <c r="AO70">
        <v>1252.2</v>
      </c>
      <c r="AP70">
        <v>1304.3</v>
      </c>
      <c r="AQ70">
        <v>1338.9</v>
      </c>
      <c r="AR70">
        <v>1387.6</v>
      </c>
      <c r="AS70">
        <v>1470.2</v>
      </c>
      <c r="AT70">
        <v>1694.6</v>
      </c>
      <c r="AU70">
        <v>1759.4</v>
      </c>
    </row>
    <row r="71" spans="26:47">
      <c r="Z71">
        <v>7.7</v>
      </c>
      <c r="AA71">
        <v>428.4</v>
      </c>
      <c r="AB71">
        <v>526</v>
      </c>
      <c r="AC71">
        <v>702</v>
      </c>
      <c r="AD71">
        <v>810.4</v>
      </c>
      <c r="AE71">
        <v>876.3</v>
      </c>
      <c r="AF71">
        <v>930.8</v>
      </c>
      <c r="AG71">
        <v>989.4</v>
      </c>
      <c r="AH71">
        <v>1031.8</v>
      </c>
      <c r="AI71">
        <v>1069.5</v>
      </c>
      <c r="AJ71">
        <v>1100.5</v>
      </c>
      <c r="AK71">
        <v>1120.4000000000001</v>
      </c>
      <c r="AL71">
        <v>1149</v>
      </c>
      <c r="AM71">
        <v>1175.8</v>
      </c>
      <c r="AN71">
        <v>1207.9000000000001</v>
      </c>
      <c r="AO71">
        <v>1255.2</v>
      </c>
      <c r="AP71">
        <v>1306.5999999999999</v>
      </c>
      <c r="AQ71">
        <v>1341.4</v>
      </c>
      <c r="AR71">
        <v>1390.5</v>
      </c>
      <c r="AS71">
        <v>1474.2</v>
      </c>
      <c r="AT71">
        <v>1699.2</v>
      </c>
      <c r="AU71">
        <v>1763.9</v>
      </c>
    </row>
    <row r="72" spans="26:47">
      <c r="Z72">
        <v>7.8</v>
      </c>
      <c r="AA72">
        <v>429.4</v>
      </c>
      <c r="AB72">
        <v>526.79999999999995</v>
      </c>
      <c r="AC72">
        <v>702.6</v>
      </c>
      <c r="AD72">
        <v>812.3</v>
      </c>
      <c r="AE72">
        <v>878</v>
      </c>
      <c r="AF72">
        <v>932.5</v>
      </c>
      <c r="AG72">
        <v>991.3</v>
      </c>
      <c r="AH72">
        <v>1033.5</v>
      </c>
      <c r="AI72">
        <v>1071.5999999999999</v>
      </c>
      <c r="AJ72">
        <v>1102.5999999999999</v>
      </c>
      <c r="AK72">
        <v>1122.7</v>
      </c>
      <c r="AL72">
        <v>1151.8</v>
      </c>
      <c r="AM72">
        <v>1178.5999999999999</v>
      </c>
      <c r="AN72">
        <v>1210.7</v>
      </c>
      <c r="AO72">
        <v>1258.2</v>
      </c>
      <c r="AP72">
        <v>1308.8</v>
      </c>
      <c r="AQ72">
        <v>1343.8</v>
      </c>
      <c r="AR72">
        <v>1393.4</v>
      </c>
      <c r="AS72">
        <v>1478</v>
      </c>
      <c r="AT72">
        <v>1703.6</v>
      </c>
      <c r="AU72">
        <v>1768.2</v>
      </c>
    </row>
    <row r="73" spans="26:47">
      <c r="Z73">
        <v>7.8</v>
      </c>
      <c r="AA73">
        <v>430.4</v>
      </c>
      <c r="AB73">
        <v>527.4</v>
      </c>
      <c r="AC73">
        <v>703</v>
      </c>
      <c r="AD73">
        <v>814</v>
      </c>
      <c r="AE73">
        <v>879.5</v>
      </c>
      <c r="AF73">
        <v>934</v>
      </c>
      <c r="AG73">
        <v>993</v>
      </c>
      <c r="AH73">
        <v>1035</v>
      </c>
      <c r="AI73">
        <v>1073.5</v>
      </c>
      <c r="AJ73">
        <v>1104.5</v>
      </c>
      <c r="AK73">
        <v>1124.9000000000001</v>
      </c>
      <c r="AL73">
        <v>1154.5</v>
      </c>
      <c r="AM73">
        <v>1181.3</v>
      </c>
      <c r="AN73">
        <v>1213.4000000000001</v>
      </c>
      <c r="AO73">
        <v>1261</v>
      </c>
      <c r="AP73">
        <v>1310.9</v>
      </c>
      <c r="AQ73">
        <v>1346.1</v>
      </c>
      <c r="AR73">
        <v>1396.2</v>
      </c>
      <c r="AS73">
        <v>1481.8</v>
      </c>
      <c r="AT73">
        <v>1708</v>
      </c>
      <c r="AU73">
        <v>1772.4</v>
      </c>
    </row>
    <row r="74" spans="26:47">
      <c r="Z74">
        <v>7.9</v>
      </c>
      <c r="AA74">
        <v>431.2</v>
      </c>
      <c r="AB74">
        <v>528</v>
      </c>
      <c r="AC74">
        <v>703.4</v>
      </c>
      <c r="AD74">
        <v>815.7</v>
      </c>
      <c r="AE74">
        <v>880.9</v>
      </c>
      <c r="AF74">
        <v>935.3</v>
      </c>
      <c r="AG74">
        <v>994.6</v>
      </c>
      <c r="AH74">
        <v>1036.4000000000001</v>
      </c>
      <c r="AI74">
        <v>1075.3</v>
      </c>
      <c r="AJ74">
        <v>1106.3</v>
      </c>
      <c r="AK74">
        <v>1127</v>
      </c>
      <c r="AL74">
        <v>1157</v>
      </c>
      <c r="AM74">
        <v>1183.9000000000001</v>
      </c>
      <c r="AN74">
        <v>1216</v>
      </c>
      <c r="AO74">
        <v>1263.8</v>
      </c>
      <c r="AP74">
        <v>1312.9</v>
      </c>
      <c r="AQ74">
        <v>1348.3</v>
      </c>
      <c r="AR74">
        <v>1399</v>
      </c>
      <c r="AS74">
        <v>1485.6</v>
      </c>
      <c r="AT74">
        <v>1712.3</v>
      </c>
      <c r="AU74">
        <v>1776.5</v>
      </c>
    </row>
    <row r="75" spans="26:47">
      <c r="Z75">
        <v>8</v>
      </c>
      <c r="AA75">
        <v>432</v>
      </c>
      <c r="AB75">
        <v>528.4</v>
      </c>
      <c r="AC75">
        <v>703.5</v>
      </c>
      <c r="AD75">
        <v>817.2</v>
      </c>
      <c r="AE75">
        <v>882.1</v>
      </c>
      <c r="AF75">
        <v>936.5</v>
      </c>
      <c r="AG75">
        <v>996</v>
      </c>
      <c r="AH75">
        <v>1037.5999999999999</v>
      </c>
      <c r="AI75">
        <v>1077</v>
      </c>
      <c r="AJ75">
        <v>1107.9000000000001</v>
      </c>
      <c r="AK75">
        <v>1129</v>
      </c>
      <c r="AL75">
        <v>1159.5</v>
      </c>
      <c r="AM75">
        <v>1186.4000000000001</v>
      </c>
      <c r="AN75">
        <v>1218.5</v>
      </c>
      <c r="AO75">
        <v>1266.4000000000001</v>
      </c>
      <c r="AP75">
        <v>1314.9</v>
      </c>
      <c r="AQ75">
        <v>1350.5</v>
      </c>
      <c r="AR75">
        <v>1401.7</v>
      </c>
      <c r="AS75">
        <v>1489.3</v>
      </c>
      <c r="AT75">
        <v>1716.5</v>
      </c>
      <c r="AU75">
        <v>1780.5</v>
      </c>
    </row>
    <row r="76" spans="26:47">
      <c r="Z76">
        <v>8.1</v>
      </c>
      <c r="AA76">
        <v>432.7</v>
      </c>
      <c r="AB76">
        <v>528.79999999999995</v>
      </c>
      <c r="AC76">
        <v>703.6</v>
      </c>
      <c r="AD76">
        <v>818.6</v>
      </c>
      <c r="AE76">
        <v>883.2</v>
      </c>
      <c r="AF76">
        <v>937.6</v>
      </c>
      <c r="AG76">
        <v>997.3</v>
      </c>
      <c r="AH76">
        <v>1038.7</v>
      </c>
      <c r="AI76">
        <v>1078.5</v>
      </c>
      <c r="AJ76">
        <v>1109.4000000000001</v>
      </c>
      <c r="AK76">
        <v>1130.9000000000001</v>
      </c>
      <c r="AL76">
        <v>1161.9000000000001</v>
      </c>
      <c r="AM76">
        <v>1188.8</v>
      </c>
      <c r="AN76">
        <v>1221</v>
      </c>
      <c r="AO76">
        <v>1269</v>
      </c>
      <c r="AP76">
        <v>1316.8</v>
      </c>
      <c r="AQ76">
        <v>1352.6</v>
      </c>
      <c r="AR76">
        <v>1404.3</v>
      </c>
      <c r="AS76">
        <v>1492.9</v>
      </c>
      <c r="AT76">
        <v>1720.6</v>
      </c>
      <c r="AU76">
        <v>1784.4</v>
      </c>
    </row>
    <row r="77" spans="26:47">
      <c r="Z77">
        <v>8.1999999999999993</v>
      </c>
      <c r="AA77">
        <v>433.3</v>
      </c>
      <c r="AB77">
        <v>529</v>
      </c>
      <c r="AC77">
        <v>703.5</v>
      </c>
      <c r="AD77">
        <v>819.8</v>
      </c>
      <c r="AE77">
        <v>884.2</v>
      </c>
      <c r="AF77">
        <v>938.5</v>
      </c>
      <c r="AG77">
        <v>998.4</v>
      </c>
      <c r="AH77">
        <v>1039.5999999999999</v>
      </c>
      <c r="AI77">
        <v>1079.8</v>
      </c>
      <c r="AJ77">
        <v>1110.8</v>
      </c>
      <c r="AK77">
        <v>1132.7</v>
      </c>
      <c r="AL77">
        <v>1164.2</v>
      </c>
      <c r="AM77">
        <v>1191.0999999999999</v>
      </c>
      <c r="AN77">
        <v>1223.4000000000001</v>
      </c>
      <c r="AO77">
        <v>1271.5</v>
      </c>
      <c r="AP77">
        <v>1318.5</v>
      </c>
      <c r="AQ77">
        <v>1354.6</v>
      </c>
      <c r="AR77">
        <v>1406.9</v>
      </c>
      <c r="AS77">
        <v>1496.5</v>
      </c>
      <c r="AT77">
        <v>1724.6</v>
      </c>
      <c r="AU77">
        <v>1788.2</v>
      </c>
    </row>
    <row r="78" spans="26:47">
      <c r="Z78">
        <v>8.1999999999999993</v>
      </c>
      <c r="AA78">
        <v>433.8</v>
      </c>
      <c r="AB78">
        <v>529.20000000000005</v>
      </c>
      <c r="AC78">
        <v>703.3</v>
      </c>
      <c r="AD78">
        <v>820.9</v>
      </c>
      <c r="AE78">
        <v>885</v>
      </c>
      <c r="AF78">
        <v>939.2</v>
      </c>
      <c r="AG78">
        <v>999.4</v>
      </c>
      <c r="AH78">
        <v>1040.3</v>
      </c>
      <c r="AI78">
        <v>1081.0999999999999</v>
      </c>
      <c r="AJ78">
        <v>1112</v>
      </c>
      <c r="AK78">
        <v>1134.3</v>
      </c>
      <c r="AL78">
        <v>1166.4000000000001</v>
      </c>
      <c r="AM78">
        <v>1193.4000000000001</v>
      </c>
      <c r="AN78">
        <v>1225.5999999999999</v>
      </c>
      <c r="AO78">
        <v>1273.9000000000001</v>
      </c>
      <c r="AP78">
        <v>1320.2</v>
      </c>
      <c r="AQ78">
        <v>1356.6</v>
      </c>
      <c r="AR78">
        <v>1409.4</v>
      </c>
      <c r="AS78">
        <v>1500</v>
      </c>
      <c r="AT78">
        <v>1728.5</v>
      </c>
      <c r="AU78">
        <v>1791.9</v>
      </c>
    </row>
    <row r="79" spans="26:47">
      <c r="Z79">
        <v>8.3000000000000007</v>
      </c>
      <c r="AA79">
        <v>434.3</v>
      </c>
      <c r="AB79">
        <v>529.20000000000005</v>
      </c>
      <c r="AC79">
        <v>702.9</v>
      </c>
      <c r="AD79">
        <v>821.9</v>
      </c>
      <c r="AE79">
        <v>885.7</v>
      </c>
      <c r="AF79">
        <v>939.9</v>
      </c>
      <c r="AG79">
        <v>1000.3</v>
      </c>
      <c r="AH79">
        <v>1040.9000000000001</v>
      </c>
      <c r="AI79">
        <v>1082.0999999999999</v>
      </c>
      <c r="AJ79">
        <v>1113</v>
      </c>
      <c r="AK79">
        <v>1135.8</v>
      </c>
      <c r="AL79">
        <v>1168.4000000000001</v>
      </c>
      <c r="AM79">
        <v>1195.5</v>
      </c>
      <c r="AN79">
        <v>1227.8</v>
      </c>
      <c r="AO79">
        <v>1276.2</v>
      </c>
      <c r="AP79">
        <v>1321.8</v>
      </c>
      <c r="AQ79">
        <v>1358.4</v>
      </c>
      <c r="AR79">
        <v>1411.8</v>
      </c>
      <c r="AS79">
        <v>1503.5</v>
      </c>
      <c r="AT79">
        <v>1732.3</v>
      </c>
      <c r="AU79">
        <v>1795.5</v>
      </c>
    </row>
    <row r="80" spans="26:47">
      <c r="Z80">
        <v>8.4</v>
      </c>
      <c r="AA80">
        <v>434.7</v>
      </c>
      <c r="AB80">
        <v>529.1</v>
      </c>
      <c r="AC80">
        <v>702.4</v>
      </c>
      <c r="AD80">
        <v>822.7</v>
      </c>
      <c r="AE80">
        <v>886.3</v>
      </c>
      <c r="AF80">
        <v>940.3</v>
      </c>
      <c r="AG80">
        <v>1000.9</v>
      </c>
      <c r="AH80">
        <v>1041.3</v>
      </c>
      <c r="AI80">
        <v>1083</v>
      </c>
      <c r="AJ80">
        <v>1114</v>
      </c>
      <c r="AK80">
        <v>1137.2</v>
      </c>
      <c r="AL80">
        <v>1170.4000000000001</v>
      </c>
      <c r="AM80">
        <v>1197.5</v>
      </c>
      <c r="AN80">
        <v>1230</v>
      </c>
      <c r="AO80">
        <v>1278.4000000000001</v>
      </c>
      <c r="AP80">
        <v>1323.4</v>
      </c>
      <c r="AQ80">
        <v>1360.2</v>
      </c>
      <c r="AR80">
        <v>1414.2</v>
      </c>
      <c r="AS80">
        <v>1506.9</v>
      </c>
      <c r="AT80">
        <v>1736.1</v>
      </c>
      <c r="AU80">
        <v>1799</v>
      </c>
    </row>
    <row r="81" spans="26:47">
      <c r="Z81">
        <v>8.5</v>
      </c>
      <c r="AA81">
        <v>435</v>
      </c>
      <c r="AB81">
        <v>529</v>
      </c>
      <c r="AC81">
        <v>701.7</v>
      </c>
      <c r="AD81">
        <v>823.5</v>
      </c>
      <c r="AE81">
        <v>886.7</v>
      </c>
      <c r="AF81">
        <v>940.7</v>
      </c>
      <c r="AG81">
        <v>1001.5</v>
      </c>
      <c r="AH81">
        <v>1041.5999999999999</v>
      </c>
      <c r="AI81">
        <v>1083.8</v>
      </c>
      <c r="AJ81">
        <v>1114.7</v>
      </c>
      <c r="AK81">
        <v>1138.5</v>
      </c>
      <c r="AL81">
        <v>1172.3</v>
      </c>
      <c r="AM81">
        <v>1199.5</v>
      </c>
      <c r="AN81">
        <v>1232</v>
      </c>
      <c r="AO81">
        <v>1280.5999999999999</v>
      </c>
      <c r="AP81">
        <v>1324.8</v>
      </c>
      <c r="AQ81">
        <v>1362</v>
      </c>
      <c r="AR81">
        <v>1416.5</v>
      </c>
      <c r="AS81">
        <v>1510.2</v>
      </c>
      <c r="AT81">
        <v>1739.7</v>
      </c>
      <c r="AU81">
        <v>1802.3</v>
      </c>
    </row>
    <row r="82" spans="26:47">
      <c r="Z82">
        <v>8.6</v>
      </c>
      <c r="AA82">
        <v>435.2</v>
      </c>
      <c r="AB82">
        <v>528.70000000000005</v>
      </c>
      <c r="AC82">
        <v>701</v>
      </c>
      <c r="AD82">
        <v>824</v>
      </c>
      <c r="AE82">
        <v>886.9</v>
      </c>
      <c r="AF82">
        <v>940.8</v>
      </c>
      <c r="AG82">
        <v>1001.8</v>
      </c>
      <c r="AH82">
        <v>1041.7</v>
      </c>
      <c r="AI82">
        <v>1084.5</v>
      </c>
      <c r="AJ82">
        <v>1115.4000000000001</v>
      </c>
      <c r="AK82">
        <v>1139.7</v>
      </c>
      <c r="AL82">
        <v>1174.0999999999999</v>
      </c>
      <c r="AM82">
        <v>1201.3</v>
      </c>
      <c r="AN82">
        <v>1233.9000000000001</v>
      </c>
      <c r="AO82">
        <v>1282.5999999999999</v>
      </c>
      <c r="AP82">
        <v>1326.1</v>
      </c>
      <c r="AQ82">
        <v>1363.6</v>
      </c>
      <c r="AR82">
        <v>1418.8</v>
      </c>
      <c r="AS82">
        <v>1513.5</v>
      </c>
      <c r="AT82">
        <v>1743.3</v>
      </c>
      <c r="AU82">
        <v>1805.6</v>
      </c>
    </row>
    <row r="83" spans="26:47">
      <c r="Z83">
        <v>8.6999999999999993</v>
      </c>
      <c r="AA83">
        <v>435.3</v>
      </c>
      <c r="AB83">
        <v>528.4</v>
      </c>
      <c r="AC83">
        <v>700</v>
      </c>
      <c r="AD83">
        <v>824.5</v>
      </c>
      <c r="AE83">
        <v>887.1</v>
      </c>
      <c r="AF83">
        <v>940.9</v>
      </c>
      <c r="AG83">
        <v>1002.1</v>
      </c>
      <c r="AH83">
        <v>1041.5999999999999</v>
      </c>
      <c r="AI83">
        <v>1085</v>
      </c>
      <c r="AJ83">
        <v>1115.9000000000001</v>
      </c>
      <c r="AK83">
        <v>1140.7</v>
      </c>
      <c r="AL83">
        <v>1175.8</v>
      </c>
      <c r="AM83">
        <v>1203.0999999999999</v>
      </c>
      <c r="AN83">
        <v>1235.8</v>
      </c>
      <c r="AO83">
        <v>1284.5999999999999</v>
      </c>
      <c r="AP83">
        <v>1327.4</v>
      </c>
      <c r="AQ83">
        <v>1365.2</v>
      </c>
      <c r="AR83">
        <v>1421</v>
      </c>
      <c r="AS83">
        <v>1516.7</v>
      </c>
      <c r="AT83">
        <v>1746.7</v>
      </c>
      <c r="AU83">
        <v>1808.7</v>
      </c>
    </row>
    <row r="84" spans="26:47">
      <c r="Z84">
        <v>8.8000000000000007</v>
      </c>
      <c r="AA84">
        <v>435.4</v>
      </c>
      <c r="AB84">
        <v>527.9</v>
      </c>
      <c r="AC84">
        <v>699</v>
      </c>
      <c r="AD84">
        <v>824.8</v>
      </c>
      <c r="AE84">
        <v>887.1</v>
      </c>
      <c r="AF84">
        <v>940.8</v>
      </c>
      <c r="AG84">
        <v>1002.1</v>
      </c>
      <c r="AH84">
        <v>1041.4000000000001</v>
      </c>
      <c r="AI84">
        <v>1085.3</v>
      </c>
      <c r="AJ84">
        <v>1116.2</v>
      </c>
      <c r="AK84">
        <v>1141.7</v>
      </c>
      <c r="AL84">
        <v>1177.4000000000001</v>
      </c>
      <c r="AM84">
        <v>1204.7</v>
      </c>
      <c r="AN84">
        <v>1237.5999999999999</v>
      </c>
      <c r="AO84">
        <v>1286.5</v>
      </c>
      <c r="AP84">
        <v>1328.6</v>
      </c>
      <c r="AQ84">
        <v>1366.7</v>
      </c>
      <c r="AR84">
        <v>1423.1</v>
      </c>
      <c r="AS84">
        <v>1519.9</v>
      </c>
      <c r="AT84">
        <v>1750.1</v>
      </c>
      <c r="AU84">
        <v>1811.8</v>
      </c>
    </row>
    <row r="85" spans="26:47">
      <c r="Z85">
        <v>8.8000000000000007</v>
      </c>
      <c r="AA85">
        <v>435.4</v>
      </c>
      <c r="AB85">
        <v>527.29999999999995</v>
      </c>
      <c r="AC85">
        <v>697.8</v>
      </c>
      <c r="AD85">
        <v>825</v>
      </c>
      <c r="AE85">
        <v>886.9</v>
      </c>
      <c r="AF85">
        <v>940.5</v>
      </c>
      <c r="AG85">
        <v>1002.1</v>
      </c>
      <c r="AH85">
        <v>1041.0999999999999</v>
      </c>
      <c r="AI85">
        <v>1085.5</v>
      </c>
      <c r="AJ85">
        <v>1116.4000000000001</v>
      </c>
      <c r="AK85">
        <v>1142.5</v>
      </c>
      <c r="AL85">
        <v>1178.9000000000001</v>
      </c>
      <c r="AM85">
        <v>1206.3</v>
      </c>
      <c r="AN85">
        <v>1239.2</v>
      </c>
      <c r="AO85">
        <v>1288.2</v>
      </c>
      <c r="AP85">
        <v>1329.7</v>
      </c>
      <c r="AQ85">
        <v>1368.2</v>
      </c>
      <c r="AR85">
        <v>1425.1</v>
      </c>
      <c r="AS85">
        <v>1523</v>
      </c>
      <c r="AT85">
        <v>1753.4</v>
      </c>
      <c r="AU85">
        <v>1814.7</v>
      </c>
    </row>
    <row r="86" spans="26:47">
      <c r="Z86">
        <v>8.9</v>
      </c>
      <c r="AA86">
        <v>435.3</v>
      </c>
      <c r="AB86">
        <v>526.70000000000005</v>
      </c>
      <c r="AC86">
        <v>696.4</v>
      </c>
      <c r="AD86">
        <v>825.1</v>
      </c>
      <c r="AE86">
        <v>886.6</v>
      </c>
      <c r="AF86">
        <v>940.1</v>
      </c>
      <c r="AG86">
        <v>1001.8</v>
      </c>
      <c r="AH86">
        <v>1040.5</v>
      </c>
      <c r="AI86">
        <v>1085.5</v>
      </c>
      <c r="AJ86">
        <v>1116.5</v>
      </c>
      <c r="AK86">
        <v>1143.2</v>
      </c>
      <c r="AL86">
        <v>1180.3</v>
      </c>
      <c r="AM86">
        <v>1207.7</v>
      </c>
      <c r="AN86">
        <v>1240.8</v>
      </c>
      <c r="AO86">
        <v>1289.9000000000001</v>
      </c>
      <c r="AP86">
        <v>1330.7</v>
      </c>
      <c r="AQ86">
        <v>1369.5</v>
      </c>
      <c r="AR86">
        <v>1427.1</v>
      </c>
      <c r="AS86">
        <v>1526.1</v>
      </c>
      <c r="AT86">
        <v>1756.6</v>
      </c>
      <c r="AU86">
        <v>1817.6</v>
      </c>
    </row>
    <row r="87" spans="26:47">
      <c r="Z87">
        <v>9</v>
      </c>
      <c r="AA87">
        <v>435.2</v>
      </c>
      <c r="AB87">
        <v>525.9</v>
      </c>
      <c r="AC87">
        <v>695</v>
      </c>
      <c r="AD87">
        <v>825</v>
      </c>
      <c r="AE87">
        <v>886.2</v>
      </c>
      <c r="AF87">
        <v>939.6</v>
      </c>
      <c r="AG87">
        <v>1001.5</v>
      </c>
      <c r="AH87">
        <v>1039.8</v>
      </c>
      <c r="AI87">
        <v>1085.5</v>
      </c>
      <c r="AJ87">
        <v>1116.4000000000001</v>
      </c>
      <c r="AK87">
        <v>1143.8</v>
      </c>
      <c r="AL87">
        <v>1181.5999999999999</v>
      </c>
      <c r="AM87">
        <v>1209.0999999999999</v>
      </c>
      <c r="AN87">
        <v>1242.4000000000001</v>
      </c>
      <c r="AO87">
        <v>1291.5999999999999</v>
      </c>
      <c r="AP87">
        <v>1331.6</v>
      </c>
      <c r="AQ87">
        <v>1370.8</v>
      </c>
      <c r="AR87">
        <v>1429</v>
      </c>
      <c r="AS87">
        <v>1529.1</v>
      </c>
      <c r="AT87">
        <v>1759.7</v>
      </c>
      <c r="AU87">
        <v>1820.3</v>
      </c>
    </row>
    <row r="88" spans="26:47">
      <c r="Z88">
        <v>9.1</v>
      </c>
      <c r="AA88">
        <v>434.9</v>
      </c>
      <c r="AB88">
        <v>525</v>
      </c>
      <c r="AC88">
        <v>693.3</v>
      </c>
      <c r="AD88">
        <v>824.8</v>
      </c>
      <c r="AE88">
        <v>885.6</v>
      </c>
      <c r="AF88">
        <v>938.9</v>
      </c>
      <c r="AG88">
        <v>1000.9</v>
      </c>
      <c r="AH88">
        <v>1039</v>
      </c>
      <c r="AI88">
        <v>1085.2</v>
      </c>
      <c r="AJ88">
        <v>1116.0999999999999</v>
      </c>
      <c r="AK88">
        <v>1144.3</v>
      </c>
      <c r="AL88">
        <v>1182.8</v>
      </c>
      <c r="AM88">
        <v>1210.4000000000001</v>
      </c>
      <c r="AN88">
        <v>1243.8</v>
      </c>
      <c r="AO88">
        <v>1293.0999999999999</v>
      </c>
      <c r="AP88">
        <v>1332.5</v>
      </c>
      <c r="AQ88">
        <v>1372</v>
      </c>
      <c r="AR88">
        <v>1430.9</v>
      </c>
      <c r="AS88">
        <v>1532.1</v>
      </c>
      <c r="AT88">
        <v>1762.7</v>
      </c>
      <c r="AU88">
        <v>1822.9</v>
      </c>
    </row>
    <row r="89" spans="26:47">
      <c r="Z89">
        <v>9.1999999999999993</v>
      </c>
      <c r="AA89">
        <v>434.6</v>
      </c>
      <c r="AB89">
        <v>524.1</v>
      </c>
      <c r="AC89">
        <v>691.6</v>
      </c>
      <c r="AD89">
        <v>824.5</v>
      </c>
      <c r="AE89">
        <v>884.9</v>
      </c>
      <c r="AF89">
        <v>938</v>
      </c>
      <c r="AG89">
        <v>1000.3</v>
      </c>
      <c r="AH89">
        <v>1038</v>
      </c>
      <c r="AI89">
        <v>1084.8</v>
      </c>
      <c r="AJ89">
        <v>1115.7</v>
      </c>
      <c r="AK89">
        <v>1144.5999999999999</v>
      </c>
      <c r="AL89">
        <v>1184</v>
      </c>
      <c r="AM89">
        <v>1211.5999999999999</v>
      </c>
      <c r="AN89">
        <v>1245.0999999999999</v>
      </c>
      <c r="AO89">
        <v>1294.5</v>
      </c>
      <c r="AP89">
        <v>1333.2</v>
      </c>
      <c r="AQ89">
        <v>1373.2</v>
      </c>
      <c r="AR89">
        <v>1432.7</v>
      </c>
      <c r="AS89">
        <v>1534.9</v>
      </c>
      <c r="AT89">
        <v>1765.6</v>
      </c>
      <c r="AU89">
        <v>1825.4</v>
      </c>
    </row>
    <row r="90" spans="26:47">
      <c r="Z90">
        <v>9.1999999999999993</v>
      </c>
      <c r="AA90">
        <v>434.2</v>
      </c>
      <c r="AB90">
        <v>523</v>
      </c>
      <c r="AC90">
        <v>689.7</v>
      </c>
      <c r="AD90">
        <v>824</v>
      </c>
      <c r="AE90">
        <v>884</v>
      </c>
      <c r="AF90">
        <v>937</v>
      </c>
      <c r="AG90">
        <v>999.4</v>
      </c>
      <c r="AH90">
        <v>1036.8</v>
      </c>
      <c r="AI90">
        <v>1084.3</v>
      </c>
      <c r="AJ90">
        <v>1115.2</v>
      </c>
      <c r="AK90">
        <v>1144.9000000000001</v>
      </c>
      <c r="AL90">
        <v>1185</v>
      </c>
      <c r="AM90">
        <v>1212.5999999999999</v>
      </c>
      <c r="AN90">
        <v>1246.4000000000001</v>
      </c>
      <c r="AO90">
        <v>1295.9000000000001</v>
      </c>
      <c r="AP90">
        <v>1333.9</v>
      </c>
      <c r="AQ90">
        <v>1374.2</v>
      </c>
      <c r="AR90">
        <v>1434.4</v>
      </c>
      <c r="AS90">
        <v>1537.8</v>
      </c>
      <c r="AT90">
        <v>1768.4</v>
      </c>
      <c r="AU90">
        <v>1827.8</v>
      </c>
    </row>
    <row r="91" spans="26:47">
      <c r="Z91">
        <v>9.3000000000000007</v>
      </c>
      <c r="AA91">
        <v>433.7</v>
      </c>
      <c r="AB91">
        <v>521.79999999999995</v>
      </c>
      <c r="AC91">
        <v>687.7</v>
      </c>
      <c r="AD91">
        <v>823.4</v>
      </c>
      <c r="AE91">
        <v>883</v>
      </c>
      <c r="AF91">
        <v>935.9</v>
      </c>
      <c r="AG91">
        <v>998.4</v>
      </c>
      <c r="AH91">
        <v>1035.5</v>
      </c>
      <c r="AI91">
        <v>1083.7</v>
      </c>
      <c r="AJ91">
        <v>1114.5999999999999</v>
      </c>
      <c r="AK91">
        <v>1145</v>
      </c>
      <c r="AL91">
        <v>1185.9000000000001</v>
      </c>
      <c r="AM91">
        <v>1213.5999999999999</v>
      </c>
      <c r="AN91">
        <v>1247.5999999999999</v>
      </c>
      <c r="AO91">
        <v>1297.0999999999999</v>
      </c>
      <c r="AP91">
        <v>1334.5</v>
      </c>
      <c r="AQ91">
        <v>1375.2</v>
      </c>
      <c r="AR91">
        <v>1436.1</v>
      </c>
      <c r="AS91">
        <v>1540.6</v>
      </c>
      <c r="AT91">
        <v>1771.2</v>
      </c>
      <c r="AU91">
        <v>1830.2</v>
      </c>
    </row>
    <row r="92" spans="26:47">
      <c r="Z92">
        <v>9.4</v>
      </c>
      <c r="AA92">
        <v>433.1</v>
      </c>
      <c r="AB92">
        <v>520.6</v>
      </c>
      <c r="AC92">
        <v>685.5</v>
      </c>
      <c r="AD92">
        <v>822.7</v>
      </c>
      <c r="AE92">
        <v>881.9</v>
      </c>
      <c r="AF92">
        <v>934.6</v>
      </c>
      <c r="AG92">
        <v>997.3</v>
      </c>
      <c r="AH92">
        <v>1034</v>
      </c>
      <c r="AI92">
        <v>1082.8</v>
      </c>
      <c r="AJ92">
        <v>1113.7</v>
      </c>
      <c r="AK92">
        <v>1145</v>
      </c>
      <c r="AL92">
        <v>1186.7</v>
      </c>
      <c r="AM92">
        <v>1214.5</v>
      </c>
      <c r="AN92">
        <v>1248.7</v>
      </c>
      <c r="AO92">
        <v>1298.3</v>
      </c>
      <c r="AP92">
        <v>1335</v>
      </c>
      <c r="AQ92">
        <v>1376.2</v>
      </c>
      <c r="AR92">
        <v>1437.7</v>
      </c>
      <c r="AS92">
        <v>1543.3</v>
      </c>
      <c r="AT92">
        <v>1773.8</v>
      </c>
      <c r="AU92">
        <v>1832.3</v>
      </c>
    </row>
    <row r="93" spans="26:47">
      <c r="Z93">
        <v>9.5</v>
      </c>
      <c r="AA93">
        <v>432.5</v>
      </c>
      <c r="AB93">
        <v>519.20000000000005</v>
      </c>
      <c r="AC93">
        <v>683.2</v>
      </c>
      <c r="AD93">
        <v>821.8</v>
      </c>
      <c r="AE93">
        <v>880.6</v>
      </c>
      <c r="AF93">
        <v>933.2</v>
      </c>
      <c r="AG93">
        <v>996</v>
      </c>
      <c r="AH93">
        <v>1032.4000000000001</v>
      </c>
      <c r="AI93">
        <v>1081.9000000000001</v>
      </c>
      <c r="AJ93">
        <v>1112.8</v>
      </c>
      <c r="AK93">
        <v>1144.9000000000001</v>
      </c>
      <c r="AL93">
        <v>1187.4000000000001</v>
      </c>
      <c r="AM93">
        <v>1215.3</v>
      </c>
      <c r="AN93">
        <v>1249.7</v>
      </c>
      <c r="AO93">
        <v>1299.4000000000001</v>
      </c>
      <c r="AP93">
        <v>1335.4</v>
      </c>
      <c r="AQ93">
        <v>1377</v>
      </c>
      <c r="AR93">
        <v>1439.2</v>
      </c>
      <c r="AS93">
        <v>1545.9</v>
      </c>
      <c r="AT93">
        <v>1776.4</v>
      </c>
      <c r="AU93">
        <v>1834.4</v>
      </c>
    </row>
    <row r="94" spans="26:47">
      <c r="Z94">
        <v>9.6</v>
      </c>
      <c r="AA94">
        <v>431.8</v>
      </c>
      <c r="AB94">
        <v>517.70000000000005</v>
      </c>
      <c r="AC94">
        <v>680.8</v>
      </c>
      <c r="AD94">
        <v>820.8</v>
      </c>
      <c r="AE94">
        <v>879.2</v>
      </c>
      <c r="AF94">
        <v>931.6</v>
      </c>
      <c r="AG94">
        <v>994.6</v>
      </c>
      <c r="AH94">
        <v>1030.5999999999999</v>
      </c>
      <c r="AI94">
        <v>1080.8</v>
      </c>
      <c r="AJ94">
        <v>1111.7</v>
      </c>
      <c r="AK94">
        <v>1144.7</v>
      </c>
      <c r="AL94">
        <v>1188.0999999999999</v>
      </c>
      <c r="AM94">
        <v>1216</v>
      </c>
      <c r="AN94">
        <v>1250.5999999999999</v>
      </c>
      <c r="AO94">
        <v>1300.4000000000001</v>
      </c>
      <c r="AP94">
        <v>1335.7</v>
      </c>
      <c r="AQ94">
        <v>1377.8</v>
      </c>
      <c r="AR94">
        <v>1440.7</v>
      </c>
      <c r="AS94">
        <v>1548.6</v>
      </c>
      <c r="AT94">
        <v>1778.8</v>
      </c>
      <c r="AU94">
        <v>1836.4</v>
      </c>
    </row>
    <row r="95" spans="26:47">
      <c r="Z95">
        <v>9.6999999999999993</v>
      </c>
      <c r="AA95">
        <v>431</v>
      </c>
      <c r="AB95">
        <v>516.1</v>
      </c>
      <c r="AC95">
        <v>678.2</v>
      </c>
      <c r="AD95">
        <v>819.7</v>
      </c>
      <c r="AE95">
        <v>877.6</v>
      </c>
      <c r="AF95">
        <v>929.9</v>
      </c>
      <c r="AG95">
        <v>993</v>
      </c>
      <c r="AH95">
        <v>1028.5999999999999</v>
      </c>
      <c r="AI95">
        <v>1079.5</v>
      </c>
      <c r="AJ95">
        <v>1110.4000000000001</v>
      </c>
      <c r="AK95">
        <v>1144.3</v>
      </c>
      <c r="AL95">
        <v>1188.5999999999999</v>
      </c>
      <c r="AM95">
        <v>1216.5999999999999</v>
      </c>
      <c r="AN95">
        <v>1251.4000000000001</v>
      </c>
      <c r="AO95">
        <v>1301.3</v>
      </c>
      <c r="AP95">
        <v>1336</v>
      </c>
      <c r="AQ95">
        <v>1378.5</v>
      </c>
      <c r="AR95">
        <v>1442.1</v>
      </c>
      <c r="AS95">
        <v>1551.1</v>
      </c>
      <c r="AT95">
        <v>1781.2</v>
      </c>
      <c r="AU95">
        <v>1838.3</v>
      </c>
    </row>
    <row r="96" spans="26:47">
      <c r="Z96">
        <v>9.8000000000000007</v>
      </c>
      <c r="AA96">
        <v>430.1</v>
      </c>
      <c r="AB96">
        <v>514.5</v>
      </c>
      <c r="AC96">
        <v>675.5</v>
      </c>
      <c r="AD96">
        <v>818.4</v>
      </c>
      <c r="AE96">
        <v>875.9</v>
      </c>
      <c r="AF96">
        <v>928</v>
      </c>
      <c r="AG96">
        <v>991.3</v>
      </c>
      <c r="AH96">
        <v>1026.5</v>
      </c>
      <c r="AI96">
        <v>1078.0999999999999</v>
      </c>
      <c r="AJ96">
        <v>1109.0999999999999</v>
      </c>
      <c r="AK96">
        <v>1143.9000000000001</v>
      </c>
      <c r="AL96">
        <v>1189</v>
      </c>
      <c r="AM96">
        <v>1217.0999999999999</v>
      </c>
      <c r="AN96">
        <v>1252.2</v>
      </c>
      <c r="AO96">
        <v>1302.0999999999999</v>
      </c>
      <c r="AP96">
        <v>1336.1</v>
      </c>
      <c r="AQ96">
        <v>1379.1</v>
      </c>
      <c r="AR96">
        <v>1443.5</v>
      </c>
      <c r="AS96">
        <v>1553.6</v>
      </c>
      <c r="AT96">
        <v>1783.5</v>
      </c>
      <c r="AU96">
        <v>1840.1</v>
      </c>
    </row>
    <row r="97" spans="26:47">
      <c r="Z97">
        <v>9.8000000000000007</v>
      </c>
      <c r="AA97">
        <v>429.2</v>
      </c>
      <c r="AB97">
        <v>512.70000000000005</v>
      </c>
      <c r="AC97">
        <v>672.6</v>
      </c>
      <c r="AD97">
        <v>817</v>
      </c>
      <c r="AE97">
        <v>874.1</v>
      </c>
      <c r="AF97">
        <v>926</v>
      </c>
      <c r="AG97">
        <v>989.4</v>
      </c>
      <c r="AH97">
        <v>1024.2</v>
      </c>
      <c r="AI97">
        <v>1076.5999999999999</v>
      </c>
      <c r="AJ97">
        <v>1107.5</v>
      </c>
      <c r="AK97">
        <v>1143.3</v>
      </c>
      <c r="AL97">
        <v>1189.4000000000001</v>
      </c>
      <c r="AM97">
        <v>1217.5999999999999</v>
      </c>
      <c r="AN97">
        <v>1252.8</v>
      </c>
      <c r="AO97">
        <v>1302.9000000000001</v>
      </c>
      <c r="AP97">
        <v>1336.2</v>
      </c>
      <c r="AQ97">
        <v>1379.7</v>
      </c>
      <c r="AR97">
        <v>1444.7</v>
      </c>
      <c r="AS97">
        <v>1556</v>
      </c>
      <c r="AT97">
        <v>1785.7</v>
      </c>
      <c r="AU97">
        <v>1841.7</v>
      </c>
    </row>
    <row r="98" spans="26:47">
      <c r="Z98">
        <v>9.9</v>
      </c>
      <c r="AA98">
        <v>428.1</v>
      </c>
      <c r="AB98">
        <v>510.8</v>
      </c>
      <c r="AC98">
        <v>669.6</v>
      </c>
      <c r="AD98">
        <v>815.5</v>
      </c>
      <c r="AE98">
        <v>872.1</v>
      </c>
      <c r="AF98">
        <v>923.9</v>
      </c>
      <c r="AG98">
        <v>987.3</v>
      </c>
      <c r="AH98">
        <v>1021.8</v>
      </c>
      <c r="AI98">
        <v>1074.9000000000001</v>
      </c>
      <c r="AJ98">
        <v>1105.8</v>
      </c>
      <c r="AK98">
        <v>1142.5999999999999</v>
      </c>
      <c r="AL98">
        <v>1189.5999999999999</v>
      </c>
      <c r="AM98">
        <v>1217.9000000000001</v>
      </c>
      <c r="AN98">
        <v>1253.4000000000001</v>
      </c>
      <c r="AO98">
        <v>1303.5</v>
      </c>
      <c r="AP98">
        <v>1336.2</v>
      </c>
      <c r="AQ98">
        <v>1380.2</v>
      </c>
      <c r="AR98">
        <v>1446</v>
      </c>
      <c r="AS98">
        <v>1558.4</v>
      </c>
      <c r="AT98">
        <v>1787.8</v>
      </c>
      <c r="AU98">
        <v>1843.3</v>
      </c>
    </row>
    <row r="99" spans="26:47">
      <c r="Z99">
        <v>10</v>
      </c>
      <c r="AA99">
        <v>427</v>
      </c>
      <c r="AB99">
        <v>508.8</v>
      </c>
      <c r="AC99">
        <v>666.5</v>
      </c>
      <c r="AD99">
        <v>813.8</v>
      </c>
      <c r="AE99">
        <v>869.9</v>
      </c>
      <c r="AF99">
        <v>921.6</v>
      </c>
      <c r="AG99">
        <v>985.1</v>
      </c>
      <c r="AH99">
        <v>1019.2</v>
      </c>
      <c r="AI99">
        <v>1073.0999999999999</v>
      </c>
      <c r="AJ99">
        <v>1104</v>
      </c>
      <c r="AK99">
        <v>1141.8</v>
      </c>
      <c r="AL99">
        <v>1189.8</v>
      </c>
      <c r="AM99">
        <v>1218.0999999999999</v>
      </c>
      <c r="AN99">
        <v>1253.9000000000001</v>
      </c>
      <c r="AO99">
        <v>1304.0999999999999</v>
      </c>
      <c r="AP99">
        <v>1336.1</v>
      </c>
      <c r="AQ99">
        <v>1380.6</v>
      </c>
      <c r="AR99">
        <v>1447.1</v>
      </c>
      <c r="AS99">
        <v>1560.7</v>
      </c>
      <c r="AT99">
        <v>1789.8</v>
      </c>
      <c r="AU99">
        <v>1844.7</v>
      </c>
    </row>
    <row r="100" spans="26:47">
      <c r="Z100">
        <v>10.1</v>
      </c>
      <c r="AA100">
        <v>425.8</v>
      </c>
      <c r="AB100">
        <v>506.7</v>
      </c>
      <c r="AC100">
        <v>663.2</v>
      </c>
      <c r="AD100">
        <v>812.1</v>
      </c>
      <c r="AE100">
        <v>867.7</v>
      </c>
      <c r="AF100">
        <v>919.1</v>
      </c>
      <c r="AG100">
        <v>982.8</v>
      </c>
      <c r="AH100">
        <v>1016.4</v>
      </c>
      <c r="AI100">
        <v>1071.0999999999999</v>
      </c>
      <c r="AJ100">
        <v>1102.0999999999999</v>
      </c>
      <c r="AK100">
        <v>1140.9000000000001</v>
      </c>
      <c r="AL100">
        <v>1189.8</v>
      </c>
      <c r="AM100">
        <v>1218.2</v>
      </c>
      <c r="AN100">
        <v>1254.3</v>
      </c>
      <c r="AO100">
        <v>1304.5</v>
      </c>
      <c r="AP100">
        <v>1335.9</v>
      </c>
      <c r="AQ100">
        <v>1380.9</v>
      </c>
      <c r="AR100">
        <v>1448.2</v>
      </c>
      <c r="AS100">
        <v>1563</v>
      </c>
      <c r="AT100">
        <v>1791.8</v>
      </c>
      <c r="AU100">
        <v>1846.1</v>
      </c>
    </row>
    <row r="101" spans="26:47">
      <c r="Z101">
        <v>10.199999999999999</v>
      </c>
      <c r="AA101">
        <v>424.6</v>
      </c>
      <c r="AB101">
        <v>504.6</v>
      </c>
      <c r="AC101">
        <v>659.8</v>
      </c>
      <c r="AD101">
        <v>810.1</v>
      </c>
      <c r="AE101">
        <v>865.3</v>
      </c>
      <c r="AF101">
        <v>916.5</v>
      </c>
      <c r="AG101">
        <v>980.3</v>
      </c>
      <c r="AH101">
        <v>1013.5</v>
      </c>
      <c r="AI101">
        <v>1069</v>
      </c>
      <c r="AJ101">
        <v>1100</v>
      </c>
      <c r="AK101">
        <v>1139.9000000000001</v>
      </c>
      <c r="AL101">
        <v>1189.7</v>
      </c>
      <c r="AM101">
        <v>1218.3</v>
      </c>
      <c r="AN101">
        <v>1254.5999999999999</v>
      </c>
      <c r="AO101">
        <v>1304.9000000000001</v>
      </c>
      <c r="AP101">
        <v>1335.7</v>
      </c>
      <c r="AQ101">
        <v>1381.2</v>
      </c>
      <c r="AR101">
        <v>1449.2</v>
      </c>
      <c r="AS101">
        <v>1565.2</v>
      </c>
      <c r="AT101">
        <v>1793.6</v>
      </c>
      <c r="AU101">
        <v>1847.3</v>
      </c>
    </row>
    <row r="102" spans="26:47">
      <c r="Z102">
        <v>10.199999999999999</v>
      </c>
      <c r="AA102">
        <v>423.2</v>
      </c>
      <c r="AB102">
        <v>502.3</v>
      </c>
      <c r="AC102">
        <v>656.2</v>
      </c>
      <c r="AD102">
        <v>808.1</v>
      </c>
      <c r="AE102">
        <v>862.7</v>
      </c>
      <c r="AF102">
        <v>913.8</v>
      </c>
      <c r="AG102">
        <v>977.7</v>
      </c>
      <c r="AH102">
        <v>1010.4</v>
      </c>
      <c r="AI102">
        <v>1066.7</v>
      </c>
      <c r="AJ102">
        <v>1097.7</v>
      </c>
      <c r="AK102">
        <v>1138.7</v>
      </c>
      <c r="AL102">
        <v>1189.5999999999999</v>
      </c>
      <c r="AM102">
        <v>1218.2</v>
      </c>
      <c r="AN102">
        <v>1254.9000000000001</v>
      </c>
      <c r="AO102">
        <v>1305.2</v>
      </c>
      <c r="AP102">
        <v>1335.3</v>
      </c>
      <c r="AQ102">
        <v>1381.4</v>
      </c>
      <c r="AR102">
        <v>1450.2</v>
      </c>
      <c r="AS102">
        <v>1567.4</v>
      </c>
      <c r="AT102">
        <v>1795.3</v>
      </c>
      <c r="AU102">
        <v>1848.4</v>
      </c>
    </row>
    <row r="103" spans="26:47">
      <c r="Z103">
        <v>10.3</v>
      </c>
      <c r="AA103">
        <v>421.8</v>
      </c>
      <c r="AB103">
        <v>499.9</v>
      </c>
      <c r="AC103">
        <v>652.5</v>
      </c>
      <c r="AD103">
        <v>805.9</v>
      </c>
      <c r="AE103">
        <v>860</v>
      </c>
      <c r="AF103">
        <v>910.9</v>
      </c>
      <c r="AG103">
        <v>974.9</v>
      </c>
      <c r="AH103">
        <v>1007.2</v>
      </c>
      <c r="AI103">
        <v>1064.3</v>
      </c>
      <c r="AJ103">
        <v>1095.3</v>
      </c>
      <c r="AK103">
        <v>1137.4000000000001</v>
      </c>
      <c r="AL103">
        <v>1189.3</v>
      </c>
      <c r="AM103">
        <v>1218.0999999999999</v>
      </c>
      <c r="AN103">
        <v>1255</v>
      </c>
      <c r="AO103">
        <v>1305.4000000000001</v>
      </c>
      <c r="AP103">
        <v>1334.9</v>
      </c>
      <c r="AQ103">
        <v>1381.5</v>
      </c>
      <c r="AR103">
        <v>1451.1</v>
      </c>
      <c r="AS103">
        <v>1569.4</v>
      </c>
      <c r="AT103">
        <v>1797</v>
      </c>
      <c r="AU103">
        <v>1849.5</v>
      </c>
    </row>
    <row r="104" spans="26:47">
      <c r="Z104">
        <v>10.4</v>
      </c>
      <c r="AA104">
        <v>420.3</v>
      </c>
      <c r="AB104">
        <v>497.4</v>
      </c>
      <c r="AC104">
        <v>648.70000000000005</v>
      </c>
      <c r="AD104">
        <v>803.6</v>
      </c>
      <c r="AE104">
        <v>857.2</v>
      </c>
      <c r="AF104">
        <v>907.9</v>
      </c>
      <c r="AG104">
        <v>971.9</v>
      </c>
      <c r="AH104">
        <v>1003.8</v>
      </c>
      <c r="AI104">
        <v>1061.8</v>
      </c>
      <c r="AJ104">
        <v>1092.8</v>
      </c>
      <c r="AK104">
        <v>1136</v>
      </c>
      <c r="AL104">
        <v>1189</v>
      </c>
      <c r="AM104">
        <v>1217.8</v>
      </c>
      <c r="AN104">
        <v>1255.0999999999999</v>
      </c>
      <c r="AO104">
        <v>1305.5</v>
      </c>
      <c r="AP104">
        <v>1334.3</v>
      </c>
      <c r="AQ104">
        <v>1381.5</v>
      </c>
      <c r="AR104">
        <v>1451.9</v>
      </c>
      <c r="AS104">
        <v>1571.5</v>
      </c>
      <c r="AT104">
        <v>1798.5</v>
      </c>
      <c r="AU104">
        <v>1850.4</v>
      </c>
    </row>
    <row r="105" spans="26:47">
      <c r="Z105">
        <v>10.5</v>
      </c>
      <c r="AA105">
        <v>418.7</v>
      </c>
      <c r="AB105">
        <v>494.8</v>
      </c>
      <c r="AC105">
        <v>644.70000000000005</v>
      </c>
      <c r="AD105">
        <v>801.2</v>
      </c>
      <c r="AE105">
        <v>854.2</v>
      </c>
      <c r="AF105">
        <v>904.7</v>
      </c>
      <c r="AG105">
        <v>968.8</v>
      </c>
      <c r="AH105">
        <v>1000.3</v>
      </c>
      <c r="AI105">
        <v>1059.0999999999999</v>
      </c>
      <c r="AJ105">
        <v>1090.0999999999999</v>
      </c>
      <c r="AK105">
        <v>1134.5</v>
      </c>
      <c r="AL105">
        <v>1188.5999999999999</v>
      </c>
      <c r="AM105">
        <v>1217.5</v>
      </c>
      <c r="AN105">
        <v>1255.0999999999999</v>
      </c>
      <c r="AO105">
        <v>1305.5999999999999</v>
      </c>
      <c r="AP105">
        <v>1333.7</v>
      </c>
      <c r="AQ105">
        <v>1381.5</v>
      </c>
      <c r="AR105">
        <v>1452.7</v>
      </c>
      <c r="AS105">
        <v>1573.5</v>
      </c>
      <c r="AT105">
        <v>1800</v>
      </c>
      <c r="AU105">
        <v>1851.2</v>
      </c>
    </row>
    <row r="106" spans="26:47">
      <c r="Z106">
        <v>10.6</v>
      </c>
      <c r="AA106">
        <v>417.1</v>
      </c>
      <c r="AB106">
        <v>492.1</v>
      </c>
      <c r="AC106">
        <v>640.6</v>
      </c>
      <c r="AD106">
        <v>798.6</v>
      </c>
      <c r="AE106">
        <v>851.1</v>
      </c>
      <c r="AF106">
        <v>901.4</v>
      </c>
      <c r="AG106">
        <v>965.6</v>
      </c>
      <c r="AH106">
        <v>996.6</v>
      </c>
      <c r="AI106">
        <v>1056.2</v>
      </c>
      <c r="AJ106">
        <v>1087.2</v>
      </c>
      <c r="AK106">
        <v>1132.9000000000001</v>
      </c>
      <c r="AL106">
        <v>1188</v>
      </c>
      <c r="AM106">
        <v>1217</v>
      </c>
      <c r="AN106">
        <v>1255</v>
      </c>
      <c r="AO106">
        <v>1305.5</v>
      </c>
      <c r="AP106">
        <v>1333.1</v>
      </c>
      <c r="AQ106">
        <v>1381.4</v>
      </c>
      <c r="AR106">
        <v>1453.4</v>
      </c>
      <c r="AS106">
        <v>1575.4</v>
      </c>
      <c r="AT106">
        <v>1801.4</v>
      </c>
      <c r="AU106">
        <v>1851.9</v>
      </c>
    </row>
    <row r="107" spans="26:47">
      <c r="Z107">
        <v>10.7</v>
      </c>
      <c r="AA107">
        <v>415.3</v>
      </c>
      <c r="AB107">
        <v>489.3</v>
      </c>
      <c r="AC107">
        <v>636.4</v>
      </c>
      <c r="AD107">
        <v>795.9</v>
      </c>
      <c r="AE107">
        <v>847.9</v>
      </c>
      <c r="AF107">
        <v>897.9</v>
      </c>
      <c r="AG107">
        <v>962.2</v>
      </c>
      <c r="AH107">
        <v>992.7</v>
      </c>
      <c r="AI107">
        <v>1053.2</v>
      </c>
      <c r="AJ107">
        <v>1084.3</v>
      </c>
      <c r="AK107">
        <v>1131.2</v>
      </c>
      <c r="AL107">
        <v>1187.4000000000001</v>
      </c>
      <c r="AM107">
        <v>1216.5</v>
      </c>
      <c r="AN107">
        <v>1254.8</v>
      </c>
      <c r="AO107">
        <v>1305.4000000000001</v>
      </c>
      <c r="AP107">
        <v>1332.3</v>
      </c>
      <c r="AQ107">
        <v>1381.2</v>
      </c>
      <c r="AR107">
        <v>1454</v>
      </c>
      <c r="AS107">
        <v>1577.2</v>
      </c>
      <c r="AT107">
        <v>1802.7</v>
      </c>
      <c r="AU107">
        <v>1852.5</v>
      </c>
    </row>
    <row r="108" spans="26:47">
      <c r="Z108">
        <v>10.8</v>
      </c>
      <c r="AA108">
        <v>413.5</v>
      </c>
      <c r="AB108">
        <v>486.4</v>
      </c>
      <c r="AC108">
        <v>632</v>
      </c>
      <c r="AD108">
        <v>793</v>
      </c>
      <c r="AE108">
        <v>844.5</v>
      </c>
      <c r="AF108">
        <v>894.3</v>
      </c>
      <c r="AG108">
        <v>958.6</v>
      </c>
      <c r="AH108">
        <v>988.7</v>
      </c>
      <c r="AI108">
        <v>1050.0999999999999</v>
      </c>
      <c r="AJ108">
        <v>1081.0999999999999</v>
      </c>
      <c r="AK108">
        <v>1129.3</v>
      </c>
      <c r="AL108">
        <v>1186.5999999999999</v>
      </c>
      <c r="AM108">
        <v>1215.8</v>
      </c>
      <c r="AN108">
        <v>1254.5</v>
      </c>
      <c r="AO108">
        <v>1305.2</v>
      </c>
      <c r="AP108">
        <v>1331.4</v>
      </c>
      <c r="AQ108">
        <v>1380.9</v>
      </c>
      <c r="AR108">
        <v>1454.6</v>
      </c>
      <c r="AS108">
        <v>1579.1</v>
      </c>
      <c r="AT108">
        <v>1803.9</v>
      </c>
      <c r="AU108">
        <v>1853</v>
      </c>
    </row>
    <row r="109" spans="26:47">
      <c r="Z109">
        <v>10.8</v>
      </c>
      <c r="AA109">
        <v>411.6</v>
      </c>
      <c r="AB109">
        <v>483.4</v>
      </c>
      <c r="AC109">
        <v>627.5</v>
      </c>
      <c r="AD109">
        <v>790.1</v>
      </c>
      <c r="AE109">
        <v>841</v>
      </c>
      <c r="AF109">
        <v>890.5</v>
      </c>
      <c r="AG109">
        <v>954.9</v>
      </c>
      <c r="AH109">
        <v>984.5</v>
      </c>
      <c r="AI109">
        <v>1046.8</v>
      </c>
      <c r="AJ109">
        <v>1077.9000000000001</v>
      </c>
      <c r="AK109">
        <v>1127.4000000000001</v>
      </c>
      <c r="AL109">
        <v>1185.8</v>
      </c>
      <c r="AM109">
        <v>1215.0999999999999</v>
      </c>
      <c r="AN109">
        <v>1254.0999999999999</v>
      </c>
      <c r="AO109">
        <v>1304.8</v>
      </c>
      <c r="AP109">
        <v>1330.5</v>
      </c>
      <c r="AQ109">
        <v>1380.6</v>
      </c>
      <c r="AR109">
        <v>1455.1</v>
      </c>
      <c r="AS109">
        <v>1580.8</v>
      </c>
      <c r="AT109">
        <v>1805</v>
      </c>
      <c r="AU109">
        <v>1853.4</v>
      </c>
    </row>
    <row r="110" spans="26:47">
      <c r="Z110">
        <v>10.9</v>
      </c>
      <c r="AA110">
        <v>409.7</v>
      </c>
      <c r="AB110">
        <v>480.4</v>
      </c>
      <c r="AC110">
        <v>622.79999999999995</v>
      </c>
      <c r="AD110">
        <v>787</v>
      </c>
      <c r="AE110">
        <v>837.3</v>
      </c>
      <c r="AF110">
        <v>886.6</v>
      </c>
      <c r="AG110">
        <v>951.1</v>
      </c>
      <c r="AH110">
        <v>980.1</v>
      </c>
      <c r="AI110">
        <v>1043.4000000000001</v>
      </c>
      <c r="AJ110">
        <v>1074.5</v>
      </c>
      <c r="AK110">
        <v>1125.3</v>
      </c>
      <c r="AL110">
        <v>1184.9000000000001</v>
      </c>
      <c r="AM110">
        <v>1214.3</v>
      </c>
      <c r="AN110">
        <v>1253.7</v>
      </c>
      <c r="AO110">
        <v>1304.4000000000001</v>
      </c>
      <c r="AP110">
        <v>1329.4</v>
      </c>
      <c r="AQ110">
        <v>1380.2</v>
      </c>
      <c r="AR110">
        <v>1455.5</v>
      </c>
      <c r="AS110">
        <v>1582.5</v>
      </c>
      <c r="AT110">
        <v>1806</v>
      </c>
      <c r="AU110">
        <v>1853.7</v>
      </c>
    </row>
    <row r="111" spans="26:47">
      <c r="Z111">
        <v>11</v>
      </c>
      <c r="AA111">
        <v>407.6</v>
      </c>
      <c r="AB111">
        <v>477.2</v>
      </c>
      <c r="AC111">
        <v>618</v>
      </c>
      <c r="AD111">
        <v>783.7</v>
      </c>
      <c r="AE111">
        <v>833.5</v>
      </c>
      <c r="AF111">
        <v>882.5</v>
      </c>
      <c r="AG111">
        <v>947.1</v>
      </c>
      <c r="AH111">
        <v>975.6</v>
      </c>
      <c r="AI111">
        <v>1039.9000000000001</v>
      </c>
      <c r="AJ111">
        <v>1070.9000000000001</v>
      </c>
      <c r="AK111">
        <v>1123.0999999999999</v>
      </c>
      <c r="AL111">
        <v>1183.9000000000001</v>
      </c>
      <c r="AM111">
        <v>1213.4000000000001</v>
      </c>
      <c r="AN111">
        <v>1253.2</v>
      </c>
      <c r="AO111">
        <v>1303.9000000000001</v>
      </c>
      <c r="AP111">
        <v>1328.3</v>
      </c>
      <c r="AQ111">
        <v>1379.7</v>
      </c>
      <c r="AR111">
        <v>1455.9</v>
      </c>
      <c r="AS111">
        <v>1584.1</v>
      </c>
      <c r="AT111">
        <v>1807</v>
      </c>
      <c r="AU111">
        <v>1853.8</v>
      </c>
    </row>
    <row r="112" spans="26:47">
      <c r="Z112">
        <v>11.1</v>
      </c>
      <c r="AA112">
        <v>405.5</v>
      </c>
      <c r="AB112">
        <v>473.9</v>
      </c>
      <c r="AC112">
        <v>613.1</v>
      </c>
      <c r="AD112">
        <v>780.4</v>
      </c>
      <c r="AE112">
        <v>829.5</v>
      </c>
      <c r="AF112">
        <v>878.3</v>
      </c>
      <c r="AG112">
        <v>942.9</v>
      </c>
      <c r="AH112">
        <v>971</v>
      </c>
      <c r="AI112">
        <v>1036.0999999999999</v>
      </c>
      <c r="AJ112">
        <v>1067.2</v>
      </c>
      <c r="AK112">
        <v>1120.8</v>
      </c>
      <c r="AL112">
        <v>1182.7</v>
      </c>
      <c r="AM112">
        <v>1212.4000000000001</v>
      </c>
      <c r="AN112">
        <v>1252.5999999999999</v>
      </c>
      <c r="AO112">
        <v>1303.4000000000001</v>
      </c>
      <c r="AP112">
        <v>1327.1</v>
      </c>
      <c r="AQ112">
        <v>1379.2</v>
      </c>
      <c r="AR112">
        <v>1456.2</v>
      </c>
      <c r="AS112">
        <v>1585.7</v>
      </c>
      <c r="AT112">
        <v>1807.8</v>
      </c>
      <c r="AU112">
        <v>1853.9</v>
      </c>
    </row>
    <row r="113" spans="26:47">
      <c r="Z113">
        <v>11.2</v>
      </c>
      <c r="AA113">
        <v>403.3</v>
      </c>
      <c r="AB113">
        <v>470.5</v>
      </c>
      <c r="AC113">
        <v>608</v>
      </c>
      <c r="AD113">
        <v>776.9</v>
      </c>
      <c r="AE113">
        <v>825.4</v>
      </c>
      <c r="AF113">
        <v>874</v>
      </c>
      <c r="AG113">
        <v>938.6</v>
      </c>
      <c r="AH113">
        <v>966.2</v>
      </c>
      <c r="AI113">
        <v>1032.3</v>
      </c>
      <c r="AJ113">
        <v>1063.4000000000001</v>
      </c>
      <c r="AK113">
        <v>1118.3</v>
      </c>
      <c r="AL113">
        <v>1181.5</v>
      </c>
      <c r="AM113">
        <v>1211.3</v>
      </c>
      <c r="AN113">
        <v>1251.8</v>
      </c>
      <c r="AO113">
        <v>1302.7</v>
      </c>
      <c r="AP113">
        <v>1325.8</v>
      </c>
      <c r="AQ113">
        <v>1378.6</v>
      </c>
      <c r="AR113">
        <v>1456.5</v>
      </c>
      <c r="AS113">
        <v>1587.2</v>
      </c>
      <c r="AT113">
        <v>1808.5</v>
      </c>
      <c r="AU113">
        <v>1853.9</v>
      </c>
    </row>
    <row r="114" spans="26:47">
      <c r="Z114">
        <v>11.2</v>
      </c>
      <c r="AA114">
        <v>401</v>
      </c>
      <c r="AB114">
        <v>467</v>
      </c>
      <c r="AC114">
        <v>602.79999999999995</v>
      </c>
      <c r="AD114">
        <v>773.2</v>
      </c>
      <c r="AE114">
        <v>821.2</v>
      </c>
      <c r="AF114">
        <v>869.5</v>
      </c>
      <c r="AG114">
        <v>934.1</v>
      </c>
      <c r="AH114">
        <v>961.2</v>
      </c>
      <c r="AI114">
        <v>1028.3</v>
      </c>
      <c r="AJ114">
        <v>1059.4000000000001</v>
      </c>
      <c r="AK114">
        <v>1115.8</v>
      </c>
      <c r="AL114">
        <v>1180.2</v>
      </c>
      <c r="AM114">
        <v>1210</v>
      </c>
      <c r="AN114">
        <v>1251.0999999999999</v>
      </c>
      <c r="AO114">
        <v>1301.9000000000001</v>
      </c>
      <c r="AP114">
        <v>1324.4</v>
      </c>
      <c r="AQ114">
        <v>1377.9</v>
      </c>
      <c r="AR114">
        <v>1456.7</v>
      </c>
      <c r="AS114">
        <v>1588.7</v>
      </c>
      <c r="AT114">
        <v>1809.2</v>
      </c>
      <c r="AU114">
        <v>1853.7</v>
      </c>
    </row>
    <row r="115" spans="26:47">
      <c r="Z115">
        <v>11.3</v>
      </c>
      <c r="AA115">
        <v>398.6</v>
      </c>
      <c r="AB115">
        <v>463.4</v>
      </c>
      <c r="AC115">
        <v>597.5</v>
      </c>
      <c r="AD115">
        <v>769.5</v>
      </c>
      <c r="AE115">
        <v>816.8</v>
      </c>
      <c r="AF115">
        <v>864.9</v>
      </c>
      <c r="AG115">
        <v>929.5</v>
      </c>
      <c r="AH115">
        <v>956</v>
      </c>
      <c r="AI115">
        <v>1024.0999999999999</v>
      </c>
      <c r="AJ115">
        <v>1055.3</v>
      </c>
      <c r="AK115">
        <v>1113.0999999999999</v>
      </c>
      <c r="AL115">
        <v>1178.8</v>
      </c>
      <c r="AM115">
        <v>1208.7</v>
      </c>
      <c r="AN115">
        <v>1250.2</v>
      </c>
      <c r="AO115">
        <v>1301.0999999999999</v>
      </c>
      <c r="AP115">
        <v>1323</v>
      </c>
      <c r="AQ115">
        <v>1377.1</v>
      </c>
      <c r="AR115">
        <v>1456.8</v>
      </c>
      <c r="AS115">
        <v>1590.1</v>
      </c>
      <c r="AT115">
        <v>1809.8</v>
      </c>
      <c r="AU115">
        <v>1853.5</v>
      </c>
    </row>
    <row r="116" spans="26:47">
      <c r="Z116">
        <v>11.4</v>
      </c>
      <c r="AA116">
        <v>396.2</v>
      </c>
      <c r="AB116">
        <v>459.7</v>
      </c>
      <c r="AC116">
        <v>592</v>
      </c>
      <c r="AD116">
        <v>765.6</v>
      </c>
      <c r="AE116">
        <v>812.3</v>
      </c>
      <c r="AF116">
        <v>860.1</v>
      </c>
      <c r="AG116">
        <v>924.8</v>
      </c>
      <c r="AH116">
        <v>950.7</v>
      </c>
      <c r="AI116">
        <v>1019.9</v>
      </c>
      <c r="AJ116">
        <v>1051</v>
      </c>
      <c r="AK116">
        <v>1110.3</v>
      </c>
      <c r="AL116">
        <v>1177.3</v>
      </c>
      <c r="AM116">
        <v>1207.4000000000001</v>
      </c>
      <c r="AN116">
        <v>1249.2</v>
      </c>
      <c r="AO116">
        <v>1300.2</v>
      </c>
      <c r="AP116">
        <v>1321.4</v>
      </c>
      <c r="AQ116">
        <v>1376.3</v>
      </c>
      <c r="AR116">
        <v>1456.8</v>
      </c>
      <c r="AS116">
        <v>1591.5</v>
      </c>
      <c r="AT116">
        <v>1810.2</v>
      </c>
      <c r="AU116">
        <v>1853.1</v>
      </c>
    </row>
    <row r="117" spans="26:47">
      <c r="Z117">
        <v>11.5</v>
      </c>
      <c r="AA117">
        <v>393.7</v>
      </c>
      <c r="AB117">
        <v>455.9</v>
      </c>
      <c r="AC117">
        <v>586.4</v>
      </c>
      <c r="AD117">
        <v>761.6</v>
      </c>
      <c r="AE117">
        <v>807.6</v>
      </c>
      <c r="AF117">
        <v>855.2</v>
      </c>
      <c r="AG117">
        <v>919.9</v>
      </c>
      <c r="AH117">
        <v>945.3</v>
      </c>
      <c r="AI117">
        <v>1015.4</v>
      </c>
      <c r="AJ117">
        <v>1046.5999999999999</v>
      </c>
      <c r="AK117">
        <v>1107.4000000000001</v>
      </c>
      <c r="AL117">
        <v>1175.7</v>
      </c>
      <c r="AM117">
        <v>1205.9000000000001</v>
      </c>
      <c r="AN117">
        <v>1248.2</v>
      </c>
      <c r="AO117">
        <v>1299.0999999999999</v>
      </c>
      <c r="AP117">
        <v>1319.8</v>
      </c>
      <c r="AQ117">
        <v>1375.4</v>
      </c>
      <c r="AR117">
        <v>1456.8</v>
      </c>
      <c r="AS117">
        <v>1592.8</v>
      </c>
      <c r="AT117">
        <v>1810.6</v>
      </c>
      <c r="AU117">
        <v>1852.6</v>
      </c>
    </row>
    <row r="118" spans="26:47">
      <c r="Z118">
        <v>11.6</v>
      </c>
      <c r="AA118">
        <v>391.1</v>
      </c>
      <c r="AB118">
        <v>452</v>
      </c>
      <c r="AC118">
        <v>580.6</v>
      </c>
      <c r="AD118">
        <v>757.4</v>
      </c>
      <c r="AE118">
        <v>802.8</v>
      </c>
      <c r="AF118">
        <v>850.1</v>
      </c>
      <c r="AG118">
        <v>914.8</v>
      </c>
      <c r="AH118">
        <v>939.7</v>
      </c>
      <c r="AI118">
        <v>1010.8</v>
      </c>
      <c r="AJ118">
        <v>1042</v>
      </c>
      <c r="AK118">
        <v>1104.4000000000001</v>
      </c>
      <c r="AL118">
        <v>1174</v>
      </c>
      <c r="AM118">
        <v>1204.3</v>
      </c>
      <c r="AN118">
        <v>1247.0999999999999</v>
      </c>
      <c r="AO118">
        <v>1298</v>
      </c>
      <c r="AP118">
        <v>1318.1</v>
      </c>
      <c r="AQ118">
        <v>1374.4</v>
      </c>
      <c r="AR118">
        <v>1456.8</v>
      </c>
      <c r="AS118">
        <v>1594</v>
      </c>
      <c r="AT118">
        <v>1810.9</v>
      </c>
      <c r="AU118">
        <v>1852.1</v>
      </c>
    </row>
    <row r="119" spans="26:47">
      <c r="Z119">
        <v>11.7</v>
      </c>
      <c r="AA119">
        <v>388.4</v>
      </c>
      <c r="AB119">
        <v>448</v>
      </c>
      <c r="AC119">
        <v>574.70000000000005</v>
      </c>
      <c r="AD119">
        <v>753.1</v>
      </c>
      <c r="AE119">
        <v>797.9</v>
      </c>
      <c r="AF119">
        <v>844.9</v>
      </c>
      <c r="AG119">
        <v>909.6</v>
      </c>
      <c r="AH119">
        <v>933.9</v>
      </c>
      <c r="AI119">
        <v>1006.1</v>
      </c>
      <c r="AJ119">
        <v>1037.3</v>
      </c>
      <c r="AK119">
        <v>1101.3</v>
      </c>
      <c r="AL119">
        <v>1172.2</v>
      </c>
      <c r="AM119">
        <v>1202.5999999999999</v>
      </c>
      <c r="AN119">
        <v>1245.8</v>
      </c>
      <c r="AO119">
        <v>1296.8</v>
      </c>
      <c r="AP119">
        <v>1316.3</v>
      </c>
      <c r="AQ119">
        <v>1373.3</v>
      </c>
      <c r="AR119">
        <v>1456.6</v>
      </c>
      <c r="AS119">
        <v>1595.2</v>
      </c>
      <c r="AT119">
        <v>1811.1</v>
      </c>
      <c r="AU119">
        <v>1851.4</v>
      </c>
    </row>
    <row r="120" spans="26:47">
      <c r="Z120">
        <v>11.8</v>
      </c>
      <c r="AA120">
        <v>385.6</v>
      </c>
      <c r="AB120">
        <v>443.8</v>
      </c>
      <c r="AC120">
        <v>568.70000000000005</v>
      </c>
      <c r="AD120">
        <v>748.7</v>
      </c>
      <c r="AE120">
        <v>792.8</v>
      </c>
      <c r="AF120">
        <v>839.5</v>
      </c>
      <c r="AG120">
        <v>904.2</v>
      </c>
      <c r="AH120">
        <v>927.9</v>
      </c>
      <c r="AI120">
        <v>1001.2</v>
      </c>
      <c r="AJ120">
        <v>1032.4000000000001</v>
      </c>
      <c r="AK120">
        <v>1098</v>
      </c>
      <c r="AL120">
        <v>1170.3</v>
      </c>
      <c r="AM120">
        <v>1200.8</v>
      </c>
      <c r="AN120">
        <v>1244.5999999999999</v>
      </c>
      <c r="AO120">
        <v>1295.5999999999999</v>
      </c>
      <c r="AP120">
        <v>1314.4</v>
      </c>
      <c r="AQ120">
        <v>1372.2</v>
      </c>
      <c r="AR120">
        <v>1456.4</v>
      </c>
      <c r="AS120">
        <v>1596.3</v>
      </c>
      <c r="AT120">
        <v>1811.3</v>
      </c>
      <c r="AU120">
        <v>1850.6</v>
      </c>
    </row>
    <row r="121" spans="26:47">
      <c r="Z121">
        <v>11.8</v>
      </c>
      <c r="AA121">
        <v>382.8</v>
      </c>
      <c r="AB121">
        <v>439.6</v>
      </c>
      <c r="AC121">
        <v>562.5</v>
      </c>
      <c r="AD121">
        <v>744.2</v>
      </c>
      <c r="AE121">
        <v>787.6</v>
      </c>
      <c r="AF121">
        <v>834</v>
      </c>
      <c r="AG121">
        <v>898.7</v>
      </c>
      <c r="AH121">
        <v>921.9</v>
      </c>
      <c r="AI121">
        <v>996.2</v>
      </c>
      <c r="AJ121">
        <v>1027.4000000000001</v>
      </c>
      <c r="AK121">
        <v>1094.7</v>
      </c>
      <c r="AL121">
        <v>1168.3</v>
      </c>
      <c r="AM121">
        <v>1198.9000000000001</v>
      </c>
      <c r="AN121">
        <v>1243.2</v>
      </c>
      <c r="AO121">
        <v>1294.2</v>
      </c>
      <c r="AP121">
        <v>1312.4</v>
      </c>
      <c r="AQ121">
        <v>1371</v>
      </c>
      <c r="AR121">
        <v>1456.2</v>
      </c>
      <c r="AS121">
        <v>1597.4</v>
      </c>
      <c r="AT121">
        <v>1811.3</v>
      </c>
      <c r="AU121">
        <v>1849.7</v>
      </c>
    </row>
    <row r="122" spans="26:47">
      <c r="Z122">
        <v>11.9</v>
      </c>
      <c r="AA122">
        <v>379.9</v>
      </c>
      <c r="AB122">
        <v>435.3</v>
      </c>
      <c r="AC122">
        <v>556.20000000000005</v>
      </c>
      <c r="AD122">
        <v>739.5</v>
      </c>
      <c r="AE122">
        <v>782.3</v>
      </c>
      <c r="AF122">
        <v>828.3</v>
      </c>
      <c r="AG122">
        <v>893</v>
      </c>
      <c r="AH122">
        <v>915.6</v>
      </c>
      <c r="AI122">
        <v>991.1</v>
      </c>
      <c r="AJ122">
        <v>1022.3</v>
      </c>
      <c r="AK122">
        <v>1091.2</v>
      </c>
      <c r="AL122">
        <v>1166.2</v>
      </c>
      <c r="AM122">
        <v>1197</v>
      </c>
      <c r="AN122">
        <v>1241.7</v>
      </c>
      <c r="AO122">
        <v>1292.7</v>
      </c>
      <c r="AP122">
        <v>1310.4000000000001</v>
      </c>
      <c r="AQ122">
        <v>1369.7</v>
      </c>
      <c r="AR122">
        <v>1455.8</v>
      </c>
      <c r="AS122">
        <v>1598.4</v>
      </c>
      <c r="AT122">
        <v>1811.2</v>
      </c>
      <c r="AU122">
        <v>1848.7</v>
      </c>
    </row>
    <row r="123" spans="26:47">
      <c r="Z123">
        <v>12</v>
      </c>
      <c r="AA123">
        <v>376.9</v>
      </c>
      <c r="AB123">
        <v>430.9</v>
      </c>
      <c r="AC123">
        <v>549.70000000000005</v>
      </c>
      <c r="AD123">
        <v>734.7</v>
      </c>
      <c r="AE123">
        <v>776.8</v>
      </c>
      <c r="AF123">
        <v>822.5</v>
      </c>
      <c r="AG123">
        <v>887.2</v>
      </c>
      <c r="AH123">
        <v>909.2</v>
      </c>
      <c r="AI123">
        <v>985.8</v>
      </c>
      <c r="AJ123">
        <v>1017</v>
      </c>
      <c r="AK123">
        <v>1087.5999999999999</v>
      </c>
      <c r="AL123">
        <v>1164</v>
      </c>
      <c r="AM123">
        <v>1194.9000000000001</v>
      </c>
      <c r="AN123">
        <v>1240.0999999999999</v>
      </c>
      <c r="AO123">
        <v>1291.2</v>
      </c>
      <c r="AP123">
        <v>1308.3</v>
      </c>
      <c r="AQ123">
        <v>1368.4</v>
      </c>
      <c r="AR123">
        <v>1455.4</v>
      </c>
      <c r="AS123">
        <v>1599.3</v>
      </c>
      <c r="AT123">
        <v>1811.1</v>
      </c>
      <c r="AU123">
        <v>1847.6</v>
      </c>
    </row>
  </sheetData>
  <mergeCells count="1">
    <mergeCell ref="B1:V1"/>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4"/>
  <dimension ref="A1:AU123"/>
  <sheetViews>
    <sheetView workbookViewId="0">
      <selection activeCell="C49" sqref="C49"/>
    </sheetView>
  </sheetViews>
  <sheetFormatPr baseColWidth="10" defaultColWidth="11" defaultRowHeight="16"/>
  <cols>
    <col min="1" max="1" width="10.6640625" bestFit="1" customWidth="1"/>
    <col min="2" max="18" width="3" bestFit="1" customWidth="1"/>
    <col min="19" max="21" width="3.6640625" bestFit="1" customWidth="1"/>
    <col min="22" max="22" width="3.6640625" customWidth="1"/>
  </cols>
  <sheetData>
    <row r="1" spans="1:47" ht="25" thickBot="1">
      <c r="A1" s="23" t="s">
        <v>73</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0</v>
      </c>
      <c r="C3" s="8">
        <v>0</v>
      </c>
      <c r="D3" s="7">
        <v>0</v>
      </c>
      <c r="E3" s="8">
        <v>0</v>
      </c>
      <c r="F3" s="7">
        <v>11</v>
      </c>
      <c r="G3" s="8">
        <v>19</v>
      </c>
      <c r="H3" s="7">
        <v>26</v>
      </c>
      <c r="I3" s="8">
        <v>66</v>
      </c>
      <c r="J3" s="7">
        <v>142</v>
      </c>
      <c r="K3" s="8">
        <v>227</v>
      </c>
      <c r="L3" s="7">
        <v>245</v>
      </c>
      <c r="M3" s="8">
        <v>292</v>
      </c>
      <c r="N3" s="7">
        <v>301</v>
      </c>
      <c r="O3" s="8">
        <v>355</v>
      </c>
      <c r="P3" s="7">
        <v>382</v>
      </c>
      <c r="Q3" s="8">
        <v>454</v>
      </c>
      <c r="R3" s="7">
        <v>464</v>
      </c>
      <c r="S3" s="8">
        <v>521</v>
      </c>
      <c r="T3" s="7">
        <v>524</v>
      </c>
      <c r="U3" s="8">
        <v>539</v>
      </c>
      <c r="V3" s="9">
        <v>554</v>
      </c>
      <c r="Z3">
        <v>2</v>
      </c>
      <c r="AA3">
        <v>33.200000000000003</v>
      </c>
      <c r="AB3">
        <v>46.2</v>
      </c>
      <c r="AC3">
        <v>54.3</v>
      </c>
      <c r="AD3">
        <v>112.8</v>
      </c>
      <c r="AE3">
        <v>166.6</v>
      </c>
      <c r="AF3">
        <v>192.2</v>
      </c>
      <c r="AG3">
        <v>218.6</v>
      </c>
      <c r="AH3">
        <v>260.8</v>
      </c>
      <c r="AI3">
        <v>305.3</v>
      </c>
      <c r="AJ3">
        <v>365.5</v>
      </c>
      <c r="AK3">
        <v>394.4</v>
      </c>
      <c r="AL3">
        <v>426.3</v>
      </c>
      <c r="AM3">
        <v>452.1</v>
      </c>
      <c r="AN3">
        <v>494</v>
      </c>
      <c r="AO3">
        <v>514.1</v>
      </c>
      <c r="AP3">
        <v>573</v>
      </c>
      <c r="AQ3">
        <v>599.29999999999995</v>
      </c>
      <c r="AR3">
        <v>668.8</v>
      </c>
      <c r="AS3">
        <v>686</v>
      </c>
      <c r="AT3">
        <v>734.6</v>
      </c>
      <c r="AU3">
        <v>796.7</v>
      </c>
    </row>
    <row r="4" spans="1:47">
      <c r="A4" s="6" t="s">
        <v>22</v>
      </c>
      <c r="B4" s="7">
        <v>0</v>
      </c>
      <c r="C4" s="8">
        <v>0</v>
      </c>
      <c r="D4" s="7">
        <v>0</v>
      </c>
      <c r="E4" s="8">
        <v>4</v>
      </c>
      <c r="F4" s="7">
        <v>36</v>
      </c>
      <c r="G4" s="8">
        <v>47</v>
      </c>
      <c r="H4" s="7">
        <v>57</v>
      </c>
      <c r="I4" s="8">
        <v>98</v>
      </c>
      <c r="J4" s="7">
        <v>167</v>
      </c>
      <c r="K4" s="8">
        <v>248</v>
      </c>
      <c r="L4" s="7">
        <v>268</v>
      </c>
      <c r="M4" s="8">
        <v>313</v>
      </c>
      <c r="N4" s="7">
        <v>325</v>
      </c>
      <c r="O4" s="8">
        <v>376</v>
      </c>
      <c r="P4" s="7">
        <v>402</v>
      </c>
      <c r="Q4" s="8">
        <v>472</v>
      </c>
      <c r="R4" s="7">
        <v>485</v>
      </c>
      <c r="S4" s="8">
        <v>545</v>
      </c>
      <c r="T4" s="7">
        <v>549</v>
      </c>
      <c r="U4" s="8">
        <v>569</v>
      </c>
      <c r="V4" s="9">
        <v>593</v>
      </c>
      <c r="Z4">
        <v>2.1</v>
      </c>
      <c r="AA4">
        <v>36.700000000000003</v>
      </c>
      <c r="AB4">
        <v>50.1</v>
      </c>
      <c r="AC4">
        <v>58.7</v>
      </c>
      <c r="AD4">
        <v>117.8</v>
      </c>
      <c r="AE4">
        <v>172.3</v>
      </c>
      <c r="AF4">
        <v>198.7</v>
      </c>
      <c r="AG4">
        <v>225.7</v>
      </c>
      <c r="AH4">
        <v>268</v>
      </c>
      <c r="AI4">
        <v>311.5</v>
      </c>
      <c r="AJ4">
        <v>370.8</v>
      </c>
      <c r="AK4">
        <v>400.1</v>
      </c>
      <c r="AL4">
        <v>431.5</v>
      </c>
      <c r="AM4">
        <v>457.9</v>
      </c>
      <c r="AN4">
        <v>499.3</v>
      </c>
      <c r="AO4">
        <v>519.29999999999995</v>
      </c>
      <c r="AP4">
        <v>577.6</v>
      </c>
      <c r="AQ4">
        <v>604.6</v>
      </c>
      <c r="AR4">
        <v>674.3</v>
      </c>
      <c r="AS4">
        <v>692.4</v>
      </c>
      <c r="AT4">
        <v>742.4</v>
      </c>
      <c r="AU4">
        <v>805.9</v>
      </c>
    </row>
    <row r="5" spans="1:47">
      <c r="A5" s="6" t="s">
        <v>23</v>
      </c>
      <c r="B5" s="7">
        <v>0</v>
      </c>
      <c r="C5" s="8">
        <v>0</v>
      </c>
      <c r="D5" s="7">
        <v>0</v>
      </c>
      <c r="E5" s="8">
        <v>24</v>
      </c>
      <c r="F5" s="7">
        <v>60</v>
      </c>
      <c r="G5" s="8">
        <v>74</v>
      </c>
      <c r="H5" s="7">
        <v>87</v>
      </c>
      <c r="I5" s="8">
        <v>128</v>
      </c>
      <c r="J5" s="7">
        <v>193</v>
      </c>
      <c r="K5" s="8">
        <v>270</v>
      </c>
      <c r="L5" s="7">
        <v>292</v>
      </c>
      <c r="M5" s="8">
        <v>334</v>
      </c>
      <c r="N5" s="7">
        <v>348</v>
      </c>
      <c r="O5" s="8">
        <v>398</v>
      </c>
      <c r="P5" s="7">
        <v>423</v>
      </c>
      <c r="Q5" s="8">
        <v>490</v>
      </c>
      <c r="R5" s="7">
        <v>506</v>
      </c>
      <c r="S5" s="8">
        <v>568</v>
      </c>
      <c r="T5" s="7">
        <v>574</v>
      </c>
      <c r="U5" s="8">
        <v>598</v>
      </c>
      <c r="V5" s="9">
        <v>630</v>
      </c>
      <c r="Z5">
        <v>2.2000000000000002</v>
      </c>
      <c r="AA5">
        <v>40.200000000000003</v>
      </c>
      <c r="AB5">
        <v>53.9</v>
      </c>
      <c r="AC5">
        <v>63.1</v>
      </c>
      <c r="AD5">
        <v>122.6</v>
      </c>
      <c r="AE5">
        <v>178.1</v>
      </c>
      <c r="AF5">
        <v>205.1</v>
      </c>
      <c r="AG5">
        <v>232.7</v>
      </c>
      <c r="AH5">
        <v>275.10000000000002</v>
      </c>
      <c r="AI5">
        <v>317.7</v>
      </c>
      <c r="AJ5">
        <v>376.1</v>
      </c>
      <c r="AK5">
        <v>405.7</v>
      </c>
      <c r="AL5">
        <v>436.6</v>
      </c>
      <c r="AM5">
        <v>463.7</v>
      </c>
      <c r="AN5">
        <v>504.6</v>
      </c>
      <c r="AO5">
        <v>524.4</v>
      </c>
      <c r="AP5">
        <v>582.20000000000005</v>
      </c>
      <c r="AQ5">
        <v>609.79999999999995</v>
      </c>
      <c r="AR5">
        <v>679.8</v>
      </c>
      <c r="AS5">
        <v>698.7</v>
      </c>
      <c r="AT5">
        <v>750.3</v>
      </c>
      <c r="AU5">
        <v>815.1</v>
      </c>
    </row>
    <row r="6" spans="1:47" ht="17" thickBot="1">
      <c r="A6" s="10" t="s">
        <v>24</v>
      </c>
      <c r="B6" s="11">
        <v>0</v>
      </c>
      <c r="C6" s="12">
        <v>0</v>
      </c>
      <c r="D6" s="11">
        <v>0</v>
      </c>
      <c r="E6" s="12">
        <v>44</v>
      </c>
      <c r="F6" s="11">
        <v>84</v>
      </c>
      <c r="G6" s="12">
        <v>100</v>
      </c>
      <c r="H6" s="11">
        <v>116</v>
      </c>
      <c r="I6" s="12">
        <v>158</v>
      </c>
      <c r="J6" s="11">
        <v>217</v>
      </c>
      <c r="K6" s="12">
        <v>291</v>
      </c>
      <c r="L6" s="11">
        <v>314</v>
      </c>
      <c r="M6" s="12">
        <v>354</v>
      </c>
      <c r="N6" s="11">
        <v>371</v>
      </c>
      <c r="O6" s="12">
        <v>419</v>
      </c>
      <c r="P6" s="11">
        <v>442</v>
      </c>
      <c r="Q6" s="12">
        <v>508</v>
      </c>
      <c r="R6" s="11">
        <v>526</v>
      </c>
      <c r="S6" s="12">
        <v>590</v>
      </c>
      <c r="T6" s="11">
        <v>598</v>
      </c>
      <c r="U6" s="12">
        <v>627</v>
      </c>
      <c r="V6" s="13">
        <v>667</v>
      </c>
      <c r="Z6">
        <v>2.2000000000000002</v>
      </c>
      <c r="AA6">
        <v>43.5</v>
      </c>
      <c r="AB6">
        <v>57.6</v>
      </c>
      <c r="AC6">
        <v>67.400000000000006</v>
      </c>
      <c r="AD6">
        <v>127.5</v>
      </c>
      <c r="AE6">
        <v>183.8</v>
      </c>
      <c r="AF6">
        <v>211.4</v>
      </c>
      <c r="AG6">
        <v>239.7</v>
      </c>
      <c r="AH6">
        <v>282.10000000000002</v>
      </c>
      <c r="AI6">
        <v>323.8</v>
      </c>
      <c r="AJ6">
        <v>381.3</v>
      </c>
      <c r="AK6">
        <v>411.3</v>
      </c>
      <c r="AL6">
        <v>441.7</v>
      </c>
      <c r="AM6">
        <v>469.4</v>
      </c>
      <c r="AN6">
        <v>509.9</v>
      </c>
      <c r="AO6">
        <v>529.5</v>
      </c>
      <c r="AP6">
        <v>586.79999999999995</v>
      </c>
      <c r="AQ6">
        <v>614.9</v>
      </c>
      <c r="AR6">
        <v>685.3</v>
      </c>
      <c r="AS6">
        <v>704.9</v>
      </c>
      <c r="AT6">
        <v>758.1</v>
      </c>
      <c r="AU6">
        <v>824.1</v>
      </c>
    </row>
    <row r="7" spans="1:47">
      <c r="A7" s="6" t="s">
        <v>25</v>
      </c>
      <c r="B7" s="7">
        <v>0</v>
      </c>
      <c r="C7" s="8">
        <v>5</v>
      </c>
      <c r="D7" s="7">
        <v>9</v>
      </c>
      <c r="E7" s="8">
        <v>62</v>
      </c>
      <c r="F7" s="7">
        <v>107</v>
      </c>
      <c r="G7" s="8">
        <v>125</v>
      </c>
      <c r="H7" s="7">
        <v>145</v>
      </c>
      <c r="I7" s="8">
        <v>186</v>
      </c>
      <c r="J7" s="7">
        <v>242</v>
      </c>
      <c r="K7" s="8">
        <v>311</v>
      </c>
      <c r="L7" s="7">
        <v>336</v>
      </c>
      <c r="M7" s="8">
        <v>373</v>
      </c>
      <c r="N7" s="7">
        <v>393</v>
      </c>
      <c r="O7" s="8">
        <v>439</v>
      </c>
      <c r="P7" s="7">
        <v>462</v>
      </c>
      <c r="Q7" s="8">
        <v>526</v>
      </c>
      <c r="R7" s="7">
        <v>546</v>
      </c>
      <c r="S7" s="8">
        <v>611</v>
      </c>
      <c r="T7" s="7">
        <v>622</v>
      </c>
      <c r="U7" s="8">
        <v>656</v>
      </c>
      <c r="V7" s="9">
        <v>702</v>
      </c>
      <c r="Z7">
        <v>2.2999999999999998</v>
      </c>
      <c r="AA7">
        <v>46.9</v>
      </c>
      <c r="AB7">
        <v>61.3</v>
      </c>
      <c r="AC7">
        <v>71.7</v>
      </c>
      <c r="AD7">
        <v>132.30000000000001</v>
      </c>
      <c r="AE7">
        <v>189.4</v>
      </c>
      <c r="AF7">
        <v>217.7</v>
      </c>
      <c r="AG7">
        <v>246.6</v>
      </c>
      <c r="AH7">
        <v>289</v>
      </c>
      <c r="AI7">
        <v>329.8</v>
      </c>
      <c r="AJ7">
        <v>386.5</v>
      </c>
      <c r="AK7">
        <v>416.8</v>
      </c>
      <c r="AL7">
        <v>446.8</v>
      </c>
      <c r="AM7">
        <v>475.1</v>
      </c>
      <c r="AN7">
        <v>515.20000000000005</v>
      </c>
      <c r="AO7">
        <v>534.6</v>
      </c>
      <c r="AP7">
        <v>591.4</v>
      </c>
      <c r="AQ7">
        <v>620.1</v>
      </c>
      <c r="AR7">
        <v>690.8</v>
      </c>
      <c r="AS7">
        <v>711.2</v>
      </c>
      <c r="AT7">
        <v>765.9</v>
      </c>
      <c r="AU7">
        <v>833.1</v>
      </c>
    </row>
    <row r="8" spans="1:47">
      <c r="A8" s="6" t="s">
        <v>22</v>
      </c>
      <c r="B8" s="7">
        <v>10</v>
      </c>
      <c r="C8" s="8">
        <v>20</v>
      </c>
      <c r="D8" s="7">
        <v>26</v>
      </c>
      <c r="E8" s="8">
        <v>81</v>
      </c>
      <c r="F8" s="7">
        <v>129</v>
      </c>
      <c r="G8" s="8">
        <v>150</v>
      </c>
      <c r="H8" s="7">
        <v>172</v>
      </c>
      <c r="I8" s="8">
        <v>214</v>
      </c>
      <c r="J8" s="7">
        <v>265</v>
      </c>
      <c r="K8" s="8">
        <v>331</v>
      </c>
      <c r="L8" s="7">
        <v>358</v>
      </c>
      <c r="M8" s="8">
        <v>393</v>
      </c>
      <c r="N8" s="7">
        <v>415</v>
      </c>
      <c r="O8" s="8">
        <v>459</v>
      </c>
      <c r="P8" s="7">
        <v>481</v>
      </c>
      <c r="Q8" s="8">
        <v>543</v>
      </c>
      <c r="R8" s="7">
        <v>565</v>
      </c>
      <c r="S8" s="8">
        <v>632</v>
      </c>
      <c r="T8" s="7">
        <v>645</v>
      </c>
      <c r="U8" s="8">
        <v>684</v>
      </c>
      <c r="V8" s="9">
        <v>737</v>
      </c>
      <c r="Z8">
        <v>2.4</v>
      </c>
      <c r="AA8">
        <v>50.1</v>
      </c>
      <c r="AB8">
        <v>65</v>
      </c>
      <c r="AC8">
        <v>76</v>
      </c>
      <c r="AD8">
        <v>137.1</v>
      </c>
      <c r="AE8">
        <v>195</v>
      </c>
      <c r="AF8">
        <v>224</v>
      </c>
      <c r="AG8">
        <v>253.5</v>
      </c>
      <c r="AH8">
        <v>295.89999999999998</v>
      </c>
      <c r="AI8">
        <v>335.8</v>
      </c>
      <c r="AJ8">
        <v>391.7</v>
      </c>
      <c r="AK8">
        <v>422.3</v>
      </c>
      <c r="AL8">
        <v>451.9</v>
      </c>
      <c r="AM8">
        <v>480.8</v>
      </c>
      <c r="AN8">
        <v>520.4</v>
      </c>
      <c r="AO8">
        <v>539.6</v>
      </c>
      <c r="AP8">
        <v>596</v>
      </c>
      <c r="AQ8">
        <v>625.1</v>
      </c>
      <c r="AR8">
        <v>696.1</v>
      </c>
      <c r="AS8">
        <v>717.4</v>
      </c>
      <c r="AT8">
        <v>773.6</v>
      </c>
      <c r="AU8">
        <v>842</v>
      </c>
    </row>
    <row r="9" spans="1:47">
      <c r="A9" s="6" t="s">
        <v>23</v>
      </c>
      <c r="B9" s="7">
        <v>23</v>
      </c>
      <c r="C9" s="8">
        <v>35</v>
      </c>
      <c r="D9" s="7">
        <v>42</v>
      </c>
      <c r="E9" s="8">
        <v>99</v>
      </c>
      <c r="F9" s="7">
        <v>150</v>
      </c>
      <c r="G9" s="8">
        <v>174</v>
      </c>
      <c r="H9" s="7">
        <v>198</v>
      </c>
      <c r="I9" s="8">
        <v>240</v>
      </c>
      <c r="J9" s="7">
        <v>288</v>
      </c>
      <c r="K9" s="8">
        <v>350</v>
      </c>
      <c r="L9" s="7">
        <v>378</v>
      </c>
      <c r="M9" s="8">
        <v>412</v>
      </c>
      <c r="N9" s="7">
        <v>436</v>
      </c>
      <c r="O9" s="8">
        <v>479</v>
      </c>
      <c r="P9" s="7">
        <v>500</v>
      </c>
      <c r="Q9" s="8">
        <v>560</v>
      </c>
      <c r="R9" s="7">
        <v>585</v>
      </c>
      <c r="S9" s="8">
        <v>653</v>
      </c>
      <c r="T9" s="7">
        <v>668</v>
      </c>
      <c r="U9" s="8">
        <v>713</v>
      </c>
      <c r="V9" s="9">
        <v>771</v>
      </c>
      <c r="Z9">
        <v>2.5</v>
      </c>
      <c r="AA9">
        <v>53.3</v>
      </c>
      <c r="AB9">
        <v>68.5</v>
      </c>
      <c r="AC9">
        <v>80.2</v>
      </c>
      <c r="AD9">
        <v>141.80000000000001</v>
      </c>
      <c r="AE9">
        <v>200.5</v>
      </c>
      <c r="AF9">
        <v>230.1</v>
      </c>
      <c r="AG9">
        <v>260.2</v>
      </c>
      <c r="AH9">
        <v>302.60000000000002</v>
      </c>
      <c r="AI9">
        <v>341.8</v>
      </c>
      <c r="AJ9">
        <v>396.8</v>
      </c>
      <c r="AK9">
        <v>427.8</v>
      </c>
      <c r="AL9">
        <v>456.9</v>
      </c>
      <c r="AM9">
        <v>486.4</v>
      </c>
      <c r="AN9">
        <v>525.6</v>
      </c>
      <c r="AO9">
        <v>544.6</v>
      </c>
      <c r="AP9">
        <v>600.5</v>
      </c>
      <c r="AQ9">
        <v>630.20000000000005</v>
      </c>
      <c r="AR9">
        <v>701.5</v>
      </c>
      <c r="AS9">
        <v>723.5</v>
      </c>
      <c r="AT9">
        <v>781.4</v>
      </c>
      <c r="AU9">
        <v>850.9</v>
      </c>
    </row>
    <row r="10" spans="1:47" ht="17" thickBot="1">
      <c r="A10" s="10" t="s">
        <v>24</v>
      </c>
      <c r="B10" s="11">
        <v>36</v>
      </c>
      <c r="C10" s="12">
        <v>49</v>
      </c>
      <c r="D10" s="11">
        <v>58</v>
      </c>
      <c r="E10" s="12">
        <v>117</v>
      </c>
      <c r="F10" s="11">
        <v>171</v>
      </c>
      <c r="G10" s="12">
        <v>197</v>
      </c>
      <c r="H10" s="11">
        <v>224</v>
      </c>
      <c r="I10" s="12">
        <v>266</v>
      </c>
      <c r="J10" s="11">
        <v>310</v>
      </c>
      <c r="K10" s="12">
        <v>369</v>
      </c>
      <c r="L10" s="11">
        <v>399</v>
      </c>
      <c r="M10" s="12">
        <v>430</v>
      </c>
      <c r="N10" s="11">
        <v>456</v>
      </c>
      <c r="O10" s="12">
        <v>498</v>
      </c>
      <c r="P10" s="11">
        <v>518</v>
      </c>
      <c r="Q10" s="12">
        <v>576</v>
      </c>
      <c r="R10" s="11">
        <v>603</v>
      </c>
      <c r="S10" s="12">
        <v>673</v>
      </c>
      <c r="T10" s="11">
        <v>691</v>
      </c>
      <c r="U10" s="12">
        <v>740</v>
      </c>
      <c r="V10" s="13">
        <v>804</v>
      </c>
      <c r="Z10">
        <v>2.6</v>
      </c>
      <c r="AA10">
        <v>56.5</v>
      </c>
      <c r="AB10">
        <v>72</v>
      </c>
      <c r="AC10">
        <v>84.4</v>
      </c>
      <c r="AD10">
        <v>146.5</v>
      </c>
      <c r="AE10">
        <v>206</v>
      </c>
      <c r="AF10">
        <v>236.2</v>
      </c>
      <c r="AG10">
        <v>266.89999999999998</v>
      </c>
      <c r="AH10">
        <v>309.3</v>
      </c>
      <c r="AI10">
        <v>347.7</v>
      </c>
      <c r="AJ10">
        <v>401.9</v>
      </c>
      <c r="AK10">
        <v>433.2</v>
      </c>
      <c r="AL10">
        <v>461.9</v>
      </c>
      <c r="AM10">
        <v>492</v>
      </c>
      <c r="AN10">
        <v>530.70000000000005</v>
      </c>
      <c r="AO10">
        <v>549.6</v>
      </c>
      <c r="AP10">
        <v>605</v>
      </c>
      <c r="AQ10">
        <v>635.20000000000005</v>
      </c>
      <c r="AR10">
        <v>706.8</v>
      </c>
      <c r="AS10">
        <v>729.6</v>
      </c>
      <c r="AT10">
        <v>789.1</v>
      </c>
      <c r="AU10">
        <v>859.7</v>
      </c>
    </row>
    <row r="11" spans="1:47">
      <c r="A11" s="6" t="s">
        <v>26</v>
      </c>
      <c r="B11" s="7">
        <v>48</v>
      </c>
      <c r="C11" s="8">
        <v>62</v>
      </c>
      <c r="D11" s="7">
        <v>73</v>
      </c>
      <c r="E11" s="8">
        <v>134</v>
      </c>
      <c r="F11" s="7">
        <v>191</v>
      </c>
      <c r="G11" s="8">
        <v>219</v>
      </c>
      <c r="H11" s="7">
        <v>249</v>
      </c>
      <c r="I11" s="8">
        <v>291</v>
      </c>
      <c r="J11" s="7">
        <v>332</v>
      </c>
      <c r="K11" s="8">
        <v>388</v>
      </c>
      <c r="L11" s="7">
        <v>418</v>
      </c>
      <c r="M11" s="8">
        <v>448</v>
      </c>
      <c r="N11" s="7">
        <v>477</v>
      </c>
      <c r="O11" s="8">
        <v>517</v>
      </c>
      <c r="P11" s="7">
        <v>536</v>
      </c>
      <c r="Q11" s="8">
        <v>593</v>
      </c>
      <c r="R11" s="7">
        <v>621</v>
      </c>
      <c r="S11" s="8">
        <v>692</v>
      </c>
      <c r="T11" s="7">
        <v>713</v>
      </c>
      <c r="U11" s="8">
        <v>768</v>
      </c>
      <c r="V11" s="9">
        <v>836</v>
      </c>
      <c r="Z11">
        <v>2.7</v>
      </c>
      <c r="AA11">
        <v>59.6</v>
      </c>
      <c r="AB11">
        <v>75.400000000000006</v>
      </c>
      <c r="AC11">
        <v>88.5</v>
      </c>
      <c r="AD11">
        <v>151.19999999999999</v>
      </c>
      <c r="AE11">
        <v>211.4</v>
      </c>
      <c r="AF11">
        <v>242.3</v>
      </c>
      <c r="AG11">
        <v>273.5</v>
      </c>
      <c r="AH11">
        <v>315.89999999999998</v>
      </c>
      <c r="AI11">
        <v>353.5</v>
      </c>
      <c r="AJ11">
        <v>407</v>
      </c>
      <c r="AK11">
        <v>438.5</v>
      </c>
      <c r="AL11">
        <v>466.8</v>
      </c>
      <c r="AM11">
        <v>497.5</v>
      </c>
      <c r="AN11">
        <v>535.79999999999995</v>
      </c>
      <c r="AO11">
        <v>554.6</v>
      </c>
      <c r="AP11">
        <v>609.5</v>
      </c>
      <c r="AQ11">
        <v>640.20000000000005</v>
      </c>
      <c r="AR11">
        <v>712</v>
      </c>
      <c r="AS11">
        <v>735.7</v>
      </c>
      <c r="AT11">
        <v>796.8</v>
      </c>
      <c r="AU11">
        <v>868.4</v>
      </c>
    </row>
    <row r="12" spans="1:47">
      <c r="A12" s="6" t="s">
        <v>22</v>
      </c>
      <c r="B12" s="7">
        <v>59</v>
      </c>
      <c r="C12" s="8">
        <v>75</v>
      </c>
      <c r="D12" s="7">
        <v>88</v>
      </c>
      <c r="E12" s="8">
        <v>150</v>
      </c>
      <c r="F12" s="7">
        <v>210</v>
      </c>
      <c r="G12" s="8">
        <v>241</v>
      </c>
      <c r="H12" s="7">
        <v>272</v>
      </c>
      <c r="I12" s="8">
        <v>315</v>
      </c>
      <c r="J12" s="7">
        <v>352</v>
      </c>
      <c r="K12" s="8">
        <v>406</v>
      </c>
      <c r="L12" s="7">
        <v>438</v>
      </c>
      <c r="M12" s="8">
        <v>466</v>
      </c>
      <c r="N12" s="7">
        <v>496</v>
      </c>
      <c r="O12" s="8">
        <v>535</v>
      </c>
      <c r="P12" s="7">
        <v>554</v>
      </c>
      <c r="Q12" s="8">
        <v>609</v>
      </c>
      <c r="R12" s="7">
        <v>639</v>
      </c>
      <c r="S12" s="8">
        <v>711</v>
      </c>
      <c r="T12" s="7">
        <v>735</v>
      </c>
      <c r="U12" s="8">
        <v>795</v>
      </c>
      <c r="V12" s="9">
        <v>867</v>
      </c>
      <c r="Z12">
        <v>2.8</v>
      </c>
      <c r="AA12">
        <v>62.6</v>
      </c>
      <c r="AB12">
        <v>78.8</v>
      </c>
      <c r="AC12">
        <v>92.6</v>
      </c>
      <c r="AD12">
        <v>155.80000000000001</v>
      </c>
      <c r="AE12">
        <v>216.7</v>
      </c>
      <c r="AF12">
        <v>248.3</v>
      </c>
      <c r="AG12">
        <v>280.10000000000002</v>
      </c>
      <c r="AH12">
        <v>322.5</v>
      </c>
      <c r="AI12">
        <v>359.3</v>
      </c>
      <c r="AJ12">
        <v>412</v>
      </c>
      <c r="AK12">
        <v>443.8</v>
      </c>
      <c r="AL12">
        <v>471.8</v>
      </c>
      <c r="AM12">
        <v>503</v>
      </c>
      <c r="AN12">
        <v>540.9</v>
      </c>
      <c r="AO12">
        <v>559.5</v>
      </c>
      <c r="AP12">
        <v>614</v>
      </c>
      <c r="AQ12">
        <v>645.20000000000005</v>
      </c>
      <c r="AR12">
        <v>717.2</v>
      </c>
      <c r="AS12">
        <v>741.8</v>
      </c>
      <c r="AT12">
        <v>804.5</v>
      </c>
      <c r="AU12">
        <v>877</v>
      </c>
    </row>
    <row r="13" spans="1:47">
      <c r="A13" s="6" t="s">
        <v>23</v>
      </c>
      <c r="B13" s="7">
        <v>69</v>
      </c>
      <c r="C13" s="8">
        <v>86</v>
      </c>
      <c r="D13" s="7">
        <v>102</v>
      </c>
      <c r="E13" s="8">
        <v>167</v>
      </c>
      <c r="F13" s="7">
        <v>229</v>
      </c>
      <c r="G13" s="8">
        <v>262</v>
      </c>
      <c r="H13" s="7">
        <v>295</v>
      </c>
      <c r="I13" s="8">
        <v>338</v>
      </c>
      <c r="J13" s="7">
        <v>373</v>
      </c>
      <c r="K13" s="8">
        <v>424</v>
      </c>
      <c r="L13" s="7">
        <v>456</v>
      </c>
      <c r="M13" s="8">
        <v>483</v>
      </c>
      <c r="N13" s="7">
        <v>516</v>
      </c>
      <c r="O13" s="8">
        <v>553</v>
      </c>
      <c r="P13" s="7">
        <v>571</v>
      </c>
      <c r="Q13" s="8">
        <v>624</v>
      </c>
      <c r="R13" s="7">
        <v>657</v>
      </c>
      <c r="S13" s="8">
        <v>729</v>
      </c>
      <c r="T13" s="7">
        <v>756</v>
      </c>
      <c r="U13" s="8">
        <v>822</v>
      </c>
      <c r="V13" s="9">
        <v>897</v>
      </c>
      <c r="Z13">
        <v>2.8</v>
      </c>
      <c r="AA13">
        <v>65.5</v>
      </c>
      <c r="AB13">
        <v>82.1</v>
      </c>
      <c r="AC13">
        <v>96.7</v>
      </c>
      <c r="AD13">
        <v>160.4</v>
      </c>
      <c r="AE13">
        <v>222</v>
      </c>
      <c r="AF13">
        <v>254.2</v>
      </c>
      <c r="AG13">
        <v>286.5</v>
      </c>
      <c r="AH13">
        <v>329</v>
      </c>
      <c r="AI13">
        <v>365.1</v>
      </c>
      <c r="AJ13">
        <v>417</v>
      </c>
      <c r="AK13">
        <v>449.1</v>
      </c>
      <c r="AL13">
        <v>476.6</v>
      </c>
      <c r="AM13">
        <v>508.4</v>
      </c>
      <c r="AN13">
        <v>545.9</v>
      </c>
      <c r="AO13">
        <v>564.4</v>
      </c>
      <c r="AP13">
        <v>618.4</v>
      </c>
      <c r="AQ13">
        <v>650.1</v>
      </c>
      <c r="AR13">
        <v>722.4</v>
      </c>
      <c r="AS13">
        <v>747.8</v>
      </c>
      <c r="AT13">
        <v>812.1</v>
      </c>
      <c r="AU13">
        <v>885.6</v>
      </c>
    </row>
    <row r="14" spans="1:47" ht="17" thickBot="1">
      <c r="A14" s="10" t="s">
        <v>24</v>
      </c>
      <c r="B14" s="11">
        <v>79</v>
      </c>
      <c r="C14" s="12">
        <v>97</v>
      </c>
      <c r="D14" s="11">
        <v>116</v>
      </c>
      <c r="E14" s="12">
        <v>182</v>
      </c>
      <c r="F14" s="11">
        <v>247</v>
      </c>
      <c r="G14" s="12">
        <v>282</v>
      </c>
      <c r="H14" s="11">
        <v>317</v>
      </c>
      <c r="I14" s="12">
        <v>359</v>
      </c>
      <c r="J14" s="11">
        <v>392</v>
      </c>
      <c r="K14" s="12">
        <v>441</v>
      </c>
      <c r="L14" s="11">
        <v>474</v>
      </c>
      <c r="M14" s="12">
        <v>500</v>
      </c>
      <c r="N14" s="11">
        <v>535</v>
      </c>
      <c r="O14" s="12">
        <v>570</v>
      </c>
      <c r="P14" s="11">
        <v>588</v>
      </c>
      <c r="Q14" s="12">
        <v>640</v>
      </c>
      <c r="R14" s="11">
        <v>674</v>
      </c>
      <c r="S14" s="12">
        <v>747</v>
      </c>
      <c r="T14" s="11">
        <v>777</v>
      </c>
      <c r="U14" s="12">
        <v>849</v>
      </c>
      <c r="V14" s="13">
        <v>926</v>
      </c>
      <c r="Z14">
        <v>2.9</v>
      </c>
      <c r="AA14">
        <v>68.400000000000006</v>
      </c>
      <c r="AB14">
        <v>85.4</v>
      </c>
      <c r="AC14">
        <v>100.8</v>
      </c>
      <c r="AD14">
        <v>165</v>
      </c>
      <c r="AE14">
        <v>227.3</v>
      </c>
      <c r="AF14">
        <v>260.10000000000002</v>
      </c>
      <c r="AG14">
        <v>292.89999999999998</v>
      </c>
      <c r="AH14">
        <v>335.3</v>
      </c>
      <c r="AI14">
        <v>370.8</v>
      </c>
      <c r="AJ14">
        <v>421.9</v>
      </c>
      <c r="AK14">
        <v>454.3</v>
      </c>
      <c r="AL14">
        <v>481.5</v>
      </c>
      <c r="AM14">
        <v>513.9</v>
      </c>
      <c r="AN14">
        <v>550.9</v>
      </c>
      <c r="AO14">
        <v>569.29999999999995</v>
      </c>
      <c r="AP14">
        <v>622.79999999999995</v>
      </c>
      <c r="AQ14">
        <v>655</v>
      </c>
      <c r="AR14">
        <v>727.5</v>
      </c>
      <c r="AS14">
        <v>753.8</v>
      </c>
      <c r="AT14">
        <v>819.7</v>
      </c>
      <c r="AU14">
        <v>894</v>
      </c>
    </row>
    <row r="15" spans="1:47">
      <c r="A15" s="6" t="s">
        <v>27</v>
      </c>
      <c r="B15" s="7">
        <v>88</v>
      </c>
      <c r="C15" s="8">
        <v>107</v>
      </c>
      <c r="D15" s="7">
        <v>130</v>
      </c>
      <c r="E15" s="8">
        <v>198</v>
      </c>
      <c r="F15" s="7">
        <v>265</v>
      </c>
      <c r="G15" s="8">
        <v>302</v>
      </c>
      <c r="H15" s="7">
        <v>338</v>
      </c>
      <c r="I15" s="8">
        <v>380</v>
      </c>
      <c r="J15" s="7">
        <v>412</v>
      </c>
      <c r="K15" s="8">
        <v>457</v>
      </c>
      <c r="L15" s="7">
        <v>492</v>
      </c>
      <c r="M15" s="8">
        <v>517</v>
      </c>
      <c r="N15" s="7">
        <v>553</v>
      </c>
      <c r="O15" s="8">
        <v>587</v>
      </c>
      <c r="P15" s="7">
        <v>604</v>
      </c>
      <c r="Q15" s="8">
        <v>655</v>
      </c>
      <c r="R15" s="7">
        <v>690</v>
      </c>
      <c r="S15" s="8">
        <v>764</v>
      </c>
      <c r="T15" s="7">
        <v>797</v>
      </c>
      <c r="U15" s="8">
        <v>876</v>
      </c>
      <c r="V15" s="9">
        <v>955</v>
      </c>
      <c r="Z15">
        <v>3</v>
      </c>
      <c r="AA15">
        <v>71.3</v>
      </c>
      <c r="AB15">
        <v>88.5</v>
      </c>
      <c r="AC15">
        <v>104.8</v>
      </c>
      <c r="AD15">
        <v>169.5</v>
      </c>
      <c r="AE15">
        <v>232.5</v>
      </c>
      <c r="AF15">
        <v>265.89999999999998</v>
      </c>
      <c r="AG15">
        <v>299.3</v>
      </c>
      <c r="AH15">
        <v>341.7</v>
      </c>
      <c r="AI15">
        <v>376.4</v>
      </c>
      <c r="AJ15">
        <v>426.8</v>
      </c>
      <c r="AK15">
        <v>459.5</v>
      </c>
      <c r="AL15">
        <v>486.3</v>
      </c>
      <c r="AM15">
        <v>519.29999999999995</v>
      </c>
      <c r="AN15">
        <v>555.9</v>
      </c>
      <c r="AO15">
        <v>574.1</v>
      </c>
      <c r="AP15">
        <v>627.20000000000005</v>
      </c>
      <c r="AQ15">
        <v>659.8</v>
      </c>
      <c r="AR15">
        <v>732.6</v>
      </c>
      <c r="AS15">
        <v>759.8</v>
      </c>
      <c r="AT15">
        <v>827.4</v>
      </c>
      <c r="AU15">
        <v>902.5</v>
      </c>
    </row>
    <row r="16" spans="1:47">
      <c r="A16" s="6" t="s">
        <v>22</v>
      </c>
      <c r="B16" s="7">
        <v>96</v>
      </c>
      <c r="C16" s="8">
        <v>117</v>
      </c>
      <c r="D16" s="7">
        <v>143</v>
      </c>
      <c r="E16" s="8">
        <v>213</v>
      </c>
      <c r="F16" s="7">
        <v>281</v>
      </c>
      <c r="G16" s="8">
        <v>321</v>
      </c>
      <c r="H16" s="7">
        <v>358</v>
      </c>
      <c r="I16" s="8">
        <v>400</v>
      </c>
      <c r="J16" s="7">
        <v>430</v>
      </c>
      <c r="K16" s="8">
        <v>474</v>
      </c>
      <c r="L16" s="7">
        <v>508</v>
      </c>
      <c r="M16" s="8">
        <v>533</v>
      </c>
      <c r="N16" s="7">
        <v>571</v>
      </c>
      <c r="O16" s="8">
        <v>603</v>
      </c>
      <c r="P16" s="7">
        <v>621</v>
      </c>
      <c r="Q16" s="8">
        <v>670</v>
      </c>
      <c r="R16" s="7">
        <v>706</v>
      </c>
      <c r="S16" s="8">
        <v>781</v>
      </c>
      <c r="T16" s="7">
        <v>817</v>
      </c>
      <c r="U16" s="8">
        <v>902</v>
      </c>
      <c r="V16" s="9">
        <v>982</v>
      </c>
      <c r="Z16">
        <v>3.1</v>
      </c>
      <c r="AA16">
        <v>74.099999999999994</v>
      </c>
      <c r="AB16">
        <v>91.7</v>
      </c>
      <c r="AC16">
        <v>108.7</v>
      </c>
      <c r="AD16">
        <v>174</v>
      </c>
      <c r="AE16">
        <v>237.6</v>
      </c>
      <c r="AF16">
        <v>271.60000000000002</v>
      </c>
      <c r="AG16">
        <v>305.5</v>
      </c>
      <c r="AH16">
        <v>347.9</v>
      </c>
      <c r="AI16">
        <v>382</v>
      </c>
      <c r="AJ16">
        <v>431.7</v>
      </c>
      <c r="AK16">
        <v>464.6</v>
      </c>
      <c r="AL16">
        <v>491.1</v>
      </c>
      <c r="AM16">
        <v>524.6</v>
      </c>
      <c r="AN16">
        <v>560.79999999999995</v>
      </c>
      <c r="AO16">
        <v>578.9</v>
      </c>
      <c r="AP16">
        <v>631.6</v>
      </c>
      <c r="AQ16">
        <v>664.6</v>
      </c>
      <c r="AR16">
        <v>737.6</v>
      </c>
      <c r="AS16">
        <v>765.7</v>
      </c>
      <c r="AT16">
        <v>834.9</v>
      </c>
      <c r="AU16">
        <v>910.8</v>
      </c>
    </row>
    <row r="17" spans="1:47">
      <c r="A17" s="6" t="s">
        <v>23</v>
      </c>
      <c r="B17" s="7">
        <v>104</v>
      </c>
      <c r="C17" s="8">
        <v>125</v>
      </c>
      <c r="D17" s="7">
        <v>155</v>
      </c>
      <c r="E17" s="8">
        <v>227</v>
      </c>
      <c r="F17" s="7">
        <v>297</v>
      </c>
      <c r="G17" s="8">
        <v>338</v>
      </c>
      <c r="H17" s="7">
        <v>378</v>
      </c>
      <c r="I17" s="8">
        <v>419</v>
      </c>
      <c r="J17" s="7">
        <v>448</v>
      </c>
      <c r="K17" s="8">
        <v>489</v>
      </c>
      <c r="L17" s="7">
        <v>525</v>
      </c>
      <c r="M17" s="8">
        <v>548</v>
      </c>
      <c r="N17" s="7">
        <v>588</v>
      </c>
      <c r="O17" s="8">
        <v>619</v>
      </c>
      <c r="P17" s="7">
        <v>637</v>
      </c>
      <c r="Q17" s="8">
        <v>684</v>
      </c>
      <c r="R17" s="7">
        <v>722</v>
      </c>
      <c r="S17" s="8">
        <v>797</v>
      </c>
      <c r="T17" s="7">
        <v>837</v>
      </c>
      <c r="U17" s="8">
        <v>928</v>
      </c>
      <c r="V17" s="9">
        <v>1009</v>
      </c>
      <c r="Z17">
        <v>3.2</v>
      </c>
      <c r="AA17">
        <v>76.8</v>
      </c>
      <c r="AB17">
        <v>94.7</v>
      </c>
      <c r="AC17">
        <v>112.6</v>
      </c>
      <c r="AD17">
        <v>178.4</v>
      </c>
      <c r="AE17">
        <v>242.7</v>
      </c>
      <c r="AF17">
        <v>277.3</v>
      </c>
      <c r="AG17">
        <v>311.7</v>
      </c>
      <c r="AH17">
        <v>354.1</v>
      </c>
      <c r="AI17">
        <v>387.6</v>
      </c>
      <c r="AJ17">
        <v>436.5</v>
      </c>
      <c r="AK17">
        <v>469.7</v>
      </c>
      <c r="AL17">
        <v>495.9</v>
      </c>
      <c r="AM17">
        <v>529.9</v>
      </c>
      <c r="AN17">
        <v>565.70000000000005</v>
      </c>
      <c r="AO17">
        <v>583.70000000000005</v>
      </c>
      <c r="AP17">
        <v>635.9</v>
      </c>
      <c r="AQ17">
        <v>669.4</v>
      </c>
      <c r="AR17">
        <v>742.6</v>
      </c>
      <c r="AS17">
        <v>771.6</v>
      </c>
      <c r="AT17">
        <v>842.5</v>
      </c>
      <c r="AU17">
        <v>919.1</v>
      </c>
    </row>
    <row r="18" spans="1:47" ht="17" thickBot="1">
      <c r="A18" s="10" t="s">
        <v>24</v>
      </c>
      <c r="B18" s="11">
        <v>111</v>
      </c>
      <c r="C18" s="12">
        <v>133</v>
      </c>
      <c r="D18" s="11">
        <v>167</v>
      </c>
      <c r="E18" s="12">
        <v>241</v>
      </c>
      <c r="F18" s="11">
        <v>313</v>
      </c>
      <c r="G18" s="12">
        <v>356</v>
      </c>
      <c r="H18" s="11">
        <v>396</v>
      </c>
      <c r="I18" s="12">
        <v>437</v>
      </c>
      <c r="J18" s="11">
        <v>465</v>
      </c>
      <c r="K18" s="12">
        <v>505</v>
      </c>
      <c r="L18" s="11">
        <v>540</v>
      </c>
      <c r="M18" s="12">
        <v>564</v>
      </c>
      <c r="N18" s="11">
        <v>605</v>
      </c>
      <c r="O18" s="12">
        <v>635</v>
      </c>
      <c r="P18" s="11">
        <v>652</v>
      </c>
      <c r="Q18" s="12">
        <v>698</v>
      </c>
      <c r="R18" s="11">
        <v>737</v>
      </c>
      <c r="S18" s="12">
        <v>812</v>
      </c>
      <c r="T18" s="11">
        <v>856</v>
      </c>
      <c r="U18" s="12">
        <v>953</v>
      </c>
      <c r="V18" s="13">
        <v>1035</v>
      </c>
      <c r="Z18">
        <v>3.2</v>
      </c>
      <c r="AA18">
        <v>79.5</v>
      </c>
      <c r="AB18">
        <v>97.7</v>
      </c>
      <c r="AC18">
        <v>116.5</v>
      </c>
      <c r="AD18">
        <v>182.8</v>
      </c>
      <c r="AE18">
        <v>247.8</v>
      </c>
      <c r="AF18">
        <v>283</v>
      </c>
      <c r="AG18">
        <v>317.8</v>
      </c>
      <c r="AH18">
        <v>360.1</v>
      </c>
      <c r="AI18">
        <v>393.1</v>
      </c>
      <c r="AJ18">
        <v>441.3</v>
      </c>
      <c r="AK18">
        <v>474.7</v>
      </c>
      <c r="AL18">
        <v>500.6</v>
      </c>
      <c r="AM18">
        <v>535.20000000000005</v>
      </c>
      <c r="AN18">
        <v>570.6</v>
      </c>
      <c r="AO18">
        <v>588.4</v>
      </c>
      <c r="AP18">
        <v>640.20000000000005</v>
      </c>
      <c r="AQ18">
        <v>674.2</v>
      </c>
      <c r="AR18">
        <v>747.5</v>
      </c>
      <c r="AS18">
        <v>777.5</v>
      </c>
      <c r="AT18">
        <v>850</v>
      </c>
      <c r="AU18">
        <v>927.3</v>
      </c>
    </row>
    <row r="19" spans="1:47">
      <c r="A19" s="6" t="s">
        <v>28</v>
      </c>
      <c r="B19" s="7">
        <v>117</v>
      </c>
      <c r="C19" s="8">
        <v>140</v>
      </c>
      <c r="D19" s="7">
        <v>179</v>
      </c>
      <c r="E19" s="8">
        <v>255</v>
      </c>
      <c r="F19" s="7">
        <v>328</v>
      </c>
      <c r="G19" s="8">
        <v>372</v>
      </c>
      <c r="H19" s="7">
        <v>413</v>
      </c>
      <c r="I19" s="8">
        <v>454</v>
      </c>
      <c r="J19" s="7">
        <v>482</v>
      </c>
      <c r="K19" s="8">
        <v>519</v>
      </c>
      <c r="L19" s="7">
        <v>556</v>
      </c>
      <c r="M19" s="8">
        <v>579</v>
      </c>
      <c r="N19" s="7">
        <v>621</v>
      </c>
      <c r="O19" s="8">
        <v>650</v>
      </c>
      <c r="P19" s="7">
        <v>667</v>
      </c>
      <c r="Q19" s="8">
        <v>712</v>
      </c>
      <c r="R19" s="7">
        <v>752</v>
      </c>
      <c r="S19" s="8">
        <v>827</v>
      </c>
      <c r="T19" s="7">
        <v>875</v>
      </c>
      <c r="U19" s="8">
        <v>979</v>
      </c>
      <c r="V19" s="9">
        <v>1060</v>
      </c>
      <c r="Z19">
        <v>3.3</v>
      </c>
      <c r="AA19">
        <v>82.1</v>
      </c>
      <c r="AB19">
        <v>100.6</v>
      </c>
      <c r="AC19">
        <v>120.4</v>
      </c>
      <c r="AD19">
        <v>187.2</v>
      </c>
      <c r="AE19">
        <v>252.8</v>
      </c>
      <c r="AF19">
        <v>288.5</v>
      </c>
      <c r="AG19">
        <v>323.89999999999998</v>
      </c>
      <c r="AH19">
        <v>366.1</v>
      </c>
      <c r="AI19">
        <v>398.5</v>
      </c>
      <c r="AJ19">
        <v>446.1</v>
      </c>
      <c r="AK19">
        <v>479.7</v>
      </c>
      <c r="AL19">
        <v>505.3</v>
      </c>
      <c r="AM19">
        <v>540.4</v>
      </c>
      <c r="AN19">
        <v>575.4</v>
      </c>
      <c r="AO19">
        <v>593.20000000000005</v>
      </c>
      <c r="AP19">
        <v>644.5</v>
      </c>
      <c r="AQ19">
        <v>678.9</v>
      </c>
      <c r="AR19">
        <v>752.4</v>
      </c>
      <c r="AS19">
        <v>783.3</v>
      </c>
      <c r="AT19">
        <v>857.6</v>
      </c>
      <c r="AU19">
        <v>935.4</v>
      </c>
    </row>
    <row r="20" spans="1:47">
      <c r="A20" s="6" t="s">
        <v>22</v>
      </c>
      <c r="B20" s="7">
        <v>122</v>
      </c>
      <c r="C20" s="8">
        <v>146</v>
      </c>
      <c r="D20" s="7">
        <v>190</v>
      </c>
      <c r="E20" s="8">
        <v>268</v>
      </c>
      <c r="F20" s="7">
        <v>342</v>
      </c>
      <c r="G20" s="8">
        <v>388</v>
      </c>
      <c r="H20" s="7">
        <v>430</v>
      </c>
      <c r="I20" s="8">
        <v>471</v>
      </c>
      <c r="J20" s="7">
        <v>497</v>
      </c>
      <c r="K20" s="8">
        <v>534</v>
      </c>
      <c r="L20" s="7">
        <v>570</v>
      </c>
      <c r="M20" s="8">
        <v>593</v>
      </c>
      <c r="N20" s="7">
        <v>637</v>
      </c>
      <c r="O20" s="8">
        <v>665</v>
      </c>
      <c r="P20" s="7">
        <v>682</v>
      </c>
      <c r="Q20" s="8">
        <v>725</v>
      </c>
      <c r="R20" s="7">
        <v>766</v>
      </c>
      <c r="S20" s="8">
        <v>841</v>
      </c>
      <c r="T20" s="7">
        <v>893</v>
      </c>
      <c r="U20" s="8">
        <v>1004</v>
      </c>
      <c r="V20" s="9">
        <v>1084</v>
      </c>
      <c r="Z20">
        <v>3.4</v>
      </c>
      <c r="AA20">
        <v>84.6</v>
      </c>
      <c r="AB20">
        <v>103.5</v>
      </c>
      <c r="AC20">
        <v>124.2</v>
      </c>
      <c r="AD20">
        <v>191.6</v>
      </c>
      <c r="AE20">
        <v>257.7</v>
      </c>
      <c r="AF20">
        <v>294.10000000000002</v>
      </c>
      <c r="AG20">
        <v>329.8</v>
      </c>
      <c r="AH20">
        <v>372.1</v>
      </c>
      <c r="AI20">
        <v>403.9</v>
      </c>
      <c r="AJ20">
        <v>450.8</v>
      </c>
      <c r="AK20">
        <v>484.6</v>
      </c>
      <c r="AL20">
        <v>510</v>
      </c>
      <c r="AM20">
        <v>545.6</v>
      </c>
      <c r="AN20">
        <v>580.20000000000005</v>
      </c>
      <c r="AO20">
        <v>597.79999999999995</v>
      </c>
      <c r="AP20">
        <v>648.79999999999995</v>
      </c>
      <c r="AQ20">
        <v>683.5</v>
      </c>
      <c r="AR20">
        <v>757.3</v>
      </c>
      <c r="AS20">
        <v>789.1</v>
      </c>
      <c r="AT20">
        <v>865</v>
      </c>
      <c r="AU20">
        <v>943.5</v>
      </c>
    </row>
    <row r="21" spans="1:47">
      <c r="A21" s="6" t="s">
        <v>23</v>
      </c>
      <c r="B21" s="7">
        <v>126</v>
      </c>
      <c r="C21" s="8">
        <v>151</v>
      </c>
      <c r="D21" s="7">
        <v>201</v>
      </c>
      <c r="E21" s="8">
        <v>280</v>
      </c>
      <c r="F21" s="7">
        <v>355</v>
      </c>
      <c r="G21" s="8">
        <v>403</v>
      </c>
      <c r="H21" s="7">
        <v>446</v>
      </c>
      <c r="I21" s="8">
        <v>486</v>
      </c>
      <c r="J21" s="7">
        <v>513</v>
      </c>
      <c r="K21" s="8">
        <v>547</v>
      </c>
      <c r="L21" s="7">
        <v>584</v>
      </c>
      <c r="M21" s="8">
        <v>607</v>
      </c>
      <c r="N21" s="7">
        <v>653</v>
      </c>
      <c r="O21" s="8">
        <v>679</v>
      </c>
      <c r="P21" s="7">
        <v>696</v>
      </c>
      <c r="Q21" s="8">
        <v>739</v>
      </c>
      <c r="R21" s="7">
        <v>780</v>
      </c>
      <c r="S21" s="8">
        <v>855</v>
      </c>
      <c r="T21" s="7">
        <v>911</v>
      </c>
      <c r="U21" s="8">
        <v>1029</v>
      </c>
      <c r="V21" s="9">
        <v>1107</v>
      </c>
      <c r="Z21">
        <v>3.5</v>
      </c>
      <c r="AA21">
        <v>87.1</v>
      </c>
      <c r="AB21">
        <v>106.3</v>
      </c>
      <c r="AC21">
        <v>128</v>
      </c>
      <c r="AD21">
        <v>195.9</v>
      </c>
      <c r="AE21">
        <v>262.60000000000002</v>
      </c>
      <c r="AF21">
        <v>299.5</v>
      </c>
      <c r="AG21">
        <v>335.7</v>
      </c>
      <c r="AH21">
        <v>377.9</v>
      </c>
      <c r="AI21">
        <v>409.3</v>
      </c>
      <c r="AJ21">
        <v>455.4</v>
      </c>
      <c r="AK21">
        <v>489.5</v>
      </c>
      <c r="AL21">
        <v>514.70000000000005</v>
      </c>
      <c r="AM21">
        <v>550.70000000000005</v>
      </c>
      <c r="AN21">
        <v>584.9</v>
      </c>
      <c r="AO21">
        <v>602.5</v>
      </c>
      <c r="AP21">
        <v>653</v>
      </c>
      <c r="AQ21">
        <v>688.2</v>
      </c>
      <c r="AR21">
        <v>762.1</v>
      </c>
      <c r="AS21">
        <v>794.9</v>
      </c>
      <c r="AT21">
        <v>872.5</v>
      </c>
      <c r="AU21">
        <v>951.5</v>
      </c>
    </row>
    <row r="22" spans="1:47" ht="17" thickBot="1">
      <c r="A22" s="10" t="s">
        <v>24</v>
      </c>
      <c r="B22" s="11">
        <v>130</v>
      </c>
      <c r="C22" s="12">
        <v>156</v>
      </c>
      <c r="D22" s="11">
        <v>211</v>
      </c>
      <c r="E22" s="12">
        <v>293</v>
      </c>
      <c r="F22" s="11">
        <v>368</v>
      </c>
      <c r="G22" s="12">
        <v>417</v>
      </c>
      <c r="H22" s="11">
        <v>460</v>
      </c>
      <c r="I22" s="12">
        <v>500</v>
      </c>
      <c r="J22" s="11">
        <v>527</v>
      </c>
      <c r="K22" s="12">
        <v>561</v>
      </c>
      <c r="L22" s="11">
        <v>598</v>
      </c>
      <c r="M22" s="12">
        <v>621</v>
      </c>
      <c r="N22" s="11">
        <v>668</v>
      </c>
      <c r="O22" s="12">
        <v>693</v>
      </c>
      <c r="P22" s="11">
        <v>710</v>
      </c>
      <c r="Q22" s="12">
        <v>752</v>
      </c>
      <c r="R22" s="11">
        <v>794</v>
      </c>
      <c r="S22" s="12">
        <v>868</v>
      </c>
      <c r="T22" s="11">
        <v>929</v>
      </c>
      <c r="U22" s="12">
        <v>1053</v>
      </c>
      <c r="V22" s="13">
        <v>1129</v>
      </c>
      <c r="Z22">
        <v>3.6</v>
      </c>
      <c r="AA22">
        <v>89.5</v>
      </c>
      <c r="AB22">
        <v>109</v>
      </c>
      <c r="AC22">
        <v>131.69999999999999</v>
      </c>
      <c r="AD22">
        <v>200.2</v>
      </c>
      <c r="AE22">
        <v>267.39999999999998</v>
      </c>
      <c r="AF22">
        <v>304.89999999999998</v>
      </c>
      <c r="AG22">
        <v>341.5</v>
      </c>
      <c r="AH22">
        <v>383.7</v>
      </c>
      <c r="AI22">
        <v>414.6</v>
      </c>
      <c r="AJ22">
        <v>460.1</v>
      </c>
      <c r="AK22">
        <v>494.4</v>
      </c>
      <c r="AL22">
        <v>519.29999999999995</v>
      </c>
      <c r="AM22">
        <v>555.9</v>
      </c>
      <c r="AN22">
        <v>589.70000000000005</v>
      </c>
      <c r="AO22">
        <v>607.1</v>
      </c>
      <c r="AP22">
        <v>657.2</v>
      </c>
      <c r="AQ22">
        <v>692.8</v>
      </c>
      <c r="AR22">
        <v>766.8</v>
      </c>
      <c r="AS22">
        <v>800.6</v>
      </c>
      <c r="AT22">
        <v>880</v>
      </c>
      <c r="AU22">
        <v>959.4</v>
      </c>
    </row>
    <row r="23" spans="1:47">
      <c r="A23" s="6" t="s">
        <v>29</v>
      </c>
      <c r="B23" s="7">
        <v>133</v>
      </c>
      <c r="C23" s="8">
        <v>160</v>
      </c>
      <c r="D23" s="7">
        <v>221</v>
      </c>
      <c r="E23" s="8">
        <v>304</v>
      </c>
      <c r="F23" s="7">
        <v>380</v>
      </c>
      <c r="G23" s="8">
        <v>431</v>
      </c>
      <c r="H23" s="7">
        <v>474</v>
      </c>
      <c r="I23" s="8">
        <v>513</v>
      </c>
      <c r="J23" s="7">
        <v>541</v>
      </c>
      <c r="K23" s="8">
        <v>574</v>
      </c>
      <c r="L23" s="7">
        <v>611</v>
      </c>
      <c r="M23" s="8">
        <v>634</v>
      </c>
      <c r="N23" s="7">
        <v>682</v>
      </c>
      <c r="O23" s="8">
        <v>706</v>
      </c>
      <c r="P23" s="7">
        <v>724</v>
      </c>
      <c r="Q23" s="8">
        <v>764</v>
      </c>
      <c r="R23" s="7">
        <v>807</v>
      </c>
      <c r="S23" s="8">
        <v>880</v>
      </c>
      <c r="T23" s="7">
        <v>946</v>
      </c>
      <c r="U23" s="8">
        <v>1077</v>
      </c>
      <c r="V23" s="9">
        <v>1150</v>
      </c>
      <c r="Z23">
        <v>3.7</v>
      </c>
      <c r="AA23">
        <v>91.9</v>
      </c>
      <c r="AB23">
        <v>111.7</v>
      </c>
      <c r="AC23">
        <v>135.4</v>
      </c>
      <c r="AD23">
        <v>204.4</v>
      </c>
      <c r="AE23">
        <v>272.2</v>
      </c>
      <c r="AF23">
        <v>310.2</v>
      </c>
      <c r="AG23">
        <v>347.3</v>
      </c>
      <c r="AH23">
        <v>389.4</v>
      </c>
      <c r="AI23">
        <v>419.8</v>
      </c>
      <c r="AJ23">
        <v>464.7</v>
      </c>
      <c r="AK23">
        <v>499.2</v>
      </c>
      <c r="AL23">
        <v>523.79999999999995</v>
      </c>
      <c r="AM23">
        <v>560.9</v>
      </c>
      <c r="AN23">
        <v>594.29999999999995</v>
      </c>
      <c r="AO23">
        <v>611.79999999999995</v>
      </c>
      <c r="AP23">
        <v>661.4</v>
      </c>
      <c r="AQ23">
        <v>697.4</v>
      </c>
      <c r="AR23">
        <v>771.5</v>
      </c>
      <c r="AS23">
        <v>806.3</v>
      </c>
      <c r="AT23">
        <v>887.4</v>
      </c>
      <c r="AU23">
        <v>967.2</v>
      </c>
    </row>
    <row r="24" spans="1:47">
      <c r="A24" s="6" t="s">
        <v>22</v>
      </c>
      <c r="B24" s="7">
        <v>136</v>
      </c>
      <c r="C24" s="8">
        <v>163</v>
      </c>
      <c r="D24" s="7">
        <v>230</v>
      </c>
      <c r="E24" s="8">
        <v>316</v>
      </c>
      <c r="F24" s="7">
        <v>391</v>
      </c>
      <c r="G24" s="8">
        <v>443</v>
      </c>
      <c r="H24" s="7">
        <v>487</v>
      </c>
      <c r="I24" s="8">
        <v>526</v>
      </c>
      <c r="J24" s="7">
        <v>555</v>
      </c>
      <c r="K24" s="8">
        <v>586</v>
      </c>
      <c r="L24" s="7">
        <v>623</v>
      </c>
      <c r="M24" s="8">
        <v>647</v>
      </c>
      <c r="N24" s="7">
        <v>696</v>
      </c>
      <c r="O24" s="8">
        <v>719</v>
      </c>
      <c r="P24" s="7">
        <v>737</v>
      </c>
      <c r="Q24" s="8">
        <v>777</v>
      </c>
      <c r="R24" s="7">
        <v>819</v>
      </c>
      <c r="S24" s="8">
        <v>892</v>
      </c>
      <c r="T24" s="7">
        <v>963</v>
      </c>
      <c r="U24" s="8">
        <v>1101</v>
      </c>
      <c r="V24" s="9">
        <v>1171</v>
      </c>
      <c r="Z24">
        <v>3.8</v>
      </c>
      <c r="AA24">
        <v>94.2</v>
      </c>
      <c r="AB24">
        <v>114.3</v>
      </c>
      <c r="AC24">
        <v>139.1</v>
      </c>
      <c r="AD24">
        <v>208.6</v>
      </c>
      <c r="AE24">
        <v>276.89999999999998</v>
      </c>
      <c r="AF24">
        <v>315.5</v>
      </c>
      <c r="AG24">
        <v>353</v>
      </c>
      <c r="AH24">
        <v>395</v>
      </c>
      <c r="AI24">
        <v>425</v>
      </c>
      <c r="AJ24">
        <v>469.3</v>
      </c>
      <c r="AK24">
        <v>503.9</v>
      </c>
      <c r="AL24">
        <v>528.4</v>
      </c>
      <c r="AM24">
        <v>566</v>
      </c>
      <c r="AN24">
        <v>599</v>
      </c>
      <c r="AO24">
        <v>616.29999999999995</v>
      </c>
      <c r="AP24">
        <v>665.6</v>
      </c>
      <c r="AQ24">
        <v>701.9</v>
      </c>
      <c r="AR24">
        <v>776.2</v>
      </c>
      <c r="AS24">
        <v>811.9</v>
      </c>
      <c r="AT24">
        <v>894.8</v>
      </c>
      <c r="AU24">
        <v>975</v>
      </c>
    </row>
    <row r="25" spans="1:47">
      <c r="A25" s="6" t="s">
        <v>23</v>
      </c>
      <c r="B25" s="7">
        <v>137</v>
      </c>
      <c r="C25" s="8">
        <v>165</v>
      </c>
      <c r="D25" s="7">
        <v>239</v>
      </c>
      <c r="E25" s="8">
        <v>327</v>
      </c>
      <c r="F25" s="7">
        <v>402</v>
      </c>
      <c r="G25" s="8">
        <v>455</v>
      </c>
      <c r="H25" s="7">
        <v>499</v>
      </c>
      <c r="I25" s="8">
        <v>537</v>
      </c>
      <c r="J25" s="7">
        <v>568</v>
      </c>
      <c r="K25" s="8">
        <v>598</v>
      </c>
      <c r="L25" s="7">
        <v>635</v>
      </c>
      <c r="M25" s="8">
        <v>660</v>
      </c>
      <c r="N25" s="7">
        <v>710</v>
      </c>
      <c r="O25" s="8">
        <v>731</v>
      </c>
      <c r="P25" s="7">
        <v>750</v>
      </c>
      <c r="Q25" s="8">
        <v>789</v>
      </c>
      <c r="R25" s="7">
        <v>832</v>
      </c>
      <c r="S25" s="8">
        <v>904</v>
      </c>
      <c r="T25" s="7">
        <v>979</v>
      </c>
      <c r="U25" s="8">
        <v>1125</v>
      </c>
      <c r="V25" s="9">
        <v>1191</v>
      </c>
      <c r="Z25">
        <v>3.8</v>
      </c>
      <c r="AA25">
        <v>96.5</v>
      </c>
      <c r="AB25">
        <v>116.9</v>
      </c>
      <c r="AC25">
        <v>142.69999999999999</v>
      </c>
      <c r="AD25">
        <v>212.8</v>
      </c>
      <c r="AE25">
        <v>281.5</v>
      </c>
      <c r="AF25">
        <v>320.7</v>
      </c>
      <c r="AG25">
        <v>358.6</v>
      </c>
      <c r="AH25">
        <v>400.6</v>
      </c>
      <c r="AI25">
        <v>430.2</v>
      </c>
      <c r="AJ25">
        <v>473.8</v>
      </c>
      <c r="AK25">
        <v>508.6</v>
      </c>
      <c r="AL25">
        <v>532.9</v>
      </c>
      <c r="AM25">
        <v>571</v>
      </c>
      <c r="AN25">
        <v>603.6</v>
      </c>
      <c r="AO25">
        <v>620.9</v>
      </c>
      <c r="AP25">
        <v>669.7</v>
      </c>
      <c r="AQ25">
        <v>706.4</v>
      </c>
      <c r="AR25">
        <v>780.8</v>
      </c>
      <c r="AS25">
        <v>817.6</v>
      </c>
      <c r="AT25">
        <v>902.2</v>
      </c>
      <c r="AU25">
        <v>982.7</v>
      </c>
    </row>
    <row r="26" spans="1:47" ht="17" thickBot="1">
      <c r="A26" s="10" t="s">
        <v>24</v>
      </c>
      <c r="B26" s="11">
        <v>138</v>
      </c>
      <c r="C26" s="12">
        <v>166</v>
      </c>
      <c r="D26" s="11">
        <v>247</v>
      </c>
      <c r="E26" s="12">
        <v>337</v>
      </c>
      <c r="F26" s="11">
        <v>412</v>
      </c>
      <c r="G26" s="12">
        <v>466</v>
      </c>
      <c r="H26" s="11">
        <v>511</v>
      </c>
      <c r="I26" s="12">
        <v>547</v>
      </c>
      <c r="J26" s="11">
        <v>580</v>
      </c>
      <c r="K26" s="12">
        <v>610</v>
      </c>
      <c r="L26" s="11">
        <v>646</v>
      </c>
      <c r="M26" s="12">
        <v>672</v>
      </c>
      <c r="N26" s="11">
        <v>723</v>
      </c>
      <c r="O26" s="12">
        <v>743</v>
      </c>
      <c r="P26" s="11">
        <v>763</v>
      </c>
      <c r="Q26" s="12">
        <v>800</v>
      </c>
      <c r="R26" s="11">
        <v>843</v>
      </c>
      <c r="S26" s="12">
        <v>915</v>
      </c>
      <c r="T26" s="11">
        <v>995</v>
      </c>
      <c r="U26" s="12">
        <v>1148</v>
      </c>
      <c r="V26" s="13">
        <v>1211</v>
      </c>
      <c r="Z26">
        <v>3.9</v>
      </c>
      <c r="AA26">
        <v>98.7</v>
      </c>
      <c r="AB26">
        <v>119.4</v>
      </c>
      <c r="AC26">
        <v>146.30000000000001</v>
      </c>
      <c r="AD26">
        <v>216.9</v>
      </c>
      <c r="AE26">
        <v>286.2</v>
      </c>
      <c r="AF26">
        <v>325.89999999999998</v>
      </c>
      <c r="AG26">
        <v>364.1</v>
      </c>
      <c r="AH26">
        <v>406</v>
      </c>
      <c r="AI26">
        <v>435.3</v>
      </c>
      <c r="AJ26">
        <v>478.3</v>
      </c>
      <c r="AK26">
        <v>513.29999999999995</v>
      </c>
      <c r="AL26">
        <v>537.4</v>
      </c>
      <c r="AM26">
        <v>575.9</v>
      </c>
      <c r="AN26">
        <v>608.20000000000005</v>
      </c>
      <c r="AO26">
        <v>625.4</v>
      </c>
      <c r="AP26">
        <v>673.8</v>
      </c>
      <c r="AQ26">
        <v>710.9</v>
      </c>
      <c r="AR26">
        <v>785.4</v>
      </c>
      <c r="AS26">
        <v>823.2</v>
      </c>
      <c r="AT26">
        <v>909.5</v>
      </c>
      <c r="AU26">
        <v>990.4</v>
      </c>
    </row>
    <row r="27" spans="1:47">
      <c r="A27" s="6" t="s">
        <v>30</v>
      </c>
      <c r="B27" s="7">
        <v>138</v>
      </c>
      <c r="C27" s="8">
        <v>167</v>
      </c>
      <c r="D27" s="7">
        <v>255</v>
      </c>
      <c r="E27" s="8">
        <v>347</v>
      </c>
      <c r="F27" s="7">
        <v>421</v>
      </c>
      <c r="G27" s="8">
        <v>477</v>
      </c>
      <c r="H27" s="7">
        <v>521</v>
      </c>
      <c r="I27" s="8">
        <v>557</v>
      </c>
      <c r="J27" s="7">
        <v>591</v>
      </c>
      <c r="K27" s="8">
        <v>621</v>
      </c>
      <c r="L27" s="7">
        <v>656</v>
      </c>
      <c r="M27" s="8">
        <v>684</v>
      </c>
      <c r="N27" s="7">
        <v>735</v>
      </c>
      <c r="O27" s="8">
        <v>755</v>
      </c>
      <c r="P27" s="7">
        <v>775</v>
      </c>
      <c r="Q27" s="8">
        <v>812</v>
      </c>
      <c r="R27" s="7">
        <v>855</v>
      </c>
      <c r="S27" s="8">
        <v>925</v>
      </c>
      <c r="T27" s="7">
        <v>1010</v>
      </c>
      <c r="U27" s="8">
        <v>1172</v>
      </c>
      <c r="V27" s="9">
        <v>1230</v>
      </c>
      <c r="Z27">
        <v>4</v>
      </c>
      <c r="AA27">
        <v>100.8</v>
      </c>
      <c r="AB27">
        <v>121.8</v>
      </c>
      <c r="AC27">
        <v>149.9</v>
      </c>
      <c r="AD27">
        <v>221</v>
      </c>
      <c r="AE27">
        <v>290.7</v>
      </c>
      <c r="AF27">
        <v>331</v>
      </c>
      <c r="AG27">
        <v>369.6</v>
      </c>
      <c r="AH27">
        <v>411.4</v>
      </c>
      <c r="AI27">
        <v>440.3</v>
      </c>
      <c r="AJ27">
        <v>482.7</v>
      </c>
      <c r="AK27">
        <v>517.9</v>
      </c>
      <c r="AL27">
        <v>541.79999999999995</v>
      </c>
      <c r="AM27">
        <v>580.9</v>
      </c>
      <c r="AN27">
        <v>612.70000000000005</v>
      </c>
      <c r="AO27">
        <v>629.9</v>
      </c>
      <c r="AP27">
        <v>677.9</v>
      </c>
      <c r="AQ27">
        <v>715.3</v>
      </c>
      <c r="AR27">
        <v>789.9</v>
      </c>
      <c r="AS27">
        <v>828.7</v>
      </c>
      <c r="AT27">
        <v>916.9</v>
      </c>
      <c r="AU27">
        <v>997.9</v>
      </c>
    </row>
    <row r="28" spans="1:47">
      <c r="A28" s="6" t="s">
        <v>22</v>
      </c>
      <c r="B28" s="7">
        <v>137</v>
      </c>
      <c r="C28" s="8">
        <v>167</v>
      </c>
      <c r="D28" s="7">
        <v>262</v>
      </c>
      <c r="E28" s="8">
        <v>357</v>
      </c>
      <c r="F28" s="7">
        <v>430</v>
      </c>
      <c r="G28" s="8">
        <v>487</v>
      </c>
      <c r="H28" s="7">
        <v>530</v>
      </c>
      <c r="I28" s="8">
        <v>565</v>
      </c>
      <c r="J28" s="7">
        <v>602</v>
      </c>
      <c r="K28" s="8">
        <v>631</v>
      </c>
      <c r="L28" s="7">
        <v>666</v>
      </c>
      <c r="M28" s="8">
        <v>695</v>
      </c>
      <c r="N28" s="7">
        <v>748</v>
      </c>
      <c r="O28" s="8">
        <v>766</v>
      </c>
      <c r="P28" s="7">
        <v>787</v>
      </c>
      <c r="Q28" s="8">
        <v>823</v>
      </c>
      <c r="R28" s="7">
        <v>866</v>
      </c>
      <c r="S28" s="8">
        <v>935</v>
      </c>
      <c r="T28" s="7">
        <v>1025</v>
      </c>
      <c r="U28" s="8">
        <v>1194</v>
      </c>
      <c r="V28" s="9">
        <v>1250</v>
      </c>
      <c r="Z28">
        <v>4.0999999999999996</v>
      </c>
      <c r="AA28">
        <v>102.9</v>
      </c>
      <c r="AB28">
        <v>124.1</v>
      </c>
      <c r="AC28">
        <v>153.4</v>
      </c>
      <c r="AD28">
        <v>225.1</v>
      </c>
      <c r="AE28">
        <v>295.2</v>
      </c>
      <c r="AF28">
        <v>336</v>
      </c>
      <c r="AG28">
        <v>375</v>
      </c>
      <c r="AH28">
        <v>416.8</v>
      </c>
      <c r="AI28">
        <v>445.3</v>
      </c>
      <c r="AJ28">
        <v>487.1</v>
      </c>
      <c r="AK28">
        <v>522.5</v>
      </c>
      <c r="AL28">
        <v>546.29999999999995</v>
      </c>
      <c r="AM28">
        <v>585.70000000000005</v>
      </c>
      <c r="AN28">
        <v>617.20000000000005</v>
      </c>
      <c r="AO28">
        <v>634.4</v>
      </c>
      <c r="AP28">
        <v>682</v>
      </c>
      <c r="AQ28">
        <v>719.7</v>
      </c>
      <c r="AR28">
        <v>794.4</v>
      </c>
      <c r="AS28">
        <v>834.2</v>
      </c>
      <c r="AT28">
        <v>924.2</v>
      </c>
      <c r="AU28">
        <v>1005.4</v>
      </c>
    </row>
    <row r="29" spans="1:47">
      <c r="A29" s="6" t="s">
        <v>23</v>
      </c>
      <c r="B29" s="7">
        <v>136</v>
      </c>
      <c r="C29" s="8">
        <v>166</v>
      </c>
      <c r="D29" s="7">
        <v>269</v>
      </c>
      <c r="E29" s="8">
        <v>366</v>
      </c>
      <c r="F29" s="7">
        <v>438</v>
      </c>
      <c r="G29" s="8">
        <v>496</v>
      </c>
      <c r="H29" s="7">
        <v>539</v>
      </c>
      <c r="I29" s="8">
        <v>573</v>
      </c>
      <c r="J29" s="7">
        <v>613</v>
      </c>
      <c r="K29" s="8">
        <v>641</v>
      </c>
      <c r="L29" s="7">
        <v>676</v>
      </c>
      <c r="M29" s="8">
        <v>706</v>
      </c>
      <c r="N29" s="7">
        <v>759</v>
      </c>
      <c r="O29" s="8">
        <v>777</v>
      </c>
      <c r="P29" s="7">
        <v>799</v>
      </c>
      <c r="Q29" s="8">
        <v>834</v>
      </c>
      <c r="R29" s="7">
        <v>876</v>
      </c>
      <c r="S29" s="8">
        <v>944</v>
      </c>
      <c r="T29" s="7">
        <v>1040</v>
      </c>
      <c r="U29" s="8">
        <v>1217</v>
      </c>
      <c r="V29" s="9">
        <v>1269</v>
      </c>
      <c r="Z29">
        <v>4.2</v>
      </c>
      <c r="AA29">
        <v>104.9</v>
      </c>
      <c r="AB29">
        <v>126.4</v>
      </c>
      <c r="AC29">
        <v>156.9</v>
      </c>
      <c r="AD29">
        <v>229.1</v>
      </c>
      <c r="AE29">
        <v>299.7</v>
      </c>
      <c r="AF29">
        <v>341</v>
      </c>
      <c r="AG29">
        <v>380.3</v>
      </c>
      <c r="AH29">
        <v>422</v>
      </c>
      <c r="AI29">
        <v>450.3</v>
      </c>
      <c r="AJ29">
        <v>491.5</v>
      </c>
      <c r="AK29">
        <v>527</v>
      </c>
      <c r="AL29">
        <v>550.6</v>
      </c>
      <c r="AM29">
        <v>590.6</v>
      </c>
      <c r="AN29">
        <v>621.70000000000005</v>
      </c>
      <c r="AO29">
        <v>638.79999999999995</v>
      </c>
      <c r="AP29">
        <v>686</v>
      </c>
      <c r="AQ29">
        <v>724.1</v>
      </c>
      <c r="AR29">
        <v>798.8</v>
      </c>
      <c r="AS29">
        <v>839.7</v>
      </c>
      <c r="AT29">
        <v>931.5</v>
      </c>
      <c r="AU29">
        <v>1012.8</v>
      </c>
    </row>
    <row r="30" spans="1:47" ht="17" thickBot="1">
      <c r="A30" s="10" t="s">
        <v>24</v>
      </c>
      <c r="B30" s="11">
        <v>134</v>
      </c>
      <c r="C30" s="12">
        <v>164</v>
      </c>
      <c r="D30" s="11">
        <v>276</v>
      </c>
      <c r="E30" s="12">
        <v>374</v>
      </c>
      <c r="F30" s="11">
        <v>445</v>
      </c>
      <c r="G30" s="12">
        <v>504</v>
      </c>
      <c r="H30" s="11">
        <v>546</v>
      </c>
      <c r="I30" s="12">
        <v>579</v>
      </c>
      <c r="J30" s="11">
        <v>622</v>
      </c>
      <c r="K30" s="12">
        <v>651</v>
      </c>
      <c r="L30" s="11">
        <v>685</v>
      </c>
      <c r="M30" s="12">
        <v>716</v>
      </c>
      <c r="N30" s="11">
        <v>770</v>
      </c>
      <c r="O30" s="12">
        <v>787</v>
      </c>
      <c r="P30" s="11">
        <v>810</v>
      </c>
      <c r="Q30" s="12">
        <v>844</v>
      </c>
      <c r="R30" s="11">
        <v>886</v>
      </c>
      <c r="S30" s="12">
        <v>952</v>
      </c>
      <c r="T30" s="11">
        <v>1054</v>
      </c>
      <c r="U30" s="12">
        <v>1239</v>
      </c>
      <c r="V30" s="13">
        <v>1288</v>
      </c>
      <c r="Z30">
        <v>4.2</v>
      </c>
      <c r="AA30">
        <v>106.8</v>
      </c>
      <c r="AB30">
        <v>128.69999999999999</v>
      </c>
      <c r="AC30">
        <v>160.30000000000001</v>
      </c>
      <c r="AD30">
        <v>233.1</v>
      </c>
      <c r="AE30">
        <v>304.10000000000002</v>
      </c>
      <c r="AF30">
        <v>345.9</v>
      </c>
      <c r="AG30">
        <v>385.6</v>
      </c>
      <c r="AH30">
        <v>427.2</v>
      </c>
      <c r="AI30">
        <v>455.2</v>
      </c>
      <c r="AJ30">
        <v>495.9</v>
      </c>
      <c r="AK30">
        <v>531.5</v>
      </c>
      <c r="AL30">
        <v>555</v>
      </c>
      <c r="AM30">
        <v>595.4</v>
      </c>
      <c r="AN30">
        <v>626.1</v>
      </c>
      <c r="AO30">
        <v>643.20000000000005</v>
      </c>
      <c r="AP30">
        <v>690</v>
      </c>
      <c r="AQ30">
        <v>728.4</v>
      </c>
      <c r="AR30">
        <v>803.2</v>
      </c>
      <c r="AS30">
        <v>845.2</v>
      </c>
      <c r="AT30">
        <v>938.8</v>
      </c>
      <c r="AU30">
        <v>1020.2</v>
      </c>
    </row>
    <row r="31" spans="1:47">
      <c r="A31" s="6" t="s">
        <v>31</v>
      </c>
      <c r="B31" s="7">
        <v>131</v>
      </c>
      <c r="C31" s="8">
        <v>161</v>
      </c>
      <c r="D31" s="7">
        <v>282</v>
      </c>
      <c r="E31" s="8">
        <v>383</v>
      </c>
      <c r="F31" s="7">
        <v>452</v>
      </c>
      <c r="G31" s="8">
        <v>511</v>
      </c>
      <c r="H31" s="7">
        <v>553</v>
      </c>
      <c r="I31" s="8">
        <v>585</v>
      </c>
      <c r="J31" s="7">
        <v>631</v>
      </c>
      <c r="K31" s="8">
        <v>660</v>
      </c>
      <c r="L31" s="7">
        <v>693</v>
      </c>
      <c r="M31" s="8">
        <v>727</v>
      </c>
      <c r="N31" s="7">
        <v>781</v>
      </c>
      <c r="O31" s="8">
        <v>797</v>
      </c>
      <c r="P31" s="7">
        <v>821</v>
      </c>
      <c r="Q31" s="8">
        <v>854</v>
      </c>
      <c r="R31" s="7">
        <v>896</v>
      </c>
      <c r="S31" s="8">
        <v>960</v>
      </c>
      <c r="T31" s="7">
        <v>1068</v>
      </c>
      <c r="U31" s="8">
        <v>1261</v>
      </c>
      <c r="V31" s="9">
        <v>1307</v>
      </c>
      <c r="Z31">
        <v>4.3</v>
      </c>
      <c r="AA31">
        <v>108.7</v>
      </c>
      <c r="AB31">
        <v>130.80000000000001</v>
      </c>
      <c r="AC31">
        <v>163.69999999999999</v>
      </c>
      <c r="AD31">
        <v>237</v>
      </c>
      <c r="AE31">
        <v>308.39999999999998</v>
      </c>
      <c r="AF31">
        <v>350.8</v>
      </c>
      <c r="AG31">
        <v>390.7</v>
      </c>
      <c r="AH31">
        <v>432.2</v>
      </c>
      <c r="AI31">
        <v>460</v>
      </c>
      <c r="AJ31">
        <v>500.2</v>
      </c>
      <c r="AK31">
        <v>535.9</v>
      </c>
      <c r="AL31">
        <v>559.29999999999995</v>
      </c>
      <c r="AM31">
        <v>600.20000000000005</v>
      </c>
      <c r="AN31">
        <v>630.5</v>
      </c>
      <c r="AO31">
        <v>647.6</v>
      </c>
      <c r="AP31">
        <v>694</v>
      </c>
      <c r="AQ31">
        <v>732.7</v>
      </c>
      <c r="AR31">
        <v>807.5</v>
      </c>
      <c r="AS31">
        <v>850.6</v>
      </c>
      <c r="AT31">
        <v>946</v>
      </c>
      <c r="AU31">
        <v>1027.5</v>
      </c>
    </row>
    <row r="32" spans="1:47">
      <c r="A32" s="6" t="s">
        <v>22</v>
      </c>
      <c r="B32" s="7">
        <v>127</v>
      </c>
      <c r="C32" s="8">
        <v>158</v>
      </c>
      <c r="D32" s="7">
        <v>287</v>
      </c>
      <c r="E32" s="8">
        <v>390</v>
      </c>
      <c r="F32" s="7">
        <v>458</v>
      </c>
      <c r="G32" s="8">
        <v>518</v>
      </c>
      <c r="H32" s="7">
        <v>559</v>
      </c>
      <c r="I32" s="8">
        <v>589</v>
      </c>
      <c r="J32" s="7">
        <v>640</v>
      </c>
      <c r="K32" s="8">
        <v>669</v>
      </c>
      <c r="L32" s="7">
        <v>701</v>
      </c>
      <c r="M32" s="8">
        <v>736</v>
      </c>
      <c r="N32" s="7">
        <v>791</v>
      </c>
      <c r="O32" s="8">
        <v>806</v>
      </c>
      <c r="P32" s="7">
        <v>831</v>
      </c>
      <c r="Q32" s="8">
        <v>864</v>
      </c>
      <c r="R32" s="7">
        <v>905</v>
      </c>
      <c r="S32" s="8">
        <v>968</v>
      </c>
      <c r="T32" s="7">
        <v>1081</v>
      </c>
      <c r="U32" s="8">
        <v>1283</v>
      </c>
      <c r="V32" s="9">
        <v>1326</v>
      </c>
      <c r="Z32">
        <v>4.4000000000000004</v>
      </c>
      <c r="AA32">
        <v>110.6</v>
      </c>
      <c r="AB32">
        <v>132.9</v>
      </c>
      <c r="AC32">
        <v>167.1</v>
      </c>
      <c r="AD32">
        <v>240.9</v>
      </c>
      <c r="AE32">
        <v>312.7</v>
      </c>
      <c r="AF32">
        <v>355.6</v>
      </c>
      <c r="AG32">
        <v>395.8</v>
      </c>
      <c r="AH32">
        <v>437.2</v>
      </c>
      <c r="AI32">
        <v>464.8</v>
      </c>
      <c r="AJ32">
        <v>504.4</v>
      </c>
      <c r="AK32">
        <v>540.29999999999995</v>
      </c>
      <c r="AL32">
        <v>563.6</v>
      </c>
      <c r="AM32">
        <v>604.9</v>
      </c>
      <c r="AN32">
        <v>634.79999999999995</v>
      </c>
      <c r="AO32">
        <v>651.9</v>
      </c>
      <c r="AP32">
        <v>698</v>
      </c>
      <c r="AQ32">
        <v>737</v>
      </c>
      <c r="AR32">
        <v>811.8</v>
      </c>
      <c r="AS32">
        <v>856</v>
      </c>
      <c r="AT32">
        <v>953.2</v>
      </c>
      <c r="AU32">
        <v>1034.7</v>
      </c>
    </row>
    <row r="33" spans="1:47">
      <c r="A33" s="6" t="s">
        <v>23</v>
      </c>
      <c r="B33" s="7">
        <v>123</v>
      </c>
      <c r="C33" s="8">
        <v>154</v>
      </c>
      <c r="D33" s="7">
        <v>292</v>
      </c>
      <c r="E33" s="8">
        <v>398</v>
      </c>
      <c r="F33" s="7">
        <v>463</v>
      </c>
      <c r="G33" s="8">
        <v>524</v>
      </c>
      <c r="H33" s="7">
        <v>564</v>
      </c>
      <c r="I33" s="8">
        <v>593</v>
      </c>
      <c r="J33" s="7">
        <v>648</v>
      </c>
      <c r="K33" s="8">
        <v>677</v>
      </c>
      <c r="L33" s="7">
        <v>708</v>
      </c>
      <c r="M33" s="8">
        <v>746</v>
      </c>
      <c r="N33" s="7">
        <v>801</v>
      </c>
      <c r="O33" s="8">
        <v>815</v>
      </c>
      <c r="P33" s="7">
        <v>841</v>
      </c>
      <c r="Q33" s="8">
        <v>874</v>
      </c>
      <c r="R33" s="7">
        <v>914</v>
      </c>
      <c r="S33" s="8">
        <v>975</v>
      </c>
      <c r="T33" s="7">
        <v>1094</v>
      </c>
      <c r="U33" s="8">
        <v>1304</v>
      </c>
      <c r="V33" s="9">
        <v>1344</v>
      </c>
      <c r="Z33">
        <v>4.5</v>
      </c>
      <c r="AA33">
        <v>112.3</v>
      </c>
      <c r="AB33">
        <v>135</v>
      </c>
      <c r="AC33">
        <v>170.4</v>
      </c>
      <c r="AD33">
        <v>244.8</v>
      </c>
      <c r="AE33">
        <v>316.89999999999998</v>
      </c>
      <c r="AF33">
        <v>360.3</v>
      </c>
      <c r="AG33">
        <v>400.9</v>
      </c>
      <c r="AH33">
        <v>442.2</v>
      </c>
      <c r="AI33">
        <v>469.6</v>
      </c>
      <c r="AJ33">
        <v>508.6</v>
      </c>
      <c r="AK33">
        <v>544.70000000000005</v>
      </c>
      <c r="AL33">
        <v>567.9</v>
      </c>
      <c r="AM33">
        <v>609.6</v>
      </c>
      <c r="AN33">
        <v>639.20000000000005</v>
      </c>
      <c r="AO33">
        <v>656.2</v>
      </c>
      <c r="AP33">
        <v>702</v>
      </c>
      <c r="AQ33">
        <v>741.2</v>
      </c>
      <c r="AR33">
        <v>816.1</v>
      </c>
      <c r="AS33">
        <v>861.4</v>
      </c>
      <c r="AT33">
        <v>960.4</v>
      </c>
      <c r="AU33">
        <v>1041.8</v>
      </c>
    </row>
    <row r="34" spans="1:47" ht="17" thickBot="1">
      <c r="A34" s="10" t="s">
        <v>24</v>
      </c>
      <c r="B34" s="11">
        <v>118</v>
      </c>
      <c r="C34" s="12">
        <v>149</v>
      </c>
      <c r="D34" s="11">
        <v>297</v>
      </c>
      <c r="E34" s="12">
        <v>404</v>
      </c>
      <c r="F34" s="11">
        <v>468</v>
      </c>
      <c r="G34" s="12">
        <v>529</v>
      </c>
      <c r="H34" s="11">
        <v>568</v>
      </c>
      <c r="I34" s="12">
        <v>596</v>
      </c>
      <c r="J34" s="11">
        <v>655</v>
      </c>
      <c r="K34" s="12">
        <v>684</v>
      </c>
      <c r="L34" s="11">
        <v>714</v>
      </c>
      <c r="M34" s="12">
        <v>755</v>
      </c>
      <c r="N34" s="11">
        <v>810</v>
      </c>
      <c r="O34" s="12">
        <v>823</v>
      </c>
      <c r="P34" s="11">
        <v>851</v>
      </c>
      <c r="Q34" s="12">
        <v>883</v>
      </c>
      <c r="R34" s="11">
        <v>922</v>
      </c>
      <c r="S34" s="12">
        <v>981</v>
      </c>
      <c r="T34" s="11">
        <v>1106</v>
      </c>
      <c r="U34" s="12">
        <v>1326</v>
      </c>
      <c r="V34" s="13">
        <v>1362</v>
      </c>
      <c r="Z34">
        <v>4.5999999999999996</v>
      </c>
      <c r="AA34">
        <v>114.1</v>
      </c>
      <c r="AB34">
        <v>136.9</v>
      </c>
      <c r="AC34">
        <v>173.7</v>
      </c>
      <c r="AD34">
        <v>248.7</v>
      </c>
      <c r="AE34">
        <v>321.10000000000002</v>
      </c>
      <c r="AF34">
        <v>365</v>
      </c>
      <c r="AG34">
        <v>405.8</v>
      </c>
      <c r="AH34">
        <v>447</v>
      </c>
      <c r="AI34">
        <v>474.3</v>
      </c>
      <c r="AJ34">
        <v>512.79999999999995</v>
      </c>
      <c r="AK34">
        <v>549</v>
      </c>
      <c r="AL34">
        <v>572.1</v>
      </c>
      <c r="AM34">
        <v>614.20000000000005</v>
      </c>
      <c r="AN34">
        <v>643.4</v>
      </c>
      <c r="AO34">
        <v>660.5</v>
      </c>
      <c r="AP34">
        <v>705.9</v>
      </c>
      <c r="AQ34">
        <v>745.4</v>
      </c>
      <c r="AR34">
        <v>820.3</v>
      </c>
      <c r="AS34">
        <v>866.7</v>
      </c>
      <c r="AT34">
        <v>967.6</v>
      </c>
      <c r="AU34">
        <v>1048.9000000000001</v>
      </c>
    </row>
    <row r="35" spans="1:47">
      <c r="A35" s="6" t="s">
        <v>32</v>
      </c>
      <c r="B35" s="7">
        <v>112</v>
      </c>
      <c r="C35" s="8">
        <v>143</v>
      </c>
      <c r="D35" s="7">
        <v>301</v>
      </c>
      <c r="E35" s="8">
        <v>411</v>
      </c>
      <c r="F35" s="7">
        <v>472</v>
      </c>
      <c r="G35" s="8">
        <v>534</v>
      </c>
      <c r="H35" s="7">
        <v>571</v>
      </c>
      <c r="I35" s="8">
        <v>597</v>
      </c>
      <c r="J35" s="7">
        <v>661</v>
      </c>
      <c r="K35" s="8">
        <v>692</v>
      </c>
      <c r="L35" s="7">
        <v>720</v>
      </c>
      <c r="M35" s="8">
        <v>763</v>
      </c>
      <c r="N35" s="7">
        <v>819</v>
      </c>
      <c r="O35" s="8">
        <v>831</v>
      </c>
      <c r="P35" s="7">
        <v>861</v>
      </c>
      <c r="Q35" s="8">
        <v>892</v>
      </c>
      <c r="R35" s="7">
        <v>930</v>
      </c>
      <c r="S35" s="8">
        <v>987</v>
      </c>
      <c r="T35" s="7">
        <v>1119</v>
      </c>
      <c r="U35" s="8">
        <v>1346</v>
      </c>
      <c r="V35" s="9">
        <v>1380</v>
      </c>
      <c r="Z35">
        <v>4.7</v>
      </c>
      <c r="AA35">
        <v>115.7</v>
      </c>
      <c r="AB35">
        <v>138.9</v>
      </c>
      <c r="AC35">
        <v>176.9</v>
      </c>
      <c r="AD35">
        <v>252.5</v>
      </c>
      <c r="AE35">
        <v>325.2</v>
      </c>
      <c r="AF35">
        <v>369.6</v>
      </c>
      <c r="AG35">
        <v>410.7</v>
      </c>
      <c r="AH35">
        <v>451.8</v>
      </c>
      <c r="AI35">
        <v>478.9</v>
      </c>
      <c r="AJ35">
        <v>517</v>
      </c>
      <c r="AK35">
        <v>553.20000000000005</v>
      </c>
      <c r="AL35">
        <v>576.29999999999995</v>
      </c>
      <c r="AM35">
        <v>618.9</v>
      </c>
      <c r="AN35">
        <v>647.70000000000005</v>
      </c>
      <c r="AO35">
        <v>664.8</v>
      </c>
      <c r="AP35">
        <v>709.8</v>
      </c>
      <c r="AQ35">
        <v>749.6</v>
      </c>
      <c r="AR35">
        <v>824.4</v>
      </c>
      <c r="AS35">
        <v>872</v>
      </c>
      <c r="AT35">
        <v>974.8</v>
      </c>
      <c r="AU35">
        <v>1055.9000000000001</v>
      </c>
    </row>
    <row r="36" spans="1:47">
      <c r="A36" s="6" t="s">
        <v>22</v>
      </c>
      <c r="B36" s="7">
        <v>105</v>
      </c>
      <c r="C36" s="8">
        <v>137</v>
      </c>
      <c r="D36" s="7">
        <v>305</v>
      </c>
      <c r="E36" s="8">
        <v>417</v>
      </c>
      <c r="F36" s="7">
        <v>475</v>
      </c>
      <c r="G36" s="8">
        <v>538</v>
      </c>
      <c r="H36" s="7">
        <v>573</v>
      </c>
      <c r="I36" s="8">
        <v>598</v>
      </c>
      <c r="J36" s="7">
        <v>667</v>
      </c>
      <c r="K36" s="8">
        <v>698</v>
      </c>
      <c r="L36" s="7">
        <v>726</v>
      </c>
      <c r="M36" s="8">
        <v>771</v>
      </c>
      <c r="N36" s="7">
        <v>827</v>
      </c>
      <c r="O36" s="8">
        <v>839</v>
      </c>
      <c r="P36" s="7">
        <v>870</v>
      </c>
      <c r="Q36" s="8">
        <v>900</v>
      </c>
      <c r="R36" s="7">
        <v>938</v>
      </c>
      <c r="S36" s="8">
        <v>992</v>
      </c>
      <c r="T36" s="7">
        <v>1130</v>
      </c>
      <c r="U36" s="8">
        <v>1367</v>
      </c>
      <c r="V36" s="9">
        <v>1398</v>
      </c>
      <c r="Z36">
        <v>4.8</v>
      </c>
      <c r="AA36">
        <v>117.3</v>
      </c>
      <c r="AB36">
        <v>140.69999999999999</v>
      </c>
      <c r="AC36">
        <v>180.2</v>
      </c>
      <c r="AD36">
        <v>256.3</v>
      </c>
      <c r="AE36">
        <v>329.3</v>
      </c>
      <c r="AF36">
        <v>374.1</v>
      </c>
      <c r="AG36">
        <v>415.6</v>
      </c>
      <c r="AH36">
        <v>456.5</v>
      </c>
      <c r="AI36">
        <v>483.5</v>
      </c>
      <c r="AJ36">
        <v>521.1</v>
      </c>
      <c r="AK36">
        <v>557.4</v>
      </c>
      <c r="AL36">
        <v>580.4</v>
      </c>
      <c r="AM36">
        <v>623.4</v>
      </c>
      <c r="AN36">
        <v>651.9</v>
      </c>
      <c r="AO36">
        <v>669</v>
      </c>
      <c r="AP36">
        <v>713.6</v>
      </c>
      <c r="AQ36">
        <v>753.7</v>
      </c>
      <c r="AR36">
        <v>828.6</v>
      </c>
      <c r="AS36">
        <v>877.2</v>
      </c>
      <c r="AT36">
        <v>981.9</v>
      </c>
      <c r="AU36">
        <v>1062.8</v>
      </c>
    </row>
    <row r="37" spans="1:47">
      <c r="A37" s="6" t="s">
        <v>23</v>
      </c>
      <c r="B37" s="7">
        <v>98</v>
      </c>
      <c r="C37" s="8">
        <v>129</v>
      </c>
      <c r="D37" s="7">
        <v>308</v>
      </c>
      <c r="E37" s="8">
        <v>422</v>
      </c>
      <c r="F37" s="7">
        <v>477</v>
      </c>
      <c r="G37" s="8">
        <v>541</v>
      </c>
      <c r="H37" s="7">
        <v>574</v>
      </c>
      <c r="I37" s="8">
        <v>598</v>
      </c>
      <c r="J37" s="7">
        <v>673</v>
      </c>
      <c r="K37" s="8">
        <v>705</v>
      </c>
      <c r="L37" s="7">
        <v>731</v>
      </c>
      <c r="M37" s="8">
        <v>779</v>
      </c>
      <c r="N37" s="7">
        <v>835</v>
      </c>
      <c r="O37" s="8">
        <v>846</v>
      </c>
      <c r="P37" s="7">
        <v>878</v>
      </c>
      <c r="Q37" s="8">
        <v>909</v>
      </c>
      <c r="R37" s="7">
        <v>945</v>
      </c>
      <c r="S37" s="8">
        <v>997</v>
      </c>
      <c r="T37" s="7">
        <v>1141</v>
      </c>
      <c r="U37" s="8">
        <v>1387</v>
      </c>
      <c r="V37" s="9">
        <v>1416</v>
      </c>
      <c r="Z37">
        <v>4.8</v>
      </c>
      <c r="AA37">
        <v>118.9</v>
      </c>
      <c r="AB37">
        <v>142.5</v>
      </c>
      <c r="AC37">
        <v>183.3</v>
      </c>
      <c r="AD37">
        <v>260</v>
      </c>
      <c r="AE37">
        <v>333.3</v>
      </c>
      <c r="AF37">
        <v>378.6</v>
      </c>
      <c r="AG37">
        <v>420.3</v>
      </c>
      <c r="AH37">
        <v>461.1</v>
      </c>
      <c r="AI37">
        <v>488.1</v>
      </c>
      <c r="AJ37">
        <v>525.20000000000005</v>
      </c>
      <c r="AK37">
        <v>561.6</v>
      </c>
      <c r="AL37">
        <v>584.6</v>
      </c>
      <c r="AM37">
        <v>628</v>
      </c>
      <c r="AN37">
        <v>656.1</v>
      </c>
      <c r="AO37">
        <v>673.2</v>
      </c>
      <c r="AP37">
        <v>717.5</v>
      </c>
      <c r="AQ37">
        <v>757.8</v>
      </c>
      <c r="AR37">
        <v>832.6</v>
      </c>
      <c r="AS37">
        <v>882.5</v>
      </c>
      <c r="AT37">
        <v>989</v>
      </c>
      <c r="AU37">
        <v>1069.5999999999999</v>
      </c>
    </row>
    <row r="38" spans="1:47" ht="17" thickBot="1">
      <c r="A38" s="10" t="s">
        <v>24</v>
      </c>
      <c r="B38" s="11">
        <v>90</v>
      </c>
      <c r="C38" s="12">
        <v>121</v>
      </c>
      <c r="D38" s="11">
        <v>311</v>
      </c>
      <c r="E38" s="12">
        <v>427</v>
      </c>
      <c r="F38" s="11">
        <v>479</v>
      </c>
      <c r="G38" s="12">
        <v>543</v>
      </c>
      <c r="H38" s="11">
        <v>575</v>
      </c>
      <c r="I38" s="12">
        <v>597</v>
      </c>
      <c r="J38" s="11">
        <v>677</v>
      </c>
      <c r="K38" s="12">
        <v>711</v>
      </c>
      <c r="L38" s="11">
        <v>735</v>
      </c>
      <c r="M38" s="12">
        <v>786</v>
      </c>
      <c r="N38" s="11">
        <v>842</v>
      </c>
      <c r="O38" s="12">
        <v>852</v>
      </c>
      <c r="P38" s="11">
        <v>887</v>
      </c>
      <c r="Q38" s="12">
        <v>917</v>
      </c>
      <c r="R38" s="11">
        <v>951</v>
      </c>
      <c r="S38" s="12">
        <v>1001</v>
      </c>
      <c r="T38" s="11">
        <v>1152</v>
      </c>
      <c r="U38" s="12">
        <v>1407</v>
      </c>
      <c r="V38" s="13">
        <v>1433</v>
      </c>
      <c r="Z38">
        <v>4.9000000000000004</v>
      </c>
      <c r="AA38">
        <v>120.3</v>
      </c>
      <c r="AB38">
        <v>144.19999999999999</v>
      </c>
      <c r="AC38">
        <v>186.5</v>
      </c>
      <c r="AD38">
        <v>263.7</v>
      </c>
      <c r="AE38">
        <v>337.3</v>
      </c>
      <c r="AF38">
        <v>383.1</v>
      </c>
      <c r="AG38">
        <v>425</v>
      </c>
      <c r="AH38">
        <v>465.7</v>
      </c>
      <c r="AI38">
        <v>492.6</v>
      </c>
      <c r="AJ38">
        <v>529.20000000000005</v>
      </c>
      <c r="AK38">
        <v>565.70000000000005</v>
      </c>
      <c r="AL38">
        <v>588.70000000000005</v>
      </c>
      <c r="AM38">
        <v>632.5</v>
      </c>
      <c r="AN38">
        <v>660.2</v>
      </c>
      <c r="AO38">
        <v>677.4</v>
      </c>
      <c r="AP38">
        <v>721.3</v>
      </c>
      <c r="AQ38">
        <v>761.9</v>
      </c>
      <c r="AR38">
        <v>836.7</v>
      </c>
      <c r="AS38">
        <v>887.6</v>
      </c>
      <c r="AT38">
        <v>996.1</v>
      </c>
      <c r="AU38">
        <v>1076.4000000000001</v>
      </c>
    </row>
    <row r="39" spans="1:47">
      <c r="A39" s="6" t="s">
        <v>33</v>
      </c>
      <c r="B39" s="7">
        <v>81</v>
      </c>
      <c r="C39" s="8">
        <v>113</v>
      </c>
      <c r="D39" s="7">
        <v>313</v>
      </c>
      <c r="E39" s="8">
        <v>432</v>
      </c>
      <c r="F39" s="7">
        <v>481</v>
      </c>
      <c r="G39" s="8">
        <v>544</v>
      </c>
      <c r="H39" s="7">
        <v>574</v>
      </c>
      <c r="I39" s="8">
        <v>595</v>
      </c>
      <c r="J39" s="7">
        <v>681</v>
      </c>
      <c r="K39" s="8">
        <v>716</v>
      </c>
      <c r="L39" s="7">
        <v>739</v>
      </c>
      <c r="M39" s="8">
        <v>793</v>
      </c>
      <c r="N39" s="7">
        <v>849</v>
      </c>
      <c r="O39" s="8">
        <v>859</v>
      </c>
      <c r="P39" s="7">
        <v>894</v>
      </c>
      <c r="Q39" s="8">
        <v>924</v>
      </c>
      <c r="R39" s="7">
        <v>958</v>
      </c>
      <c r="S39" s="8">
        <v>1004</v>
      </c>
      <c r="T39" s="7">
        <v>1163</v>
      </c>
      <c r="U39" s="8">
        <v>1427</v>
      </c>
      <c r="V39" s="9">
        <v>1450</v>
      </c>
      <c r="Z39">
        <v>5</v>
      </c>
      <c r="AA39">
        <v>121.8</v>
      </c>
      <c r="AB39">
        <v>145.9</v>
      </c>
      <c r="AC39">
        <v>189.6</v>
      </c>
      <c r="AD39">
        <v>267.39999999999998</v>
      </c>
      <c r="AE39">
        <v>341.2</v>
      </c>
      <c r="AF39">
        <v>387.4</v>
      </c>
      <c r="AG39">
        <v>429.6</v>
      </c>
      <c r="AH39">
        <v>470.2</v>
      </c>
      <c r="AI39">
        <v>497</v>
      </c>
      <c r="AJ39">
        <v>533.20000000000005</v>
      </c>
      <c r="AK39">
        <v>569.79999999999995</v>
      </c>
      <c r="AL39">
        <v>592.70000000000005</v>
      </c>
      <c r="AM39">
        <v>636.9</v>
      </c>
      <c r="AN39">
        <v>664.3</v>
      </c>
      <c r="AO39">
        <v>681.6</v>
      </c>
      <c r="AP39">
        <v>725.1</v>
      </c>
      <c r="AQ39">
        <v>765.9</v>
      </c>
      <c r="AR39">
        <v>840.6</v>
      </c>
      <c r="AS39">
        <v>892.8</v>
      </c>
      <c r="AT39">
        <v>1003.2</v>
      </c>
      <c r="AU39">
        <v>1083.0999999999999</v>
      </c>
    </row>
    <row r="40" spans="1:47">
      <c r="A40" s="6" t="s">
        <v>22</v>
      </c>
      <c r="B40" s="7">
        <v>71</v>
      </c>
      <c r="C40" s="8">
        <v>103</v>
      </c>
      <c r="D40" s="7">
        <v>315</v>
      </c>
      <c r="E40" s="8">
        <v>436</v>
      </c>
      <c r="F40" s="7">
        <v>481</v>
      </c>
      <c r="G40" s="8">
        <v>545</v>
      </c>
      <c r="H40" s="7">
        <v>573</v>
      </c>
      <c r="I40" s="8">
        <v>592</v>
      </c>
      <c r="J40" s="7">
        <v>685</v>
      </c>
      <c r="K40" s="8">
        <v>721</v>
      </c>
      <c r="L40" s="7">
        <v>742</v>
      </c>
      <c r="M40" s="8">
        <v>800</v>
      </c>
      <c r="N40" s="7">
        <v>855</v>
      </c>
      <c r="O40" s="8">
        <v>864</v>
      </c>
      <c r="P40" s="7">
        <v>902</v>
      </c>
      <c r="Q40" s="8">
        <v>932</v>
      </c>
      <c r="R40" s="7">
        <v>963</v>
      </c>
      <c r="S40" s="8">
        <v>1007</v>
      </c>
      <c r="T40" s="7">
        <v>1173</v>
      </c>
      <c r="U40" s="8">
        <v>1447</v>
      </c>
      <c r="V40" s="9">
        <v>1467</v>
      </c>
      <c r="Z40">
        <v>5.0999999999999996</v>
      </c>
      <c r="AA40">
        <v>123.1</v>
      </c>
      <c r="AB40">
        <v>147.5</v>
      </c>
      <c r="AC40">
        <v>192.7</v>
      </c>
      <c r="AD40">
        <v>271</v>
      </c>
      <c r="AE40">
        <v>345</v>
      </c>
      <c r="AF40">
        <v>391.8</v>
      </c>
      <c r="AG40">
        <v>434.1</v>
      </c>
      <c r="AH40">
        <v>474.6</v>
      </c>
      <c r="AI40">
        <v>501.4</v>
      </c>
      <c r="AJ40">
        <v>537.20000000000005</v>
      </c>
      <c r="AK40">
        <v>573.79999999999995</v>
      </c>
      <c r="AL40">
        <v>596.79999999999995</v>
      </c>
      <c r="AM40">
        <v>641.4</v>
      </c>
      <c r="AN40">
        <v>668.4</v>
      </c>
      <c r="AO40">
        <v>685.7</v>
      </c>
      <c r="AP40">
        <v>728.9</v>
      </c>
      <c r="AQ40">
        <v>769.9</v>
      </c>
      <c r="AR40">
        <v>844.6</v>
      </c>
      <c r="AS40">
        <v>897.9</v>
      </c>
      <c r="AT40">
        <v>1010.2</v>
      </c>
      <c r="AU40">
        <v>1089.7</v>
      </c>
    </row>
    <row r="41" spans="1:47">
      <c r="A41" s="6" t="s">
        <v>23</v>
      </c>
      <c r="B41" s="7">
        <v>61</v>
      </c>
      <c r="C41" s="8">
        <v>92</v>
      </c>
      <c r="D41" s="7">
        <v>316</v>
      </c>
      <c r="E41" s="8">
        <v>440</v>
      </c>
      <c r="F41" s="7">
        <v>481</v>
      </c>
      <c r="G41" s="8">
        <v>545</v>
      </c>
      <c r="H41" s="7">
        <v>571</v>
      </c>
      <c r="I41" s="8">
        <v>588</v>
      </c>
      <c r="J41" s="7">
        <v>688</v>
      </c>
      <c r="K41" s="8">
        <v>725</v>
      </c>
      <c r="L41" s="7">
        <v>745</v>
      </c>
      <c r="M41" s="8">
        <v>806</v>
      </c>
      <c r="N41" s="7">
        <v>861</v>
      </c>
      <c r="O41" s="8">
        <v>870</v>
      </c>
      <c r="P41" s="7">
        <v>909</v>
      </c>
      <c r="Q41" s="8">
        <v>939</v>
      </c>
      <c r="R41" s="7">
        <v>969</v>
      </c>
      <c r="S41" s="8">
        <v>1009</v>
      </c>
      <c r="T41" s="7">
        <v>1182</v>
      </c>
      <c r="U41" s="8">
        <v>1466</v>
      </c>
      <c r="V41" s="9">
        <v>1484</v>
      </c>
      <c r="Z41">
        <v>5.2</v>
      </c>
      <c r="AA41">
        <v>124.4</v>
      </c>
      <c r="AB41">
        <v>149</v>
      </c>
      <c r="AC41">
        <v>195.7</v>
      </c>
      <c r="AD41">
        <v>274.60000000000002</v>
      </c>
      <c r="AE41">
        <v>348.8</v>
      </c>
      <c r="AF41">
        <v>396</v>
      </c>
      <c r="AG41">
        <v>438.6</v>
      </c>
      <c r="AH41">
        <v>478.9</v>
      </c>
      <c r="AI41">
        <v>505.8</v>
      </c>
      <c r="AJ41">
        <v>541.1</v>
      </c>
      <c r="AK41">
        <v>577.79999999999995</v>
      </c>
      <c r="AL41">
        <v>600.79999999999995</v>
      </c>
      <c r="AM41">
        <v>645.70000000000005</v>
      </c>
      <c r="AN41">
        <v>672.4</v>
      </c>
      <c r="AO41">
        <v>689.8</v>
      </c>
      <c r="AP41">
        <v>732.6</v>
      </c>
      <c r="AQ41">
        <v>773.8</v>
      </c>
      <c r="AR41">
        <v>848.5</v>
      </c>
      <c r="AS41">
        <v>903</v>
      </c>
      <c r="AT41">
        <v>1017.2</v>
      </c>
      <c r="AU41">
        <v>1096.3</v>
      </c>
    </row>
    <row r="42" spans="1:47" ht="17" thickBot="1">
      <c r="A42" s="10" t="s">
        <v>24</v>
      </c>
      <c r="B42" s="11">
        <v>50</v>
      </c>
      <c r="C42" s="12">
        <v>81</v>
      </c>
      <c r="D42" s="11">
        <v>317</v>
      </c>
      <c r="E42" s="12">
        <v>443</v>
      </c>
      <c r="F42" s="11">
        <v>480</v>
      </c>
      <c r="G42" s="12">
        <v>545</v>
      </c>
      <c r="H42" s="11">
        <v>567</v>
      </c>
      <c r="I42" s="12">
        <v>583</v>
      </c>
      <c r="J42" s="11">
        <v>690</v>
      </c>
      <c r="K42" s="12">
        <v>729</v>
      </c>
      <c r="L42" s="11">
        <v>747</v>
      </c>
      <c r="M42" s="12">
        <v>812</v>
      </c>
      <c r="N42" s="11">
        <v>866</v>
      </c>
      <c r="O42" s="12">
        <v>875</v>
      </c>
      <c r="P42" s="11">
        <v>916</v>
      </c>
      <c r="Q42" s="12">
        <v>946</v>
      </c>
      <c r="R42" s="11">
        <v>974</v>
      </c>
      <c r="S42" s="12">
        <v>1011</v>
      </c>
      <c r="T42" s="11">
        <v>1191</v>
      </c>
      <c r="U42" s="12">
        <v>1485</v>
      </c>
      <c r="V42" s="13">
        <v>1500</v>
      </c>
      <c r="Z42">
        <v>5.2</v>
      </c>
      <c r="AA42">
        <v>125.7</v>
      </c>
      <c r="AB42">
        <v>150.5</v>
      </c>
      <c r="AC42">
        <v>198.7</v>
      </c>
      <c r="AD42">
        <v>278.10000000000002</v>
      </c>
      <c r="AE42">
        <v>352.6</v>
      </c>
      <c r="AF42">
        <v>400.2</v>
      </c>
      <c r="AG42">
        <v>443</v>
      </c>
      <c r="AH42">
        <v>483.1</v>
      </c>
      <c r="AI42">
        <v>510.1</v>
      </c>
      <c r="AJ42">
        <v>545</v>
      </c>
      <c r="AK42">
        <v>581.70000000000005</v>
      </c>
      <c r="AL42">
        <v>604.79999999999995</v>
      </c>
      <c r="AM42">
        <v>650.1</v>
      </c>
      <c r="AN42">
        <v>676.4</v>
      </c>
      <c r="AO42">
        <v>693.8</v>
      </c>
      <c r="AP42">
        <v>736.4</v>
      </c>
      <c r="AQ42">
        <v>777.7</v>
      </c>
      <c r="AR42">
        <v>852.3</v>
      </c>
      <c r="AS42">
        <v>908.1</v>
      </c>
      <c r="AT42">
        <v>1024.2</v>
      </c>
      <c r="AU42">
        <v>1102.8</v>
      </c>
    </row>
    <row r="43" spans="1:47" ht="17" thickBot="1">
      <c r="A43" s="10" t="s">
        <v>34</v>
      </c>
      <c r="B43" s="11">
        <v>38</v>
      </c>
      <c r="C43" s="12">
        <v>69</v>
      </c>
      <c r="D43" s="11">
        <v>318</v>
      </c>
      <c r="E43" s="12">
        <v>446</v>
      </c>
      <c r="F43" s="11">
        <v>479</v>
      </c>
      <c r="G43" s="12">
        <v>543</v>
      </c>
      <c r="H43" s="11">
        <v>563</v>
      </c>
      <c r="I43" s="12">
        <v>577</v>
      </c>
      <c r="J43" s="11">
        <v>691</v>
      </c>
      <c r="K43" s="12">
        <v>733</v>
      </c>
      <c r="L43" s="11">
        <v>748</v>
      </c>
      <c r="M43" s="12">
        <v>817</v>
      </c>
      <c r="N43" s="11">
        <v>871</v>
      </c>
      <c r="O43" s="12">
        <v>879</v>
      </c>
      <c r="P43" s="11">
        <v>923</v>
      </c>
      <c r="Q43" s="12">
        <v>952</v>
      </c>
      <c r="R43" s="11">
        <v>978</v>
      </c>
      <c r="S43" s="12">
        <v>1012</v>
      </c>
      <c r="T43" s="11">
        <v>1200</v>
      </c>
      <c r="U43" s="12">
        <v>1503</v>
      </c>
      <c r="V43" s="13">
        <v>1517</v>
      </c>
      <c r="Z43">
        <v>5.3</v>
      </c>
      <c r="AA43">
        <v>126.8</v>
      </c>
      <c r="AB43">
        <v>151.9</v>
      </c>
      <c r="AC43">
        <v>201.7</v>
      </c>
      <c r="AD43">
        <v>281.7</v>
      </c>
      <c r="AE43">
        <v>356.3</v>
      </c>
      <c r="AF43">
        <v>404.4</v>
      </c>
      <c r="AG43">
        <v>447.3</v>
      </c>
      <c r="AH43">
        <v>487.3</v>
      </c>
      <c r="AI43">
        <v>514.29999999999995</v>
      </c>
      <c r="AJ43">
        <v>548.79999999999995</v>
      </c>
      <c r="AK43">
        <v>585.6</v>
      </c>
      <c r="AL43">
        <v>608.70000000000005</v>
      </c>
      <c r="AM43">
        <v>654.4</v>
      </c>
      <c r="AN43">
        <v>680.4</v>
      </c>
      <c r="AO43">
        <v>697.9</v>
      </c>
      <c r="AP43">
        <v>740.1</v>
      </c>
      <c r="AQ43">
        <v>781.6</v>
      </c>
      <c r="AR43">
        <v>856.1</v>
      </c>
      <c r="AS43">
        <v>913.1</v>
      </c>
      <c r="AT43">
        <v>1031.2</v>
      </c>
      <c r="AU43">
        <v>1109.2</v>
      </c>
    </row>
    <row r="44" spans="1:47">
      <c r="Z44">
        <v>5.4</v>
      </c>
      <c r="AA44">
        <v>128</v>
      </c>
      <c r="AB44">
        <v>153.30000000000001</v>
      </c>
      <c r="AC44">
        <v>204.6</v>
      </c>
      <c r="AD44">
        <v>285.2</v>
      </c>
      <c r="AE44">
        <v>359.9</v>
      </c>
      <c r="AF44">
        <v>408.4</v>
      </c>
      <c r="AG44">
        <v>451.5</v>
      </c>
      <c r="AH44">
        <v>491.4</v>
      </c>
      <c r="AI44">
        <v>518.5</v>
      </c>
      <c r="AJ44">
        <v>552.70000000000005</v>
      </c>
      <c r="AK44">
        <v>589.5</v>
      </c>
      <c r="AL44">
        <v>612.6</v>
      </c>
      <c r="AM44">
        <v>658.7</v>
      </c>
      <c r="AN44">
        <v>684.3</v>
      </c>
      <c r="AO44">
        <v>701.9</v>
      </c>
      <c r="AP44">
        <v>743.7</v>
      </c>
      <c r="AQ44">
        <v>785.5</v>
      </c>
      <c r="AR44">
        <v>859.9</v>
      </c>
      <c r="AS44">
        <v>918.1</v>
      </c>
      <c r="AT44">
        <v>1038.2</v>
      </c>
      <c r="AU44">
        <v>1115.5999999999999</v>
      </c>
    </row>
    <row r="45" spans="1:47">
      <c r="Z45">
        <v>5.5</v>
      </c>
      <c r="AA45">
        <v>129</v>
      </c>
      <c r="AB45">
        <v>154.5</v>
      </c>
      <c r="AC45">
        <v>207.5</v>
      </c>
      <c r="AD45">
        <v>288.60000000000002</v>
      </c>
      <c r="AE45">
        <v>363.5</v>
      </c>
      <c r="AF45">
        <v>412.5</v>
      </c>
      <c r="AG45">
        <v>455.7</v>
      </c>
      <c r="AH45">
        <v>495.4</v>
      </c>
      <c r="AI45">
        <v>522.70000000000005</v>
      </c>
      <c r="AJ45">
        <v>556.4</v>
      </c>
      <c r="AK45">
        <v>593.29999999999995</v>
      </c>
      <c r="AL45">
        <v>616.5</v>
      </c>
      <c r="AM45">
        <v>662.9</v>
      </c>
      <c r="AN45">
        <v>688.2</v>
      </c>
      <c r="AO45">
        <v>705.8</v>
      </c>
      <c r="AP45">
        <v>747.4</v>
      </c>
      <c r="AQ45">
        <v>789.3</v>
      </c>
      <c r="AR45">
        <v>863.6</v>
      </c>
      <c r="AS45">
        <v>923</v>
      </c>
      <c r="AT45">
        <v>1045.0999999999999</v>
      </c>
      <c r="AU45">
        <v>1121.8</v>
      </c>
    </row>
    <row r="46" spans="1:47">
      <c r="Z46">
        <v>5.6</v>
      </c>
      <c r="AA46">
        <v>130</v>
      </c>
      <c r="AB46">
        <v>155.80000000000001</v>
      </c>
      <c r="AC46">
        <v>210.3</v>
      </c>
      <c r="AD46">
        <v>292</v>
      </c>
      <c r="AE46">
        <v>367</v>
      </c>
      <c r="AF46">
        <v>416.4</v>
      </c>
      <c r="AG46">
        <v>459.8</v>
      </c>
      <c r="AH46">
        <v>499.3</v>
      </c>
      <c r="AI46">
        <v>526.79999999999995</v>
      </c>
      <c r="AJ46">
        <v>560.20000000000005</v>
      </c>
      <c r="AK46">
        <v>597</v>
      </c>
      <c r="AL46">
        <v>620.29999999999995</v>
      </c>
      <c r="AM46">
        <v>667.1</v>
      </c>
      <c r="AN46">
        <v>692.1</v>
      </c>
      <c r="AO46">
        <v>709.8</v>
      </c>
      <c r="AP46">
        <v>751</v>
      </c>
      <c r="AQ46">
        <v>793.1</v>
      </c>
      <c r="AR46">
        <v>867.2</v>
      </c>
      <c r="AS46">
        <v>928</v>
      </c>
      <c r="AT46">
        <v>1052</v>
      </c>
      <c r="AU46">
        <v>1128</v>
      </c>
    </row>
    <row r="47" spans="1:47">
      <c r="Z47">
        <v>5.7</v>
      </c>
      <c r="AA47">
        <v>131</v>
      </c>
      <c r="AB47">
        <v>156.9</v>
      </c>
      <c r="AC47">
        <v>213.1</v>
      </c>
      <c r="AD47">
        <v>295.39999999999998</v>
      </c>
      <c r="AE47">
        <v>370.5</v>
      </c>
      <c r="AF47">
        <v>420.3</v>
      </c>
      <c r="AG47">
        <v>463.8</v>
      </c>
      <c r="AH47">
        <v>503.2</v>
      </c>
      <c r="AI47">
        <v>530.79999999999995</v>
      </c>
      <c r="AJ47">
        <v>563.9</v>
      </c>
      <c r="AK47">
        <v>600.70000000000005</v>
      </c>
      <c r="AL47">
        <v>624.1</v>
      </c>
      <c r="AM47">
        <v>671.2</v>
      </c>
      <c r="AN47">
        <v>695.9</v>
      </c>
      <c r="AO47">
        <v>713.7</v>
      </c>
      <c r="AP47">
        <v>754.6</v>
      </c>
      <c r="AQ47">
        <v>796.8</v>
      </c>
      <c r="AR47">
        <v>870.8</v>
      </c>
      <c r="AS47">
        <v>932.8</v>
      </c>
      <c r="AT47">
        <v>1058.9000000000001</v>
      </c>
      <c r="AU47">
        <v>1134.2</v>
      </c>
    </row>
    <row r="48" spans="1:47">
      <c r="Z48">
        <v>5.8</v>
      </c>
      <c r="AA48">
        <v>131.9</v>
      </c>
      <c r="AB48">
        <v>158</v>
      </c>
      <c r="AC48">
        <v>215.9</v>
      </c>
      <c r="AD48">
        <v>298.8</v>
      </c>
      <c r="AE48">
        <v>373.9</v>
      </c>
      <c r="AF48">
        <v>424.1</v>
      </c>
      <c r="AG48">
        <v>467.8</v>
      </c>
      <c r="AH48">
        <v>507</v>
      </c>
      <c r="AI48">
        <v>534.79999999999995</v>
      </c>
      <c r="AJ48">
        <v>567.5</v>
      </c>
      <c r="AK48">
        <v>604.4</v>
      </c>
      <c r="AL48">
        <v>627.9</v>
      </c>
      <c r="AM48">
        <v>675.4</v>
      </c>
      <c r="AN48">
        <v>699.7</v>
      </c>
      <c r="AO48">
        <v>717.6</v>
      </c>
      <c r="AP48">
        <v>758.2</v>
      </c>
      <c r="AQ48">
        <v>800.5</v>
      </c>
      <c r="AR48">
        <v>874.4</v>
      </c>
      <c r="AS48">
        <v>937.7</v>
      </c>
      <c r="AT48">
        <v>1065.8</v>
      </c>
      <c r="AU48">
        <v>1140.2</v>
      </c>
    </row>
    <row r="49" spans="26:47">
      <c r="Z49">
        <v>5.8</v>
      </c>
      <c r="AA49">
        <v>132.69999999999999</v>
      </c>
      <c r="AB49">
        <v>159</v>
      </c>
      <c r="AC49">
        <v>218.6</v>
      </c>
      <c r="AD49">
        <v>302.10000000000002</v>
      </c>
      <c r="AE49">
        <v>377.3</v>
      </c>
      <c r="AF49">
        <v>427.9</v>
      </c>
      <c r="AG49">
        <v>471.7</v>
      </c>
      <c r="AH49">
        <v>510.7</v>
      </c>
      <c r="AI49">
        <v>538.79999999999995</v>
      </c>
      <c r="AJ49">
        <v>571.20000000000005</v>
      </c>
      <c r="AK49">
        <v>608</v>
      </c>
      <c r="AL49">
        <v>631.70000000000005</v>
      </c>
      <c r="AM49">
        <v>679.4</v>
      </c>
      <c r="AN49">
        <v>703.5</v>
      </c>
      <c r="AO49">
        <v>721.4</v>
      </c>
      <c r="AP49">
        <v>761.8</v>
      </c>
      <c r="AQ49">
        <v>804.2</v>
      </c>
      <c r="AR49">
        <v>877.9</v>
      </c>
      <c r="AS49">
        <v>942.5</v>
      </c>
      <c r="AT49">
        <v>1072.5999999999999</v>
      </c>
      <c r="AU49">
        <v>1146.2</v>
      </c>
    </row>
    <row r="50" spans="26:47">
      <c r="Z50">
        <v>5.9</v>
      </c>
      <c r="AA50">
        <v>133.4</v>
      </c>
      <c r="AB50">
        <v>160</v>
      </c>
      <c r="AC50">
        <v>221.3</v>
      </c>
      <c r="AD50">
        <v>305.3</v>
      </c>
      <c r="AE50">
        <v>380.6</v>
      </c>
      <c r="AF50">
        <v>431.6</v>
      </c>
      <c r="AG50">
        <v>475.5</v>
      </c>
      <c r="AH50">
        <v>514.29999999999995</v>
      </c>
      <c r="AI50">
        <v>542.6</v>
      </c>
      <c r="AJ50">
        <v>574.70000000000005</v>
      </c>
      <c r="AK50">
        <v>611.6</v>
      </c>
      <c r="AL50">
        <v>635.4</v>
      </c>
      <c r="AM50">
        <v>683.5</v>
      </c>
      <c r="AN50">
        <v>707.2</v>
      </c>
      <c r="AO50">
        <v>725.3</v>
      </c>
      <c r="AP50">
        <v>765.3</v>
      </c>
      <c r="AQ50">
        <v>807.9</v>
      </c>
      <c r="AR50">
        <v>881.4</v>
      </c>
      <c r="AS50">
        <v>947.3</v>
      </c>
      <c r="AT50">
        <v>1079.4000000000001</v>
      </c>
      <c r="AU50">
        <v>1152.0999999999999</v>
      </c>
    </row>
    <row r="51" spans="26:47">
      <c r="Z51">
        <v>6</v>
      </c>
      <c r="AA51">
        <v>134.1</v>
      </c>
      <c r="AB51">
        <v>160.9</v>
      </c>
      <c r="AC51">
        <v>224</v>
      </c>
      <c r="AD51">
        <v>308.60000000000002</v>
      </c>
      <c r="AE51">
        <v>383.9</v>
      </c>
      <c r="AF51">
        <v>435.3</v>
      </c>
      <c r="AG51">
        <v>479.2</v>
      </c>
      <c r="AH51">
        <v>517.79999999999995</v>
      </c>
      <c r="AI51">
        <v>546.5</v>
      </c>
      <c r="AJ51">
        <v>578.29999999999995</v>
      </c>
      <c r="AK51">
        <v>615.1</v>
      </c>
      <c r="AL51">
        <v>639.1</v>
      </c>
      <c r="AM51">
        <v>687.5</v>
      </c>
      <c r="AN51">
        <v>710.8</v>
      </c>
      <c r="AO51">
        <v>729.1</v>
      </c>
      <c r="AP51">
        <v>768.8</v>
      </c>
      <c r="AQ51">
        <v>811.5</v>
      </c>
      <c r="AR51">
        <v>884.8</v>
      </c>
      <c r="AS51">
        <v>952.1</v>
      </c>
      <c r="AT51">
        <v>1086.2</v>
      </c>
      <c r="AU51">
        <v>1158</v>
      </c>
    </row>
    <row r="52" spans="26:47">
      <c r="Z52">
        <v>6.1</v>
      </c>
      <c r="AA52">
        <v>134.80000000000001</v>
      </c>
      <c r="AB52">
        <v>161.69999999999999</v>
      </c>
      <c r="AC52">
        <v>226.6</v>
      </c>
      <c r="AD52">
        <v>311.8</v>
      </c>
      <c r="AE52">
        <v>387.1</v>
      </c>
      <c r="AF52">
        <v>438.9</v>
      </c>
      <c r="AG52">
        <v>482.9</v>
      </c>
      <c r="AH52">
        <v>521.29999999999995</v>
      </c>
      <c r="AI52">
        <v>550.29999999999995</v>
      </c>
      <c r="AJ52">
        <v>581.79999999999995</v>
      </c>
      <c r="AK52">
        <v>618.6</v>
      </c>
      <c r="AL52">
        <v>642.70000000000005</v>
      </c>
      <c r="AM52">
        <v>691.4</v>
      </c>
      <c r="AN52">
        <v>714.5</v>
      </c>
      <c r="AO52">
        <v>732.9</v>
      </c>
      <c r="AP52">
        <v>772.3</v>
      </c>
      <c r="AQ52">
        <v>815.1</v>
      </c>
      <c r="AR52">
        <v>888.2</v>
      </c>
      <c r="AS52">
        <v>956.8</v>
      </c>
      <c r="AT52">
        <v>1093</v>
      </c>
      <c r="AU52">
        <v>1163.8</v>
      </c>
    </row>
    <row r="53" spans="26:47">
      <c r="Z53">
        <v>6.2</v>
      </c>
      <c r="AA53">
        <v>135.4</v>
      </c>
      <c r="AB53">
        <v>162.5</v>
      </c>
      <c r="AC53">
        <v>229.2</v>
      </c>
      <c r="AD53">
        <v>315</v>
      </c>
      <c r="AE53">
        <v>390.3</v>
      </c>
      <c r="AF53">
        <v>442.4</v>
      </c>
      <c r="AG53">
        <v>486.5</v>
      </c>
      <c r="AH53">
        <v>524.70000000000005</v>
      </c>
      <c r="AI53">
        <v>554</v>
      </c>
      <c r="AJ53">
        <v>585.29999999999995</v>
      </c>
      <c r="AK53">
        <v>622</v>
      </c>
      <c r="AL53">
        <v>646.4</v>
      </c>
      <c r="AM53">
        <v>695.4</v>
      </c>
      <c r="AN53">
        <v>718.1</v>
      </c>
      <c r="AO53">
        <v>736.6</v>
      </c>
      <c r="AP53">
        <v>775.7</v>
      </c>
      <c r="AQ53">
        <v>818.6</v>
      </c>
      <c r="AR53">
        <v>891.6</v>
      </c>
      <c r="AS53">
        <v>961.5</v>
      </c>
      <c r="AT53">
        <v>1099.8</v>
      </c>
      <c r="AU53">
        <v>1169.5</v>
      </c>
    </row>
    <row r="54" spans="26:47">
      <c r="Z54">
        <v>6.2</v>
      </c>
      <c r="AA54">
        <v>135.9</v>
      </c>
      <c r="AB54">
        <v>163.19999999999999</v>
      </c>
      <c r="AC54">
        <v>231.7</v>
      </c>
      <c r="AD54">
        <v>318.10000000000002</v>
      </c>
      <c r="AE54">
        <v>393.4</v>
      </c>
      <c r="AF54">
        <v>445.9</v>
      </c>
      <c r="AG54">
        <v>490</v>
      </c>
      <c r="AH54">
        <v>528</v>
      </c>
      <c r="AI54">
        <v>557.70000000000005</v>
      </c>
      <c r="AJ54">
        <v>588.70000000000005</v>
      </c>
      <c r="AK54">
        <v>625.4</v>
      </c>
      <c r="AL54">
        <v>649.9</v>
      </c>
      <c r="AM54">
        <v>699.2</v>
      </c>
      <c r="AN54">
        <v>721.7</v>
      </c>
      <c r="AO54">
        <v>740.3</v>
      </c>
      <c r="AP54">
        <v>779.2</v>
      </c>
      <c r="AQ54">
        <v>822.1</v>
      </c>
      <c r="AR54">
        <v>894.9</v>
      </c>
      <c r="AS54">
        <v>966.1</v>
      </c>
      <c r="AT54">
        <v>1106.5</v>
      </c>
      <c r="AU54">
        <v>1175.2</v>
      </c>
    </row>
    <row r="55" spans="26:47">
      <c r="Z55">
        <v>6.3</v>
      </c>
      <c r="AA55">
        <v>136.4</v>
      </c>
      <c r="AB55">
        <v>163.9</v>
      </c>
      <c r="AC55">
        <v>234.2</v>
      </c>
      <c r="AD55">
        <v>321.2</v>
      </c>
      <c r="AE55">
        <v>396.4</v>
      </c>
      <c r="AF55">
        <v>449.3</v>
      </c>
      <c r="AG55">
        <v>493.5</v>
      </c>
      <c r="AH55">
        <v>531.29999999999995</v>
      </c>
      <c r="AI55">
        <v>561.4</v>
      </c>
      <c r="AJ55">
        <v>592.1</v>
      </c>
      <c r="AK55">
        <v>628.70000000000005</v>
      </c>
      <c r="AL55">
        <v>653.5</v>
      </c>
      <c r="AM55">
        <v>703.1</v>
      </c>
      <c r="AN55">
        <v>725.2</v>
      </c>
      <c r="AO55">
        <v>744</v>
      </c>
      <c r="AP55">
        <v>782.6</v>
      </c>
      <c r="AQ55">
        <v>825.6</v>
      </c>
      <c r="AR55">
        <v>898.1</v>
      </c>
      <c r="AS55">
        <v>970.7</v>
      </c>
      <c r="AT55">
        <v>1113.2</v>
      </c>
      <c r="AU55">
        <v>1180.9000000000001</v>
      </c>
    </row>
    <row r="56" spans="26:47">
      <c r="Z56">
        <v>6.4</v>
      </c>
      <c r="AA56">
        <v>136.80000000000001</v>
      </c>
      <c r="AB56">
        <v>164.5</v>
      </c>
      <c r="AC56">
        <v>236.7</v>
      </c>
      <c r="AD56">
        <v>324.2</v>
      </c>
      <c r="AE56">
        <v>399.4</v>
      </c>
      <c r="AF56">
        <v>452.7</v>
      </c>
      <c r="AG56">
        <v>496.9</v>
      </c>
      <c r="AH56">
        <v>534.4</v>
      </c>
      <c r="AI56">
        <v>565</v>
      </c>
      <c r="AJ56">
        <v>595.5</v>
      </c>
      <c r="AK56">
        <v>632</v>
      </c>
      <c r="AL56">
        <v>657</v>
      </c>
      <c r="AM56">
        <v>706.9</v>
      </c>
      <c r="AN56">
        <v>728.7</v>
      </c>
      <c r="AO56">
        <v>747.7</v>
      </c>
      <c r="AP56">
        <v>786</v>
      </c>
      <c r="AQ56">
        <v>829</v>
      </c>
      <c r="AR56">
        <v>901.3</v>
      </c>
      <c r="AS56">
        <v>975.3</v>
      </c>
      <c r="AT56">
        <v>1119.9000000000001</v>
      </c>
      <c r="AU56">
        <v>1186.5999999999999</v>
      </c>
    </row>
    <row r="57" spans="26:47">
      <c r="Z57">
        <v>6.5</v>
      </c>
      <c r="AA57">
        <v>137.1</v>
      </c>
      <c r="AB57">
        <v>165</v>
      </c>
      <c r="AC57">
        <v>239.2</v>
      </c>
      <c r="AD57">
        <v>327.3</v>
      </c>
      <c r="AE57">
        <v>402.3</v>
      </c>
      <c r="AF57">
        <v>456</v>
      </c>
      <c r="AG57">
        <v>500.2</v>
      </c>
      <c r="AH57">
        <v>537.5</v>
      </c>
      <c r="AI57">
        <v>568.5</v>
      </c>
      <c r="AJ57">
        <v>598.79999999999995</v>
      </c>
      <c r="AK57">
        <v>635.29999999999995</v>
      </c>
      <c r="AL57">
        <v>660.5</v>
      </c>
      <c r="AM57">
        <v>710.7</v>
      </c>
      <c r="AN57">
        <v>732.2</v>
      </c>
      <c r="AO57">
        <v>751.3</v>
      </c>
      <c r="AP57">
        <v>789.3</v>
      </c>
      <c r="AQ57">
        <v>832.4</v>
      </c>
      <c r="AR57">
        <v>904.5</v>
      </c>
      <c r="AS57">
        <v>979.9</v>
      </c>
      <c r="AT57">
        <v>1126.5999999999999</v>
      </c>
      <c r="AU57">
        <v>1192.2</v>
      </c>
    </row>
    <row r="58" spans="26:47">
      <c r="Z58">
        <v>6.6</v>
      </c>
      <c r="AA58">
        <v>137.4</v>
      </c>
      <c r="AB58">
        <v>165.5</v>
      </c>
      <c r="AC58">
        <v>241.6</v>
      </c>
      <c r="AD58">
        <v>330.3</v>
      </c>
      <c r="AE58">
        <v>405.2</v>
      </c>
      <c r="AF58">
        <v>459.2</v>
      </c>
      <c r="AG58">
        <v>503.4</v>
      </c>
      <c r="AH58">
        <v>540.5</v>
      </c>
      <c r="AI58">
        <v>572</v>
      </c>
      <c r="AJ58">
        <v>602.1</v>
      </c>
      <c r="AK58">
        <v>638.5</v>
      </c>
      <c r="AL58">
        <v>664</v>
      </c>
      <c r="AM58">
        <v>714.4</v>
      </c>
      <c r="AN58">
        <v>735.6</v>
      </c>
      <c r="AO58">
        <v>754.9</v>
      </c>
      <c r="AP58">
        <v>792.6</v>
      </c>
      <c r="AQ58">
        <v>835.8</v>
      </c>
      <c r="AR58">
        <v>907.6</v>
      </c>
      <c r="AS58">
        <v>984.4</v>
      </c>
      <c r="AT58">
        <v>1133.2</v>
      </c>
      <c r="AU58">
        <v>1197.9000000000001</v>
      </c>
    </row>
    <row r="59" spans="26:47">
      <c r="Z59">
        <v>6.7</v>
      </c>
      <c r="AA59">
        <v>137.69999999999999</v>
      </c>
      <c r="AB59">
        <v>165.9</v>
      </c>
      <c r="AC59">
        <v>243.9</v>
      </c>
      <c r="AD59">
        <v>333.2</v>
      </c>
      <c r="AE59">
        <v>408.1</v>
      </c>
      <c r="AF59">
        <v>462.4</v>
      </c>
      <c r="AG59">
        <v>506.6</v>
      </c>
      <c r="AH59">
        <v>543.5</v>
      </c>
      <c r="AI59">
        <v>575.5</v>
      </c>
      <c r="AJ59">
        <v>605.29999999999995</v>
      </c>
      <c r="AK59">
        <v>641.70000000000005</v>
      </c>
      <c r="AL59">
        <v>667.4</v>
      </c>
      <c r="AM59">
        <v>718.1</v>
      </c>
      <c r="AN59">
        <v>739</v>
      </c>
      <c r="AO59">
        <v>758.5</v>
      </c>
      <c r="AP59">
        <v>796</v>
      </c>
      <c r="AQ59">
        <v>839.1</v>
      </c>
      <c r="AR59">
        <v>910.7</v>
      </c>
      <c r="AS59">
        <v>988.9</v>
      </c>
      <c r="AT59">
        <v>1139.8</v>
      </c>
      <c r="AU59">
        <v>1203.5</v>
      </c>
    </row>
    <row r="60" spans="26:47">
      <c r="Z60">
        <v>6.8</v>
      </c>
      <c r="AA60">
        <v>137.80000000000001</v>
      </c>
      <c r="AB60">
        <v>166.2</v>
      </c>
      <c r="AC60">
        <v>246.2</v>
      </c>
      <c r="AD60">
        <v>336.1</v>
      </c>
      <c r="AE60">
        <v>410.8</v>
      </c>
      <c r="AF60">
        <v>465.5</v>
      </c>
      <c r="AG60">
        <v>509.7</v>
      </c>
      <c r="AH60">
        <v>546.29999999999995</v>
      </c>
      <c r="AI60">
        <v>578.9</v>
      </c>
      <c r="AJ60">
        <v>608.6</v>
      </c>
      <c r="AK60">
        <v>644.79999999999995</v>
      </c>
      <c r="AL60">
        <v>670.8</v>
      </c>
      <c r="AM60">
        <v>721.8</v>
      </c>
      <c r="AN60">
        <v>742.4</v>
      </c>
      <c r="AO60">
        <v>762</v>
      </c>
      <c r="AP60">
        <v>799.2</v>
      </c>
      <c r="AQ60">
        <v>842.4</v>
      </c>
      <c r="AR60">
        <v>913.7</v>
      </c>
      <c r="AS60">
        <v>993.3</v>
      </c>
      <c r="AT60">
        <v>1146.4000000000001</v>
      </c>
      <c r="AU60">
        <v>1209.0999999999999</v>
      </c>
    </row>
    <row r="61" spans="26:47">
      <c r="Z61">
        <v>6.8</v>
      </c>
      <c r="AA61">
        <v>137.9</v>
      </c>
      <c r="AB61">
        <v>166.5</v>
      </c>
      <c r="AC61">
        <v>248.5</v>
      </c>
      <c r="AD61">
        <v>339</v>
      </c>
      <c r="AE61">
        <v>413.6</v>
      </c>
      <c r="AF61">
        <v>468.6</v>
      </c>
      <c r="AG61">
        <v>512.70000000000005</v>
      </c>
      <c r="AH61">
        <v>549.1</v>
      </c>
      <c r="AI61">
        <v>582.20000000000005</v>
      </c>
      <c r="AJ61">
        <v>611.70000000000005</v>
      </c>
      <c r="AK61">
        <v>647.79999999999995</v>
      </c>
      <c r="AL61">
        <v>674.2</v>
      </c>
      <c r="AM61">
        <v>725.4</v>
      </c>
      <c r="AN61">
        <v>745.7</v>
      </c>
      <c r="AO61">
        <v>765.5</v>
      </c>
      <c r="AP61">
        <v>802.5</v>
      </c>
      <c r="AQ61">
        <v>845.7</v>
      </c>
      <c r="AR61">
        <v>916.7</v>
      </c>
      <c r="AS61">
        <v>997.8</v>
      </c>
      <c r="AT61">
        <v>1153</v>
      </c>
      <c r="AU61">
        <v>1214.7</v>
      </c>
    </row>
    <row r="62" spans="26:47">
      <c r="Z62">
        <v>6.9</v>
      </c>
      <c r="AA62">
        <v>138</v>
      </c>
      <c r="AB62">
        <v>166.7</v>
      </c>
      <c r="AC62">
        <v>250.8</v>
      </c>
      <c r="AD62">
        <v>341.9</v>
      </c>
      <c r="AE62">
        <v>416.2</v>
      </c>
      <c r="AF62">
        <v>471.6</v>
      </c>
      <c r="AG62">
        <v>515.6</v>
      </c>
      <c r="AH62">
        <v>551.79999999999995</v>
      </c>
      <c r="AI62">
        <v>585.5</v>
      </c>
      <c r="AJ62">
        <v>614.9</v>
      </c>
      <c r="AK62">
        <v>650.9</v>
      </c>
      <c r="AL62">
        <v>677.5</v>
      </c>
      <c r="AM62">
        <v>729</v>
      </c>
      <c r="AN62">
        <v>749</v>
      </c>
      <c r="AO62">
        <v>769</v>
      </c>
      <c r="AP62">
        <v>805.7</v>
      </c>
      <c r="AQ62">
        <v>848.9</v>
      </c>
      <c r="AR62">
        <v>919.6</v>
      </c>
      <c r="AS62">
        <v>1002.2</v>
      </c>
      <c r="AT62">
        <v>1159.5999999999999</v>
      </c>
      <c r="AU62">
        <v>1220.3</v>
      </c>
    </row>
    <row r="63" spans="26:47">
      <c r="Z63">
        <v>7</v>
      </c>
      <c r="AA63">
        <v>138</v>
      </c>
      <c r="AB63">
        <v>166.8</v>
      </c>
      <c r="AC63">
        <v>253</v>
      </c>
      <c r="AD63">
        <v>344.7</v>
      </c>
      <c r="AE63">
        <v>418.9</v>
      </c>
      <c r="AF63">
        <v>474.5</v>
      </c>
      <c r="AG63">
        <v>518.5</v>
      </c>
      <c r="AH63">
        <v>554.5</v>
      </c>
      <c r="AI63">
        <v>588.79999999999995</v>
      </c>
      <c r="AJ63">
        <v>618</v>
      </c>
      <c r="AK63">
        <v>653.79999999999995</v>
      </c>
      <c r="AL63">
        <v>680.8</v>
      </c>
      <c r="AM63">
        <v>732.5</v>
      </c>
      <c r="AN63">
        <v>752.2</v>
      </c>
      <c r="AO63">
        <v>772.5</v>
      </c>
      <c r="AP63">
        <v>808.9</v>
      </c>
      <c r="AQ63">
        <v>852.1</v>
      </c>
      <c r="AR63">
        <v>922.5</v>
      </c>
      <c r="AS63">
        <v>1006.5</v>
      </c>
      <c r="AT63">
        <v>1166.0999999999999</v>
      </c>
      <c r="AU63">
        <v>1225.8</v>
      </c>
    </row>
    <row r="64" spans="26:47">
      <c r="Z64">
        <v>7.1</v>
      </c>
      <c r="AA64">
        <v>137.9</v>
      </c>
      <c r="AB64">
        <v>166.9</v>
      </c>
      <c r="AC64">
        <v>255.2</v>
      </c>
      <c r="AD64">
        <v>347.5</v>
      </c>
      <c r="AE64">
        <v>421.4</v>
      </c>
      <c r="AF64">
        <v>477.4</v>
      </c>
      <c r="AG64">
        <v>521.29999999999995</v>
      </c>
      <c r="AH64">
        <v>557</v>
      </c>
      <c r="AI64">
        <v>592</v>
      </c>
      <c r="AJ64">
        <v>621</v>
      </c>
      <c r="AK64">
        <v>656.8</v>
      </c>
      <c r="AL64">
        <v>684.1</v>
      </c>
      <c r="AM64">
        <v>736</v>
      </c>
      <c r="AN64">
        <v>755.4</v>
      </c>
      <c r="AO64">
        <v>775.9</v>
      </c>
      <c r="AP64">
        <v>812.1</v>
      </c>
      <c r="AQ64">
        <v>855.3</v>
      </c>
      <c r="AR64">
        <v>925.4</v>
      </c>
      <c r="AS64">
        <v>1010.8</v>
      </c>
      <c r="AT64">
        <v>1172.5999999999999</v>
      </c>
      <c r="AU64">
        <v>1231.4000000000001</v>
      </c>
    </row>
    <row r="65" spans="26:47">
      <c r="Z65">
        <v>7.2</v>
      </c>
      <c r="AA65">
        <v>137.80000000000001</v>
      </c>
      <c r="AB65">
        <v>166.9</v>
      </c>
      <c r="AC65">
        <v>257.3</v>
      </c>
      <c r="AD65">
        <v>350.2</v>
      </c>
      <c r="AE65">
        <v>423.9</v>
      </c>
      <c r="AF65">
        <v>480.2</v>
      </c>
      <c r="AG65">
        <v>524.1</v>
      </c>
      <c r="AH65">
        <v>559.5</v>
      </c>
      <c r="AI65">
        <v>595.1</v>
      </c>
      <c r="AJ65">
        <v>624</v>
      </c>
      <c r="AK65">
        <v>659.7</v>
      </c>
      <c r="AL65">
        <v>687.3</v>
      </c>
      <c r="AM65">
        <v>739.5</v>
      </c>
      <c r="AN65">
        <v>758.6</v>
      </c>
      <c r="AO65">
        <v>779.3</v>
      </c>
      <c r="AP65">
        <v>815.3</v>
      </c>
      <c r="AQ65">
        <v>858.4</v>
      </c>
      <c r="AR65">
        <v>928.2</v>
      </c>
      <c r="AS65">
        <v>1015.1</v>
      </c>
      <c r="AT65">
        <v>1179.0999999999999</v>
      </c>
      <c r="AU65">
        <v>1236.9000000000001</v>
      </c>
    </row>
    <row r="66" spans="26:47">
      <c r="Z66">
        <v>7.2</v>
      </c>
      <c r="AA66">
        <v>137.6</v>
      </c>
      <c r="AB66">
        <v>166.9</v>
      </c>
      <c r="AC66">
        <v>259.39999999999998</v>
      </c>
      <c r="AD66">
        <v>352.9</v>
      </c>
      <c r="AE66">
        <v>426.4</v>
      </c>
      <c r="AF66">
        <v>483</v>
      </c>
      <c r="AG66">
        <v>526.70000000000005</v>
      </c>
      <c r="AH66">
        <v>561.9</v>
      </c>
      <c r="AI66">
        <v>598.20000000000005</v>
      </c>
      <c r="AJ66">
        <v>627</v>
      </c>
      <c r="AK66">
        <v>662.5</v>
      </c>
      <c r="AL66">
        <v>690.6</v>
      </c>
      <c r="AM66">
        <v>742.9</v>
      </c>
      <c r="AN66">
        <v>761.7</v>
      </c>
      <c r="AO66">
        <v>782.7</v>
      </c>
      <c r="AP66">
        <v>818.4</v>
      </c>
      <c r="AQ66">
        <v>861.5</v>
      </c>
      <c r="AR66">
        <v>930.9</v>
      </c>
      <c r="AS66">
        <v>1019.4</v>
      </c>
      <c r="AT66">
        <v>1185.5</v>
      </c>
      <c r="AU66">
        <v>1242.4000000000001</v>
      </c>
    </row>
    <row r="67" spans="26:47">
      <c r="Z67">
        <v>7.3</v>
      </c>
      <c r="AA67">
        <v>137.4</v>
      </c>
      <c r="AB67">
        <v>166.8</v>
      </c>
      <c r="AC67">
        <v>261.5</v>
      </c>
      <c r="AD67">
        <v>355.6</v>
      </c>
      <c r="AE67">
        <v>428.8</v>
      </c>
      <c r="AF67">
        <v>485.7</v>
      </c>
      <c r="AG67">
        <v>529.29999999999995</v>
      </c>
      <c r="AH67">
        <v>564.20000000000005</v>
      </c>
      <c r="AI67">
        <v>601.29999999999995</v>
      </c>
      <c r="AJ67">
        <v>630</v>
      </c>
      <c r="AK67">
        <v>665.3</v>
      </c>
      <c r="AL67">
        <v>693.7</v>
      </c>
      <c r="AM67">
        <v>746.3</v>
      </c>
      <c r="AN67">
        <v>764.9</v>
      </c>
      <c r="AO67">
        <v>786</v>
      </c>
      <c r="AP67">
        <v>821.5</v>
      </c>
      <c r="AQ67">
        <v>864.6</v>
      </c>
      <c r="AR67">
        <v>933.6</v>
      </c>
      <c r="AS67">
        <v>1023.6</v>
      </c>
      <c r="AT67">
        <v>1192</v>
      </c>
      <c r="AU67">
        <v>1247.9000000000001</v>
      </c>
    </row>
    <row r="68" spans="26:47">
      <c r="Z68">
        <v>7.4</v>
      </c>
      <c r="AA68">
        <v>137.1</v>
      </c>
      <c r="AB68">
        <v>166.6</v>
      </c>
      <c r="AC68">
        <v>263.5</v>
      </c>
      <c r="AD68">
        <v>358.2</v>
      </c>
      <c r="AE68">
        <v>431.2</v>
      </c>
      <c r="AF68">
        <v>488.3</v>
      </c>
      <c r="AG68">
        <v>531.79999999999995</v>
      </c>
      <c r="AH68">
        <v>566.5</v>
      </c>
      <c r="AI68">
        <v>604.29999999999995</v>
      </c>
      <c r="AJ68">
        <v>632.9</v>
      </c>
      <c r="AK68">
        <v>668</v>
      </c>
      <c r="AL68">
        <v>696.9</v>
      </c>
      <c r="AM68">
        <v>749.6</v>
      </c>
      <c r="AN68">
        <v>767.9</v>
      </c>
      <c r="AO68">
        <v>789.3</v>
      </c>
      <c r="AP68">
        <v>824.6</v>
      </c>
      <c r="AQ68">
        <v>867.6</v>
      </c>
      <c r="AR68">
        <v>936.3</v>
      </c>
      <c r="AS68">
        <v>1027.8</v>
      </c>
      <c r="AT68">
        <v>1198.4000000000001</v>
      </c>
      <c r="AU68">
        <v>1253.3</v>
      </c>
    </row>
    <row r="69" spans="26:47">
      <c r="Z69">
        <v>7.5</v>
      </c>
      <c r="AA69">
        <v>136.69999999999999</v>
      </c>
      <c r="AB69">
        <v>166.4</v>
      </c>
      <c r="AC69">
        <v>265.5</v>
      </c>
      <c r="AD69">
        <v>360.8</v>
      </c>
      <c r="AE69">
        <v>433.4</v>
      </c>
      <c r="AF69">
        <v>490.9</v>
      </c>
      <c r="AG69">
        <v>534.29999999999995</v>
      </c>
      <c r="AH69">
        <v>568.6</v>
      </c>
      <c r="AI69">
        <v>607.20000000000005</v>
      </c>
      <c r="AJ69">
        <v>635.79999999999995</v>
      </c>
      <c r="AK69">
        <v>670.7</v>
      </c>
      <c r="AL69">
        <v>700</v>
      </c>
      <c r="AM69">
        <v>752.9</v>
      </c>
      <c r="AN69">
        <v>771</v>
      </c>
      <c r="AO69">
        <v>792.6</v>
      </c>
      <c r="AP69">
        <v>827.7</v>
      </c>
      <c r="AQ69">
        <v>870.6</v>
      </c>
      <c r="AR69">
        <v>938.9</v>
      </c>
      <c r="AS69">
        <v>1031.9000000000001</v>
      </c>
      <c r="AT69">
        <v>1204.8</v>
      </c>
      <c r="AU69">
        <v>1258.8</v>
      </c>
    </row>
    <row r="70" spans="26:47">
      <c r="Z70">
        <v>7.6</v>
      </c>
      <c r="AA70">
        <v>136.30000000000001</v>
      </c>
      <c r="AB70">
        <v>166.1</v>
      </c>
      <c r="AC70">
        <v>267.5</v>
      </c>
      <c r="AD70">
        <v>363.4</v>
      </c>
      <c r="AE70">
        <v>435.7</v>
      </c>
      <c r="AF70">
        <v>493.5</v>
      </c>
      <c r="AG70">
        <v>536.70000000000005</v>
      </c>
      <c r="AH70">
        <v>570.70000000000005</v>
      </c>
      <c r="AI70">
        <v>610.1</v>
      </c>
      <c r="AJ70">
        <v>638.6</v>
      </c>
      <c r="AK70">
        <v>673.4</v>
      </c>
      <c r="AL70">
        <v>703.1</v>
      </c>
      <c r="AM70">
        <v>756.2</v>
      </c>
      <c r="AN70">
        <v>774</v>
      </c>
      <c r="AO70">
        <v>795.8</v>
      </c>
      <c r="AP70">
        <v>830.7</v>
      </c>
      <c r="AQ70">
        <v>873.5</v>
      </c>
      <c r="AR70">
        <v>941.5</v>
      </c>
      <c r="AS70">
        <v>1036</v>
      </c>
      <c r="AT70">
        <v>1211.2</v>
      </c>
      <c r="AU70">
        <v>1264.2</v>
      </c>
    </row>
    <row r="71" spans="26:47">
      <c r="Z71">
        <v>7.7</v>
      </c>
      <c r="AA71">
        <v>135.80000000000001</v>
      </c>
      <c r="AB71">
        <v>165.7</v>
      </c>
      <c r="AC71">
        <v>269.39999999999998</v>
      </c>
      <c r="AD71">
        <v>365.9</v>
      </c>
      <c r="AE71">
        <v>437.9</v>
      </c>
      <c r="AF71">
        <v>495.9</v>
      </c>
      <c r="AG71">
        <v>539</v>
      </c>
      <c r="AH71">
        <v>572.70000000000005</v>
      </c>
      <c r="AI71">
        <v>612.9</v>
      </c>
      <c r="AJ71">
        <v>641.4</v>
      </c>
      <c r="AK71">
        <v>676</v>
      </c>
      <c r="AL71">
        <v>706.1</v>
      </c>
      <c r="AM71">
        <v>759.4</v>
      </c>
      <c r="AN71">
        <v>776.9</v>
      </c>
      <c r="AO71">
        <v>799.1</v>
      </c>
      <c r="AP71">
        <v>833.8</v>
      </c>
      <c r="AQ71">
        <v>876.5</v>
      </c>
      <c r="AR71">
        <v>944</v>
      </c>
      <c r="AS71">
        <v>1040.0999999999999</v>
      </c>
      <c r="AT71">
        <v>1217.5</v>
      </c>
      <c r="AU71">
        <v>1269.5999999999999</v>
      </c>
    </row>
    <row r="72" spans="26:47">
      <c r="Z72">
        <v>7.8</v>
      </c>
      <c r="AA72">
        <v>135.19999999999999</v>
      </c>
      <c r="AB72">
        <v>165.3</v>
      </c>
      <c r="AC72">
        <v>271.2</v>
      </c>
      <c r="AD72">
        <v>368.4</v>
      </c>
      <c r="AE72">
        <v>440</v>
      </c>
      <c r="AF72">
        <v>498.3</v>
      </c>
      <c r="AG72">
        <v>541.20000000000005</v>
      </c>
      <c r="AH72">
        <v>574.70000000000005</v>
      </c>
      <c r="AI72">
        <v>615.70000000000005</v>
      </c>
      <c r="AJ72">
        <v>644.1</v>
      </c>
      <c r="AK72">
        <v>678.6</v>
      </c>
      <c r="AL72">
        <v>709.1</v>
      </c>
      <c r="AM72">
        <v>762.6</v>
      </c>
      <c r="AN72">
        <v>779.9</v>
      </c>
      <c r="AO72">
        <v>802.3</v>
      </c>
      <c r="AP72">
        <v>836.8</v>
      </c>
      <c r="AQ72">
        <v>879.4</v>
      </c>
      <c r="AR72">
        <v>946.5</v>
      </c>
      <c r="AS72">
        <v>1044.2</v>
      </c>
      <c r="AT72">
        <v>1223.8</v>
      </c>
      <c r="AU72">
        <v>1275.0999999999999</v>
      </c>
    </row>
    <row r="73" spans="26:47">
      <c r="Z73">
        <v>7.8</v>
      </c>
      <c r="AA73">
        <v>134.6</v>
      </c>
      <c r="AB73">
        <v>164.8</v>
      </c>
      <c r="AC73">
        <v>273.10000000000002</v>
      </c>
      <c r="AD73">
        <v>370.8</v>
      </c>
      <c r="AE73">
        <v>442.1</v>
      </c>
      <c r="AF73">
        <v>500.7</v>
      </c>
      <c r="AG73">
        <v>543.4</v>
      </c>
      <c r="AH73">
        <v>576.5</v>
      </c>
      <c r="AI73">
        <v>618.5</v>
      </c>
      <c r="AJ73">
        <v>646.9</v>
      </c>
      <c r="AK73">
        <v>681.1</v>
      </c>
      <c r="AL73">
        <v>712.1</v>
      </c>
      <c r="AM73">
        <v>765.8</v>
      </c>
      <c r="AN73">
        <v>782.8</v>
      </c>
      <c r="AO73">
        <v>805.4</v>
      </c>
      <c r="AP73">
        <v>839.7</v>
      </c>
      <c r="AQ73">
        <v>882.2</v>
      </c>
      <c r="AR73">
        <v>948.9</v>
      </c>
      <c r="AS73">
        <v>1048.2</v>
      </c>
      <c r="AT73">
        <v>1230.0999999999999</v>
      </c>
      <c r="AU73">
        <v>1280.4000000000001</v>
      </c>
    </row>
    <row r="74" spans="26:47">
      <c r="Z74">
        <v>7.9</v>
      </c>
      <c r="AA74">
        <v>134</v>
      </c>
      <c r="AB74">
        <v>164.2</v>
      </c>
      <c r="AC74">
        <v>274.89999999999998</v>
      </c>
      <c r="AD74">
        <v>373.2</v>
      </c>
      <c r="AE74">
        <v>444.1</v>
      </c>
      <c r="AF74">
        <v>502.9</v>
      </c>
      <c r="AG74">
        <v>545.5</v>
      </c>
      <c r="AH74">
        <v>578.29999999999995</v>
      </c>
      <c r="AI74">
        <v>621.20000000000005</v>
      </c>
      <c r="AJ74">
        <v>649.6</v>
      </c>
      <c r="AK74">
        <v>683.6</v>
      </c>
      <c r="AL74">
        <v>715.1</v>
      </c>
      <c r="AM74">
        <v>768.9</v>
      </c>
      <c r="AN74">
        <v>785.6</v>
      </c>
      <c r="AO74">
        <v>808.6</v>
      </c>
      <c r="AP74">
        <v>842.7</v>
      </c>
      <c r="AQ74">
        <v>885</v>
      </c>
      <c r="AR74">
        <v>951.3</v>
      </c>
      <c r="AS74">
        <v>1052.2</v>
      </c>
      <c r="AT74">
        <v>1236.4000000000001</v>
      </c>
      <c r="AU74">
        <v>1285.8</v>
      </c>
    </row>
    <row r="75" spans="26:47">
      <c r="Z75">
        <v>8</v>
      </c>
      <c r="AA75">
        <v>133.30000000000001</v>
      </c>
      <c r="AB75">
        <v>163.6</v>
      </c>
      <c r="AC75">
        <v>276.7</v>
      </c>
      <c r="AD75">
        <v>375.6</v>
      </c>
      <c r="AE75">
        <v>446.1</v>
      </c>
      <c r="AF75">
        <v>505.2</v>
      </c>
      <c r="AG75">
        <v>547.5</v>
      </c>
      <c r="AH75">
        <v>580</v>
      </c>
      <c r="AI75">
        <v>623.79999999999995</v>
      </c>
      <c r="AJ75">
        <v>652.20000000000005</v>
      </c>
      <c r="AK75">
        <v>686</v>
      </c>
      <c r="AL75">
        <v>718</v>
      </c>
      <c r="AM75">
        <v>772</v>
      </c>
      <c r="AN75">
        <v>788.4</v>
      </c>
      <c r="AO75">
        <v>811.7</v>
      </c>
      <c r="AP75">
        <v>845.6</v>
      </c>
      <c r="AQ75">
        <v>887.8</v>
      </c>
      <c r="AR75">
        <v>953.6</v>
      </c>
      <c r="AS75">
        <v>1056.0999999999999</v>
      </c>
      <c r="AT75">
        <v>1242.7</v>
      </c>
      <c r="AU75">
        <v>1291.2</v>
      </c>
    </row>
    <row r="76" spans="26:47">
      <c r="Z76">
        <v>8.1</v>
      </c>
      <c r="AA76">
        <v>132.5</v>
      </c>
      <c r="AB76">
        <v>162.9</v>
      </c>
      <c r="AC76">
        <v>278.39999999999998</v>
      </c>
      <c r="AD76">
        <v>378</v>
      </c>
      <c r="AE76">
        <v>448</v>
      </c>
      <c r="AF76">
        <v>507.3</v>
      </c>
      <c r="AG76">
        <v>549.4</v>
      </c>
      <c r="AH76">
        <v>581.70000000000005</v>
      </c>
      <c r="AI76">
        <v>626.4</v>
      </c>
      <c r="AJ76">
        <v>654.79999999999995</v>
      </c>
      <c r="AK76">
        <v>688.4</v>
      </c>
      <c r="AL76">
        <v>720.9</v>
      </c>
      <c r="AM76">
        <v>775</v>
      </c>
      <c r="AN76">
        <v>791.2</v>
      </c>
      <c r="AO76">
        <v>814.8</v>
      </c>
      <c r="AP76">
        <v>848.5</v>
      </c>
      <c r="AQ76">
        <v>890.6</v>
      </c>
      <c r="AR76">
        <v>955.9</v>
      </c>
      <c r="AS76">
        <v>1060</v>
      </c>
      <c r="AT76">
        <v>1248.9000000000001</v>
      </c>
      <c r="AU76">
        <v>1296.5</v>
      </c>
    </row>
    <row r="77" spans="26:47">
      <c r="Z77">
        <v>8.1999999999999993</v>
      </c>
      <c r="AA77">
        <v>131.6</v>
      </c>
      <c r="AB77">
        <v>162.19999999999999</v>
      </c>
      <c r="AC77">
        <v>280.10000000000002</v>
      </c>
      <c r="AD77">
        <v>380.3</v>
      </c>
      <c r="AE77">
        <v>449.9</v>
      </c>
      <c r="AF77">
        <v>509.4</v>
      </c>
      <c r="AG77">
        <v>551.29999999999995</v>
      </c>
      <c r="AH77">
        <v>583.20000000000005</v>
      </c>
      <c r="AI77">
        <v>629</v>
      </c>
      <c r="AJ77">
        <v>657.4</v>
      </c>
      <c r="AK77">
        <v>690.7</v>
      </c>
      <c r="AL77">
        <v>723.8</v>
      </c>
      <c r="AM77">
        <v>778</v>
      </c>
      <c r="AN77">
        <v>794</v>
      </c>
      <c r="AO77">
        <v>817.8</v>
      </c>
      <c r="AP77">
        <v>851.3</v>
      </c>
      <c r="AQ77">
        <v>893.3</v>
      </c>
      <c r="AR77">
        <v>958.2</v>
      </c>
      <c r="AS77">
        <v>1063.9000000000001</v>
      </c>
      <c r="AT77">
        <v>1255.0999999999999</v>
      </c>
      <c r="AU77">
        <v>1301.8</v>
      </c>
    </row>
    <row r="78" spans="26:47">
      <c r="Z78">
        <v>8.1999999999999993</v>
      </c>
      <c r="AA78">
        <v>130.69999999999999</v>
      </c>
      <c r="AB78">
        <v>161.4</v>
      </c>
      <c r="AC78">
        <v>281.7</v>
      </c>
      <c r="AD78">
        <v>382.6</v>
      </c>
      <c r="AE78">
        <v>451.7</v>
      </c>
      <c r="AF78">
        <v>511.5</v>
      </c>
      <c r="AG78">
        <v>553.1</v>
      </c>
      <c r="AH78">
        <v>584.70000000000005</v>
      </c>
      <c r="AI78">
        <v>631.5</v>
      </c>
      <c r="AJ78">
        <v>659.9</v>
      </c>
      <c r="AK78">
        <v>693</v>
      </c>
      <c r="AL78">
        <v>726.6</v>
      </c>
      <c r="AM78">
        <v>781</v>
      </c>
      <c r="AN78">
        <v>796.7</v>
      </c>
      <c r="AO78">
        <v>820.9</v>
      </c>
      <c r="AP78">
        <v>854.2</v>
      </c>
      <c r="AQ78">
        <v>896</v>
      </c>
      <c r="AR78">
        <v>960.4</v>
      </c>
      <c r="AS78">
        <v>1067.8</v>
      </c>
      <c r="AT78">
        <v>1261.3</v>
      </c>
      <c r="AU78">
        <v>1307.0999999999999</v>
      </c>
    </row>
    <row r="79" spans="26:47">
      <c r="Z79">
        <v>8.3000000000000007</v>
      </c>
      <c r="AA79">
        <v>129.80000000000001</v>
      </c>
      <c r="AB79">
        <v>160.5</v>
      </c>
      <c r="AC79">
        <v>283.39999999999998</v>
      </c>
      <c r="AD79">
        <v>384.8</v>
      </c>
      <c r="AE79">
        <v>453.5</v>
      </c>
      <c r="AF79">
        <v>513.5</v>
      </c>
      <c r="AG79">
        <v>554.79999999999995</v>
      </c>
      <c r="AH79">
        <v>586.1</v>
      </c>
      <c r="AI79">
        <v>633.9</v>
      </c>
      <c r="AJ79">
        <v>662.4</v>
      </c>
      <c r="AK79">
        <v>695.2</v>
      </c>
      <c r="AL79">
        <v>729.4</v>
      </c>
      <c r="AM79">
        <v>783.9</v>
      </c>
      <c r="AN79">
        <v>799.4</v>
      </c>
      <c r="AO79">
        <v>823.8</v>
      </c>
      <c r="AP79">
        <v>857</v>
      </c>
      <c r="AQ79">
        <v>898.6</v>
      </c>
      <c r="AR79">
        <v>962.6</v>
      </c>
      <c r="AS79">
        <v>1071.5999999999999</v>
      </c>
      <c r="AT79">
        <v>1267.5</v>
      </c>
      <c r="AU79">
        <v>1312.4</v>
      </c>
    </row>
    <row r="80" spans="26:47">
      <c r="Z80">
        <v>8.4</v>
      </c>
      <c r="AA80">
        <v>128.80000000000001</v>
      </c>
      <c r="AB80">
        <v>159.6</v>
      </c>
      <c r="AC80">
        <v>284.89999999999998</v>
      </c>
      <c r="AD80">
        <v>387</v>
      </c>
      <c r="AE80">
        <v>455.2</v>
      </c>
      <c r="AF80">
        <v>515.4</v>
      </c>
      <c r="AG80">
        <v>556.5</v>
      </c>
      <c r="AH80">
        <v>587.4</v>
      </c>
      <c r="AI80">
        <v>636.29999999999995</v>
      </c>
      <c r="AJ80">
        <v>664.9</v>
      </c>
      <c r="AK80">
        <v>697.4</v>
      </c>
      <c r="AL80">
        <v>732.1</v>
      </c>
      <c r="AM80">
        <v>786.8</v>
      </c>
      <c r="AN80">
        <v>802</v>
      </c>
      <c r="AO80">
        <v>826.8</v>
      </c>
      <c r="AP80">
        <v>859.8</v>
      </c>
      <c r="AQ80">
        <v>901.2</v>
      </c>
      <c r="AR80">
        <v>964.7</v>
      </c>
      <c r="AS80">
        <v>1075.3</v>
      </c>
      <c r="AT80">
        <v>1273.7</v>
      </c>
      <c r="AU80">
        <v>1317.7</v>
      </c>
    </row>
    <row r="81" spans="26:47">
      <c r="Z81">
        <v>8.5</v>
      </c>
      <c r="AA81">
        <v>127.7</v>
      </c>
      <c r="AB81">
        <v>158.6</v>
      </c>
      <c r="AC81">
        <v>286.5</v>
      </c>
      <c r="AD81">
        <v>389.2</v>
      </c>
      <c r="AE81">
        <v>456.8</v>
      </c>
      <c r="AF81">
        <v>517.20000000000005</v>
      </c>
      <c r="AG81">
        <v>558.1</v>
      </c>
      <c r="AH81">
        <v>588.70000000000005</v>
      </c>
      <c r="AI81">
        <v>638.70000000000005</v>
      </c>
      <c r="AJ81">
        <v>667.3</v>
      </c>
      <c r="AK81">
        <v>699.6</v>
      </c>
      <c r="AL81">
        <v>734.9</v>
      </c>
      <c r="AM81">
        <v>789.6</v>
      </c>
      <c r="AN81">
        <v>804.6</v>
      </c>
      <c r="AO81">
        <v>829.8</v>
      </c>
      <c r="AP81">
        <v>862.6</v>
      </c>
      <c r="AQ81">
        <v>903.8</v>
      </c>
      <c r="AR81">
        <v>966.8</v>
      </c>
      <c r="AS81">
        <v>1079.0999999999999</v>
      </c>
      <c r="AT81">
        <v>1279.8</v>
      </c>
      <c r="AU81">
        <v>1322.9</v>
      </c>
    </row>
    <row r="82" spans="26:47">
      <c r="Z82">
        <v>8.6</v>
      </c>
      <c r="AA82">
        <v>126.6</v>
      </c>
      <c r="AB82">
        <v>157.5</v>
      </c>
      <c r="AC82">
        <v>288</v>
      </c>
      <c r="AD82">
        <v>391.3</v>
      </c>
      <c r="AE82">
        <v>458.4</v>
      </c>
      <c r="AF82">
        <v>519.1</v>
      </c>
      <c r="AG82">
        <v>559.6</v>
      </c>
      <c r="AH82">
        <v>589.79999999999995</v>
      </c>
      <c r="AI82">
        <v>641</v>
      </c>
      <c r="AJ82">
        <v>669.7</v>
      </c>
      <c r="AK82">
        <v>701.7</v>
      </c>
      <c r="AL82">
        <v>737.6</v>
      </c>
      <c r="AM82">
        <v>792.5</v>
      </c>
      <c r="AN82">
        <v>807.2</v>
      </c>
      <c r="AO82">
        <v>832.7</v>
      </c>
      <c r="AP82">
        <v>865.3</v>
      </c>
      <c r="AQ82">
        <v>906.3</v>
      </c>
      <c r="AR82">
        <v>968.8</v>
      </c>
      <c r="AS82">
        <v>1082.8</v>
      </c>
      <c r="AT82">
        <v>1285.9000000000001</v>
      </c>
      <c r="AU82">
        <v>1328.2</v>
      </c>
    </row>
    <row r="83" spans="26:47">
      <c r="Z83">
        <v>8.6999999999999993</v>
      </c>
      <c r="AA83">
        <v>125.4</v>
      </c>
      <c r="AB83">
        <v>156.4</v>
      </c>
      <c r="AC83">
        <v>289.5</v>
      </c>
      <c r="AD83">
        <v>393.4</v>
      </c>
      <c r="AE83">
        <v>459.9</v>
      </c>
      <c r="AF83">
        <v>520.79999999999995</v>
      </c>
      <c r="AG83">
        <v>561</v>
      </c>
      <c r="AH83">
        <v>590.9</v>
      </c>
      <c r="AI83">
        <v>643.20000000000005</v>
      </c>
      <c r="AJ83">
        <v>672</v>
      </c>
      <c r="AK83">
        <v>703.8</v>
      </c>
      <c r="AL83">
        <v>740.2</v>
      </c>
      <c r="AM83">
        <v>795.2</v>
      </c>
      <c r="AN83">
        <v>809.7</v>
      </c>
      <c r="AO83">
        <v>835.5</v>
      </c>
      <c r="AP83">
        <v>868</v>
      </c>
      <c r="AQ83">
        <v>908.8</v>
      </c>
      <c r="AR83">
        <v>970.8</v>
      </c>
      <c r="AS83">
        <v>1086.5</v>
      </c>
      <c r="AT83">
        <v>1292</v>
      </c>
      <c r="AU83">
        <v>1333.4</v>
      </c>
    </row>
    <row r="84" spans="26:47">
      <c r="Z84">
        <v>8.8000000000000007</v>
      </c>
      <c r="AA84">
        <v>124.1</v>
      </c>
      <c r="AB84">
        <v>155.19999999999999</v>
      </c>
      <c r="AC84">
        <v>290.89999999999998</v>
      </c>
      <c r="AD84">
        <v>395.5</v>
      </c>
      <c r="AE84">
        <v>461.4</v>
      </c>
      <c r="AF84">
        <v>522.5</v>
      </c>
      <c r="AG84">
        <v>562.4</v>
      </c>
      <c r="AH84">
        <v>592</v>
      </c>
      <c r="AI84">
        <v>645.4</v>
      </c>
      <c r="AJ84">
        <v>674.3</v>
      </c>
      <c r="AK84">
        <v>705.8</v>
      </c>
      <c r="AL84">
        <v>742.9</v>
      </c>
      <c r="AM84">
        <v>798</v>
      </c>
      <c r="AN84">
        <v>812.2</v>
      </c>
      <c r="AO84">
        <v>838.4</v>
      </c>
      <c r="AP84">
        <v>870.7</v>
      </c>
      <c r="AQ84">
        <v>911.3</v>
      </c>
      <c r="AR84">
        <v>972.7</v>
      </c>
      <c r="AS84">
        <v>1090.0999999999999</v>
      </c>
      <c r="AT84">
        <v>1298</v>
      </c>
      <c r="AU84">
        <v>1338.6</v>
      </c>
    </row>
    <row r="85" spans="26:47">
      <c r="Z85">
        <v>8.8000000000000007</v>
      </c>
      <c r="AA85">
        <v>122.8</v>
      </c>
      <c r="AB85">
        <v>154</v>
      </c>
      <c r="AC85">
        <v>292.3</v>
      </c>
      <c r="AD85">
        <v>397.5</v>
      </c>
      <c r="AE85">
        <v>462.9</v>
      </c>
      <c r="AF85">
        <v>524.1</v>
      </c>
      <c r="AG85">
        <v>563.70000000000005</v>
      </c>
      <c r="AH85">
        <v>592.9</v>
      </c>
      <c r="AI85">
        <v>647.6</v>
      </c>
      <c r="AJ85">
        <v>676.6</v>
      </c>
      <c r="AK85">
        <v>707.8</v>
      </c>
      <c r="AL85">
        <v>745.5</v>
      </c>
      <c r="AM85">
        <v>800.7</v>
      </c>
      <c r="AN85">
        <v>814.7</v>
      </c>
      <c r="AO85">
        <v>841.2</v>
      </c>
      <c r="AP85">
        <v>873.4</v>
      </c>
      <c r="AQ85">
        <v>913.8</v>
      </c>
      <c r="AR85">
        <v>974.6</v>
      </c>
      <c r="AS85">
        <v>1093.8</v>
      </c>
      <c r="AT85">
        <v>1304.0999999999999</v>
      </c>
      <c r="AU85">
        <v>1343.8</v>
      </c>
    </row>
    <row r="86" spans="26:47">
      <c r="Z86">
        <v>8.9</v>
      </c>
      <c r="AA86">
        <v>121.4</v>
      </c>
      <c r="AB86">
        <v>152.69999999999999</v>
      </c>
      <c r="AC86">
        <v>293.60000000000002</v>
      </c>
      <c r="AD86">
        <v>399.5</v>
      </c>
      <c r="AE86">
        <v>464.3</v>
      </c>
      <c r="AF86">
        <v>525.70000000000005</v>
      </c>
      <c r="AG86">
        <v>564.9</v>
      </c>
      <c r="AH86">
        <v>593.79999999999995</v>
      </c>
      <c r="AI86">
        <v>649.70000000000005</v>
      </c>
      <c r="AJ86">
        <v>678.8</v>
      </c>
      <c r="AK86">
        <v>709.7</v>
      </c>
      <c r="AL86">
        <v>748.1</v>
      </c>
      <c r="AM86">
        <v>803.3</v>
      </c>
      <c r="AN86">
        <v>817.1</v>
      </c>
      <c r="AO86">
        <v>844</v>
      </c>
      <c r="AP86">
        <v>876.1</v>
      </c>
      <c r="AQ86">
        <v>916.2</v>
      </c>
      <c r="AR86">
        <v>976.4</v>
      </c>
      <c r="AS86">
        <v>1097.3</v>
      </c>
      <c r="AT86">
        <v>1310.0999999999999</v>
      </c>
      <c r="AU86">
        <v>1348.9</v>
      </c>
    </row>
    <row r="87" spans="26:47">
      <c r="Z87">
        <v>9</v>
      </c>
      <c r="AA87">
        <v>120</v>
      </c>
      <c r="AB87">
        <v>151.30000000000001</v>
      </c>
      <c r="AC87">
        <v>295</v>
      </c>
      <c r="AD87">
        <v>401.4</v>
      </c>
      <c r="AE87">
        <v>465.6</v>
      </c>
      <c r="AF87">
        <v>527.20000000000005</v>
      </c>
      <c r="AG87">
        <v>566.1</v>
      </c>
      <c r="AH87">
        <v>594.6</v>
      </c>
      <c r="AI87">
        <v>651.70000000000005</v>
      </c>
      <c r="AJ87">
        <v>681</v>
      </c>
      <c r="AK87">
        <v>711.6</v>
      </c>
      <c r="AL87">
        <v>750.6</v>
      </c>
      <c r="AM87">
        <v>805.9</v>
      </c>
      <c r="AN87">
        <v>819.5</v>
      </c>
      <c r="AO87">
        <v>846.8</v>
      </c>
      <c r="AP87">
        <v>878.7</v>
      </c>
      <c r="AQ87">
        <v>918.5</v>
      </c>
      <c r="AR87">
        <v>978.2</v>
      </c>
      <c r="AS87">
        <v>1100.9000000000001</v>
      </c>
      <c r="AT87">
        <v>1316.1</v>
      </c>
      <c r="AU87">
        <v>1354.1</v>
      </c>
    </row>
    <row r="88" spans="26:47">
      <c r="Z88">
        <v>9.1</v>
      </c>
      <c r="AA88">
        <v>118.5</v>
      </c>
      <c r="AB88">
        <v>149.9</v>
      </c>
      <c r="AC88">
        <v>296.2</v>
      </c>
      <c r="AD88">
        <v>403.3</v>
      </c>
      <c r="AE88">
        <v>466.9</v>
      </c>
      <c r="AF88">
        <v>528.6</v>
      </c>
      <c r="AG88">
        <v>567.20000000000005</v>
      </c>
      <c r="AH88">
        <v>595.29999999999995</v>
      </c>
      <c r="AI88">
        <v>653.70000000000005</v>
      </c>
      <c r="AJ88">
        <v>683.2</v>
      </c>
      <c r="AK88">
        <v>713.4</v>
      </c>
      <c r="AL88">
        <v>753.1</v>
      </c>
      <c r="AM88">
        <v>808.5</v>
      </c>
      <c r="AN88">
        <v>821.9</v>
      </c>
      <c r="AO88">
        <v>849.5</v>
      </c>
      <c r="AP88">
        <v>881.3</v>
      </c>
      <c r="AQ88">
        <v>920.9</v>
      </c>
      <c r="AR88">
        <v>980</v>
      </c>
      <c r="AS88">
        <v>1104.4000000000001</v>
      </c>
      <c r="AT88">
        <v>1322</v>
      </c>
      <c r="AU88">
        <v>1359.2</v>
      </c>
    </row>
    <row r="89" spans="26:47">
      <c r="Z89">
        <v>9.1999999999999993</v>
      </c>
      <c r="AA89">
        <v>116.9</v>
      </c>
      <c r="AB89">
        <v>148.4</v>
      </c>
      <c r="AC89">
        <v>297.5</v>
      </c>
      <c r="AD89">
        <v>405.2</v>
      </c>
      <c r="AE89">
        <v>468.1</v>
      </c>
      <c r="AF89">
        <v>530</v>
      </c>
      <c r="AG89">
        <v>568.20000000000005</v>
      </c>
      <c r="AH89">
        <v>595.9</v>
      </c>
      <c r="AI89">
        <v>655.6</v>
      </c>
      <c r="AJ89">
        <v>685.3</v>
      </c>
      <c r="AK89">
        <v>715.2</v>
      </c>
      <c r="AL89">
        <v>755.6</v>
      </c>
      <c r="AM89">
        <v>811.1</v>
      </c>
      <c r="AN89">
        <v>824.2</v>
      </c>
      <c r="AO89">
        <v>852.2</v>
      </c>
      <c r="AP89">
        <v>883.9</v>
      </c>
      <c r="AQ89">
        <v>923.2</v>
      </c>
      <c r="AR89">
        <v>981.7</v>
      </c>
      <c r="AS89">
        <v>1107.9000000000001</v>
      </c>
      <c r="AT89">
        <v>1328</v>
      </c>
      <c r="AU89">
        <v>1364.4</v>
      </c>
    </row>
    <row r="90" spans="26:47">
      <c r="Z90">
        <v>9.1999999999999993</v>
      </c>
      <c r="AA90">
        <v>115.3</v>
      </c>
      <c r="AB90">
        <v>146.80000000000001</v>
      </c>
      <c r="AC90">
        <v>298.7</v>
      </c>
      <c r="AD90">
        <v>407.1</v>
      </c>
      <c r="AE90">
        <v>469.2</v>
      </c>
      <c r="AF90">
        <v>531.29999999999995</v>
      </c>
      <c r="AG90">
        <v>569.1</v>
      </c>
      <c r="AH90">
        <v>596.5</v>
      </c>
      <c r="AI90">
        <v>657.5</v>
      </c>
      <c r="AJ90">
        <v>687.4</v>
      </c>
      <c r="AK90">
        <v>716.9</v>
      </c>
      <c r="AL90">
        <v>758</v>
      </c>
      <c r="AM90">
        <v>813.6</v>
      </c>
      <c r="AN90">
        <v>826.5</v>
      </c>
      <c r="AO90">
        <v>854.9</v>
      </c>
      <c r="AP90">
        <v>886.4</v>
      </c>
      <c r="AQ90">
        <v>925.4</v>
      </c>
      <c r="AR90">
        <v>983.3</v>
      </c>
      <c r="AS90">
        <v>1111.3</v>
      </c>
      <c r="AT90">
        <v>1333.9</v>
      </c>
      <c r="AU90">
        <v>1369.5</v>
      </c>
    </row>
    <row r="91" spans="26:47">
      <c r="Z91">
        <v>9.3000000000000007</v>
      </c>
      <c r="AA91">
        <v>113.6</v>
      </c>
      <c r="AB91">
        <v>145.19999999999999</v>
      </c>
      <c r="AC91">
        <v>299.89999999999998</v>
      </c>
      <c r="AD91">
        <v>408.9</v>
      </c>
      <c r="AE91">
        <v>470.4</v>
      </c>
      <c r="AF91">
        <v>532.6</v>
      </c>
      <c r="AG91">
        <v>570</v>
      </c>
      <c r="AH91">
        <v>596.9</v>
      </c>
      <c r="AI91">
        <v>659.4</v>
      </c>
      <c r="AJ91">
        <v>689.4</v>
      </c>
      <c r="AK91">
        <v>718.6</v>
      </c>
      <c r="AL91">
        <v>760.4</v>
      </c>
      <c r="AM91">
        <v>816</v>
      </c>
      <c r="AN91">
        <v>828.7</v>
      </c>
      <c r="AO91">
        <v>857.6</v>
      </c>
      <c r="AP91">
        <v>888.9</v>
      </c>
      <c r="AQ91">
        <v>927.7</v>
      </c>
      <c r="AR91">
        <v>985</v>
      </c>
      <c r="AS91">
        <v>1114.7</v>
      </c>
      <c r="AT91">
        <v>1339.8</v>
      </c>
      <c r="AU91">
        <v>1374.5</v>
      </c>
    </row>
    <row r="92" spans="26:47">
      <c r="Z92">
        <v>9.4</v>
      </c>
      <c r="AA92">
        <v>111.9</v>
      </c>
      <c r="AB92">
        <v>143.5</v>
      </c>
      <c r="AC92">
        <v>301</v>
      </c>
      <c r="AD92">
        <v>410.7</v>
      </c>
      <c r="AE92">
        <v>471.4</v>
      </c>
      <c r="AF92">
        <v>533.79999999999995</v>
      </c>
      <c r="AG92">
        <v>570.79999999999995</v>
      </c>
      <c r="AH92">
        <v>597.29999999999995</v>
      </c>
      <c r="AI92">
        <v>661.2</v>
      </c>
      <c r="AJ92">
        <v>691.4</v>
      </c>
      <c r="AK92">
        <v>720.3</v>
      </c>
      <c r="AL92">
        <v>762.8</v>
      </c>
      <c r="AM92">
        <v>818.4</v>
      </c>
      <c r="AN92">
        <v>830.9</v>
      </c>
      <c r="AO92">
        <v>860.2</v>
      </c>
      <c r="AP92">
        <v>891.4</v>
      </c>
      <c r="AQ92">
        <v>929.9</v>
      </c>
      <c r="AR92">
        <v>986.5</v>
      </c>
      <c r="AS92">
        <v>1118.0999999999999</v>
      </c>
      <c r="AT92">
        <v>1345.7</v>
      </c>
      <c r="AU92">
        <v>1379.6</v>
      </c>
    </row>
    <row r="93" spans="26:47">
      <c r="Z93">
        <v>9.5</v>
      </c>
      <c r="AA93">
        <v>110.1</v>
      </c>
      <c r="AB93">
        <v>141.69999999999999</v>
      </c>
      <c r="AC93">
        <v>302.10000000000002</v>
      </c>
      <c r="AD93">
        <v>412.4</v>
      </c>
      <c r="AE93">
        <v>472.4</v>
      </c>
      <c r="AF93">
        <v>534.9</v>
      </c>
      <c r="AG93">
        <v>571.5</v>
      </c>
      <c r="AH93">
        <v>597.70000000000005</v>
      </c>
      <c r="AI93">
        <v>662.9</v>
      </c>
      <c r="AJ93">
        <v>693.4</v>
      </c>
      <c r="AK93">
        <v>721.9</v>
      </c>
      <c r="AL93">
        <v>765.2</v>
      </c>
      <c r="AM93">
        <v>820.8</v>
      </c>
      <c r="AN93">
        <v>833.1</v>
      </c>
      <c r="AO93">
        <v>862.8</v>
      </c>
      <c r="AP93">
        <v>893.9</v>
      </c>
      <c r="AQ93">
        <v>932</v>
      </c>
      <c r="AR93">
        <v>988.1</v>
      </c>
      <c r="AS93">
        <v>1121.5</v>
      </c>
      <c r="AT93">
        <v>1351.5</v>
      </c>
      <c r="AU93">
        <v>1384.7</v>
      </c>
    </row>
    <row r="94" spans="26:47">
      <c r="Z94">
        <v>9.6</v>
      </c>
      <c r="AA94">
        <v>108.3</v>
      </c>
      <c r="AB94">
        <v>139.9</v>
      </c>
      <c r="AC94">
        <v>303.2</v>
      </c>
      <c r="AD94">
        <v>414.1</v>
      </c>
      <c r="AE94">
        <v>473.4</v>
      </c>
      <c r="AF94">
        <v>536</v>
      </c>
      <c r="AG94">
        <v>572.20000000000005</v>
      </c>
      <c r="AH94">
        <v>597.9</v>
      </c>
      <c r="AI94">
        <v>664.6</v>
      </c>
      <c r="AJ94">
        <v>695.3</v>
      </c>
      <c r="AK94">
        <v>723.5</v>
      </c>
      <c r="AL94">
        <v>767.5</v>
      </c>
      <c r="AM94">
        <v>823.2</v>
      </c>
      <c r="AN94">
        <v>835.3</v>
      </c>
      <c r="AO94">
        <v>865.3</v>
      </c>
      <c r="AP94">
        <v>896.4</v>
      </c>
      <c r="AQ94">
        <v>934.2</v>
      </c>
      <c r="AR94">
        <v>989.5</v>
      </c>
      <c r="AS94">
        <v>1124.8</v>
      </c>
      <c r="AT94">
        <v>1357.4</v>
      </c>
      <c r="AU94">
        <v>1389.7</v>
      </c>
    </row>
    <row r="95" spans="26:47">
      <c r="Z95">
        <v>9.6999999999999993</v>
      </c>
      <c r="AA95">
        <v>106.4</v>
      </c>
      <c r="AB95">
        <v>138</v>
      </c>
      <c r="AC95">
        <v>304.2</v>
      </c>
      <c r="AD95">
        <v>415.8</v>
      </c>
      <c r="AE95">
        <v>474.3</v>
      </c>
      <c r="AF95">
        <v>537.1</v>
      </c>
      <c r="AG95">
        <v>572.70000000000005</v>
      </c>
      <c r="AH95">
        <v>598.1</v>
      </c>
      <c r="AI95">
        <v>666.3</v>
      </c>
      <c r="AJ95">
        <v>697.2</v>
      </c>
      <c r="AK95">
        <v>725</v>
      </c>
      <c r="AL95">
        <v>769.8</v>
      </c>
      <c r="AM95">
        <v>825.5</v>
      </c>
      <c r="AN95">
        <v>837.4</v>
      </c>
      <c r="AO95">
        <v>867.9</v>
      </c>
      <c r="AP95">
        <v>898.8</v>
      </c>
      <c r="AQ95">
        <v>936.3</v>
      </c>
      <c r="AR95">
        <v>991</v>
      </c>
      <c r="AS95">
        <v>1128</v>
      </c>
      <c r="AT95">
        <v>1363.2</v>
      </c>
      <c r="AU95">
        <v>1394.7</v>
      </c>
    </row>
    <row r="96" spans="26:47">
      <c r="Z96">
        <v>9.8000000000000007</v>
      </c>
      <c r="AA96">
        <v>104.4</v>
      </c>
      <c r="AB96">
        <v>136.1</v>
      </c>
      <c r="AC96">
        <v>305.2</v>
      </c>
      <c r="AD96">
        <v>417.4</v>
      </c>
      <c r="AE96">
        <v>475.1</v>
      </c>
      <c r="AF96">
        <v>538</v>
      </c>
      <c r="AG96">
        <v>573.20000000000005</v>
      </c>
      <c r="AH96">
        <v>598.20000000000005</v>
      </c>
      <c r="AI96">
        <v>667.9</v>
      </c>
      <c r="AJ96">
        <v>699.1</v>
      </c>
      <c r="AK96">
        <v>726.4</v>
      </c>
      <c r="AL96">
        <v>772</v>
      </c>
      <c r="AM96">
        <v>827.8</v>
      </c>
      <c r="AN96">
        <v>839.4</v>
      </c>
      <c r="AO96">
        <v>870.4</v>
      </c>
      <c r="AP96">
        <v>901.2</v>
      </c>
      <c r="AQ96">
        <v>938.3</v>
      </c>
      <c r="AR96">
        <v>992.4</v>
      </c>
      <c r="AS96">
        <v>1131.3</v>
      </c>
      <c r="AT96">
        <v>1369</v>
      </c>
      <c r="AU96">
        <v>1399.7</v>
      </c>
    </row>
    <row r="97" spans="26:47">
      <c r="Z97">
        <v>9.8000000000000007</v>
      </c>
      <c r="AA97">
        <v>102.4</v>
      </c>
      <c r="AB97">
        <v>134.1</v>
      </c>
      <c r="AC97">
        <v>306.10000000000002</v>
      </c>
      <c r="AD97">
        <v>419</v>
      </c>
      <c r="AE97">
        <v>475.9</v>
      </c>
      <c r="AF97">
        <v>538.9</v>
      </c>
      <c r="AG97">
        <v>573.70000000000005</v>
      </c>
      <c r="AH97">
        <v>598.20000000000005</v>
      </c>
      <c r="AI97">
        <v>669.4</v>
      </c>
      <c r="AJ97">
        <v>700.9</v>
      </c>
      <c r="AK97">
        <v>727.9</v>
      </c>
      <c r="AL97">
        <v>774.3</v>
      </c>
      <c r="AM97">
        <v>830</v>
      </c>
      <c r="AN97">
        <v>841.5</v>
      </c>
      <c r="AO97">
        <v>872.9</v>
      </c>
      <c r="AP97">
        <v>903.6</v>
      </c>
      <c r="AQ97">
        <v>940.4</v>
      </c>
      <c r="AR97">
        <v>993.7</v>
      </c>
      <c r="AS97">
        <v>1134.5</v>
      </c>
      <c r="AT97">
        <v>1374.7</v>
      </c>
      <c r="AU97">
        <v>1404.7</v>
      </c>
    </row>
    <row r="98" spans="26:47">
      <c r="Z98">
        <v>9.9</v>
      </c>
      <c r="AA98">
        <v>100.3</v>
      </c>
      <c r="AB98">
        <v>132</v>
      </c>
      <c r="AC98">
        <v>307</v>
      </c>
      <c r="AD98">
        <v>420.6</v>
      </c>
      <c r="AE98">
        <v>476.6</v>
      </c>
      <c r="AF98">
        <v>539.79999999999995</v>
      </c>
      <c r="AG98">
        <v>574</v>
      </c>
      <c r="AH98">
        <v>598.20000000000005</v>
      </c>
      <c r="AI98">
        <v>670.9</v>
      </c>
      <c r="AJ98">
        <v>702.7</v>
      </c>
      <c r="AK98">
        <v>729.2</v>
      </c>
      <c r="AL98">
        <v>776.5</v>
      </c>
      <c r="AM98">
        <v>832.2</v>
      </c>
      <c r="AN98">
        <v>843.5</v>
      </c>
      <c r="AO98">
        <v>875.3</v>
      </c>
      <c r="AP98">
        <v>905.9</v>
      </c>
      <c r="AQ98">
        <v>942.4</v>
      </c>
      <c r="AR98">
        <v>995</v>
      </c>
      <c r="AS98">
        <v>1137.7</v>
      </c>
      <c r="AT98">
        <v>1380.5</v>
      </c>
      <c r="AU98">
        <v>1409.7</v>
      </c>
    </row>
    <row r="99" spans="26:47">
      <c r="Z99">
        <v>10</v>
      </c>
      <c r="AA99">
        <v>98.1</v>
      </c>
      <c r="AB99">
        <v>129.9</v>
      </c>
      <c r="AC99">
        <v>307.89999999999998</v>
      </c>
      <c r="AD99">
        <v>422.1</v>
      </c>
      <c r="AE99">
        <v>477.3</v>
      </c>
      <c r="AF99">
        <v>540.6</v>
      </c>
      <c r="AG99">
        <v>574.29999999999995</v>
      </c>
      <c r="AH99">
        <v>598</v>
      </c>
      <c r="AI99">
        <v>672.4</v>
      </c>
      <c r="AJ99">
        <v>704.4</v>
      </c>
      <c r="AK99">
        <v>730.6</v>
      </c>
      <c r="AL99">
        <v>778.6</v>
      </c>
      <c r="AM99">
        <v>834.4</v>
      </c>
      <c r="AN99">
        <v>845.5</v>
      </c>
      <c r="AO99">
        <v>877.7</v>
      </c>
      <c r="AP99">
        <v>908.3</v>
      </c>
      <c r="AQ99">
        <v>944.3</v>
      </c>
      <c r="AR99">
        <v>996.3</v>
      </c>
      <c r="AS99">
        <v>1140.8</v>
      </c>
      <c r="AT99">
        <v>1386.2</v>
      </c>
      <c r="AU99">
        <v>1414.6</v>
      </c>
    </row>
    <row r="100" spans="26:47">
      <c r="Z100">
        <v>10.1</v>
      </c>
      <c r="AA100">
        <v>95.9</v>
      </c>
      <c r="AB100">
        <v>127.7</v>
      </c>
      <c r="AC100">
        <v>308.7</v>
      </c>
      <c r="AD100">
        <v>423.6</v>
      </c>
      <c r="AE100">
        <v>478</v>
      </c>
      <c r="AF100">
        <v>541.29999999999995</v>
      </c>
      <c r="AG100">
        <v>574.6</v>
      </c>
      <c r="AH100">
        <v>597.79999999999995</v>
      </c>
      <c r="AI100">
        <v>673.7</v>
      </c>
      <c r="AJ100">
        <v>706.1</v>
      </c>
      <c r="AK100">
        <v>731.9</v>
      </c>
      <c r="AL100">
        <v>780.7</v>
      </c>
      <c r="AM100">
        <v>836.5</v>
      </c>
      <c r="AN100">
        <v>847.4</v>
      </c>
      <c r="AO100">
        <v>880.1</v>
      </c>
      <c r="AP100">
        <v>910.6</v>
      </c>
      <c r="AQ100">
        <v>946.2</v>
      </c>
      <c r="AR100">
        <v>997.5</v>
      </c>
      <c r="AS100">
        <v>1143.9000000000001</v>
      </c>
      <c r="AT100">
        <v>1391.9</v>
      </c>
      <c r="AU100">
        <v>1419.6</v>
      </c>
    </row>
    <row r="101" spans="26:47">
      <c r="Z101">
        <v>10.199999999999999</v>
      </c>
      <c r="AA101">
        <v>93.7</v>
      </c>
      <c r="AB101">
        <v>125.4</v>
      </c>
      <c r="AC101">
        <v>309.5</v>
      </c>
      <c r="AD101">
        <v>425</v>
      </c>
      <c r="AE101">
        <v>478.5</v>
      </c>
      <c r="AF101">
        <v>542</v>
      </c>
      <c r="AG101">
        <v>574.70000000000005</v>
      </c>
      <c r="AH101">
        <v>597.5</v>
      </c>
      <c r="AI101">
        <v>675.1</v>
      </c>
      <c r="AJ101">
        <v>707.8</v>
      </c>
      <c r="AK101">
        <v>733.1</v>
      </c>
      <c r="AL101">
        <v>782.8</v>
      </c>
      <c r="AM101">
        <v>838.6</v>
      </c>
      <c r="AN101">
        <v>849.3</v>
      </c>
      <c r="AO101">
        <v>882.5</v>
      </c>
      <c r="AP101">
        <v>912.9</v>
      </c>
      <c r="AQ101">
        <v>948.1</v>
      </c>
      <c r="AR101">
        <v>998.6</v>
      </c>
      <c r="AS101">
        <v>1147</v>
      </c>
      <c r="AT101">
        <v>1397.6</v>
      </c>
      <c r="AU101">
        <v>1424.5</v>
      </c>
    </row>
    <row r="102" spans="26:47">
      <c r="Z102">
        <v>10.199999999999999</v>
      </c>
      <c r="AA102">
        <v>91.3</v>
      </c>
      <c r="AB102">
        <v>123.1</v>
      </c>
      <c r="AC102">
        <v>310.3</v>
      </c>
      <c r="AD102">
        <v>426.5</v>
      </c>
      <c r="AE102">
        <v>479</v>
      </c>
      <c r="AF102">
        <v>542.6</v>
      </c>
      <c r="AG102">
        <v>574.79999999999995</v>
      </c>
      <c r="AH102">
        <v>597.20000000000005</v>
      </c>
      <c r="AI102">
        <v>676.4</v>
      </c>
      <c r="AJ102">
        <v>709.4</v>
      </c>
      <c r="AK102">
        <v>734.3</v>
      </c>
      <c r="AL102">
        <v>784.9</v>
      </c>
      <c r="AM102">
        <v>840.6</v>
      </c>
      <c r="AN102">
        <v>851.1</v>
      </c>
      <c r="AO102">
        <v>884.8</v>
      </c>
      <c r="AP102">
        <v>915.1</v>
      </c>
      <c r="AQ102">
        <v>950</v>
      </c>
      <c r="AR102">
        <v>999.8</v>
      </c>
      <c r="AS102">
        <v>1150.0999999999999</v>
      </c>
      <c r="AT102">
        <v>1403.2</v>
      </c>
      <c r="AU102">
        <v>1429.4</v>
      </c>
    </row>
    <row r="103" spans="26:47">
      <c r="Z103">
        <v>10.3</v>
      </c>
      <c r="AA103">
        <v>89</v>
      </c>
      <c r="AB103">
        <v>120.7</v>
      </c>
      <c r="AC103">
        <v>311</v>
      </c>
      <c r="AD103">
        <v>427.8</v>
      </c>
      <c r="AE103">
        <v>479.5</v>
      </c>
      <c r="AF103">
        <v>543.1</v>
      </c>
      <c r="AG103">
        <v>574.79999999999995</v>
      </c>
      <c r="AH103">
        <v>596.70000000000005</v>
      </c>
      <c r="AI103">
        <v>677.6</v>
      </c>
      <c r="AJ103">
        <v>711</v>
      </c>
      <c r="AK103">
        <v>735.4</v>
      </c>
      <c r="AL103">
        <v>786.9</v>
      </c>
      <c r="AM103">
        <v>842.6</v>
      </c>
      <c r="AN103">
        <v>853</v>
      </c>
      <c r="AO103">
        <v>887.1</v>
      </c>
      <c r="AP103">
        <v>917.4</v>
      </c>
      <c r="AQ103">
        <v>951.8</v>
      </c>
      <c r="AR103">
        <v>1000.8</v>
      </c>
      <c r="AS103">
        <v>1153.0999999999999</v>
      </c>
      <c r="AT103">
        <v>1408.9</v>
      </c>
      <c r="AU103">
        <v>1434.3</v>
      </c>
    </row>
    <row r="104" spans="26:47">
      <c r="Z104">
        <v>10.4</v>
      </c>
      <c r="AA104">
        <v>86.5</v>
      </c>
      <c r="AB104">
        <v>118.3</v>
      </c>
      <c r="AC104">
        <v>311.7</v>
      </c>
      <c r="AD104">
        <v>429.2</v>
      </c>
      <c r="AE104">
        <v>479.9</v>
      </c>
      <c r="AF104">
        <v>543.6</v>
      </c>
      <c r="AG104">
        <v>574.70000000000005</v>
      </c>
      <c r="AH104">
        <v>596.20000000000005</v>
      </c>
      <c r="AI104">
        <v>678.8</v>
      </c>
      <c r="AJ104">
        <v>712.6</v>
      </c>
      <c r="AK104">
        <v>736.6</v>
      </c>
      <c r="AL104">
        <v>788.9</v>
      </c>
      <c r="AM104">
        <v>844.6</v>
      </c>
      <c r="AN104">
        <v>854.7</v>
      </c>
      <c r="AO104">
        <v>889.4</v>
      </c>
      <c r="AP104">
        <v>919.6</v>
      </c>
      <c r="AQ104">
        <v>953.6</v>
      </c>
      <c r="AR104">
        <v>1001.9</v>
      </c>
      <c r="AS104">
        <v>1156</v>
      </c>
      <c r="AT104">
        <v>1414.5</v>
      </c>
      <c r="AU104">
        <v>1439.1</v>
      </c>
    </row>
    <row r="105" spans="26:47">
      <c r="Z105">
        <v>10.5</v>
      </c>
      <c r="AA105">
        <v>84</v>
      </c>
      <c r="AB105">
        <v>115.8</v>
      </c>
      <c r="AC105">
        <v>312.39999999999998</v>
      </c>
      <c r="AD105">
        <v>430.5</v>
      </c>
      <c r="AE105">
        <v>480.3</v>
      </c>
      <c r="AF105">
        <v>544</v>
      </c>
      <c r="AG105">
        <v>574.6</v>
      </c>
      <c r="AH105">
        <v>595.6</v>
      </c>
      <c r="AI105">
        <v>680</v>
      </c>
      <c r="AJ105">
        <v>714.1</v>
      </c>
      <c r="AK105">
        <v>737.6</v>
      </c>
      <c r="AL105">
        <v>790.9</v>
      </c>
      <c r="AM105">
        <v>846.5</v>
      </c>
      <c r="AN105">
        <v>856.5</v>
      </c>
      <c r="AO105">
        <v>891.7</v>
      </c>
      <c r="AP105">
        <v>921.7</v>
      </c>
      <c r="AQ105">
        <v>955.3</v>
      </c>
      <c r="AR105">
        <v>1002.8</v>
      </c>
      <c r="AS105">
        <v>1159</v>
      </c>
      <c r="AT105">
        <v>1420.1</v>
      </c>
      <c r="AU105">
        <v>1444</v>
      </c>
    </row>
    <row r="106" spans="26:47">
      <c r="Z106">
        <v>10.6</v>
      </c>
      <c r="AA106">
        <v>81.400000000000006</v>
      </c>
      <c r="AB106">
        <v>113.2</v>
      </c>
      <c r="AC106">
        <v>313</v>
      </c>
      <c r="AD106">
        <v>431.8</v>
      </c>
      <c r="AE106">
        <v>480.6</v>
      </c>
      <c r="AF106">
        <v>544.4</v>
      </c>
      <c r="AG106">
        <v>574.4</v>
      </c>
      <c r="AH106">
        <v>594.9</v>
      </c>
      <c r="AI106">
        <v>681.1</v>
      </c>
      <c r="AJ106">
        <v>715.6</v>
      </c>
      <c r="AK106">
        <v>738.6</v>
      </c>
      <c r="AL106">
        <v>792.8</v>
      </c>
      <c r="AM106">
        <v>848.4</v>
      </c>
      <c r="AN106">
        <v>858.2</v>
      </c>
      <c r="AO106">
        <v>893.9</v>
      </c>
      <c r="AP106">
        <v>923.9</v>
      </c>
      <c r="AQ106">
        <v>957.1</v>
      </c>
      <c r="AR106">
        <v>1003.8</v>
      </c>
      <c r="AS106">
        <v>1161.9000000000001</v>
      </c>
      <c r="AT106">
        <v>1425.6</v>
      </c>
      <c r="AU106">
        <v>1448.8</v>
      </c>
    </row>
    <row r="107" spans="26:47">
      <c r="Z107">
        <v>10.7</v>
      </c>
      <c r="AA107">
        <v>78.8</v>
      </c>
      <c r="AB107">
        <v>110.6</v>
      </c>
      <c r="AC107">
        <v>313.60000000000002</v>
      </c>
      <c r="AD107">
        <v>433</v>
      </c>
      <c r="AE107">
        <v>480.9</v>
      </c>
      <c r="AF107">
        <v>544.70000000000005</v>
      </c>
      <c r="AG107">
        <v>574.1</v>
      </c>
      <c r="AH107">
        <v>594.20000000000005</v>
      </c>
      <c r="AI107">
        <v>682.1</v>
      </c>
      <c r="AJ107">
        <v>717</v>
      </c>
      <c r="AK107">
        <v>739.6</v>
      </c>
      <c r="AL107">
        <v>794.7</v>
      </c>
      <c r="AM107">
        <v>850.2</v>
      </c>
      <c r="AN107">
        <v>859.9</v>
      </c>
      <c r="AO107">
        <v>896.1</v>
      </c>
      <c r="AP107">
        <v>926</v>
      </c>
      <c r="AQ107">
        <v>958.7</v>
      </c>
      <c r="AR107">
        <v>1004.7</v>
      </c>
      <c r="AS107">
        <v>1164.8</v>
      </c>
      <c r="AT107">
        <v>1431.2</v>
      </c>
      <c r="AU107">
        <v>1453.6</v>
      </c>
    </row>
    <row r="108" spans="26:47">
      <c r="Z108">
        <v>10.8</v>
      </c>
      <c r="AA108">
        <v>76.099999999999994</v>
      </c>
      <c r="AB108">
        <v>107.9</v>
      </c>
      <c r="AC108">
        <v>314.10000000000002</v>
      </c>
      <c r="AD108">
        <v>434.2</v>
      </c>
      <c r="AE108">
        <v>481</v>
      </c>
      <c r="AF108">
        <v>545</v>
      </c>
      <c r="AG108">
        <v>573.70000000000005</v>
      </c>
      <c r="AH108">
        <v>593.4</v>
      </c>
      <c r="AI108">
        <v>683.1</v>
      </c>
      <c r="AJ108">
        <v>718.4</v>
      </c>
      <c r="AK108">
        <v>740.5</v>
      </c>
      <c r="AL108">
        <v>796.6</v>
      </c>
      <c r="AM108">
        <v>852</v>
      </c>
      <c r="AN108">
        <v>861.5</v>
      </c>
      <c r="AO108">
        <v>898.2</v>
      </c>
      <c r="AP108">
        <v>928.2</v>
      </c>
      <c r="AQ108">
        <v>960.4</v>
      </c>
      <c r="AR108">
        <v>1005.5</v>
      </c>
      <c r="AS108">
        <v>1167.5999999999999</v>
      </c>
      <c r="AT108">
        <v>1436.7</v>
      </c>
      <c r="AU108">
        <v>1458.4</v>
      </c>
    </row>
    <row r="109" spans="26:47">
      <c r="Z109">
        <v>10.8</v>
      </c>
      <c r="AA109">
        <v>73.400000000000006</v>
      </c>
      <c r="AB109">
        <v>105.1</v>
      </c>
      <c r="AC109">
        <v>314.60000000000002</v>
      </c>
      <c r="AD109">
        <v>435.4</v>
      </c>
      <c r="AE109">
        <v>481.2</v>
      </c>
      <c r="AF109">
        <v>545.1</v>
      </c>
      <c r="AG109">
        <v>573.29999999999995</v>
      </c>
      <c r="AH109">
        <v>592.5</v>
      </c>
      <c r="AI109">
        <v>684.1</v>
      </c>
      <c r="AJ109">
        <v>719.8</v>
      </c>
      <c r="AK109">
        <v>741.4</v>
      </c>
      <c r="AL109">
        <v>798.5</v>
      </c>
      <c r="AM109">
        <v>853.8</v>
      </c>
      <c r="AN109">
        <v>863.1</v>
      </c>
      <c r="AO109">
        <v>900.4</v>
      </c>
      <c r="AP109">
        <v>930.2</v>
      </c>
      <c r="AQ109">
        <v>962</v>
      </c>
      <c r="AR109">
        <v>1006.3</v>
      </c>
      <c r="AS109">
        <v>1170.4000000000001</v>
      </c>
      <c r="AT109">
        <v>1442.2</v>
      </c>
      <c r="AU109">
        <v>1463.2</v>
      </c>
    </row>
    <row r="110" spans="26:47">
      <c r="Z110">
        <v>10.9</v>
      </c>
      <c r="AA110">
        <v>70.599999999999994</v>
      </c>
      <c r="AB110">
        <v>102.3</v>
      </c>
      <c r="AC110">
        <v>315.10000000000002</v>
      </c>
      <c r="AD110">
        <v>436.5</v>
      </c>
      <c r="AE110">
        <v>481.3</v>
      </c>
      <c r="AF110">
        <v>545.29999999999995</v>
      </c>
      <c r="AG110">
        <v>572.79999999999995</v>
      </c>
      <c r="AH110">
        <v>591.5</v>
      </c>
      <c r="AI110">
        <v>685</v>
      </c>
      <c r="AJ110">
        <v>721.1</v>
      </c>
      <c r="AK110">
        <v>742.2</v>
      </c>
      <c r="AL110">
        <v>800.3</v>
      </c>
      <c r="AM110">
        <v>855.6</v>
      </c>
      <c r="AN110">
        <v>864.7</v>
      </c>
      <c r="AO110">
        <v>902.5</v>
      </c>
      <c r="AP110">
        <v>932.3</v>
      </c>
      <c r="AQ110">
        <v>963.6</v>
      </c>
      <c r="AR110">
        <v>1007.1</v>
      </c>
      <c r="AS110">
        <v>1173.2</v>
      </c>
      <c r="AT110">
        <v>1447.7</v>
      </c>
      <c r="AU110">
        <v>1468</v>
      </c>
    </row>
    <row r="111" spans="26:47">
      <c r="Z111">
        <v>11</v>
      </c>
      <c r="AA111">
        <v>67.7</v>
      </c>
      <c r="AB111">
        <v>99.4</v>
      </c>
      <c r="AC111">
        <v>315.5</v>
      </c>
      <c r="AD111">
        <v>437.6</v>
      </c>
      <c r="AE111">
        <v>481.3</v>
      </c>
      <c r="AF111">
        <v>545.29999999999995</v>
      </c>
      <c r="AG111">
        <v>572.20000000000005</v>
      </c>
      <c r="AH111">
        <v>590.4</v>
      </c>
      <c r="AI111">
        <v>685.8</v>
      </c>
      <c r="AJ111">
        <v>722.4</v>
      </c>
      <c r="AK111">
        <v>743</v>
      </c>
      <c r="AL111">
        <v>802</v>
      </c>
      <c r="AM111">
        <v>857.3</v>
      </c>
      <c r="AN111">
        <v>866.2</v>
      </c>
      <c r="AO111">
        <v>904.5</v>
      </c>
      <c r="AP111">
        <v>934.3</v>
      </c>
      <c r="AQ111">
        <v>965.1</v>
      </c>
      <c r="AR111">
        <v>1007.8</v>
      </c>
      <c r="AS111">
        <v>1175.9000000000001</v>
      </c>
      <c r="AT111">
        <v>1453.1</v>
      </c>
      <c r="AU111">
        <v>1472.7</v>
      </c>
    </row>
    <row r="112" spans="26:47">
      <c r="Z112">
        <v>11.1</v>
      </c>
      <c r="AA112">
        <v>64.8</v>
      </c>
      <c r="AB112">
        <v>96.4</v>
      </c>
      <c r="AC112">
        <v>315.89999999999998</v>
      </c>
      <c r="AD112">
        <v>438.7</v>
      </c>
      <c r="AE112">
        <v>481.3</v>
      </c>
      <c r="AF112">
        <v>545.4</v>
      </c>
      <c r="AG112">
        <v>571.6</v>
      </c>
      <c r="AH112">
        <v>589.29999999999995</v>
      </c>
      <c r="AI112">
        <v>686.6</v>
      </c>
      <c r="AJ112">
        <v>723.7</v>
      </c>
      <c r="AK112">
        <v>743.7</v>
      </c>
      <c r="AL112">
        <v>803.8</v>
      </c>
      <c r="AM112">
        <v>858.9</v>
      </c>
      <c r="AN112">
        <v>867.7</v>
      </c>
      <c r="AO112">
        <v>906.6</v>
      </c>
      <c r="AP112">
        <v>936.4</v>
      </c>
      <c r="AQ112">
        <v>966.6</v>
      </c>
      <c r="AR112">
        <v>1008.4</v>
      </c>
      <c r="AS112">
        <v>1178.7</v>
      </c>
      <c r="AT112">
        <v>1458.6</v>
      </c>
      <c r="AU112">
        <v>1477.5</v>
      </c>
    </row>
    <row r="113" spans="26:47">
      <c r="Z113">
        <v>11.2</v>
      </c>
      <c r="AA113">
        <v>61.8</v>
      </c>
      <c r="AB113">
        <v>93.4</v>
      </c>
      <c r="AC113">
        <v>316.2</v>
      </c>
      <c r="AD113">
        <v>439.7</v>
      </c>
      <c r="AE113">
        <v>481.2</v>
      </c>
      <c r="AF113">
        <v>545.29999999999995</v>
      </c>
      <c r="AG113">
        <v>570.9</v>
      </c>
      <c r="AH113">
        <v>588.1</v>
      </c>
      <c r="AI113">
        <v>687.3</v>
      </c>
      <c r="AJ113">
        <v>724.9</v>
      </c>
      <c r="AK113">
        <v>744.4</v>
      </c>
      <c r="AL113">
        <v>805.5</v>
      </c>
      <c r="AM113">
        <v>860.5</v>
      </c>
      <c r="AN113">
        <v>869.2</v>
      </c>
      <c r="AO113">
        <v>908.6</v>
      </c>
      <c r="AP113">
        <v>938.3</v>
      </c>
      <c r="AQ113">
        <v>968.1</v>
      </c>
      <c r="AR113">
        <v>1009.1</v>
      </c>
      <c r="AS113">
        <v>1181.3</v>
      </c>
      <c r="AT113">
        <v>1464</v>
      </c>
      <c r="AU113">
        <v>1482.2</v>
      </c>
    </row>
    <row r="114" spans="26:47">
      <c r="Z114">
        <v>11.2</v>
      </c>
      <c r="AA114">
        <v>58.8</v>
      </c>
      <c r="AB114">
        <v>90.3</v>
      </c>
      <c r="AC114">
        <v>316.5</v>
      </c>
      <c r="AD114">
        <v>440.7</v>
      </c>
      <c r="AE114">
        <v>481.1</v>
      </c>
      <c r="AF114">
        <v>545.20000000000005</v>
      </c>
      <c r="AG114">
        <v>570.1</v>
      </c>
      <c r="AH114">
        <v>586.79999999999995</v>
      </c>
      <c r="AI114">
        <v>688</v>
      </c>
      <c r="AJ114">
        <v>726.1</v>
      </c>
      <c r="AK114">
        <v>745.1</v>
      </c>
      <c r="AL114">
        <v>807.2</v>
      </c>
      <c r="AM114">
        <v>862.1</v>
      </c>
      <c r="AN114">
        <v>870.6</v>
      </c>
      <c r="AO114">
        <v>910.6</v>
      </c>
      <c r="AP114">
        <v>940.3</v>
      </c>
      <c r="AQ114">
        <v>969.6</v>
      </c>
      <c r="AR114">
        <v>1009.6</v>
      </c>
      <c r="AS114">
        <v>1184</v>
      </c>
      <c r="AT114">
        <v>1469.3</v>
      </c>
      <c r="AU114">
        <v>1486.9</v>
      </c>
    </row>
    <row r="115" spans="26:47">
      <c r="Z115">
        <v>11.3</v>
      </c>
      <c r="AA115">
        <v>55.7</v>
      </c>
      <c r="AB115">
        <v>87.2</v>
      </c>
      <c r="AC115">
        <v>316.8</v>
      </c>
      <c r="AD115">
        <v>441.7</v>
      </c>
      <c r="AE115">
        <v>480.9</v>
      </c>
      <c r="AF115">
        <v>545</v>
      </c>
      <c r="AG115">
        <v>569.29999999999995</v>
      </c>
      <c r="AH115">
        <v>585.5</v>
      </c>
      <c r="AI115">
        <v>688.7</v>
      </c>
      <c r="AJ115">
        <v>727.2</v>
      </c>
      <c r="AK115">
        <v>745.7</v>
      </c>
      <c r="AL115">
        <v>808.8</v>
      </c>
      <c r="AM115">
        <v>863.7</v>
      </c>
      <c r="AN115">
        <v>872</v>
      </c>
      <c r="AO115">
        <v>912.6</v>
      </c>
      <c r="AP115">
        <v>942.2</v>
      </c>
      <c r="AQ115">
        <v>971</v>
      </c>
      <c r="AR115">
        <v>1010.1</v>
      </c>
      <c r="AS115">
        <v>1186.5999999999999</v>
      </c>
      <c r="AT115">
        <v>1474.7</v>
      </c>
      <c r="AU115">
        <v>1491.6</v>
      </c>
    </row>
    <row r="116" spans="26:47">
      <c r="Z116">
        <v>11.4</v>
      </c>
      <c r="AA116">
        <v>52.5</v>
      </c>
      <c r="AB116">
        <v>84</v>
      </c>
      <c r="AC116">
        <v>317.10000000000002</v>
      </c>
      <c r="AD116">
        <v>442.6</v>
      </c>
      <c r="AE116">
        <v>480.7</v>
      </c>
      <c r="AF116">
        <v>544.79999999999995</v>
      </c>
      <c r="AG116">
        <v>568.29999999999995</v>
      </c>
      <c r="AH116">
        <v>584</v>
      </c>
      <c r="AI116">
        <v>689.3</v>
      </c>
      <c r="AJ116">
        <v>728.3</v>
      </c>
      <c r="AK116">
        <v>746.2</v>
      </c>
      <c r="AL116">
        <v>810.5</v>
      </c>
      <c r="AM116">
        <v>865.2</v>
      </c>
      <c r="AN116">
        <v>873.4</v>
      </c>
      <c r="AO116">
        <v>914.5</v>
      </c>
      <c r="AP116">
        <v>944.2</v>
      </c>
      <c r="AQ116">
        <v>972.3</v>
      </c>
      <c r="AR116">
        <v>1010.6</v>
      </c>
      <c r="AS116">
        <v>1189.0999999999999</v>
      </c>
      <c r="AT116">
        <v>1480.1</v>
      </c>
      <c r="AU116">
        <v>1496.3</v>
      </c>
    </row>
    <row r="117" spans="26:47">
      <c r="Z117">
        <v>11.5</v>
      </c>
      <c r="AA117">
        <v>49.3</v>
      </c>
      <c r="AB117">
        <v>80.7</v>
      </c>
      <c r="AC117">
        <v>317.3</v>
      </c>
      <c r="AD117">
        <v>443.5</v>
      </c>
      <c r="AE117">
        <v>480.4</v>
      </c>
      <c r="AF117">
        <v>544.5</v>
      </c>
      <c r="AG117">
        <v>567.29999999999995</v>
      </c>
      <c r="AH117">
        <v>582.5</v>
      </c>
      <c r="AI117">
        <v>689.8</v>
      </c>
      <c r="AJ117">
        <v>729.4</v>
      </c>
      <c r="AK117">
        <v>746.8</v>
      </c>
      <c r="AL117">
        <v>812</v>
      </c>
      <c r="AM117">
        <v>866.6</v>
      </c>
      <c r="AN117">
        <v>874.7</v>
      </c>
      <c r="AO117">
        <v>916.4</v>
      </c>
      <c r="AP117">
        <v>946.1</v>
      </c>
      <c r="AQ117">
        <v>973.7</v>
      </c>
      <c r="AR117">
        <v>1011.1</v>
      </c>
      <c r="AS117">
        <v>1191.7</v>
      </c>
      <c r="AT117">
        <v>1485.4</v>
      </c>
      <c r="AU117">
        <v>1500.9</v>
      </c>
    </row>
    <row r="118" spans="26:47">
      <c r="Z118">
        <v>11.6</v>
      </c>
      <c r="AA118">
        <v>46.1</v>
      </c>
      <c r="AB118">
        <v>77.400000000000006</v>
      </c>
      <c r="AC118">
        <v>317.39999999999998</v>
      </c>
      <c r="AD118">
        <v>444.3</v>
      </c>
      <c r="AE118">
        <v>480.1</v>
      </c>
      <c r="AF118">
        <v>544.20000000000005</v>
      </c>
      <c r="AG118">
        <v>566.29999999999995</v>
      </c>
      <c r="AH118">
        <v>580.9</v>
      </c>
      <c r="AI118">
        <v>690.3</v>
      </c>
      <c r="AJ118">
        <v>730.4</v>
      </c>
      <c r="AK118">
        <v>747.2</v>
      </c>
      <c r="AL118">
        <v>813.6</v>
      </c>
      <c r="AM118">
        <v>868.1</v>
      </c>
      <c r="AN118">
        <v>876</v>
      </c>
      <c r="AO118">
        <v>918.3</v>
      </c>
      <c r="AP118">
        <v>947.9</v>
      </c>
      <c r="AQ118">
        <v>975</v>
      </c>
      <c r="AR118">
        <v>1011.5</v>
      </c>
      <c r="AS118">
        <v>1194.2</v>
      </c>
      <c r="AT118">
        <v>1490.7</v>
      </c>
      <c r="AU118">
        <v>1505.5</v>
      </c>
    </row>
    <row r="119" spans="26:47">
      <c r="Z119">
        <v>11.7</v>
      </c>
      <c r="AA119">
        <v>42.7</v>
      </c>
      <c r="AB119">
        <v>74</v>
      </c>
      <c r="AC119">
        <v>317.60000000000002</v>
      </c>
      <c r="AD119">
        <v>445.1</v>
      </c>
      <c r="AE119">
        <v>479.7</v>
      </c>
      <c r="AF119">
        <v>543.70000000000005</v>
      </c>
      <c r="AG119">
        <v>565.1</v>
      </c>
      <c r="AH119">
        <v>579.29999999999995</v>
      </c>
      <c r="AI119">
        <v>690.8</v>
      </c>
      <c r="AJ119">
        <v>731.4</v>
      </c>
      <c r="AK119">
        <v>747.6</v>
      </c>
      <c r="AL119">
        <v>815.1</v>
      </c>
      <c r="AM119">
        <v>869.4</v>
      </c>
      <c r="AN119">
        <v>877.3</v>
      </c>
      <c r="AO119">
        <v>920.1</v>
      </c>
      <c r="AP119">
        <v>949.8</v>
      </c>
      <c r="AQ119">
        <v>976.3</v>
      </c>
      <c r="AR119">
        <v>1011.8</v>
      </c>
      <c r="AS119">
        <v>1196.7</v>
      </c>
      <c r="AT119">
        <v>1495.9</v>
      </c>
      <c r="AU119">
        <v>1510.2</v>
      </c>
    </row>
    <row r="120" spans="26:47">
      <c r="Z120">
        <v>11.8</v>
      </c>
      <c r="AA120">
        <v>39.299999999999997</v>
      </c>
      <c r="AB120">
        <v>70.5</v>
      </c>
      <c r="AC120">
        <v>317.60000000000002</v>
      </c>
      <c r="AD120">
        <v>445.9</v>
      </c>
      <c r="AE120">
        <v>479.2</v>
      </c>
      <c r="AF120">
        <v>543.29999999999995</v>
      </c>
      <c r="AG120">
        <v>563.9</v>
      </c>
      <c r="AH120">
        <v>577.5</v>
      </c>
      <c r="AI120">
        <v>691.2</v>
      </c>
      <c r="AJ120">
        <v>732.3</v>
      </c>
      <c r="AK120">
        <v>748</v>
      </c>
      <c r="AL120">
        <v>816.6</v>
      </c>
      <c r="AM120">
        <v>870.8</v>
      </c>
      <c r="AN120">
        <v>878.5</v>
      </c>
      <c r="AO120">
        <v>921.9</v>
      </c>
      <c r="AP120">
        <v>951.6</v>
      </c>
      <c r="AQ120">
        <v>977.5</v>
      </c>
      <c r="AR120">
        <v>1012.1</v>
      </c>
      <c r="AS120">
        <v>1199.0999999999999</v>
      </c>
      <c r="AT120">
        <v>1501.2</v>
      </c>
      <c r="AU120">
        <v>1514.8</v>
      </c>
    </row>
    <row r="121" spans="26:47">
      <c r="Z121">
        <v>11.8</v>
      </c>
      <c r="AA121">
        <v>35.9</v>
      </c>
      <c r="AB121">
        <v>67</v>
      </c>
      <c r="AC121">
        <v>317.7</v>
      </c>
      <c r="AD121">
        <v>446.6</v>
      </c>
      <c r="AE121">
        <v>478.7</v>
      </c>
      <c r="AF121">
        <v>542.70000000000005</v>
      </c>
      <c r="AG121">
        <v>562.6</v>
      </c>
      <c r="AH121">
        <v>575.70000000000005</v>
      </c>
      <c r="AI121">
        <v>691.5</v>
      </c>
      <c r="AJ121">
        <v>733.3</v>
      </c>
      <c r="AK121">
        <v>748.3</v>
      </c>
      <c r="AL121">
        <v>818.1</v>
      </c>
      <c r="AM121">
        <v>872.1</v>
      </c>
      <c r="AN121">
        <v>879.6</v>
      </c>
      <c r="AO121">
        <v>923.7</v>
      </c>
      <c r="AP121">
        <v>953.4</v>
      </c>
      <c r="AQ121">
        <v>978.7</v>
      </c>
      <c r="AR121">
        <v>1012.4</v>
      </c>
      <c r="AS121">
        <v>1201.5</v>
      </c>
      <c r="AT121">
        <v>1506.4</v>
      </c>
      <c r="AU121">
        <v>1519.3</v>
      </c>
    </row>
    <row r="122" spans="26:47">
      <c r="Z122">
        <v>11.9</v>
      </c>
      <c r="AA122">
        <v>32.4</v>
      </c>
      <c r="AB122">
        <v>63.4</v>
      </c>
      <c r="AC122">
        <v>317.7</v>
      </c>
      <c r="AD122">
        <v>447.3</v>
      </c>
      <c r="AE122">
        <v>478.2</v>
      </c>
      <c r="AF122">
        <v>542.20000000000005</v>
      </c>
      <c r="AG122">
        <v>561.20000000000005</v>
      </c>
      <c r="AH122">
        <v>573.79999999999995</v>
      </c>
      <c r="AI122">
        <v>691.8</v>
      </c>
      <c r="AJ122">
        <v>734.1</v>
      </c>
      <c r="AK122">
        <v>748.6</v>
      </c>
      <c r="AL122">
        <v>819.5</v>
      </c>
      <c r="AM122">
        <v>873.4</v>
      </c>
      <c r="AN122">
        <v>880.8</v>
      </c>
      <c r="AO122">
        <v>925.5</v>
      </c>
      <c r="AP122">
        <v>955.1</v>
      </c>
      <c r="AQ122">
        <v>979.9</v>
      </c>
      <c r="AR122">
        <v>1012.6</v>
      </c>
      <c r="AS122">
        <v>1203.9000000000001</v>
      </c>
      <c r="AT122">
        <v>1511.6</v>
      </c>
      <c r="AU122">
        <v>1523.9</v>
      </c>
    </row>
    <row r="123" spans="26:47">
      <c r="Z123">
        <v>12</v>
      </c>
      <c r="AA123">
        <v>28.8</v>
      </c>
      <c r="AB123">
        <v>59.8</v>
      </c>
      <c r="AC123">
        <v>317.7</v>
      </c>
      <c r="AD123">
        <v>448</v>
      </c>
      <c r="AE123">
        <v>477.6</v>
      </c>
      <c r="AF123">
        <v>541.5</v>
      </c>
      <c r="AG123">
        <v>559.79999999999995</v>
      </c>
      <c r="AH123">
        <v>571.79999999999995</v>
      </c>
      <c r="AI123">
        <v>692</v>
      </c>
      <c r="AJ123">
        <v>735</v>
      </c>
      <c r="AK123">
        <v>748.9</v>
      </c>
      <c r="AL123">
        <v>820.9</v>
      </c>
      <c r="AM123">
        <v>874.6</v>
      </c>
      <c r="AN123">
        <v>881.9</v>
      </c>
      <c r="AO123">
        <v>927.2</v>
      </c>
      <c r="AP123">
        <v>956.9</v>
      </c>
      <c r="AQ123">
        <v>981</v>
      </c>
      <c r="AR123">
        <v>1012.7</v>
      </c>
      <c r="AS123">
        <v>1206.2</v>
      </c>
      <c r="AT123">
        <v>1516.8</v>
      </c>
      <c r="AU123">
        <v>1528.5</v>
      </c>
    </row>
  </sheetData>
  <mergeCells count="1">
    <mergeCell ref="B1:V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14"/>
  <dimension ref="A1:AT123"/>
  <sheetViews>
    <sheetView workbookViewId="0">
      <selection activeCell="Z2" sqref="Z2"/>
    </sheetView>
  </sheetViews>
  <sheetFormatPr baseColWidth="10" defaultColWidth="11" defaultRowHeight="16"/>
  <cols>
    <col min="1" max="1" width="10.6640625" bestFit="1" customWidth="1"/>
    <col min="2" max="20" width="3.33203125" bestFit="1" customWidth="1"/>
    <col min="21" max="21" width="4.6640625" customWidth="1"/>
  </cols>
  <sheetData>
    <row r="1" spans="1:46" ht="25" thickBot="1">
      <c r="A1" s="23" t="s">
        <v>18</v>
      </c>
      <c r="B1" s="330" t="s">
        <v>9</v>
      </c>
      <c r="C1" s="331"/>
      <c r="D1" s="331"/>
      <c r="E1" s="331"/>
      <c r="F1" s="331"/>
      <c r="G1" s="331"/>
      <c r="H1" s="331"/>
      <c r="I1" s="331"/>
      <c r="J1" s="331"/>
      <c r="K1" s="331"/>
      <c r="L1" s="331"/>
      <c r="M1" s="331"/>
      <c r="N1" s="331"/>
      <c r="O1" s="331"/>
      <c r="P1" s="331"/>
      <c r="Q1" s="331"/>
      <c r="R1" s="331"/>
      <c r="S1" s="331"/>
      <c r="T1" s="331"/>
      <c r="U1" s="332"/>
    </row>
    <row r="2" spans="1:46" ht="17" thickBot="1">
      <c r="A2" s="2" t="s">
        <v>5</v>
      </c>
      <c r="B2" s="3" t="s">
        <v>19</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5</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c r="A3" s="6" t="s">
        <v>21</v>
      </c>
      <c r="B3" s="26">
        <v>0</v>
      </c>
      <c r="C3" s="27">
        <v>0</v>
      </c>
      <c r="D3" s="26">
        <v>0.1</v>
      </c>
      <c r="E3" s="27">
        <v>0.1</v>
      </c>
      <c r="F3" s="26">
        <v>0.1</v>
      </c>
      <c r="G3" s="27">
        <v>0.1</v>
      </c>
      <c r="H3" s="26">
        <v>0.2</v>
      </c>
      <c r="I3" s="27">
        <v>0.2</v>
      </c>
      <c r="J3" s="26">
        <v>0.2</v>
      </c>
      <c r="K3" s="27">
        <v>0.3</v>
      </c>
      <c r="L3" s="26">
        <v>0.3</v>
      </c>
      <c r="M3" s="27">
        <v>0.4</v>
      </c>
      <c r="N3" s="26">
        <v>0.4</v>
      </c>
      <c r="O3" s="27">
        <v>0.5</v>
      </c>
      <c r="P3" s="26">
        <v>0.5</v>
      </c>
      <c r="Q3" s="27">
        <v>0.6</v>
      </c>
      <c r="R3" s="26">
        <v>0.6</v>
      </c>
      <c r="S3" s="27">
        <v>0.7</v>
      </c>
      <c r="T3" s="26">
        <v>0.8</v>
      </c>
      <c r="U3" s="28">
        <v>0.9</v>
      </c>
      <c r="V3" t="s">
        <v>20</v>
      </c>
      <c r="Z3">
        <v>2</v>
      </c>
      <c r="AA3">
        <v>0</v>
      </c>
      <c r="AB3">
        <v>0.03</v>
      </c>
      <c r="AC3">
        <v>7.0000000000000007E-2</v>
      </c>
      <c r="AD3">
        <v>0.08</v>
      </c>
      <c r="AE3">
        <v>0.12</v>
      </c>
      <c r="AF3">
        <v>0.15</v>
      </c>
      <c r="AG3">
        <v>0.18</v>
      </c>
      <c r="AH3">
        <v>0.22</v>
      </c>
      <c r="AI3">
        <v>0.23</v>
      </c>
      <c r="AJ3">
        <v>0.27</v>
      </c>
      <c r="AK3">
        <v>0.28999999999999998</v>
      </c>
      <c r="AL3">
        <v>0.33</v>
      </c>
      <c r="AM3">
        <v>0.36</v>
      </c>
      <c r="AN3">
        <v>0.41</v>
      </c>
      <c r="AO3">
        <v>0.45</v>
      </c>
      <c r="AP3">
        <v>0.53</v>
      </c>
      <c r="AQ3">
        <v>0.56999999999999995</v>
      </c>
      <c r="AR3">
        <v>0.63</v>
      </c>
      <c r="AS3">
        <v>0.78</v>
      </c>
      <c r="AT3">
        <v>0.81</v>
      </c>
    </row>
    <row r="4" spans="1:46">
      <c r="A4" s="6" t="s">
        <v>22</v>
      </c>
      <c r="B4" s="26">
        <v>0</v>
      </c>
      <c r="C4" s="27">
        <v>0</v>
      </c>
      <c r="D4" s="26">
        <v>0.1</v>
      </c>
      <c r="E4" s="27">
        <v>0.1</v>
      </c>
      <c r="F4" s="26">
        <v>0.1</v>
      </c>
      <c r="G4" s="27">
        <v>0.1</v>
      </c>
      <c r="H4" s="26">
        <v>0.2</v>
      </c>
      <c r="I4" s="27">
        <v>0.2</v>
      </c>
      <c r="J4" s="26">
        <v>0.2</v>
      </c>
      <c r="K4" s="27">
        <v>0.3</v>
      </c>
      <c r="L4" s="26">
        <v>0.3</v>
      </c>
      <c r="M4" s="27">
        <v>0.4</v>
      </c>
      <c r="N4" s="26">
        <v>0.4</v>
      </c>
      <c r="O4" s="27">
        <v>0.5</v>
      </c>
      <c r="P4" s="26">
        <v>0.5</v>
      </c>
      <c r="Q4" s="27">
        <v>0.6</v>
      </c>
      <c r="R4" s="26">
        <v>0.6</v>
      </c>
      <c r="S4" s="27">
        <v>0.7</v>
      </c>
      <c r="T4" s="26">
        <v>0.8</v>
      </c>
      <c r="U4" s="28">
        <v>0.9</v>
      </c>
      <c r="V4" t="s">
        <v>20</v>
      </c>
      <c r="Z4">
        <v>2.08</v>
      </c>
      <c r="AA4">
        <v>0</v>
      </c>
      <c r="AB4">
        <v>0.03</v>
      </c>
      <c r="AC4">
        <v>7.0000000000000007E-2</v>
      </c>
      <c r="AD4">
        <v>0.08</v>
      </c>
      <c r="AE4">
        <v>0.12</v>
      </c>
      <c r="AF4">
        <v>0.15</v>
      </c>
      <c r="AG4">
        <v>0.18</v>
      </c>
      <c r="AH4">
        <v>0.22</v>
      </c>
      <c r="AI4">
        <v>0.23</v>
      </c>
      <c r="AJ4">
        <v>0.27</v>
      </c>
      <c r="AK4">
        <v>0.28999999999999998</v>
      </c>
      <c r="AL4">
        <v>0.33</v>
      </c>
      <c r="AM4">
        <v>0.36</v>
      </c>
      <c r="AN4">
        <v>0.41</v>
      </c>
      <c r="AO4">
        <v>0.45</v>
      </c>
      <c r="AP4">
        <v>0.52</v>
      </c>
      <c r="AQ4">
        <v>0.56999999999999995</v>
      </c>
      <c r="AR4">
        <v>0.62</v>
      </c>
      <c r="AS4">
        <v>0.77</v>
      </c>
      <c r="AT4">
        <v>0.81</v>
      </c>
    </row>
    <row r="5" spans="1:46">
      <c r="A5" s="6" t="s">
        <v>23</v>
      </c>
      <c r="B5" s="26">
        <v>0</v>
      </c>
      <c r="C5" s="27">
        <v>0</v>
      </c>
      <c r="D5" s="26">
        <v>0.1</v>
      </c>
      <c r="E5" s="27">
        <v>0.1</v>
      </c>
      <c r="F5" s="26">
        <v>0.1</v>
      </c>
      <c r="G5" s="27">
        <v>0.1</v>
      </c>
      <c r="H5" s="26">
        <v>0.2</v>
      </c>
      <c r="I5" s="27">
        <v>0.2</v>
      </c>
      <c r="J5" s="26">
        <v>0.2</v>
      </c>
      <c r="K5" s="27">
        <v>0.3</v>
      </c>
      <c r="L5" s="26">
        <v>0.3</v>
      </c>
      <c r="M5" s="27">
        <v>0.3</v>
      </c>
      <c r="N5" s="26">
        <v>0.4</v>
      </c>
      <c r="O5" s="27">
        <v>0.4</v>
      </c>
      <c r="P5" s="26">
        <v>0.5</v>
      </c>
      <c r="Q5" s="27">
        <v>0.6</v>
      </c>
      <c r="R5" s="26">
        <v>0.6</v>
      </c>
      <c r="S5" s="27">
        <v>0.6</v>
      </c>
      <c r="T5" s="26">
        <v>0.8</v>
      </c>
      <c r="U5" s="28">
        <v>0.9</v>
      </c>
      <c r="V5" t="s">
        <v>20</v>
      </c>
      <c r="Z5">
        <v>2.17</v>
      </c>
      <c r="AA5">
        <v>0</v>
      </c>
      <c r="AB5">
        <v>0.03</v>
      </c>
      <c r="AC5">
        <v>7.0000000000000007E-2</v>
      </c>
      <c r="AD5">
        <v>0.08</v>
      </c>
      <c r="AE5">
        <v>0.12</v>
      </c>
      <c r="AF5">
        <v>0.15</v>
      </c>
      <c r="AG5">
        <v>0.18</v>
      </c>
      <c r="AH5">
        <v>0.22</v>
      </c>
      <c r="AI5">
        <v>0.23</v>
      </c>
      <c r="AJ5">
        <v>0.27</v>
      </c>
      <c r="AK5">
        <v>0.28999999999999998</v>
      </c>
      <c r="AL5">
        <v>0.33</v>
      </c>
      <c r="AM5">
        <v>0.35</v>
      </c>
      <c r="AN5">
        <v>0.41</v>
      </c>
      <c r="AO5">
        <v>0.44</v>
      </c>
      <c r="AP5">
        <v>0.52</v>
      </c>
      <c r="AQ5">
        <v>0.56000000000000005</v>
      </c>
      <c r="AR5">
        <v>0.62</v>
      </c>
      <c r="AS5">
        <v>0.77</v>
      </c>
      <c r="AT5">
        <v>0.81</v>
      </c>
    </row>
    <row r="6" spans="1:46" ht="17" thickBot="1">
      <c r="A6" s="10" t="s">
        <v>24</v>
      </c>
      <c r="B6" s="29">
        <v>0</v>
      </c>
      <c r="C6" s="30">
        <v>0</v>
      </c>
      <c r="D6" s="29">
        <v>0.1</v>
      </c>
      <c r="E6" s="30">
        <v>0.1</v>
      </c>
      <c r="F6" s="29">
        <v>0.1</v>
      </c>
      <c r="G6" s="30">
        <v>0.1</v>
      </c>
      <c r="H6" s="29">
        <v>0.2</v>
      </c>
      <c r="I6" s="30">
        <v>0.2</v>
      </c>
      <c r="J6" s="29">
        <v>0.2</v>
      </c>
      <c r="K6" s="30">
        <v>0.3</v>
      </c>
      <c r="L6" s="29">
        <v>0.3</v>
      </c>
      <c r="M6" s="30">
        <v>0.3</v>
      </c>
      <c r="N6" s="29">
        <v>0.4</v>
      </c>
      <c r="O6" s="30">
        <v>0.4</v>
      </c>
      <c r="P6" s="29">
        <v>0.5</v>
      </c>
      <c r="Q6" s="30">
        <v>0.5</v>
      </c>
      <c r="R6" s="29">
        <v>0.6</v>
      </c>
      <c r="S6" s="30">
        <v>0.6</v>
      </c>
      <c r="T6" s="29">
        <v>0.8</v>
      </c>
      <c r="U6" s="31">
        <v>0.8</v>
      </c>
      <c r="V6" t="s">
        <v>20</v>
      </c>
      <c r="Z6">
        <v>2.25</v>
      </c>
      <c r="AA6">
        <v>0</v>
      </c>
      <c r="AB6">
        <v>0.03</v>
      </c>
      <c r="AC6">
        <v>7.0000000000000007E-2</v>
      </c>
      <c r="AD6">
        <v>0.08</v>
      </c>
      <c r="AE6">
        <v>0.12</v>
      </c>
      <c r="AF6">
        <v>0.15</v>
      </c>
      <c r="AG6">
        <v>0.18</v>
      </c>
      <c r="AH6">
        <v>0.22</v>
      </c>
      <c r="AI6">
        <v>0.23</v>
      </c>
      <c r="AJ6">
        <v>0.27</v>
      </c>
      <c r="AK6">
        <v>0.28999999999999998</v>
      </c>
      <c r="AL6">
        <v>0.33</v>
      </c>
      <c r="AM6">
        <v>0.35</v>
      </c>
      <c r="AN6">
        <v>0.4</v>
      </c>
      <c r="AO6">
        <v>0.44</v>
      </c>
      <c r="AP6">
        <v>0.52</v>
      </c>
      <c r="AQ6">
        <v>0.56000000000000005</v>
      </c>
      <c r="AR6">
        <v>0.62</v>
      </c>
      <c r="AS6">
        <v>0.77</v>
      </c>
      <c r="AT6">
        <v>0.81</v>
      </c>
    </row>
    <row r="7" spans="1:46">
      <c r="A7" s="6" t="s">
        <v>25</v>
      </c>
      <c r="B7" s="26">
        <v>0</v>
      </c>
      <c r="C7" s="27">
        <v>0</v>
      </c>
      <c r="D7" s="26">
        <v>0.1</v>
      </c>
      <c r="E7" s="27">
        <v>0.1</v>
      </c>
      <c r="F7" s="26">
        <v>0.1</v>
      </c>
      <c r="G7" s="27">
        <v>0.1</v>
      </c>
      <c r="H7" s="26">
        <v>0.2</v>
      </c>
      <c r="I7" s="27">
        <v>0.2</v>
      </c>
      <c r="J7" s="26">
        <v>0.2</v>
      </c>
      <c r="K7" s="27">
        <v>0.3</v>
      </c>
      <c r="L7" s="26">
        <v>0.3</v>
      </c>
      <c r="M7" s="27">
        <v>0.3</v>
      </c>
      <c r="N7" s="26">
        <v>0.4</v>
      </c>
      <c r="O7" s="27">
        <v>0.4</v>
      </c>
      <c r="P7" s="26">
        <v>0.5</v>
      </c>
      <c r="Q7" s="27">
        <v>0.5</v>
      </c>
      <c r="R7" s="26">
        <v>0.6</v>
      </c>
      <c r="S7" s="27">
        <v>0.6</v>
      </c>
      <c r="T7" s="26">
        <v>0.8</v>
      </c>
      <c r="U7" s="28">
        <v>0.8</v>
      </c>
      <c r="V7" t="s">
        <v>20</v>
      </c>
      <c r="Z7">
        <v>2.33</v>
      </c>
      <c r="AA7">
        <v>0</v>
      </c>
      <c r="AB7">
        <v>0.03</v>
      </c>
      <c r="AC7">
        <v>7.0000000000000007E-2</v>
      </c>
      <c r="AD7">
        <v>0.09</v>
      </c>
      <c r="AE7">
        <v>0.12</v>
      </c>
      <c r="AF7">
        <v>0.15</v>
      </c>
      <c r="AG7">
        <v>0.18</v>
      </c>
      <c r="AH7">
        <v>0.22</v>
      </c>
      <c r="AI7">
        <v>0.23</v>
      </c>
      <c r="AJ7">
        <v>0.27</v>
      </c>
      <c r="AK7">
        <v>0.28999999999999998</v>
      </c>
      <c r="AL7">
        <v>0.33</v>
      </c>
      <c r="AM7">
        <v>0.35</v>
      </c>
      <c r="AN7">
        <v>0.4</v>
      </c>
      <c r="AO7">
        <v>0.44</v>
      </c>
      <c r="AP7">
        <v>0.52</v>
      </c>
      <c r="AQ7">
        <v>0.56000000000000005</v>
      </c>
      <c r="AR7">
        <v>0.62</v>
      </c>
      <c r="AS7">
        <v>0.77</v>
      </c>
      <c r="AT7">
        <v>0.8</v>
      </c>
    </row>
    <row r="8" spans="1:46">
      <c r="A8" s="6" t="s">
        <v>22</v>
      </c>
      <c r="B8" s="26">
        <v>0</v>
      </c>
      <c r="C8" s="27">
        <v>0</v>
      </c>
      <c r="D8" s="26">
        <v>0.1</v>
      </c>
      <c r="E8" s="27">
        <v>0.1</v>
      </c>
      <c r="F8" s="26">
        <v>0.1</v>
      </c>
      <c r="G8" s="27">
        <v>0.1</v>
      </c>
      <c r="H8" s="26">
        <v>0.2</v>
      </c>
      <c r="I8" s="27">
        <v>0.2</v>
      </c>
      <c r="J8" s="26">
        <v>0.2</v>
      </c>
      <c r="K8" s="27">
        <v>0.3</v>
      </c>
      <c r="L8" s="26">
        <v>0.3</v>
      </c>
      <c r="M8" s="27">
        <v>0.3</v>
      </c>
      <c r="N8" s="26">
        <v>0.4</v>
      </c>
      <c r="O8" s="27">
        <v>0.4</v>
      </c>
      <c r="P8" s="26">
        <v>0.5</v>
      </c>
      <c r="Q8" s="27">
        <v>0.5</v>
      </c>
      <c r="R8" s="26">
        <v>0.6</v>
      </c>
      <c r="S8" s="27">
        <v>0.6</v>
      </c>
      <c r="T8" s="26">
        <v>0.8</v>
      </c>
      <c r="U8" s="28">
        <v>0.8</v>
      </c>
      <c r="V8" t="s">
        <v>20</v>
      </c>
      <c r="Z8">
        <v>2.42</v>
      </c>
      <c r="AA8">
        <v>0.01</v>
      </c>
      <c r="AB8">
        <v>0.03</v>
      </c>
      <c r="AC8">
        <v>7.0000000000000007E-2</v>
      </c>
      <c r="AD8">
        <v>0.09</v>
      </c>
      <c r="AE8">
        <v>0.12</v>
      </c>
      <c r="AF8">
        <v>0.15</v>
      </c>
      <c r="AG8">
        <v>0.18</v>
      </c>
      <c r="AH8">
        <v>0.22</v>
      </c>
      <c r="AI8">
        <v>0.23</v>
      </c>
      <c r="AJ8">
        <v>0.26</v>
      </c>
      <c r="AK8">
        <v>0.28999999999999998</v>
      </c>
      <c r="AL8">
        <v>0.32</v>
      </c>
      <c r="AM8">
        <v>0.35</v>
      </c>
      <c r="AN8">
        <v>0.4</v>
      </c>
      <c r="AO8">
        <v>0.44</v>
      </c>
      <c r="AP8">
        <v>0.51</v>
      </c>
      <c r="AQ8">
        <v>0.56000000000000005</v>
      </c>
      <c r="AR8">
        <v>0.62</v>
      </c>
      <c r="AS8">
        <v>0.76</v>
      </c>
      <c r="AT8">
        <v>0.8</v>
      </c>
    </row>
    <row r="9" spans="1:46">
      <c r="A9" s="6" t="s">
        <v>23</v>
      </c>
      <c r="B9" s="26">
        <v>0</v>
      </c>
      <c r="C9" s="27">
        <v>0</v>
      </c>
      <c r="D9" s="26">
        <v>0.1</v>
      </c>
      <c r="E9" s="27">
        <v>0.1</v>
      </c>
      <c r="F9" s="26">
        <v>0.1</v>
      </c>
      <c r="G9" s="27">
        <v>0.1</v>
      </c>
      <c r="H9" s="26">
        <v>0.2</v>
      </c>
      <c r="I9" s="27">
        <v>0.2</v>
      </c>
      <c r="J9" s="26">
        <v>0.2</v>
      </c>
      <c r="K9" s="27">
        <v>0.3</v>
      </c>
      <c r="L9" s="26">
        <v>0.3</v>
      </c>
      <c r="M9" s="27">
        <v>0.3</v>
      </c>
      <c r="N9" s="26">
        <v>0.4</v>
      </c>
      <c r="O9" s="27">
        <v>0.4</v>
      </c>
      <c r="P9" s="26">
        <v>0.4</v>
      </c>
      <c r="Q9" s="27">
        <v>0.5</v>
      </c>
      <c r="R9" s="26">
        <v>0.6</v>
      </c>
      <c r="S9" s="27">
        <v>0.6</v>
      </c>
      <c r="T9" s="26">
        <v>0.8</v>
      </c>
      <c r="U9" s="28">
        <v>0.8</v>
      </c>
      <c r="V9" t="s">
        <v>20</v>
      </c>
      <c r="Z9">
        <v>2.5</v>
      </c>
      <c r="AA9">
        <v>0.01</v>
      </c>
      <c r="AB9">
        <v>0.03</v>
      </c>
      <c r="AC9">
        <v>7.0000000000000007E-2</v>
      </c>
      <c r="AD9">
        <v>0.09</v>
      </c>
      <c r="AE9">
        <v>0.12</v>
      </c>
      <c r="AF9">
        <v>0.15</v>
      </c>
      <c r="AG9">
        <v>0.18</v>
      </c>
      <c r="AH9">
        <v>0.22</v>
      </c>
      <c r="AI9">
        <v>0.23</v>
      </c>
      <c r="AJ9">
        <v>0.26</v>
      </c>
      <c r="AK9">
        <v>0.28999999999999998</v>
      </c>
      <c r="AL9">
        <v>0.32</v>
      </c>
      <c r="AM9">
        <v>0.35</v>
      </c>
      <c r="AN9">
        <v>0.4</v>
      </c>
      <c r="AO9">
        <v>0.44</v>
      </c>
      <c r="AP9">
        <v>0.51</v>
      </c>
      <c r="AQ9">
        <v>0.56000000000000005</v>
      </c>
      <c r="AR9">
        <v>0.62</v>
      </c>
      <c r="AS9">
        <v>0.76</v>
      </c>
      <c r="AT9">
        <v>0.8</v>
      </c>
    </row>
    <row r="10" spans="1:46" ht="17" thickBot="1">
      <c r="A10" s="10" t="s">
        <v>24</v>
      </c>
      <c r="B10" s="29">
        <v>0</v>
      </c>
      <c r="C10" s="30">
        <v>0</v>
      </c>
      <c r="D10" s="29">
        <v>0.1</v>
      </c>
      <c r="E10" s="30">
        <v>0.1</v>
      </c>
      <c r="F10" s="29">
        <v>0.1</v>
      </c>
      <c r="G10" s="30">
        <v>0.2</v>
      </c>
      <c r="H10" s="29">
        <v>0.2</v>
      </c>
      <c r="I10" s="30">
        <v>0.2</v>
      </c>
      <c r="J10" s="29">
        <v>0.2</v>
      </c>
      <c r="K10" s="30">
        <v>0.3</v>
      </c>
      <c r="L10" s="29">
        <v>0.3</v>
      </c>
      <c r="M10" s="30">
        <v>0.3</v>
      </c>
      <c r="N10" s="29">
        <v>0.4</v>
      </c>
      <c r="O10" s="30">
        <v>0.4</v>
      </c>
      <c r="P10" s="29">
        <v>0.4</v>
      </c>
      <c r="Q10" s="30">
        <v>0.5</v>
      </c>
      <c r="R10" s="29">
        <v>0.6</v>
      </c>
      <c r="S10" s="30">
        <v>0.6</v>
      </c>
      <c r="T10" s="29">
        <v>0.8</v>
      </c>
      <c r="U10" s="31">
        <v>0.8</v>
      </c>
      <c r="V10" t="s">
        <v>20</v>
      </c>
      <c r="Z10">
        <v>2.58</v>
      </c>
      <c r="AA10">
        <v>0.01</v>
      </c>
      <c r="AB10">
        <v>0.03</v>
      </c>
      <c r="AC10">
        <v>7.0000000000000007E-2</v>
      </c>
      <c r="AD10">
        <v>0.09</v>
      </c>
      <c r="AE10">
        <v>0.12</v>
      </c>
      <c r="AF10">
        <v>0.15</v>
      </c>
      <c r="AG10">
        <v>0.18</v>
      </c>
      <c r="AH10">
        <v>0.22</v>
      </c>
      <c r="AI10">
        <v>0.23</v>
      </c>
      <c r="AJ10">
        <v>0.26</v>
      </c>
      <c r="AK10">
        <v>0.28999999999999998</v>
      </c>
      <c r="AL10">
        <v>0.32</v>
      </c>
      <c r="AM10">
        <v>0.35</v>
      </c>
      <c r="AN10">
        <v>0.4</v>
      </c>
      <c r="AO10">
        <v>0.43</v>
      </c>
      <c r="AP10">
        <v>0.51</v>
      </c>
      <c r="AQ10">
        <v>0.55000000000000004</v>
      </c>
      <c r="AR10">
        <v>0.62</v>
      </c>
      <c r="AS10">
        <v>0.76</v>
      </c>
      <c r="AT10">
        <v>0.8</v>
      </c>
    </row>
    <row r="11" spans="1:46">
      <c r="A11" s="6" t="s">
        <v>26</v>
      </c>
      <c r="B11" s="26">
        <v>0</v>
      </c>
      <c r="C11" s="27">
        <v>0</v>
      </c>
      <c r="D11" s="26">
        <v>0.1</v>
      </c>
      <c r="E11" s="27">
        <v>0.1</v>
      </c>
      <c r="F11" s="26">
        <v>0.1</v>
      </c>
      <c r="G11" s="27">
        <v>0.2</v>
      </c>
      <c r="H11" s="26">
        <v>0.2</v>
      </c>
      <c r="I11" s="27">
        <v>0.2</v>
      </c>
      <c r="J11" s="26">
        <v>0.2</v>
      </c>
      <c r="K11" s="27">
        <v>0.3</v>
      </c>
      <c r="L11" s="26">
        <v>0.3</v>
      </c>
      <c r="M11" s="27">
        <v>0.3</v>
      </c>
      <c r="N11" s="26">
        <v>0.3</v>
      </c>
      <c r="O11" s="27">
        <v>0.4</v>
      </c>
      <c r="P11" s="26">
        <v>0.4</v>
      </c>
      <c r="Q11" s="27">
        <v>0.5</v>
      </c>
      <c r="R11" s="26">
        <v>0.6</v>
      </c>
      <c r="S11" s="27">
        <v>0.6</v>
      </c>
      <c r="T11" s="26">
        <v>0.8</v>
      </c>
      <c r="U11" s="28">
        <v>0.8</v>
      </c>
      <c r="V11" t="s">
        <v>20</v>
      </c>
      <c r="Z11">
        <v>2.67</v>
      </c>
      <c r="AA11">
        <v>0.01</v>
      </c>
      <c r="AB11">
        <v>0.03</v>
      </c>
      <c r="AC11">
        <v>7.0000000000000007E-2</v>
      </c>
      <c r="AD11">
        <v>0.09</v>
      </c>
      <c r="AE11">
        <v>0.12</v>
      </c>
      <c r="AF11">
        <v>0.15</v>
      </c>
      <c r="AG11">
        <v>0.18</v>
      </c>
      <c r="AH11">
        <v>0.22</v>
      </c>
      <c r="AI11">
        <v>0.23</v>
      </c>
      <c r="AJ11">
        <v>0.26</v>
      </c>
      <c r="AK11">
        <v>0.28999999999999998</v>
      </c>
      <c r="AL11">
        <v>0.32</v>
      </c>
      <c r="AM11">
        <v>0.35</v>
      </c>
      <c r="AN11">
        <v>0.39</v>
      </c>
      <c r="AO11">
        <v>0.43</v>
      </c>
      <c r="AP11">
        <v>0.51</v>
      </c>
      <c r="AQ11">
        <v>0.55000000000000004</v>
      </c>
      <c r="AR11">
        <v>0.62</v>
      </c>
      <c r="AS11">
        <v>0.76</v>
      </c>
      <c r="AT11">
        <v>0.8</v>
      </c>
    </row>
    <row r="12" spans="1:46">
      <c r="A12" s="6" t="s">
        <v>22</v>
      </c>
      <c r="B12" s="26">
        <v>0</v>
      </c>
      <c r="C12" s="27">
        <v>0</v>
      </c>
      <c r="D12" s="26">
        <v>0.1</v>
      </c>
      <c r="E12" s="27">
        <v>0.1</v>
      </c>
      <c r="F12" s="26">
        <v>0.1</v>
      </c>
      <c r="G12" s="27">
        <v>0.2</v>
      </c>
      <c r="H12" s="26">
        <v>0.2</v>
      </c>
      <c r="I12" s="27">
        <v>0.2</v>
      </c>
      <c r="J12" s="26">
        <v>0.2</v>
      </c>
      <c r="K12" s="27">
        <v>0.3</v>
      </c>
      <c r="L12" s="26">
        <v>0.3</v>
      </c>
      <c r="M12" s="27">
        <v>0.3</v>
      </c>
      <c r="N12" s="26">
        <v>0.3</v>
      </c>
      <c r="O12" s="27">
        <v>0.4</v>
      </c>
      <c r="P12" s="26">
        <v>0.4</v>
      </c>
      <c r="Q12" s="27">
        <v>0.5</v>
      </c>
      <c r="R12" s="26">
        <v>0.5</v>
      </c>
      <c r="S12" s="27">
        <v>0.6</v>
      </c>
      <c r="T12" s="26">
        <v>0.8</v>
      </c>
      <c r="U12" s="28">
        <v>0.8</v>
      </c>
      <c r="V12" t="s">
        <v>20</v>
      </c>
      <c r="Z12">
        <v>2.75</v>
      </c>
      <c r="AA12">
        <v>0.01</v>
      </c>
      <c r="AB12">
        <v>0.03</v>
      </c>
      <c r="AC12">
        <v>7.0000000000000007E-2</v>
      </c>
      <c r="AD12">
        <v>0.09</v>
      </c>
      <c r="AE12">
        <v>0.12</v>
      </c>
      <c r="AF12">
        <v>0.15</v>
      </c>
      <c r="AG12">
        <v>0.18</v>
      </c>
      <c r="AH12">
        <v>0.22</v>
      </c>
      <c r="AI12">
        <v>0.23</v>
      </c>
      <c r="AJ12">
        <v>0.26</v>
      </c>
      <c r="AK12">
        <v>0.28999999999999998</v>
      </c>
      <c r="AL12">
        <v>0.32</v>
      </c>
      <c r="AM12">
        <v>0.35</v>
      </c>
      <c r="AN12">
        <v>0.39</v>
      </c>
      <c r="AO12">
        <v>0.43</v>
      </c>
      <c r="AP12">
        <v>0.51</v>
      </c>
      <c r="AQ12">
        <v>0.55000000000000004</v>
      </c>
      <c r="AR12">
        <v>0.62</v>
      </c>
      <c r="AS12">
        <v>0.76</v>
      </c>
      <c r="AT12">
        <v>0.8</v>
      </c>
    </row>
    <row r="13" spans="1:46">
      <c r="A13" s="6" t="s">
        <v>23</v>
      </c>
      <c r="B13" s="26">
        <v>0</v>
      </c>
      <c r="C13" s="27">
        <v>0</v>
      </c>
      <c r="D13" s="26">
        <v>0.1</v>
      </c>
      <c r="E13" s="27">
        <v>0.1</v>
      </c>
      <c r="F13" s="26">
        <v>0.1</v>
      </c>
      <c r="G13" s="27">
        <v>0.2</v>
      </c>
      <c r="H13" s="26">
        <v>0.2</v>
      </c>
      <c r="I13" s="27">
        <v>0.2</v>
      </c>
      <c r="J13" s="26">
        <v>0.2</v>
      </c>
      <c r="K13" s="27">
        <v>0.3</v>
      </c>
      <c r="L13" s="26">
        <v>0.3</v>
      </c>
      <c r="M13" s="27">
        <v>0.3</v>
      </c>
      <c r="N13" s="26">
        <v>0.3</v>
      </c>
      <c r="O13" s="27">
        <v>0.4</v>
      </c>
      <c r="P13" s="26">
        <v>0.4</v>
      </c>
      <c r="Q13" s="27">
        <v>0.5</v>
      </c>
      <c r="R13" s="26">
        <v>0.5</v>
      </c>
      <c r="S13" s="27">
        <v>0.6</v>
      </c>
      <c r="T13" s="26">
        <v>0.7</v>
      </c>
      <c r="U13" s="28">
        <v>0.8</v>
      </c>
      <c r="V13" t="s">
        <v>20</v>
      </c>
      <c r="Z13">
        <v>2.83</v>
      </c>
      <c r="AA13">
        <v>0.01</v>
      </c>
      <c r="AB13">
        <v>0.03</v>
      </c>
      <c r="AC13">
        <v>0.08</v>
      </c>
      <c r="AD13">
        <v>0.09</v>
      </c>
      <c r="AE13">
        <v>0.12</v>
      </c>
      <c r="AF13">
        <v>0.15</v>
      </c>
      <c r="AG13">
        <v>0.18</v>
      </c>
      <c r="AH13">
        <v>0.22</v>
      </c>
      <c r="AI13">
        <v>0.23</v>
      </c>
      <c r="AJ13">
        <v>0.26</v>
      </c>
      <c r="AK13">
        <v>0.28999999999999998</v>
      </c>
      <c r="AL13">
        <v>0.32</v>
      </c>
      <c r="AM13">
        <v>0.35</v>
      </c>
      <c r="AN13">
        <v>0.39</v>
      </c>
      <c r="AO13">
        <v>0.43</v>
      </c>
      <c r="AP13">
        <v>0.51</v>
      </c>
      <c r="AQ13">
        <v>0.55000000000000004</v>
      </c>
      <c r="AR13">
        <v>0.62</v>
      </c>
      <c r="AS13">
        <v>0.75</v>
      </c>
      <c r="AT13">
        <v>0.79</v>
      </c>
    </row>
    <row r="14" spans="1:46" ht="17" thickBot="1">
      <c r="A14" s="10" t="s">
        <v>24</v>
      </c>
      <c r="B14" s="29">
        <v>0</v>
      </c>
      <c r="C14" s="30">
        <v>0</v>
      </c>
      <c r="D14" s="29">
        <v>0.1</v>
      </c>
      <c r="E14" s="30">
        <v>0.1</v>
      </c>
      <c r="F14" s="29">
        <v>0.1</v>
      </c>
      <c r="G14" s="30">
        <v>0.2</v>
      </c>
      <c r="H14" s="29">
        <v>0.2</v>
      </c>
      <c r="I14" s="30">
        <v>0.2</v>
      </c>
      <c r="J14" s="29">
        <v>0.2</v>
      </c>
      <c r="K14" s="30">
        <v>0.3</v>
      </c>
      <c r="L14" s="29">
        <v>0.3</v>
      </c>
      <c r="M14" s="30">
        <v>0.3</v>
      </c>
      <c r="N14" s="29">
        <v>0.3</v>
      </c>
      <c r="O14" s="30">
        <v>0.4</v>
      </c>
      <c r="P14" s="29">
        <v>0.4</v>
      </c>
      <c r="Q14" s="30">
        <v>0.5</v>
      </c>
      <c r="R14" s="29">
        <v>0.5</v>
      </c>
      <c r="S14" s="30">
        <v>0.6</v>
      </c>
      <c r="T14" s="29">
        <v>0.7</v>
      </c>
      <c r="U14" s="31">
        <v>0.8</v>
      </c>
      <c r="V14" t="s">
        <v>20</v>
      </c>
      <c r="Z14">
        <v>2.92</v>
      </c>
      <c r="AA14">
        <v>0.01</v>
      </c>
      <c r="AB14">
        <v>0.03</v>
      </c>
      <c r="AC14">
        <v>0.08</v>
      </c>
      <c r="AD14">
        <v>0.09</v>
      </c>
      <c r="AE14">
        <v>0.12</v>
      </c>
      <c r="AF14">
        <v>0.15</v>
      </c>
      <c r="AG14">
        <v>0.18</v>
      </c>
      <c r="AH14">
        <v>0.22</v>
      </c>
      <c r="AI14">
        <v>0.23</v>
      </c>
      <c r="AJ14">
        <v>0.26</v>
      </c>
      <c r="AK14">
        <v>0.28999999999999998</v>
      </c>
      <c r="AL14">
        <v>0.32</v>
      </c>
      <c r="AM14">
        <v>0.35</v>
      </c>
      <c r="AN14">
        <v>0.39</v>
      </c>
      <c r="AO14">
        <v>0.43</v>
      </c>
      <c r="AP14">
        <v>0.5</v>
      </c>
      <c r="AQ14">
        <v>0.55000000000000004</v>
      </c>
      <c r="AR14">
        <v>0.62</v>
      </c>
      <c r="AS14">
        <v>0.75</v>
      </c>
      <c r="AT14">
        <v>0.79</v>
      </c>
    </row>
    <row r="15" spans="1:46">
      <c r="A15" s="6" t="s">
        <v>27</v>
      </c>
      <c r="B15" s="26">
        <v>0</v>
      </c>
      <c r="C15" s="27">
        <v>0</v>
      </c>
      <c r="D15" s="26">
        <v>0.1</v>
      </c>
      <c r="E15" s="27">
        <v>0.1</v>
      </c>
      <c r="F15" s="26">
        <v>0.1</v>
      </c>
      <c r="G15" s="27">
        <v>0.2</v>
      </c>
      <c r="H15" s="26">
        <v>0.2</v>
      </c>
      <c r="I15" s="27">
        <v>0.2</v>
      </c>
      <c r="J15" s="26">
        <v>0.2</v>
      </c>
      <c r="K15" s="27">
        <v>0.3</v>
      </c>
      <c r="L15" s="26">
        <v>0.3</v>
      </c>
      <c r="M15" s="27">
        <v>0.3</v>
      </c>
      <c r="N15" s="26">
        <v>0.3</v>
      </c>
      <c r="O15" s="27">
        <v>0.4</v>
      </c>
      <c r="P15" s="26">
        <v>0.4</v>
      </c>
      <c r="Q15" s="27">
        <v>0.5</v>
      </c>
      <c r="R15" s="26">
        <v>0.5</v>
      </c>
      <c r="S15" s="27">
        <v>0.6</v>
      </c>
      <c r="T15" s="26">
        <v>0.7</v>
      </c>
      <c r="U15" s="28">
        <v>0.8</v>
      </c>
      <c r="V15" t="s">
        <v>20</v>
      </c>
      <c r="Z15">
        <v>3</v>
      </c>
      <c r="AA15">
        <v>0.01</v>
      </c>
      <c r="AB15">
        <v>0.03</v>
      </c>
      <c r="AC15">
        <v>0.08</v>
      </c>
      <c r="AD15">
        <v>0.09</v>
      </c>
      <c r="AE15">
        <v>0.12</v>
      </c>
      <c r="AF15">
        <v>0.15</v>
      </c>
      <c r="AG15">
        <v>0.18</v>
      </c>
      <c r="AH15">
        <v>0.22</v>
      </c>
      <c r="AI15">
        <v>0.23</v>
      </c>
      <c r="AJ15">
        <v>0.26</v>
      </c>
      <c r="AK15">
        <v>0.28999999999999998</v>
      </c>
      <c r="AL15">
        <v>0.32</v>
      </c>
      <c r="AM15">
        <v>0.35</v>
      </c>
      <c r="AN15">
        <v>0.39</v>
      </c>
      <c r="AO15">
        <v>0.43</v>
      </c>
      <c r="AP15">
        <v>0.5</v>
      </c>
      <c r="AQ15">
        <v>0.55000000000000004</v>
      </c>
      <c r="AR15">
        <v>0.62</v>
      </c>
      <c r="AS15">
        <v>0.75</v>
      </c>
      <c r="AT15">
        <v>0.79</v>
      </c>
    </row>
    <row r="16" spans="1:46">
      <c r="A16" s="6" t="s">
        <v>22</v>
      </c>
      <c r="B16" s="26">
        <v>0</v>
      </c>
      <c r="C16" s="27">
        <v>0</v>
      </c>
      <c r="D16" s="26">
        <v>0.1</v>
      </c>
      <c r="E16" s="27">
        <v>0.1</v>
      </c>
      <c r="F16" s="26">
        <v>0.1</v>
      </c>
      <c r="G16" s="27">
        <v>0.2</v>
      </c>
      <c r="H16" s="26">
        <v>0.2</v>
      </c>
      <c r="I16" s="27">
        <v>0.2</v>
      </c>
      <c r="J16" s="26">
        <v>0.2</v>
      </c>
      <c r="K16" s="27">
        <v>0.3</v>
      </c>
      <c r="L16" s="26">
        <v>0.3</v>
      </c>
      <c r="M16" s="27">
        <v>0.3</v>
      </c>
      <c r="N16" s="26">
        <v>0.3</v>
      </c>
      <c r="O16" s="27">
        <v>0.4</v>
      </c>
      <c r="P16" s="26">
        <v>0.4</v>
      </c>
      <c r="Q16" s="27">
        <v>0.5</v>
      </c>
      <c r="R16" s="26">
        <v>0.5</v>
      </c>
      <c r="S16" s="27">
        <v>0.6</v>
      </c>
      <c r="T16" s="26">
        <v>0.7</v>
      </c>
      <c r="U16" s="28">
        <v>0.8</v>
      </c>
      <c r="V16" t="s">
        <v>20</v>
      </c>
      <c r="Z16">
        <v>3.08</v>
      </c>
      <c r="AA16">
        <v>0.01</v>
      </c>
      <c r="AB16">
        <v>0.03</v>
      </c>
      <c r="AC16">
        <v>0.08</v>
      </c>
      <c r="AD16">
        <v>0.09</v>
      </c>
      <c r="AE16">
        <v>0.12</v>
      </c>
      <c r="AF16">
        <v>0.15</v>
      </c>
      <c r="AG16">
        <v>0.18</v>
      </c>
      <c r="AH16">
        <v>0.22</v>
      </c>
      <c r="AI16">
        <v>0.23</v>
      </c>
      <c r="AJ16">
        <v>0.26</v>
      </c>
      <c r="AK16">
        <v>0.28999999999999998</v>
      </c>
      <c r="AL16">
        <v>0.32</v>
      </c>
      <c r="AM16">
        <v>0.35</v>
      </c>
      <c r="AN16">
        <v>0.39</v>
      </c>
      <c r="AO16">
        <v>0.43</v>
      </c>
      <c r="AP16">
        <v>0.5</v>
      </c>
      <c r="AQ16">
        <v>0.54</v>
      </c>
      <c r="AR16">
        <v>0.62</v>
      </c>
      <c r="AS16">
        <v>0.75</v>
      </c>
      <c r="AT16">
        <v>0.79</v>
      </c>
    </row>
    <row r="17" spans="1:46">
      <c r="A17" s="6" t="s">
        <v>23</v>
      </c>
      <c r="B17" s="26">
        <v>0</v>
      </c>
      <c r="C17" s="27">
        <v>0</v>
      </c>
      <c r="D17" s="26">
        <v>0.1</v>
      </c>
      <c r="E17" s="27">
        <v>0.1</v>
      </c>
      <c r="F17" s="26">
        <v>0.1</v>
      </c>
      <c r="G17" s="27">
        <v>0.2</v>
      </c>
      <c r="H17" s="26">
        <v>0.2</v>
      </c>
      <c r="I17" s="27">
        <v>0.2</v>
      </c>
      <c r="J17" s="26">
        <v>0.2</v>
      </c>
      <c r="K17" s="27">
        <v>0.3</v>
      </c>
      <c r="L17" s="26">
        <v>0.3</v>
      </c>
      <c r="M17" s="27">
        <v>0.3</v>
      </c>
      <c r="N17" s="26">
        <v>0.3</v>
      </c>
      <c r="O17" s="27">
        <v>0.4</v>
      </c>
      <c r="P17" s="26">
        <v>0.4</v>
      </c>
      <c r="Q17" s="27">
        <v>0.5</v>
      </c>
      <c r="R17" s="26">
        <v>0.5</v>
      </c>
      <c r="S17" s="27">
        <v>0.6</v>
      </c>
      <c r="T17" s="26">
        <v>0.7</v>
      </c>
      <c r="U17" s="28">
        <v>0.8</v>
      </c>
      <c r="V17" t="s">
        <v>20</v>
      </c>
      <c r="Z17">
        <v>3.17</v>
      </c>
      <c r="AA17">
        <v>0.01</v>
      </c>
      <c r="AB17">
        <v>0.04</v>
      </c>
      <c r="AC17">
        <v>0.08</v>
      </c>
      <c r="AD17">
        <v>0.09</v>
      </c>
      <c r="AE17">
        <v>0.12</v>
      </c>
      <c r="AF17">
        <v>0.15</v>
      </c>
      <c r="AG17">
        <v>0.18</v>
      </c>
      <c r="AH17">
        <v>0.22</v>
      </c>
      <c r="AI17">
        <v>0.23</v>
      </c>
      <c r="AJ17">
        <v>0.26</v>
      </c>
      <c r="AK17">
        <v>0.28999999999999998</v>
      </c>
      <c r="AL17">
        <v>0.32</v>
      </c>
      <c r="AM17">
        <v>0.34</v>
      </c>
      <c r="AN17">
        <v>0.39</v>
      </c>
      <c r="AO17">
        <v>0.42</v>
      </c>
      <c r="AP17">
        <v>0.5</v>
      </c>
      <c r="AQ17">
        <v>0.54</v>
      </c>
      <c r="AR17">
        <v>0.62</v>
      </c>
      <c r="AS17">
        <v>0.75</v>
      </c>
      <c r="AT17">
        <v>0.79</v>
      </c>
    </row>
    <row r="18" spans="1:46" ht="17" thickBot="1">
      <c r="A18" s="10" t="s">
        <v>24</v>
      </c>
      <c r="B18" s="29">
        <v>0</v>
      </c>
      <c r="C18" s="30">
        <v>0</v>
      </c>
      <c r="D18" s="29">
        <v>0.1</v>
      </c>
      <c r="E18" s="30">
        <v>0.1</v>
      </c>
      <c r="F18" s="29">
        <v>0.1</v>
      </c>
      <c r="G18" s="30">
        <v>0.2</v>
      </c>
      <c r="H18" s="29">
        <v>0.2</v>
      </c>
      <c r="I18" s="30">
        <v>0.2</v>
      </c>
      <c r="J18" s="29">
        <v>0.2</v>
      </c>
      <c r="K18" s="30">
        <v>0.3</v>
      </c>
      <c r="L18" s="29">
        <v>0.3</v>
      </c>
      <c r="M18" s="30">
        <v>0.3</v>
      </c>
      <c r="N18" s="29">
        <v>0.3</v>
      </c>
      <c r="O18" s="30">
        <v>0.4</v>
      </c>
      <c r="P18" s="29">
        <v>0.4</v>
      </c>
      <c r="Q18" s="30">
        <v>0.5</v>
      </c>
      <c r="R18" s="29">
        <v>0.5</v>
      </c>
      <c r="S18" s="30">
        <v>0.6</v>
      </c>
      <c r="T18" s="29">
        <v>0.7</v>
      </c>
      <c r="U18" s="31">
        <v>0.8</v>
      </c>
      <c r="V18" t="s">
        <v>20</v>
      </c>
      <c r="Z18">
        <v>3.25</v>
      </c>
      <c r="AA18">
        <v>0.01</v>
      </c>
      <c r="AB18">
        <v>0.04</v>
      </c>
      <c r="AC18">
        <v>0.08</v>
      </c>
      <c r="AD18">
        <v>0.09</v>
      </c>
      <c r="AE18">
        <v>0.12</v>
      </c>
      <c r="AF18">
        <v>0.15</v>
      </c>
      <c r="AG18">
        <v>0.18</v>
      </c>
      <c r="AH18">
        <v>0.22</v>
      </c>
      <c r="AI18">
        <v>0.23</v>
      </c>
      <c r="AJ18">
        <v>0.26</v>
      </c>
      <c r="AK18">
        <v>0.28999999999999998</v>
      </c>
      <c r="AL18">
        <v>0.32</v>
      </c>
      <c r="AM18">
        <v>0.34</v>
      </c>
      <c r="AN18">
        <v>0.38</v>
      </c>
      <c r="AO18">
        <v>0.42</v>
      </c>
      <c r="AP18">
        <v>0.5</v>
      </c>
      <c r="AQ18">
        <v>0.54</v>
      </c>
      <c r="AR18">
        <v>0.62</v>
      </c>
      <c r="AS18">
        <v>0.75</v>
      </c>
      <c r="AT18">
        <v>0.79</v>
      </c>
    </row>
    <row r="19" spans="1:46">
      <c r="A19" s="6" t="s">
        <v>28</v>
      </c>
      <c r="B19" s="26">
        <v>0</v>
      </c>
      <c r="C19" s="27">
        <v>0.1</v>
      </c>
      <c r="D19" s="26">
        <v>0.1</v>
      </c>
      <c r="E19" s="27">
        <v>0.1</v>
      </c>
      <c r="F19" s="26">
        <v>0.1</v>
      </c>
      <c r="G19" s="27">
        <v>0.2</v>
      </c>
      <c r="H19" s="26">
        <v>0.2</v>
      </c>
      <c r="I19" s="27">
        <v>0.2</v>
      </c>
      <c r="J19" s="26">
        <v>0.2</v>
      </c>
      <c r="K19" s="27">
        <v>0.3</v>
      </c>
      <c r="L19" s="26">
        <v>0.3</v>
      </c>
      <c r="M19" s="27">
        <v>0.3</v>
      </c>
      <c r="N19" s="26">
        <v>0.3</v>
      </c>
      <c r="O19" s="27">
        <v>0.4</v>
      </c>
      <c r="P19" s="26">
        <v>0.4</v>
      </c>
      <c r="Q19" s="27">
        <v>0.5</v>
      </c>
      <c r="R19" s="26">
        <v>0.5</v>
      </c>
      <c r="S19" s="27">
        <v>0.6</v>
      </c>
      <c r="T19" s="26">
        <v>0.8</v>
      </c>
      <c r="U19" s="28">
        <v>0.8</v>
      </c>
      <c r="V19" t="s">
        <v>20</v>
      </c>
      <c r="Z19">
        <v>3.33</v>
      </c>
      <c r="AA19">
        <v>0.01</v>
      </c>
      <c r="AB19">
        <v>0.04</v>
      </c>
      <c r="AC19">
        <v>0.08</v>
      </c>
      <c r="AD19">
        <v>0.09</v>
      </c>
      <c r="AE19">
        <v>0.12</v>
      </c>
      <c r="AF19">
        <v>0.15</v>
      </c>
      <c r="AG19">
        <v>0.19</v>
      </c>
      <c r="AH19">
        <v>0.22</v>
      </c>
      <c r="AI19">
        <v>0.23</v>
      </c>
      <c r="AJ19">
        <v>0.26</v>
      </c>
      <c r="AK19">
        <v>0.28999999999999998</v>
      </c>
      <c r="AL19">
        <v>0.32</v>
      </c>
      <c r="AM19">
        <v>0.34</v>
      </c>
      <c r="AN19">
        <v>0.38</v>
      </c>
      <c r="AO19">
        <v>0.42</v>
      </c>
      <c r="AP19">
        <v>0.5</v>
      </c>
      <c r="AQ19">
        <v>0.54</v>
      </c>
      <c r="AR19">
        <v>0.62</v>
      </c>
      <c r="AS19">
        <v>0.75</v>
      </c>
      <c r="AT19">
        <v>0.79</v>
      </c>
    </row>
    <row r="20" spans="1:46">
      <c r="A20" s="6" t="s">
        <v>22</v>
      </c>
      <c r="B20" s="26">
        <v>0</v>
      </c>
      <c r="C20" s="27">
        <v>0.1</v>
      </c>
      <c r="D20" s="26">
        <v>0.1</v>
      </c>
      <c r="E20" s="27">
        <v>0.1</v>
      </c>
      <c r="F20" s="26">
        <v>0.1</v>
      </c>
      <c r="G20" s="27">
        <v>0.2</v>
      </c>
      <c r="H20" s="26">
        <v>0.2</v>
      </c>
      <c r="I20" s="27">
        <v>0.2</v>
      </c>
      <c r="J20" s="26">
        <v>0.2</v>
      </c>
      <c r="K20" s="27">
        <v>0.3</v>
      </c>
      <c r="L20" s="26">
        <v>0.3</v>
      </c>
      <c r="M20" s="27">
        <v>0.3</v>
      </c>
      <c r="N20" s="26">
        <v>0.3</v>
      </c>
      <c r="O20" s="27">
        <v>0.4</v>
      </c>
      <c r="P20" s="26">
        <v>0.4</v>
      </c>
      <c r="Q20" s="27">
        <v>0.5</v>
      </c>
      <c r="R20" s="26">
        <v>0.5</v>
      </c>
      <c r="S20" s="27">
        <v>0.6</v>
      </c>
      <c r="T20" s="26">
        <v>0.8</v>
      </c>
      <c r="U20" s="28">
        <v>0.8</v>
      </c>
      <c r="V20" t="s">
        <v>20</v>
      </c>
      <c r="Z20">
        <v>3.42</v>
      </c>
      <c r="AA20">
        <v>0.01</v>
      </c>
      <c r="AB20">
        <v>0.04</v>
      </c>
      <c r="AC20">
        <v>0.08</v>
      </c>
      <c r="AD20">
        <v>0.09</v>
      </c>
      <c r="AE20">
        <v>0.12</v>
      </c>
      <c r="AF20">
        <v>0.15</v>
      </c>
      <c r="AG20">
        <v>0.19</v>
      </c>
      <c r="AH20">
        <v>0.22</v>
      </c>
      <c r="AI20">
        <v>0.23</v>
      </c>
      <c r="AJ20">
        <v>0.26</v>
      </c>
      <c r="AK20">
        <v>0.28999999999999998</v>
      </c>
      <c r="AL20">
        <v>0.32</v>
      </c>
      <c r="AM20">
        <v>0.34</v>
      </c>
      <c r="AN20">
        <v>0.38</v>
      </c>
      <c r="AO20">
        <v>0.42</v>
      </c>
      <c r="AP20">
        <v>0.5</v>
      </c>
      <c r="AQ20">
        <v>0.54</v>
      </c>
      <c r="AR20">
        <v>0.62</v>
      </c>
      <c r="AS20">
        <v>0.75</v>
      </c>
      <c r="AT20">
        <v>0.79</v>
      </c>
    </row>
    <row r="21" spans="1:46">
      <c r="A21" s="6" t="s">
        <v>23</v>
      </c>
      <c r="B21" s="26">
        <v>0</v>
      </c>
      <c r="C21" s="27">
        <v>0.1</v>
      </c>
      <c r="D21" s="26">
        <v>0.1</v>
      </c>
      <c r="E21" s="27">
        <v>0.1</v>
      </c>
      <c r="F21" s="26">
        <v>0.1</v>
      </c>
      <c r="G21" s="27">
        <v>0.2</v>
      </c>
      <c r="H21" s="26">
        <v>0.2</v>
      </c>
      <c r="I21" s="27">
        <v>0.2</v>
      </c>
      <c r="J21" s="26">
        <v>0.2</v>
      </c>
      <c r="K21" s="27">
        <v>0.3</v>
      </c>
      <c r="L21" s="26">
        <v>0.3</v>
      </c>
      <c r="M21" s="27">
        <v>0.3</v>
      </c>
      <c r="N21" s="26">
        <v>0.4</v>
      </c>
      <c r="O21" s="27">
        <v>0.4</v>
      </c>
      <c r="P21" s="26">
        <v>0.4</v>
      </c>
      <c r="Q21" s="27">
        <v>0.5</v>
      </c>
      <c r="R21" s="26">
        <v>0.5</v>
      </c>
      <c r="S21" s="27">
        <v>0.6</v>
      </c>
      <c r="T21" s="26">
        <v>0.8</v>
      </c>
      <c r="U21" s="28">
        <v>0.8</v>
      </c>
      <c r="V21" t="s">
        <v>20</v>
      </c>
      <c r="Z21">
        <v>3.5</v>
      </c>
      <c r="AA21">
        <v>0.01</v>
      </c>
      <c r="AB21">
        <v>0.04</v>
      </c>
      <c r="AC21">
        <v>0.08</v>
      </c>
      <c r="AD21">
        <v>0.1</v>
      </c>
      <c r="AE21">
        <v>0.12</v>
      </c>
      <c r="AF21">
        <v>0.16</v>
      </c>
      <c r="AG21">
        <v>0.19</v>
      </c>
      <c r="AH21">
        <v>0.22</v>
      </c>
      <c r="AI21">
        <v>0.23</v>
      </c>
      <c r="AJ21">
        <v>0.26</v>
      </c>
      <c r="AK21">
        <v>0.28999999999999998</v>
      </c>
      <c r="AL21">
        <v>0.32</v>
      </c>
      <c r="AM21">
        <v>0.34</v>
      </c>
      <c r="AN21">
        <v>0.38</v>
      </c>
      <c r="AO21">
        <v>0.42</v>
      </c>
      <c r="AP21">
        <v>0.49</v>
      </c>
      <c r="AQ21">
        <v>0.54</v>
      </c>
      <c r="AR21">
        <v>0.62</v>
      </c>
      <c r="AS21">
        <v>0.75</v>
      </c>
      <c r="AT21">
        <v>0.79</v>
      </c>
    </row>
    <row r="22" spans="1:46" ht="17" thickBot="1">
      <c r="A22" s="10" t="s">
        <v>24</v>
      </c>
      <c r="B22" s="29">
        <v>0</v>
      </c>
      <c r="C22" s="30">
        <v>0.1</v>
      </c>
      <c r="D22" s="29">
        <v>0.1</v>
      </c>
      <c r="E22" s="30">
        <v>0.1</v>
      </c>
      <c r="F22" s="29">
        <v>0.1</v>
      </c>
      <c r="G22" s="30">
        <v>0.2</v>
      </c>
      <c r="H22" s="29">
        <v>0.2</v>
      </c>
      <c r="I22" s="30">
        <v>0.2</v>
      </c>
      <c r="J22" s="29">
        <v>0.2</v>
      </c>
      <c r="K22" s="30">
        <v>0.3</v>
      </c>
      <c r="L22" s="29">
        <v>0.3</v>
      </c>
      <c r="M22" s="30">
        <v>0.3</v>
      </c>
      <c r="N22" s="29">
        <v>0.4</v>
      </c>
      <c r="O22" s="30">
        <v>0.4</v>
      </c>
      <c r="P22" s="29">
        <v>0.4</v>
      </c>
      <c r="Q22" s="30">
        <v>0.5</v>
      </c>
      <c r="R22" s="29">
        <v>0.6</v>
      </c>
      <c r="S22" s="30">
        <v>0.7</v>
      </c>
      <c r="T22" s="29">
        <v>0.8</v>
      </c>
      <c r="U22" s="31">
        <v>0.8</v>
      </c>
      <c r="V22" t="s">
        <v>20</v>
      </c>
      <c r="Z22">
        <v>3.58</v>
      </c>
      <c r="AA22">
        <v>0.01</v>
      </c>
      <c r="AB22">
        <v>0.04</v>
      </c>
      <c r="AC22">
        <v>0.08</v>
      </c>
      <c r="AD22">
        <v>0.1</v>
      </c>
      <c r="AE22">
        <v>0.12</v>
      </c>
      <c r="AF22">
        <v>0.16</v>
      </c>
      <c r="AG22">
        <v>0.19</v>
      </c>
      <c r="AH22">
        <v>0.22</v>
      </c>
      <c r="AI22">
        <v>0.23</v>
      </c>
      <c r="AJ22">
        <v>0.26</v>
      </c>
      <c r="AK22">
        <v>0.28999999999999998</v>
      </c>
      <c r="AL22">
        <v>0.32</v>
      </c>
      <c r="AM22">
        <v>0.34</v>
      </c>
      <c r="AN22">
        <v>0.38</v>
      </c>
      <c r="AO22">
        <v>0.42</v>
      </c>
      <c r="AP22">
        <v>0.49</v>
      </c>
      <c r="AQ22">
        <v>0.54</v>
      </c>
      <c r="AR22">
        <v>0.62</v>
      </c>
      <c r="AS22">
        <v>0.74</v>
      </c>
      <c r="AT22">
        <v>0.79</v>
      </c>
    </row>
    <row r="23" spans="1:46">
      <c r="A23" s="6" t="s">
        <v>29</v>
      </c>
      <c r="B23" s="26">
        <v>0</v>
      </c>
      <c r="C23" s="27">
        <v>0.1</v>
      </c>
      <c r="D23" s="26">
        <v>0.1</v>
      </c>
      <c r="E23" s="27">
        <v>0.1</v>
      </c>
      <c r="F23" s="26">
        <v>0.2</v>
      </c>
      <c r="G23" s="27">
        <v>0.2</v>
      </c>
      <c r="H23" s="26">
        <v>0.2</v>
      </c>
      <c r="I23" s="27">
        <v>0.2</v>
      </c>
      <c r="J23" s="26">
        <v>0.2</v>
      </c>
      <c r="K23" s="27">
        <v>0.3</v>
      </c>
      <c r="L23" s="26">
        <v>0.3</v>
      </c>
      <c r="M23" s="27">
        <v>0.3</v>
      </c>
      <c r="N23" s="26">
        <v>0.4</v>
      </c>
      <c r="O23" s="27">
        <v>0.4</v>
      </c>
      <c r="P23" s="26">
        <v>0.4</v>
      </c>
      <c r="Q23" s="27">
        <v>0.5</v>
      </c>
      <c r="R23" s="26">
        <v>0.6</v>
      </c>
      <c r="S23" s="27">
        <v>0.7</v>
      </c>
      <c r="T23" s="26">
        <v>0.8</v>
      </c>
      <c r="U23" s="28">
        <v>0.8</v>
      </c>
      <c r="V23" t="s">
        <v>20</v>
      </c>
      <c r="Z23">
        <v>3.67</v>
      </c>
      <c r="AA23">
        <v>0.01</v>
      </c>
      <c r="AB23">
        <v>0.04</v>
      </c>
      <c r="AC23">
        <v>0.08</v>
      </c>
      <c r="AD23">
        <v>0.1</v>
      </c>
      <c r="AE23">
        <v>0.12</v>
      </c>
      <c r="AF23">
        <v>0.16</v>
      </c>
      <c r="AG23">
        <v>0.19</v>
      </c>
      <c r="AH23">
        <v>0.22</v>
      </c>
      <c r="AI23">
        <v>0.23</v>
      </c>
      <c r="AJ23">
        <v>0.26</v>
      </c>
      <c r="AK23">
        <v>0.28999999999999998</v>
      </c>
      <c r="AL23">
        <v>0.31</v>
      </c>
      <c r="AM23">
        <v>0.34</v>
      </c>
      <c r="AN23">
        <v>0.38</v>
      </c>
      <c r="AO23">
        <v>0.42</v>
      </c>
      <c r="AP23">
        <v>0.49</v>
      </c>
      <c r="AQ23">
        <v>0.54</v>
      </c>
      <c r="AR23">
        <v>0.62</v>
      </c>
      <c r="AS23">
        <v>0.74</v>
      </c>
      <c r="AT23">
        <v>0.79</v>
      </c>
    </row>
    <row r="24" spans="1:46">
      <c r="A24" s="6" t="s">
        <v>22</v>
      </c>
      <c r="B24" s="26">
        <v>0</v>
      </c>
      <c r="C24" s="27">
        <v>0.1</v>
      </c>
      <c r="D24" s="26">
        <v>0.1</v>
      </c>
      <c r="E24" s="27">
        <v>0.1</v>
      </c>
      <c r="F24" s="26">
        <v>0.2</v>
      </c>
      <c r="G24" s="27">
        <v>0.2</v>
      </c>
      <c r="H24" s="26">
        <v>0.2</v>
      </c>
      <c r="I24" s="27">
        <v>0.2</v>
      </c>
      <c r="J24" s="26">
        <v>0.3</v>
      </c>
      <c r="K24" s="27">
        <v>0.3</v>
      </c>
      <c r="L24" s="26">
        <v>0.3</v>
      </c>
      <c r="M24" s="27">
        <v>0.3</v>
      </c>
      <c r="N24" s="26">
        <v>0.4</v>
      </c>
      <c r="O24" s="27">
        <v>0.4</v>
      </c>
      <c r="P24" s="26">
        <v>0.4</v>
      </c>
      <c r="Q24" s="27">
        <v>0.5</v>
      </c>
      <c r="R24" s="26">
        <v>0.6</v>
      </c>
      <c r="S24" s="27">
        <v>0.7</v>
      </c>
      <c r="T24" s="26">
        <v>0.8</v>
      </c>
      <c r="U24" s="28">
        <v>0.9</v>
      </c>
      <c r="V24" t="s">
        <v>20</v>
      </c>
      <c r="Z24">
        <v>3.75</v>
      </c>
      <c r="AA24">
        <v>0.02</v>
      </c>
      <c r="AB24">
        <v>0.04</v>
      </c>
      <c r="AC24">
        <v>0.08</v>
      </c>
      <c r="AD24">
        <v>0.1</v>
      </c>
      <c r="AE24">
        <v>0.13</v>
      </c>
      <c r="AF24">
        <v>0.16</v>
      </c>
      <c r="AG24">
        <v>0.19</v>
      </c>
      <c r="AH24">
        <v>0.22</v>
      </c>
      <c r="AI24">
        <v>0.23</v>
      </c>
      <c r="AJ24">
        <v>0.26</v>
      </c>
      <c r="AK24">
        <v>0.28999999999999998</v>
      </c>
      <c r="AL24">
        <v>0.31</v>
      </c>
      <c r="AM24">
        <v>0.34</v>
      </c>
      <c r="AN24">
        <v>0.38</v>
      </c>
      <c r="AO24">
        <v>0.42</v>
      </c>
      <c r="AP24">
        <v>0.49</v>
      </c>
      <c r="AQ24">
        <v>0.54</v>
      </c>
      <c r="AR24">
        <v>0.62</v>
      </c>
      <c r="AS24">
        <v>0.74</v>
      </c>
      <c r="AT24">
        <v>0.79</v>
      </c>
    </row>
    <row r="25" spans="1:46">
      <c r="A25" s="6" t="s">
        <v>23</v>
      </c>
      <c r="B25" s="26">
        <v>0.1</v>
      </c>
      <c r="C25" s="27">
        <v>0.1</v>
      </c>
      <c r="D25" s="26">
        <v>0.1</v>
      </c>
      <c r="E25" s="27">
        <v>0.1</v>
      </c>
      <c r="F25" s="26">
        <v>0.2</v>
      </c>
      <c r="G25" s="27">
        <v>0.2</v>
      </c>
      <c r="H25" s="26">
        <v>0.2</v>
      </c>
      <c r="I25" s="27">
        <v>0.2</v>
      </c>
      <c r="J25" s="26">
        <v>0.3</v>
      </c>
      <c r="K25" s="27">
        <v>0.3</v>
      </c>
      <c r="L25" s="26">
        <v>0.3</v>
      </c>
      <c r="M25" s="27">
        <v>0.3</v>
      </c>
      <c r="N25" s="26">
        <v>0.4</v>
      </c>
      <c r="O25" s="27">
        <v>0.4</v>
      </c>
      <c r="P25" s="26">
        <v>0.4</v>
      </c>
      <c r="Q25" s="27">
        <v>0.5</v>
      </c>
      <c r="R25" s="26">
        <v>0.6</v>
      </c>
      <c r="S25" s="27">
        <v>0.7</v>
      </c>
      <c r="T25" s="26">
        <v>0.8</v>
      </c>
      <c r="U25" s="28">
        <v>0.9</v>
      </c>
      <c r="V25" t="s">
        <v>20</v>
      </c>
      <c r="Z25">
        <v>3.83</v>
      </c>
      <c r="AA25">
        <v>0.02</v>
      </c>
      <c r="AB25">
        <v>0.04</v>
      </c>
      <c r="AC25">
        <v>0.08</v>
      </c>
      <c r="AD25">
        <v>0.1</v>
      </c>
      <c r="AE25">
        <v>0.13</v>
      </c>
      <c r="AF25">
        <v>0.16</v>
      </c>
      <c r="AG25">
        <v>0.19</v>
      </c>
      <c r="AH25">
        <v>0.22</v>
      </c>
      <c r="AI25">
        <v>0.23</v>
      </c>
      <c r="AJ25">
        <v>0.26</v>
      </c>
      <c r="AK25">
        <v>0.28999999999999998</v>
      </c>
      <c r="AL25">
        <v>0.31</v>
      </c>
      <c r="AM25">
        <v>0.34</v>
      </c>
      <c r="AN25">
        <v>0.38</v>
      </c>
      <c r="AO25">
        <v>0.42</v>
      </c>
      <c r="AP25">
        <v>0.49</v>
      </c>
      <c r="AQ25">
        <v>0.54</v>
      </c>
      <c r="AR25">
        <v>0.62</v>
      </c>
      <c r="AS25">
        <v>0.74</v>
      </c>
      <c r="AT25">
        <v>0.79</v>
      </c>
    </row>
    <row r="26" spans="1:46" ht="17" thickBot="1">
      <c r="A26" s="10" t="s">
        <v>24</v>
      </c>
      <c r="B26" s="29">
        <v>0.1</v>
      </c>
      <c r="C26" s="30">
        <v>0.1</v>
      </c>
      <c r="D26" s="29">
        <v>0.1</v>
      </c>
      <c r="E26" s="30">
        <v>0.1</v>
      </c>
      <c r="F26" s="29">
        <v>0.2</v>
      </c>
      <c r="G26" s="30">
        <v>0.2</v>
      </c>
      <c r="H26" s="29">
        <v>0.2</v>
      </c>
      <c r="I26" s="30">
        <v>0.2</v>
      </c>
      <c r="J26" s="29">
        <v>0.3</v>
      </c>
      <c r="K26" s="30">
        <v>0.3</v>
      </c>
      <c r="L26" s="29">
        <v>0.3</v>
      </c>
      <c r="M26" s="30">
        <v>0.3</v>
      </c>
      <c r="N26" s="29">
        <v>0.4</v>
      </c>
      <c r="O26" s="30">
        <v>0.4</v>
      </c>
      <c r="P26" s="29">
        <v>0.4</v>
      </c>
      <c r="Q26" s="30">
        <v>0.5</v>
      </c>
      <c r="R26" s="29">
        <v>0.6</v>
      </c>
      <c r="S26" s="30">
        <v>0.7</v>
      </c>
      <c r="T26" s="29">
        <v>0.8</v>
      </c>
      <c r="U26" s="31">
        <v>0.9</v>
      </c>
      <c r="V26" t="s">
        <v>20</v>
      </c>
      <c r="Z26">
        <v>3.92</v>
      </c>
      <c r="AA26">
        <v>0.02</v>
      </c>
      <c r="AB26">
        <v>0.04</v>
      </c>
      <c r="AC26">
        <v>0.08</v>
      </c>
      <c r="AD26">
        <v>0.1</v>
      </c>
      <c r="AE26">
        <v>0.13</v>
      </c>
      <c r="AF26">
        <v>0.16</v>
      </c>
      <c r="AG26">
        <v>0.19</v>
      </c>
      <c r="AH26">
        <v>0.22</v>
      </c>
      <c r="AI26">
        <v>0.23</v>
      </c>
      <c r="AJ26">
        <v>0.26</v>
      </c>
      <c r="AK26">
        <v>0.28999999999999998</v>
      </c>
      <c r="AL26">
        <v>0.31</v>
      </c>
      <c r="AM26">
        <v>0.34</v>
      </c>
      <c r="AN26">
        <v>0.38</v>
      </c>
      <c r="AO26">
        <v>0.42</v>
      </c>
      <c r="AP26">
        <v>0.49</v>
      </c>
      <c r="AQ26">
        <v>0.54</v>
      </c>
      <c r="AR26">
        <v>0.62</v>
      </c>
      <c r="AS26">
        <v>0.74</v>
      </c>
      <c r="AT26">
        <v>0.79</v>
      </c>
    </row>
    <row r="27" spans="1:46">
      <c r="A27" s="6" t="s">
        <v>30</v>
      </c>
      <c r="B27" s="26">
        <v>0.1</v>
      </c>
      <c r="C27" s="27">
        <v>0.1</v>
      </c>
      <c r="D27" s="26">
        <v>0.1</v>
      </c>
      <c r="E27" s="27">
        <v>0.2</v>
      </c>
      <c r="F27" s="26">
        <v>0.2</v>
      </c>
      <c r="G27" s="27">
        <v>0.2</v>
      </c>
      <c r="H27" s="26">
        <v>0.2</v>
      </c>
      <c r="I27" s="27">
        <v>0.2</v>
      </c>
      <c r="J27" s="26">
        <v>0.3</v>
      </c>
      <c r="K27" s="27">
        <v>0.3</v>
      </c>
      <c r="L27" s="26">
        <v>0.3</v>
      </c>
      <c r="M27" s="27">
        <v>0.3</v>
      </c>
      <c r="N27" s="26">
        <v>0.4</v>
      </c>
      <c r="O27" s="27">
        <v>0.4</v>
      </c>
      <c r="P27" s="26">
        <v>0.5</v>
      </c>
      <c r="Q27" s="27">
        <v>0.5</v>
      </c>
      <c r="R27" s="26">
        <v>0.6</v>
      </c>
      <c r="S27" s="27">
        <v>0.7</v>
      </c>
      <c r="T27" s="26">
        <v>0.8</v>
      </c>
      <c r="U27" s="28">
        <v>0.9</v>
      </c>
      <c r="V27" t="s">
        <v>20</v>
      </c>
      <c r="Z27">
        <v>4</v>
      </c>
      <c r="AA27">
        <v>0.02</v>
      </c>
      <c r="AB27">
        <v>0.04</v>
      </c>
      <c r="AC27">
        <v>0.08</v>
      </c>
      <c r="AD27">
        <v>0.1</v>
      </c>
      <c r="AE27">
        <v>0.13</v>
      </c>
      <c r="AF27">
        <v>0.16</v>
      </c>
      <c r="AG27">
        <v>0.19</v>
      </c>
      <c r="AH27">
        <v>0.22</v>
      </c>
      <c r="AI27">
        <v>0.23</v>
      </c>
      <c r="AJ27">
        <v>0.26</v>
      </c>
      <c r="AK27">
        <v>0.28999999999999998</v>
      </c>
      <c r="AL27">
        <v>0.31</v>
      </c>
      <c r="AM27">
        <v>0.34</v>
      </c>
      <c r="AN27">
        <v>0.38</v>
      </c>
      <c r="AO27">
        <v>0.42</v>
      </c>
      <c r="AP27">
        <v>0.49</v>
      </c>
      <c r="AQ27">
        <v>0.54</v>
      </c>
      <c r="AR27">
        <v>0.62</v>
      </c>
      <c r="AS27">
        <v>0.74</v>
      </c>
      <c r="AT27">
        <v>0.79</v>
      </c>
    </row>
    <row r="28" spans="1:46">
      <c r="A28" s="6" t="s">
        <v>22</v>
      </c>
      <c r="B28" s="26">
        <v>0.1</v>
      </c>
      <c r="C28" s="27">
        <v>0.1</v>
      </c>
      <c r="D28" s="26">
        <v>0.1</v>
      </c>
      <c r="E28" s="27">
        <v>0.2</v>
      </c>
      <c r="F28" s="26">
        <v>0.2</v>
      </c>
      <c r="G28" s="27">
        <v>0.2</v>
      </c>
      <c r="H28" s="26">
        <v>0.2</v>
      </c>
      <c r="I28" s="27">
        <v>0.2</v>
      </c>
      <c r="J28" s="26">
        <v>0.3</v>
      </c>
      <c r="K28" s="27">
        <v>0.3</v>
      </c>
      <c r="L28" s="26">
        <v>0.3</v>
      </c>
      <c r="M28" s="27">
        <v>0.4</v>
      </c>
      <c r="N28" s="26">
        <v>0.4</v>
      </c>
      <c r="O28" s="27">
        <v>0.4</v>
      </c>
      <c r="P28" s="26">
        <v>0.5</v>
      </c>
      <c r="Q28" s="27">
        <v>0.5</v>
      </c>
      <c r="R28" s="26">
        <v>0.6</v>
      </c>
      <c r="S28" s="27">
        <v>0.7</v>
      </c>
      <c r="T28" s="26">
        <v>0.9</v>
      </c>
      <c r="U28" s="28">
        <v>0.9</v>
      </c>
      <c r="V28" t="s">
        <v>20</v>
      </c>
      <c r="Z28">
        <v>4.08</v>
      </c>
      <c r="AA28">
        <v>0.02</v>
      </c>
      <c r="AB28">
        <v>0.04</v>
      </c>
      <c r="AC28">
        <v>0.08</v>
      </c>
      <c r="AD28">
        <v>0.1</v>
      </c>
      <c r="AE28">
        <v>0.13</v>
      </c>
      <c r="AF28">
        <v>0.16</v>
      </c>
      <c r="AG28">
        <v>0.19</v>
      </c>
      <c r="AH28">
        <v>0.22</v>
      </c>
      <c r="AI28">
        <v>0.23</v>
      </c>
      <c r="AJ28">
        <v>0.26</v>
      </c>
      <c r="AK28">
        <v>0.28999999999999998</v>
      </c>
      <c r="AL28">
        <v>0.31</v>
      </c>
      <c r="AM28">
        <v>0.34</v>
      </c>
      <c r="AN28">
        <v>0.38</v>
      </c>
      <c r="AO28">
        <v>0.42</v>
      </c>
      <c r="AP28">
        <v>0.49</v>
      </c>
      <c r="AQ28">
        <v>0.54</v>
      </c>
      <c r="AR28">
        <v>0.62</v>
      </c>
      <c r="AS28">
        <v>0.74</v>
      </c>
      <c r="AT28">
        <v>0.79</v>
      </c>
    </row>
    <row r="29" spans="1:46">
      <c r="A29" s="6" t="s">
        <v>23</v>
      </c>
      <c r="B29" s="26">
        <v>0.1</v>
      </c>
      <c r="C29" s="27">
        <v>0.1</v>
      </c>
      <c r="D29" s="26">
        <v>0.1</v>
      </c>
      <c r="E29" s="27">
        <v>0.2</v>
      </c>
      <c r="F29" s="26">
        <v>0.2</v>
      </c>
      <c r="G29" s="27">
        <v>0.2</v>
      </c>
      <c r="H29" s="26">
        <v>0.2</v>
      </c>
      <c r="I29" s="27">
        <v>0.3</v>
      </c>
      <c r="J29" s="26">
        <v>0.3</v>
      </c>
      <c r="K29" s="27">
        <v>0.3</v>
      </c>
      <c r="L29" s="26">
        <v>0.3</v>
      </c>
      <c r="M29" s="27">
        <v>0.4</v>
      </c>
      <c r="N29" s="26">
        <v>0.4</v>
      </c>
      <c r="O29" s="27">
        <v>0.4</v>
      </c>
      <c r="P29" s="26">
        <v>0.5</v>
      </c>
      <c r="Q29" s="27">
        <v>0.5</v>
      </c>
      <c r="R29" s="26">
        <v>0.6</v>
      </c>
      <c r="S29" s="27">
        <v>0.7</v>
      </c>
      <c r="T29" s="26">
        <v>0.9</v>
      </c>
      <c r="U29" s="28">
        <v>0.9</v>
      </c>
      <c r="V29" t="s">
        <v>20</v>
      </c>
      <c r="Z29">
        <v>4.17</v>
      </c>
      <c r="AA29">
        <v>0.02</v>
      </c>
      <c r="AB29">
        <v>0.04</v>
      </c>
      <c r="AC29">
        <v>0.08</v>
      </c>
      <c r="AD29">
        <v>0.1</v>
      </c>
      <c r="AE29">
        <v>0.13</v>
      </c>
      <c r="AF29">
        <v>0.16</v>
      </c>
      <c r="AG29">
        <v>0.19</v>
      </c>
      <c r="AH29">
        <v>0.22</v>
      </c>
      <c r="AI29">
        <v>0.23</v>
      </c>
      <c r="AJ29">
        <v>0.26</v>
      </c>
      <c r="AK29">
        <v>0.28999999999999998</v>
      </c>
      <c r="AL29">
        <v>0.31</v>
      </c>
      <c r="AM29">
        <v>0.34</v>
      </c>
      <c r="AN29">
        <v>0.38</v>
      </c>
      <c r="AO29">
        <v>0.42</v>
      </c>
      <c r="AP29">
        <v>0.49</v>
      </c>
      <c r="AQ29">
        <v>0.54</v>
      </c>
      <c r="AR29">
        <v>0.62</v>
      </c>
      <c r="AS29">
        <v>0.74</v>
      </c>
      <c r="AT29">
        <v>0.79</v>
      </c>
    </row>
    <row r="30" spans="1:46" ht="17" thickBot="1">
      <c r="A30" s="10" t="s">
        <v>24</v>
      </c>
      <c r="B30" s="29">
        <v>0.1</v>
      </c>
      <c r="C30" s="30">
        <v>0.1</v>
      </c>
      <c r="D30" s="29">
        <v>0.1</v>
      </c>
      <c r="E30" s="30">
        <v>0.2</v>
      </c>
      <c r="F30" s="29">
        <v>0.2</v>
      </c>
      <c r="G30" s="30">
        <v>0.2</v>
      </c>
      <c r="H30" s="29">
        <v>0.2</v>
      </c>
      <c r="I30" s="30">
        <v>0.3</v>
      </c>
      <c r="J30" s="29">
        <v>0.3</v>
      </c>
      <c r="K30" s="30">
        <v>0.3</v>
      </c>
      <c r="L30" s="29">
        <v>0.3</v>
      </c>
      <c r="M30" s="30">
        <v>0.4</v>
      </c>
      <c r="N30" s="29">
        <v>0.4</v>
      </c>
      <c r="O30" s="30">
        <v>0.4</v>
      </c>
      <c r="P30" s="29">
        <v>0.5</v>
      </c>
      <c r="Q30" s="30">
        <v>0.5</v>
      </c>
      <c r="R30" s="29">
        <v>0.6</v>
      </c>
      <c r="S30" s="30">
        <v>0.8</v>
      </c>
      <c r="T30" s="29">
        <v>0.9</v>
      </c>
      <c r="U30" s="31">
        <v>1</v>
      </c>
      <c r="V30" t="s">
        <v>20</v>
      </c>
      <c r="Z30">
        <v>4.25</v>
      </c>
      <c r="AA30">
        <v>0.02</v>
      </c>
      <c r="AB30">
        <v>0.04</v>
      </c>
      <c r="AC30">
        <v>0.08</v>
      </c>
      <c r="AD30">
        <v>0.1</v>
      </c>
      <c r="AE30">
        <v>0.13</v>
      </c>
      <c r="AF30">
        <v>0.16</v>
      </c>
      <c r="AG30">
        <v>0.19</v>
      </c>
      <c r="AH30">
        <v>0.22</v>
      </c>
      <c r="AI30">
        <v>0.23</v>
      </c>
      <c r="AJ30">
        <v>0.26</v>
      </c>
      <c r="AK30">
        <v>0.28999999999999998</v>
      </c>
      <c r="AL30">
        <v>0.31</v>
      </c>
      <c r="AM30">
        <v>0.34</v>
      </c>
      <c r="AN30">
        <v>0.38</v>
      </c>
      <c r="AO30">
        <v>0.42</v>
      </c>
      <c r="AP30">
        <v>0.49</v>
      </c>
      <c r="AQ30">
        <v>0.54</v>
      </c>
      <c r="AR30">
        <v>0.62</v>
      </c>
      <c r="AS30">
        <v>0.74</v>
      </c>
      <c r="AT30">
        <v>0.79</v>
      </c>
    </row>
    <row r="31" spans="1:46">
      <c r="A31" s="6" t="s">
        <v>31</v>
      </c>
      <c r="B31" s="26">
        <v>0.1</v>
      </c>
      <c r="C31" s="27">
        <v>0.1</v>
      </c>
      <c r="D31" s="26">
        <v>0.1</v>
      </c>
      <c r="E31" s="27">
        <v>0.2</v>
      </c>
      <c r="F31" s="26">
        <v>0.2</v>
      </c>
      <c r="G31" s="27">
        <v>0.2</v>
      </c>
      <c r="H31" s="26">
        <v>0.2</v>
      </c>
      <c r="I31" s="27">
        <v>0.3</v>
      </c>
      <c r="J31" s="26">
        <v>0.3</v>
      </c>
      <c r="K31" s="27">
        <v>0.3</v>
      </c>
      <c r="L31" s="26">
        <v>0.4</v>
      </c>
      <c r="M31" s="27">
        <v>0.4</v>
      </c>
      <c r="N31" s="26">
        <v>0.4</v>
      </c>
      <c r="O31" s="27">
        <v>0.5</v>
      </c>
      <c r="P31" s="26">
        <v>0.5</v>
      </c>
      <c r="Q31" s="27">
        <v>0.6</v>
      </c>
      <c r="R31" s="26">
        <v>0.7</v>
      </c>
      <c r="S31" s="27">
        <v>0.8</v>
      </c>
      <c r="T31" s="26">
        <v>0.9</v>
      </c>
      <c r="U31" s="28">
        <v>1</v>
      </c>
      <c r="V31" t="s">
        <v>20</v>
      </c>
      <c r="Z31">
        <v>4.33</v>
      </c>
      <c r="AA31">
        <v>0.02</v>
      </c>
      <c r="AB31">
        <v>0.04</v>
      </c>
      <c r="AC31">
        <v>0.08</v>
      </c>
      <c r="AD31">
        <v>0.1</v>
      </c>
      <c r="AE31">
        <v>0.13</v>
      </c>
      <c r="AF31">
        <v>0.16</v>
      </c>
      <c r="AG31">
        <v>0.19</v>
      </c>
      <c r="AH31">
        <v>0.22</v>
      </c>
      <c r="AI31">
        <v>0.23</v>
      </c>
      <c r="AJ31">
        <v>0.26</v>
      </c>
      <c r="AK31">
        <v>0.28999999999999998</v>
      </c>
      <c r="AL31">
        <v>0.31</v>
      </c>
      <c r="AM31">
        <v>0.34</v>
      </c>
      <c r="AN31">
        <v>0.38</v>
      </c>
      <c r="AO31">
        <v>0.42</v>
      </c>
      <c r="AP31">
        <v>0.49</v>
      </c>
      <c r="AQ31">
        <v>0.54</v>
      </c>
      <c r="AR31">
        <v>0.62</v>
      </c>
      <c r="AS31">
        <v>0.74</v>
      </c>
      <c r="AT31">
        <v>0.79</v>
      </c>
    </row>
    <row r="32" spans="1:46">
      <c r="A32" s="6" t="s">
        <v>22</v>
      </c>
      <c r="B32" s="26">
        <v>0.1</v>
      </c>
      <c r="C32" s="27">
        <v>0.1</v>
      </c>
      <c r="D32" s="26">
        <v>0.1</v>
      </c>
      <c r="E32" s="27">
        <v>0.2</v>
      </c>
      <c r="F32" s="26">
        <v>0.2</v>
      </c>
      <c r="G32" s="27">
        <v>0.2</v>
      </c>
      <c r="H32" s="26">
        <v>0.2</v>
      </c>
      <c r="I32" s="27">
        <v>0.3</v>
      </c>
      <c r="J32" s="26">
        <v>0.3</v>
      </c>
      <c r="K32" s="27">
        <v>0.3</v>
      </c>
      <c r="L32" s="26">
        <v>0.4</v>
      </c>
      <c r="M32" s="27">
        <v>0.4</v>
      </c>
      <c r="N32" s="26">
        <v>0.4</v>
      </c>
      <c r="O32" s="27">
        <v>0.5</v>
      </c>
      <c r="P32" s="26">
        <v>0.5</v>
      </c>
      <c r="Q32" s="27">
        <v>0.6</v>
      </c>
      <c r="R32" s="26">
        <v>0.7</v>
      </c>
      <c r="S32" s="27">
        <v>0.8</v>
      </c>
      <c r="T32" s="26">
        <v>0.9</v>
      </c>
      <c r="U32" s="28">
        <v>1</v>
      </c>
      <c r="V32" t="s">
        <v>20</v>
      </c>
      <c r="Z32">
        <v>4.42</v>
      </c>
      <c r="AA32">
        <v>0.02</v>
      </c>
      <c r="AB32">
        <v>0.04</v>
      </c>
      <c r="AC32">
        <v>0.09</v>
      </c>
      <c r="AD32">
        <v>0.11</v>
      </c>
      <c r="AE32">
        <v>0.13</v>
      </c>
      <c r="AF32">
        <v>0.16</v>
      </c>
      <c r="AG32">
        <v>0.19</v>
      </c>
      <c r="AH32">
        <v>0.22</v>
      </c>
      <c r="AI32">
        <v>0.23</v>
      </c>
      <c r="AJ32">
        <v>0.26</v>
      </c>
      <c r="AK32">
        <v>0.28999999999999998</v>
      </c>
      <c r="AL32">
        <v>0.31</v>
      </c>
      <c r="AM32">
        <v>0.34</v>
      </c>
      <c r="AN32">
        <v>0.38</v>
      </c>
      <c r="AO32">
        <v>0.42</v>
      </c>
      <c r="AP32">
        <v>0.49</v>
      </c>
      <c r="AQ32">
        <v>0.54</v>
      </c>
      <c r="AR32">
        <v>0.62</v>
      </c>
      <c r="AS32">
        <v>0.75</v>
      </c>
      <c r="AT32">
        <v>0.79</v>
      </c>
    </row>
    <row r="33" spans="1:46">
      <c r="A33" s="6" t="s">
        <v>23</v>
      </c>
      <c r="B33" s="26">
        <v>0.1</v>
      </c>
      <c r="C33" s="27">
        <v>0.1</v>
      </c>
      <c r="D33" s="26">
        <v>0.2</v>
      </c>
      <c r="E33" s="27">
        <v>0.2</v>
      </c>
      <c r="F33" s="26">
        <v>0.2</v>
      </c>
      <c r="G33" s="27">
        <v>0.2</v>
      </c>
      <c r="H33" s="26">
        <v>0.2</v>
      </c>
      <c r="I33" s="27">
        <v>0.3</v>
      </c>
      <c r="J33" s="26">
        <v>0.3</v>
      </c>
      <c r="K33" s="27">
        <v>0.3</v>
      </c>
      <c r="L33" s="26">
        <v>0.4</v>
      </c>
      <c r="M33" s="27">
        <v>0.4</v>
      </c>
      <c r="N33" s="26">
        <v>0.4</v>
      </c>
      <c r="O33" s="27">
        <v>0.5</v>
      </c>
      <c r="P33" s="26">
        <v>0.5</v>
      </c>
      <c r="Q33" s="27">
        <v>0.6</v>
      </c>
      <c r="R33" s="26">
        <v>0.7</v>
      </c>
      <c r="S33" s="27">
        <v>0.8</v>
      </c>
      <c r="T33" s="26">
        <v>1</v>
      </c>
      <c r="U33" s="28">
        <v>1</v>
      </c>
      <c r="V33" t="s">
        <v>20</v>
      </c>
      <c r="Z33">
        <v>4.5</v>
      </c>
      <c r="AA33">
        <v>0.02</v>
      </c>
      <c r="AB33">
        <v>0.04</v>
      </c>
      <c r="AC33">
        <v>0.09</v>
      </c>
      <c r="AD33">
        <v>0.11</v>
      </c>
      <c r="AE33">
        <v>0.13</v>
      </c>
      <c r="AF33">
        <v>0.16</v>
      </c>
      <c r="AG33">
        <v>0.19</v>
      </c>
      <c r="AH33">
        <v>0.22</v>
      </c>
      <c r="AI33">
        <v>0.23</v>
      </c>
      <c r="AJ33">
        <v>0.26</v>
      </c>
      <c r="AK33">
        <v>0.28999999999999998</v>
      </c>
      <c r="AL33">
        <v>0.31</v>
      </c>
      <c r="AM33">
        <v>0.34</v>
      </c>
      <c r="AN33">
        <v>0.38</v>
      </c>
      <c r="AO33">
        <v>0.42</v>
      </c>
      <c r="AP33">
        <v>0.49</v>
      </c>
      <c r="AQ33">
        <v>0.54</v>
      </c>
      <c r="AR33">
        <v>0.62</v>
      </c>
      <c r="AS33">
        <v>0.75</v>
      </c>
      <c r="AT33">
        <v>0.8</v>
      </c>
    </row>
    <row r="34" spans="1:46" ht="17" thickBot="1">
      <c r="A34" s="10" t="s">
        <v>24</v>
      </c>
      <c r="B34" s="29">
        <v>0.1</v>
      </c>
      <c r="C34" s="30">
        <v>0.1</v>
      </c>
      <c r="D34" s="29">
        <v>0.2</v>
      </c>
      <c r="E34" s="30">
        <v>0.2</v>
      </c>
      <c r="F34" s="29">
        <v>0.2</v>
      </c>
      <c r="G34" s="30">
        <v>0.2</v>
      </c>
      <c r="H34" s="29">
        <v>0.3</v>
      </c>
      <c r="I34" s="30">
        <v>0.3</v>
      </c>
      <c r="J34" s="29">
        <v>0.3</v>
      </c>
      <c r="K34" s="30">
        <v>0.3</v>
      </c>
      <c r="L34" s="29">
        <v>0.4</v>
      </c>
      <c r="M34" s="30">
        <v>0.4</v>
      </c>
      <c r="N34" s="29">
        <v>0.5</v>
      </c>
      <c r="O34" s="30">
        <v>0.5</v>
      </c>
      <c r="P34" s="29">
        <v>0.5</v>
      </c>
      <c r="Q34" s="30">
        <v>0.6</v>
      </c>
      <c r="R34" s="29">
        <v>0.7</v>
      </c>
      <c r="S34" s="30">
        <v>0.8</v>
      </c>
      <c r="T34" s="29">
        <v>1</v>
      </c>
      <c r="U34" s="31">
        <v>1.1000000000000001</v>
      </c>
      <c r="V34" t="s">
        <v>20</v>
      </c>
      <c r="Z34">
        <v>4.58</v>
      </c>
      <c r="AA34">
        <v>0.02</v>
      </c>
      <c r="AB34">
        <v>0.05</v>
      </c>
      <c r="AC34">
        <v>0.09</v>
      </c>
      <c r="AD34">
        <v>0.11</v>
      </c>
      <c r="AE34">
        <v>0.13</v>
      </c>
      <c r="AF34">
        <v>0.16</v>
      </c>
      <c r="AG34">
        <v>0.19</v>
      </c>
      <c r="AH34">
        <v>0.22</v>
      </c>
      <c r="AI34">
        <v>0.23</v>
      </c>
      <c r="AJ34">
        <v>0.26</v>
      </c>
      <c r="AK34">
        <v>0.28999999999999998</v>
      </c>
      <c r="AL34">
        <v>0.31</v>
      </c>
      <c r="AM34">
        <v>0.34</v>
      </c>
      <c r="AN34">
        <v>0.38</v>
      </c>
      <c r="AO34">
        <v>0.42</v>
      </c>
      <c r="AP34">
        <v>0.49</v>
      </c>
      <c r="AQ34">
        <v>0.54</v>
      </c>
      <c r="AR34">
        <v>0.62</v>
      </c>
      <c r="AS34">
        <v>0.75</v>
      </c>
      <c r="AT34">
        <v>0.8</v>
      </c>
    </row>
    <row r="35" spans="1:46">
      <c r="A35" s="6" t="s">
        <v>32</v>
      </c>
      <c r="B35" s="26">
        <v>0.1</v>
      </c>
      <c r="C35" s="27">
        <v>0.1</v>
      </c>
      <c r="D35" s="26">
        <v>0.2</v>
      </c>
      <c r="E35" s="27">
        <v>0.2</v>
      </c>
      <c r="F35" s="26">
        <v>0.2</v>
      </c>
      <c r="G35" s="27">
        <v>0.2</v>
      </c>
      <c r="H35" s="26">
        <v>0.3</v>
      </c>
      <c r="I35" s="27">
        <v>0.3</v>
      </c>
      <c r="J35" s="26">
        <v>0.3</v>
      </c>
      <c r="K35" s="27">
        <v>0.3</v>
      </c>
      <c r="L35" s="26">
        <v>0.4</v>
      </c>
      <c r="M35" s="27">
        <v>0.4</v>
      </c>
      <c r="N35" s="26">
        <v>0.5</v>
      </c>
      <c r="O35" s="27">
        <v>0.5</v>
      </c>
      <c r="P35" s="26">
        <v>0.5</v>
      </c>
      <c r="Q35" s="27">
        <v>0.6</v>
      </c>
      <c r="R35" s="26">
        <v>0.7</v>
      </c>
      <c r="S35" s="27">
        <v>0.8</v>
      </c>
      <c r="T35" s="26">
        <v>1</v>
      </c>
      <c r="U35" s="28">
        <v>1.1000000000000001</v>
      </c>
      <c r="V35" t="s">
        <v>20</v>
      </c>
      <c r="Z35">
        <v>4.67</v>
      </c>
      <c r="AA35">
        <v>0.02</v>
      </c>
      <c r="AB35">
        <v>0.05</v>
      </c>
      <c r="AC35">
        <v>0.09</v>
      </c>
      <c r="AD35">
        <v>0.11</v>
      </c>
      <c r="AE35">
        <v>0.13</v>
      </c>
      <c r="AF35">
        <v>0.16</v>
      </c>
      <c r="AG35">
        <v>0.19</v>
      </c>
      <c r="AH35">
        <v>0.22</v>
      </c>
      <c r="AI35">
        <v>0.24</v>
      </c>
      <c r="AJ35">
        <v>0.26</v>
      </c>
      <c r="AK35">
        <v>0.28999999999999998</v>
      </c>
      <c r="AL35">
        <v>0.31</v>
      </c>
      <c r="AM35">
        <v>0.34</v>
      </c>
      <c r="AN35">
        <v>0.38</v>
      </c>
      <c r="AO35">
        <v>0.42</v>
      </c>
      <c r="AP35">
        <v>0.49</v>
      </c>
      <c r="AQ35">
        <v>0.54</v>
      </c>
      <c r="AR35">
        <v>0.63</v>
      </c>
      <c r="AS35">
        <v>0.75</v>
      </c>
      <c r="AT35">
        <v>0.8</v>
      </c>
    </row>
    <row r="36" spans="1:46">
      <c r="A36" s="6" t="s">
        <v>22</v>
      </c>
      <c r="B36" s="26">
        <v>0.1</v>
      </c>
      <c r="C36" s="27">
        <v>0.1</v>
      </c>
      <c r="D36" s="26">
        <v>0.2</v>
      </c>
      <c r="E36" s="27">
        <v>0.2</v>
      </c>
      <c r="F36" s="26">
        <v>0.2</v>
      </c>
      <c r="G36" s="27">
        <v>0.3</v>
      </c>
      <c r="H36" s="26">
        <v>0.3</v>
      </c>
      <c r="I36" s="27">
        <v>0.3</v>
      </c>
      <c r="J36" s="26">
        <v>0.3</v>
      </c>
      <c r="K36" s="27">
        <v>0.4</v>
      </c>
      <c r="L36" s="26">
        <v>0.4</v>
      </c>
      <c r="M36" s="27">
        <v>0.4</v>
      </c>
      <c r="N36" s="26">
        <v>0.5</v>
      </c>
      <c r="O36" s="27">
        <v>0.5</v>
      </c>
      <c r="P36" s="26">
        <v>0.6</v>
      </c>
      <c r="Q36" s="27">
        <v>0.6</v>
      </c>
      <c r="R36" s="26">
        <v>0.8</v>
      </c>
      <c r="S36" s="27">
        <v>0.9</v>
      </c>
      <c r="T36" s="26">
        <v>1</v>
      </c>
      <c r="U36" s="28">
        <v>1.1000000000000001</v>
      </c>
      <c r="V36" t="s">
        <v>20</v>
      </c>
      <c r="Z36">
        <v>4.75</v>
      </c>
      <c r="AA36">
        <v>0.03</v>
      </c>
      <c r="AB36">
        <v>0.05</v>
      </c>
      <c r="AC36">
        <v>0.09</v>
      </c>
      <c r="AD36">
        <v>0.11</v>
      </c>
      <c r="AE36">
        <v>0.14000000000000001</v>
      </c>
      <c r="AF36">
        <v>0.17</v>
      </c>
      <c r="AG36">
        <v>0.19</v>
      </c>
      <c r="AH36">
        <v>0.22</v>
      </c>
      <c r="AI36">
        <v>0.24</v>
      </c>
      <c r="AJ36">
        <v>0.26</v>
      </c>
      <c r="AK36">
        <v>0.28999999999999998</v>
      </c>
      <c r="AL36">
        <v>0.31</v>
      </c>
      <c r="AM36">
        <v>0.35</v>
      </c>
      <c r="AN36">
        <v>0.38</v>
      </c>
      <c r="AO36">
        <v>0.42</v>
      </c>
      <c r="AP36">
        <v>0.49</v>
      </c>
      <c r="AQ36">
        <v>0.54</v>
      </c>
      <c r="AR36">
        <v>0.63</v>
      </c>
      <c r="AS36">
        <v>0.75</v>
      </c>
      <c r="AT36">
        <v>0.8</v>
      </c>
    </row>
    <row r="37" spans="1:46">
      <c r="A37" s="6" t="s">
        <v>23</v>
      </c>
      <c r="B37" s="26">
        <v>0.1</v>
      </c>
      <c r="C37" s="27">
        <v>0.2</v>
      </c>
      <c r="D37" s="26">
        <v>0.2</v>
      </c>
      <c r="E37" s="27">
        <v>0.2</v>
      </c>
      <c r="F37" s="26">
        <v>0.2</v>
      </c>
      <c r="G37" s="27">
        <v>0.3</v>
      </c>
      <c r="H37" s="26">
        <v>0.3</v>
      </c>
      <c r="I37" s="27">
        <v>0.3</v>
      </c>
      <c r="J37" s="26">
        <v>0.3</v>
      </c>
      <c r="K37" s="27">
        <v>0.4</v>
      </c>
      <c r="L37" s="26">
        <v>0.4</v>
      </c>
      <c r="M37" s="27">
        <v>0.4</v>
      </c>
      <c r="N37" s="26">
        <v>0.5</v>
      </c>
      <c r="O37" s="27">
        <v>0.5</v>
      </c>
      <c r="P37" s="26">
        <v>0.6</v>
      </c>
      <c r="Q37" s="27">
        <v>0.6</v>
      </c>
      <c r="R37" s="26">
        <v>0.8</v>
      </c>
      <c r="S37" s="27">
        <v>0.9</v>
      </c>
      <c r="T37" s="26">
        <v>1.1000000000000001</v>
      </c>
      <c r="U37" s="28">
        <v>1.2</v>
      </c>
      <c r="V37" t="s">
        <v>20</v>
      </c>
      <c r="Z37">
        <v>4.83</v>
      </c>
      <c r="AA37">
        <v>0.03</v>
      </c>
      <c r="AB37">
        <v>0.05</v>
      </c>
      <c r="AC37">
        <v>0.09</v>
      </c>
      <c r="AD37">
        <v>0.11</v>
      </c>
      <c r="AE37">
        <v>0.14000000000000001</v>
      </c>
      <c r="AF37">
        <v>0.17</v>
      </c>
      <c r="AG37">
        <v>0.19</v>
      </c>
      <c r="AH37">
        <v>0.22</v>
      </c>
      <c r="AI37">
        <v>0.24</v>
      </c>
      <c r="AJ37">
        <v>0.26</v>
      </c>
      <c r="AK37">
        <v>0.28999999999999998</v>
      </c>
      <c r="AL37">
        <v>0.31</v>
      </c>
      <c r="AM37">
        <v>0.35</v>
      </c>
      <c r="AN37">
        <v>0.38</v>
      </c>
      <c r="AO37">
        <v>0.42</v>
      </c>
      <c r="AP37">
        <v>0.49</v>
      </c>
      <c r="AQ37">
        <v>0.54</v>
      </c>
      <c r="AR37">
        <v>0.63</v>
      </c>
      <c r="AS37">
        <v>0.75</v>
      </c>
      <c r="AT37">
        <v>0.8</v>
      </c>
    </row>
    <row r="38" spans="1:46" ht="17" thickBot="1">
      <c r="A38" s="10" t="s">
        <v>24</v>
      </c>
      <c r="B38" s="29">
        <v>0.1</v>
      </c>
      <c r="C38" s="30">
        <v>0.2</v>
      </c>
      <c r="D38" s="29">
        <v>0.2</v>
      </c>
      <c r="E38" s="30">
        <v>0.2</v>
      </c>
      <c r="F38" s="29">
        <v>0.2</v>
      </c>
      <c r="G38" s="30">
        <v>0.3</v>
      </c>
      <c r="H38" s="29">
        <v>0.3</v>
      </c>
      <c r="I38" s="30">
        <v>0.3</v>
      </c>
      <c r="J38" s="29">
        <v>0.3</v>
      </c>
      <c r="K38" s="30">
        <v>0.4</v>
      </c>
      <c r="L38" s="29">
        <v>0.4</v>
      </c>
      <c r="M38" s="30">
        <v>0.4</v>
      </c>
      <c r="N38" s="29">
        <v>0.5</v>
      </c>
      <c r="O38" s="30">
        <v>0.6</v>
      </c>
      <c r="P38" s="29">
        <v>0.6</v>
      </c>
      <c r="Q38" s="30">
        <v>0.7</v>
      </c>
      <c r="R38" s="29">
        <v>0.8</v>
      </c>
      <c r="S38" s="30">
        <v>0.9</v>
      </c>
      <c r="T38" s="29">
        <v>1.1000000000000001</v>
      </c>
      <c r="U38" s="31">
        <v>1.2</v>
      </c>
      <c r="V38" t="s">
        <v>20</v>
      </c>
      <c r="Z38">
        <v>4.92</v>
      </c>
      <c r="AA38">
        <v>0.03</v>
      </c>
      <c r="AB38">
        <v>0.05</v>
      </c>
      <c r="AC38">
        <v>0.09</v>
      </c>
      <c r="AD38">
        <v>0.11</v>
      </c>
      <c r="AE38">
        <v>0.14000000000000001</v>
      </c>
      <c r="AF38">
        <v>0.17</v>
      </c>
      <c r="AG38">
        <v>0.19</v>
      </c>
      <c r="AH38">
        <v>0.22</v>
      </c>
      <c r="AI38">
        <v>0.24</v>
      </c>
      <c r="AJ38">
        <v>0.26</v>
      </c>
      <c r="AK38">
        <v>0.28999999999999998</v>
      </c>
      <c r="AL38">
        <v>0.32</v>
      </c>
      <c r="AM38">
        <v>0.35</v>
      </c>
      <c r="AN38">
        <v>0.38</v>
      </c>
      <c r="AO38">
        <v>0.42</v>
      </c>
      <c r="AP38">
        <v>0.49</v>
      </c>
      <c r="AQ38">
        <v>0.54</v>
      </c>
      <c r="AR38">
        <v>0.63</v>
      </c>
      <c r="AS38">
        <v>0.75</v>
      </c>
      <c r="AT38">
        <v>0.8</v>
      </c>
    </row>
    <row r="39" spans="1:46">
      <c r="A39" s="6" t="s">
        <v>33</v>
      </c>
      <c r="B39" s="26">
        <v>0.1</v>
      </c>
      <c r="C39" s="27">
        <v>0.2</v>
      </c>
      <c r="D39" s="26">
        <v>0.2</v>
      </c>
      <c r="E39" s="27">
        <v>0.2</v>
      </c>
      <c r="F39" s="26">
        <v>0.3</v>
      </c>
      <c r="G39" s="27">
        <v>0.3</v>
      </c>
      <c r="H39" s="26">
        <v>0.3</v>
      </c>
      <c r="I39" s="27">
        <v>0.3</v>
      </c>
      <c r="J39" s="26">
        <v>0.3</v>
      </c>
      <c r="K39" s="27">
        <v>0.4</v>
      </c>
      <c r="L39" s="26">
        <v>0.4</v>
      </c>
      <c r="M39" s="27">
        <v>0.5</v>
      </c>
      <c r="N39" s="26">
        <v>0.5</v>
      </c>
      <c r="O39" s="27">
        <v>0.6</v>
      </c>
      <c r="P39" s="26">
        <v>0.6</v>
      </c>
      <c r="Q39" s="27">
        <v>0.7</v>
      </c>
      <c r="R39" s="26">
        <v>0.8</v>
      </c>
      <c r="S39" s="27">
        <v>0.9</v>
      </c>
      <c r="T39" s="26">
        <v>1.1000000000000001</v>
      </c>
      <c r="U39" s="28">
        <v>1.2</v>
      </c>
      <c r="V39" t="s">
        <v>20</v>
      </c>
      <c r="Z39">
        <v>5</v>
      </c>
      <c r="AA39">
        <v>0.03</v>
      </c>
      <c r="AB39">
        <v>0.05</v>
      </c>
      <c r="AC39">
        <v>0.09</v>
      </c>
      <c r="AD39">
        <v>0.11</v>
      </c>
      <c r="AE39">
        <v>0.14000000000000001</v>
      </c>
      <c r="AF39">
        <v>0.17</v>
      </c>
      <c r="AG39">
        <v>0.19</v>
      </c>
      <c r="AH39">
        <v>0.22</v>
      </c>
      <c r="AI39">
        <v>0.24</v>
      </c>
      <c r="AJ39">
        <v>0.26</v>
      </c>
      <c r="AK39">
        <v>0.28999999999999998</v>
      </c>
      <c r="AL39">
        <v>0.32</v>
      </c>
      <c r="AM39">
        <v>0.35</v>
      </c>
      <c r="AN39">
        <v>0.38</v>
      </c>
      <c r="AO39">
        <v>0.42</v>
      </c>
      <c r="AP39">
        <v>0.49</v>
      </c>
      <c r="AQ39">
        <v>0.54</v>
      </c>
      <c r="AR39">
        <v>0.63</v>
      </c>
      <c r="AS39">
        <v>0.75</v>
      </c>
      <c r="AT39">
        <v>0.81</v>
      </c>
    </row>
    <row r="40" spans="1:46">
      <c r="A40" s="6" t="s">
        <v>22</v>
      </c>
      <c r="B40" s="26">
        <v>0.1</v>
      </c>
      <c r="C40" s="27">
        <v>0.2</v>
      </c>
      <c r="D40" s="26">
        <v>0.2</v>
      </c>
      <c r="E40" s="27">
        <v>0.2</v>
      </c>
      <c r="F40" s="26">
        <v>0.3</v>
      </c>
      <c r="G40" s="27">
        <v>0.3</v>
      </c>
      <c r="H40" s="26">
        <v>0.3</v>
      </c>
      <c r="I40" s="27">
        <v>0.3</v>
      </c>
      <c r="J40" s="26">
        <v>0.4</v>
      </c>
      <c r="K40" s="27">
        <v>0.4</v>
      </c>
      <c r="L40" s="26">
        <v>0.4</v>
      </c>
      <c r="M40" s="27">
        <v>0.5</v>
      </c>
      <c r="N40" s="26">
        <v>0.5</v>
      </c>
      <c r="O40" s="27">
        <v>0.6</v>
      </c>
      <c r="P40" s="26">
        <v>0.6</v>
      </c>
      <c r="Q40" s="27">
        <v>0.7</v>
      </c>
      <c r="R40" s="26">
        <v>0.8</v>
      </c>
      <c r="S40" s="27">
        <v>1</v>
      </c>
      <c r="T40" s="26">
        <v>1.2</v>
      </c>
      <c r="U40" s="28">
        <v>1.3</v>
      </c>
      <c r="V40" t="s">
        <v>20</v>
      </c>
      <c r="Z40">
        <v>5.08</v>
      </c>
      <c r="AA40">
        <v>0.03</v>
      </c>
      <c r="AB40">
        <v>0.05</v>
      </c>
      <c r="AC40">
        <v>0.09</v>
      </c>
      <c r="AD40">
        <v>0.11</v>
      </c>
      <c r="AE40">
        <v>0.14000000000000001</v>
      </c>
      <c r="AF40">
        <v>0.17</v>
      </c>
      <c r="AG40">
        <v>0.2</v>
      </c>
      <c r="AH40">
        <v>0.22</v>
      </c>
      <c r="AI40">
        <v>0.24</v>
      </c>
      <c r="AJ40">
        <v>0.26</v>
      </c>
      <c r="AK40">
        <v>0.28999999999999998</v>
      </c>
      <c r="AL40">
        <v>0.32</v>
      </c>
      <c r="AM40">
        <v>0.35</v>
      </c>
      <c r="AN40">
        <v>0.38</v>
      </c>
      <c r="AO40">
        <v>0.42</v>
      </c>
      <c r="AP40">
        <v>0.49</v>
      </c>
      <c r="AQ40">
        <v>0.54</v>
      </c>
      <c r="AR40">
        <v>0.63</v>
      </c>
      <c r="AS40">
        <v>0.75</v>
      </c>
      <c r="AT40">
        <v>0.81</v>
      </c>
    </row>
    <row r="41" spans="1:46">
      <c r="A41" s="6" t="s">
        <v>23</v>
      </c>
      <c r="B41" s="26">
        <v>0.1</v>
      </c>
      <c r="C41" s="27">
        <v>0.2</v>
      </c>
      <c r="D41" s="26">
        <v>0.2</v>
      </c>
      <c r="E41" s="27">
        <v>0.2</v>
      </c>
      <c r="F41" s="26">
        <v>0.3</v>
      </c>
      <c r="G41" s="27">
        <v>0.3</v>
      </c>
      <c r="H41" s="26">
        <v>0.3</v>
      </c>
      <c r="I41" s="27">
        <v>0.3</v>
      </c>
      <c r="J41" s="26">
        <v>0.4</v>
      </c>
      <c r="K41" s="27">
        <v>0.4</v>
      </c>
      <c r="L41" s="26">
        <v>0.4</v>
      </c>
      <c r="M41" s="27">
        <v>0.5</v>
      </c>
      <c r="N41" s="26">
        <v>0.6</v>
      </c>
      <c r="O41" s="27">
        <v>0.6</v>
      </c>
      <c r="P41" s="26">
        <v>0.7</v>
      </c>
      <c r="Q41" s="27">
        <v>0.7</v>
      </c>
      <c r="R41" s="26">
        <v>0.9</v>
      </c>
      <c r="S41" s="27">
        <v>1</v>
      </c>
      <c r="T41" s="26">
        <v>1.2</v>
      </c>
      <c r="U41" s="28">
        <v>1.3</v>
      </c>
      <c r="V41" t="s">
        <v>20</v>
      </c>
      <c r="Z41">
        <v>5.17</v>
      </c>
      <c r="AA41">
        <v>0.03</v>
      </c>
      <c r="AB41">
        <v>0.05</v>
      </c>
      <c r="AC41">
        <v>0.09</v>
      </c>
      <c r="AD41">
        <v>0.12</v>
      </c>
      <c r="AE41">
        <v>0.14000000000000001</v>
      </c>
      <c r="AF41">
        <v>0.17</v>
      </c>
      <c r="AG41">
        <v>0.2</v>
      </c>
      <c r="AH41">
        <v>0.23</v>
      </c>
      <c r="AI41">
        <v>0.24</v>
      </c>
      <c r="AJ41">
        <v>0.26</v>
      </c>
      <c r="AK41">
        <v>0.3</v>
      </c>
      <c r="AL41">
        <v>0.32</v>
      </c>
      <c r="AM41">
        <v>0.35</v>
      </c>
      <c r="AN41">
        <v>0.38</v>
      </c>
      <c r="AO41">
        <v>0.42</v>
      </c>
      <c r="AP41">
        <v>0.49</v>
      </c>
      <c r="AQ41">
        <v>0.54</v>
      </c>
      <c r="AR41">
        <v>0.63</v>
      </c>
      <c r="AS41">
        <v>0.76</v>
      </c>
      <c r="AT41">
        <v>0.81</v>
      </c>
    </row>
    <row r="42" spans="1:46" ht="17" thickBot="1">
      <c r="A42" s="10" t="s">
        <v>24</v>
      </c>
      <c r="B42" s="29">
        <v>0.1</v>
      </c>
      <c r="C42" s="30">
        <v>0.2</v>
      </c>
      <c r="D42" s="29">
        <v>0.2</v>
      </c>
      <c r="E42" s="30">
        <v>0.3</v>
      </c>
      <c r="F42" s="29">
        <v>0.3</v>
      </c>
      <c r="G42" s="30">
        <v>0.3</v>
      </c>
      <c r="H42" s="29">
        <v>0.3</v>
      </c>
      <c r="I42" s="30">
        <v>0.3</v>
      </c>
      <c r="J42" s="29">
        <v>0.4</v>
      </c>
      <c r="K42" s="30">
        <v>0.4</v>
      </c>
      <c r="L42" s="29">
        <v>0.5</v>
      </c>
      <c r="M42" s="30">
        <v>0.5</v>
      </c>
      <c r="N42" s="29">
        <v>0.6</v>
      </c>
      <c r="O42" s="30">
        <v>0.6</v>
      </c>
      <c r="P42" s="29">
        <v>0.7</v>
      </c>
      <c r="Q42" s="30">
        <v>0.7</v>
      </c>
      <c r="R42" s="29">
        <v>0.9</v>
      </c>
      <c r="S42" s="30">
        <v>1</v>
      </c>
      <c r="T42" s="29">
        <v>1.2</v>
      </c>
      <c r="U42" s="31">
        <v>1.4</v>
      </c>
      <c r="V42" t="s">
        <v>20</v>
      </c>
      <c r="Z42">
        <v>5.25</v>
      </c>
      <c r="AA42">
        <v>0.03</v>
      </c>
      <c r="AB42">
        <v>0.05</v>
      </c>
      <c r="AC42">
        <v>0.09</v>
      </c>
      <c r="AD42">
        <v>0.12</v>
      </c>
      <c r="AE42">
        <v>0.14000000000000001</v>
      </c>
      <c r="AF42">
        <v>0.17</v>
      </c>
      <c r="AG42">
        <v>0.2</v>
      </c>
      <c r="AH42">
        <v>0.23</v>
      </c>
      <c r="AI42">
        <v>0.24</v>
      </c>
      <c r="AJ42">
        <v>0.26</v>
      </c>
      <c r="AK42">
        <v>0.3</v>
      </c>
      <c r="AL42">
        <v>0.32</v>
      </c>
      <c r="AM42">
        <v>0.35</v>
      </c>
      <c r="AN42">
        <v>0.38</v>
      </c>
      <c r="AO42">
        <v>0.42</v>
      </c>
      <c r="AP42">
        <v>0.49</v>
      </c>
      <c r="AQ42">
        <v>0.54</v>
      </c>
      <c r="AR42">
        <v>0.64</v>
      </c>
      <c r="AS42">
        <v>0.76</v>
      </c>
      <c r="AT42">
        <v>0.81</v>
      </c>
    </row>
    <row r="43" spans="1:46" ht="17" thickBot="1">
      <c r="A43" s="10" t="s">
        <v>34</v>
      </c>
      <c r="B43" s="29">
        <v>0.2</v>
      </c>
      <c r="C43" s="30">
        <v>0.2</v>
      </c>
      <c r="D43" s="29">
        <v>0.2</v>
      </c>
      <c r="E43" s="30">
        <v>0.3</v>
      </c>
      <c r="F43" s="29">
        <v>0.3</v>
      </c>
      <c r="G43" s="30">
        <v>0.3</v>
      </c>
      <c r="H43" s="29">
        <v>0.3</v>
      </c>
      <c r="I43" s="30">
        <v>0.3</v>
      </c>
      <c r="J43" s="29">
        <v>0.4</v>
      </c>
      <c r="K43" s="30">
        <v>0.4</v>
      </c>
      <c r="L43" s="29">
        <v>0.5</v>
      </c>
      <c r="M43" s="30">
        <v>0.5</v>
      </c>
      <c r="N43" s="29">
        <v>0.6</v>
      </c>
      <c r="O43" s="30">
        <v>0.7</v>
      </c>
      <c r="P43" s="29">
        <v>0.7</v>
      </c>
      <c r="Q43" s="30">
        <v>0.8</v>
      </c>
      <c r="R43" s="29">
        <v>0.9</v>
      </c>
      <c r="S43" s="30">
        <v>1</v>
      </c>
      <c r="T43" s="29">
        <v>1.3</v>
      </c>
      <c r="U43" s="31">
        <v>1.4</v>
      </c>
      <c r="V43" t="s">
        <v>20</v>
      </c>
      <c r="Z43">
        <v>5.33</v>
      </c>
      <c r="AA43">
        <v>0.03</v>
      </c>
      <c r="AB43">
        <v>0.05</v>
      </c>
      <c r="AC43">
        <v>0.09</v>
      </c>
      <c r="AD43">
        <v>0.12</v>
      </c>
      <c r="AE43">
        <v>0.14000000000000001</v>
      </c>
      <c r="AF43">
        <v>0.17</v>
      </c>
      <c r="AG43">
        <v>0.2</v>
      </c>
      <c r="AH43">
        <v>0.23</v>
      </c>
      <c r="AI43">
        <v>0.24</v>
      </c>
      <c r="AJ43">
        <v>0.26</v>
      </c>
      <c r="AK43">
        <v>0.3</v>
      </c>
      <c r="AL43">
        <v>0.32</v>
      </c>
      <c r="AM43">
        <v>0.35</v>
      </c>
      <c r="AN43">
        <v>0.38</v>
      </c>
      <c r="AO43">
        <v>0.42</v>
      </c>
      <c r="AP43">
        <v>0.49</v>
      </c>
      <c r="AQ43">
        <v>0.54</v>
      </c>
      <c r="AR43">
        <v>0.64</v>
      </c>
      <c r="AS43">
        <v>0.76</v>
      </c>
      <c r="AT43">
        <v>0.81</v>
      </c>
    </row>
    <row r="44" spans="1:46">
      <c r="Z44">
        <v>5.42</v>
      </c>
      <c r="AA44">
        <v>0.03</v>
      </c>
      <c r="AB44">
        <v>0.06</v>
      </c>
      <c r="AC44">
        <v>0.1</v>
      </c>
      <c r="AD44">
        <v>0.12</v>
      </c>
      <c r="AE44">
        <v>0.14000000000000001</v>
      </c>
      <c r="AF44">
        <v>0.17</v>
      </c>
      <c r="AG44">
        <v>0.2</v>
      </c>
      <c r="AH44">
        <v>0.23</v>
      </c>
      <c r="AI44">
        <v>0.24</v>
      </c>
      <c r="AJ44">
        <v>0.26</v>
      </c>
      <c r="AK44">
        <v>0.3</v>
      </c>
      <c r="AL44">
        <v>0.32</v>
      </c>
      <c r="AM44">
        <v>0.35</v>
      </c>
      <c r="AN44">
        <v>0.38</v>
      </c>
      <c r="AO44">
        <v>0.42</v>
      </c>
      <c r="AP44">
        <v>0.49</v>
      </c>
      <c r="AQ44">
        <v>0.55000000000000004</v>
      </c>
      <c r="AR44">
        <v>0.64</v>
      </c>
      <c r="AS44">
        <v>0.76</v>
      </c>
      <c r="AT44">
        <v>0.82</v>
      </c>
    </row>
    <row r="45" spans="1:46">
      <c r="Z45">
        <v>5.5</v>
      </c>
      <c r="AA45">
        <v>0.03</v>
      </c>
      <c r="AB45">
        <v>0.06</v>
      </c>
      <c r="AC45">
        <v>0.1</v>
      </c>
      <c r="AD45">
        <v>0.12</v>
      </c>
      <c r="AE45">
        <v>0.14000000000000001</v>
      </c>
      <c r="AF45">
        <v>0.17</v>
      </c>
      <c r="AG45">
        <v>0.2</v>
      </c>
      <c r="AH45">
        <v>0.23</v>
      </c>
      <c r="AI45">
        <v>0.24</v>
      </c>
      <c r="AJ45">
        <v>0.26</v>
      </c>
      <c r="AK45">
        <v>0.3</v>
      </c>
      <c r="AL45">
        <v>0.32</v>
      </c>
      <c r="AM45">
        <v>0.35</v>
      </c>
      <c r="AN45">
        <v>0.38</v>
      </c>
      <c r="AO45">
        <v>0.42</v>
      </c>
      <c r="AP45">
        <v>0.49</v>
      </c>
      <c r="AQ45">
        <v>0.55000000000000004</v>
      </c>
      <c r="AR45">
        <v>0.64</v>
      </c>
      <c r="AS45">
        <v>0.76</v>
      </c>
      <c r="AT45">
        <v>0.82</v>
      </c>
    </row>
    <row r="46" spans="1:46">
      <c r="Z46">
        <v>5.58</v>
      </c>
      <c r="AA46">
        <v>0.04</v>
      </c>
      <c r="AB46">
        <v>0.06</v>
      </c>
      <c r="AC46">
        <v>0.1</v>
      </c>
      <c r="AD46">
        <v>0.12</v>
      </c>
      <c r="AE46">
        <v>0.15</v>
      </c>
      <c r="AF46">
        <v>0.17</v>
      </c>
      <c r="AG46">
        <v>0.2</v>
      </c>
      <c r="AH46">
        <v>0.23</v>
      </c>
      <c r="AI46">
        <v>0.24</v>
      </c>
      <c r="AJ46">
        <v>0.27</v>
      </c>
      <c r="AK46">
        <v>0.3</v>
      </c>
      <c r="AL46">
        <v>0.32</v>
      </c>
      <c r="AM46">
        <v>0.35</v>
      </c>
      <c r="AN46">
        <v>0.38</v>
      </c>
      <c r="AO46">
        <v>0.42</v>
      </c>
      <c r="AP46">
        <v>0.49</v>
      </c>
      <c r="AQ46">
        <v>0.55000000000000004</v>
      </c>
      <c r="AR46">
        <v>0.64</v>
      </c>
      <c r="AS46">
        <v>0.77</v>
      </c>
      <c r="AT46">
        <v>0.82</v>
      </c>
    </row>
    <row r="47" spans="1:46">
      <c r="Z47">
        <v>5.67</v>
      </c>
      <c r="AA47">
        <v>0.04</v>
      </c>
      <c r="AB47">
        <v>0.06</v>
      </c>
      <c r="AC47">
        <v>0.1</v>
      </c>
      <c r="AD47">
        <v>0.12</v>
      </c>
      <c r="AE47">
        <v>0.15</v>
      </c>
      <c r="AF47">
        <v>0.18</v>
      </c>
      <c r="AG47">
        <v>0.2</v>
      </c>
      <c r="AH47">
        <v>0.23</v>
      </c>
      <c r="AI47">
        <v>0.24</v>
      </c>
      <c r="AJ47">
        <v>0.27</v>
      </c>
      <c r="AK47">
        <v>0.3</v>
      </c>
      <c r="AL47">
        <v>0.32</v>
      </c>
      <c r="AM47">
        <v>0.35</v>
      </c>
      <c r="AN47">
        <v>0.38</v>
      </c>
      <c r="AO47">
        <v>0.42</v>
      </c>
      <c r="AP47">
        <v>0.49</v>
      </c>
      <c r="AQ47">
        <v>0.55000000000000004</v>
      </c>
      <c r="AR47">
        <v>0.65</v>
      </c>
      <c r="AS47">
        <v>0.77</v>
      </c>
      <c r="AT47">
        <v>0.83</v>
      </c>
    </row>
    <row r="48" spans="1:46">
      <c r="Z48">
        <v>5.75</v>
      </c>
      <c r="AA48">
        <v>0.04</v>
      </c>
      <c r="AB48">
        <v>0.06</v>
      </c>
      <c r="AC48">
        <v>0.1</v>
      </c>
      <c r="AD48">
        <v>0.12</v>
      </c>
      <c r="AE48">
        <v>0.15</v>
      </c>
      <c r="AF48">
        <v>0.18</v>
      </c>
      <c r="AG48">
        <v>0.2</v>
      </c>
      <c r="AH48">
        <v>0.23</v>
      </c>
      <c r="AI48">
        <v>0.24</v>
      </c>
      <c r="AJ48">
        <v>0.27</v>
      </c>
      <c r="AK48">
        <v>0.3</v>
      </c>
      <c r="AL48">
        <v>0.32</v>
      </c>
      <c r="AM48">
        <v>0.36</v>
      </c>
      <c r="AN48">
        <v>0.38</v>
      </c>
      <c r="AO48">
        <v>0.42</v>
      </c>
      <c r="AP48">
        <v>0.49</v>
      </c>
      <c r="AQ48">
        <v>0.55000000000000004</v>
      </c>
      <c r="AR48">
        <v>0.65</v>
      </c>
      <c r="AS48">
        <v>0.77</v>
      </c>
      <c r="AT48">
        <v>0.83</v>
      </c>
    </row>
    <row r="49" spans="26:46">
      <c r="Z49">
        <v>5.83</v>
      </c>
      <c r="AA49">
        <v>0.04</v>
      </c>
      <c r="AB49">
        <v>0.06</v>
      </c>
      <c r="AC49">
        <v>0.1</v>
      </c>
      <c r="AD49">
        <v>0.13</v>
      </c>
      <c r="AE49">
        <v>0.15</v>
      </c>
      <c r="AF49">
        <v>0.18</v>
      </c>
      <c r="AG49">
        <v>0.2</v>
      </c>
      <c r="AH49">
        <v>0.23</v>
      </c>
      <c r="AI49">
        <v>0.25</v>
      </c>
      <c r="AJ49">
        <v>0.27</v>
      </c>
      <c r="AK49">
        <v>0.3</v>
      </c>
      <c r="AL49">
        <v>0.32</v>
      </c>
      <c r="AM49">
        <v>0.36</v>
      </c>
      <c r="AN49">
        <v>0.38</v>
      </c>
      <c r="AO49">
        <v>0.43</v>
      </c>
      <c r="AP49">
        <v>0.49</v>
      </c>
      <c r="AQ49">
        <v>0.55000000000000004</v>
      </c>
      <c r="AR49">
        <v>0.65</v>
      </c>
      <c r="AS49">
        <v>0.77</v>
      </c>
      <c r="AT49">
        <v>0.83</v>
      </c>
    </row>
    <row r="50" spans="26:46">
      <c r="Z50">
        <v>5.92</v>
      </c>
      <c r="AA50">
        <v>0.04</v>
      </c>
      <c r="AB50">
        <v>0.06</v>
      </c>
      <c r="AC50">
        <v>0.1</v>
      </c>
      <c r="AD50">
        <v>0.13</v>
      </c>
      <c r="AE50">
        <v>0.15</v>
      </c>
      <c r="AF50">
        <v>0.18</v>
      </c>
      <c r="AG50">
        <v>0.2</v>
      </c>
      <c r="AH50">
        <v>0.23</v>
      </c>
      <c r="AI50">
        <v>0.25</v>
      </c>
      <c r="AJ50">
        <v>0.27</v>
      </c>
      <c r="AK50">
        <v>0.3</v>
      </c>
      <c r="AL50">
        <v>0.32</v>
      </c>
      <c r="AM50">
        <v>0.36</v>
      </c>
      <c r="AN50">
        <v>0.39</v>
      </c>
      <c r="AO50">
        <v>0.43</v>
      </c>
      <c r="AP50">
        <v>0.49</v>
      </c>
      <c r="AQ50">
        <v>0.56000000000000005</v>
      </c>
      <c r="AR50">
        <v>0.65</v>
      </c>
      <c r="AS50">
        <v>0.78</v>
      </c>
      <c r="AT50">
        <v>0.83</v>
      </c>
    </row>
    <row r="51" spans="26:46">
      <c r="Z51">
        <v>6</v>
      </c>
      <c r="AA51">
        <v>0.04</v>
      </c>
      <c r="AB51">
        <v>0.06</v>
      </c>
      <c r="AC51">
        <v>0.1</v>
      </c>
      <c r="AD51">
        <v>0.13</v>
      </c>
      <c r="AE51">
        <v>0.15</v>
      </c>
      <c r="AF51">
        <v>0.18</v>
      </c>
      <c r="AG51">
        <v>0.2</v>
      </c>
      <c r="AH51">
        <v>0.23</v>
      </c>
      <c r="AI51">
        <v>0.25</v>
      </c>
      <c r="AJ51">
        <v>0.27</v>
      </c>
      <c r="AK51">
        <v>0.3</v>
      </c>
      <c r="AL51">
        <v>0.32</v>
      </c>
      <c r="AM51">
        <v>0.36</v>
      </c>
      <c r="AN51">
        <v>0.39</v>
      </c>
      <c r="AO51">
        <v>0.43</v>
      </c>
      <c r="AP51">
        <v>0.49</v>
      </c>
      <c r="AQ51">
        <v>0.56000000000000005</v>
      </c>
      <c r="AR51">
        <v>0.66</v>
      </c>
      <c r="AS51">
        <v>0.78</v>
      </c>
      <c r="AT51">
        <v>0.84</v>
      </c>
    </row>
    <row r="52" spans="26:46">
      <c r="Z52">
        <v>6.08</v>
      </c>
      <c r="AA52">
        <v>0.04</v>
      </c>
      <c r="AB52">
        <v>0.06</v>
      </c>
      <c r="AC52">
        <v>0.1</v>
      </c>
      <c r="AD52">
        <v>0.13</v>
      </c>
      <c r="AE52">
        <v>0.15</v>
      </c>
      <c r="AF52">
        <v>0.18</v>
      </c>
      <c r="AG52">
        <v>0.2</v>
      </c>
      <c r="AH52">
        <v>0.23</v>
      </c>
      <c r="AI52">
        <v>0.25</v>
      </c>
      <c r="AJ52">
        <v>0.27</v>
      </c>
      <c r="AK52">
        <v>0.31</v>
      </c>
      <c r="AL52">
        <v>0.33</v>
      </c>
      <c r="AM52">
        <v>0.36</v>
      </c>
      <c r="AN52">
        <v>0.39</v>
      </c>
      <c r="AO52">
        <v>0.43</v>
      </c>
      <c r="AP52">
        <v>0.5</v>
      </c>
      <c r="AQ52">
        <v>0.56000000000000005</v>
      </c>
      <c r="AR52">
        <v>0.66</v>
      </c>
      <c r="AS52">
        <v>0.78</v>
      </c>
      <c r="AT52">
        <v>0.84</v>
      </c>
    </row>
    <row r="53" spans="26:46">
      <c r="Z53">
        <v>6.17</v>
      </c>
      <c r="AA53">
        <v>0.04</v>
      </c>
      <c r="AB53">
        <v>7.0000000000000007E-2</v>
      </c>
      <c r="AC53">
        <v>0.1</v>
      </c>
      <c r="AD53">
        <v>0.13</v>
      </c>
      <c r="AE53">
        <v>0.15</v>
      </c>
      <c r="AF53">
        <v>0.18</v>
      </c>
      <c r="AG53">
        <v>0.21</v>
      </c>
      <c r="AH53">
        <v>0.23</v>
      </c>
      <c r="AI53">
        <v>0.25</v>
      </c>
      <c r="AJ53">
        <v>0.27</v>
      </c>
      <c r="AK53">
        <v>0.31</v>
      </c>
      <c r="AL53">
        <v>0.33</v>
      </c>
      <c r="AM53">
        <v>0.36</v>
      </c>
      <c r="AN53">
        <v>0.39</v>
      </c>
      <c r="AO53">
        <v>0.43</v>
      </c>
      <c r="AP53">
        <v>0.5</v>
      </c>
      <c r="AQ53">
        <v>0.56000000000000005</v>
      </c>
      <c r="AR53">
        <v>0.66</v>
      </c>
      <c r="AS53">
        <v>0.78</v>
      </c>
      <c r="AT53">
        <v>0.85</v>
      </c>
    </row>
    <row r="54" spans="26:46">
      <c r="Z54">
        <v>6.25</v>
      </c>
      <c r="AA54">
        <v>0.04</v>
      </c>
      <c r="AB54">
        <v>7.0000000000000007E-2</v>
      </c>
      <c r="AC54">
        <v>0.11</v>
      </c>
      <c r="AD54">
        <v>0.13</v>
      </c>
      <c r="AE54">
        <v>0.15</v>
      </c>
      <c r="AF54">
        <v>0.18</v>
      </c>
      <c r="AG54">
        <v>0.21</v>
      </c>
      <c r="AH54">
        <v>0.23</v>
      </c>
      <c r="AI54">
        <v>0.25</v>
      </c>
      <c r="AJ54">
        <v>0.27</v>
      </c>
      <c r="AK54">
        <v>0.31</v>
      </c>
      <c r="AL54">
        <v>0.33</v>
      </c>
      <c r="AM54">
        <v>0.36</v>
      </c>
      <c r="AN54">
        <v>0.39</v>
      </c>
      <c r="AO54">
        <v>0.43</v>
      </c>
      <c r="AP54">
        <v>0.5</v>
      </c>
      <c r="AQ54">
        <v>0.56000000000000005</v>
      </c>
      <c r="AR54">
        <v>0.66</v>
      </c>
      <c r="AS54">
        <v>0.79</v>
      </c>
      <c r="AT54">
        <v>0.85</v>
      </c>
    </row>
    <row r="55" spans="26:46">
      <c r="Z55">
        <v>6.33</v>
      </c>
      <c r="AA55">
        <v>0.05</v>
      </c>
      <c r="AB55">
        <v>7.0000000000000007E-2</v>
      </c>
      <c r="AC55">
        <v>0.11</v>
      </c>
      <c r="AD55">
        <v>0.13</v>
      </c>
      <c r="AE55">
        <v>0.16</v>
      </c>
      <c r="AF55">
        <v>0.18</v>
      </c>
      <c r="AG55">
        <v>0.21</v>
      </c>
      <c r="AH55">
        <v>0.23</v>
      </c>
      <c r="AI55">
        <v>0.25</v>
      </c>
      <c r="AJ55">
        <v>0.27</v>
      </c>
      <c r="AK55">
        <v>0.31</v>
      </c>
      <c r="AL55">
        <v>0.33</v>
      </c>
      <c r="AM55">
        <v>0.36</v>
      </c>
      <c r="AN55">
        <v>0.39</v>
      </c>
      <c r="AO55">
        <v>0.43</v>
      </c>
      <c r="AP55">
        <v>0.5</v>
      </c>
      <c r="AQ55">
        <v>0.56999999999999995</v>
      </c>
      <c r="AR55">
        <v>0.67</v>
      </c>
      <c r="AS55">
        <v>0.79</v>
      </c>
      <c r="AT55">
        <v>0.85</v>
      </c>
    </row>
    <row r="56" spans="26:46">
      <c r="Z56">
        <v>6.42</v>
      </c>
      <c r="AA56">
        <v>0.05</v>
      </c>
      <c r="AB56">
        <v>7.0000000000000007E-2</v>
      </c>
      <c r="AC56">
        <v>0.11</v>
      </c>
      <c r="AD56">
        <v>0.13</v>
      </c>
      <c r="AE56">
        <v>0.16</v>
      </c>
      <c r="AF56">
        <v>0.19</v>
      </c>
      <c r="AG56">
        <v>0.21</v>
      </c>
      <c r="AH56">
        <v>0.23</v>
      </c>
      <c r="AI56">
        <v>0.25</v>
      </c>
      <c r="AJ56">
        <v>0.27</v>
      </c>
      <c r="AK56">
        <v>0.31</v>
      </c>
      <c r="AL56">
        <v>0.33</v>
      </c>
      <c r="AM56">
        <v>0.37</v>
      </c>
      <c r="AN56">
        <v>0.4</v>
      </c>
      <c r="AO56">
        <v>0.43</v>
      </c>
      <c r="AP56">
        <v>0.5</v>
      </c>
      <c r="AQ56">
        <v>0.56999999999999995</v>
      </c>
      <c r="AR56">
        <v>0.67</v>
      </c>
      <c r="AS56">
        <v>0.79</v>
      </c>
      <c r="AT56">
        <v>0.86</v>
      </c>
    </row>
    <row r="57" spans="26:46">
      <c r="Z57">
        <v>6.5</v>
      </c>
      <c r="AA57">
        <v>0.05</v>
      </c>
      <c r="AB57">
        <v>7.0000000000000007E-2</v>
      </c>
      <c r="AC57">
        <v>0.11</v>
      </c>
      <c r="AD57">
        <v>0.14000000000000001</v>
      </c>
      <c r="AE57">
        <v>0.16</v>
      </c>
      <c r="AF57">
        <v>0.19</v>
      </c>
      <c r="AG57">
        <v>0.21</v>
      </c>
      <c r="AH57">
        <v>0.23</v>
      </c>
      <c r="AI57">
        <v>0.25</v>
      </c>
      <c r="AJ57">
        <v>0.28000000000000003</v>
      </c>
      <c r="AK57">
        <v>0.31</v>
      </c>
      <c r="AL57">
        <v>0.33</v>
      </c>
      <c r="AM57">
        <v>0.37</v>
      </c>
      <c r="AN57">
        <v>0.4</v>
      </c>
      <c r="AO57">
        <v>0.44</v>
      </c>
      <c r="AP57">
        <v>0.5</v>
      </c>
      <c r="AQ57">
        <v>0.56999999999999995</v>
      </c>
      <c r="AR57">
        <v>0.67</v>
      </c>
      <c r="AS57">
        <v>0.8</v>
      </c>
      <c r="AT57">
        <v>0.86</v>
      </c>
    </row>
    <row r="58" spans="26:46">
      <c r="Z58">
        <v>6.58</v>
      </c>
      <c r="AA58">
        <v>0.05</v>
      </c>
      <c r="AB58">
        <v>7.0000000000000007E-2</v>
      </c>
      <c r="AC58">
        <v>0.11</v>
      </c>
      <c r="AD58">
        <v>0.14000000000000001</v>
      </c>
      <c r="AE58">
        <v>0.16</v>
      </c>
      <c r="AF58">
        <v>0.19</v>
      </c>
      <c r="AG58">
        <v>0.21</v>
      </c>
      <c r="AH58">
        <v>0.24</v>
      </c>
      <c r="AI58">
        <v>0.25</v>
      </c>
      <c r="AJ58">
        <v>0.28000000000000003</v>
      </c>
      <c r="AK58">
        <v>0.31</v>
      </c>
      <c r="AL58">
        <v>0.33</v>
      </c>
      <c r="AM58">
        <v>0.37</v>
      </c>
      <c r="AN58">
        <v>0.4</v>
      </c>
      <c r="AO58">
        <v>0.44</v>
      </c>
      <c r="AP58">
        <v>0.5</v>
      </c>
      <c r="AQ58">
        <v>0.56999999999999995</v>
      </c>
      <c r="AR58">
        <v>0.68</v>
      </c>
      <c r="AS58">
        <v>0.8</v>
      </c>
      <c r="AT58">
        <v>0.87</v>
      </c>
    </row>
    <row r="59" spans="26:46">
      <c r="Z59">
        <v>6.67</v>
      </c>
      <c r="AA59">
        <v>0.05</v>
      </c>
      <c r="AB59">
        <v>7.0000000000000007E-2</v>
      </c>
      <c r="AC59">
        <v>0.11</v>
      </c>
      <c r="AD59">
        <v>0.14000000000000001</v>
      </c>
      <c r="AE59">
        <v>0.16</v>
      </c>
      <c r="AF59">
        <v>0.19</v>
      </c>
      <c r="AG59">
        <v>0.21</v>
      </c>
      <c r="AH59">
        <v>0.24</v>
      </c>
      <c r="AI59">
        <v>0.26</v>
      </c>
      <c r="AJ59">
        <v>0.28000000000000003</v>
      </c>
      <c r="AK59">
        <v>0.31</v>
      </c>
      <c r="AL59">
        <v>0.33</v>
      </c>
      <c r="AM59">
        <v>0.37</v>
      </c>
      <c r="AN59">
        <v>0.4</v>
      </c>
      <c r="AO59">
        <v>0.44</v>
      </c>
      <c r="AP59">
        <v>0.51</v>
      </c>
      <c r="AQ59">
        <v>0.57999999999999996</v>
      </c>
      <c r="AR59">
        <v>0.68</v>
      </c>
      <c r="AS59">
        <v>0.8</v>
      </c>
      <c r="AT59">
        <v>0.87</v>
      </c>
    </row>
    <row r="60" spans="26:46">
      <c r="Z60">
        <v>6.75</v>
      </c>
      <c r="AA60">
        <v>0.05</v>
      </c>
      <c r="AB60">
        <v>0.08</v>
      </c>
      <c r="AC60">
        <v>0.11</v>
      </c>
      <c r="AD60">
        <v>0.14000000000000001</v>
      </c>
      <c r="AE60">
        <v>0.16</v>
      </c>
      <c r="AF60">
        <v>0.19</v>
      </c>
      <c r="AG60">
        <v>0.21</v>
      </c>
      <c r="AH60">
        <v>0.24</v>
      </c>
      <c r="AI60">
        <v>0.26</v>
      </c>
      <c r="AJ60">
        <v>0.28000000000000003</v>
      </c>
      <c r="AK60">
        <v>0.32</v>
      </c>
      <c r="AL60">
        <v>0.34</v>
      </c>
      <c r="AM60">
        <v>0.37</v>
      </c>
      <c r="AN60">
        <v>0.4</v>
      </c>
      <c r="AO60">
        <v>0.44</v>
      </c>
      <c r="AP60">
        <v>0.51</v>
      </c>
      <c r="AQ60">
        <v>0.57999999999999996</v>
      </c>
      <c r="AR60">
        <v>0.68</v>
      </c>
      <c r="AS60">
        <v>0.81</v>
      </c>
      <c r="AT60">
        <v>0.88</v>
      </c>
    </row>
    <row r="61" spans="26:46">
      <c r="Z61">
        <v>6.83</v>
      </c>
      <c r="AA61">
        <v>0.05</v>
      </c>
      <c r="AB61">
        <v>0.08</v>
      </c>
      <c r="AC61">
        <v>0.11</v>
      </c>
      <c r="AD61">
        <v>0.14000000000000001</v>
      </c>
      <c r="AE61">
        <v>0.16</v>
      </c>
      <c r="AF61">
        <v>0.19</v>
      </c>
      <c r="AG61">
        <v>0.21</v>
      </c>
      <c r="AH61">
        <v>0.24</v>
      </c>
      <c r="AI61">
        <v>0.26</v>
      </c>
      <c r="AJ61">
        <v>0.28000000000000003</v>
      </c>
      <c r="AK61">
        <v>0.32</v>
      </c>
      <c r="AL61">
        <v>0.34</v>
      </c>
      <c r="AM61">
        <v>0.38</v>
      </c>
      <c r="AN61">
        <v>0.4</v>
      </c>
      <c r="AO61">
        <v>0.44</v>
      </c>
      <c r="AP61">
        <v>0.51</v>
      </c>
      <c r="AQ61">
        <v>0.57999999999999996</v>
      </c>
      <c r="AR61">
        <v>0.69</v>
      </c>
      <c r="AS61">
        <v>0.81</v>
      </c>
      <c r="AT61">
        <v>0.88</v>
      </c>
    </row>
    <row r="62" spans="26:46">
      <c r="Z62">
        <v>6.92</v>
      </c>
      <c r="AA62">
        <v>0.05</v>
      </c>
      <c r="AB62">
        <v>0.08</v>
      </c>
      <c r="AC62">
        <v>0.12</v>
      </c>
      <c r="AD62">
        <v>0.14000000000000001</v>
      </c>
      <c r="AE62">
        <v>0.17</v>
      </c>
      <c r="AF62">
        <v>0.19</v>
      </c>
      <c r="AG62">
        <v>0.22</v>
      </c>
      <c r="AH62">
        <v>0.24</v>
      </c>
      <c r="AI62">
        <v>0.26</v>
      </c>
      <c r="AJ62">
        <v>0.28000000000000003</v>
      </c>
      <c r="AK62">
        <v>0.32</v>
      </c>
      <c r="AL62">
        <v>0.34</v>
      </c>
      <c r="AM62">
        <v>0.38</v>
      </c>
      <c r="AN62">
        <v>0.41</v>
      </c>
      <c r="AO62">
        <v>0.45</v>
      </c>
      <c r="AP62">
        <v>0.51</v>
      </c>
      <c r="AQ62">
        <v>0.59</v>
      </c>
      <c r="AR62">
        <v>0.69</v>
      </c>
      <c r="AS62">
        <v>0.82</v>
      </c>
      <c r="AT62">
        <v>0.88</v>
      </c>
    </row>
    <row r="63" spans="26:46">
      <c r="Z63">
        <v>7</v>
      </c>
      <c r="AA63">
        <v>0.05</v>
      </c>
      <c r="AB63">
        <v>0.08</v>
      </c>
      <c r="AC63">
        <v>0.12</v>
      </c>
      <c r="AD63">
        <v>0.14000000000000001</v>
      </c>
      <c r="AE63">
        <v>0.17</v>
      </c>
      <c r="AF63">
        <v>0.19</v>
      </c>
      <c r="AG63">
        <v>0.22</v>
      </c>
      <c r="AH63">
        <v>0.24</v>
      </c>
      <c r="AI63">
        <v>0.26</v>
      </c>
      <c r="AJ63">
        <v>0.28000000000000003</v>
      </c>
      <c r="AK63">
        <v>0.32</v>
      </c>
      <c r="AL63">
        <v>0.34</v>
      </c>
      <c r="AM63">
        <v>0.38</v>
      </c>
      <c r="AN63">
        <v>0.41</v>
      </c>
      <c r="AO63">
        <v>0.45</v>
      </c>
      <c r="AP63">
        <v>0.51</v>
      </c>
      <c r="AQ63">
        <v>0.59</v>
      </c>
      <c r="AR63">
        <v>0.69</v>
      </c>
      <c r="AS63">
        <v>0.82</v>
      </c>
      <c r="AT63">
        <v>0.89</v>
      </c>
    </row>
    <row r="64" spans="26:46">
      <c r="Z64">
        <v>7.08</v>
      </c>
      <c r="AA64">
        <v>0.06</v>
      </c>
      <c r="AB64">
        <v>0.08</v>
      </c>
      <c r="AC64">
        <v>0.12</v>
      </c>
      <c r="AD64">
        <v>0.15</v>
      </c>
      <c r="AE64">
        <v>0.17</v>
      </c>
      <c r="AF64">
        <v>0.2</v>
      </c>
      <c r="AG64">
        <v>0.22</v>
      </c>
      <c r="AH64">
        <v>0.24</v>
      </c>
      <c r="AI64">
        <v>0.26</v>
      </c>
      <c r="AJ64">
        <v>0.28000000000000003</v>
      </c>
      <c r="AK64">
        <v>0.32</v>
      </c>
      <c r="AL64">
        <v>0.34</v>
      </c>
      <c r="AM64">
        <v>0.38</v>
      </c>
      <c r="AN64">
        <v>0.41</v>
      </c>
      <c r="AO64">
        <v>0.45</v>
      </c>
      <c r="AP64">
        <v>0.51</v>
      </c>
      <c r="AQ64">
        <v>0.59</v>
      </c>
      <c r="AR64">
        <v>0.7</v>
      </c>
      <c r="AS64">
        <v>0.82</v>
      </c>
      <c r="AT64">
        <v>0.89</v>
      </c>
    </row>
    <row r="65" spans="26:46">
      <c r="Z65">
        <v>7.17</v>
      </c>
      <c r="AA65">
        <v>0.06</v>
      </c>
      <c r="AB65">
        <v>0.08</v>
      </c>
      <c r="AC65">
        <v>0.12</v>
      </c>
      <c r="AD65">
        <v>0.15</v>
      </c>
      <c r="AE65">
        <v>0.17</v>
      </c>
      <c r="AF65">
        <v>0.2</v>
      </c>
      <c r="AG65">
        <v>0.22</v>
      </c>
      <c r="AH65">
        <v>0.24</v>
      </c>
      <c r="AI65">
        <v>0.26</v>
      </c>
      <c r="AJ65">
        <v>0.28999999999999998</v>
      </c>
      <c r="AK65">
        <v>0.32</v>
      </c>
      <c r="AL65">
        <v>0.34</v>
      </c>
      <c r="AM65">
        <v>0.38</v>
      </c>
      <c r="AN65">
        <v>0.41</v>
      </c>
      <c r="AO65">
        <v>0.45</v>
      </c>
      <c r="AP65">
        <v>0.52</v>
      </c>
      <c r="AQ65">
        <v>0.59</v>
      </c>
      <c r="AR65">
        <v>0.7</v>
      </c>
      <c r="AS65">
        <v>0.83</v>
      </c>
      <c r="AT65">
        <v>0.9</v>
      </c>
    </row>
    <row r="66" spans="26:46">
      <c r="Z66">
        <v>7.25</v>
      </c>
      <c r="AA66">
        <v>0.06</v>
      </c>
      <c r="AB66">
        <v>0.08</v>
      </c>
      <c r="AC66">
        <v>0.12</v>
      </c>
      <c r="AD66">
        <v>0.15</v>
      </c>
      <c r="AE66">
        <v>0.17</v>
      </c>
      <c r="AF66">
        <v>0.2</v>
      </c>
      <c r="AG66">
        <v>0.22</v>
      </c>
      <c r="AH66">
        <v>0.24</v>
      </c>
      <c r="AI66">
        <v>0.26</v>
      </c>
      <c r="AJ66">
        <v>0.28999999999999998</v>
      </c>
      <c r="AK66">
        <v>0.32</v>
      </c>
      <c r="AL66">
        <v>0.34</v>
      </c>
      <c r="AM66">
        <v>0.39</v>
      </c>
      <c r="AN66">
        <v>0.42</v>
      </c>
      <c r="AO66">
        <v>0.46</v>
      </c>
      <c r="AP66">
        <v>0.52</v>
      </c>
      <c r="AQ66">
        <v>0.6</v>
      </c>
      <c r="AR66">
        <v>0.7</v>
      </c>
      <c r="AS66">
        <v>0.83</v>
      </c>
      <c r="AT66">
        <v>0.91</v>
      </c>
    </row>
    <row r="67" spans="26:46">
      <c r="Z67">
        <v>7.33</v>
      </c>
      <c r="AA67">
        <v>0.06</v>
      </c>
      <c r="AB67">
        <v>0.09</v>
      </c>
      <c r="AC67">
        <v>0.12</v>
      </c>
      <c r="AD67">
        <v>0.15</v>
      </c>
      <c r="AE67">
        <v>0.17</v>
      </c>
      <c r="AF67">
        <v>0.2</v>
      </c>
      <c r="AG67">
        <v>0.22</v>
      </c>
      <c r="AH67">
        <v>0.24</v>
      </c>
      <c r="AI67">
        <v>0.27</v>
      </c>
      <c r="AJ67">
        <v>0.28999999999999998</v>
      </c>
      <c r="AK67">
        <v>0.33</v>
      </c>
      <c r="AL67">
        <v>0.35</v>
      </c>
      <c r="AM67">
        <v>0.39</v>
      </c>
      <c r="AN67">
        <v>0.42</v>
      </c>
      <c r="AO67">
        <v>0.46</v>
      </c>
      <c r="AP67">
        <v>0.52</v>
      </c>
      <c r="AQ67">
        <v>0.6</v>
      </c>
      <c r="AR67">
        <v>0.71</v>
      </c>
      <c r="AS67">
        <v>0.84</v>
      </c>
      <c r="AT67">
        <v>0.91</v>
      </c>
    </row>
    <row r="68" spans="26:46">
      <c r="Z68">
        <v>7.42</v>
      </c>
      <c r="AA68">
        <v>0.06</v>
      </c>
      <c r="AB68">
        <v>0.09</v>
      </c>
      <c r="AC68">
        <v>0.12</v>
      </c>
      <c r="AD68">
        <v>0.15</v>
      </c>
      <c r="AE68">
        <v>0.18</v>
      </c>
      <c r="AF68">
        <v>0.2</v>
      </c>
      <c r="AG68">
        <v>0.22</v>
      </c>
      <c r="AH68">
        <v>0.24</v>
      </c>
      <c r="AI68">
        <v>0.27</v>
      </c>
      <c r="AJ68">
        <v>0.28999999999999998</v>
      </c>
      <c r="AK68">
        <v>0.33</v>
      </c>
      <c r="AL68">
        <v>0.35</v>
      </c>
      <c r="AM68">
        <v>0.39</v>
      </c>
      <c r="AN68">
        <v>0.42</v>
      </c>
      <c r="AO68">
        <v>0.46</v>
      </c>
      <c r="AP68">
        <v>0.52</v>
      </c>
      <c r="AQ68">
        <v>0.61</v>
      </c>
      <c r="AR68">
        <v>0.71</v>
      </c>
      <c r="AS68">
        <v>0.84</v>
      </c>
      <c r="AT68">
        <v>0.92</v>
      </c>
    </row>
    <row r="69" spans="26:46">
      <c r="Z69">
        <v>7.5</v>
      </c>
      <c r="AA69">
        <v>0.06</v>
      </c>
      <c r="AB69">
        <v>0.09</v>
      </c>
      <c r="AC69">
        <v>0.12</v>
      </c>
      <c r="AD69">
        <v>0.15</v>
      </c>
      <c r="AE69">
        <v>0.18</v>
      </c>
      <c r="AF69">
        <v>0.2</v>
      </c>
      <c r="AG69">
        <v>0.22</v>
      </c>
      <c r="AH69">
        <v>0.25</v>
      </c>
      <c r="AI69">
        <v>0.27</v>
      </c>
      <c r="AJ69">
        <v>0.28999999999999998</v>
      </c>
      <c r="AK69">
        <v>0.33</v>
      </c>
      <c r="AL69">
        <v>0.35</v>
      </c>
      <c r="AM69">
        <v>0.39</v>
      </c>
      <c r="AN69">
        <v>0.42</v>
      </c>
      <c r="AO69">
        <v>0.46</v>
      </c>
      <c r="AP69">
        <v>0.53</v>
      </c>
      <c r="AQ69">
        <v>0.61</v>
      </c>
      <c r="AR69">
        <v>0.72</v>
      </c>
      <c r="AS69">
        <v>0.85</v>
      </c>
      <c r="AT69">
        <v>0.92</v>
      </c>
    </row>
    <row r="70" spans="26:46">
      <c r="Z70">
        <v>7.58</v>
      </c>
      <c r="AA70">
        <v>0.06</v>
      </c>
      <c r="AB70">
        <v>0.09</v>
      </c>
      <c r="AC70">
        <v>0.13</v>
      </c>
      <c r="AD70">
        <v>0.16</v>
      </c>
      <c r="AE70">
        <v>0.18</v>
      </c>
      <c r="AF70">
        <v>0.21</v>
      </c>
      <c r="AG70">
        <v>0.22</v>
      </c>
      <c r="AH70">
        <v>0.25</v>
      </c>
      <c r="AI70">
        <v>0.27</v>
      </c>
      <c r="AJ70">
        <v>0.28999999999999998</v>
      </c>
      <c r="AK70">
        <v>0.33</v>
      </c>
      <c r="AL70">
        <v>0.35</v>
      </c>
      <c r="AM70">
        <v>0.39</v>
      </c>
      <c r="AN70">
        <v>0.43</v>
      </c>
      <c r="AO70">
        <v>0.47</v>
      </c>
      <c r="AP70">
        <v>0.53</v>
      </c>
      <c r="AQ70">
        <v>0.61</v>
      </c>
      <c r="AR70">
        <v>0.72</v>
      </c>
      <c r="AS70">
        <v>0.85</v>
      </c>
      <c r="AT70">
        <v>0.93</v>
      </c>
    </row>
    <row r="71" spans="26:46">
      <c r="Z71">
        <v>7.67</v>
      </c>
      <c r="AA71">
        <v>7.0000000000000007E-2</v>
      </c>
      <c r="AB71">
        <v>0.09</v>
      </c>
      <c r="AC71">
        <v>0.13</v>
      </c>
      <c r="AD71">
        <v>0.16</v>
      </c>
      <c r="AE71">
        <v>0.18</v>
      </c>
      <c r="AF71">
        <v>0.21</v>
      </c>
      <c r="AG71">
        <v>0.23</v>
      </c>
      <c r="AH71">
        <v>0.25</v>
      </c>
      <c r="AI71">
        <v>0.27</v>
      </c>
      <c r="AJ71">
        <v>0.3</v>
      </c>
      <c r="AK71">
        <v>0.33</v>
      </c>
      <c r="AL71">
        <v>0.35</v>
      </c>
      <c r="AM71">
        <v>0.4</v>
      </c>
      <c r="AN71">
        <v>0.43</v>
      </c>
      <c r="AO71">
        <v>0.47</v>
      </c>
      <c r="AP71">
        <v>0.53</v>
      </c>
      <c r="AQ71">
        <v>0.62</v>
      </c>
      <c r="AR71">
        <v>0.72</v>
      </c>
      <c r="AS71">
        <v>0.86</v>
      </c>
      <c r="AT71">
        <v>0.93</v>
      </c>
    </row>
    <row r="72" spans="26:46">
      <c r="Z72">
        <v>7.75</v>
      </c>
      <c r="AA72">
        <v>7.0000000000000007E-2</v>
      </c>
      <c r="AB72">
        <v>0.09</v>
      </c>
      <c r="AC72">
        <v>0.13</v>
      </c>
      <c r="AD72">
        <v>0.16</v>
      </c>
      <c r="AE72">
        <v>0.18</v>
      </c>
      <c r="AF72">
        <v>0.21</v>
      </c>
      <c r="AG72">
        <v>0.23</v>
      </c>
      <c r="AH72">
        <v>0.25</v>
      </c>
      <c r="AI72">
        <v>0.27</v>
      </c>
      <c r="AJ72">
        <v>0.3</v>
      </c>
      <c r="AK72">
        <v>0.33</v>
      </c>
      <c r="AL72">
        <v>0.36</v>
      </c>
      <c r="AM72">
        <v>0.4</v>
      </c>
      <c r="AN72">
        <v>0.43</v>
      </c>
      <c r="AO72">
        <v>0.47</v>
      </c>
      <c r="AP72">
        <v>0.53</v>
      </c>
      <c r="AQ72">
        <v>0.62</v>
      </c>
      <c r="AR72">
        <v>0.73</v>
      </c>
      <c r="AS72">
        <v>0.86</v>
      </c>
      <c r="AT72">
        <v>0.94</v>
      </c>
    </row>
    <row r="73" spans="26:46">
      <c r="Z73">
        <v>7.83</v>
      </c>
      <c r="AA73">
        <v>7.0000000000000007E-2</v>
      </c>
      <c r="AB73">
        <v>0.1</v>
      </c>
      <c r="AC73">
        <v>0.13</v>
      </c>
      <c r="AD73">
        <v>0.16</v>
      </c>
      <c r="AE73">
        <v>0.18</v>
      </c>
      <c r="AF73">
        <v>0.21</v>
      </c>
      <c r="AG73">
        <v>0.23</v>
      </c>
      <c r="AH73">
        <v>0.25</v>
      </c>
      <c r="AI73">
        <v>0.27</v>
      </c>
      <c r="AJ73">
        <v>0.3</v>
      </c>
      <c r="AK73">
        <v>0.34</v>
      </c>
      <c r="AL73">
        <v>0.36</v>
      </c>
      <c r="AM73">
        <v>0.4</v>
      </c>
      <c r="AN73">
        <v>0.43</v>
      </c>
      <c r="AO73">
        <v>0.47</v>
      </c>
      <c r="AP73">
        <v>0.54</v>
      </c>
      <c r="AQ73">
        <v>0.62</v>
      </c>
      <c r="AR73">
        <v>0.73</v>
      </c>
      <c r="AS73">
        <v>0.87</v>
      </c>
      <c r="AT73">
        <v>0.95</v>
      </c>
    </row>
    <row r="74" spans="26:46">
      <c r="Z74">
        <v>7.92</v>
      </c>
      <c r="AA74">
        <v>7.0000000000000007E-2</v>
      </c>
      <c r="AB74">
        <v>0.1</v>
      </c>
      <c r="AC74">
        <v>0.13</v>
      </c>
      <c r="AD74">
        <v>0.16</v>
      </c>
      <c r="AE74">
        <v>0.19</v>
      </c>
      <c r="AF74">
        <v>0.21</v>
      </c>
      <c r="AG74">
        <v>0.23</v>
      </c>
      <c r="AH74">
        <v>0.25</v>
      </c>
      <c r="AI74">
        <v>0.28000000000000003</v>
      </c>
      <c r="AJ74">
        <v>0.3</v>
      </c>
      <c r="AK74">
        <v>0.34</v>
      </c>
      <c r="AL74">
        <v>0.36</v>
      </c>
      <c r="AM74">
        <v>0.4</v>
      </c>
      <c r="AN74">
        <v>0.44</v>
      </c>
      <c r="AO74">
        <v>0.48</v>
      </c>
      <c r="AP74">
        <v>0.54</v>
      </c>
      <c r="AQ74">
        <v>0.63</v>
      </c>
      <c r="AR74">
        <v>0.74</v>
      </c>
      <c r="AS74">
        <v>0.87</v>
      </c>
      <c r="AT74">
        <v>0.95</v>
      </c>
    </row>
    <row r="75" spans="26:46">
      <c r="Z75">
        <v>8</v>
      </c>
      <c r="AA75">
        <v>7.0000000000000007E-2</v>
      </c>
      <c r="AB75">
        <v>0.1</v>
      </c>
      <c r="AC75">
        <v>0.13</v>
      </c>
      <c r="AD75">
        <v>0.16</v>
      </c>
      <c r="AE75">
        <v>0.19</v>
      </c>
      <c r="AF75">
        <v>0.21</v>
      </c>
      <c r="AG75">
        <v>0.23</v>
      </c>
      <c r="AH75">
        <v>0.25</v>
      </c>
      <c r="AI75">
        <v>0.28000000000000003</v>
      </c>
      <c r="AJ75">
        <v>0.3</v>
      </c>
      <c r="AK75">
        <v>0.34</v>
      </c>
      <c r="AL75">
        <v>0.36</v>
      </c>
      <c r="AM75">
        <v>0.41</v>
      </c>
      <c r="AN75">
        <v>0.44</v>
      </c>
      <c r="AO75">
        <v>0.48</v>
      </c>
      <c r="AP75">
        <v>0.54</v>
      </c>
      <c r="AQ75">
        <v>0.63</v>
      </c>
      <c r="AR75">
        <v>0.74</v>
      </c>
      <c r="AS75">
        <v>0.88</v>
      </c>
      <c r="AT75">
        <v>0.96</v>
      </c>
    </row>
    <row r="76" spans="26:46">
      <c r="Z76">
        <v>8.08</v>
      </c>
      <c r="AA76">
        <v>7.0000000000000007E-2</v>
      </c>
      <c r="AB76">
        <v>0.1</v>
      </c>
      <c r="AC76">
        <v>0.14000000000000001</v>
      </c>
      <c r="AD76">
        <v>0.17</v>
      </c>
      <c r="AE76">
        <v>0.19</v>
      </c>
      <c r="AF76">
        <v>0.21</v>
      </c>
      <c r="AG76">
        <v>0.23</v>
      </c>
      <c r="AH76">
        <v>0.25</v>
      </c>
      <c r="AI76">
        <v>0.28000000000000003</v>
      </c>
      <c r="AJ76">
        <v>0.3</v>
      </c>
      <c r="AK76">
        <v>0.34</v>
      </c>
      <c r="AL76">
        <v>0.36</v>
      </c>
      <c r="AM76">
        <v>0.41</v>
      </c>
      <c r="AN76">
        <v>0.44</v>
      </c>
      <c r="AO76">
        <v>0.48</v>
      </c>
      <c r="AP76">
        <v>0.54</v>
      </c>
      <c r="AQ76">
        <v>0.64</v>
      </c>
      <c r="AR76">
        <v>0.75</v>
      </c>
      <c r="AS76">
        <v>0.88</v>
      </c>
      <c r="AT76">
        <v>0.97</v>
      </c>
    </row>
    <row r="77" spans="26:46">
      <c r="Z77">
        <v>8.17</v>
      </c>
      <c r="AA77">
        <v>7.0000000000000007E-2</v>
      </c>
      <c r="AB77">
        <v>0.1</v>
      </c>
      <c r="AC77">
        <v>0.14000000000000001</v>
      </c>
      <c r="AD77">
        <v>0.17</v>
      </c>
      <c r="AE77">
        <v>0.19</v>
      </c>
      <c r="AF77">
        <v>0.22</v>
      </c>
      <c r="AG77">
        <v>0.23</v>
      </c>
      <c r="AH77">
        <v>0.25</v>
      </c>
      <c r="AI77">
        <v>0.28000000000000003</v>
      </c>
      <c r="AJ77">
        <v>0.31</v>
      </c>
      <c r="AK77">
        <v>0.34</v>
      </c>
      <c r="AL77">
        <v>0.37</v>
      </c>
      <c r="AM77">
        <v>0.41</v>
      </c>
      <c r="AN77">
        <v>0.45</v>
      </c>
      <c r="AO77">
        <v>0.49</v>
      </c>
      <c r="AP77">
        <v>0.55000000000000004</v>
      </c>
      <c r="AQ77">
        <v>0.64</v>
      </c>
      <c r="AR77">
        <v>0.75</v>
      </c>
      <c r="AS77">
        <v>0.89</v>
      </c>
      <c r="AT77">
        <v>0.97</v>
      </c>
    </row>
    <row r="78" spans="26:46">
      <c r="Z78">
        <v>8.25</v>
      </c>
      <c r="AA78">
        <v>0.08</v>
      </c>
      <c r="AB78">
        <v>0.11</v>
      </c>
      <c r="AC78">
        <v>0.14000000000000001</v>
      </c>
      <c r="AD78">
        <v>0.17</v>
      </c>
      <c r="AE78">
        <v>0.19</v>
      </c>
      <c r="AF78">
        <v>0.22</v>
      </c>
      <c r="AG78">
        <v>0.24</v>
      </c>
      <c r="AH78">
        <v>0.26</v>
      </c>
      <c r="AI78">
        <v>0.28000000000000003</v>
      </c>
      <c r="AJ78">
        <v>0.31</v>
      </c>
      <c r="AK78">
        <v>0.35</v>
      </c>
      <c r="AL78">
        <v>0.37</v>
      </c>
      <c r="AM78">
        <v>0.41</v>
      </c>
      <c r="AN78">
        <v>0.45</v>
      </c>
      <c r="AO78">
        <v>0.49</v>
      </c>
      <c r="AP78">
        <v>0.55000000000000004</v>
      </c>
      <c r="AQ78">
        <v>0.65</v>
      </c>
      <c r="AR78">
        <v>0.76</v>
      </c>
      <c r="AS78">
        <v>0.89</v>
      </c>
      <c r="AT78">
        <v>0.98</v>
      </c>
    </row>
    <row r="79" spans="26:46">
      <c r="Z79">
        <v>8.33</v>
      </c>
      <c r="AA79">
        <v>0.08</v>
      </c>
      <c r="AB79">
        <v>0.11</v>
      </c>
      <c r="AC79">
        <v>0.14000000000000001</v>
      </c>
      <c r="AD79">
        <v>0.17</v>
      </c>
      <c r="AE79">
        <v>0.19</v>
      </c>
      <c r="AF79">
        <v>0.22</v>
      </c>
      <c r="AG79">
        <v>0.24</v>
      </c>
      <c r="AH79">
        <v>0.26</v>
      </c>
      <c r="AI79">
        <v>0.28000000000000003</v>
      </c>
      <c r="AJ79">
        <v>0.31</v>
      </c>
      <c r="AK79">
        <v>0.35</v>
      </c>
      <c r="AL79">
        <v>0.37</v>
      </c>
      <c r="AM79">
        <v>0.42</v>
      </c>
      <c r="AN79">
        <v>0.45</v>
      </c>
      <c r="AO79">
        <v>0.49</v>
      </c>
      <c r="AP79">
        <v>0.55000000000000004</v>
      </c>
      <c r="AQ79">
        <v>0.65</v>
      </c>
      <c r="AR79">
        <v>0.76</v>
      </c>
      <c r="AS79">
        <v>0.9</v>
      </c>
      <c r="AT79">
        <v>0.99</v>
      </c>
    </row>
    <row r="80" spans="26:46">
      <c r="Z80">
        <v>8.42</v>
      </c>
      <c r="AA80">
        <v>0.08</v>
      </c>
      <c r="AB80">
        <v>0.11</v>
      </c>
      <c r="AC80">
        <v>0.14000000000000001</v>
      </c>
      <c r="AD80">
        <v>0.17</v>
      </c>
      <c r="AE80">
        <v>0.2</v>
      </c>
      <c r="AF80">
        <v>0.22</v>
      </c>
      <c r="AG80">
        <v>0.24</v>
      </c>
      <c r="AH80">
        <v>0.26</v>
      </c>
      <c r="AI80">
        <v>0.28999999999999998</v>
      </c>
      <c r="AJ80">
        <v>0.31</v>
      </c>
      <c r="AK80">
        <v>0.35</v>
      </c>
      <c r="AL80">
        <v>0.37</v>
      </c>
      <c r="AM80">
        <v>0.42</v>
      </c>
      <c r="AN80">
        <v>0.46</v>
      </c>
      <c r="AO80">
        <v>0.5</v>
      </c>
      <c r="AP80">
        <v>0.56000000000000005</v>
      </c>
      <c r="AQ80">
        <v>0.66</v>
      </c>
      <c r="AR80">
        <v>0.77</v>
      </c>
      <c r="AS80">
        <v>0.91</v>
      </c>
      <c r="AT80">
        <v>0.99</v>
      </c>
    </row>
    <row r="81" spans="26:46">
      <c r="Z81">
        <v>8.5</v>
      </c>
      <c r="AA81">
        <v>0.08</v>
      </c>
      <c r="AB81">
        <v>0.11</v>
      </c>
      <c r="AC81">
        <v>0.14000000000000001</v>
      </c>
      <c r="AD81">
        <v>0.18</v>
      </c>
      <c r="AE81">
        <v>0.2</v>
      </c>
      <c r="AF81">
        <v>0.22</v>
      </c>
      <c r="AG81">
        <v>0.24</v>
      </c>
      <c r="AH81">
        <v>0.26</v>
      </c>
      <c r="AI81">
        <v>0.28999999999999998</v>
      </c>
      <c r="AJ81">
        <v>0.31</v>
      </c>
      <c r="AK81">
        <v>0.35</v>
      </c>
      <c r="AL81">
        <v>0.38</v>
      </c>
      <c r="AM81">
        <v>0.42</v>
      </c>
      <c r="AN81">
        <v>0.46</v>
      </c>
      <c r="AO81">
        <v>0.5</v>
      </c>
      <c r="AP81">
        <v>0.56000000000000005</v>
      </c>
      <c r="AQ81">
        <v>0.66</v>
      </c>
      <c r="AR81">
        <v>0.77</v>
      </c>
      <c r="AS81">
        <v>0.91</v>
      </c>
      <c r="AT81">
        <v>1</v>
      </c>
    </row>
    <row r="82" spans="26:46">
      <c r="Z82">
        <v>8.58</v>
      </c>
      <c r="AA82">
        <v>0.08</v>
      </c>
      <c r="AB82">
        <v>0.11</v>
      </c>
      <c r="AC82">
        <v>0.14000000000000001</v>
      </c>
      <c r="AD82">
        <v>0.18</v>
      </c>
      <c r="AE82">
        <v>0.2</v>
      </c>
      <c r="AF82">
        <v>0.22</v>
      </c>
      <c r="AG82">
        <v>0.24</v>
      </c>
      <c r="AH82">
        <v>0.26</v>
      </c>
      <c r="AI82">
        <v>0.28999999999999998</v>
      </c>
      <c r="AJ82">
        <v>0.32</v>
      </c>
      <c r="AK82">
        <v>0.35</v>
      </c>
      <c r="AL82">
        <v>0.38</v>
      </c>
      <c r="AM82">
        <v>0.43</v>
      </c>
      <c r="AN82">
        <v>0.46</v>
      </c>
      <c r="AO82">
        <v>0.5</v>
      </c>
      <c r="AP82">
        <v>0.56000000000000005</v>
      </c>
      <c r="AQ82">
        <v>0.67</v>
      </c>
      <c r="AR82">
        <v>0.78</v>
      </c>
      <c r="AS82">
        <v>0.92</v>
      </c>
      <c r="AT82">
        <v>1.01</v>
      </c>
    </row>
    <row r="83" spans="26:46">
      <c r="Z83">
        <v>8.67</v>
      </c>
      <c r="AA83">
        <v>0.08</v>
      </c>
      <c r="AB83">
        <v>0.12</v>
      </c>
      <c r="AC83">
        <v>0.15</v>
      </c>
      <c r="AD83">
        <v>0.18</v>
      </c>
      <c r="AE83">
        <v>0.2</v>
      </c>
      <c r="AF83">
        <v>0.23</v>
      </c>
      <c r="AG83">
        <v>0.24</v>
      </c>
      <c r="AH83">
        <v>0.26</v>
      </c>
      <c r="AI83">
        <v>0.28999999999999998</v>
      </c>
      <c r="AJ83">
        <v>0.32</v>
      </c>
      <c r="AK83">
        <v>0.36</v>
      </c>
      <c r="AL83">
        <v>0.38</v>
      </c>
      <c r="AM83">
        <v>0.43</v>
      </c>
      <c r="AN83">
        <v>0.47</v>
      </c>
      <c r="AO83">
        <v>0.51</v>
      </c>
      <c r="AP83">
        <v>0.56999999999999995</v>
      </c>
      <c r="AQ83">
        <v>0.67</v>
      </c>
      <c r="AR83">
        <v>0.78</v>
      </c>
      <c r="AS83">
        <v>0.93</v>
      </c>
      <c r="AT83">
        <v>1.02</v>
      </c>
    </row>
    <row r="84" spans="26:46">
      <c r="Z84">
        <v>8.75</v>
      </c>
      <c r="AA84">
        <v>0.08</v>
      </c>
      <c r="AB84">
        <v>0.12</v>
      </c>
      <c r="AC84">
        <v>0.15</v>
      </c>
      <c r="AD84">
        <v>0.18</v>
      </c>
      <c r="AE84">
        <v>0.2</v>
      </c>
      <c r="AF84">
        <v>0.23</v>
      </c>
      <c r="AG84">
        <v>0.24</v>
      </c>
      <c r="AH84">
        <v>0.26</v>
      </c>
      <c r="AI84">
        <v>0.28999999999999998</v>
      </c>
      <c r="AJ84">
        <v>0.32</v>
      </c>
      <c r="AK84">
        <v>0.36</v>
      </c>
      <c r="AL84">
        <v>0.38</v>
      </c>
      <c r="AM84">
        <v>0.43</v>
      </c>
      <c r="AN84">
        <v>0.47</v>
      </c>
      <c r="AO84">
        <v>0.51</v>
      </c>
      <c r="AP84">
        <v>0.56999999999999995</v>
      </c>
      <c r="AQ84">
        <v>0.68</v>
      </c>
      <c r="AR84">
        <v>0.79</v>
      </c>
      <c r="AS84">
        <v>0.93</v>
      </c>
      <c r="AT84">
        <v>1.02</v>
      </c>
    </row>
    <row r="85" spans="26:46">
      <c r="Z85">
        <v>8.83</v>
      </c>
      <c r="AA85">
        <v>0.09</v>
      </c>
      <c r="AB85">
        <v>0.12</v>
      </c>
      <c r="AC85">
        <v>0.15</v>
      </c>
      <c r="AD85">
        <v>0.18</v>
      </c>
      <c r="AE85">
        <v>0.21</v>
      </c>
      <c r="AF85">
        <v>0.23</v>
      </c>
      <c r="AG85">
        <v>0.25</v>
      </c>
      <c r="AH85">
        <v>0.26</v>
      </c>
      <c r="AI85">
        <v>0.28999999999999998</v>
      </c>
      <c r="AJ85">
        <v>0.32</v>
      </c>
      <c r="AK85">
        <v>0.36</v>
      </c>
      <c r="AL85">
        <v>0.39</v>
      </c>
      <c r="AM85">
        <v>0.44</v>
      </c>
      <c r="AN85">
        <v>0.48</v>
      </c>
      <c r="AO85">
        <v>0.51</v>
      </c>
      <c r="AP85">
        <v>0.56999999999999995</v>
      </c>
      <c r="AQ85">
        <v>0.68</v>
      </c>
      <c r="AR85">
        <v>0.79</v>
      </c>
      <c r="AS85">
        <v>0.94</v>
      </c>
      <c r="AT85">
        <v>1.03</v>
      </c>
    </row>
    <row r="86" spans="26:46">
      <c r="Z86">
        <v>8.92</v>
      </c>
      <c r="AA86">
        <v>0.09</v>
      </c>
      <c r="AB86">
        <v>0.12</v>
      </c>
      <c r="AC86">
        <v>0.15</v>
      </c>
      <c r="AD86">
        <v>0.18</v>
      </c>
      <c r="AE86">
        <v>0.21</v>
      </c>
      <c r="AF86">
        <v>0.23</v>
      </c>
      <c r="AG86">
        <v>0.25</v>
      </c>
      <c r="AH86">
        <v>0.27</v>
      </c>
      <c r="AI86">
        <v>0.3</v>
      </c>
      <c r="AJ86">
        <v>0.32</v>
      </c>
      <c r="AK86">
        <v>0.36</v>
      </c>
      <c r="AL86">
        <v>0.39</v>
      </c>
      <c r="AM86">
        <v>0.44</v>
      </c>
      <c r="AN86">
        <v>0.48</v>
      </c>
      <c r="AO86">
        <v>0.52</v>
      </c>
      <c r="AP86">
        <v>0.57999999999999996</v>
      </c>
      <c r="AQ86">
        <v>0.69</v>
      </c>
      <c r="AR86">
        <v>0.8</v>
      </c>
      <c r="AS86">
        <v>0.95</v>
      </c>
      <c r="AT86">
        <v>1.04</v>
      </c>
    </row>
    <row r="87" spans="26:46">
      <c r="Z87">
        <v>9</v>
      </c>
      <c r="AA87">
        <v>0.09</v>
      </c>
      <c r="AB87">
        <v>0.12</v>
      </c>
      <c r="AC87">
        <v>0.15</v>
      </c>
      <c r="AD87">
        <v>0.19</v>
      </c>
      <c r="AE87">
        <v>0.21</v>
      </c>
      <c r="AF87">
        <v>0.23</v>
      </c>
      <c r="AG87">
        <v>0.25</v>
      </c>
      <c r="AH87">
        <v>0.27</v>
      </c>
      <c r="AI87">
        <v>0.3</v>
      </c>
      <c r="AJ87">
        <v>0.33</v>
      </c>
      <c r="AK87">
        <v>0.37</v>
      </c>
      <c r="AL87">
        <v>0.39</v>
      </c>
      <c r="AM87">
        <v>0.44</v>
      </c>
      <c r="AN87">
        <v>0.48</v>
      </c>
      <c r="AO87">
        <v>0.52</v>
      </c>
      <c r="AP87">
        <v>0.57999999999999996</v>
      </c>
      <c r="AQ87">
        <v>0.69</v>
      </c>
      <c r="AR87">
        <v>0.8</v>
      </c>
      <c r="AS87">
        <v>0.95</v>
      </c>
      <c r="AT87">
        <v>1.05</v>
      </c>
    </row>
    <row r="88" spans="26:46">
      <c r="Z88">
        <v>9.08</v>
      </c>
      <c r="AA88">
        <v>0.09</v>
      </c>
      <c r="AB88">
        <v>0.13</v>
      </c>
      <c r="AC88">
        <v>0.15</v>
      </c>
      <c r="AD88">
        <v>0.19</v>
      </c>
      <c r="AE88">
        <v>0.21</v>
      </c>
      <c r="AF88">
        <v>0.24</v>
      </c>
      <c r="AG88">
        <v>0.25</v>
      </c>
      <c r="AH88">
        <v>0.27</v>
      </c>
      <c r="AI88">
        <v>0.3</v>
      </c>
      <c r="AJ88">
        <v>0.33</v>
      </c>
      <c r="AK88">
        <v>0.37</v>
      </c>
      <c r="AL88">
        <v>0.39</v>
      </c>
      <c r="AM88">
        <v>0.45</v>
      </c>
      <c r="AN88">
        <v>0.49</v>
      </c>
      <c r="AO88">
        <v>0.53</v>
      </c>
      <c r="AP88">
        <v>0.59</v>
      </c>
      <c r="AQ88">
        <v>0.7</v>
      </c>
      <c r="AR88">
        <v>0.81</v>
      </c>
      <c r="AS88">
        <v>0.96</v>
      </c>
      <c r="AT88">
        <v>1.05</v>
      </c>
    </row>
    <row r="89" spans="26:46">
      <c r="Z89">
        <v>9.17</v>
      </c>
      <c r="AA89">
        <v>0.09</v>
      </c>
      <c r="AB89">
        <v>0.13</v>
      </c>
      <c r="AC89">
        <v>0.16</v>
      </c>
      <c r="AD89">
        <v>0.19</v>
      </c>
      <c r="AE89">
        <v>0.21</v>
      </c>
      <c r="AF89">
        <v>0.24</v>
      </c>
      <c r="AG89">
        <v>0.25</v>
      </c>
      <c r="AH89">
        <v>0.27</v>
      </c>
      <c r="AI89">
        <v>0.3</v>
      </c>
      <c r="AJ89">
        <v>0.33</v>
      </c>
      <c r="AK89">
        <v>0.37</v>
      </c>
      <c r="AL89">
        <v>0.4</v>
      </c>
      <c r="AM89">
        <v>0.45</v>
      </c>
      <c r="AN89">
        <v>0.49</v>
      </c>
      <c r="AO89">
        <v>0.53</v>
      </c>
      <c r="AP89">
        <v>0.59</v>
      </c>
      <c r="AQ89">
        <v>0.7</v>
      </c>
      <c r="AR89">
        <v>0.81</v>
      </c>
      <c r="AS89">
        <v>0.97</v>
      </c>
      <c r="AT89">
        <v>1.06</v>
      </c>
    </row>
    <row r="90" spans="26:46">
      <c r="Z90">
        <v>9.25</v>
      </c>
      <c r="AA90">
        <v>0.09</v>
      </c>
      <c r="AB90">
        <v>0.13</v>
      </c>
      <c r="AC90">
        <v>0.16</v>
      </c>
      <c r="AD90">
        <v>0.19</v>
      </c>
      <c r="AE90">
        <v>0.22</v>
      </c>
      <c r="AF90">
        <v>0.24</v>
      </c>
      <c r="AG90">
        <v>0.25</v>
      </c>
      <c r="AH90">
        <v>0.27</v>
      </c>
      <c r="AI90">
        <v>0.3</v>
      </c>
      <c r="AJ90">
        <v>0.33</v>
      </c>
      <c r="AK90">
        <v>0.37</v>
      </c>
      <c r="AL90">
        <v>0.4</v>
      </c>
      <c r="AM90">
        <v>0.45</v>
      </c>
      <c r="AN90">
        <v>0.5</v>
      </c>
      <c r="AO90">
        <v>0.53</v>
      </c>
      <c r="AP90">
        <v>0.59</v>
      </c>
      <c r="AQ90">
        <v>0.71</v>
      </c>
      <c r="AR90">
        <v>0.82</v>
      </c>
      <c r="AS90">
        <v>0.97</v>
      </c>
      <c r="AT90">
        <v>1.07</v>
      </c>
    </row>
    <row r="91" spans="26:46">
      <c r="Z91">
        <v>9.33</v>
      </c>
      <c r="AA91">
        <v>0.1</v>
      </c>
      <c r="AB91">
        <v>0.13</v>
      </c>
      <c r="AC91">
        <v>0.16</v>
      </c>
      <c r="AD91">
        <v>0.19</v>
      </c>
      <c r="AE91">
        <v>0.22</v>
      </c>
      <c r="AF91">
        <v>0.24</v>
      </c>
      <c r="AG91">
        <v>0.26</v>
      </c>
      <c r="AH91">
        <v>0.27</v>
      </c>
      <c r="AI91">
        <v>0.31</v>
      </c>
      <c r="AJ91">
        <v>0.34</v>
      </c>
      <c r="AK91">
        <v>0.37</v>
      </c>
      <c r="AL91">
        <v>0.4</v>
      </c>
      <c r="AM91">
        <v>0.46</v>
      </c>
      <c r="AN91">
        <v>0.5</v>
      </c>
      <c r="AO91">
        <v>0.54</v>
      </c>
      <c r="AP91">
        <v>0.6</v>
      </c>
      <c r="AQ91">
        <v>0.71</v>
      </c>
      <c r="AR91">
        <v>0.83</v>
      </c>
      <c r="AS91">
        <v>0.98</v>
      </c>
      <c r="AT91">
        <v>1.08</v>
      </c>
    </row>
    <row r="92" spans="26:46">
      <c r="Z92">
        <v>9.42</v>
      </c>
      <c r="AA92">
        <v>0.1</v>
      </c>
      <c r="AB92">
        <v>0.13</v>
      </c>
      <c r="AC92">
        <v>0.16</v>
      </c>
      <c r="AD92">
        <v>0.2</v>
      </c>
      <c r="AE92">
        <v>0.22</v>
      </c>
      <c r="AF92">
        <v>0.24</v>
      </c>
      <c r="AG92">
        <v>0.26</v>
      </c>
      <c r="AH92">
        <v>0.27</v>
      </c>
      <c r="AI92">
        <v>0.31</v>
      </c>
      <c r="AJ92">
        <v>0.34</v>
      </c>
      <c r="AK92">
        <v>0.38</v>
      </c>
      <c r="AL92">
        <v>0.4</v>
      </c>
      <c r="AM92">
        <v>0.46</v>
      </c>
      <c r="AN92">
        <v>0.51</v>
      </c>
      <c r="AO92">
        <v>0.54</v>
      </c>
      <c r="AP92">
        <v>0.6</v>
      </c>
      <c r="AQ92">
        <v>0.72</v>
      </c>
      <c r="AR92">
        <v>0.83</v>
      </c>
      <c r="AS92">
        <v>0.99</v>
      </c>
      <c r="AT92">
        <v>1.0900000000000001</v>
      </c>
    </row>
    <row r="93" spans="26:46">
      <c r="Z93">
        <v>9.5</v>
      </c>
      <c r="AA93">
        <v>0.1</v>
      </c>
      <c r="AB93">
        <v>0.14000000000000001</v>
      </c>
      <c r="AC93">
        <v>0.16</v>
      </c>
      <c r="AD93">
        <v>0.2</v>
      </c>
      <c r="AE93">
        <v>0.22</v>
      </c>
      <c r="AF93">
        <v>0.25</v>
      </c>
      <c r="AG93">
        <v>0.26</v>
      </c>
      <c r="AH93">
        <v>0.28000000000000003</v>
      </c>
      <c r="AI93">
        <v>0.31</v>
      </c>
      <c r="AJ93">
        <v>0.34</v>
      </c>
      <c r="AK93">
        <v>0.38</v>
      </c>
      <c r="AL93">
        <v>0.41</v>
      </c>
      <c r="AM93">
        <v>0.46</v>
      </c>
      <c r="AN93">
        <v>0.51</v>
      </c>
      <c r="AO93">
        <v>0.55000000000000004</v>
      </c>
      <c r="AP93">
        <v>0.61</v>
      </c>
      <c r="AQ93">
        <v>0.72</v>
      </c>
      <c r="AR93">
        <v>0.84</v>
      </c>
      <c r="AS93">
        <v>1</v>
      </c>
      <c r="AT93">
        <v>1.1000000000000001</v>
      </c>
    </row>
    <row r="94" spans="26:46">
      <c r="Z94">
        <v>9.58</v>
      </c>
      <c r="AA94">
        <v>0.1</v>
      </c>
      <c r="AB94">
        <v>0.14000000000000001</v>
      </c>
      <c r="AC94">
        <v>0.17</v>
      </c>
      <c r="AD94">
        <v>0.2</v>
      </c>
      <c r="AE94">
        <v>0.22</v>
      </c>
      <c r="AF94">
        <v>0.25</v>
      </c>
      <c r="AG94">
        <v>0.26</v>
      </c>
      <c r="AH94">
        <v>0.28000000000000003</v>
      </c>
      <c r="AI94">
        <v>0.31</v>
      </c>
      <c r="AJ94">
        <v>0.34</v>
      </c>
      <c r="AK94">
        <v>0.38</v>
      </c>
      <c r="AL94">
        <v>0.41</v>
      </c>
      <c r="AM94">
        <v>0.47</v>
      </c>
      <c r="AN94">
        <v>0.51</v>
      </c>
      <c r="AO94">
        <v>0.55000000000000004</v>
      </c>
      <c r="AP94">
        <v>0.61</v>
      </c>
      <c r="AQ94">
        <v>0.73</v>
      </c>
      <c r="AR94">
        <v>0.84</v>
      </c>
      <c r="AS94">
        <v>1</v>
      </c>
      <c r="AT94">
        <v>1.1100000000000001</v>
      </c>
    </row>
    <row r="95" spans="26:46">
      <c r="Z95">
        <v>9.67</v>
      </c>
      <c r="AA95">
        <v>0.1</v>
      </c>
      <c r="AB95">
        <v>0.14000000000000001</v>
      </c>
      <c r="AC95">
        <v>0.17</v>
      </c>
      <c r="AD95">
        <v>0.2</v>
      </c>
      <c r="AE95">
        <v>0.23</v>
      </c>
      <c r="AF95">
        <v>0.25</v>
      </c>
      <c r="AG95">
        <v>0.26</v>
      </c>
      <c r="AH95">
        <v>0.28000000000000003</v>
      </c>
      <c r="AI95">
        <v>0.31</v>
      </c>
      <c r="AJ95">
        <v>0.35</v>
      </c>
      <c r="AK95">
        <v>0.38</v>
      </c>
      <c r="AL95">
        <v>0.41</v>
      </c>
      <c r="AM95">
        <v>0.47</v>
      </c>
      <c r="AN95">
        <v>0.52</v>
      </c>
      <c r="AO95">
        <v>0.55000000000000004</v>
      </c>
      <c r="AP95">
        <v>0.61</v>
      </c>
      <c r="AQ95">
        <v>0.74</v>
      </c>
      <c r="AR95">
        <v>0.85</v>
      </c>
      <c r="AS95">
        <v>1.01</v>
      </c>
      <c r="AT95">
        <v>1.1100000000000001</v>
      </c>
    </row>
    <row r="96" spans="26:46">
      <c r="Z96">
        <v>9.75</v>
      </c>
      <c r="AA96">
        <v>0.1</v>
      </c>
      <c r="AB96">
        <v>0.14000000000000001</v>
      </c>
      <c r="AC96">
        <v>0.17</v>
      </c>
      <c r="AD96">
        <v>0.2</v>
      </c>
      <c r="AE96">
        <v>0.23</v>
      </c>
      <c r="AF96">
        <v>0.25</v>
      </c>
      <c r="AG96">
        <v>0.26</v>
      </c>
      <c r="AH96">
        <v>0.28000000000000003</v>
      </c>
      <c r="AI96">
        <v>0.32</v>
      </c>
      <c r="AJ96">
        <v>0.35</v>
      </c>
      <c r="AK96">
        <v>0.39</v>
      </c>
      <c r="AL96">
        <v>0.42</v>
      </c>
      <c r="AM96">
        <v>0.47</v>
      </c>
      <c r="AN96">
        <v>0.52</v>
      </c>
      <c r="AO96">
        <v>0.56000000000000005</v>
      </c>
      <c r="AP96">
        <v>0.62</v>
      </c>
      <c r="AQ96">
        <v>0.74</v>
      </c>
      <c r="AR96">
        <v>0.86</v>
      </c>
      <c r="AS96">
        <v>1.02</v>
      </c>
      <c r="AT96">
        <v>1.1200000000000001</v>
      </c>
    </row>
    <row r="97" spans="26:46">
      <c r="Z97">
        <v>9.83</v>
      </c>
      <c r="AA97">
        <v>0.11</v>
      </c>
      <c r="AB97">
        <v>0.15</v>
      </c>
      <c r="AC97">
        <v>0.17</v>
      </c>
      <c r="AD97">
        <v>0.21</v>
      </c>
      <c r="AE97">
        <v>0.23</v>
      </c>
      <c r="AF97">
        <v>0.25</v>
      </c>
      <c r="AG97">
        <v>0.27</v>
      </c>
      <c r="AH97">
        <v>0.28000000000000003</v>
      </c>
      <c r="AI97">
        <v>0.32</v>
      </c>
      <c r="AJ97">
        <v>0.35</v>
      </c>
      <c r="AK97">
        <v>0.39</v>
      </c>
      <c r="AL97">
        <v>0.42</v>
      </c>
      <c r="AM97">
        <v>0.48</v>
      </c>
      <c r="AN97">
        <v>0.53</v>
      </c>
      <c r="AO97">
        <v>0.56000000000000005</v>
      </c>
      <c r="AP97">
        <v>0.62</v>
      </c>
      <c r="AQ97">
        <v>0.75</v>
      </c>
      <c r="AR97">
        <v>0.86</v>
      </c>
      <c r="AS97">
        <v>1.03</v>
      </c>
      <c r="AT97">
        <v>1.1299999999999999</v>
      </c>
    </row>
    <row r="98" spans="26:46">
      <c r="Z98">
        <v>9.92</v>
      </c>
      <c r="AA98">
        <v>0.11</v>
      </c>
      <c r="AB98">
        <v>0.15</v>
      </c>
      <c r="AC98">
        <v>0.17</v>
      </c>
      <c r="AD98">
        <v>0.21</v>
      </c>
      <c r="AE98">
        <v>0.23</v>
      </c>
      <c r="AF98">
        <v>0.26</v>
      </c>
      <c r="AG98">
        <v>0.27</v>
      </c>
      <c r="AH98">
        <v>0.28000000000000003</v>
      </c>
      <c r="AI98">
        <v>0.32</v>
      </c>
      <c r="AJ98">
        <v>0.35</v>
      </c>
      <c r="AK98">
        <v>0.39</v>
      </c>
      <c r="AL98">
        <v>0.42</v>
      </c>
      <c r="AM98">
        <v>0.48</v>
      </c>
      <c r="AN98">
        <v>0.53</v>
      </c>
      <c r="AO98">
        <v>0.56999999999999995</v>
      </c>
      <c r="AP98">
        <v>0.63</v>
      </c>
      <c r="AQ98">
        <v>0.76</v>
      </c>
      <c r="AR98">
        <v>0.87</v>
      </c>
      <c r="AS98">
        <v>1.04</v>
      </c>
      <c r="AT98">
        <v>1.1399999999999999</v>
      </c>
    </row>
    <row r="99" spans="26:46">
      <c r="Z99">
        <v>10</v>
      </c>
      <c r="AA99">
        <v>0.11</v>
      </c>
      <c r="AB99">
        <v>0.15</v>
      </c>
      <c r="AC99">
        <v>0.18</v>
      </c>
      <c r="AD99">
        <v>0.21</v>
      </c>
      <c r="AE99">
        <v>0.23</v>
      </c>
      <c r="AF99">
        <v>0.26</v>
      </c>
      <c r="AG99">
        <v>0.27</v>
      </c>
      <c r="AH99">
        <v>0.28999999999999998</v>
      </c>
      <c r="AI99">
        <v>0.32</v>
      </c>
      <c r="AJ99">
        <v>0.36</v>
      </c>
      <c r="AK99">
        <v>0.4</v>
      </c>
      <c r="AL99">
        <v>0.43</v>
      </c>
      <c r="AM99">
        <v>0.49</v>
      </c>
      <c r="AN99">
        <v>0.54</v>
      </c>
      <c r="AO99">
        <v>0.56999999999999995</v>
      </c>
      <c r="AP99">
        <v>0.63</v>
      </c>
      <c r="AQ99">
        <v>0.76</v>
      </c>
      <c r="AR99">
        <v>0.88</v>
      </c>
      <c r="AS99">
        <v>1.04</v>
      </c>
      <c r="AT99">
        <v>1.1499999999999999</v>
      </c>
    </row>
    <row r="100" spans="26:46">
      <c r="Z100">
        <v>10.08</v>
      </c>
      <c r="AA100">
        <v>0.11</v>
      </c>
      <c r="AB100">
        <v>0.15</v>
      </c>
      <c r="AC100">
        <v>0.18</v>
      </c>
      <c r="AD100">
        <v>0.21</v>
      </c>
      <c r="AE100">
        <v>0.24</v>
      </c>
      <c r="AF100">
        <v>0.26</v>
      </c>
      <c r="AG100">
        <v>0.27</v>
      </c>
      <c r="AH100">
        <v>0.28999999999999998</v>
      </c>
      <c r="AI100">
        <v>0.33</v>
      </c>
      <c r="AJ100">
        <v>0.36</v>
      </c>
      <c r="AK100">
        <v>0.4</v>
      </c>
      <c r="AL100">
        <v>0.43</v>
      </c>
      <c r="AM100">
        <v>0.49</v>
      </c>
      <c r="AN100">
        <v>0.54</v>
      </c>
      <c r="AO100">
        <v>0.57999999999999996</v>
      </c>
      <c r="AP100">
        <v>0.64</v>
      </c>
      <c r="AQ100">
        <v>0.77</v>
      </c>
      <c r="AR100">
        <v>0.88</v>
      </c>
      <c r="AS100">
        <v>1.05</v>
      </c>
      <c r="AT100">
        <v>1.1599999999999999</v>
      </c>
    </row>
    <row r="101" spans="26:46">
      <c r="Z101">
        <v>10.17</v>
      </c>
      <c r="AA101">
        <v>0.11</v>
      </c>
      <c r="AB101">
        <v>0.16</v>
      </c>
      <c r="AC101">
        <v>0.18</v>
      </c>
      <c r="AD101">
        <v>0.22</v>
      </c>
      <c r="AE101">
        <v>0.24</v>
      </c>
      <c r="AF101">
        <v>0.26</v>
      </c>
      <c r="AG101">
        <v>0.27</v>
      </c>
      <c r="AH101">
        <v>0.28999999999999998</v>
      </c>
      <c r="AI101">
        <v>0.33</v>
      </c>
      <c r="AJ101">
        <v>0.36</v>
      </c>
      <c r="AK101">
        <v>0.4</v>
      </c>
      <c r="AL101">
        <v>0.43</v>
      </c>
      <c r="AM101">
        <v>0.49</v>
      </c>
      <c r="AN101">
        <v>0.55000000000000004</v>
      </c>
      <c r="AO101">
        <v>0.57999999999999996</v>
      </c>
      <c r="AP101">
        <v>0.64</v>
      </c>
      <c r="AQ101">
        <v>0.78</v>
      </c>
      <c r="AR101">
        <v>0.89</v>
      </c>
      <c r="AS101">
        <v>1.06</v>
      </c>
      <c r="AT101">
        <v>1.17</v>
      </c>
    </row>
    <row r="102" spans="26:46">
      <c r="Z102">
        <v>10.25</v>
      </c>
      <c r="AA102">
        <v>0.11</v>
      </c>
      <c r="AB102">
        <v>0.16</v>
      </c>
      <c r="AC102">
        <v>0.18</v>
      </c>
      <c r="AD102">
        <v>0.22</v>
      </c>
      <c r="AE102">
        <v>0.24</v>
      </c>
      <c r="AF102">
        <v>0.26</v>
      </c>
      <c r="AG102">
        <v>0.28000000000000003</v>
      </c>
      <c r="AH102">
        <v>0.28999999999999998</v>
      </c>
      <c r="AI102">
        <v>0.33</v>
      </c>
      <c r="AJ102">
        <v>0.37</v>
      </c>
      <c r="AK102">
        <v>0.4</v>
      </c>
      <c r="AL102">
        <v>0.44</v>
      </c>
      <c r="AM102">
        <v>0.5</v>
      </c>
      <c r="AN102">
        <v>0.55000000000000004</v>
      </c>
      <c r="AO102">
        <v>0.59</v>
      </c>
      <c r="AP102">
        <v>0.65</v>
      </c>
      <c r="AQ102">
        <v>0.78</v>
      </c>
      <c r="AR102">
        <v>0.9</v>
      </c>
      <c r="AS102">
        <v>1.07</v>
      </c>
      <c r="AT102">
        <v>1.18</v>
      </c>
    </row>
    <row r="103" spans="26:46">
      <c r="Z103">
        <v>10.33</v>
      </c>
      <c r="AA103">
        <v>0.12</v>
      </c>
      <c r="AB103">
        <v>0.16</v>
      </c>
      <c r="AC103">
        <v>0.18</v>
      </c>
      <c r="AD103">
        <v>0.22</v>
      </c>
      <c r="AE103">
        <v>0.24</v>
      </c>
      <c r="AF103">
        <v>0.27</v>
      </c>
      <c r="AG103">
        <v>0.28000000000000003</v>
      </c>
      <c r="AH103">
        <v>0.28999999999999998</v>
      </c>
      <c r="AI103">
        <v>0.33</v>
      </c>
      <c r="AJ103">
        <v>0.37</v>
      </c>
      <c r="AK103">
        <v>0.41</v>
      </c>
      <c r="AL103">
        <v>0.44</v>
      </c>
      <c r="AM103">
        <v>0.5</v>
      </c>
      <c r="AN103">
        <v>0.56000000000000005</v>
      </c>
      <c r="AO103">
        <v>0.59</v>
      </c>
      <c r="AP103">
        <v>0.65</v>
      </c>
      <c r="AQ103">
        <v>0.79</v>
      </c>
      <c r="AR103">
        <v>0.9</v>
      </c>
      <c r="AS103">
        <v>1.08</v>
      </c>
      <c r="AT103">
        <v>1.19</v>
      </c>
    </row>
    <row r="104" spans="26:46">
      <c r="Z104">
        <v>10.42</v>
      </c>
      <c r="AA104">
        <v>0.12</v>
      </c>
      <c r="AB104">
        <v>0.16</v>
      </c>
      <c r="AC104">
        <v>0.19</v>
      </c>
      <c r="AD104">
        <v>0.22</v>
      </c>
      <c r="AE104">
        <v>0.25</v>
      </c>
      <c r="AF104">
        <v>0.27</v>
      </c>
      <c r="AG104">
        <v>0.28000000000000003</v>
      </c>
      <c r="AH104">
        <v>0.28999999999999998</v>
      </c>
      <c r="AI104">
        <v>0.33</v>
      </c>
      <c r="AJ104">
        <v>0.37</v>
      </c>
      <c r="AK104">
        <v>0.41</v>
      </c>
      <c r="AL104">
        <v>0.44</v>
      </c>
      <c r="AM104">
        <v>0.51</v>
      </c>
      <c r="AN104">
        <v>0.56000000000000005</v>
      </c>
      <c r="AO104">
        <v>0.6</v>
      </c>
      <c r="AP104">
        <v>0.66</v>
      </c>
      <c r="AQ104">
        <v>0.8</v>
      </c>
      <c r="AR104">
        <v>0.91</v>
      </c>
      <c r="AS104">
        <v>1.0900000000000001</v>
      </c>
      <c r="AT104">
        <v>1.2</v>
      </c>
    </row>
    <row r="105" spans="26:46">
      <c r="Z105">
        <v>10.5</v>
      </c>
      <c r="AA105">
        <v>0.12</v>
      </c>
      <c r="AB105">
        <v>0.17</v>
      </c>
      <c r="AC105">
        <v>0.19</v>
      </c>
      <c r="AD105">
        <v>0.22</v>
      </c>
      <c r="AE105">
        <v>0.25</v>
      </c>
      <c r="AF105">
        <v>0.27</v>
      </c>
      <c r="AG105">
        <v>0.28000000000000003</v>
      </c>
      <c r="AH105">
        <v>0.3</v>
      </c>
      <c r="AI105">
        <v>0.34</v>
      </c>
      <c r="AJ105">
        <v>0.37</v>
      </c>
      <c r="AK105">
        <v>0.41</v>
      </c>
      <c r="AL105">
        <v>0.45</v>
      </c>
      <c r="AM105">
        <v>0.51</v>
      </c>
      <c r="AN105">
        <v>0.56999999999999995</v>
      </c>
      <c r="AO105">
        <v>0.6</v>
      </c>
      <c r="AP105">
        <v>0.66</v>
      </c>
      <c r="AQ105">
        <v>0.8</v>
      </c>
      <c r="AR105">
        <v>0.92</v>
      </c>
      <c r="AS105">
        <v>1.1000000000000001</v>
      </c>
      <c r="AT105">
        <v>1.21</v>
      </c>
    </row>
    <row r="106" spans="26:46">
      <c r="Z106">
        <v>10.58</v>
      </c>
      <c r="AA106">
        <v>0.12</v>
      </c>
      <c r="AB106">
        <v>0.17</v>
      </c>
      <c r="AC106">
        <v>0.19</v>
      </c>
      <c r="AD106">
        <v>0.23</v>
      </c>
      <c r="AE106">
        <v>0.25</v>
      </c>
      <c r="AF106">
        <v>0.27</v>
      </c>
      <c r="AG106">
        <v>0.28000000000000003</v>
      </c>
      <c r="AH106">
        <v>0.3</v>
      </c>
      <c r="AI106">
        <v>0.34</v>
      </c>
      <c r="AJ106">
        <v>0.38</v>
      </c>
      <c r="AK106">
        <v>0.41</v>
      </c>
      <c r="AL106">
        <v>0.45</v>
      </c>
      <c r="AM106">
        <v>0.51</v>
      </c>
      <c r="AN106">
        <v>0.56999999999999995</v>
      </c>
      <c r="AO106">
        <v>0.61</v>
      </c>
      <c r="AP106">
        <v>0.67</v>
      </c>
      <c r="AQ106">
        <v>0.81</v>
      </c>
      <c r="AR106">
        <v>0.92</v>
      </c>
      <c r="AS106">
        <v>1.1000000000000001</v>
      </c>
      <c r="AT106">
        <v>1.22</v>
      </c>
    </row>
    <row r="107" spans="26:46">
      <c r="Z107">
        <v>10.67</v>
      </c>
      <c r="AA107">
        <v>0.12</v>
      </c>
      <c r="AB107">
        <v>0.17</v>
      </c>
      <c r="AC107">
        <v>0.19</v>
      </c>
      <c r="AD107">
        <v>0.23</v>
      </c>
      <c r="AE107">
        <v>0.25</v>
      </c>
      <c r="AF107">
        <v>0.28000000000000003</v>
      </c>
      <c r="AG107">
        <v>0.28999999999999998</v>
      </c>
      <c r="AH107">
        <v>0.3</v>
      </c>
      <c r="AI107">
        <v>0.34</v>
      </c>
      <c r="AJ107">
        <v>0.38</v>
      </c>
      <c r="AK107">
        <v>0.42</v>
      </c>
      <c r="AL107">
        <v>0.45</v>
      </c>
      <c r="AM107">
        <v>0.52</v>
      </c>
      <c r="AN107">
        <v>0.57999999999999996</v>
      </c>
      <c r="AO107">
        <v>0.61</v>
      </c>
      <c r="AP107">
        <v>0.67</v>
      </c>
      <c r="AQ107">
        <v>0.82</v>
      </c>
      <c r="AR107">
        <v>0.93</v>
      </c>
      <c r="AS107">
        <v>1.1100000000000001</v>
      </c>
      <c r="AT107">
        <v>1.23</v>
      </c>
    </row>
    <row r="108" spans="26:46">
      <c r="Z108">
        <v>10.75</v>
      </c>
      <c r="AA108">
        <v>0.13</v>
      </c>
      <c r="AB108">
        <v>0.17</v>
      </c>
      <c r="AC108">
        <v>0.19</v>
      </c>
      <c r="AD108">
        <v>0.23</v>
      </c>
      <c r="AE108">
        <v>0.26</v>
      </c>
      <c r="AF108">
        <v>0.28000000000000003</v>
      </c>
      <c r="AG108">
        <v>0.28999999999999998</v>
      </c>
      <c r="AH108">
        <v>0.3</v>
      </c>
      <c r="AI108">
        <v>0.34</v>
      </c>
      <c r="AJ108">
        <v>0.38</v>
      </c>
      <c r="AK108">
        <v>0.42</v>
      </c>
      <c r="AL108">
        <v>0.46</v>
      </c>
      <c r="AM108">
        <v>0.52</v>
      </c>
      <c r="AN108">
        <v>0.59</v>
      </c>
      <c r="AO108">
        <v>0.62</v>
      </c>
      <c r="AP108">
        <v>0.68</v>
      </c>
      <c r="AQ108">
        <v>0.82</v>
      </c>
      <c r="AR108">
        <v>0.94</v>
      </c>
      <c r="AS108">
        <v>1.1200000000000001</v>
      </c>
      <c r="AT108">
        <v>1.24</v>
      </c>
    </row>
    <row r="109" spans="26:46">
      <c r="Z109">
        <v>10.83</v>
      </c>
      <c r="AA109">
        <v>0.13</v>
      </c>
      <c r="AB109">
        <v>0.18</v>
      </c>
      <c r="AC109">
        <v>0.2</v>
      </c>
      <c r="AD109">
        <v>0.23</v>
      </c>
      <c r="AE109">
        <v>0.26</v>
      </c>
      <c r="AF109">
        <v>0.28000000000000003</v>
      </c>
      <c r="AG109">
        <v>0.28999999999999998</v>
      </c>
      <c r="AH109">
        <v>0.3</v>
      </c>
      <c r="AI109">
        <v>0.35</v>
      </c>
      <c r="AJ109">
        <v>0.39</v>
      </c>
      <c r="AK109">
        <v>0.42</v>
      </c>
      <c r="AL109">
        <v>0.46</v>
      </c>
      <c r="AM109">
        <v>0.53</v>
      </c>
      <c r="AN109">
        <v>0.59</v>
      </c>
      <c r="AO109">
        <v>0.62</v>
      </c>
      <c r="AP109">
        <v>0.68</v>
      </c>
      <c r="AQ109">
        <v>0.83</v>
      </c>
      <c r="AR109">
        <v>0.94</v>
      </c>
      <c r="AS109">
        <v>1.1299999999999999</v>
      </c>
      <c r="AT109">
        <v>1.25</v>
      </c>
    </row>
    <row r="110" spans="26:46">
      <c r="Z110">
        <v>10.92</v>
      </c>
      <c r="AA110">
        <v>0.13</v>
      </c>
      <c r="AB110">
        <v>0.18</v>
      </c>
      <c r="AC110">
        <v>0.2</v>
      </c>
      <c r="AD110">
        <v>0.24</v>
      </c>
      <c r="AE110">
        <v>0.26</v>
      </c>
      <c r="AF110">
        <v>0.28000000000000003</v>
      </c>
      <c r="AG110">
        <v>0.28999999999999998</v>
      </c>
      <c r="AH110">
        <v>0.31</v>
      </c>
      <c r="AI110">
        <v>0.35</v>
      </c>
      <c r="AJ110">
        <v>0.39</v>
      </c>
      <c r="AK110">
        <v>0.43</v>
      </c>
      <c r="AL110">
        <v>0.47</v>
      </c>
      <c r="AM110">
        <v>0.53</v>
      </c>
      <c r="AN110">
        <v>0.6</v>
      </c>
      <c r="AO110">
        <v>0.63</v>
      </c>
      <c r="AP110">
        <v>0.69</v>
      </c>
      <c r="AQ110">
        <v>0.84</v>
      </c>
      <c r="AR110">
        <v>0.95</v>
      </c>
      <c r="AS110">
        <v>1.1399999999999999</v>
      </c>
      <c r="AT110">
        <v>1.26</v>
      </c>
    </row>
    <row r="111" spans="26:46">
      <c r="Z111">
        <v>11</v>
      </c>
      <c r="AA111">
        <v>0.13</v>
      </c>
      <c r="AB111">
        <v>0.18</v>
      </c>
      <c r="AC111">
        <v>0.2</v>
      </c>
      <c r="AD111">
        <v>0.24</v>
      </c>
      <c r="AE111">
        <v>0.26</v>
      </c>
      <c r="AF111">
        <v>0.28000000000000003</v>
      </c>
      <c r="AG111">
        <v>0.28999999999999998</v>
      </c>
      <c r="AH111">
        <v>0.31</v>
      </c>
      <c r="AI111">
        <v>0.35</v>
      </c>
      <c r="AJ111">
        <v>0.39</v>
      </c>
      <c r="AK111">
        <v>0.43</v>
      </c>
      <c r="AL111">
        <v>0.47</v>
      </c>
      <c r="AM111">
        <v>0.54</v>
      </c>
      <c r="AN111">
        <v>0.6</v>
      </c>
      <c r="AO111">
        <v>0.64</v>
      </c>
      <c r="AP111">
        <v>0.69</v>
      </c>
      <c r="AQ111">
        <v>0.85</v>
      </c>
      <c r="AR111">
        <v>0.96</v>
      </c>
      <c r="AS111">
        <v>1.1499999999999999</v>
      </c>
      <c r="AT111">
        <v>1.28</v>
      </c>
    </row>
    <row r="112" spans="26:46">
      <c r="Z112">
        <v>11.08</v>
      </c>
      <c r="AA112">
        <v>0.13</v>
      </c>
      <c r="AB112">
        <v>0.18</v>
      </c>
      <c r="AC112">
        <v>0.2</v>
      </c>
      <c r="AD112">
        <v>0.24</v>
      </c>
      <c r="AE112">
        <v>0.27</v>
      </c>
      <c r="AF112">
        <v>0.28999999999999998</v>
      </c>
      <c r="AG112">
        <v>0.3</v>
      </c>
      <c r="AH112">
        <v>0.31</v>
      </c>
      <c r="AI112">
        <v>0.35</v>
      </c>
      <c r="AJ112">
        <v>0.4</v>
      </c>
      <c r="AK112">
        <v>0.43</v>
      </c>
      <c r="AL112">
        <v>0.47</v>
      </c>
      <c r="AM112">
        <v>0.54</v>
      </c>
      <c r="AN112">
        <v>0.61</v>
      </c>
      <c r="AO112">
        <v>0.64</v>
      </c>
      <c r="AP112">
        <v>0.7</v>
      </c>
      <c r="AQ112">
        <v>0.86</v>
      </c>
      <c r="AR112">
        <v>0.97</v>
      </c>
      <c r="AS112">
        <v>1.1599999999999999</v>
      </c>
      <c r="AT112">
        <v>1.29</v>
      </c>
    </row>
    <row r="113" spans="26:46">
      <c r="Z113">
        <v>11.17</v>
      </c>
      <c r="AA113">
        <v>0.13</v>
      </c>
      <c r="AB113">
        <v>0.19</v>
      </c>
      <c r="AC113">
        <v>0.2</v>
      </c>
      <c r="AD113">
        <v>0.24</v>
      </c>
      <c r="AE113">
        <v>0.27</v>
      </c>
      <c r="AF113">
        <v>0.28999999999999998</v>
      </c>
      <c r="AG113">
        <v>0.3</v>
      </c>
      <c r="AH113">
        <v>0.31</v>
      </c>
      <c r="AI113">
        <v>0.36</v>
      </c>
      <c r="AJ113">
        <v>0.4</v>
      </c>
      <c r="AK113">
        <v>0.44</v>
      </c>
      <c r="AL113">
        <v>0.48</v>
      </c>
      <c r="AM113">
        <v>0.55000000000000004</v>
      </c>
      <c r="AN113">
        <v>0.61</v>
      </c>
      <c r="AO113">
        <v>0.65</v>
      </c>
      <c r="AP113">
        <v>0.7</v>
      </c>
      <c r="AQ113">
        <v>0.86</v>
      </c>
      <c r="AR113">
        <v>0.97</v>
      </c>
      <c r="AS113">
        <v>1.17</v>
      </c>
      <c r="AT113">
        <v>1.3</v>
      </c>
    </row>
    <row r="114" spans="26:46">
      <c r="Z114">
        <v>11.25</v>
      </c>
      <c r="AA114">
        <v>0.14000000000000001</v>
      </c>
      <c r="AB114">
        <v>0.19</v>
      </c>
      <c r="AC114">
        <v>0.21</v>
      </c>
      <c r="AD114">
        <v>0.25</v>
      </c>
      <c r="AE114">
        <v>0.27</v>
      </c>
      <c r="AF114">
        <v>0.28999999999999998</v>
      </c>
      <c r="AG114">
        <v>0.3</v>
      </c>
      <c r="AH114">
        <v>0.31</v>
      </c>
      <c r="AI114">
        <v>0.36</v>
      </c>
      <c r="AJ114">
        <v>0.4</v>
      </c>
      <c r="AK114">
        <v>0.44</v>
      </c>
      <c r="AL114">
        <v>0.48</v>
      </c>
      <c r="AM114">
        <v>0.55000000000000004</v>
      </c>
      <c r="AN114">
        <v>0.62</v>
      </c>
      <c r="AO114">
        <v>0.65</v>
      </c>
      <c r="AP114">
        <v>0.71</v>
      </c>
      <c r="AQ114">
        <v>0.87</v>
      </c>
      <c r="AR114">
        <v>0.98</v>
      </c>
      <c r="AS114">
        <v>1.18</v>
      </c>
      <c r="AT114">
        <v>1.31</v>
      </c>
    </row>
    <row r="115" spans="26:46">
      <c r="Z115">
        <v>11.33</v>
      </c>
      <c r="AA115">
        <v>0.14000000000000001</v>
      </c>
      <c r="AB115">
        <v>0.19</v>
      </c>
      <c r="AC115">
        <v>0.21</v>
      </c>
      <c r="AD115">
        <v>0.25</v>
      </c>
      <c r="AE115">
        <v>0.27</v>
      </c>
      <c r="AF115">
        <v>0.28999999999999998</v>
      </c>
      <c r="AG115">
        <v>0.3</v>
      </c>
      <c r="AH115">
        <v>0.32</v>
      </c>
      <c r="AI115">
        <v>0.36</v>
      </c>
      <c r="AJ115">
        <v>0.41</v>
      </c>
      <c r="AK115">
        <v>0.44</v>
      </c>
      <c r="AL115">
        <v>0.48</v>
      </c>
      <c r="AM115">
        <v>0.55000000000000004</v>
      </c>
      <c r="AN115">
        <v>0.63</v>
      </c>
      <c r="AO115">
        <v>0.66</v>
      </c>
      <c r="AP115">
        <v>0.71</v>
      </c>
      <c r="AQ115">
        <v>0.88</v>
      </c>
      <c r="AR115">
        <v>0.99</v>
      </c>
      <c r="AS115">
        <v>1.19</v>
      </c>
      <c r="AT115">
        <v>1.32</v>
      </c>
    </row>
    <row r="116" spans="26:46">
      <c r="Z116">
        <v>11.42</v>
      </c>
      <c r="AA116">
        <v>0.14000000000000001</v>
      </c>
      <c r="AB116">
        <v>0.19</v>
      </c>
      <c r="AC116">
        <v>0.21</v>
      </c>
      <c r="AD116">
        <v>0.25</v>
      </c>
      <c r="AE116">
        <v>0.28000000000000003</v>
      </c>
      <c r="AF116">
        <v>0.3</v>
      </c>
      <c r="AG116">
        <v>0.3</v>
      </c>
      <c r="AH116">
        <v>0.32</v>
      </c>
      <c r="AI116">
        <v>0.36</v>
      </c>
      <c r="AJ116">
        <v>0.41</v>
      </c>
      <c r="AK116">
        <v>0.45</v>
      </c>
      <c r="AL116">
        <v>0.49</v>
      </c>
      <c r="AM116">
        <v>0.56000000000000005</v>
      </c>
      <c r="AN116">
        <v>0.63</v>
      </c>
      <c r="AO116">
        <v>0.66</v>
      </c>
      <c r="AP116">
        <v>0.72</v>
      </c>
      <c r="AQ116">
        <v>0.89</v>
      </c>
      <c r="AR116">
        <v>1</v>
      </c>
      <c r="AS116">
        <v>1.2</v>
      </c>
      <c r="AT116">
        <v>1.33</v>
      </c>
    </row>
    <row r="117" spans="26:46">
      <c r="Z117">
        <v>11.5</v>
      </c>
      <c r="AA117">
        <v>0.14000000000000001</v>
      </c>
      <c r="AB117">
        <v>0.2</v>
      </c>
      <c r="AC117">
        <v>0.21</v>
      </c>
      <c r="AD117">
        <v>0.25</v>
      </c>
      <c r="AE117">
        <v>0.28000000000000003</v>
      </c>
      <c r="AF117">
        <v>0.3</v>
      </c>
      <c r="AG117">
        <v>0.31</v>
      </c>
      <c r="AH117">
        <v>0.32</v>
      </c>
      <c r="AI117">
        <v>0.37</v>
      </c>
      <c r="AJ117">
        <v>0.41</v>
      </c>
      <c r="AK117">
        <v>0.45</v>
      </c>
      <c r="AL117">
        <v>0.49</v>
      </c>
      <c r="AM117">
        <v>0.56000000000000005</v>
      </c>
      <c r="AN117">
        <v>0.64</v>
      </c>
      <c r="AO117">
        <v>0.67</v>
      </c>
      <c r="AP117">
        <v>0.73</v>
      </c>
      <c r="AQ117">
        <v>0.9</v>
      </c>
      <c r="AR117">
        <v>1.01</v>
      </c>
      <c r="AS117">
        <v>1.21</v>
      </c>
      <c r="AT117">
        <v>1.34</v>
      </c>
    </row>
    <row r="118" spans="26:46">
      <c r="Z118">
        <v>11.58</v>
      </c>
      <c r="AA118">
        <v>0.14000000000000001</v>
      </c>
      <c r="AB118">
        <v>0.2</v>
      </c>
      <c r="AC118">
        <v>0.22</v>
      </c>
      <c r="AD118">
        <v>0.26</v>
      </c>
      <c r="AE118">
        <v>0.28000000000000003</v>
      </c>
      <c r="AF118">
        <v>0.3</v>
      </c>
      <c r="AG118">
        <v>0.31</v>
      </c>
      <c r="AH118">
        <v>0.32</v>
      </c>
      <c r="AI118">
        <v>0.37</v>
      </c>
      <c r="AJ118">
        <v>0.42</v>
      </c>
      <c r="AK118">
        <v>0.45</v>
      </c>
      <c r="AL118">
        <v>0.5</v>
      </c>
      <c r="AM118">
        <v>0.56999999999999995</v>
      </c>
      <c r="AN118">
        <v>0.65</v>
      </c>
      <c r="AO118">
        <v>0.68</v>
      </c>
      <c r="AP118">
        <v>0.73</v>
      </c>
      <c r="AQ118">
        <v>0.9</v>
      </c>
      <c r="AR118">
        <v>1.01</v>
      </c>
      <c r="AS118">
        <v>1.22</v>
      </c>
      <c r="AT118">
        <v>1.36</v>
      </c>
    </row>
    <row r="119" spans="26:46">
      <c r="Z119">
        <v>11.67</v>
      </c>
      <c r="AA119">
        <v>0.15</v>
      </c>
      <c r="AB119">
        <v>0.2</v>
      </c>
      <c r="AC119">
        <v>0.22</v>
      </c>
      <c r="AD119">
        <v>0.26</v>
      </c>
      <c r="AE119">
        <v>0.28000000000000003</v>
      </c>
      <c r="AF119">
        <v>0.3</v>
      </c>
      <c r="AG119">
        <v>0.31</v>
      </c>
      <c r="AH119">
        <v>0.32</v>
      </c>
      <c r="AI119">
        <v>0.37</v>
      </c>
      <c r="AJ119">
        <v>0.42</v>
      </c>
      <c r="AK119">
        <v>0.46</v>
      </c>
      <c r="AL119">
        <v>0.5</v>
      </c>
      <c r="AM119">
        <v>0.56999999999999995</v>
      </c>
      <c r="AN119">
        <v>0.65</v>
      </c>
      <c r="AO119">
        <v>0.68</v>
      </c>
      <c r="AP119">
        <v>0.74</v>
      </c>
      <c r="AQ119">
        <v>0.91</v>
      </c>
      <c r="AR119">
        <v>1.02</v>
      </c>
      <c r="AS119">
        <v>1.23</v>
      </c>
      <c r="AT119">
        <v>1.37</v>
      </c>
    </row>
    <row r="120" spans="26:46">
      <c r="Z120">
        <v>11.75</v>
      </c>
      <c r="AA120">
        <v>0.15</v>
      </c>
      <c r="AB120">
        <v>0.21</v>
      </c>
      <c r="AC120">
        <v>0.22</v>
      </c>
      <c r="AD120">
        <v>0.26</v>
      </c>
      <c r="AE120">
        <v>0.28999999999999998</v>
      </c>
      <c r="AF120">
        <v>0.31</v>
      </c>
      <c r="AG120">
        <v>0.31</v>
      </c>
      <c r="AH120">
        <v>0.33</v>
      </c>
      <c r="AI120">
        <v>0.37</v>
      </c>
      <c r="AJ120">
        <v>0.42</v>
      </c>
      <c r="AK120">
        <v>0.46</v>
      </c>
      <c r="AL120">
        <v>0.51</v>
      </c>
      <c r="AM120">
        <v>0.57999999999999996</v>
      </c>
      <c r="AN120">
        <v>0.66</v>
      </c>
      <c r="AO120">
        <v>0.69</v>
      </c>
      <c r="AP120">
        <v>0.74</v>
      </c>
      <c r="AQ120">
        <v>0.92</v>
      </c>
      <c r="AR120">
        <v>1.03</v>
      </c>
      <c r="AS120">
        <v>1.24</v>
      </c>
      <c r="AT120">
        <v>1.38</v>
      </c>
    </row>
    <row r="121" spans="26:46">
      <c r="Z121">
        <v>11.83</v>
      </c>
      <c r="AA121">
        <v>0.15</v>
      </c>
      <c r="AB121">
        <v>0.21</v>
      </c>
      <c r="AC121">
        <v>0.22</v>
      </c>
      <c r="AD121">
        <v>0.26</v>
      </c>
      <c r="AE121">
        <v>0.28999999999999998</v>
      </c>
      <c r="AF121">
        <v>0.31</v>
      </c>
      <c r="AG121">
        <v>0.32</v>
      </c>
      <c r="AH121">
        <v>0.33</v>
      </c>
      <c r="AI121">
        <v>0.38</v>
      </c>
      <c r="AJ121">
        <v>0.43</v>
      </c>
      <c r="AK121">
        <v>0.46</v>
      </c>
      <c r="AL121">
        <v>0.51</v>
      </c>
      <c r="AM121">
        <v>0.57999999999999996</v>
      </c>
      <c r="AN121">
        <v>0.66</v>
      </c>
      <c r="AO121">
        <v>0.7</v>
      </c>
      <c r="AP121">
        <v>0.75</v>
      </c>
      <c r="AQ121">
        <v>0.93</v>
      </c>
      <c r="AR121">
        <v>1.04</v>
      </c>
      <c r="AS121">
        <v>1.25</v>
      </c>
      <c r="AT121">
        <v>1.39</v>
      </c>
    </row>
    <row r="122" spans="26:46">
      <c r="Z122">
        <v>11.92</v>
      </c>
      <c r="AA122">
        <v>0.15</v>
      </c>
      <c r="AB122">
        <v>0.21</v>
      </c>
      <c r="AC122">
        <v>0.22</v>
      </c>
      <c r="AD122">
        <v>0.27</v>
      </c>
      <c r="AE122">
        <v>0.28999999999999998</v>
      </c>
      <c r="AF122">
        <v>0.31</v>
      </c>
      <c r="AG122">
        <v>0.32</v>
      </c>
      <c r="AH122">
        <v>0.33</v>
      </c>
      <c r="AI122">
        <v>0.38</v>
      </c>
      <c r="AJ122">
        <v>0.43</v>
      </c>
      <c r="AK122">
        <v>0.47</v>
      </c>
      <c r="AL122">
        <v>0.51</v>
      </c>
      <c r="AM122">
        <v>0.59</v>
      </c>
      <c r="AN122">
        <v>0.67</v>
      </c>
      <c r="AO122">
        <v>0.7</v>
      </c>
      <c r="AP122">
        <v>0.76</v>
      </c>
      <c r="AQ122">
        <v>0.94</v>
      </c>
      <c r="AR122">
        <v>1.05</v>
      </c>
      <c r="AS122">
        <v>1.26</v>
      </c>
      <c r="AT122">
        <v>1.4</v>
      </c>
    </row>
    <row r="123" spans="26:46">
      <c r="Z123">
        <v>12</v>
      </c>
      <c r="AA123">
        <v>0.15</v>
      </c>
      <c r="AB123">
        <v>0.22</v>
      </c>
      <c r="AC123">
        <v>0.23</v>
      </c>
      <c r="AD123">
        <v>0.27</v>
      </c>
      <c r="AE123">
        <v>0.28999999999999998</v>
      </c>
      <c r="AF123">
        <v>0.31</v>
      </c>
      <c r="AG123">
        <v>0.32</v>
      </c>
      <c r="AH123">
        <v>0.33</v>
      </c>
      <c r="AI123">
        <v>0.38</v>
      </c>
      <c r="AJ123">
        <v>0.43</v>
      </c>
      <c r="AK123">
        <v>0.47</v>
      </c>
      <c r="AL123">
        <v>0.52</v>
      </c>
      <c r="AM123">
        <v>0.59</v>
      </c>
      <c r="AN123">
        <v>0.68</v>
      </c>
      <c r="AO123">
        <v>0.71</v>
      </c>
      <c r="AP123">
        <v>0.76</v>
      </c>
      <c r="AQ123">
        <v>0.95</v>
      </c>
      <c r="AR123">
        <v>1.06</v>
      </c>
      <c r="AS123">
        <v>1.28</v>
      </c>
      <c r="AT123">
        <v>1.42</v>
      </c>
    </row>
  </sheetData>
  <mergeCells count="1">
    <mergeCell ref="B1:U1"/>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5"/>
  <dimension ref="A1:AU123"/>
  <sheetViews>
    <sheetView workbookViewId="0">
      <selection activeCell="M39" sqref="M39"/>
    </sheetView>
  </sheetViews>
  <sheetFormatPr baseColWidth="10" defaultColWidth="11" defaultRowHeight="16"/>
  <cols>
    <col min="1" max="1" width="10.6640625" bestFit="1" customWidth="1"/>
    <col min="2" max="21" width="3.33203125" bestFit="1" customWidth="1"/>
  </cols>
  <sheetData>
    <row r="1" spans="1:47" ht="25" thickBot="1">
      <c r="A1" s="23" t="s">
        <v>74</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26">
        <v>0</v>
      </c>
      <c r="C3" s="27">
        <v>0.1</v>
      </c>
      <c r="D3" s="26">
        <v>0.1</v>
      </c>
      <c r="E3" s="27">
        <v>0.2</v>
      </c>
      <c r="F3" s="26">
        <v>0.3</v>
      </c>
      <c r="G3" s="27">
        <v>0.4</v>
      </c>
      <c r="H3" s="26">
        <v>0.6</v>
      </c>
      <c r="I3" s="27">
        <v>0.6</v>
      </c>
      <c r="J3" s="26">
        <v>0.7</v>
      </c>
      <c r="K3" s="27">
        <v>0.8</v>
      </c>
      <c r="L3" s="26">
        <v>0.9</v>
      </c>
      <c r="M3" s="27">
        <v>0.9</v>
      </c>
      <c r="N3" s="26">
        <v>0.9</v>
      </c>
      <c r="O3" s="27">
        <v>0.9</v>
      </c>
      <c r="P3" s="26">
        <v>1</v>
      </c>
      <c r="Q3" s="27">
        <v>1.1000000000000001</v>
      </c>
      <c r="R3" s="26">
        <v>1.1000000000000001</v>
      </c>
      <c r="S3" s="27">
        <v>1.2</v>
      </c>
      <c r="T3" s="26">
        <v>1.3</v>
      </c>
      <c r="U3" s="27">
        <v>1.3</v>
      </c>
      <c r="V3" s="9">
        <v>1.4</v>
      </c>
      <c r="Z3">
        <v>2</v>
      </c>
      <c r="AA3">
        <v>0.02</v>
      </c>
      <c r="AB3">
        <v>0.06</v>
      </c>
      <c r="AC3">
        <v>0.11</v>
      </c>
      <c r="AD3">
        <v>0.16</v>
      </c>
      <c r="AE3">
        <v>0.26</v>
      </c>
      <c r="AF3">
        <v>0.32</v>
      </c>
      <c r="AG3">
        <v>0.42</v>
      </c>
      <c r="AH3">
        <v>0.47</v>
      </c>
      <c r="AI3">
        <v>0.53</v>
      </c>
      <c r="AJ3">
        <v>0.59</v>
      </c>
      <c r="AK3">
        <v>0.65</v>
      </c>
      <c r="AL3">
        <v>0.69</v>
      </c>
      <c r="AM3">
        <v>0.73</v>
      </c>
      <c r="AN3">
        <v>0.77</v>
      </c>
      <c r="AO3">
        <v>0.82</v>
      </c>
      <c r="AP3">
        <v>0.9</v>
      </c>
      <c r="AQ3">
        <v>0.95</v>
      </c>
      <c r="AR3">
        <v>1.03</v>
      </c>
      <c r="AS3">
        <v>1.17</v>
      </c>
      <c r="AT3">
        <v>1.23</v>
      </c>
      <c r="AU3">
        <v>1.27</v>
      </c>
    </row>
    <row r="4" spans="1:47">
      <c r="A4" s="6" t="s">
        <v>22</v>
      </c>
      <c r="B4" s="26">
        <v>0</v>
      </c>
      <c r="C4" s="27">
        <v>0.1</v>
      </c>
      <c r="D4" s="26">
        <v>0.1</v>
      </c>
      <c r="E4" s="27">
        <v>0.2</v>
      </c>
      <c r="F4" s="26">
        <v>0.3</v>
      </c>
      <c r="G4" s="27">
        <v>0.4</v>
      </c>
      <c r="H4" s="26">
        <v>0.5</v>
      </c>
      <c r="I4" s="27">
        <v>0.6</v>
      </c>
      <c r="J4" s="26">
        <v>0.7</v>
      </c>
      <c r="K4" s="27">
        <v>0.7</v>
      </c>
      <c r="L4" s="26">
        <v>0.8</v>
      </c>
      <c r="M4" s="27">
        <v>0.9</v>
      </c>
      <c r="N4" s="26">
        <v>0.9</v>
      </c>
      <c r="O4" s="27">
        <v>0.9</v>
      </c>
      <c r="P4" s="26">
        <v>1</v>
      </c>
      <c r="Q4" s="27">
        <v>1</v>
      </c>
      <c r="R4" s="26">
        <v>1.1000000000000001</v>
      </c>
      <c r="S4" s="27">
        <v>1.1000000000000001</v>
      </c>
      <c r="T4" s="26">
        <v>1.3</v>
      </c>
      <c r="U4" s="27">
        <v>1.3</v>
      </c>
      <c r="V4" s="9">
        <v>1.4</v>
      </c>
      <c r="Z4">
        <v>2.08</v>
      </c>
      <c r="AA4">
        <v>0.02</v>
      </c>
      <c r="AB4">
        <v>0.06</v>
      </c>
      <c r="AC4">
        <v>0.11</v>
      </c>
      <c r="AD4">
        <v>0.16</v>
      </c>
      <c r="AE4">
        <v>0.26</v>
      </c>
      <c r="AF4">
        <v>0.32</v>
      </c>
      <c r="AG4">
        <v>0.41</v>
      </c>
      <c r="AH4">
        <v>0.46</v>
      </c>
      <c r="AI4">
        <v>0.52</v>
      </c>
      <c r="AJ4">
        <v>0.57999999999999996</v>
      </c>
      <c r="AK4">
        <v>0.64</v>
      </c>
      <c r="AL4">
        <v>0.68</v>
      </c>
      <c r="AM4">
        <v>0.73</v>
      </c>
      <c r="AN4">
        <v>0.76</v>
      </c>
      <c r="AO4">
        <v>0.82</v>
      </c>
      <c r="AP4">
        <v>0.9</v>
      </c>
      <c r="AQ4">
        <v>0.94</v>
      </c>
      <c r="AR4">
        <v>1.02</v>
      </c>
      <c r="AS4">
        <v>1.1599999999999999</v>
      </c>
      <c r="AT4">
        <v>1.23</v>
      </c>
      <c r="AU4">
        <v>1.27</v>
      </c>
    </row>
    <row r="5" spans="1:47">
      <c r="A5" s="6" t="s">
        <v>23</v>
      </c>
      <c r="B5" s="26">
        <v>0</v>
      </c>
      <c r="C5" s="27">
        <v>0.1</v>
      </c>
      <c r="D5" s="26">
        <v>0.1</v>
      </c>
      <c r="E5" s="27">
        <v>0.2</v>
      </c>
      <c r="F5" s="26">
        <v>0.3</v>
      </c>
      <c r="G5" s="27">
        <v>0.4</v>
      </c>
      <c r="H5" s="26">
        <v>0.5</v>
      </c>
      <c r="I5" s="27">
        <v>0.5</v>
      </c>
      <c r="J5" s="26">
        <v>0.6</v>
      </c>
      <c r="K5" s="27">
        <v>0.7</v>
      </c>
      <c r="L5" s="26">
        <v>0.8</v>
      </c>
      <c r="M5" s="27">
        <v>0.8</v>
      </c>
      <c r="N5" s="26">
        <v>0.9</v>
      </c>
      <c r="O5" s="27">
        <v>0.9</v>
      </c>
      <c r="P5" s="26">
        <v>0.9</v>
      </c>
      <c r="Q5" s="27">
        <v>1</v>
      </c>
      <c r="R5" s="26">
        <v>1</v>
      </c>
      <c r="S5" s="27">
        <v>1.1000000000000001</v>
      </c>
      <c r="T5" s="26">
        <v>1.2</v>
      </c>
      <c r="U5" s="27">
        <v>1.3</v>
      </c>
      <c r="V5" s="9">
        <v>1.3</v>
      </c>
      <c r="Z5">
        <v>2.17</v>
      </c>
      <c r="AA5">
        <v>0.02</v>
      </c>
      <c r="AB5">
        <v>0.06</v>
      </c>
      <c r="AC5">
        <v>0.11</v>
      </c>
      <c r="AD5">
        <v>0.16</v>
      </c>
      <c r="AE5">
        <v>0.26</v>
      </c>
      <c r="AF5">
        <v>0.31</v>
      </c>
      <c r="AG5">
        <v>0.41</v>
      </c>
      <c r="AH5">
        <v>0.46</v>
      </c>
      <c r="AI5">
        <v>0.52</v>
      </c>
      <c r="AJ5">
        <v>0.56999999999999995</v>
      </c>
      <c r="AK5">
        <v>0.63</v>
      </c>
      <c r="AL5">
        <v>0.68</v>
      </c>
      <c r="AM5">
        <v>0.72</v>
      </c>
      <c r="AN5">
        <v>0.76</v>
      </c>
      <c r="AO5">
        <v>0.81</v>
      </c>
      <c r="AP5">
        <v>0.89</v>
      </c>
      <c r="AQ5">
        <v>0.94</v>
      </c>
      <c r="AR5">
        <v>1.02</v>
      </c>
      <c r="AS5">
        <v>1.1599999999999999</v>
      </c>
      <c r="AT5">
        <v>1.23</v>
      </c>
      <c r="AU5">
        <v>1.27</v>
      </c>
    </row>
    <row r="6" spans="1:47" ht="17" thickBot="1">
      <c r="A6" s="10" t="s">
        <v>24</v>
      </c>
      <c r="B6" s="29">
        <v>0</v>
      </c>
      <c r="C6" s="30">
        <v>0.1</v>
      </c>
      <c r="D6" s="29">
        <v>0.1</v>
      </c>
      <c r="E6" s="30">
        <v>0.2</v>
      </c>
      <c r="F6" s="29">
        <v>0.3</v>
      </c>
      <c r="G6" s="30">
        <v>0.4</v>
      </c>
      <c r="H6" s="29">
        <v>0.5</v>
      </c>
      <c r="I6" s="30">
        <v>0.5</v>
      </c>
      <c r="J6" s="29">
        <v>0.6</v>
      </c>
      <c r="K6" s="30">
        <v>0.7</v>
      </c>
      <c r="L6" s="29">
        <v>0.7</v>
      </c>
      <c r="M6" s="30">
        <v>0.8</v>
      </c>
      <c r="N6" s="29">
        <v>0.8</v>
      </c>
      <c r="O6" s="30">
        <v>0.8</v>
      </c>
      <c r="P6" s="29">
        <v>0.9</v>
      </c>
      <c r="Q6" s="30">
        <v>1</v>
      </c>
      <c r="R6" s="29">
        <v>1</v>
      </c>
      <c r="S6" s="30">
        <v>1.1000000000000001</v>
      </c>
      <c r="T6" s="29">
        <v>1.2</v>
      </c>
      <c r="U6" s="30">
        <v>1.3</v>
      </c>
      <c r="V6" s="13">
        <v>1.3</v>
      </c>
      <c r="Z6">
        <v>2.25</v>
      </c>
      <c r="AA6">
        <v>0.02</v>
      </c>
      <c r="AB6">
        <v>0.06</v>
      </c>
      <c r="AC6">
        <v>0.11</v>
      </c>
      <c r="AD6">
        <v>0.16</v>
      </c>
      <c r="AE6">
        <v>0.26</v>
      </c>
      <c r="AF6">
        <v>0.31</v>
      </c>
      <c r="AG6">
        <v>0.4</v>
      </c>
      <c r="AH6">
        <v>0.45</v>
      </c>
      <c r="AI6">
        <v>0.51</v>
      </c>
      <c r="AJ6">
        <v>0.56000000000000005</v>
      </c>
      <c r="AK6">
        <v>0.62</v>
      </c>
      <c r="AL6">
        <v>0.67</v>
      </c>
      <c r="AM6">
        <v>0.71</v>
      </c>
      <c r="AN6">
        <v>0.75</v>
      </c>
      <c r="AO6">
        <v>0.81</v>
      </c>
      <c r="AP6">
        <v>0.89</v>
      </c>
      <c r="AQ6">
        <v>0.93</v>
      </c>
      <c r="AR6">
        <v>1.01</v>
      </c>
      <c r="AS6">
        <v>1.1499999999999999</v>
      </c>
      <c r="AT6">
        <v>1.22</v>
      </c>
      <c r="AU6">
        <v>1.26</v>
      </c>
    </row>
    <row r="7" spans="1:47">
      <c r="A7" s="6" t="s">
        <v>25</v>
      </c>
      <c r="B7" s="26">
        <v>0</v>
      </c>
      <c r="C7" s="27">
        <v>0.1</v>
      </c>
      <c r="D7" s="26">
        <v>0.1</v>
      </c>
      <c r="E7" s="27">
        <v>0.2</v>
      </c>
      <c r="F7" s="26">
        <v>0.3</v>
      </c>
      <c r="G7" s="27">
        <v>0.3</v>
      </c>
      <c r="H7" s="26">
        <v>0.5</v>
      </c>
      <c r="I7" s="27">
        <v>0.5</v>
      </c>
      <c r="J7" s="26">
        <v>0.6</v>
      </c>
      <c r="K7" s="27">
        <v>0.6</v>
      </c>
      <c r="L7" s="26">
        <v>0.7</v>
      </c>
      <c r="M7" s="27">
        <v>0.8</v>
      </c>
      <c r="N7" s="26">
        <v>0.8</v>
      </c>
      <c r="O7" s="27">
        <v>0.8</v>
      </c>
      <c r="P7" s="26">
        <v>0.9</v>
      </c>
      <c r="Q7" s="27">
        <v>1</v>
      </c>
      <c r="R7" s="26">
        <v>1</v>
      </c>
      <c r="S7" s="27">
        <v>1.1000000000000001</v>
      </c>
      <c r="T7" s="26">
        <v>1.2</v>
      </c>
      <c r="U7" s="27">
        <v>1.3</v>
      </c>
      <c r="V7" s="9">
        <v>1.3</v>
      </c>
      <c r="Z7">
        <v>2.33</v>
      </c>
      <c r="AA7">
        <v>0.02</v>
      </c>
      <c r="AB7">
        <v>0.06</v>
      </c>
      <c r="AC7">
        <v>0.11</v>
      </c>
      <c r="AD7">
        <v>0.16</v>
      </c>
      <c r="AE7">
        <v>0.25</v>
      </c>
      <c r="AF7">
        <v>0.31</v>
      </c>
      <c r="AG7">
        <v>0.4</v>
      </c>
      <c r="AH7">
        <v>0.45</v>
      </c>
      <c r="AI7">
        <v>0.51</v>
      </c>
      <c r="AJ7">
        <v>0.56000000000000005</v>
      </c>
      <c r="AK7">
        <v>0.61</v>
      </c>
      <c r="AL7">
        <v>0.66</v>
      </c>
      <c r="AM7">
        <v>0.71</v>
      </c>
      <c r="AN7">
        <v>0.74</v>
      </c>
      <c r="AO7">
        <v>0.8</v>
      </c>
      <c r="AP7">
        <v>0.88</v>
      </c>
      <c r="AQ7">
        <v>0.93</v>
      </c>
      <c r="AR7">
        <v>1.01</v>
      </c>
      <c r="AS7">
        <v>1.1499999999999999</v>
      </c>
      <c r="AT7">
        <v>1.22</v>
      </c>
      <c r="AU7">
        <v>1.26</v>
      </c>
    </row>
    <row r="8" spans="1:47">
      <c r="A8" s="6" t="s">
        <v>22</v>
      </c>
      <c r="B8" s="26">
        <v>0</v>
      </c>
      <c r="C8" s="27">
        <v>0.1</v>
      </c>
      <c r="D8" s="26">
        <v>0.1</v>
      </c>
      <c r="E8" s="27">
        <v>0.2</v>
      </c>
      <c r="F8" s="26">
        <v>0.3</v>
      </c>
      <c r="G8" s="27">
        <v>0.3</v>
      </c>
      <c r="H8" s="26">
        <v>0.4</v>
      </c>
      <c r="I8" s="27">
        <v>0.5</v>
      </c>
      <c r="J8" s="26">
        <v>0.6</v>
      </c>
      <c r="K8" s="27">
        <v>0.6</v>
      </c>
      <c r="L8" s="26">
        <v>0.7</v>
      </c>
      <c r="M8" s="27">
        <v>0.7</v>
      </c>
      <c r="N8" s="26">
        <v>0.8</v>
      </c>
      <c r="O8" s="27">
        <v>0.8</v>
      </c>
      <c r="P8" s="26">
        <v>0.8</v>
      </c>
      <c r="Q8" s="27">
        <v>0.9</v>
      </c>
      <c r="R8" s="26">
        <v>1</v>
      </c>
      <c r="S8" s="27">
        <v>1</v>
      </c>
      <c r="T8" s="26">
        <v>1.2</v>
      </c>
      <c r="U8" s="27">
        <v>1.2</v>
      </c>
      <c r="V8" s="9">
        <v>1.3</v>
      </c>
      <c r="Z8">
        <v>2.42</v>
      </c>
      <c r="AA8">
        <v>0.02</v>
      </c>
      <c r="AB8">
        <v>0.06</v>
      </c>
      <c r="AC8">
        <v>0.11</v>
      </c>
      <c r="AD8">
        <v>0.16</v>
      </c>
      <c r="AE8">
        <v>0.25</v>
      </c>
      <c r="AF8">
        <v>0.3</v>
      </c>
      <c r="AG8">
        <v>0.39</v>
      </c>
      <c r="AH8">
        <v>0.44</v>
      </c>
      <c r="AI8">
        <v>0.5</v>
      </c>
      <c r="AJ8">
        <v>0.55000000000000004</v>
      </c>
      <c r="AK8">
        <v>0.61</v>
      </c>
      <c r="AL8">
        <v>0.65</v>
      </c>
      <c r="AM8">
        <v>0.7</v>
      </c>
      <c r="AN8">
        <v>0.74</v>
      </c>
      <c r="AO8">
        <v>0.79</v>
      </c>
      <c r="AP8">
        <v>0.87</v>
      </c>
      <c r="AQ8">
        <v>0.92</v>
      </c>
      <c r="AR8">
        <v>1.01</v>
      </c>
      <c r="AS8">
        <v>1.1499999999999999</v>
      </c>
      <c r="AT8">
        <v>1.22</v>
      </c>
      <c r="AU8">
        <v>1.26</v>
      </c>
    </row>
    <row r="9" spans="1:47">
      <c r="A9" s="6" t="s">
        <v>23</v>
      </c>
      <c r="B9" s="26">
        <v>0</v>
      </c>
      <c r="C9" s="27">
        <v>0.1</v>
      </c>
      <c r="D9" s="26">
        <v>0.1</v>
      </c>
      <c r="E9" s="27">
        <v>0.2</v>
      </c>
      <c r="F9" s="26">
        <v>0.3</v>
      </c>
      <c r="G9" s="27">
        <v>0.3</v>
      </c>
      <c r="H9" s="26">
        <v>0.4</v>
      </c>
      <c r="I9" s="27">
        <v>0.5</v>
      </c>
      <c r="J9" s="26">
        <v>0.5</v>
      </c>
      <c r="K9" s="27">
        <v>0.6</v>
      </c>
      <c r="L9" s="26">
        <v>0.6</v>
      </c>
      <c r="M9" s="27">
        <v>0.7</v>
      </c>
      <c r="N9" s="26">
        <v>0.7</v>
      </c>
      <c r="O9" s="27">
        <v>0.8</v>
      </c>
      <c r="P9" s="26">
        <v>0.8</v>
      </c>
      <c r="Q9" s="27">
        <v>0.9</v>
      </c>
      <c r="R9" s="26">
        <v>1</v>
      </c>
      <c r="S9" s="27">
        <v>1</v>
      </c>
      <c r="T9" s="26">
        <v>1.2</v>
      </c>
      <c r="U9" s="27">
        <v>1.2</v>
      </c>
      <c r="V9" s="9">
        <v>1.3</v>
      </c>
      <c r="Z9">
        <v>2.5</v>
      </c>
      <c r="AA9">
        <v>0.02</v>
      </c>
      <c r="AB9">
        <v>0.06</v>
      </c>
      <c r="AC9">
        <v>0.11</v>
      </c>
      <c r="AD9">
        <v>0.16</v>
      </c>
      <c r="AE9">
        <v>0.25</v>
      </c>
      <c r="AF9">
        <v>0.3</v>
      </c>
      <c r="AG9">
        <v>0.39</v>
      </c>
      <c r="AH9">
        <v>0.44</v>
      </c>
      <c r="AI9">
        <v>0.49</v>
      </c>
      <c r="AJ9">
        <v>0.54</v>
      </c>
      <c r="AK9">
        <v>0.6</v>
      </c>
      <c r="AL9">
        <v>0.65</v>
      </c>
      <c r="AM9">
        <v>0.69</v>
      </c>
      <c r="AN9">
        <v>0.73</v>
      </c>
      <c r="AO9">
        <v>0.79</v>
      </c>
      <c r="AP9">
        <v>0.87</v>
      </c>
      <c r="AQ9">
        <v>0.92</v>
      </c>
      <c r="AR9">
        <v>1</v>
      </c>
      <c r="AS9">
        <v>1.1399999999999999</v>
      </c>
      <c r="AT9">
        <v>1.21</v>
      </c>
      <c r="AU9">
        <v>1.26</v>
      </c>
    </row>
    <row r="10" spans="1:47" ht="17" thickBot="1">
      <c r="A10" s="10" t="s">
        <v>24</v>
      </c>
      <c r="B10" s="29">
        <v>0</v>
      </c>
      <c r="C10" s="30">
        <v>0.1</v>
      </c>
      <c r="D10" s="29">
        <v>0.1</v>
      </c>
      <c r="E10" s="30">
        <v>0.2</v>
      </c>
      <c r="F10" s="29">
        <v>0.3</v>
      </c>
      <c r="G10" s="30">
        <v>0.3</v>
      </c>
      <c r="H10" s="29">
        <v>0.4</v>
      </c>
      <c r="I10" s="30">
        <v>0.5</v>
      </c>
      <c r="J10" s="29">
        <v>0.5</v>
      </c>
      <c r="K10" s="30">
        <v>0.6</v>
      </c>
      <c r="L10" s="29">
        <v>0.6</v>
      </c>
      <c r="M10" s="30">
        <v>0.7</v>
      </c>
      <c r="N10" s="29">
        <v>0.7</v>
      </c>
      <c r="O10" s="30">
        <v>0.7</v>
      </c>
      <c r="P10" s="29">
        <v>0.8</v>
      </c>
      <c r="Q10" s="30">
        <v>0.9</v>
      </c>
      <c r="R10" s="29">
        <v>0.9</v>
      </c>
      <c r="S10" s="30">
        <v>1</v>
      </c>
      <c r="T10" s="29">
        <v>1.2</v>
      </c>
      <c r="U10" s="30">
        <v>1.2</v>
      </c>
      <c r="V10" s="13">
        <v>1.3</v>
      </c>
      <c r="Z10">
        <v>2.58</v>
      </c>
      <c r="AA10">
        <v>0.02</v>
      </c>
      <c r="AB10">
        <v>0.06</v>
      </c>
      <c r="AC10">
        <v>0.11</v>
      </c>
      <c r="AD10">
        <v>0.16</v>
      </c>
      <c r="AE10">
        <v>0.25</v>
      </c>
      <c r="AF10">
        <v>0.3</v>
      </c>
      <c r="AG10">
        <v>0.38</v>
      </c>
      <c r="AH10">
        <v>0.43</v>
      </c>
      <c r="AI10">
        <v>0.49</v>
      </c>
      <c r="AJ10">
        <v>0.54</v>
      </c>
      <c r="AK10">
        <v>0.59</v>
      </c>
      <c r="AL10">
        <v>0.64</v>
      </c>
      <c r="AM10">
        <v>0.69</v>
      </c>
      <c r="AN10">
        <v>0.73</v>
      </c>
      <c r="AO10">
        <v>0.78</v>
      </c>
      <c r="AP10">
        <v>0.86</v>
      </c>
      <c r="AQ10">
        <v>0.92</v>
      </c>
      <c r="AR10">
        <v>1</v>
      </c>
      <c r="AS10">
        <v>1.1399999999999999</v>
      </c>
      <c r="AT10">
        <v>1.21</v>
      </c>
      <c r="AU10">
        <v>1.25</v>
      </c>
    </row>
    <row r="11" spans="1:47">
      <c r="A11" s="6" t="s">
        <v>26</v>
      </c>
      <c r="B11" s="26">
        <v>0</v>
      </c>
      <c r="C11" s="27">
        <v>0.1</v>
      </c>
      <c r="D11" s="26">
        <v>0.1</v>
      </c>
      <c r="E11" s="27">
        <v>0.2</v>
      </c>
      <c r="F11" s="26">
        <v>0.2</v>
      </c>
      <c r="G11" s="27">
        <v>0.3</v>
      </c>
      <c r="H11" s="26">
        <v>0.4</v>
      </c>
      <c r="I11" s="27">
        <v>0.4</v>
      </c>
      <c r="J11" s="26">
        <v>0.5</v>
      </c>
      <c r="K11" s="27">
        <v>0.5</v>
      </c>
      <c r="L11" s="26">
        <v>0.6</v>
      </c>
      <c r="M11" s="27">
        <v>0.6</v>
      </c>
      <c r="N11" s="26">
        <v>0.7</v>
      </c>
      <c r="O11" s="27">
        <v>0.7</v>
      </c>
      <c r="P11" s="26">
        <v>0.8</v>
      </c>
      <c r="Q11" s="27">
        <v>0.9</v>
      </c>
      <c r="R11" s="26">
        <v>0.9</v>
      </c>
      <c r="S11" s="27">
        <v>1</v>
      </c>
      <c r="T11" s="26">
        <v>1.1000000000000001</v>
      </c>
      <c r="U11" s="27">
        <v>1.2</v>
      </c>
      <c r="V11" s="9">
        <v>1.3</v>
      </c>
      <c r="Z11">
        <v>2.67</v>
      </c>
      <c r="AA11">
        <v>0.02</v>
      </c>
      <c r="AB11">
        <v>0.06</v>
      </c>
      <c r="AC11">
        <v>0.11</v>
      </c>
      <c r="AD11">
        <v>0.16</v>
      </c>
      <c r="AE11">
        <v>0.24</v>
      </c>
      <c r="AF11">
        <v>0.3</v>
      </c>
      <c r="AG11">
        <v>0.38</v>
      </c>
      <c r="AH11">
        <v>0.43</v>
      </c>
      <c r="AI11">
        <v>0.48</v>
      </c>
      <c r="AJ11">
        <v>0.53</v>
      </c>
      <c r="AK11">
        <v>0.59</v>
      </c>
      <c r="AL11">
        <v>0.63</v>
      </c>
      <c r="AM11">
        <v>0.68</v>
      </c>
      <c r="AN11">
        <v>0.72</v>
      </c>
      <c r="AO11">
        <v>0.78</v>
      </c>
      <c r="AP11">
        <v>0.86</v>
      </c>
      <c r="AQ11">
        <v>0.91</v>
      </c>
      <c r="AR11">
        <v>0.99</v>
      </c>
      <c r="AS11">
        <v>1.1299999999999999</v>
      </c>
      <c r="AT11">
        <v>1.21</v>
      </c>
      <c r="AU11">
        <v>1.25</v>
      </c>
    </row>
    <row r="12" spans="1:47">
      <c r="A12" s="6" t="s">
        <v>22</v>
      </c>
      <c r="B12" s="26">
        <v>0</v>
      </c>
      <c r="C12" s="27">
        <v>0.1</v>
      </c>
      <c r="D12" s="26">
        <v>0.1</v>
      </c>
      <c r="E12" s="27">
        <v>0.2</v>
      </c>
      <c r="F12" s="26">
        <v>0.2</v>
      </c>
      <c r="G12" s="27">
        <v>0.3</v>
      </c>
      <c r="H12" s="26">
        <v>0.4</v>
      </c>
      <c r="I12" s="27">
        <v>0.4</v>
      </c>
      <c r="J12" s="26">
        <v>0.5</v>
      </c>
      <c r="K12" s="27">
        <v>0.5</v>
      </c>
      <c r="L12" s="26">
        <v>0.6</v>
      </c>
      <c r="M12" s="27">
        <v>0.6</v>
      </c>
      <c r="N12" s="26">
        <v>0.7</v>
      </c>
      <c r="O12" s="27">
        <v>0.7</v>
      </c>
      <c r="P12" s="26">
        <v>0.8</v>
      </c>
      <c r="Q12" s="27">
        <v>0.8</v>
      </c>
      <c r="R12" s="26">
        <v>0.9</v>
      </c>
      <c r="S12" s="27">
        <v>1</v>
      </c>
      <c r="T12" s="26">
        <v>1.1000000000000001</v>
      </c>
      <c r="U12" s="27">
        <v>1.2</v>
      </c>
      <c r="V12" s="9">
        <v>1.2</v>
      </c>
      <c r="Z12">
        <v>2.75</v>
      </c>
      <c r="AA12">
        <v>0.02</v>
      </c>
      <c r="AB12">
        <v>0.06</v>
      </c>
      <c r="AC12">
        <v>0.11</v>
      </c>
      <c r="AD12">
        <v>0.16</v>
      </c>
      <c r="AE12">
        <v>0.24</v>
      </c>
      <c r="AF12">
        <v>0.28999999999999998</v>
      </c>
      <c r="AG12">
        <v>0.38</v>
      </c>
      <c r="AH12">
        <v>0.43</v>
      </c>
      <c r="AI12">
        <v>0.48</v>
      </c>
      <c r="AJ12">
        <v>0.53</v>
      </c>
      <c r="AK12">
        <v>0.57999999999999996</v>
      </c>
      <c r="AL12">
        <v>0.63</v>
      </c>
      <c r="AM12">
        <v>0.67</v>
      </c>
      <c r="AN12">
        <v>0.72</v>
      </c>
      <c r="AO12">
        <v>0.77</v>
      </c>
      <c r="AP12">
        <v>0.85</v>
      </c>
      <c r="AQ12">
        <v>0.91</v>
      </c>
      <c r="AR12">
        <v>0.99</v>
      </c>
      <c r="AS12">
        <v>1.1299999999999999</v>
      </c>
      <c r="AT12">
        <v>1.21</v>
      </c>
      <c r="AU12">
        <v>1.25</v>
      </c>
    </row>
    <row r="13" spans="1:47">
      <c r="A13" s="6" t="s">
        <v>23</v>
      </c>
      <c r="B13" s="26">
        <v>0</v>
      </c>
      <c r="C13" s="27">
        <v>0.1</v>
      </c>
      <c r="D13" s="26">
        <v>0.1</v>
      </c>
      <c r="E13" s="27">
        <v>0.2</v>
      </c>
      <c r="F13" s="26">
        <v>0.2</v>
      </c>
      <c r="G13" s="27">
        <v>0.3</v>
      </c>
      <c r="H13" s="26">
        <v>0.4</v>
      </c>
      <c r="I13" s="27">
        <v>0.4</v>
      </c>
      <c r="J13" s="26">
        <v>0.5</v>
      </c>
      <c r="K13" s="27">
        <v>0.5</v>
      </c>
      <c r="L13" s="26">
        <v>0.6</v>
      </c>
      <c r="M13" s="27">
        <v>0.6</v>
      </c>
      <c r="N13" s="26">
        <v>0.6</v>
      </c>
      <c r="O13" s="27">
        <v>0.7</v>
      </c>
      <c r="P13" s="26">
        <v>0.8</v>
      </c>
      <c r="Q13" s="27">
        <v>0.8</v>
      </c>
      <c r="R13" s="26">
        <v>0.9</v>
      </c>
      <c r="S13" s="27">
        <v>1</v>
      </c>
      <c r="T13" s="26">
        <v>1.1000000000000001</v>
      </c>
      <c r="U13" s="27">
        <v>1.2</v>
      </c>
      <c r="V13" s="9">
        <v>1.2</v>
      </c>
      <c r="Z13">
        <v>2.83</v>
      </c>
      <c r="AA13">
        <v>0.02</v>
      </c>
      <c r="AB13">
        <v>0.06</v>
      </c>
      <c r="AC13">
        <v>0.11</v>
      </c>
      <c r="AD13">
        <v>0.16</v>
      </c>
      <c r="AE13">
        <v>0.24</v>
      </c>
      <c r="AF13">
        <v>0.28999999999999998</v>
      </c>
      <c r="AG13">
        <v>0.37</v>
      </c>
      <c r="AH13">
        <v>0.42</v>
      </c>
      <c r="AI13">
        <v>0.47</v>
      </c>
      <c r="AJ13">
        <v>0.52</v>
      </c>
      <c r="AK13">
        <v>0.56999999999999995</v>
      </c>
      <c r="AL13">
        <v>0.62</v>
      </c>
      <c r="AM13">
        <v>0.67</v>
      </c>
      <c r="AN13">
        <v>0.71</v>
      </c>
      <c r="AO13">
        <v>0.77</v>
      </c>
      <c r="AP13">
        <v>0.85</v>
      </c>
      <c r="AQ13">
        <v>0.9</v>
      </c>
      <c r="AR13">
        <v>0.98</v>
      </c>
      <c r="AS13">
        <v>1.1299999999999999</v>
      </c>
      <c r="AT13">
        <v>1.21</v>
      </c>
      <c r="AU13">
        <v>1.25</v>
      </c>
    </row>
    <row r="14" spans="1:47" ht="17" thickBot="1">
      <c r="A14" s="10" t="s">
        <v>24</v>
      </c>
      <c r="B14" s="29">
        <v>0</v>
      </c>
      <c r="C14" s="30">
        <v>0.1</v>
      </c>
      <c r="D14" s="29">
        <v>0.1</v>
      </c>
      <c r="E14" s="30">
        <v>0.2</v>
      </c>
      <c r="F14" s="29">
        <v>0.2</v>
      </c>
      <c r="G14" s="30">
        <v>0.3</v>
      </c>
      <c r="H14" s="29">
        <v>0.3</v>
      </c>
      <c r="I14" s="30">
        <v>0.4</v>
      </c>
      <c r="J14" s="29">
        <v>0.4</v>
      </c>
      <c r="K14" s="30">
        <v>0.5</v>
      </c>
      <c r="L14" s="29">
        <v>0.5</v>
      </c>
      <c r="M14" s="30">
        <v>0.6</v>
      </c>
      <c r="N14" s="29">
        <v>0.6</v>
      </c>
      <c r="O14" s="30">
        <v>0.7</v>
      </c>
      <c r="P14" s="29">
        <v>0.7</v>
      </c>
      <c r="Q14" s="30">
        <v>0.8</v>
      </c>
      <c r="R14" s="29">
        <v>0.9</v>
      </c>
      <c r="S14" s="30">
        <v>1</v>
      </c>
      <c r="T14" s="29">
        <v>1.1000000000000001</v>
      </c>
      <c r="U14" s="30">
        <v>1.2</v>
      </c>
      <c r="V14" s="13">
        <v>1.2</v>
      </c>
      <c r="Z14">
        <v>2.92</v>
      </c>
      <c r="AA14">
        <v>0.02</v>
      </c>
      <c r="AB14">
        <v>0.06</v>
      </c>
      <c r="AC14">
        <v>0.11</v>
      </c>
      <c r="AD14">
        <v>0.16</v>
      </c>
      <c r="AE14">
        <v>0.24</v>
      </c>
      <c r="AF14">
        <v>0.28999999999999998</v>
      </c>
      <c r="AG14">
        <v>0.37</v>
      </c>
      <c r="AH14">
        <v>0.42</v>
      </c>
      <c r="AI14">
        <v>0.47</v>
      </c>
      <c r="AJ14">
        <v>0.51</v>
      </c>
      <c r="AK14">
        <v>0.56999999999999995</v>
      </c>
      <c r="AL14">
        <v>0.61</v>
      </c>
      <c r="AM14">
        <v>0.66</v>
      </c>
      <c r="AN14">
        <v>0.71</v>
      </c>
      <c r="AO14">
        <v>0.76</v>
      </c>
      <c r="AP14">
        <v>0.84</v>
      </c>
      <c r="AQ14">
        <v>0.9</v>
      </c>
      <c r="AR14">
        <v>0.98</v>
      </c>
      <c r="AS14">
        <v>1.1200000000000001</v>
      </c>
      <c r="AT14">
        <v>1.2</v>
      </c>
      <c r="AU14">
        <v>1.24</v>
      </c>
    </row>
    <row r="15" spans="1:47">
      <c r="A15" s="6" t="s">
        <v>27</v>
      </c>
      <c r="B15" s="26">
        <v>0</v>
      </c>
      <c r="C15" s="27">
        <v>0.1</v>
      </c>
      <c r="D15" s="26">
        <v>0.1</v>
      </c>
      <c r="E15" s="27">
        <v>0.2</v>
      </c>
      <c r="F15" s="26">
        <v>0.2</v>
      </c>
      <c r="G15" s="27">
        <v>0.3</v>
      </c>
      <c r="H15" s="26">
        <v>0.3</v>
      </c>
      <c r="I15" s="27">
        <v>0.4</v>
      </c>
      <c r="J15" s="26">
        <v>0.4</v>
      </c>
      <c r="K15" s="27">
        <v>0.5</v>
      </c>
      <c r="L15" s="26">
        <v>0.5</v>
      </c>
      <c r="M15" s="27">
        <v>0.6</v>
      </c>
      <c r="N15" s="26">
        <v>0.6</v>
      </c>
      <c r="O15" s="27">
        <v>0.7</v>
      </c>
      <c r="P15" s="26">
        <v>0.7</v>
      </c>
      <c r="Q15" s="27">
        <v>0.8</v>
      </c>
      <c r="R15" s="26">
        <v>0.9</v>
      </c>
      <c r="S15" s="27">
        <v>1</v>
      </c>
      <c r="T15" s="26">
        <v>1.1000000000000001</v>
      </c>
      <c r="U15" s="27">
        <v>1.2</v>
      </c>
      <c r="V15" s="9">
        <v>1.2</v>
      </c>
      <c r="Z15">
        <v>3</v>
      </c>
      <c r="AA15">
        <v>0.02</v>
      </c>
      <c r="AB15">
        <v>0.06</v>
      </c>
      <c r="AC15">
        <v>0.11</v>
      </c>
      <c r="AD15">
        <v>0.16</v>
      </c>
      <c r="AE15">
        <v>0.24</v>
      </c>
      <c r="AF15">
        <v>0.28999999999999998</v>
      </c>
      <c r="AG15">
        <v>0.36</v>
      </c>
      <c r="AH15">
        <v>0.41</v>
      </c>
      <c r="AI15">
        <v>0.46</v>
      </c>
      <c r="AJ15">
        <v>0.51</v>
      </c>
      <c r="AK15">
        <v>0.56000000000000005</v>
      </c>
      <c r="AL15">
        <v>0.61</v>
      </c>
      <c r="AM15">
        <v>0.66</v>
      </c>
      <c r="AN15">
        <v>0.7</v>
      </c>
      <c r="AO15">
        <v>0.76</v>
      </c>
      <c r="AP15">
        <v>0.84</v>
      </c>
      <c r="AQ15">
        <v>0.89</v>
      </c>
      <c r="AR15">
        <v>0.98</v>
      </c>
      <c r="AS15">
        <v>1.1200000000000001</v>
      </c>
      <c r="AT15">
        <v>1.2</v>
      </c>
      <c r="AU15">
        <v>1.24</v>
      </c>
    </row>
    <row r="16" spans="1:47">
      <c r="A16" s="6" t="s">
        <v>22</v>
      </c>
      <c r="B16" s="26">
        <v>0</v>
      </c>
      <c r="C16" s="27">
        <v>0.1</v>
      </c>
      <c r="D16" s="26">
        <v>0.1</v>
      </c>
      <c r="E16" s="27">
        <v>0.2</v>
      </c>
      <c r="F16" s="26">
        <v>0.2</v>
      </c>
      <c r="G16" s="27">
        <v>0.3</v>
      </c>
      <c r="H16" s="26">
        <v>0.3</v>
      </c>
      <c r="I16" s="27">
        <v>0.4</v>
      </c>
      <c r="J16" s="26">
        <v>0.4</v>
      </c>
      <c r="K16" s="27">
        <v>0.5</v>
      </c>
      <c r="L16" s="26">
        <v>0.5</v>
      </c>
      <c r="M16" s="27">
        <v>0.6</v>
      </c>
      <c r="N16" s="26">
        <v>0.6</v>
      </c>
      <c r="O16" s="27">
        <v>0.7</v>
      </c>
      <c r="P16" s="26">
        <v>0.7</v>
      </c>
      <c r="Q16" s="27">
        <v>0.8</v>
      </c>
      <c r="R16" s="26">
        <v>0.9</v>
      </c>
      <c r="S16" s="27">
        <v>0.9</v>
      </c>
      <c r="T16" s="26">
        <v>1.1000000000000001</v>
      </c>
      <c r="U16" s="27">
        <v>1.2</v>
      </c>
      <c r="V16" s="9">
        <v>1.2</v>
      </c>
      <c r="Z16">
        <v>3.08</v>
      </c>
      <c r="AA16">
        <v>0.02</v>
      </c>
      <c r="AB16">
        <v>0.06</v>
      </c>
      <c r="AC16">
        <v>0.11</v>
      </c>
      <c r="AD16">
        <v>0.15</v>
      </c>
      <c r="AE16">
        <v>0.23</v>
      </c>
      <c r="AF16">
        <v>0.28000000000000003</v>
      </c>
      <c r="AG16">
        <v>0.36</v>
      </c>
      <c r="AH16">
        <v>0.41</v>
      </c>
      <c r="AI16">
        <v>0.46</v>
      </c>
      <c r="AJ16">
        <v>0.5</v>
      </c>
      <c r="AK16">
        <v>0.55000000000000004</v>
      </c>
      <c r="AL16">
        <v>0.6</v>
      </c>
      <c r="AM16">
        <v>0.65</v>
      </c>
      <c r="AN16">
        <v>0.7</v>
      </c>
      <c r="AO16">
        <v>0.75</v>
      </c>
      <c r="AP16">
        <v>0.83</v>
      </c>
      <c r="AQ16">
        <v>0.89</v>
      </c>
      <c r="AR16">
        <v>0.97</v>
      </c>
      <c r="AS16">
        <v>1.1100000000000001</v>
      </c>
      <c r="AT16">
        <v>1.2</v>
      </c>
      <c r="AU16">
        <v>1.24</v>
      </c>
    </row>
    <row r="17" spans="1:47">
      <c r="A17" s="6" t="s">
        <v>23</v>
      </c>
      <c r="B17" s="26">
        <v>0</v>
      </c>
      <c r="C17" s="27">
        <v>0.1</v>
      </c>
      <c r="D17" s="26">
        <v>0.1</v>
      </c>
      <c r="E17" s="27">
        <v>0.2</v>
      </c>
      <c r="F17" s="26">
        <v>0.2</v>
      </c>
      <c r="G17" s="27">
        <v>0.3</v>
      </c>
      <c r="H17" s="26">
        <v>0.3</v>
      </c>
      <c r="I17" s="27">
        <v>0.4</v>
      </c>
      <c r="J17" s="26">
        <v>0.4</v>
      </c>
      <c r="K17" s="27">
        <v>0.4</v>
      </c>
      <c r="L17" s="26">
        <v>0.5</v>
      </c>
      <c r="M17" s="27">
        <v>0.5</v>
      </c>
      <c r="N17" s="26">
        <v>0.6</v>
      </c>
      <c r="O17" s="27">
        <v>0.6</v>
      </c>
      <c r="P17" s="26">
        <v>0.7</v>
      </c>
      <c r="Q17" s="27">
        <v>0.8</v>
      </c>
      <c r="R17" s="26">
        <v>0.9</v>
      </c>
      <c r="S17" s="27">
        <v>0.9</v>
      </c>
      <c r="T17" s="26">
        <v>1.1000000000000001</v>
      </c>
      <c r="U17" s="27">
        <v>1.2</v>
      </c>
      <c r="V17" s="9">
        <v>1.2</v>
      </c>
      <c r="Z17">
        <v>3.17</v>
      </c>
      <c r="AA17">
        <v>0.02</v>
      </c>
      <c r="AB17">
        <v>0.06</v>
      </c>
      <c r="AC17">
        <v>0.11</v>
      </c>
      <c r="AD17">
        <v>0.15</v>
      </c>
      <c r="AE17">
        <v>0.23</v>
      </c>
      <c r="AF17">
        <v>0.28000000000000003</v>
      </c>
      <c r="AG17">
        <v>0.36</v>
      </c>
      <c r="AH17">
        <v>0.41</v>
      </c>
      <c r="AI17">
        <v>0.45</v>
      </c>
      <c r="AJ17">
        <v>0.5</v>
      </c>
      <c r="AK17">
        <v>0.55000000000000004</v>
      </c>
      <c r="AL17">
        <v>0.6</v>
      </c>
      <c r="AM17">
        <v>0.65</v>
      </c>
      <c r="AN17">
        <v>0.69</v>
      </c>
      <c r="AO17">
        <v>0.75</v>
      </c>
      <c r="AP17">
        <v>0.83</v>
      </c>
      <c r="AQ17">
        <v>0.89</v>
      </c>
      <c r="AR17">
        <v>0.97</v>
      </c>
      <c r="AS17">
        <v>1.1100000000000001</v>
      </c>
      <c r="AT17">
        <v>1.2</v>
      </c>
      <c r="AU17">
        <v>1.24</v>
      </c>
    </row>
    <row r="18" spans="1:47" ht="17" thickBot="1">
      <c r="A18" s="10" t="s">
        <v>24</v>
      </c>
      <c r="B18" s="29">
        <v>0</v>
      </c>
      <c r="C18" s="30">
        <v>0.1</v>
      </c>
      <c r="D18" s="29">
        <v>0.1</v>
      </c>
      <c r="E18" s="30">
        <v>0.2</v>
      </c>
      <c r="F18" s="29">
        <v>0.2</v>
      </c>
      <c r="G18" s="30">
        <v>0.3</v>
      </c>
      <c r="H18" s="29">
        <v>0.3</v>
      </c>
      <c r="I18" s="30">
        <v>0.4</v>
      </c>
      <c r="J18" s="29">
        <v>0.4</v>
      </c>
      <c r="K18" s="30">
        <v>0.4</v>
      </c>
      <c r="L18" s="29">
        <v>0.5</v>
      </c>
      <c r="M18" s="30">
        <v>0.5</v>
      </c>
      <c r="N18" s="29">
        <v>0.6</v>
      </c>
      <c r="O18" s="30">
        <v>0.6</v>
      </c>
      <c r="P18" s="29">
        <v>0.7</v>
      </c>
      <c r="Q18" s="30">
        <v>0.8</v>
      </c>
      <c r="R18" s="29">
        <v>0.8</v>
      </c>
      <c r="S18" s="30">
        <v>0.9</v>
      </c>
      <c r="T18" s="29">
        <v>1.1000000000000001</v>
      </c>
      <c r="U18" s="30">
        <v>1.2</v>
      </c>
      <c r="V18" s="13">
        <v>1.2</v>
      </c>
      <c r="Z18">
        <v>3.25</v>
      </c>
      <c r="AA18">
        <v>0.02</v>
      </c>
      <c r="AB18">
        <v>0.06</v>
      </c>
      <c r="AC18">
        <v>0.11</v>
      </c>
      <c r="AD18">
        <v>0.15</v>
      </c>
      <c r="AE18">
        <v>0.23</v>
      </c>
      <c r="AF18">
        <v>0.28000000000000003</v>
      </c>
      <c r="AG18">
        <v>0.35</v>
      </c>
      <c r="AH18">
        <v>0.4</v>
      </c>
      <c r="AI18">
        <v>0.45</v>
      </c>
      <c r="AJ18">
        <v>0.49</v>
      </c>
      <c r="AK18">
        <v>0.54</v>
      </c>
      <c r="AL18">
        <v>0.59</v>
      </c>
      <c r="AM18">
        <v>0.64</v>
      </c>
      <c r="AN18">
        <v>0.69</v>
      </c>
      <c r="AO18">
        <v>0.75</v>
      </c>
      <c r="AP18">
        <v>0.82</v>
      </c>
      <c r="AQ18">
        <v>0.88</v>
      </c>
      <c r="AR18">
        <v>0.97</v>
      </c>
      <c r="AS18">
        <v>1.1100000000000001</v>
      </c>
      <c r="AT18">
        <v>1.2</v>
      </c>
      <c r="AU18">
        <v>1.24</v>
      </c>
    </row>
    <row r="19" spans="1:47">
      <c r="A19" s="6" t="s">
        <v>28</v>
      </c>
      <c r="B19" s="26">
        <v>0</v>
      </c>
      <c r="C19" s="27">
        <v>0.1</v>
      </c>
      <c r="D19" s="26">
        <v>0.1</v>
      </c>
      <c r="E19" s="27">
        <v>0.2</v>
      </c>
      <c r="F19" s="26">
        <v>0.2</v>
      </c>
      <c r="G19" s="27">
        <v>0.3</v>
      </c>
      <c r="H19" s="26">
        <v>0.3</v>
      </c>
      <c r="I19" s="27">
        <v>0.4</v>
      </c>
      <c r="J19" s="26">
        <v>0.4</v>
      </c>
      <c r="K19" s="27">
        <v>0.4</v>
      </c>
      <c r="L19" s="26">
        <v>0.5</v>
      </c>
      <c r="M19" s="27">
        <v>0.5</v>
      </c>
      <c r="N19" s="26">
        <v>0.6</v>
      </c>
      <c r="O19" s="27">
        <v>0.6</v>
      </c>
      <c r="P19" s="26">
        <v>0.7</v>
      </c>
      <c r="Q19" s="27">
        <v>0.8</v>
      </c>
      <c r="R19" s="26">
        <v>0.8</v>
      </c>
      <c r="S19" s="27">
        <v>0.9</v>
      </c>
      <c r="T19" s="26">
        <v>1.1000000000000001</v>
      </c>
      <c r="U19" s="27">
        <v>1.2</v>
      </c>
      <c r="V19" s="9">
        <v>1.2</v>
      </c>
      <c r="Z19">
        <v>3.33</v>
      </c>
      <c r="AA19">
        <v>0.02</v>
      </c>
      <c r="AB19">
        <v>0.06</v>
      </c>
      <c r="AC19">
        <v>0.11</v>
      </c>
      <c r="AD19">
        <v>0.15</v>
      </c>
      <c r="AE19">
        <v>0.23</v>
      </c>
      <c r="AF19">
        <v>0.28000000000000003</v>
      </c>
      <c r="AG19">
        <v>0.35</v>
      </c>
      <c r="AH19">
        <v>0.4</v>
      </c>
      <c r="AI19">
        <v>0.45</v>
      </c>
      <c r="AJ19">
        <v>0.49</v>
      </c>
      <c r="AK19">
        <v>0.54</v>
      </c>
      <c r="AL19">
        <v>0.59</v>
      </c>
      <c r="AM19">
        <v>0.64</v>
      </c>
      <c r="AN19">
        <v>0.68</v>
      </c>
      <c r="AO19">
        <v>0.74</v>
      </c>
      <c r="AP19">
        <v>0.82</v>
      </c>
      <c r="AQ19">
        <v>0.88</v>
      </c>
      <c r="AR19">
        <v>0.96</v>
      </c>
      <c r="AS19">
        <v>1.1100000000000001</v>
      </c>
      <c r="AT19">
        <v>1.2</v>
      </c>
      <c r="AU19">
        <v>1.24</v>
      </c>
    </row>
    <row r="20" spans="1:47">
      <c r="A20" s="6" t="s">
        <v>22</v>
      </c>
      <c r="B20" s="26">
        <v>0</v>
      </c>
      <c r="C20" s="27">
        <v>0.1</v>
      </c>
      <c r="D20" s="26">
        <v>0.1</v>
      </c>
      <c r="E20" s="27">
        <v>0.2</v>
      </c>
      <c r="F20" s="26">
        <v>0.2</v>
      </c>
      <c r="G20" s="27">
        <v>0.3</v>
      </c>
      <c r="H20" s="26">
        <v>0.3</v>
      </c>
      <c r="I20" s="27">
        <v>0.4</v>
      </c>
      <c r="J20" s="26">
        <v>0.4</v>
      </c>
      <c r="K20" s="27">
        <v>0.4</v>
      </c>
      <c r="L20" s="26">
        <v>0.5</v>
      </c>
      <c r="M20" s="27">
        <v>0.5</v>
      </c>
      <c r="N20" s="26">
        <v>0.6</v>
      </c>
      <c r="O20" s="27">
        <v>0.6</v>
      </c>
      <c r="P20" s="26">
        <v>0.7</v>
      </c>
      <c r="Q20" s="27">
        <v>0.8</v>
      </c>
      <c r="R20" s="26">
        <v>0.8</v>
      </c>
      <c r="S20" s="27">
        <v>0.9</v>
      </c>
      <c r="T20" s="26">
        <v>1.1000000000000001</v>
      </c>
      <c r="U20" s="27">
        <v>1.2</v>
      </c>
      <c r="V20" s="9">
        <v>1.2</v>
      </c>
      <c r="Z20">
        <v>3.42</v>
      </c>
      <c r="AA20">
        <v>0.02</v>
      </c>
      <c r="AB20">
        <v>0.06</v>
      </c>
      <c r="AC20">
        <v>0.11</v>
      </c>
      <c r="AD20">
        <v>0.15</v>
      </c>
      <c r="AE20">
        <v>0.23</v>
      </c>
      <c r="AF20">
        <v>0.28000000000000003</v>
      </c>
      <c r="AG20">
        <v>0.35</v>
      </c>
      <c r="AH20">
        <v>0.4</v>
      </c>
      <c r="AI20">
        <v>0.44</v>
      </c>
      <c r="AJ20">
        <v>0.49</v>
      </c>
      <c r="AK20">
        <v>0.53</v>
      </c>
      <c r="AL20">
        <v>0.57999999999999996</v>
      </c>
      <c r="AM20">
        <v>0.63</v>
      </c>
      <c r="AN20">
        <v>0.68</v>
      </c>
      <c r="AO20">
        <v>0.74</v>
      </c>
      <c r="AP20">
        <v>0.82</v>
      </c>
      <c r="AQ20">
        <v>0.88</v>
      </c>
      <c r="AR20">
        <v>0.96</v>
      </c>
      <c r="AS20">
        <v>1.1000000000000001</v>
      </c>
      <c r="AT20">
        <v>1.2</v>
      </c>
      <c r="AU20">
        <v>1.23</v>
      </c>
    </row>
    <row r="21" spans="1:47">
      <c r="A21" s="6" t="s">
        <v>23</v>
      </c>
      <c r="B21" s="26">
        <v>0</v>
      </c>
      <c r="C21" s="27">
        <v>0.1</v>
      </c>
      <c r="D21" s="26">
        <v>0.1</v>
      </c>
      <c r="E21" s="27">
        <v>0.2</v>
      </c>
      <c r="F21" s="26">
        <v>0.2</v>
      </c>
      <c r="G21" s="27">
        <v>0.3</v>
      </c>
      <c r="H21" s="26">
        <v>0.3</v>
      </c>
      <c r="I21" s="27">
        <v>0.4</v>
      </c>
      <c r="J21" s="26">
        <v>0.4</v>
      </c>
      <c r="K21" s="27">
        <v>0.4</v>
      </c>
      <c r="L21" s="26">
        <v>0.5</v>
      </c>
      <c r="M21" s="27">
        <v>0.5</v>
      </c>
      <c r="N21" s="26">
        <v>0.6</v>
      </c>
      <c r="O21" s="27">
        <v>0.6</v>
      </c>
      <c r="P21" s="26">
        <v>0.7</v>
      </c>
      <c r="Q21" s="27">
        <v>0.8</v>
      </c>
      <c r="R21" s="26">
        <v>0.8</v>
      </c>
      <c r="S21" s="27">
        <v>0.9</v>
      </c>
      <c r="T21" s="26">
        <v>1.1000000000000001</v>
      </c>
      <c r="U21" s="27">
        <v>1.2</v>
      </c>
      <c r="V21" s="9">
        <v>1.2</v>
      </c>
      <c r="Z21">
        <v>3.5</v>
      </c>
      <c r="AA21">
        <v>0.02</v>
      </c>
      <c r="AB21">
        <v>0.06</v>
      </c>
      <c r="AC21">
        <v>0.11</v>
      </c>
      <c r="AD21">
        <v>0.15</v>
      </c>
      <c r="AE21">
        <v>0.23</v>
      </c>
      <c r="AF21">
        <v>0.28000000000000003</v>
      </c>
      <c r="AG21">
        <v>0.34</v>
      </c>
      <c r="AH21">
        <v>0.4</v>
      </c>
      <c r="AI21">
        <v>0.44</v>
      </c>
      <c r="AJ21">
        <v>0.48</v>
      </c>
      <c r="AK21">
        <v>0.53</v>
      </c>
      <c r="AL21">
        <v>0.57999999999999996</v>
      </c>
      <c r="AM21">
        <v>0.63</v>
      </c>
      <c r="AN21">
        <v>0.68</v>
      </c>
      <c r="AO21">
        <v>0.73</v>
      </c>
      <c r="AP21">
        <v>0.81</v>
      </c>
      <c r="AQ21">
        <v>0.87</v>
      </c>
      <c r="AR21">
        <v>0.96</v>
      </c>
      <c r="AS21">
        <v>1.1000000000000001</v>
      </c>
      <c r="AT21">
        <v>1.19</v>
      </c>
      <c r="AU21">
        <v>1.23</v>
      </c>
    </row>
    <row r="22" spans="1:47" ht="17" thickBot="1">
      <c r="A22" s="10" t="s">
        <v>24</v>
      </c>
      <c r="B22" s="29">
        <v>0</v>
      </c>
      <c r="C22" s="30">
        <v>0.1</v>
      </c>
      <c r="D22" s="29">
        <v>0.1</v>
      </c>
      <c r="E22" s="30">
        <v>0.2</v>
      </c>
      <c r="F22" s="29">
        <v>0.2</v>
      </c>
      <c r="G22" s="30">
        <v>0.3</v>
      </c>
      <c r="H22" s="29">
        <v>0.3</v>
      </c>
      <c r="I22" s="30">
        <v>0.4</v>
      </c>
      <c r="J22" s="29">
        <v>0.4</v>
      </c>
      <c r="K22" s="30">
        <v>0.4</v>
      </c>
      <c r="L22" s="29">
        <v>0.5</v>
      </c>
      <c r="M22" s="30">
        <v>0.5</v>
      </c>
      <c r="N22" s="29">
        <v>0.6</v>
      </c>
      <c r="O22" s="30">
        <v>0.6</v>
      </c>
      <c r="P22" s="29">
        <v>0.7</v>
      </c>
      <c r="Q22" s="30">
        <v>0.8</v>
      </c>
      <c r="R22" s="29">
        <v>0.8</v>
      </c>
      <c r="S22" s="30">
        <v>0.9</v>
      </c>
      <c r="T22" s="29">
        <v>1.1000000000000001</v>
      </c>
      <c r="U22" s="30">
        <v>1.2</v>
      </c>
      <c r="V22" s="13">
        <v>1.3</v>
      </c>
      <c r="Z22">
        <v>3.58</v>
      </c>
      <c r="AA22">
        <v>0.02</v>
      </c>
      <c r="AB22">
        <v>0.06</v>
      </c>
      <c r="AC22">
        <v>0.11</v>
      </c>
      <c r="AD22">
        <v>0.15</v>
      </c>
      <c r="AE22">
        <v>0.22</v>
      </c>
      <c r="AF22">
        <v>0.27</v>
      </c>
      <c r="AG22">
        <v>0.34</v>
      </c>
      <c r="AH22">
        <v>0.39</v>
      </c>
      <c r="AI22">
        <v>0.43</v>
      </c>
      <c r="AJ22">
        <v>0.48</v>
      </c>
      <c r="AK22">
        <v>0.52</v>
      </c>
      <c r="AL22">
        <v>0.56999999999999995</v>
      </c>
      <c r="AM22">
        <v>0.62</v>
      </c>
      <c r="AN22">
        <v>0.67</v>
      </c>
      <c r="AO22">
        <v>0.73</v>
      </c>
      <c r="AP22">
        <v>0.81</v>
      </c>
      <c r="AQ22">
        <v>0.87</v>
      </c>
      <c r="AR22">
        <v>0.96</v>
      </c>
      <c r="AS22">
        <v>1.1000000000000001</v>
      </c>
      <c r="AT22">
        <v>1.19</v>
      </c>
      <c r="AU22">
        <v>1.23</v>
      </c>
    </row>
    <row r="23" spans="1:47">
      <c r="A23" s="6" t="s">
        <v>29</v>
      </c>
      <c r="B23" s="26">
        <v>0</v>
      </c>
      <c r="C23" s="27">
        <v>0.1</v>
      </c>
      <c r="D23" s="26">
        <v>0.1</v>
      </c>
      <c r="E23" s="27">
        <v>0.2</v>
      </c>
      <c r="F23" s="26">
        <v>0.2</v>
      </c>
      <c r="G23" s="27">
        <v>0.3</v>
      </c>
      <c r="H23" s="26">
        <v>0.3</v>
      </c>
      <c r="I23" s="27">
        <v>0.4</v>
      </c>
      <c r="J23" s="26">
        <v>0.4</v>
      </c>
      <c r="K23" s="27">
        <v>0.4</v>
      </c>
      <c r="L23" s="26">
        <v>0.5</v>
      </c>
      <c r="M23" s="27">
        <v>0.5</v>
      </c>
      <c r="N23" s="26">
        <v>0.6</v>
      </c>
      <c r="O23" s="27">
        <v>0.6</v>
      </c>
      <c r="P23" s="26">
        <v>0.7</v>
      </c>
      <c r="Q23" s="27">
        <v>0.8</v>
      </c>
      <c r="R23" s="26">
        <v>0.8</v>
      </c>
      <c r="S23" s="27">
        <v>0.9</v>
      </c>
      <c r="T23" s="26">
        <v>1.1000000000000001</v>
      </c>
      <c r="U23" s="27">
        <v>1.2</v>
      </c>
      <c r="V23" s="9">
        <v>1.3</v>
      </c>
      <c r="Z23">
        <v>3.67</v>
      </c>
      <c r="AA23">
        <v>0.02</v>
      </c>
      <c r="AB23">
        <v>0.06</v>
      </c>
      <c r="AC23">
        <v>0.11</v>
      </c>
      <c r="AD23">
        <v>0.15</v>
      </c>
      <c r="AE23">
        <v>0.22</v>
      </c>
      <c r="AF23">
        <v>0.27</v>
      </c>
      <c r="AG23">
        <v>0.34</v>
      </c>
      <c r="AH23">
        <v>0.39</v>
      </c>
      <c r="AI23">
        <v>0.43</v>
      </c>
      <c r="AJ23">
        <v>0.47</v>
      </c>
      <c r="AK23">
        <v>0.52</v>
      </c>
      <c r="AL23">
        <v>0.56999999999999995</v>
      </c>
      <c r="AM23">
        <v>0.62</v>
      </c>
      <c r="AN23">
        <v>0.67</v>
      </c>
      <c r="AO23">
        <v>0.73</v>
      </c>
      <c r="AP23">
        <v>0.81</v>
      </c>
      <c r="AQ23">
        <v>0.87</v>
      </c>
      <c r="AR23">
        <v>0.95</v>
      </c>
      <c r="AS23">
        <v>1.0900000000000001</v>
      </c>
      <c r="AT23">
        <v>1.19</v>
      </c>
      <c r="AU23">
        <v>1.23</v>
      </c>
    </row>
    <row r="24" spans="1:47">
      <c r="A24" s="6" t="s">
        <v>22</v>
      </c>
      <c r="B24" s="26">
        <v>0.1</v>
      </c>
      <c r="C24" s="27">
        <v>0.1</v>
      </c>
      <c r="D24" s="26">
        <v>0.1</v>
      </c>
      <c r="E24" s="27">
        <v>0.2</v>
      </c>
      <c r="F24" s="26">
        <v>0.2</v>
      </c>
      <c r="G24" s="27">
        <v>0.3</v>
      </c>
      <c r="H24" s="26">
        <v>0.3</v>
      </c>
      <c r="I24" s="27">
        <v>0.4</v>
      </c>
      <c r="J24" s="26">
        <v>0.4</v>
      </c>
      <c r="K24" s="27">
        <v>0.4</v>
      </c>
      <c r="L24" s="26">
        <v>0.5</v>
      </c>
      <c r="M24" s="27">
        <v>0.5</v>
      </c>
      <c r="N24" s="26">
        <v>0.6</v>
      </c>
      <c r="O24" s="27">
        <v>0.6</v>
      </c>
      <c r="P24" s="26">
        <v>0.7</v>
      </c>
      <c r="Q24" s="27">
        <v>0.8</v>
      </c>
      <c r="R24" s="26">
        <v>0.8</v>
      </c>
      <c r="S24" s="27">
        <v>0.9</v>
      </c>
      <c r="T24" s="26">
        <v>1.1000000000000001</v>
      </c>
      <c r="U24" s="27">
        <v>1.2</v>
      </c>
      <c r="V24" s="9">
        <v>1.3</v>
      </c>
      <c r="Z24">
        <v>3.75</v>
      </c>
      <c r="AA24">
        <v>0.02</v>
      </c>
      <c r="AB24">
        <v>0.06</v>
      </c>
      <c r="AC24">
        <v>0.11</v>
      </c>
      <c r="AD24">
        <v>0.15</v>
      </c>
      <c r="AE24">
        <v>0.22</v>
      </c>
      <c r="AF24">
        <v>0.27</v>
      </c>
      <c r="AG24">
        <v>0.33</v>
      </c>
      <c r="AH24">
        <v>0.39</v>
      </c>
      <c r="AI24">
        <v>0.43</v>
      </c>
      <c r="AJ24">
        <v>0.47</v>
      </c>
      <c r="AK24">
        <v>0.51</v>
      </c>
      <c r="AL24">
        <v>0.56999999999999995</v>
      </c>
      <c r="AM24">
        <v>0.62</v>
      </c>
      <c r="AN24">
        <v>0.67</v>
      </c>
      <c r="AO24">
        <v>0.72</v>
      </c>
      <c r="AP24">
        <v>0.8</v>
      </c>
      <c r="AQ24">
        <v>0.87</v>
      </c>
      <c r="AR24">
        <v>0.95</v>
      </c>
      <c r="AS24">
        <v>1.0900000000000001</v>
      </c>
      <c r="AT24">
        <v>1.19</v>
      </c>
      <c r="AU24">
        <v>1.23</v>
      </c>
    </row>
    <row r="25" spans="1:47">
      <c r="A25" s="6" t="s">
        <v>23</v>
      </c>
      <c r="B25" s="26">
        <v>0.1</v>
      </c>
      <c r="C25" s="27">
        <v>0.1</v>
      </c>
      <c r="D25" s="26">
        <v>0.2</v>
      </c>
      <c r="E25" s="27">
        <v>0.2</v>
      </c>
      <c r="F25" s="26">
        <v>0.2</v>
      </c>
      <c r="G25" s="27">
        <v>0.3</v>
      </c>
      <c r="H25" s="26">
        <v>0.3</v>
      </c>
      <c r="I25" s="27">
        <v>0.4</v>
      </c>
      <c r="J25" s="26">
        <v>0.4</v>
      </c>
      <c r="K25" s="27">
        <v>0.4</v>
      </c>
      <c r="L25" s="26">
        <v>0.5</v>
      </c>
      <c r="M25" s="27">
        <v>0.5</v>
      </c>
      <c r="N25" s="26">
        <v>0.6</v>
      </c>
      <c r="O25" s="27">
        <v>0.6</v>
      </c>
      <c r="P25" s="26">
        <v>0.7</v>
      </c>
      <c r="Q25" s="27">
        <v>0.8</v>
      </c>
      <c r="R25" s="26">
        <v>0.8</v>
      </c>
      <c r="S25" s="27">
        <v>0.9</v>
      </c>
      <c r="T25" s="26">
        <v>1.1000000000000001</v>
      </c>
      <c r="U25" s="27">
        <v>1.2</v>
      </c>
      <c r="V25" s="9">
        <v>1.3</v>
      </c>
      <c r="Z25">
        <v>3.83</v>
      </c>
      <c r="AA25">
        <v>0.02</v>
      </c>
      <c r="AB25">
        <v>0.06</v>
      </c>
      <c r="AC25">
        <v>0.11</v>
      </c>
      <c r="AD25">
        <v>0.15</v>
      </c>
      <c r="AE25">
        <v>0.22</v>
      </c>
      <c r="AF25">
        <v>0.27</v>
      </c>
      <c r="AG25">
        <v>0.33</v>
      </c>
      <c r="AH25">
        <v>0.39</v>
      </c>
      <c r="AI25">
        <v>0.42</v>
      </c>
      <c r="AJ25">
        <v>0.46</v>
      </c>
      <c r="AK25">
        <v>0.51</v>
      </c>
      <c r="AL25">
        <v>0.56000000000000005</v>
      </c>
      <c r="AM25">
        <v>0.61</v>
      </c>
      <c r="AN25">
        <v>0.66</v>
      </c>
      <c r="AO25">
        <v>0.72</v>
      </c>
      <c r="AP25">
        <v>0.8</v>
      </c>
      <c r="AQ25">
        <v>0.86</v>
      </c>
      <c r="AR25">
        <v>0.95</v>
      </c>
      <c r="AS25">
        <v>1.0900000000000001</v>
      </c>
      <c r="AT25">
        <v>1.19</v>
      </c>
      <c r="AU25">
        <v>1.23</v>
      </c>
    </row>
    <row r="26" spans="1:47" ht="17" thickBot="1">
      <c r="A26" s="10" t="s">
        <v>24</v>
      </c>
      <c r="B26" s="29">
        <v>0.1</v>
      </c>
      <c r="C26" s="30">
        <v>0.1</v>
      </c>
      <c r="D26" s="29">
        <v>0.2</v>
      </c>
      <c r="E26" s="30">
        <v>0.2</v>
      </c>
      <c r="F26" s="29">
        <v>0.2</v>
      </c>
      <c r="G26" s="30">
        <v>0.3</v>
      </c>
      <c r="H26" s="29">
        <v>0.3</v>
      </c>
      <c r="I26" s="30">
        <v>0.4</v>
      </c>
      <c r="J26" s="29">
        <v>0.4</v>
      </c>
      <c r="K26" s="30">
        <v>0.4</v>
      </c>
      <c r="L26" s="29">
        <v>0.5</v>
      </c>
      <c r="M26" s="30">
        <v>0.5</v>
      </c>
      <c r="N26" s="29">
        <v>0.6</v>
      </c>
      <c r="O26" s="30">
        <v>0.7</v>
      </c>
      <c r="P26" s="29">
        <v>0.7</v>
      </c>
      <c r="Q26" s="30">
        <v>0.8</v>
      </c>
      <c r="R26" s="29">
        <v>0.9</v>
      </c>
      <c r="S26" s="30">
        <v>0.9</v>
      </c>
      <c r="T26" s="29">
        <v>1.1000000000000001</v>
      </c>
      <c r="U26" s="30">
        <v>1.3</v>
      </c>
      <c r="V26" s="13">
        <v>1.3</v>
      </c>
      <c r="Z26">
        <v>3.92</v>
      </c>
      <c r="AA26">
        <v>0.02</v>
      </c>
      <c r="AB26">
        <v>0.06</v>
      </c>
      <c r="AC26">
        <v>0.12</v>
      </c>
      <c r="AD26">
        <v>0.15</v>
      </c>
      <c r="AE26">
        <v>0.22</v>
      </c>
      <c r="AF26">
        <v>0.27</v>
      </c>
      <c r="AG26">
        <v>0.33</v>
      </c>
      <c r="AH26">
        <v>0.38</v>
      </c>
      <c r="AI26">
        <v>0.42</v>
      </c>
      <c r="AJ26">
        <v>0.46</v>
      </c>
      <c r="AK26">
        <v>0.5</v>
      </c>
      <c r="AL26">
        <v>0.56000000000000005</v>
      </c>
      <c r="AM26">
        <v>0.61</v>
      </c>
      <c r="AN26">
        <v>0.66</v>
      </c>
      <c r="AO26">
        <v>0.72</v>
      </c>
      <c r="AP26">
        <v>0.8</v>
      </c>
      <c r="AQ26">
        <v>0.86</v>
      </c>
      <c r="AR26">
        <v>0.95</v>
      </c>
      <c r="AS26">
        <v>1.0900000000000001</v>
      </c>
      <c r="AT26">
        <v>1.19</v>
      </c>
      <c r="AU26">
        <v>1.23</v>
      </c>
    </row>
    <row r="27" spans="1:47">
      <c r="A27" s="6" t="s">
        <v>30</v>
      </c>
      <c r="B27" s="26">
        <v>0.1</v>
      </c>
      <c r="C27" s="27">
        <v>0.1</v>
      </c>
      <c r="D27" s="26">
        <v>0.2</v>
      </c>
      <c r="E27" s="27">
        <v>0.2</v>
      </c>
      <c r="F27" s="26">
        <v>0.3</v>
      </c>
      <c r="G27" s="27">
        <v>0.3</v>
      </c>
      <c r="H27" s="26">
        <v>0.3</v>
      </c>
      <c r="I27" s="27">
        <v>0.4</v>
      </c>
      <c r="J27" s="26">
        <v>0.4</v>
      </c>
      <c r="K27" s="27">
        <v>0.5</v>
      </c>
      <c r="L27" s="26">
        <v>0.5</v>
      </c>
      <c r="M27" s="27">
        <v>0.5</v>
      </c>
      <c r="N27" s="26">
        <v>0.6</v>
      </c>
      <c r="O27" s="27">
        <v>0.7</v>
      </c>
      <c r="P27" s="26">
        <v>0.7</v>
      </c>
      <c r="Q27" s="27">
        <v>0.8</v>
      </c>
      <c r="R27" s="26">
        <v>0.9</v>
      </c>
      <c r="S27" s="27">
        <v>0.9</v>
      </c>
      <c r="T27" s="26">
        <v>1.1000000000000001</v>
      </c>
      <c r="U27" s="27">
        <v>1.3</v>
      </c>
      <c r="V27" s="9">
        <v>1.3</v>
      </c>
      <c r="Z27">
        <v>4</v>
      </c>
      <c r="AA27">
        <v>0.02</v>
      </c>
      <c r="AB27">
        <v>0.06</v>
      </c>
      <c r="AC27">
        <v>0.12</v>
      </c>
      <c r="AD27">
        <v>0.15</v>
      </c>
      <c r="AE27">
        <v>0.22</v>
      </c>
      <c r="AF27">
        <v>0.27</v>
      </c>
      <c r="AG27">
        <v>0.33</v>
      </c>
      <c r="AH27">
        <v>0.38</v>
      </c>
      <c r="AI27">
        <v>0.42</v>
      </c>
      <c r="AJ27">
        <v>0.46</v>
      </c>
      <c r="AK27">
        <v>0.5</v>
      </c>
      <c r="AL27">
        <v>0.55000000000000004</v>
      </c>
      <c r="AM27">
        <v>0.6</v>
      </c>
      <c r="AN27">
        <v>0.66</v>
      </c>
      <c r="AO27">
        <v>0.71</v>
      </c>
      <c r="AP27">
        <v>0.79</v>
      </c>
      <c r="AQ27">
        <v>0.86</v>
      </c>
      <c r="AR27">
        <v>0.94</v>
      </c>
      <c r="AS27">
        <v>1.08</v>
      </c>
      <c r="AT27">
        <v>1.19</v>
      </c>
      <c r="AU27">
        <v>1.23</v>
      </c>
    </row>
    <row r="28" spans="1:47">
      <c r="A28" s="6" t="s">
        <v>22</v>
      </c>
      <c r="B28" s="26">
        <v>0.1</v>
      </c>
      <c r="C28" s="27">
        <v>0.1</v>
      </c>
      <c r="D28" s="26">
        <v>0.2</v>
      </c>
      <c r="E28" s="27">
        <v>0.2</v>
      </c>
      <c r="F28" s="26">
        <v>0.3</v>
      </c>
      <c r="G28" s="27">
        <v>0.3</v>
      </c>
      <c r="H28" s="26">
        <v>0.3</v>
      </c>
      <c r="I28" s="27">
        <v>0.4</v>
      </c>
      <c r="J28" s="26">
        <v>0.4</v>
      </c>
      <c r="K28" s="27">
        <v>0.5</v>
      </c>
      <c r="L28" s="26">
        <v>0.5</v>
      </c>
      <c r="M28" s="27">
        <v>0.6</v>
      </c>
      <c r="N28" s="26">
        <v>0.6</v>
      </c>
      <c r="O28" s="27">
        <v>0.7</v>
      </c>
      <c r="P28" s="26">
        <v>0.7</v>
      </c>
      <c r="Q28" s="27">
        <v>0.8</v>
      </c>
      <c r="R28" s="26">
        <v>0.9</v>
      </c>
      <c r="S28" s="27">
        <v>1</v>
      </c>
      <c r="T28" s="26">
        <v>1.1000000000000001</v>
      </c>
      <c r="U28" s="27">
        <v>1.3</v>
      </c>
      <c r="V28" s="9">
        <v>1.3</v>
      </c>
      <c r="Z28">
        <v>4.08</v>
      </c>
      <c r="AA28">
        <v>0.03</v>
      </c>
      <c r="AB28">
        <v>0.06</v>
      </c>
      <c r="AC28">
        <v>0.12</v>
      </c>
      <c r="AD28">
        <v>0.16</v>
      </c>
      <c r="AE28">
        <v>0.22</v>
      </c>
      <c r="AF28">
        <v>0.27</v>
      </c>
      <c r="AG28">
        <v>0.32</v>
      </c>
      <c r="AH28">
        <v>0.38</v>
      </c>
      <c r="AI28">
        <v>0.41</v>
      </c>
      <c r="AJ28">
        <v>0.45</v>
      </c>
      <c r="AK28">
        <v>0.5</v>
      </c>
      <c r="AL28">
        <v>0.55000000000000004</v>
      </c>
      <c r="AM28">
        <v>0.6</v>
      </c>
      <c r="AN28">
        <v>0.65</v>
      </c>
      <c r="AO28">
        <v>0.71</v>
      </c>
      <c r="AP28">
        <v>0.79</v>
      </c>
      <c r="AQ28">
        <v>0.86</v>
      </c>
      <c r="AR28">
        <v>0.94</v>
      </c>
      <c r="AS28">
        <v>1.08</v>
      </c>
      <c r="AT28">
        <v>1.19</v>
      </c>
      <c r="AU28">
        <v>1.23</v>
      </c>
    </row>
    <row r="29" spans="1:47">
      <c r="A29" s="6" t="s">
        <v>23</v>
      </c>
      <c r="B29" s="26">
        <v>0.1</v>
      </c>
      <c r="C29" s="27">
        <v>0.1</v>
      </c>
      <c r="D29" s="26">
        <v>0.2</v>
      </c>
      <c r="E29" s="27">
        <v>0.2</v>
      </c>
      <c r="F29" s="26">
        <v>0.3</v>
      </c>
      <c r="G29" s="27">
        <v>0.3</v>
      </c>
      <c r="H29" s="26">
        <v>0.4</v>
      </c>
      <c r="I29" s="27">
        <v>0.4</v>
      </c>
      <c r="J29" s="26">
        <v>0.4</v>
      </c>
      <c r="K29" s="27">
        <v>0.5</v>
      </c>
      <c r="L29" s="26">
        <v>0.5</v>
      </c>
      <c r="M29" s="27">
        <v>0.6</v>
      </c>
      <c r="N29" s="26">
        <v>0.6</v>
      </c>
      <c r="O29" s="27">
        <v>0.7</v>
      </c>
      <c r="P29" s="26">
        <v>0.7</v>
      </c>
      <c r="Q29" s="27">
        <v>0.8</v>
      </c>
      <c r="R29" s="26">
        <v>0.9</v>
      </c>
      <c r="S29" s="27">
        <v>1</v>
      </c>
      <c r="T29" s="26">
        <v>1.1000000000000001</v>
      </c>
      <c r="U29" s="27">
        <v>1.3</v>
      </c>
      <c r="V29" s="9">
        <v>1.4</v>
      </c>
      <c r="Z29">
        <v>4.17</v>
      </c>
      <c r="AA29">
        <v>0.03</v>
      </c>
      <c r="AB29">
        <v>0.06</v>
      </c>
      <c r="AC29">
        <v>0.12</v>
      </c>
      <c r="AD29">
        <v>0.16</v>
      </c>
      <c r="AE29">
        <v>0.22</v>
      </c>
      <c r="AF29">
        <v>0.27</v>
      </c>
      <c r="AG29">
        <v>0.32</v>
      </c>
      <c r="AH29">
        <v>0.38</v>
      </c>
      <c r="AI29">
        <v>0.41</v>
      </c>
      <c r="AJ29">
        <v>0.45</v>
      </c>
      <c r="AK29">
        <v>0.49</v>
      </c>
      <c r="AL29">
        <v>0.55000000000000004</v>
      </c>
      <c r="AM29">
        <v>0.6</v>
      </c>
      <c r="AN29">
        <v>0.65</v>
      </c>
      <c r="AO29">
        <v>0.71</v>
      </c>
      <c r="AP29">
        <v>0.79</v>
      </c>
      <c r="AQ29">
        <v>0.85</v>
      </c>
      <c r="AR29">
        <v>0.94</v>
      </c>
      <c r="AS29">
        <v>1.08</v>
      </c>
      <c r="AT29">
        <v>1.19</v>
      </c>
      <c r="AU29">
        <v>1.23</v>
      </c>
    </row>
    <row r="30" spans="1:47" ht="17" thickBot="1">
      <c r="A30" s="10" t="s">
        <v>24</v>
      </c>
      <c r="B30" s="29">
        <v>0.1</v>
      </c>
      <c r="C30" s="30">
        <v>0.1</v>
      </c>
      <c r="D30" s="29">
        <v>0.2</v>
      </c>
      <c r="E30" s="30">
        <v>0.2</v>
      </c>
      <c r="F30" s="29">
        <v>0.3</v>
      </c>
      <c r="G30" s="30">
        <v>0.3</v>
      </c>
      <c r="H30" s="29">
        <v>0.4</v>
      </c>
      <c r="I30" s="30">
        <v>0.4</v>
      </c>
      <c r="J30" s="29">
        <v>0.5</v>
      </c>
      <c r="K30" s="30">
        <v>0.5</v>
      </c>
      <c r="L30" s="29">
        <v>0.5</v>
      </c>
      <c r="M30" s="30">
        <v>0.6</v>
      </c>
      <c r="N30" s="29">
        <v>0.7</v>
      </c>
      <c r="O30" s="30">
        <v>0.7</v>
      </c>
      <c r="P30" s="29">
        <v>0.8</v>
      </c>
      <c r="Q30" s="30">
        <v>0.8</v>
      </c>
      <c r="R30" s="29">
        <v>0.9</v>
      </c>
      <c r="S30" s="30">
        <v>1</v>
      </c>
      <c r="T30" s="29">
        <v>1.1000000000000001</v>
      </c>
      <c r="U30" s="30">
        <v>1.3</v>
      </c>
      <c r="V30" s="13">
        <v>1.4</v>
      </c>
      <c r="Z30">
        <v>4.25</v>
      </c>
      <c r="AA30">
        <v>0.03</v>
      </c>
      <c r="AB30">
        <v>0.06</v>
      </c>
      <c r="AC30">
        <v>0.12</v>
      </c>
      <c r="AD30">
        <v>0.16</v>
      </c>
      <c r="AE30">
        <v>0.22</v>
      </c>
      <c r="AF30">
        <v>0.27</v>
      </c>
      <c r="AG30">
        <v>0.32</v>
      </c>
      <c r="AH30">
        <v>0.38</v>
      </c>
      <c r="AI30">
        <v>0.41</v>
      </c>
      <c r="AJ30">
        <v>0.45</v>
      </c>
      <c r="AK30">
        <v>0.49</v>
      </c>
      <c r="AL30">
        <v>0.54</v>
      </c>
      <c r="AM30">
        <v>0.6</v>
      </c>
      <c r="AN30">
        <v>0.65</v>
      </c>
      <c r="AO30">
        <v>0.71</v>
      </c>
      <c r="AP30">
        <v>0.78</v>
      </c>
      <c r="AQ30">
        <v>0.85</v>
      </c>
      <c r="AR30">
        <v>0.94</v>
      </c>
      <c r="AS30">
        <v>1.08</v>
      </c>
      <c r="AT30">
        <v>1.19</v>
      </c>
      <c r="AU30">
        <v>1.23</v>
      </c>
    </row>
    <row r="31" spans="1:47">
      <c r="A31" s="6" t="s">
        <v>31</v>
      </c>
      <c r="B31" s="26">
        <v>0.1</v>
      </c>
      <c r="C31" s="27">
        <v>0.1</v>
      </c>
      <c r="D31" s="26">
        <v>0.2</v>
      </c>
      <c r="E31" s="27">
        <v>0.2</v>
      </c>
      <c r="F31" s="26">
        <v>0.3</v>
      </c>
      <c r="G31" s="27">
        <v>0.4</v>
      </c>
      <c r="H31" s="26">
        <v>0.4</v>
      </c>
      <c r="I31" s="27">
        <v>0.4</v>
      </c>
      <c r="J31" s="26">
        <v>0.5</v>
      </c>
      <c r="K31" s="27">
        <v>0.5</v>
      </c>
      <c r="L31" s="26">
        <v>0.5</v>
      </c>
      <c r="M31" s="27">
        <v>0.6</v>
      </c>
      <c r="N31" s="26">
        <v>0.7</v>
      </c>
      <c r="O31" s="27">
        <v>0.7</v>
      </c>
      <c r="P31" s="26">
        <v>0.8</v>
      </c>
      <c r="Q31" s="27">
        <v>0.8</v>
      </c>
      <c r="R31" s="26">
        <v>0.9</v>
      </c>
      <c r="S31" s="27">
        <v>1</v>
      </c>
      <c r="T31" s="26">
        <v>1.1000000000000001</v>
      </c>
      <c r="U31" s="27">
        <v>1.4</v>
      </c>
      <c r="V31" s="9">
        <v>1.4</v>
      </c>
      <c r="Z31">
        <v>4.33</v>
      </c>
      <c r="AA31">
        <v>0.03</v>
      </c>
      <c r="AB31">
        <v>0.06</v>
      </c>
      <c r="AC31">
        <v>0.12</v>
      </c>
      <c r="AD31">
        <v>0.16</v>
      </c>
      <c r="AE31">
        <v>0.22</v>
      </c>
      <c r="AF31">
        <v>0.26</v>
      </c>
      <c r="AG31">
        <v>0.32</v>
      </c>
      <c r="AH31">
        <v>0.38</v>
      </c>
      <c r="AI31">
        <v>0.41</v>
      </c>
      <c r="AJ31">
        <v>0.45</v>
      </c>
      <c r="AK31">
        <v>0.48</v>
      </c>
      <c r="AL31">
        <v>0.54</v>
      </c>
      <c r="AM31">
        <v>0.59</v>
      </c>
      <c r="AN31">
        <v>0.65</v>
      </c>
      <c r="AO31">
        <v>0.7</v>
      </c>
      <c r="AP31">
        <v>0.78</v>
      </c>
      <c r="AQ31">
        <v>0.85</v>
      </c>
      <c r="AR31">
        <v>0.94</v>
      </c>
      <c r="AS31">
        <v>1.08</v>
      </c>
      <c r="AT31">
        <v>1.19</v>
      </c>
      <c r="AU31">
        <v>1.23</v>
      </c>
    </row>
    <row r="32" spans="1:47">
      <c r="A32" s="6" t="s">
        <v>22</v>
      </c>
      <c r="B32" s="26">
        <v>0.1</v>
      </c>
      <c r="C32" s="27">
        <v>0.1</v>
      </c>
      <c r="D32" s="26">
        <v>0.2</v>
      </c>
      <c r="E32" s="27">
        <v>0.3</v>
      </c>
      <c r="F32" s="26">
        <v>0.3</v>
      </c>
      <c r="G32" s="27">
        <v>0.4</v>
      </c>
      <c r="H32" s="26">
        <v>0.4</v>
      </c>
      <c r="I32" s="27">
        <v>0.5</v>
      </c>
      <c r="J32" s="26">
        <v>0.5</v>
      </c>
      <c r="K32" s="27">
        <v>0.5</v>
      </c>
      <c r="L32" s="26">
        <v>0.6</v>
      </c>
      <c r="M32" s="27">
        <v>0.6</v>
      </c>
      <c r="N32" s="26">
        <v>0.7</v>
      </c>
      <c r="O32" s="27">
        <v>0.7</v>
      </c>
      <c r="P32" s="26">
        <v>0.8</v>
      </c>
      <c r="Q32" s="27">
        <v>0.9</v>
      </c>
      <c r="R32" s="26">
        <v>0.9</v>
      </c>
      <c r="S32" s="27">
        <v>1</v>
      </c>
      <c r="T32" s="26">
        <v>1.1000000000000001</v>
      </c>
      <c r="U32" s="27">
        <v>1.4</v>
      </c>
      <c r="V32" s="9">
        <v>1.4</v>
      </c>
      <c r="Z32">
        <v>4.42</v>
      </c>
      <c r="AA32">
        <v>0.03</v>
      </c>
      <c r="AB32">
        <v>0.06</v>
      </c>
      <c r="AC32">
        <v>0.12</v>
      </c>
      <c r="AD32">
        <v>0.16</v>
      </c>
      <c r="AE32">
        <v>0.22</v>
      </c>
      <c r="AF32">
        <v>0.26</v>
      </c>
      <c r="AG32">
        <v>0.32</v>
      </c>
      <c r="AH32">
        <v>0.37</v>
      </c>
      <c r="AI32">
        <v>0.41</v>
      </c>
      <c r="AJ32">
        <v>0.44</v>
      </c>
      <c r="AK32">
        <v>0.48</v>
      </c>
      <c r="AL32">
        <v>0.54</v>
      </c>
      <c r="AM32">
        <v>0.59</v>
      </c>
      <c r="AN32">
        <v>0.64</v>
      </c>
      <c r="AO32">
        <v>0.7</v>
      </c>
      <c r="AP32">
        <v>0.78</v>
      </c>
      <c r="AQ32">
        <v>0.85</v>
      </c>
      <c r="AR32">
        <v>0.93</v>
      </c>
      <c r="AS32">
        <v>1.07</v>
      </c>
      <c r="AT32">
        <v>1.19</v>
      </c>
      <c r="AU32">
        <v>1.23</v>
      </c>
    </row>
    <row r="33" spans="1:47">
      <c r="A33" s="6" t="s">
        <v>23</v>
      </c>
      <c r="B33" s="26">
        <v>0.1</v>
      </c>
      <c r="C33" s="27">
        <v>0.2</v>
      </c>
      <c r="D33" s="26">
        <v>0.2</v>
      </c>
      <c r="E33" s="27">
        <v>0.3</v>
      </c>
      <c r="F33" s="26">
        <v>0.3</v>
      </c>
      <c r="G33" s="27">
        <v>0.4</v>
      </c>
      <c r="H33" s="26">
        <v>0.4</v>
      </c>
      <c r="I33" s="27">
        <v>0.5</v>
      </c>
      <c r="J33" s="26">
        <v>0.5</v>
      </c>
      <c r="K33" s="27">
        <v>0.5</v>
      </c>
      <c r="L33" s="26">
        <v>0.6</v>
      </c>
      <c r="M33" s="27">
        <v>0.7</v>
      </c>
      <c r="N33" s="26">
        <v>0.7</v>
      </c>
      <c r="O33" s="27">
        <v>0.8</v>
      </c>
      <c r="P33" s="26">
        <v>0.8</v>
      </c>
      <c r="Q33" s="27">
        <v>0.9</v>
      </c>
      <c r="R33" s="26">
        <v>0.9</v>
      </c>
      <c r="S33" s="27">
        <v>1</v>
      </c>
      <c r="T33" s="26">
        <v>1.1000000000000001</v>
      </c>
      <c r="U33" s="27">
        <v>1.4</v>
      </c>
      <c r="V33" s="9">
        <v>1.5</v>
      </c>
      <c r="Z33">
        <v>4.5</v>
      </c>
      <c r="AA33">
        <v>0.03</v>
      </c>
      <c r="AB33">
        <v>7.0000000000000007E-2</v>
      </c>
      <c r="AC33">
        <v>0.12</v>
      </c>
      <c r="AD33">
        <v>0.16</v>
      </c>
      <c r="AE33">
        <v>0.22</v>
      </c>
      <c r="AF33">
        <v>0.26</v>
      </c>
      <c r="AG33">
        <v>0.31</v>
      </c>
      <c r="AH33">
        <v>0.37</v>
      </c>
      <c r="AI33">
        <v>0.4</v>
      </c>
      <c r="AJ33">
        <v>0.44</v>
      </c>
      <c r="AK33">
        <v>0.48</v>
      </c>
      <c r="AL33">
        <v>0.54</v>
      </c>
      <c r="AM33">
        <v>0.59</v>
      </c>
      <c r="AN33">
        <v>0.64</v>
      </c>
      <c r="AO33">
        <v>0.7</v>
      </c>
      <c r="AP33">
        <v>0.78</v>
      </c>
      <c r="AQ33">
        <v>0.85</v>
      </c>
      <c r="AR33">
        <v>0.93</v>
      </c>
      <c r="AS33">
        <v>1.07</v>
      </c>
      <c r="AT33">
        <v>1.19</v>
      </c>
      <c r="AU33">
        <v>1.23</v>
      </c>
    </row>
    <row r="34" spans="1:47" ht="17" thickBot="1">
      <c r="A34" s="10" t="s">
        <v>24</v>
      </c>
      <c r="B34" s="29">
        <v>0.1</v>
      </c>
      <c r="C34" s="30">
        <v>0.2</v>
      </c>
      <c r="D34" s="29">
        <v>0.2</v>
      </c>
      <c r="E34" s="30">
        <v>0.3</v>
      </c>
      <c r="F34" s="29">
        <v>0.3</v>
      </c>
      <c r="G34" s="30">
        <v>0.4</v>
      </c>
      <c r="H34" s="29">
        <v>0.4</v>
      </c>
      <c r="I34" s="30">
        <v>0.5</v>
      </c>
      <c r="J34" s="29">
        <v>0.5</v>
      </c>
      <c r="K34" s="30">
        <v>0.6</v>
      </c>
      <c r="L34" s="29">
        <v>0.6</v>
      </c>
      <c r="M34" s="30">
        <v>0.7</v>
      </c>
      <c r="N34" s="29">
        <v>0.7</v>
      </c>
      <c r="O34" s="30">
        <v>0.8</v>
      </c>
      <c r="P34" s="29">
        <v>0.8</v>
      </c>
      <c r="Q34" s="30">
        <v>0.9</v>
      </c>
      <c r="R34" s="29">
        <v>1</v>
      </c>
      <c r="S34" s="30">
        <v>1</v>
      </c>
      <c r="T34" s="29">
        <v>1.1000000000000001</v>
      </c>
      <c r="U34" s="30">
        <v>1.4</v>
      </c>
      <c r="V34" s="13">
        <v>1.5</v>
      </c>
      <c r="Z34">
        <v>4.58</v>
      </c>
      <c r="AA34">
        <v>0.03</v>
      </c>
      <c r="AB34">
        <v>7.0000000000000007E-2</v>
      </c>
      <c r="AC34">
        <v>0.12</v>
      </c>
      <c r="AD34">
        <v>0.16</v>
      </c>
      <c r="AE34">
        <v>0.22</v>
      </c>
      <c r="AF34">
        <v>0.26</v>
      </c>
      <c r="AG34">
        <v>0.31</v>
      </c>
      <c r="AH34">
        <v>0.37</v>
      </c>
      <c r="AI34">
        <v>0.4</v>
      </c>
      <c r="AJ34">
        <v>0.44</v>
      </c>
      <c r="AK34">
        <v>0.48</v>
      </c>
      <c r="AL34">
        <v>0.53</v>
      </c>
      <c r="AM34">
        <v>0.59</v>
      </c>
      <c r="AN34">
        <v>0.64</v>
      </c>
      <c r="AO34">
        <v>0.7</v>
      </c>
      <c r="AP34">
        <v>0.78</v>
      </c>
      <c r="AQ34">
        <v>0.85</v>
      </c>
      <c r="AR34">
        <v>0.93</v>
      </c>
      <c r="AS34">
        <v>1.07</v>
      </c>
      <c r="AT34">
        <v>1.19</v>
      </c>
      <c r="AU34">
        <v>1.23</v>
      </c>
    </row>
    <row r="35" spans="1:47">
      <c r="A35" s="6" t="s">
        <v>32</v>
      </c>
      <c r="B35" s="26">
        <v>0.1</v>
      </c>
      <c r="C35" s="27">
        <v>0.2</v>
      </c>
      <c r="D35" s="26">
        <v>0.3</v>
      </c>
      <c r="E35" s="27">
        <v>0.3</v>
      </c>
      <c r="F35" s="26">
        <v>0.4</v>
      </c>
      <c r="G35" s="27">
        <v>0.4</v>
      </c>
      <c r="H35" s="26">
        <v>0.5</v>
      </c>
      <c r="I35" s="27">
        <v>0.5</v>
      </c>
      <c r="J35" s="26">
        <v>0.6</v>
      </c>
      <c r="K35" s="27">
        <v>0.6</v>
      </c>
      <c r="L35" s="26">
        <v>0.6</v>
      </c>
      <c r="M35" s="27">
        <v>0.7</v>
      </c>
      <c r="N35" s="26">
        <v>0.8</v>
      </c>
      <c r="O35" s="27">
        <v>0.8</v>
      </c>
      <c r="P35" s="26">
        <v>0.9</v>
      </c>
      <c r="Q35" s="27">
        <v>0.9</v>
      </c>
      <c r="R35" s="26">
        <v>1</v>
      </c>
      <c r="S35" s="27">
        <v>1.1000000000000001</v>
      </c>
      <c r="T35" s="26">
        <v>1.2</v>
      </c>
      <c r="U35" s="27">
        <v>1.5</v>
      </c>
      <c r="V35" s="9">
        <v>1.5</v>
      </c>
      <c r="Z35">
        <v>4.67</v>
      </c>
      <c r="AA35">
        <v>0.03</v>
      </c>
      <c r="AB35">
        <v>7.0000000000000007E-2</v>
      </c>
      <c r="AC35">
        <v>0.12</v>
      </c>
      <c r="AD35">
        <v>0.16</v>
      </c>
      <c r="AE35">
        <v>0.22</v>
      </c>
      <c r="AF35">
        <v>0.26</v>
      </c>
      <c r="AG35">
        <v>0.31</v>
      </c>
      <c r="AH35">
        <v>0.37</v>
      </c>
      <c r="AI35">
        <v>0.4</v>
      </c>
      <c r="AJ35">
        <v>0.44</v>
      </c>
      <c r="AK35">
        <v>0.47</v>
      </c>
      <c r="AL35">
        <v>0.53</v>
      </c>
      <c r="AM35">
        <v>0.57999999999999996</v>
      </c>
      <c r="AN35">
        <v>0.64</v>
      </c>
      <c r="AO35">
        <v>0.7</v>
      </c>
      <c r="AP35">
        <v>0.77</v>
      </c>
      <c r="AQ35">
        <v>0.84</v>
      </c>
      <c r="AR35">
        <v>0.93</v>
      </c>
      <c r="AS35">
        <v>1.07</v>
      </c>
      <c r="AT35">
        <v>1.19</v>
      </c>
      <c r="AU35">
        <v>1.23</v>
      </c>
    </row>
    <row r="36" spans="1:47">
      <c r="A36" s="6" t="s">
        <v>22</v>
      </c>
      <c r="B36" s="26">
        <v>0.1</v>
      </c>
      <c r="C36" s="27">
        <v>0.2</v>
      </c>
      <c r="D36" s="26">
        <v>0.3</v>
      </c>
      <c r="E36" s="27">
        <v>0.3</v>
      </c>
      <c r="F36" s="26">
        <v>0.4</v>
      </c>
      <c r="G36" s="27">
        <v>0.5</v>
      </c>
      <c r="H36" s="26">
        <v>0.5</v>
      </c>
      <c r="I36" s="27">
        <v>0.5</v>
      </c>
      <c r="J36" s="26">
        <v>0.6</v>
      </c>
      <c r="K36" s="27">
        <v>0.6</v>
      </c>
      <c r="L36" s="26">
        <v>0.7</v>
      </c>
      <c r="M36" s="27">
        <v>0.7</v>
      </c>
      <c r="N36" s="26">
        <v>0.8</v>
      </c>
      <c r="O36" s="27">
        <v>0.8</v>
      </c>
      <c r="P36" s="26">
        <v>0.9</v>
      </c>
      <c r="Q36" s="27">
        <v>0.9</v>
      </c>
      <c r="R36" s="26">
        <v>1</v>
      </c>
      <c r="S36" s="27">
        <v>1.1000000000000001</v>
      </c>
      <c r="T36" s="26">
        <v>1.2</v>
      </c>
      <c r="U36" s="27">
        <v>1.5</v>
      </c>
      <c r="V36" s="9">
        <v>1.6</v>
      </c>
      <c r="Z36">
        <v>4.75</v>
      </c>
      <c r="AA36">
        <v>0.03</v>
      </c>
      <c r="AB36">
        <v>7.0000000000000007E-2</v>
      </c>
      <c r="AC36">
        <v>0.12</v>
      </c>
      <c r="AD36">
        <v>0.16</v>
      </c>
      <c r="AE36">
        <v>0.22</v>
      </c>
      <c r="AF36">
        <v>0.26</v>
      </c>
      <c r="AG36">
        <v>0.31</v>
      </c>
      <c r="AH36">
        <v>0.37</v>
      </c>
      <c r="AI36">
        <v>0.4</v>
      </c>
      <c r="AJ36">
        <v>0.43</v>
      </c>
      <c r="AK36">
        <v>0.47</v>
      </c>
      <c r="AL36">
        <v>0.53</v>
      </c>
      <c r="AM36">
        <v>0.57999999999999996</v>
      </c>
      <c r="AN36">
        <v>0.64</v>
      </c>
      <c r="AO36">
        <v>0.7</v>
      </c>
      <c r="AP36">
        <v>0.77</v>
      </c>
      <c r="AQ36">
        <v>0.84</v>
      </c>
      <c r="AR36">
        <v>0.93</v>
      </c>
      <c r="AS36">
        <v>1.07</v>
      </c>
      <c r="AT36">
        <v>1.2</v>
      </c>
      <c r="AU36">
        <v>1.24</v>
      </c>
    </row>
    <row r="37" spans="1:47">
      <c r="A37" s="6" t="s">
        <v>23</v>
      </c>
      <c r="B37" s="26">
        <v>0.1</v>
      </c>
      <c r="C37" s="27">
        <v>0.2</v>
      </c>
      <c r="D37" s="26">
        <v>0.3</v>
      </c>
      <c r="E37" s="27">
        <v>0.3</v>
      </c>
      <c r="F37" s="26">
        <v>0.4</v>
      </c>
      <c r="G37" s="27">
        <v>0.5</v>
      </c>
      <c r="H37" s="26">
        <v>0.5</v>
      </c>
      <c r="I37" s="27">
        <v>0.6</v>
      </c>
      <c r="J37" s="26">
        <v>0.6</v>
      </c>
      <c r="K37" s="27">
        <v>0.6</v>
      </c>
      <c r="L37" s="26">
        <v>0.7</v>
      </c>
      <c r="M37" s="27">
        <v>0.8</v>
      </c>
      <c r="N37" s="26">
        <v>0.8</v>
      </c>
      <c r="O37" s="27">
        <v>0.9</v>
      </c>
      <c r="P37" s="26">
        <v>0.9</v>
      </c>
      <c r="Q37" s="27">
        <v>1</v>
      </c>
      <c r="R37" s="26">
        <v>1</v>
      </c>
      <c r="S37" s="27">
        <v>1.1000000000000001</v>
      </c>
      <c r="T37" s="26">
        <v>1.2</v>
      </c>
      <c r="U37" s="27">
        <v>1.5</v>
      </c>
      <c r="V37" s="9">
        <v>1.6</v>
      </c>
      <c r="Z37">
        <v>4.83</v>
      </c>
      <c r="AA37">
        <v>0.03</v>
      </c>
      <c r="AB37">
        <v>7.0000000000000007E-2</v>
      </c>
      <c r="AC37">
        <v>0.12</v>
      </c>
      <c r="AD37">
        <v>0.16</v>
      </c>
      <c r="AE37">
        <v>0.22</v>
      </c>
      <c r="AF37">
        <v>0.26</v>
      </c>
      <c r="AG37">
        <v>0.31</v>
      </c>
      <c r="AH37">
        <v>0.37</v>
      </c>
      <c r="AI37">
        <v>0.4</v>
      </c>
      <c r="AJ37">
        <v>0.43</v>
      </c>
      <c r="AK37">
        <v>0.47</v>
      </c>
      <c r="AL37">
        <v>0.53</v>
      </c>
      <c r="AM37">
        <v>0.57999999999999996</v>
      </c>
      <c r="AN37">
        <v>0.64</v>
      </c>
      <c r="AO37">
        <v>0.69</v>
      </c>
      <c r="AP37">
        <v>0.77</v>
      </c>
      <c r="AQ37">
        <v>0.84</v>
      </c>
      <c r="AR37">
        <v>0.93</v>
      </c>
      <c r="AS37">
        <v>1.07</v>
      </c>
      <c r="AT37">
        <v>1.2</v>
      </c>
      <c r="AU37">
        <v>1.24</v>
      </c>
    </row>
    <row r="38" spans="1:47" ht="17" thickBot="1">
      <c r="A38" s="10" t="s">
        <v>24</v>
      </c>
      <c r="B38" s="29">
        <v>0.2</v>
      </c>
      <c r="C38" s="30">
        <v>0.2</v>
      </c>
      <c r="D38" s="29">
        <v>0.3</v>
      </c>
      <c r="E38" s="30">
        <v>0.3</v>
      </c>
      <c r="F38" s="29">
        <v>0.4</v>
      </c>
      <c r="G38" s="30">
        <v>0.5</v>
      </c>
      <c r="H38" s="29">
        <v>0.5</v>
      </c>
      <c r="I38" s="30">
        <v>0.6</v>
      </c>
      <c r="J38" s="29">
        <v>0.6</v>
      </c>
      <c r="K38" s="30">
        <v>0.7</v>
      </c>
      <c r="L38" s="29">
        <v>0.7</v>
      </c>
      <c r="M38" s="30">
        <v>0.8</v>
      </c>
      <c r="N38" s="29">
        <v>0.9</v>
      </c>
      <c r="O38" s="30">
        <v>0.9</v>
      </c>
      <c r="P38" s="29">
        <v>0.9</v>
      </c>
      <c r="Q38" s="30">
        <v>1</v>
      </c>
      <c r="R38" s="29">
        <v>1.1000000000000001</v>
      </c>
      <c r="S38" s="30">
        <v>1.1000000000000001</v>
      </c>
      <c r="T38" s="29">
        <v>1.2</v>
      </c>
      <c r="U38" s="30">
        <v>1.6</v>
      </c>
      <c r="V38" s="13">
        <v>1.6</v>
      </c>
      <c r="Z38">
        <v>4.92</v>
      </c>
      <c r="AA38">
        <v>0.03</v>
      </c>
      <c r="AB38">
        <v>7.0000000000000007E-2</v>
      </c>
      <c r="AC38">
        <v>0.13</v>
      </c>
      <c r="AD38">
        <v>0.16</v>
      </c>
      <c r="AE38">
        <v>0.22</v>
      </c>
      <c r="AF38">
        <v>0.26</v>
      </c>
      <c r="AG38">
        <v>0.31</v>
      </c>
      <c r="AH38">
        <v>0.37</v>
      </c>
      <c r="AI38">
        <v>0.4</v>
      </c>
      <c r="AJ38">
        <v>0.43</v>
      </c>
      <c r="AK38">
        <v>0.47</v>
      </c>
      <c r="AL38">
        <v>0.53</v>
      </c>
      <c r="AM38">
        <v>0.57999999999999996</v>
      </c>
      <c r="AN38">
        <v>0.64</v>
      </c>
      <c r="AO38">
        <v>0.69</v>
      </c>
      <c r="AP38">
        <v>0.77</v>
      </c>
      <c r="AQ38">
        <v>0.84</v>
      </c>
      <c r="AR38">
        <v>0.93</v>
      </c>
      <c r="AS38">
        <v>1.07</v>
      </c>
      <c r="AT38">
        <v>1.2</v>
      </c>
      <c r="AU38">
        <v>1.24</v>
      </c>
    </row>
    <row r="39" spans="1:47">
      <c r="A39" s="6" t="s">
        <v>33</v>
      </c>
      <c r="B39" s="26">
        <v>0.2</v>
      </c>
      <c r="C39" s="27">
        <v>0.2</v>
      </c>
      <c r="D39" s="26">
        <v>0.3</v>
      </c>
      <c r="E39" s="27">
        <v>0.4</v>
      </c>
      <c r="F39" s="26">
        <v>0.4</v>
      </c>
      <c r="G39" s="27">
        <v>0.5</v>
      </c>
      <c r="H39" s="26">
        <v>0.6</v>
      </c>
      <c r="I39" s="27">
        <v>0.6</v>
      </c>
      <c r="J39" s="26">
        <v>0.7</v>
      </c>
      <c r="K39" s="27">
        <v>0.7</v>
      </c>
      <c r="L39" s="26">
        <v>0.8</v>
      </c>
      <c r="M39" s="27">
        <v>0.8</v>
      </c>
      <c r="N39" s="26">
        <v>0.9</v>
      </c>
      <c r="O39" s="27">
        <v>0.9</v>
      </c>
      <c r="P39" s="26">
        <v>1</v>
      </c>
      <c r="Q39" s="27">
        <v>1</v>
      </c>
      <c r="R39" s="26">
        <v>1.1000000000000001</v>
      </c>
      <c r="S39" s="27">
        <v>1.1000000000000001</v>
      </c>
      <c r="T39" s="26">
        <v>1.2</v>
      </c>
      <c r="U39" s="27">
        <v>1.6</v>
      </c>
      <c r="V39" s="9">
        <v>1.7</v>
      </c>
      <c r="Z39">
        <v>5</v>
      </c>
      <c r="AA39">
        <v>0.03</v>
      </c>
      <c r="AB39">
        <v>7.0000000000000007E-2</v>
      </c>
      <c r="AC39">
        <v>0.13</v>
      </c>
      <c r="AD39">
        <v>0.16</v>
      </c>
      <c r="AE39">
        <v>0.22</v>
      </c>
      <c r="AF39">
        <v>0.26</v>
      </c>
      <c r="AG39">
        <v>0.31</v>
      </c>
      <c r="AH39">
        <v>0.37</v>
      </c>
      <c r="AI39">
        <v>0.39</v>
      </c>
      <c r="AJ39">
        <v>0.43</v>
      </c>
      <c r="AK39">
        <v>0.47</v>
      </c>
      <c r="AL39">
        <v>0.52</v>
      </c>
      <c r="AM39">
        <v>0.57999999999999996</v>
      </c>
      <c r="AN39">
        <v>0.64</v>
      </c>
      <c r="AO39">
        <v>0.69</v>
      </c>
      <c r="AP39">
        <v>0.77</v>
      </c>
      <c r="AQ39">
        <v>0.84</v>
      </c>
      <c r="AR39">
        <v>0.93</v>
      </c>
      <c r="AS39">
        <v>1.06</v>
      </c>
      <c r="AT39">
        <v>1.2</v>
      </c>
      <c r="AU39">
        <v>1.24</v>
      </c>
    </row>
    <row r="40" spans="1:47">
      <c r="A40" s="6" t="s">
        <v>22</v>
      </c>
      <c r="B40" s="26">
        <v>0.2</v>
      </c>
      <c r="C40" s="27">
        <v>0.2</v>
      </c>
      <c r="D40" s="26">
        <v>0.3</v>
      </c>
      <c r="E40" s="27">
        <v>0.4</v>
      </c>
      <c r="F40" s="26">
        <v>0.5</v>
      </c>
      <c r="G40" s="27">
        <v>0.5</v>
      </c>
      <c r="H40" s="26">
        <v>0.6</v>
      </c>
      <c r="I40" s="27">
        <v>0.6</v>
      </c>
      <c r="J40" s="26">
        <v>0.7</v>
      </c>
      <c r="K40" s="27">
        <v>0.7</v>
      </c>
      <c r="L40" s="26">
        <v>0.8</v>
      </c>
      <c r="M40" s="27">
        <v>0.9</v>
      </c>
      <c r="N40" s="26">
        <v>0.9</v>
      </c>
      <c r="O40" s="27">
        <v>1</v>
      </c>
      <c r="P40" s="26">
        <v>1</v>
      </c>
      <c r="Q40" s="27">
        <v>1.1000000000000001</v>
      </c>
      <c r="R40" s="26">
        <v>1.1000000000000001</v>
      </c>
      <c r="S40" s="27">
        <v>1.2</v>
      </c>
      <c r="T40" s="26">
        <v>1.2</v>
      </c>
      <c r="U40" s="27">
        <v>1.6</v>
      </c>
      <c r="V40" s="9">
        <v>1.7</v>
      </c>
      <c r="Z40">
        <v>5.08</v>
      </c>
      <c r="AA40">
        <v>0.03</v>
      </c>
      <c r="AB40">
        <v>7.0000000000000007E-2</v>
      </c>
      <c r="AC40">
        <v>0.13</v>
      </c>
      <c r="AD40">
        <v>0.16</v>
      </c>
      <c r="AE40">
        <v>0.22</v>
      </c>
      <c r="AF40">
        <v>0.26</v>
      </c>
      <c r="AG40">
        <v>0.31</v>
      </c>
      <c r="AH40">
        <v>0.37</v>
      </c>
      <c r="AI40">
        <v>0.39</v>
      </c>
      <c r="AJ40">
        <v>0.43</v>
      </c>
      <c r="AK40">
        <v>0.46</v>
      </c>
      <c r="AL40">
        <v>0.52</v>
      </c>
      <c r="AM40">
        <v>0.57999999999999996</v>
      </c>
      <c r="AN40">
        <v>0.63</v>
      </c>
      <c r="AO40">
        <v>0.69</v>
      </c>
      <c r="AP40">
        <v>0.77</v>
      </c>
      <c r="AQ40">
        <v>0.84</v>
      </c>
      <c r="AR40">
        <v>0.92</v>
      </c>
      <c r="AS40">
        <v>1.06</v>
      </c>
      <c r="AT40">
        <v>1.2</v>
      </c>
      <c r="AU40">
        <v>1.24</v>
      </c>
    </row>
    <row r="41" spans="1:47">
      <c r="A41" s="6" t="s">
        <v>23</v>
      </c>
      <c r="B41" s="26">
        <v>0.2</v>
      </c>
      <c r="C41" s="27">
        <v>0.3</v>
      </c>
      <c r="D41" s="26">
        <v>0.3</v>
      </c>
      <c r="E41" s="27">
        <v>0.4</v>
      </c>
      <c r="F41" s="26">
        <v>0.5</v>
      </c>
      <c r="G41" s="27">
        <v>0.6</v>
      </c>
      <c r="H41" s="26">
        <v>0.6</v>
      </c>
      <c r="I41" s="27">
        <v>0.7</v>
      </c>
      <c r="J41" s="26">
        <v>0.7</v>
      </c>
      <c r="K41" s="27">
        <v>0.8</v>
      </c>
      <c r="L41" s="26">
        <v>0.8</v>
      </c>
      <c r="M41" s="27">
        <v>0.9</v>
      </c>
      <c r="N41" s="26">
        <v>1</v>
      </c>
      <c r="O41" s="27">
        <v>1</v>
      </c>
      <c r="P41" s="26">
        <v>1</v>
      </c>
      <c r="Q41" s="27">
        <v>1.1000000000000001</v>
      </c>
      <c r="R41" s="26">
        <v>1.1000000000000001</v>
      </c>
      <c r="S41" s="27">
        <v>1.2</v>
      </c>
      <c r="T41" s="26">
        <v>1.3</v>
      </c>
      <c r="U41" s="27">
        <v>1.7</v>
      </c>
      <c r="V41" s="9">
        <v>1.8</v>
      </c>
      <c r="Z41">
        <v>5.17</v>
      </c>
      <c r="AA41">
        <v>0.04</v>
      </c>
      <c r="AB41">
        <v>7.0000000000000007E-2</v>
      </c>
      <c r="AC41">
        <v>0.13</v>
      </c>
      <c r="AD41">
        <v>0.16</v>
      </c>
      <c r="AE41">
        <v>0.22</v>
      </c>
      <c r="AF41">
        <v>0.26</v>
      </c>
      <c r="AG41">
        <v>0.31</v>
      </c>
      <c r="AH41">
        <v>0.37</v>
      </c>
      <c r="AI41">
        <v>0.39</v>
      </c>
      <c r="AJ41">
        <v>0.43</v>
      </c>
      <c r="AK41">
        <v>0.46</v>
      </c>
      <c r="AL41">
        <v>0.52</v>
      </c>
      <c r="AM41">
        <v>0.57999999999999996</v>
      </c>
      <c r="AN41">
        <v>0.63</v>
      </c>
      <c r="AO41">
        <v>0.69</v>
      </c>
      <c r="AP41">
        <v>0.77</v>
      </c>
      <c r="AQ41">
        <v>0.84</v>
      </c>
      <c r="AR41">
        <v>0.92</v>
      </c>
      <c r="AS41">
        <v>1.06</v>
      </c>
      <c r="AT41">
        <v>1.2</v>
      </c>
      <c r="AU41">
        <v>1.24</v>
      </c>
    </row>
    <row r="42" spans="1:47" ht="17" thickBot="1">
      <c r="A42" s="10" t="s">
        <v>24</v>
      </c>
      <c r="B42" s="29">
        <v>0.2</v>
      </c>
      <c r="C42" s="30">
        <v>0.3</v>
      </c>
      <c r="D42" s="29">
        <v>0.4</v>
      </c>
      <c r="E42" s="30">
        <v>0.4</v>
      </c>
      <c r="F42" s="29">
        <v>0.5</v>
      </c>
      <c r="G42" s="30">
        <v>0.6</v>
      </c>
      <c r="H42" s="29">
        <v>0.7</v>
      </c>
      <c r="I42" s="30">
        <v>0.7</v>
      </c>
      <c r="J42" s="29">
        <v>0.8</v>
      </c>
      <c r="K42" s="30">
        <v>0.8</v>
      </c>
      <c r="L42" s="29">
        <v>0.9</v>
      </c>
      <c r="M42" s="30">
        <v>1</v>
      </c>
      <c r="N42" s="29">
        <v>1</v>
      </c>
      <c r="O42" s="30">
        <v>1.1000000000000001</v>
      </c>
      <c r="P42" s="29">
        <v>1.1000000000000001</v>
      </c>
      <c r="Q42" s="30">
        <v>1.1000000000000001</v>
      </c>
      <c r="R42" s="29">
        <v>1.2</v>
      </c>
      <c r="S42" s="30">
        <v>1.2</v>
      </c>
      <c r="T42" s="29">
        <v>1.3</v>
      </c>
      <c r="U42" s="30">
        <v>1.7</v>
      </c>
      <c r="V42" s="13">
        <v>1.8</v>
      </c>
      <c r="Z42">
        <v>5.25</v>
      </c>
      <c r="AA42">
        <v>0.04</v>
      </c>
      <c r="AB42">
        <v>7.0000000000000007E-2</v>
      </c>
      <c r="AC42">
        <v>0.13</v>
      </c>
      <c r="AD42">
        <v>0.17</v>
      </c>
      <c r="AE42">
        <v>0.22</v>
      </c>
      <c r="AF42">
        <v>0.27</v>
      </c>
      <c r="AG42">
        <v>0.31</v>
      </c>
      <c r="AH42">
        <v>0.37</v>
      </c>
      <c r="AI42">
        <v>0.39</v>
      </c>
      <c r="AJ42">
        <v>0.43</v>
      </c>
      <c r="AK42">
        <v>0.46</v>
      </c>
      <c r="AL42">
        <v>0.52</v>
      </c>
      <c r="AM42">
        <v>0.57999999999999996</v>
      </c>
      <c r="AN42">
        <v>0.63</v>
      </c>
      <c r="AO42">
        <v>0.69</v>
      </c>
      <c r="AP42">
        <v>0.77</v>
      </c>
      <c r="AQ42">
        <v>0.84</v>
      </c>
      <c r="AR42">
        <v>0.92</v>
      </c>
      <c r="AS42">
        <v>1.06</v>
      </c>
      <c r="AT42">
        <v>1.2</v>
      </c>
      <c r="AU42">
        <v>1.24</v>
      </c>
    </row>
    <row r="43" spans="1:47" ht="17" thickBot="1">
      <c r="A43" s="10" t="s">
        <v>34</v>
      </c>
      <c r="B43" s="29">
        <v>0.2</v>
      </c>
      <c r="C43" s="30">
        <v>0.3</v>
      </c>
      <c r="D43" s="29">
        <v>0.4</v>
      </c>
      <c r="E43" s="30">
        <v>0.4</v>
      </c>
      <c r="F43" s="29">
        <v>0.5</v>
      </c>
      <c r="G43" s="30">
        <v>0.6</v>
      </c>
      <c r="H43" s="29">
        <v>0.7</v>
      </c>
      <c r="I43" s="30">
        <v>0.7</v>
      </c>
      <c r="J43" s="29">
        <v>0.8</v>
      </c>
      <c r="K43" s="30">
        <v>0.9</v>
      </c>
      <c r="L43" s="29">
        <v>0.9</v>
      </c>
      <c r="M43" s="30">
        <v>1</v>
      </c>
      <c r="N43" s="29">
        <v>1.1000000000000001</v>
      </c>
      <c r="O43" s="30">
        <v>1.1000000000000001</v>
      </c>
      <c r="P43" s="29">
        <v>1.1000000000000001</v>
      </c>
      <c r="Q43" s="30">
        <v>1.2</v>
      </c>
      <c r="R43" s="29">
        <v>1.2</v>
      </c>
      <c r="S43" s="30">
        <v>1.2</v>
      </c>
      <c r="T43" s="29">
        <v>1.3</v>
      </c>
      <c r="U43" s="30">
        <v>1.7</v>
      </c>
      <c r="V43" s="13">
        <v>1.8</v>
      </c>
      <c r="Z43">
        <v>5.33</v>
      </c>
      <c r="AA43">
        <v>0.04</v>
      </c>
      <c r="AB43">
        <v>7.0000000000000007E-2</v>
      </c>
      <c r="AC43">
        <v>0.13</v>
      </c>
      <c r="AD43">
        <v>0.17</v>
      </c>
      <c r="AE43">
        <v>0.22</v>
      </c>
      <c r="AF43">
        <v>0.27</v>
      </c>
      <c r="AG43">
        <v>0.31</v>
      </c>
      <c r="AH43">
        <v>0.37</v>
      </c>
      <c r="AI43">
        <v>0.39</v>
      </c>
      <c r="AJ43">
        <v>0.43</v>
      </c>
      <c r="AK43">
        <v>0.46</v>
      </c>
      <c r="AL43">
        <v>0.52</v>
      </c>
      <c r="AM43">
        <v>0.57999999999999996</v>
      </c>
      <c r="AN43">
        <v>0.63</v>
      </c>
      <c r="AO43">
        <v>0.69</v>
      </c>
      <c r="AP43">
        <v>0.77</v>
      </c>
      <c r="AQ43">
        <v>0.84</v>
      </c>
      <c r="AR43">
        <v>0.92</v>
      </c>
      <c r="AS43">
        <v>1.06</v>
      </c>
      <c r="AT43">
        <v>1.21</v>
      </c>
      <c r="AU43">
        <v>1.25</v>
      </c>
    </row>
    <row r="44" spans="1:47">
      <c r="Z44">
        <v>5.42</v>
      </c>
      <c r="AA44">
        <v>0.04</v>
      </c>
      <c r="AB44">
        <v>0.08</v>
      </c>
      <c r="AC44">
        <v>0.13</v>
      </c>
      <c r="AD44">
        <v>0.17</v>
      </c>
      <c r="AE44">
        <v>0.22</v>
      </c>
      <c r="AF44">
        <v>0.27</v>
      </c>
      <c r="AG44">
        <v>0.31</v>
      </c>
      <c r="AH44">
        <v>0.37</v>
      </c>
      <c r="AI44">
        <v>0.39</v>
      </c>
      <c r="AJ44">
        <v>0.43</v>
      </c>
      <c r="AK44">
        <v>0.46</v>
      </c>
      <c r="AL44">
        <v>0.52</v>
      </c>
      <c r="AM44">
        <v>0.56999999999999995</v>
      </c>
      <c r="AN44">
        <v>0.63</v>
      </c>
      <c r="AO44">
        <v>0.69</v>
      </c>
      <c r="AP44">
        <v>0.76</v>
      </c>
      <c r="AQ44">
        <v>0.84</v>
      </c>
      <c r="AR44">
        <v>0.92</v>
      </c>
      <c r="AS44">
        <v>1.06</v>
      </c>
      <c r="AT44">
        <v>1.21</v>
      </c>
      <c r="AU44">
        <v>1.25</v>
      </c>
    </row>
    <row r="45" spans="1:47">
      <c r="Z45">
        <v>5.5</v>
      </c>
      <c r="AA45">
        <v>0.04</v>
      </c>
      <c r="AB45">
        <v>0.08</v>
      </c>
      <c r="AC45">
        <v>0.13</v>
      </c>
      <c r="AD45">
        <v>0.17</v>
      </c>
      <c r="AE45">
        <v>0.22</v>
      </c>
      <c r="AF45">
        <v>0.27</v>
      </c>
      <c r="AG45">
        <v>0.31</v>
      </c>
      <c r="AH45">
        <v>0.37</v>
      </c>
      <c r="AI45">
        <v>0.39</v>
      </c>
      <c r="AJ45">
        <v>0.42</v>
      </c>
      <c r="AK45">
        <v>0.46</v>
      </c>
      <c r="AL45">
        <v>0.52</v>
      </c>
      <c r="AM45">
        <v>0.56999999999999995</v>
      </c>
      <c r="AN45">
        <v>0.63</v>
      </c>
      <c r="AO45">
        <v>0.69</v>
      </c>
      <c r="AP45">
        <v>0.76</v>
      </c>
      <c r="AQ45">
        <v>0.84</v>
      </c>
      <c r="AR45">
        <v>0.92</v>
      </c>
      <c r="AS45">
        <v>1.06</v>
      </c>
      <c r="AT45">
        <v>1.21</v>
      </c>
      <c r="AU45">
        <v>1.25</v>
      </c>
    </row>
    <row r="46" spans="1:47">
      <c r="Z46">
        <v>5.58</v>
      </c>
      <c r="AA46">
        <v>0.04</v>
      </c>
      <c r="AB46">
        <v>0.08</v>
      </c>
      <c r="AC46">
        <v>0.14000000000000001</v>
      </c>
      <c r="AD46">
        <v>0.17</v>
      </c>
      <c r="AE46">
        <v>0.22</v>
      </c>
      <c r="AF46">
        <v>0.27</v>
      </c>
      <c r="AG46">
        <v>0.31</v>
      </c>
      <c r="AH46">
        <v>0.37</v>
      </c>
      <c r="AI46">
        <v>0.39</v>
      </c>
      <c r="AJ46">
        <v>0.42</v>
      </c>
      <c r="AK46">
        <v>0.46</v>
      </c>
      <c r="AL46">
        <v>0.52</v>
      </c>
      <c r="AM46">
        <v>0.56999999999999995</v>
      </c>
      <c r="AN46">
        <v>0.63</v>
      </c>
      <c r="AO46">
        <v>0.69</v>
      </c>
      <c r="AP46">
        <v>0.76</v>
      </c>
      <c r="AQ46">
        <v>0.84</v>
      </c>
      <c r="AR46">
        <v>0.92</v>
      </c>
      <c r="AS46">
        <v>1.06</v>
      </c>
      <c r="AT46">
        <v>1.21</v>
      </c>
      <c r="AU46">
        <v>1.25</v>
      </c>
    </row>
    <row r="47" spans="1:47">
      <c r="Z47">
        <v>5.67</v>
      </c>
      <c r="AA47">
        <v>0.04</v>
      </c>
      <c r="AB47">
        <v>0.08</v>
      </c>
      <c r="AC47">
        <v>0.14000000000000001</v>
      </c>
      <c r="AD47">
        <v>0.17</v>
      </c>
      <c r="AE47">
        <v>0.22</v>
      </c>
      <c r="AF47">
        <v>0.27</v>
      </c>
      <c r="AG47">
        <v>0.31</v>
      </c>
      <c r="AH47">
        <v>0.37</v>
      </c>
      <c r="AI47">
        <v>0.39</v>
      </c>
      <c r="AJ47">
        <v>0.42</v>
      </c>
      <c r="AK47">
        <v>0.46</v>
      </c>
      <c r="AL47">
        <v>0.52</v>
      </c>
      <c r="AM47">
        <v>0.56999999999999995</v>
      </c>
      <c r="AN47">
        <v>0.63</v>
      </c>
      <c r="AO47">
        <v>0.69</v>
      </c>
      <c r="AP47">
        <v>0.76</v>
      </c>
      <c r="AQ47">
        <v>0.84</v>
      </c>
      <c r="AR47">
        <v>0.92</v>
      </c>
      <c r="AS47">
        <v>1.06</v>
      </c>
      <c r="AT47">
        <v>1.22</v>
      </c>
      <c r="AU47">
        <v>1.26</v>
      </c>
    </row>
    <row r="48" spans="1:47">
      <c r="Z48">
        <v>5.75</v>
      </c>
      <c r="AA48">
        <v>0.04</v>
      </c>
      <c r="AB48">
        <v>0.08</v>
      </c>
      <c r="AC48">
        <v>0.14000000000000001</v>
      </c>
      <c r="AD48">
        <v>0.17</v>
      </c>
      <c r="AE48">
        <v>0.22</v>
      </c>
      <c r="AF48">
        <v>0.27</v>
      </c>
      <c r="AG48">
        <v>0.31</v>
      </c>
      <c r="AH48">
        <v>0.37</v>
      </c>
      <c r="AI48">
        <v>0.39</v>
      </c>
      <c r="AJ48">
        <v>0.42</v>
      </c>
      <c r="AK48">
        <v>0.46</v>
      </c>
      <c r="AL48">
        <v>0.52</v>
      </c>
      <c r="AM48">
        <v>0.57999999999999996</v>
      </c>
      <c r="AN48">
        <v>0.63</v>
      </c>
      <c r="AO48">
        <v>0.69</v>
      </c>
      <c r="AP48">
        <v>0.76</v>
      </c>
      <c r="AQ48">
        <v>0.84</v>
      </c>
      <c r="AR48">
        <v>0.92</v>
      </c>
      <c r="AS48">
        <v>1.06</v>
      </c>
      <c r="AT48">
        <v>1.22</v>
      </c>
      <c r="AU48">
        <v>1.26</v>
      </c>
    </row>
    <row r="49" spans="26:47">
      <c r="Z49">
        <v>5.83</v>
      </c>
      <c r="AA49">
        <v>0.04</v>
      </c>
      <c r="AB49">
        <v>0.08</v>
      </c>
      <c r="AC49">
        <v>0.14000000000000001</v>
      </c>
      <c r="AD49">
        <v>0.18</v>
      </c>
      <c r="AE49">
        <v>0.22</v>
      </c>
      <c r="AF49">
        <v>0.27</v>
      </c>
      <c r="AG49">
        <v>0.31</v>
      </c>
      <c r="AH49">
        <v>0.37</v>
      </c>
      <c r="AI49">
        <v>0.39</v>
      </c>
      <c r="AJ49">
        <v>0.42</v>
      </c>
      <c r="AK49">
        <v>0.46</v>
      </c>
      <c r="AL49">
        <v>0.52</v>
      </c>
      <c r="AM49">
        <v>0.57999999999999996</v>
      </c>
      <c r="AN49">
        <v>0.64</v>
      </c>
      <c r="AO49">
        <v>0.69</v>
      </c>
      <c r="AP49">
        <v>0.76</v>
      </c>
      <c r="AQ49">
        <v>0.84</v>
      </c>
      <c r="AR49">
        <v>0.92</v>
      </c>
      <c r="AS49">
        <v>1.06</v>
      </c>
      <c r="AT49">
        <v>1.22</v>
      </c>
      <c r="AU49">
        <v>1.26</v>
      </c>
    </row>
    <row r="50" spans="26:47">
      <c r="Z50">
        <v>5.92</v>
      </c>
      <c r="AA50">
        <v>0.05</v>
      </c>
      <c r="AB50">
        <v>0.08</v>
      </c>
      <c r="AC50">
        <v>0.14000000000000001</v>
      </c>
      <c r="AD50">
        <v>0.18</v>
      </c>
      <c r="AE50">
        <v>0.22</v>
      </c>
      <c r="AF50">
        <v>0.27</v>
      </c>
      <c r="AG50">
        <v>0.31</v>
      </c>
      <c r="AH50">
        <v>0.37</v>
      </c>
      <c r="AI50">
        <v>0.39</v>
      </c>
      <c r="AJ50">
        <v>0.43</v>
      </c>
      <c r="AK50">
        <v>0.46</v>
      </c>
      <c r="AL50">
        <v>0.52</v>
      </c>
      <c r="AM50">
        <v>0.57999999999999996</v>
      </c>
      <c r="AN50">
        <v>0.64</v>
      </c>
      <c r="AO50">
        <v>0.69</v>
      </c>
      <c r="AP50">
        <v>0.77</v>
      </c>
      <c r="AQ50">
        <v>0.84</v>
      </c>
      <c r="AR50">
        <v>0.92</v>
      </c>
      <c r="AS50">
        <v>1.06</v>
      </c>
      <c r="AT50">
        <v>1.22</v>
      </c>
      <c r="AU50">
        <v>1.27</v>
      </c>
    </row>
    <row r="51" spans="26:47">
      <c r="Z51">
        <v>6</v>
      </c>
      <c r="AA51">
        <v>0.05</v>
      </c>
      <c r="AB51">
        <v>0.09</v>
      </c>
      <c r="AC51">
        <v>0.14000000000000001</v>
      </c>
      <c r="AD51">
        <v>0.18</v>
      </c>
      <c r="AE51">
        <v>0.23</v>
      </c>
      <c r="AF51">
        <v>0.28000000000000003</v>
      </c>
      <c r="AG51">
        <v>0.31</v>
      </c>
      <c r="AH51">
        <v>0.37</v>
      </c>
      <c r="AI51">
        <v>0.39</v>
      </c>
      <c r="AJ51">
        <v>0.43</v>
      </c>
      <c r="AK51">
        <v>0.46</v>
      </c>
      <c r="AL51">
        <v>0.52</v>
      </c>
      <c r="AM51">
        <v>0.57999999999999996</v>
      </c>
      <c r="AN51">
        <v>0.64</v>
      </c>
      <c r="AO51">
        <v>0.69</v>
      </c>
      <c r="AP51">
        <v>0.77</v>
      </c>
      <c r="AQ51">
        <v>0.84</v>
      </c>
      <c r="AR51">
        <v>0.92</v>
      </c>
      <c r="AS51">
        <v>1.06</v>
      </c>
      <c r="AT51">
        <v>1.23</v>
      </c>
      <c r="AU51">
        <v>1.27</v>
      </c>
    </row>
    <row r="52" spans="26:47">
      <c r="Z52">
        <v>6.08</v>
      </c>
      <c r="AA52">
        <v>0.05</v>
      </c>
      <c r="AB52">
        <v>0.09</v>
      </c>
      <c r="AC52">
        <v>0.15</v>
      </c>
      <c r="AD52">
        <v>0.18</v>
      </c>
      <c r="AE52">
        <v>0.23</v>
      </c>
      <c r="AF52">
        <v>0.28000000000000003</v>
      </c>
      <c r="AG52">
        <v>0.31</v>
      </c>
      <c r="AH52">
        <v>0.37</v>
      </c>
      <c r="AI52">
        <v>0.39</v>
      </c>
      <c r="AJ52">
        <v>0.43</v>
      </c>
      <c r="AK52">
        <v>0.46</v>
      </c>
      <c r="AL52">
        <v>0.52</v>
      </c>
      <c r="AM52">
        <v>0.57999999999999996</v>
      </c>
      <c r="AN52">
        <v>0.64</v>
      </c>
      <c r="AO52">
        <v>0.69</v>
      </c>
      <c r="AP52">
        <v>0.77</v>
      </c>
      <c r="AQ52">
        <v>0.84</v>
      </c>
      <c r="AR52">
        <v>0.93</v>
      </c>
      <c r="AS52">
        <v>1.06</v>
      </c>
      <c r="AT52">
        <v>1.23</v>
      </c>
      <c r="AU52">
        <v>1.27</v>
      </c>
    </row>
    <row r="53" spans="26:47">
      <c r="Z53">
        <v>6.17</v>
      </c>
      <c r="AA53">
        <v>0.05</v>
      </c>
      <c r="AB53">
        <v>0.09</v>
      </c>
      <c r="AC53">
        <v>0.15</v>
      </c>
      <c r="AD53">
        <v>0.18</v>
      </c>
      <c r="AE53">
        <v>0.23</v>
      </c>
      <c r="AF53">
        <v>0.28000000000000003</v>
      </c>
      <c r="AG53">
        <v>0.31</v>
      </c>
      <c r="AH53">
        <v>0.37</v>
      </c>
      <c r="AI53">
        <v>0.4</v>
      </c>
      <c r="AJ53">
        <v>0.43</v>
      </c>
      <c r="AK53">
        <v>0.46</v>
      </c>
      <c r="AL53">
        <v>0.52</v>
      </c>
      <c r="AM53">
        <v>0.57999999999999996</v>
      </c>
      <c r="AN53">
        <v>0.64</v>
      </c>
      <c r="AO53">
        <v>0.7</v>
      </c>
      <c r="AP53">
        <v>0.77</v>
      </c>
      <c r="AQ53">
        <v>0.84</v>
      </c>
      <c r="AR53">
        <v>0.93</v>
      </c>
      <c r="AS53">
        <v>1.06</v>
      </c>
      <c r="AT53">
        <v>1.23</v>
      </c>
      <c r="AU53">
        <v>1.28</v>
      </c>
    </row>
    <row r="54" spans="26:47">
      <c r="Z54">
        <v>6.25</v>
      </c>
      <c r="AA54">
        <v>0.05</v>
      </c>
      <c r="AB54">
        <v>0.09</v>
      </c>
      <c r="AC54">
        <v>0.15</v>
      </c>
      <c r="AD54">
        <v>0.18</v>
      </c>
      <c r="AE54">
        <v>0.23</v>
      </c>
      <c r="AF54">
        <v>0.28000000000000003</v>
      </c>
      <c r="AG54">
        <v>0.32</v>
      </c>
      <c r="AH54">
        <v>0.38</v>
      </c>
      <c r="AI54">
        <v>0.4</v>
      </c>
      <c r="AJ54">
        <v>0.43</v>
      </c>
      <c r="AK54">
        <v>0.46</v>
      </c>
      <c r="AL54">
        <v>0.52</v>
      </c>
      <c r="AM54">
        <v>0.57999999999999996</v>
      </c>
      <c r="AN54">
        <v>0.64</v>
      </c>
      <c r="AO54">
        <v>0.7</v>
      </c>
      <c r="AP54">
        <v>0.77</v>
      </c>
      <c r="AQ54">
        <v>0.84</v>
      </c>
      <c r="AR54">
        <v>0.93</v>
      </c>
      <c r="AS54">
        <v>1.06</v>
      </c>
      <c r="AT54">
        <v>1.24</v>
      </c>
      <c r="AU54">
        <v>1.28</v>
      </c>
    </row>
    <row r="55" spans="26:47">
      <c r="Z55">
        <v>6.33</v>
      </c>
      <c r="AA55">
        <v>0.05</v>
      </c>
      <c r="AB55">
        <v>0.09</v>
      </c>
      <c r="AC55">
        <v>0.15</v>
      </c>
      <c r="AD55">
        <v>0.19</v>
      </c>
      <c r="AE55">
        <v>0.23</v>
      </c>
      <c r="AF55">
        <v>0.28000000000000003</v>
      </c>
      <c r="AG55">
        <v>0.32</v>
      </c>
      <c r="AH55">
        <v>0.38</v>
      </c>
      <c r="AI55">
        <v>0.4</v>
      </c>
      <c r="AJ55">
        <v>0.43</v>
      </c>
      <c r="AK55">
        <v>0.46</v>
      </c>
      <c r="AL55">
        <v>0.53</v>
      </c>
      <c r="AM55">
        <v>0.57999999999999996</v>
      </c>
      <c r="AN55">
        <v>0.64</v>
      </c>
      <c r="AO55">
        <v>0.7</v>
      </c>
      <c r="AP55">
        <v>0.77</v>
      </c>
      <c r="AQ55">
        <v>0.85</v>
      </c>
      <c r="AR55">
        <v>0.93</v>
      </c>
      <c r="AS55">
        <v>1.06</v>
      </c>
      <c r="AT55">
        <v>1.24</v>
      </c>
      <c r="AU55">
        <v>1.28</v>
      </c>
    </row>
    <row r="56" spans="26:47">
      <c r="Z56">
        <v>6.42</v>
      </c>
      <c r="AA56">
        <v>0.05</v>
      </c>
      <c r="AB56">
        <v>0.09</v>
      </c>
      <c r="AC56">
        <v>0.15</v>
      </c>
      <c r="AD56">
        <v>0.19</v>
      </c>
      <c r="AE56">
        <v>0.23</v>
      </c>
      <c r="AF56">
        <v>0.28000000000000003</v>
      </c>
      <c r="AG56">
        <v>0.32</v>
      </c>
      <c r="AH56">
        <v>0.38</v>
      </c>
      <c r="AI56">
        <v>0.4</v>
      </c>
      <c r="AJ56">
        <v>0.43</v>
      </c>
      <c r="AK56">
        <v>0.46</v>
      </c>
      <c r="AL56">
        <v>0.53</v>
      </c>
      <c r="AM56">
        <v>0.57999999999999996</v>
      </c>
      <c r="AN56">
        <v>0.65</v>
      </c>
      <c r="AO56">
        <v>0.7</v>
      </c>
      <c r="AP56">
        <v>0.77</v>
      </c>
      <c r="AQ56">
        <v>0.85</v>
      </c>
      <c r="AR56">
        <v>0.93</v>
      </c>
      <c r="AS56">
        <v>1.06</v>
      </c>
      <c r="AT56">
        <v>1.24</v>
      </c>
      <c r="AU56">
        <v>1.29</v>
      </c>
    </row>
    <row r="57" spans="26:47">
      <c r="Z57">
        <v>6.5</v>
      </c>
      <c r="AA57">
        <v>0.06</v>
      </c>
      <c r="AB57">
        <v>0.09</v>
      </c>
      <c r="AC57">
        <v>0.15</v>
      </c>
      <c r="AD57">
        <v>0.19</v>
      </c>
      <c r="AE57">
        <v>0.24</v>
      </c>
      <c r="AF57">
        <v>0.28999999999999998</v>
      </c>
      <c r="AG57">
        <v>0.32</v>
      </c>
      <c r="AH57">
        <v>0.38</v>
      </c>
      <c r="AI57">
        <v>0.4</v>
      </c>
      <c r="AJ57">
        <v>0.43</v>
      </c>
      <c r="AK57">
        <v>0.46</v>
      </c>
      <c r="AL57">
        <v>0.53</v>
      </c>
      <c r="AM57">
        <v>0.59</v>
      </c>
      <c r="AN57">
        <v>0.65</v>
      </c>
      <c r="AO57">
        <v>0.7</v>
      </c>
      <c r="AP57">
        <v>0.77</v>
      </c>
      <c r="AQ57">
        <v>0.85</v>
      </c>
      <c r="AR57">
        <v>0.93</v>
      </c>
      <c r="AS57">
        <v>1.06</v>
      </c>
      <c r="AT57">
        <v>1.25</v>
      </c>
      <c r="AU57">
        <v>1.29</v>
      </c>
    </row>
    <row r="58" spans="26:47">
      <c r="Z58">
        <v>6.58</v>
      </c>
      <c r="AA58">
        <v>0.06</v>
      </c>
      <c r="AB58">
        <v>0.1</v>
      </c>
      <c r="AC58">
        <v>0.16</v>
      </c>
      <c r="AD58">
        <v>0.19</v>
      </c>
      <c r="AE58">
        <v>0.24</v>
      </c>
      <c r="AF58">
        <v>0.28999999999999998</v>
      </c>
      <c r="AG58">
        <v>0.32</v>
      </c>
      <c r="AH58">
        <v>0.38</v>
      </c>
      <c r="AI58">
        <v>0.4</v>
      </c>
      <c r="AJ58">
        <v>0.43</v>
      </c>
      <c r="AK58">
        <v>0.47</v>
      </c>
      <c r="AL58">
        <v>0.53</v>
      </c>
      <c r="AM58">
        <v>0.59</v>
      </c>
      <c r="AN58">
        <v>0.65</v>
      </c>
      <c r="AO58">
        <v>0.7</v>
      </c>
      <c r="AP58">
        <v>0.77</v>
      </c>
      <c r="AQ58">
        <v>0.85</v>
      </c>
      <c r="AR58">
        <v>0.93</v>
      </c>
      <c r="AS58">
        <v>1.06</v>
      </c>
      <c r="AT58">
        <v>1.25</v>
      </c>
      <c r="AU58">
        <v>1.3</v>
      </c>
    </row>
    <row r="59" spans="26:47">
      <c r="Z59">
        <v>6.67</v>
      </c>
      <c r="AA59">
        <v>0.06</v>
      </c>
      <c r="AB59">
        <v>0.1</v>
      </c>
      <c r="AC59">
        <v>0.16</v>
      </c>
      <c r="AD59">
        <v>0.19</v>
      </c>
      <c r="AE59">
        <v>0.24</v>
      </c>
      <c r="AF59">
        <v>0.28999999999999998</v>
      </c>
      <c r="AG59">
        <v>0.32</v>
      </c>
      <c r="AH59">
        <v>0.38</v>
      </c>
      <c r="AI59">
        <v>0.4</v>
      </c>
      <c r="AJ59">
        <v>0.44</v>
      </c>
      <c r="AK59">
        <v>0.47</v>
      </c>
      <c r="AL59">
        <v>0.53</v>
      </c>
      <c r="AM59">
        <v>0.59</v>
      </c>
      <c r="AN59">
        <v>0.65</v>
      </c>
      <c r="AO59">
        <v>0.71</v>
      </c>
      <c r="AP59">
        <v>0.78</v>
      </c>
      <c r="AQ59">
        <v>0.85</v>
      </c>
      <c r="AR59">
        <v>0.93</v>
      </c>
      <c r="AS59">
        <v>1.06</v>
      </c>
      <c r="AT59">
        <v>1.26</v>
      </c>
      <c r="AU59">
        <v>1.3</v>
      </c>
    </row>
    <row r="60" spans="26:47">
      <c r="Z60">
        <v>6.75</v>
      </c>
      <c r="AA60">
        <v>0.06</v>
      </c>
      <c r="AB60">
        <v>0.1</v>
      </c>
      <c r="AC60">
        <v>0.16</v>
      </c>
      <c r="AD60">
        <v>0.2</v>
      </c>
      <c r="AE60">
        <v>0.24</v>
      </c>
      <c r="AF60">
        <v>0.28999999999999998</v>
      </c>
      <c r="AG60">
        <v>0.33</v>
      </c>
      <c r="AH60">
        <v>0.39</v>
      </c>
      <c r="AI60">
        <v>0.41</v>
      </c>
      <c r="AJ60">
        <v>0.44</v>
      </c>
      <c r="AK60">
        <v>0.47</v>
      </c>
      <c r="AL60">
        <v>0.54</v>
      </c>
      <c r="AM60">
        <v>0.59</v>
      </c>
      <c r="AN60">
        <v>0.65</v>
      </c>
      <c r="AO60">
        <v>0.71</v>
      </c>
      <c r="AP60">
        <v>0.78</v>
      </c>
      <c r="AQ60">
        <v>0.85</v>
      </c>
      <c r="AR60">
        <v>0.94</v>
      </c>
      <c r="AS60">
        <v>1.06</v>
      </c>
      <c r="AT60">
        <v>1.26</v>
      </c>
      <c r="AU60">
        <v>1.31</v>
      </c>
    </row>
    <row r="61" spans="26:47">
      <c r="Z61">
        <v>6.83</v>
      </c>
      <c r="AA61">
        <v>0.06</v>
      </c>
      <c r="AB61">
        <v>0.1</v>
      </c>
      <c r="AC61">
        <v>0.16</v>
      </c>
      <c r="AD61">
        <v>0.2</v>
      </c>
      <c r="AE61">
        <v>0.24</v>
      </c>
      <c r="AF61">
        <v>0.3</v>
      </c>
      <c r="AG61">
        <v>0.33</v>
      </c>
      <c r="AH61">
        <v>0.39</v>
      </c>
      <c r="AI61">
        <v>0.41</v>
      </c>
      <c r="AJ61">
        <v>0.44</v>
      </c>
      <c r="AK61">
        <v>0.47</v>
      </c>
      <c r="AL61">
        <v>0.54</v>
      </c>
      <c r="AM61">
        <v>0.6</v>
      </c>
      <c r="AN61">
        <v>0.66</v>
      </c>
      <c r="AO61">
        <v>0.71</v>
      </c>
      <c r="AP61">
        <v>0.78</v>
      </c>
      <c r="AQ61">
        <v>0.86</v>
      </c>
      <c r="AR61">
        <v>0.94</v>
      </c>
      <c r="AS61">
        <v>1.07</v>
      </c>
      <c r="AT61">
        <v>1.26</v>
      </c>
      <c r="AU61">
        <v>1.31</v>
      </c>
    </row>
    <row r="62" spans="26:47">
      <c r="Z62">
        <v>6.92</v>
      </c>
      <c r="AA62">
        <v>0.06</v>
      </c>
      <c r="AB62">
        <v>0.1</v>
      </c>
      <c r="AC62">
        <v>0.17</v>
      </c>
      <c r="AD62">
        <v>0.2</v>
      </c>
      <c r="AE62">
        <v>0.25</v>
      </c>
      <c r="AF62">
        <v>0.3</v>
      </c>
      <c r="AG62">
        <v>0.33</v>
      </c>
      <c r="AH62">
        <v>0.39</v>
      </c>
      <c r="AI62">
        <v>0.41</v>
      </c>
      <c r="AJ62">
        <v>0.44</v>
      </c>
      <c r="AK62">
        <v>0.48</v>
      </c>
      <c r="AL62">
        <v>0.54</v>
      </c>
      <c r="AM62">
        <v>0.6</v>
      </c>
      <c r="AN62">
        <v>0.66</v>
      </c>
      <c r="AO62">
        <v>0.71</v>
      </c>
      <c r="AP62">
        <v>0.78</v>
      </c>
      <c r="AQ62">
        <v>0.86</v>
      </c>
      <c r="AR62">
        <v>0.94</v>
      </c>
      <c r="AS62">
        <v>1.07</v>
      </c>
      <c r="AT62">
        <v>1.27</v>
      </c>
      <c r="AU62">
        <v>1.32</v>
      </c>
    </row>
    <row r="63" spans="26:47">
      <c r="Z63">
        <v>7</v>
      </c>
      <c r="AA63">
        <v>7.0000000000000007E-2</v>
      </c>
      <c r="AB63">
        <v>0.11</v>
      </c>
      <c r="AC63">
        <v>0.17</v>
      </c>
      <c r="AD63">
        <v>0.2</v>
      </c>
      <c r="AE63">
        <v>0.25</v>
      </c>
      <c r="AF63">
        <v>0.3</v>
      </c>
      <c r="AG63">
        <v>0.33</v>
      </c>
      <c r="AH63">
        <v>0.39</v>
      </c>
      <c r="AI63">
        <v>0.41</v>
      </c>
      <c r="AJ63">
        <v>0.45</v>
      </c>
      <c r="AK63">
        <v>0.48</v>
      </c>
      <c r="AL63">
        <v>0.54</v>
      </c>
      <c r="AM63">
        <v>0.6</v>
      </c>
      <c r="AN63">
        <v>0.66</v>
      </c>
      <c r="AO63">
        <v>0.72</v>
      </c>
      <c r="AP63">
        <v>0.78</v>
      </c>
      <c r="AQ63">
        <v>0.86</v>
      </c>
      <c r="AR63">
        <v>0.94</v>
      </c>
      <c r="AS63">
        <v>1.07</v>
      </c>
      <c r="AT63">
        <v>1.27</v>
      </c>
      <c r="AU63">
        <v>1.32</v>
      </c>
    </row>
    <row r="64" spans="26:47">
      <c r="Z64">
        <v>7.08</v>
      </c>
      <c r="AA64">
        <v>7.0000000000000007E-2</v>
      </c>
      <c r="AB64">
        <v>0.11</v>
      </c>
      <c r="AC64">
        <v>0.17</v>
      </c>
      <c r="AD64">
        <v>0.2</v>
      </c>
      <c r="AE64">
        <v>0.25</v>
      </c>
      <c r="AF64">
        <v>0.31</v>
      </c>
      <c r="AG64">
        <v>0.34</v>
      </c>
      <c r="AH64">
        <v>0.4</v>
      </c>
      <c r="AI64">
        <v>0.42</v>
      </c>
      <c r="AJ64">
        <v>0.45</v>
      </c>
      <c r="AK64">
        <v>0.48</v>
      </c>
      <c r="AL64">
        <v>0.55000000000000004</v>
      </c>
      <c r="AM64">
        <v>0.61</v>
      </c>
      <c r="AN64">
        <v>0.67</v>
      </c>
      <c r="AO64">
        <v>0.72</v>
      </c>
      <c r="AP64">
        <v>0.79</v>
      </c>
      <c r="AQ64">
        <v>0.86</v>
      </c>
      <c r="AR64">
        <v>0.94</v>
      </c>
      <c r="AS64">
        <v>1.07</v>
      </c>
      <c r="AT64">
        <v>1.28</v>
      </c>
      <c r="AU64">
        <v>1.33</v>
      </c>
    </row>
    <row r="65" spans="26:47">
      <c r="Z65">
        <v>7.17</v>
      </c>
      <c r="AA65">
        <v>7.0000000000000007E-2</v>
      </c>
      <c r="AB65">
        <v>0.11</v>
      </c>
      <c r="AC65">
        <v>0.17</v>
      </c>
      <c r="AD65">
        <v>0.21</v>
      </c>
      <c r="AE65">
        <v>0.25</v>
      </c>
      <c r="AF65">
        <v>0.31</v>
      </c>
      <c r="AG65">
        <v>0.34</v>
      </c>
      <c r="AH65">
        <v>0.4</v>
      </c>
      <c r="AI65">
        <v>0.42</v>
      </c>
      <c r="AJ65">
        <v>0.45</v>
      </c>
      <c r="AK65">
        <v>0.48</v>
      </c>
      <c r="AL65">
        <v>0.55000000000000004</v>
      </c>
      <c r="AM65">
        <v>0.61</v>
      </c>
      <c r="AN65">
        <v>0.67</v>
      </c>
      <c r="AO65">
        <v>0.72</v>
      </c>
      <c r="AP65">
        <v>0.79</v>
      </c>
      <c r="AQ65">
        <v>0.87</v>
      </c>
      <c r="AR65">
        <v>0.95</v>
      </c>
      <c r="AS65">
        <v>1.07</v>
      </c>
      <c r="AT65">
        <v>1.28</v>
      </c>
      <c r="AU65">
        <v>1.33</v>
      </c>
    </row>
    <row r="66" spans="26:47">
      <c r="Z66">
        <v>7.25</v>
      </c>
      <c r="AA66">
        <v>7.0000000000000007E-2</v>
      </c>
      <c r="AB66">
        <v>0.11</v>
      </c>
      <c r="AC66">
        <v>0.17</v>
      </c>
      <c r="AD66">
        <v>0.21</v>
      </c>
      <c r="AE66">
        <v>0.26</v>
      </c>
      <c r="AF66">
        <v>0.31</v>
      </c>
      <c r="AG66">
        <v>0.34</v>
      </c>
      <c r="AH66">
        <v>0.4</v>
      </c>
      <c r="AI66">
        <v>0.42</v>
      </c>
      <c r="AJ66">
        <v>0.45</v>
      </c>
      <c r="AK66">
        <v>0.49</v>
      </c>
      <c r="AL66">
        <v>0.55000000000000004</v>
      </c>
      <c r="AM66">
        <v>0.61</v>
      </c>
      <c r="AN66">
        <v>0.67</v>
      </c>
      <c r="AO66">
        <v>0.73</v>
      </c>
      <c r="AP66">
        <v>0.79</v>
      </c>
      <c r="AQ66">
        <v>0.87</v>
      </c>
      <c r="AR66">
        <v>0.95</v>
      </c>
      <c r="AS66">
        <v>1.07</v>
      </c>
      <c r="AT66">
        <v>1.29</v>
      </c>
      <c r="AU66">
        <v>1.34</v>
      </c>
    </row>
    <row r="67" spans="26:47">
      <c r="Z67">
        <v>7.33</v>
      </c>
      <c r="AA67">
        <v>7.0000000000000007E-2</v>
      </c>
      <c r="AB67">
        <v>0.11</v>
      </c>
      <c r="AC67">
        <v>0.18</v>
      </c>
      <c r="AD67">
        <v>0.21</v>
      </c>
      <c r="AE67">
        <v>0.26</v>
      </c>
      <c r="AF67">
        <v>0.31</v>
      </c>
      <c r="AG67">
        <v>0.35</v>
      </c>
      <c r="AH67">
        <v>0.41</v>
      </c>
      <c r="AI67">
        <v>0.43</v>
      </c>
      <c r="AJ67">
        <v>0.46</v>
      </c>
      <c r="AK67">
        <v>0.49</v>
      </c>
      <c r="AL67">
        <v>0.56000000000000005</v>
      </c>
      <c r="AM67">
        <v>0.62</v>
      </c>
      <c r="AN67">
        <v>0.68</v>
      </c>
      <c r="AO67">
        <v>0.73</v>
      </c>
      <c r="AP67">
        <v>0.8</v>
      </c>
      <c r="AQ67">
        <v>0.87</v>
      </c>
      <c r="AR67">
        <v>0.95</v>
      </c>
      <c r="AS67">
        <v>1.07</v>
      </c>
      <c r="AT67">
        <v>1.29</v>
      </c>
      <c r="AU67">
        <v>1.34</v>
      </c>
    </row>
    <row r="68" spans="26:47">
      <c r="Z68">
        <v>7.42</v>
      </c>
      <c r="AA68">
        <v>7.0000000000000007E-2</v>
      </c>
      <c r="AB68">
        <v>0.12</v>
      </c>
      <c r="AC68">
        <v>0.18</v>
      </c>
      <c r="AD68">
        <v>0.21</v>
      </c>
      <c r="AE68">
        <v>0.26</v>
      </c>
      <c r="AF68">
        <v>0.32</v>
      </c>
      <c r="AG68">
        <v>0.35</v>
      </c>
      <c r="AH68">
        <v>0.41</v>
      </c>
      <c r="AI68">
        <v>0.43</v>
      </c>
      <c r="AJ68">
        <v>0.46</v>
      </c>
      <c r="AK68">
        <v>0.49</v>
      </c>
      <c r="AL68">
        <v>0.56000000000000005</v>
      </c>
      <c r="AM68">
        <v>0.62</v>
      </c>
      <c r="AN68">
        <v>0.68</v>
      </c>
      <c r="AO68">
        <v>0.73</v>
      </c>
      <c r="AP68">
        <v>0.8</v>
      </c>
      <c r="AQ68">
        <v>0.87</v>
      </c>
      <c r="AR68">
        <v>0.95</v>
      </c>
      <c r="AS68">
        <v>1.08</v>
      </c>
      <c r="AT68">
        <v>1.3</v>
      </c>
      <c r="AU68">
        <v>1.35</v>
      </c>
    </row>
    <row r="69" spans="26:47">
      <c r="Z69">
        <v>7.5</v>
      </c>
      <c r="AA69">
        <v>0.08</v>
      </c>
      <c r="AB69">
        <v>0.12</v>
      </c>
      <c r="AC69">
        <v>0.18</v>
      </c>
      <c r="AD69">
        <v>0.22</v>
      </c>
      <c r="AE69">
        <v>0.27</v>
      </c>
      <c r="AF69">
        <v>0.32</v>
      </c>
      <c r="AG69">
        <v>0.35</v>
      </c>
      <c r="AH69">
        <v>0.41</v>
      </c>
      <c r="AI69">
        <v>0.43</v>
      </c>
      <c r="AJ69">
        <v>0.46</v>
      </c>
      <c r="AK69">
        <v>0.5</v>
      </c>
      <c r="AL69">
        <v>0.56000000000000005</v>
      </c>
      <c r="AM69">
        <v>0.62</v>
      </c>
      <c r="AN69">
        <v>0.68</v>
      </c>
      <c r="AO69">
        <v>0.74</v>
      </c>
      <c r="AP69">
        <v>0.8</v>
      </c>
      <c r="AQ69">
        <v>0.88</v>
      </c>
      <c r="AR69">
        <v>0.96</v>
      </c>
      <c r="AS69">
        <v>1.08</v>
      </c>
      <c r="AT69">
        <v>1.3</v>
      </c>
      <c r="AU69">
        <v>1.35</v>
      </c>
    </row>
    <row r="70" spans="26:47">
      <c r="Z70">
        <v>7.58</v>
      </c>
      <c r="AA70">
        <v>0.08</v>
      </c>
      <c r="AB70">
        <v>0.12</v>
      </c>
      <c r="AC70">
        <v>0.18</v>
      </c>
      <c r="AD70">
        <v>0.22</v>
      </c>
      <c r="AE70">
        <v>0.27</v>
      </c>
      <c r="AF70">
        <v>0.33</v>
      </c>
      <c r="AG70">
        <v>0.36</v>
      </c>
      <c r="AH70">
        <v>0.42</v>
      </c>
      <c r="AI70">
        <v>0.44</v>
      </c>
      <c r="AJ70">
        <v>0.47</v>
      </c>
      <c r="AK70">
        <v>0.5</v>
      </c>
      <c r="AL70">
        <v>0.56999999999999995</v>
      </c>
      <c r="AM70">
        <v>0.63</v>
      </c>
      <c r="AN70">
        <v>0.69</v>
      </c>
      <c r="AO70">
        <v>0.74</v>
      </c>
      <c r="AP70">
        <v>0.81</v>
      </c>
      <c r="AQ70">
        <v>0.88</v>
      </c>
      <c r="AR70">
        <v>0.96</v>
      </c>
      <c r="AS70">
        <v>1.08</v>
      </c>
      <c r="AT70">
        <v>1.31</v>
      </c>
      <c r="AU70">
        <v>1.36</v>
      </c>
    </row>
    <row r="71" spans="26:47">
      <c r="Z71">
        <v>7.67</v>
      </c>
      <c r="AA71">
        <v>0.08</v>
      </c>
      <c r="AB71">
        <v>0.12</v>
      </c>
      <c r="AC71">
        <v>0.19</v>
      </c>
      <c r="AD71">
        <v>0.22</v>
      </c>
      <c r="AE71">
        <v>0.27</v>
      </c>
      <c r="AF71">
        <v>0.33</v>
      </c>
      <c r="AG71">
        <v>0.36</v>
      </c>
      <c r="AH71">
        <v>0.42</v>
      </c>
      <c r="AI71">
        <v>0.44</v>
      </c>
      <c r="AJ71">
        <v>0.47</v>
      </c>
      <c r="AK71">
        <v>0.51</v>
      </c>
      <c r="AL71">
        <v>0.56999999999999995</v>
      </c>
      <c r="AM71">
        <v>0.63</v>
      </c>
      <c r="AN71">
        <v>0.69</v>
      </c>
      <c r="AO71">
        <v>0.74</v>
      </c>
      <c r="AP71">
        <v>0.81</v>
      </c>
      <c r="AQ71">
        <v>0.88</v>
      </c>
      <c r="AR71">
        <v>0.96</v>
      </c>
      <c r="AS71">
        <v>1.08</v>
      </c>
      <c r="AT71">
        <v>1.31</v>
      </c>
      <c r="AU71">
        <v>1.37</v>
      </c>
    </row>
    <row r="72" spans="26:47">
      <c r="Z72">
        <v>7.75</v>
      </c>
      <c r="AA72">
        <v>0.08</v>
      </c>
      <c r="AB72">
        <v>0.13</v>
      </c>
      <c r="AC72">
        <v>0.19</v>
      </c>
      <c r="AD72">
        <v>0.23</v>
      </c>
      <c r="AE72">
        <v>0.27</v>
      </c>
      <c r="AF72">
        <v>0.33</v>
      </c>
      <c r="AG72">
        <v>0.36</v>
      </c>
      <c r="AH72">
        <v>0.42</v>
      </c>
      <c r="AI72">
        <v>0.44</v>
      </c>
      <c r="AJ72">
        <v>0.48</v>
      </c>
      <c r="AK72">
        <v>0.51</v>
      </c>
      <c r="AL72">
        <v>0.57999999999999996</v>
      </c>
      <c r="AM72">
        <v>0.64</v>
      </c>
      <c r="AN72">
        <v>0.7</v>
      </c>
      <c r="AO72">
        <v>0.75</v>
      </c>
      <c r="AP72">
        <v>0.81</v>
      </c>
      <c r="AQ72">
        <v>0.89</v>
      </c>
      <c r="AR72">
        <v>0.96</v>
      </c>
      <c r="AS72">
        <v>1.0900000000000001</v>
      </c>
      <c r="AT72">
        <v>1.32</v>
      </c>
      <c r="AU72">
        <v>1.37</v>
      </c>
    </row>
    <row r="73" spans="26:47">
      <c r="Z73">
        <v>7.83</v>
      </c>
      <c r="AA73">
        <v>0.08</v>
      </c>
      <c r="AB73">
        <v>0.13</v>
      </c>
      <c r="AC73">
        <v>0.19</v>
      </c>
      <c r="AD73">
        <v>0.23</v>
      </c>
      <c r="AE73">
        <v>0.28000000000000003</v>
      </c>
      <c r="AF73">
        <v>0.34</v>
      </c>
      <c r="AG73">
        <v>0.37</v>
      </c>
      <c r="AH73">
        <v>0.43</v>
      </c>
      <c r="AI73">
        <v>0.45</v>
      </c>
      <c r="AJ73">
        <v>0.48</v>
      </c>
      <c r="AK73">
        <v>0.51</v>
      </c>
      <c r="AL73">
        <v>0.57999999999999996</v>
      </c>
      <c r="AM73">
        <v>0.64</v>
      </c>
      <c r="AN73">
        <v>0.7</v>
      </c>
      <c r="AO73">
        <v>0.75</v>
      </c>
      <c r="AP73">
        <v>0.82</v>
      </c>
      <c r="AQ73">
        <v>0.89</v>
      </c>
      <c r="AR73">
        <v>0.97</v>
      </c>
      <c r="AS73">
        <v>1.0900000000000001</v>
      </c>
      <c r="AT73">
        <v>1.33</v>
      </c>
      <c r="AU73">
        <v>1.38</v>
      </c>
    </row>
    <row r="74" spans="26:47">
      <c r="Z74">
        <v>7.92</v>
      </c>
      <c r="AA74">
        <v>0.09</v>
      </c>
      <c r="AB74">
        <v>0.13</v>
      </c>
      <c r="AC74">
        <v>0.2</v>
      </c>
      <c r="AD74">
        <v>0.23</v>
      </c>
      <c r="AE74">
        <v>0.28000000000000003</v>
      </c>
      <c r="AF74">
        <v>0.34</v>
      </c>
      <c r="AG74">
        <v>0.37</v>
      </c>
      <c r="AH74">
        <v>0.43</v>
      </c>
      <c r="AI74">
        <v>0.45</v>
      </c>
      <c r="AJ74">
        <v>0.49</v>
      </c>
      <c r="AK74">
        <v>0.52</v>
      </c>
      <c r="AL74">
        <v>0.59</v>
      </c>
      <c r="AM74">
        <v>0.65</v>
      </c>
      <c r="AN74">
        <v>0.71</v>
      </c>
      <c r="AO74">
        <v>0.76</v>
      </c>
      <c r="AP74">
        <v>0.82</v>
      </c>
      <c r="AQ74">
        <v>0.9</v>
      </c>
      <c r="AR74">
        <v>0.97</v>
      </c>
      <c r="AS74">
        <v>1.0900000000000001</v>
      </c>
      <c r="AT74">
        <v>1.33</v>
      </c>
      <c r="AU74">
        <v>1.39</v>
      </c>
    </row>
    <row r="75" spans="26:47">
      <c r="Z75">
        <v>8</v>
      </c>
      <c r="AA75">
        <v>0.09</v>
      </c>
      <c r="AB75">
        <v>0.13</v>
      </c>
      <c r="AC75">
        <v>0.2</v>
      </c>
      <c r="AD75">
        <v>0.23</v>
      </c>
      <c r="AE75">
        <v>0.28999999999999998</v>
      </c>
      <c r="AF75">
        <v>0.34</v>
      </c>
      <c r="AG75">
        <v>0.38</v>
      </c>
      <c r="AH75">
        <v>0.43</v>
      </c>
      <c r="AI75">
        <v>0.46</v>
      </c>
      <c r="AJ75">
        <v>0.49</v>
      </c>
      <c r="AK75">
        <v>0.52</v>
      </c>
      <c r="AL75">
        <v>0.59</v>
      </c>
      <c r="AM75">
        <v>0.65</v>
      </c>
      <c r="AN75">
        <v>0.71</v>
      </c>
      <c r="AO75">
        <v>0.76</v>
      </c>
      <c r="AP75">
        <v>0.82</v>
      </c>
      <c r="AQ75">
        <v>0.9</v>
      </c>
      <c r="AR75">
        <v>0.97</v>
      </c>
      <c r="AS75">
        <v>1.0900000000000001</v>
      </c>
      <c r="AT75">
        <v>1.34</v>
      </c>
      <c r="AU75">
        <v>1.39</v>
      </c>
    </row>
    <row r="76" spans="26:47">
      <c r="Z76">
        <v>8.08</v>
      </c>
      <c r="AA76">
        <v>0.09</v>
      </c>
      <c r="AB76">
        <v>0.13</v>
      </c>
      <c r="AC76">
        <v>0.2</v>
      </c>
      <c r="AD76">
        <v>0.24</v>
      </c>
      <c r="AE76">
        <v>0.28999999999999998</v>
      </c>
      <c r="AF76">
        <v>0.35</v>
      </c>
      <c r="AG76">
        <v>0.38</v>
      </c>
      <c r="AH76">
        <v>0.44</v>
      </c>
      <c r="AI76">
        <v>0.46</v>
      </c>
      <c r="AJ76">
        <v>0.49</v>
      </c>
      <c r="AK76">
        <v>0.53</v>
      </c>
      <c r="AL76">
        <v>0.6</v>
      </c>
      <c r="AM76">
        <v>0.66</v>
      </c>
      <c r="AN76">
        <v>0.72</v>
      </c>
      <c r="AO76">
        <v>0.77</v>
      </c>
      <c r="AP76">
        <v>0.83</v>
      </c>
      <c r="AQ76">
        <v>0.9</v>
      </c>
      <c r="AR76">
        <v>0.98</v>
      </c>
      <c r="AS76">
        <v>1.1000000000000001</v>
      </c>
      <c r="AT76">
        <v>1.34</v>
      </c>
      <c r="AU76">
        <v>1.4</v>
      </c>
    </row>
    <row r="77" spans="26:47">
      <c r="Z77">
        <v>8.17</v>
      </c>
      <c r="AA77">
        <v>0.09</v>
      </c>
      <c r="AB77">
        <v>0.14000000000000001</v>
      </c>
      <c r="AC77">
        <v>0.2</v>
      </c>
      <c r="AD77">
        <v>0.24</v>
      </c>
      <c r="AE77">
        <v>0.28999999999999998</v>
      </c>
      <c r="AF77">
        <v>0.35</v>
      </c>
      <c r="AG77">
        <v>0.39</v>
      </c>
      <c r="AH77">
        <v>0.44</v>
      </c>
      <c r="AI77">
        <v>0.47</v>
      </c>
      <c r="AJ77">
        <v>0.5</v>
      </c>
      <c r="AK77">
        <v>0.53</v>
      </c>
      <c r="AL77">
        <v>0.6</v>
      </c>
      <c r="AM77">
        <v>0.66</v>
      </c>
      <c r="AN77">
        <v>0.72</v>
      </c>
      <c r="AO77">
        <v>0.77</v>
      </c>
      <c r="AP77">
        <v>0.83</v>
      </c>
      <c r="AQ77">
        <v>0.91</v>
      </c>
      <c r="AR77">
        <v>0.98</v>
      </c>
      <c r="AS77">
        <v>1.1000000000000001</v>
      </c>
      <c r="AT77">
        <v>1.35</v>
      </c>
      <c r="AU77">
        <v>1.41</v>
      </c>
    </row>
    <row r="78" spans="26:47">
      <c r="Z78">
        <v>8.25</v>
      </c>
      <c r="AA78">
        <v>0.1</v>
      </c>
      <c r="AB78">
        <v>0.14000000000000001</v>
      </c>
      <c r="AC78">
        <v>0.21</v>
      </c>
      <c r="AD78">
        <v>0.24</v>
      </c>
      <c r="AE78">
        <v>0.3</v>
      </c>
      <c r="AF78">
        <v>0.36</v>
      </c>
      <c r="AG78">
        <v>0.39</v>
      </c>
      <c r="AH78">
        <v>0.45</v>
      </c>
      <c r="AI78">
        <v>0.47</v>
      </c>
      <c r="AJ78">
        <v>0.5</v>
      </c>
      <c r="AK78">
        <v>0.54</v>
      </c>
      <c r="AL78">
        <v>0.61</v>
      </c>
      <c r="AM78">
        <v>0.67</v>
      </c>
      <c r="AN78">
        <v>0.73</v>
      </c>
      <c r="AO78">
        <v>0.78</v>
      </c>
      <c r="AP78">
        <v>0.84</v>
      </c>
      <c r="AQ78">
        <v>0.91</v>
      </c>
      <c r="AR78">
        <v>0.99</v>
      </c>
      <c r="AS78">
        <v>1.1000000000000001</v>
      </c>
      <c r="AT78">
        <v>1.36</v>
      </c>
      <c r="AU78">
        <v>1.41</v>
      </c>
    </row>
    <row r="79" spans="26:47">
      <c r="Z79">
        <v>8.33</v>
      </c>
      <c r="AA79">
        <v>0.1</v>
      </c>
      <c r="AB79">
        <v>0.14000000000000001</v>
      </c>
      <c r="AC79">
        <v>0.21</v>
      </c>
      <c r="AD79">
        <v>0.25</v>
      </c>
      <c r="AE79">
        <v>0.3</v>
      </c>
      <c r="AF79">
        <v>0.36</v>
      </c>
      <c r="AG79">
        <v>0.39</v>
      </c>
      <c r="AH79">
        <v>0.45</v>
      </c>
      <c r="AI79">
        <v>0.48</v>
      </c>
      <c r="AJ79">
        <v>0.51</v>
      </c>
      <c r="AK79">
        <v>0.55000000000000004</v>
      </c>
      <c r="AL79">
        <v>0.61</v>
      </c>
      <c r="AM79">
        <v>0.67</v>
      </c>
      <c r="AN79">
        <v>0.73</v>
      </c>
      <c r="AO79">
        <v>0.78</v>
      </c>
      <c r="AP79">
        <v>0.84</v>
      </c>
      <c r="AQ79">
        <v>0.92</v>
      </c>
      <c r="AR79">
        <v>0.99</v>
      </c>
      <c r="AS79">
        <v>1.1000000000000001</v>
      </c>
      <c r="AT79">
        <v>1.36</v>
      </c>
      <c r="AU79">
        <v>1.42</v>
      </c>
    </row>
    <row r="80" spans="26:47">
      <c r="Z80">
        <v>8.42</v>
      </c>
      <c r="AA80">
        <v>0.1</v>
      </c>
      <c r="AB80">
        <v>0.14000000000000001</v>
      </c>
      <c r="AC80">
        <v>0.21</v>
      </c>
      <c r="AD80">
        <v>0.25</v>
      </c>
      <c r="AE80">
        <v>0.3</v>
      </c>
      <c r="AF80">
        <v>0.37</v>
      </c>
      <c r="AG80">
        <v>0.4</v>
      </c>
      <c r="AH80">
        <v>0.46</v>
      </c>
      <c r="AI80">
        <v>0.48</v>
      </c>
      <c r="AJ80">
        <v>0.52</v>
      </c>
      <c r="AK80">
        <v>0.55000000000000004</v>
      </c>
      <c r="AL80">
        <v>0.62</v>
      </c>
      <c r="AM80">
        <v>0.68</v>
      </c>
      <c r="AN80">
        <v>0.74</v>
      </c>
      <c r="AO80">
        <v>0.79</v>
      </c>
      <c r="AP80">
        <v>0.85</v>
      </c>
      <c r="AQ80">
        <v>0.92</v>
      </c>
      <c r="AR80">
        <v>0.99</v>
      </c>
      <c r="AS80">
        <v>1.1100000000000001</v>
      </c>
      <c r="AT80">
        <v>1.37</v>
      </c>
      <c r="AU80">
        <v>1.43</v>
      </c>
    </row>
    <row r="81" spans="26:47">
      <c r="Z81">
        <v>8.5</v>
      </c>
      <c r="AA81">
        <v>0.1</v>
      </c>
      <c r="AB81">
        <v>0.15</v>
      </c>
      <c r="AC81">
        <v>0.22</v>
      </c>
      <c r="AD81">
        <v>0.25</v>
      </c>
      <c r="AE81">
        <v>0.31</v>
      </c>
      <c r="AF81">
        <v>0.37</v>
      </c>
      <c r="AG81">
        <v>0.41</v>
      </c>
      <c r="AH81">
        <v>0.46</v>
      </c>
      <c r="AI81">
        <v>0.49</v>
      </c>
      <c r="AJ81">
        <v>0.52</v>
      </c>
      <c r="AK81">
        <v>0.56000000000000005</v>
      </c>
      <c r="AL81">
        <v>0.63</v>
      </c>
      <c r="AM81">
        <v>0.69</v>
      </c>
      <c r="AN81">
        <v>0.75</v>
      </c>
      <c r="AO81">
        <v>0.79</v>
      </c>
      <c r="AP81">
        <v>0.85</v>
      </c>
      <c r="AQ81">
        <v>0.93</v>
      </c>
      <c r="AR81">
        <v>1</v>
      </c>
      <c r="AS81">
        <v>1.1100000000000001</v>
      </c>
      <c r="AT81">
        <v>1.38</v>
      </c>
      <c r="AU81">
        <v>1.44</v>
      </c>
    </row>
    <row r="82" spans="26:47">
      <c r="Z82">
        <v>8.58</v>
      </c>
      <c r="AA82">
        <v>0.1</v>
      </c>
      <c r="AB82">
        <v>0.15</v>
      </c>
      <c r="AC82">
        <v>0.22</v>
      </c>
      <c r="AD82">
        <v>0.26</v>
      </c>
      <c r="AE82">
        <v>0.31</v>
      </c>
      <c r="AF82">
        <v>0.38</v>
      </c>
      <c r="AG82">
        <v>0.41</v>
      </c>
      <c r="AH82">
        <v>0.47</v>
      </c>
      <c r="AI82">
        <v>0.49</v>
      </c>
      <c r="AJ82">
        <v>0.53</v>
      </c>
      <c r="AK82">
        <v>0.56000000000000005</v>
      </c>
      <c r="AL82">
        <v>0.63</v>
      </c>
      <c r="AM82">
        <v>0.69</v>
      </c>
      <c r="AN82">
        <v>0.75</v>
      </c>
      <c r="AO82">
        <v>0.8</v>
      </c>
      <c r="AP82">
        <v>0.86</v>
      </c>
      <c r="AQ82">
        <v>0.93</v>
      </c>
      <c r="AR82">
        <v>1</v>
      </c>
      <c r="AS82">
        <v>1.1100000000000001</v>
      </c>
      <c r="AT82">
        <v>1.38</v>
      </c>
      <c r="AU82">
        <v>1.44</v>
      </c>
    </row>
    <row r="83" spans="26:47">
      <c r="Z83">
        <v>8.67</v>
      </c>
      <c r="AA83">
        <v>0.11</v>
      </c>
      <c r="AB83">
        <v>0.15</v>
      </c>
      <c r="AC83">
        <v>0.22</v>
      </c>
      <c r="AD83">
        <v>0.26</v>
      </c>
      <c r="AE83">
        <v>0.32</v>
      </c>
      <c r="AF83">
        <v>0.38</v>
      </c>
      <c r="AG83">
        <v>0.42</v>
      </c>
      <c r="AH83">
        <v>0.47</v>
      </c>
      <c r="AI83">
        <v>0.5</v>
      </c>
      <c r="AJ83">
        <v>0.53</v>
      </c>
      <c r="AK83">
        <v>0.56999999999999995</v>
      </c>
      <c r="AL83">
        <v>0.64</v>
      </c>
      <c r="AM83">
        <v>0.7</v>
      </c>
      <c r="AN83">
        <v>0.76</v>
      </c>
      <c r="AO83">
        <v>0.81</v>
      </c>
      <c r="AP83">
        <v>0.86</v>
      </c>
      <c r="AQ83">
        <v>0.94</v>
      </c>
      <c r="AR83">
        <v>1.01</v>
      </c>
      <c r="AS83">
        <v>1.1200000000000001</v>
      </c>
      <c r="AT83">
        <v>1.39</v>
      </c>
      <c r="AU83">
        <v>1.45</v>
      </c>
    </row>
    <row r="84" spans="26:47">
      <c r="Z84">
        <v>8.75</v>
      </c>
      <c r="AA84">
        <v>0.11</v>
      </c>
      <c r="AB84">
        <v>0.16</v>
      </c>
      <c r="AC84">
        <v>0.23</v>
      </c>
      <c r="AD84">
        <v>0.26</v>
      </c>
      <c r="AE84">
        <v>0.32</v>
      </c>
      <c r="AF84">
        <v>0.39</v>
      </c>
      <c r="AG84">
        <v>0.42</v>
      </c>
      <c r="AH84">
        <v>0.48</v>
      </c>
      <c r="AI84">
        <v>0.5</v>
      </c>
      <c r="AJ84">
        <v>0.54</v>
      </c>
      <c r="AK84">
        <v>0.57999999999999996</v>
      </c>
      <c r="AL84">
        <v>0.65</v>
      </c>
      <c r="AM84">
        <v>0.71</v>
      </c>
      <c r="AN84">
        <v>0.76</v>
      </c>
      <c r="AO84">
        <v>0.81</v>
      </c>
      <c r="AP84">
        <v>0.87</v>
      </c>
      <c r="AQ84">
        <v>0.94</v>
      </c>
      <c r="AR84">
        <v>1.01</v>
      </c>
      <c r="AS84">
        <v>1.1200000000000001</v>
      </c>
      <c r="AT84">
        <v>1.4</v>
      </c>
      <c r="AU84">
        <v>1.46</v>
      </c>
    </row>
    <row r="85" spans="26:47">
      <c r="Z85">
        <v>8.83</v>
      </c>
      <c r="AA85">
        <v>0.11</v>
      </c>
      <c r="AB85">
        <v>0.16</v>
      </c>
      <c r="AC85">
        <v>0.23</v>
      </c>
      <c r="AD85">
        <v>0.27</v>
      </c>
      <c r="AE85">
        <v>0.33</v>
      </c>
      <c r="AF85">
        <v>0.39</v>
      </c>
      <c r="AG85">
        <v>0.43</v>
      </c>
      <c r="AH85">
        <v>0.48</v>
      </c>
      <c r="AI85">
        <v>0.51</v>
      </c>
      <c r="AJ85">
        <v>0.54</v>
      </c>
      <c r="AK85">
        <v>0.57999999999999996</v>
      </c>
      <c r="AL85">
        <v>0.65</v>
      </c>
      <c r="AM85">
        <v>0.71</v>
      </c>
      <c r="AN85">
        <v>0.77</v>
      </c>
      <c r="AO85">
        <v>0.82</v>
      </c>
      <c r="AP85">
        <v>0.87</v>
      </c>
      <c r="AQ85">
        <v>0.95</v>
      </c>
      <c r="AR85">
        <v>1.02</v>
      </c>
      <c r="AS85">
        <v>1.1200000000000001</v>
      </c>
      <c r="AT85">
        <v>1.41</v>
      </c>
      <c r="AU85">
        <v>1.47</v>
      </c>
    </row>
    <row r="86" spans="26:47">
      <c r="Z86">
        <v>8.92</v>
      </c>
      <c r="AA86">
        <v>0.11</v>
      </c>
      <c r="AB86">
        <v>0.16</v>
      </c>
      <c r="AC86">
        <v>0.23</v>
      </c>
      <c r="AD86">
        <v>0.27</v>
      </c>
      <c r="AE86">
        <v>0.33</v>
      </c>
      <c r="AF86">
        <v>0.4</v>
      </c>
      <c r="AG86">
        <v>0.43</v>
      </c>
      <c r="AH86">
        <v>0.49</v>
      </c>
      <c r="AI86">
        <v>0.51</v>
      </c>
      <c r="AJ86">
        <v>0.55000000000000004</v>
      </c>
      <c r="AK86">
        <v>0.59</v>
      </c>
      <c r="AL86">
        <v>0.66</v>
      </c>
      <c r="AM86">
        <v>0.72</v>
      </c>
      <c r="AN86">
        <v>0.78</v>
      </c>
      <c r="AO86">
        <v>0.82</v>
      </c>
      <c r="AP86">
        <v>0.88</v>
      </c>
      <c r="AQ86">
        <v>0.95</v>
      </c>
      <c r="AR86">
        <v>1.02</v>
      </c>
      <c r="AS86">
        <v>1.1299999999999999</v>
      </c>
      <c r="AT86">
        <v>1.41</v>
      </c>
      <c r="AU86">
        <v>1.48</v>
      </c>
    </row>
    <row r="87" spans="26:47">
      <c r="Z87">
        <v>9</v>
      </c>
      <c r="AA87">
        <v>0.12</v>
      </c>
      <c r="AB87">
        <v>0.16</v>
      </c>
      <c r="AC87">
        <v>0.24</v>
      </c>
      <c r="AD87">
        <v>0.27</v>
      </c>
      <c r="AE87">
        <v>0.33</v>
      </c>
      <c r="AF87">
        <v>0.4</v>
      </c>
      <c r="AG87">
        <v>0.44</v>
      </c>
      <c r="AH87">
        <v>0.49</v>
      </c>
      <c r="AI87">
        <v>0.52</v>
      </c>
      <c r="AJ87">
        <v>0.56000000000000005</v>
      </c>
      <c r="AK87">
        <v>0.6</v>
      </c>
      <c r="AL87">
        <v>0.67</v>
      </c>
      <c r="AM87">
        <v>0.73</v>
      </c>
      <c r="AN87">
        <v>0.78</v>
      </c>
      <c r="AO87">
        <v>0.83</v>
      </c>
      <c r="AP87">
        <v>0.89</v>
      </c>
      <c r="AQ87">
        <v>0.96</v>
      </c>
      <c r="AR87">
        <v>1.02</v>
      </c>
      <c r="AS87">
        <v>1.1299999999999999</v>
      </c>
      <c r="AT87">
        <v>1.42</v>
      </c>
      <c r="AU87">
        <v>1.48</v>
      </c>
    </row>
    <row r="88" spans="26:47">
      <c r="Z88">
        <v>9.08</v>
      </c>
      <c r="AA88">
        <v>0.12</v>
      </c>
      <c r="AB88">
        <v>0.17</v>
      </c>
      <c r="AC88">
        <v>0.24</v>
      </c>
      <c r="AD88">
        <v>0.28000000000000003</v>
      </c>
      <c r="AE88">
        <v>0.34</v>
      </c>
      <c r="AF88">
        <v>0.41</v>
      </c>
      <c r="AG88">
        <v>0.44</v>
      </c>
      <c r="AH88">
        <v>0.5</v>
      </c>
      <c r="AI88">
        <v>0.53</v>
      </c>
      <c r="AJ88">
        <v>0.56000000000000005</v>
      </c>
      <c r="AK88">
        <v>0.6</v>
      </c>
      <c r="AL88">
        <v>0.67</v>
      </c>
      <c r="AM88">
        <v>0.74</v>
      </c>
      <c r="AN88">
        <v>0.79</v>
      </c>
      <c r="AO88">
        <v>0.84</v>
      </c>
      <c r="AP88">
        <v>0.89</v>
      </c>
      <c r="AQ88">
        <v>0.96</v>
      </c>
      <c r="AR88">
        <v>1.03</v>
      </c>
      <c r="AS88">
        <v>1.1399999999999999</v>
      </c>
      <c r="AT88">
        <v>1.43</v>
      </c>
      <c r="AU88">
        <v>1.49</v>
      </c>
    </row>
    <row r="89" spans="26:47">
      <c r="Z89">
        <v>9.17</v>
      </c>
      <c r="AA89">
        <v>0.12</v>
      </c>
      <c r="AB89">
        <v>0.17</v>
      </c>
      <c r="AC89">
        <v>0.24</v>
      </c>
      <c r="AD89">
        <v>0.28000000000000003</v>
      </c>
      <c r="AE89">
        <v>0.34</v>
      </c>
      <c r="AF89">
        <v>0.41</v>
      </c>
      <c r="AG89">
        <v>0.45</v>
      </c>
      <c r="AH89">
        <v>0.5</v>
      </c>
      <c r="AI89">
        <v>0.53</v>
      </c>
      <c r="AJ89">
        <v>0.56999999999999995</v>
      </c>
      <c r="AK89">
        <v>0.61</v>
      </c>
      <c r="AL89">
        <v>0.68</v>
      </c>
      <c r="AM89">
        <v>0.74</v>
      </c>
      <c r="AN89">
        <v>0.8</v>
      </c>
      <c r="AO89">
        <v>0.84</v>
      </c>
      <c r="AP89">
        <v>0.9</v>
      </c>
      <c r="AQ89">
        <v>0.97</v>
      </c>
      <c r="AR89">
        <v>1.03</v>
      </c>
      <c r="AS89">
        <v>1.1399999999999999</v>
      </c>
      <c r="AT89">
        <v>1.44</v>
      </c>
      <c r="AU89">
        <v>1.5</v>
      </c>
    </row>
    <row r="90" spans="26:47">
      <c r="Z90">
        <v>9.25</v>
      </c>
      <c r="AA90">
        <v>0.12</v>
      </c>
      <c r="AB90">
        <v>0.17</v>
      </c>
      <c r="AC90">
        <v>0.25</v>
      </c>
      <c r="AD90">
        <v>0.28000000000000003</v>
      </c>
      <c r="AE90">
        <v>0.35</v>
      </c>
      <c r="AF90">
        <v>0.42</v>
      </c>
      <c r="AG90">
        <v>0.46</v>
      </c>
      <c r="AH90">
        <v>0.51</v>
      </c>
      <c r="AI90">
        <v>0.54</v>
      </c>
      <c r="AJ90">
        <v>0.57999999999999996</v>
      </c>
      <c r="AK90">
        <v>0.62</v>
      </c>
      <c r="AL90">
        <v>0.69</v>
      </c>
      <c r="AM90">
        <v>0.75</v>
      </c>
      <c r="AN90">
        <v>0.81</v>
      </c>
      <c r="AO90">
        <v>0.85</v>
      </c>
      <c r="AP90">
        <v>0.9</v>
      </c>
      <c r="AQ90">
        <v>0.97</v>
      </c>
      <c r="AR90">
        <v>1.04</v>
      </c>
      <c r="AS90">
        <v>1.1399999999999999</v>
      </c>
      <c r="AT90">
        <v>1.45</v>
      </c>
      <c r="AU90">
        <v>1.51</v>
      </c>
    </row>
    <row r="91" spans="26:47">
      <c r="Z91">
        <v>9.33</v>
      </c>
      <c r="AA91">
        <v>0.13</v>
      </c>
      <c r="AB91">
        <v>0.18</v>
      </c>
      <c r="AC91">
        <v>0.25</v>
      </c>
      <c r="AD91">
        <v>0.28999999999999998</v>
      </c>
      <c r="AE91">
        <v>0.35</v>
      </c>
      <c r="AF91">
        <v>0.42</v>
      </c>
      <c r="AG91">
        <v>0.46</v>
      </c>
      <c r="AH91">
        <v>0.52</v>
      </c>
      <c r="AI91">
        <v>0.55000000000000004</v>
      </c>
      <c r="AJ91">
        <v>0.59</v>
      </c>
      <c r="AK91">
        <v>0.63</v>
      </c>
      <c r="AL91">
        <v>0.7</v>
      </c>
      <c r="AM91">
        <v>0.76</v>
      </c>
      <c r="AN91">
        <v>0.81</v>
      </c>
      <c r="AO91">
        <v>0.86</v>
      </c>
      <c r="AP91">
        <v>0.91</v>
      </c>
      <c r="AQ91">
        <v>0.98</v>
      </c>
      <c r="AR91">
        <v>1.05</v>
      </c>
      <c r="AS91">
        <v>1.1499999999999999</v>
      </c>
      <c r="AT91">
        <v>1.45</v>
      </c>
      <c r="AU91">
        <v>1.52</v>
      </c>
    </row>
    <row r="92" spans="26:47">
      <c r="Z92">
        <v>9.42</v>
      </c>
      <c r="AA92">
        <v>0.13</v>
      </c>
      <c r="AB92">
        <v>0.18</v>
      </c>
      <c r="AC92">
        <v>0.25</v>
      </c>
      <c r="AD92">
        <v>0.28999999999999998</v>
      </c>
      <c r="AE92">
        <v>0.36</v>
      </c>
      <c r="AF92">
        <v>0.43</v>
      </c>
      <c r="AG92">
        <v>0.47</v>
      </c>
      <c r="AH92">
        <v>0.52</v>
      </c>
      <c r="AI92">
        <v>0.55000000000000004</v>
      </c>
      <c r="AJ92">
        <v>0.59</v>
      </c>
      <c r="AK92">
        <v>0.63</v>
      </c>
      <c r="AL92">
        <v>0.71</v>
      </c>
      <c r="AM92">
        <v>0.77</v>
      </c>
      <c r="AN92">
        <v>0.82</v>
      </c>
      <c r="AO92">
        <v>0.87</v>
      </c>
      <c r="AP92">
        <v>0.92</v>
      </c>
      <c r="AQ92">
        <v>0.99</v>
      </c>
      <c r="AR92">
        <v>1.05</v>
      </c>
      <c r="AS92">
        <v>1.1499999999999999</v>
      </c>
      <c r="AT92">
        <v>1.46</v>
      </c>
      <c r="AU92">
        <v>1.53</v>
      </c>
    </row>
    <row r="93" spans="26:47">
      <c r="Z93">
        <v>9.5</v>
      </c>
      <c r="AA93">
        <v>0.13</v>
      </c>
      <c r="AB93">
        <v>0.18</v>
      </c>
      <c r="AC93">
        <v>0.26</v>
      </c>
      <c r="AD93">
        <v>0.3</v>
      </c>
      <c r="AE93">
        <v>0.36</v>
      </c>
      <c r="AF93">
        <v>0.44</v>
      </c>
      <c r="AG93">
        <v>0.48</v>
      </c>
      <c r="AH93">
        <v>0.53</v>
      </c>
      <c r="AI93">
        <v>0.56000000000000005</v>
      </c>
      <c r="AJ93">
        <v>0.6</v>
      </c>
      <c r="AK93">
        <v>0.64</v>
      </c>
      <c r="AL93">
        <v>0.71</v>
      </c>
      <c r="AM93">
        <v>0.78</v>
      </c>
      <c r="AN93">
        <v>0.83</v>
      </c>
      <c r="AO93">
        <v>0.87</v>
      </c>
      <c r="AP93">
        <v>0.92</v>
      </c>
      <c r="AQ93">
        <v>0.99</v>
      </c>
      <c r="AR93">
        <v>1.06</v>
      </c>
      <c r="AS93">
        <v>1.1599999999999999</v>
      </c>
      <c r="AT93">
        <v>1.47</v>
      </c>
      <c r="AU93">
        <v>1.54</v>
      </c>
    </row>
    <row r="94" spans="26:47">
      <c r="Z94">
        <v>9.58</v>
      </c>
      <c r="AA94">
        <v>0.14000000000000001</v>
      </c>
      <c r="AB94">
        <v>0.18</v>
      </c>
      <c r="AC94">
        <v>0.26</v>
      </c>
      <c r="AD94">
        <v>0.3</v>
      </c>
      <c r="AE94">
        <v>0.37</v>
      </c>
      <c r="AF94">
        <v>0.44</v>
      </c>
      <c r="AG94">
        <v>0.48</v>
      </c>
      <c r="AH94">
        <v>0.53</v>
      </c>
      <c r="AI94">
        <v>0.56999999999999995</v>
      </c>
      <c r="AJ94">
        <v>0.61</v>
      </c>
      <c r="AK94">
        <v>0.65</v>
      </c>
      <c r="AL94">
        <v>0.72</v>
      </c>
      <c r="AM94">
        <v>0.78</v>
      </c>
      <c r="AN94">
        <v>0.84</v>
      </c>
      <c r="AO94">
        <v>0.88</v>
      </c>
      <c r="AP94">
        <v>0.93</v>
      </c>
      <c r="AQ94">
        <v>1</v>
      </c>
      <c r="AR94">
        <v>1.06</v>
      </c>
      <c r="AS94">
        <v>1.1599999999999999</v>
      </c>
      <c r="AT94">
        <v>1.48</v>
      </c>
      <c r="AU94">
        <v>1.55</v>
      </c>
    </row>
    <row r="95" spans="26:47">
      <c r="Z95">
        <v>9.67</v>
      </c>
      <c r="AA95">
        <v>0.14000000000000001</v>
      </c>
      <c r="AB95">
        <v>0.19</v>
      </c>
      <c r="AC95">
        <v>0.26</v>
      </c>
      <c r="AD95">
        <v>0.3</v>
      </c>
      <c r="AE95">
        <v>0.37</v>
      </c>
      <c r="AF95">
        <v>0.45</v>
      </c>
      <c r="AG95">
        <v>0.49</v>
      </c>
      <c r="AH95">
        <v>0.54</v>
      </c>
      <c r="AI95">
        <v>0.57999999999999996</v>
      </c>
      <c r="AJ95">
        <v>0.62</v>
      </c>
      <c r="AK95">
        <v>0.66</v>
      </c>
      <c r="AL95">
        <v>0.73</v>
      </c>
      <c r="AM95">
        <v>0.79</v>
      </c>
      <c r="AN95">
        <v>0.85</v>
      </c>
      <c r="AO95">
        <v>0.89</v>
      </c>
      <c r="AP95">
        <v>0.94</v>
      </c>
      <c r="AQ95">
        <v>1</v>
      </c>
      <c r="AR95">
        <v>1.07</v>
      </c>
      <c r="AS95">
        <v>1.17</v>
      </c>
      <c r="AT95">
        <v>1.49</v>
      </c>
      <c r="AU95">
        <v>1.56</v>
      </c>
    </row>
    <row r="96" spans="26:47">
      <c r="Z96">
        <v>9.75</v>
      </c>
      <c r="AA96">
        <v>0.14000000000000001</v>
      </c>
      <c r="AB96">
        <v>0.19</v>
      </c>
      <c r="AC96">
        <v>0.27</v>
      </c>
      <c r="AD96">
        <v>0.31</v>
      </c>
      <c r="AE96">
        <v>0.38</v>
      </c>
      <c r="AF96">
        <v>0.45</v>
      </c>
      <c r="AG96">
        <v>0.5</v>
      </c>
      <c r="AH96">
        <v>0.55000000000000004</v>
      </c>
      <c r="AI96">
        <v>0.57999999999999996</v>
      </c>
      <c r="AJ96">
        <v>0.62</v>
      </c>
      <c r="AK96">
        <v>0.67</v>
      </c>
      <c r="AL96">
        <v>0.74</v>
      </c>
      <c r="AM96">
        <v>0.8</v>
      </c>
      <c r="AN96">
        <v>0.85</v>
      </c>
      <c r="AO96">
        <v>0.9</v>
      </c>
      <c r="AP96">
        <v>0.95</v>
      </c>
      <c r="AQ96">
        <v>1.01</v>
      </c>
      <c r="AR96">
        <v>1.07</v>
      </c>
      <c r="AS96">
        <v>1.17</v>
      </c>
      <c r="AT96">
        <v>1.5</v>
      </c>
      <c r="AU96">
        <v>1.57</v>
      </c>
    </row>
    <row r="97" spans="26:47">
      <c r="Z97">
        <v>9.83</v>
      </c>
      <c r="AA97">
        <v>0.14000000000000001</v>
      </c>
      <c r="AB97">
        <v>0.19</v>
      </c>
      <c r="AC97">
        <v>0.27</v>
      </c>
      <c r="AD97">
        <v>0.31</v>
      </c>
      <c r="AE97">
        <v>0.38</v>
      </c>
      <c r="AF97">
        <v>0.46</v>
      </c>
      <c r="AG97">
        <v>0.51</v>
      </c>
      <c r="AH97">
        <v>0.55000000000000004</v>
      </c>
      <c r="AI97">
        <v>0.59</v>
      </c>
      <c r="AJ97">
        <v>0.63</v>
      </c>
      <c r="AK97">
        <v>0.68</v>
      </c>
      <c r="AL97">
        <v>0.75</v>
      </c>
      <c r="AM97">
        <v>0.81</v>
      </c>
      <c r="AN97">
        <v>0.86</v>
      </c>
      <c r="AO97">
        <v>0.9</v>
      </c>
      <c r="AP97">
        <v>0.95</v>
      </c>
      <c r="AQ97">
        <v>1.02</v>
      </c>
      <c r="AR97">
        <v>1.08</v>
      </c>
      <c r="AS97">
        <v>1.18</v>
      </c>
      <c r="AT97">
        <v>1.51</v>
      </c>
      <c r="AU97">
        <v>1.58</v>
      </c>
    </row>
    <row r="98" spans="26:47">
      <c r="Z98">
        <v>9.92</v>
      </c>
      <c r="AA98">
        <v>0.15</v>
      </c>
      <c r="AB98">
        <v>0.2</v>
      </c>
      <c r="AC98">
        <v>0.28000000000000003</v>
      </c>
      <c r="AD98">
        <v>0.32</v>
      </c>
      <c r="AE98">
        <v>0.39</v>
      </c>
      <c r="AF98">
        <v>0.47</v>
      </c>
      <c r="AG98">
        <v>0.51</v>
      </c>
      <c r="AH98">
        <v>0.56000000000000005</v>
      </c>
      <c r="AI98">
        <v>0.6</v>
      </c>
      <c r="AJ98">
        <v>0.64</v>
      </c>
      <c r="AK98">
        <v>0.69</v>
      </c>
      <c r="AL98">
        <v>0.76</v>
      </c>
      <c r="AM98">
        <v>0.82</v>
      </c>
      <c r="AN98">
        <v>0.87</v>
      </c>
      <c r="AO98">
        <v>0.91</v>
      </c>
      <c r="AP98">
        <v>0.96</v>
      </c>
      <c r="AQ98">
        <v>1.03</v>
      </c>
      <c r="AR98">
        <v>1.0900000000000001</v>
      </c>
      <c r="AS98">
        <v>1.18</v>
      </c>
      <c r="AT98">
        <v>1.52</v>
      </c>
      <c r="AU98">
        <v>1.59</v>
      </c>
    </row>
    <row r="99" spans="26:47">
      <c r="Z99">
        <v>10</v>
      </c>
      <c r="AA99">
        <v>0.15</v>
      </c>
      <c r="AB99">
        <v>0.2</v>
      </c>
      <c r="AC99">
        <v>0.28000000000000003</v>
      </c>
      <c r="AD99">
        <v>0.32</v>
      </c>
      <c r="AE99">
        <v>0.4</v>
      </c>
      <c r="AF99">
        <v>0.47</v>
      </c>
      <c r="AG99">
        <v>0.52</v>
      </c>
      <c r="AH99">
        <v>0.56999999999999995</v>
      </c>
      <c r="AI99">
        <v>0.61</v>
      </c>
      <c r="AJ99">
        <v>0.65</v>
      </c>
      <c r="AK99">
        <v>0.7</v>
      </c>
      <c r="AL99">
        <v>0.77</v>
      </c>
      <c r="AM99">
        <v>0.83</v>
      </c>
      <c r="AN99">
        <v>0.88</v>
      </c>
      <c r="AO99">
        <v>0.92</v>
      </c>
      <c r="AP99">
        <v>0.97</v>
      </c>
      <c r="AQ99">
        <v>1.03</v>
      </c>
      <c r="AR99">
        <v>1.0900000000000001</v>
      </c>
      <c r="AS99">
        <v>1.19</v>
      </c>
      <c r="AT99">
        <v>1.52</v>
      </c>
      <c r="AU99">
        <v>1.6</v>
      </c>
    </row>
    <row r="100" spans="26:47">
      <c r="Z100">
        <v>10.08</v>
      </c>
      <c r="AA100">
        <v>0.15</v>
      </c>
      <c r="AB100">
        <v>0.2</v>
      </c>
      <c r="AC100">
        <v>0.28000000000000003</v>
      </c>
      <c r="AD100">
        <v>0.32</v>
      </c>
      <c r="AE100">
        <v>0.4</v>
      </c>
      <c r="AF100">
        <v>0.48</v>
      </c>
      <c r="AG100">
        <v>0.53</v>
      </c>
      <c r="AH100">
        <v>0.57999999999999996</v>
      </c>
      <c r="AI100">
        <v>0.62</v>
      </c>
      <c r="AJ100">
        <v>0.66</v>
      </c>
      <c r="AK100">
        <v>0.71</v>
      </c>
      <c r="AL100">
        <v>0.78</v>
      </c>
      <c r="AM100">
        <v>0.84</v>
      </c>
      <c r="AN100">
        <v>0.89</v>
      </c>
      <c r="AO100">
        <v>0.93</v>
      </c>
      <c r="AP100">
        <v>0.98</v>
      </c>
      <c r="AQ100">
        <v>1.04</v>
      </c>
      <c r="AR100">
        <v>1.1000000000000001</v>
      </c>
      <c r="AS100">
        <v>1.19</v>
      </c>
      <c r="AT100">
        <v>1.53</v>
      </c>
      <c r="AU100">
        <v>1.61</v>
      </c>
    </row>
    <row r="101" spans="26:47">
      <c r="Z101">
        <v>10.17</v>
      </c>
      <c r="AA101">
        <v>0.16</v>
      </c>
      <c r="AB101">
        <v>0.21</v>
      </c>
      <c r="AC101">
        <v>0.28999999999999998</v>
      </c>
      <c r="AD101">
        <v>0.33</v>
      </c>
      <c r="AE101">
        <v>0.41</v>
      </c>
      <c r="AF101">
        <v>0.49</v>
      </c>
      <c r="AG101">
        <v>0.54</v>
      </c>
      <c r="AH101">
        <v>0.57999999999999996</v>
      </c>
      <c r="AI101">
        <v>0.62</v>
      </c>
      <c r="AJ101">
        <v>0.67</v>
      </c>
      <c r="AK101">
        <v>0.71</v>
      </c>
      <c r="AL101">
        <v>0.79</v>
      </c>
      <c r="AM101">
        <v>0.85</v>
      </c>
      <c r="AN101">
        <v>0.9</v>
      </c>
      <c r="AO101">
        <v>0.94</v>
      </c>
      <c r="AP101">
        <v>0.98</v>
      </c>
      <c r="AQ101">
        <v>1.05</v>
      </c>
      <c r="AR101">
        <v>1.1100000000000001</v>
      </c>
      <c r="AS101">
        <v>1.2</v>
      </c>
      <c r="AT101">
        <v>1.54</v>
      </c>
      <c r="AU101">
        <v>1.62</v>
      </c>
    </row>
    <row r="102" spans="26:47">
      <c r="Z102">
        <v>10.25</v>
      </c>
      <c r="AA102">
        <v>0.16</v>
      </c>
      <c r="AB102">
        <v>0.21</v>
      </c>
      <c r="AC102">
        <v>0.28999999999999998</v>
      </c>
      <c r="AD102">
        <v>0.33</v>
      </c>
      <c r="AE102">
        <v>0.41</v>
      </c>
      <c r="AF102">
        <v>0.5</v>
      </c>
      <c r="AG102">
        <v>0.54</v>
      </c>
      <c r="AH102">
        <v>0.59</v>
      </c>
      <c r="AI102">
        <v>0.63</v>
      </c>
      <c r="AJ102">
        <v>0.68</v>
      </c>
      <c r="AK102">
        <v>0.72</v>
      </c>
      <c r="AL102">
        <v>0.8</v>
      </c>
      <c r="AM102">
        <v>0.86</v>
      </c>
      <c r="AN102">
        <v>0.91</v>
      </c>
      <c r="AO102">
        <v>0.95</v>
      </c>
      <c r="AP102">
        <v>0.99</v>
      </c>
      <c r="AQ102">
        <v>1.05</v>
      </c>
      <c r="AR102">
        <v>1.1100000000000001</v>
      </c>
      <c r="AS102">
        <v>1.2</v>
      </c>
      <c r="AT102">
        <v>1.55</v>
      </c>
      <c r="AU102">
        <v>1.63</v>
      </c>
    </row>
    <row r="103" spans="26:47">
      <c r="Z103">
        <v>10.33</v>
      </c>
      <c r="AA103">
        <v>0.16</v>
      </c>
      <c r="AB103">
        <v>0.21</v>
      </c>
      <c r="AC103">
        <v>0.3</v>
      </c>
      <c r="AD103">
        <v>0.34</v>
      </c>
      <c r="AE103">
        <v>0.42</v>
      </c>
      <c r="AF103">
        <v>0.5</v>
      </c>
      <c r="AG103">
        <v>0.55000000000000004</v>
      </c>
      <c r="AH103">
        <v>0.6</v>
      </c>
      <c r="AI103">
        <v>0.64</v>
      </c>
      <c r="AJ103">
        <v>0.69</v>
      </c>
      <c r="AK103">
        <v>0.73</v>
      </c>
      <c r="AL103">
        <v>0.81</v>
      </c>
      <c r="AM103">
        <v>0.87</v>
      </c>
      <c r="AN103">
        <v>0.92</v>
      </c>
      <c r="AO103">
        <v>0.96</v>
      </c>
      <c r="AP103">
        <v>1</v>
      </c>
      <c r="AQ103">
        <v>1.06</v>
      </c>
      <c r="AR103">
        <v>1.1200000000000001</v>
      </c>
      <c r="AS103">
        <v>1.21</v>
      </c>
      <c r="AT103">
        <v>1.56</v>
      </c>
      <c r="AU103">
        <v>1.64</v>
      </c>
    </row>
    <row r="104" spans="26:47">
      <c r="Z104">
        <v>10.42</v>
      </c>
      <c r="AA104">
        <v>0.16</v>
      </c>
      <c r="AB104">
        <v>0.22</v>
      </c>
      <c r="AC104">
        <v>0.3</v>
      </c>
      <c r="AD104">
        <v>0.34</v>
      </c>
      <c r="AE104">
        <v>0.43</v>
      </c>
      <c r="AF104">
        <v>0.51</v>
      </c>
      <c r="AG104">
        <v>0.56000000000000005</v>
      </c>
      <c r="AH104">
        <v>0.61</v>
      </c>
      <c r="AI104">
        <v>0.65</v>
      </c>
      <c r="AJ104">
        <v>0.69</v>
      </c>
      <c r="AK104">
        <v>0.74</v>
      </c>
      <c r="AL104">
        <v>0.82</v>
      </c>
      <c r="AM104">
        <v>0.88</v>
      </c>
      <c r="AN104">
        <v>0.93</v>
      </c>
      <c r="AO104">
        <v>0.96</v>
      </c>
      <c r="AP104">
        <v>1.01</v>
      </c>
      <c r="AQ104">
        <v>1.07</v>
      </c>
      <c r="AR104">
        <v>1.1299999999999999</v>
      </c>
      <c r="AS104">
        <v>1.21</v>
      </c>
      <c r="AT104">
        <v>1.57</v>
      </c>
      <c r="AU104">
        <v>1.65</v>
      </c>
    </row>
    <row r="105" spans="26:47">
      <c r="Z105">
        <v>10.5</v>
      </c>
      <c r="AA105">
        <v>0.17</v>
      </c>
      <c r="AB105">
        <v>0.22</v>
      </c>
      <c r="AC105">
        <v>0.3</v>
      </c>
      <c r="AD105">
        <v>0.35</v>
      </c>
      <c r="AE105">
        <v>0.43</v>
      </c>
      <c r="AF105">
        <v>0.52</v>
      </c>
      <c r="AG105">
        <v>0.56999999999999995</v>
      </c>
      <c r="AH105">
        <v>0.61</v>
      </c>
      <c r="AI105">
        <v>0.66</v>
      </c>
      <c r="AJ105">
        <v>0.7</v>
      </c>
      <c r="AK105">
        <v>0.76</v>
      </c>
      <c r="AL105">
        <v>0.83</v>
      </c>
      <c r="AM105">
        <v>0.89</v>
      </c>
      <c r="AN105">
        <v>0.94</v>
      </c>
      <c r="AO105">
        <v>0.97</v>
      </c>
      <c r="AP105">
        <v>1.02</v>
      </c>
      <c r="AQ105">
        <v>1.08</v>
      </c>
      <c r="AR105">
        <v>1.1299999999999999</v>
      </c>
      <c r="AS105">
        <v>1.22</v>
      </c>
      <c r="AT105">
        <v>1.58</v>
      </c>
      <c r="AU105">
        <v>1.66</v>
      </c>
    </row>
    <row r="106" spans="26:47">
      <c r="Z106">
        <v>10.58</v>
      </c>
      <c r="AA106">
        <v>0.17</v>
      </c>
      <c r="AB106">
        <v>0.23</v>
      </c>
      <c r="AC106">
        <v>0.31</v>
      </c>
      <c r="AD106">
        <v>0.35</v>
      </c>
      <c r="AE106">
        <v>0.44</v>
      </c>
      <c r="AF106">
        <v>0.52</v>
      </c>
      <c r="AG106">
        <v>0.57999999999999996</v>
      </c>
      <c r="AH106">
        <v>0.62</v>
      </c>
      <c r="AI106">
        <v>0.67</v>
      </c>
      <c r="AJ106">
        <v>0.71</v>
      </c>
      <c r="AK106">
        <v>0.77</v>
      </c>
      <c r="AL106">
        <v>0.84</v>
      </c>
      <c r="AM106">
        <v>0.9</v>
      </c>
      <c r="AN106">
        <v>0.95</v>
      </c>
      <c r="AO106">
        <v>0.98</v>
      </c>
      <c r="AP106">
        <v>1.03</v>
      </c>
      <c r="AQ106">
        <v>1.08</v>
      </c>
      <c r="AR106">
        <v>1.1399999999999999</v>
      </c>
      <c r="AS106">
        <v>1.22</v>
      </c>
      <c r="AT106">
        <v>1.59</v>
      </c>
      <c r="AU106">
        <v>1.67</v>
      </c>
    </row>
    <row r="107" spans="26:47">
      <c r="Z107">
        <v>10.67</v>
      </c>
      <c r="AA107">
        <v>0.17</v>
      </c>
      <c r="AB107">
        <v>0.23</v>
      </c>
      <c r="AC107">
        <v>0.31</v>
      </c>
      <c r="AD107">
        <v>0.36</v>
      </c>
      <c r="AE107">
        <v>0.44</v>
      </c>
      <c r="AF107">
        <v>0.53</v>
      </c>
      <c r="AG107">
        <v>0.59</v>
      </c>
      <c r="AH107">
        <v>0.63</v>
      </c>
      <c r="AI107">
        <v>0.68</v>
      </c>
      <c r="AJ107">
        <v>0.72</v>
      </c>
      <c r="AK107">
        <v>0.78</v>
      </c>
      <c r="AL107">
        <v>0.85</v>
      </c>
      <c r="AM107">
        <v>0.91</v>
      </c>
      <c r="AN107">
        <v>0.96</v>
      </c>
      <c r="AO107">
        <v>0.99</v>
      </c>
      <c r="AP107">
        <v>1.04</v>
      </c>
      <c r="AQ107">
        <v>1.0900000000000001</v>
      </c>
      <c r="AR107">
        <v>1.1499999999999999</v>
      </c>
      <c r="AS107">
        <v>1.23</v>
      </c>
      <c r="AT107">
        <v>1.6</v>
      </c>
      <c r="AU107">
        <v>1.69</v>
      </c>
    </row>
    <row r="108" spans="26:47">
      <c r="Z108">
        <v>10.75</v>
      </c>
      <c r="AA108">
        <v>0.18</v>
      </c>
      <c r="AB108">
        <v>0.23</v>
      </c>
      <c r="AC108">
        <v>0.32</v>
      </c>
      <c r="AD108">
        <v>0.36</v>
      </c>
      <c r="AE108">
        <v>0.45</v>
      </c>
      <c r="AF108">
        <v>0.54</v>
      </c>
      <c r="AG108">
        <v>0.59</v>
      </c>
      <c r="AH108">
        <v>0.64</v>
      </c>
      <c r="AI108">
        <v>0.69</v>
      </c>
      <c r="AJ108">
        <v>0.73</v>
      </c>
      <c r="AK108">
        <v>0.79</v>
      </c>
      <c r="AL108">
        <v>0.86</v>
      </c>
      <c r="AM108">
        <v>0.92</v>
      </c>
      <c r="AN108">
        <v>0.97</v>
      </c>
      <c r="AO108">
        <v>1</v>
      </c>
      <c r="AP108">
        <v>1.04</v>
      </c>
      <c r="AQ108">
        <v>1.1000000000000001</v>
      </c>
      <c r="AR108">
        <v>1.1499999999999999</v>
      </c>
      <c r="AS108">
        <v>1.23</v>
      </c>
      <c r="AT108">
        <v>1.61</v>
      </c>
      <c r="AU108">
        <v>1.7</v>
      </c>
    </row>
    <row r="109" spans="26:47">
      <c r="Z109">
        <v>10.83</v>
      </c>
      <c r="AA109">
        <v>0.18</v>
      </c>
      <c r="AB109">
        <v>0.24</v>
      </c>
      <c r="AC109">
        <v>0.32</v>
      </c>
      <c r="AD109">
        <v>0.37</v>
      </c>
      <c r="AE109">
        <v>0.46</v>
      </c>
      <c r="AF109">
        <v>0.55000000000000004</v>
      </c>
      <c r="AG109">
        <v>0.6</v>
      </c>
      <c r="AH109">
        <v>0.65</v>
      </c>
      <c r="AI109">
        <v>0.7</v>
      </c>
      <c r="AJ109">
        <v>0.74</v>
      </c>
      <c r="AK109">
        <v>0.8</v>
      </c>
      <c r="AL109">
        <v>0.87</v>
      </c>
      <c r="AM109">
        <v>0.93</v>
      </c>
      <c r="AN109">
        <v>0.98</v>
      </c>
      <c r="AO109">
        <v>1.01</v>
      </c>
      <c r="AP109">
        <v>1.05</v>
      </c>
      <c r="AQ109">
        <v>1.1100000000000001</v>
      </c>
      <c r="AR109">
        <v>1.1599999999999999</v>
      </c>
      <c r="AS109">
        <v>1.24</v>
      </c>
      <c r="AT109">
        <v>1.62</v>
      </c>
      <c r="AU109">
        <v>1.71</v>
      </c>
    </row>
    <row r="110" spans="26:47">
      <c r="Z110">
        <v>10.92</v>
      </c>
      <c r="AA110">
        <v>0.18</v>
      </c>
      <c r="AB110">
        <v>0.24</v>
      </c>
      <c r="AC110">
        <v>0.33</v>
      </c>
      <c r="AD110">
        <v>0.37</v>
      </c>
      <c r="AE110">
        <v>0.46</v>
      </c>
      <c r="AF110">
        <v>0.55000000000000004</v>
      </c>
      <c r="AG110">
        <v>0.61</v>
      </c>
      <c r="AH110">
        <v>0.65</v>
      </c>
      <c r="AI110">
        <v>0.71</v>
      </c>
      <c r="AJ110">
        <v>0.75</v>
      </c>
      <c r="AK110">
        <v>0.81</v>
      </c>
      <c r="AL110">
        <v>0.88</v>
      </c>
      <c r="AM110">
        <v>0.94</v>
      </c>
      <c r="AN110">
        <v>0.99</v>
      </c>
      <c r="AO110">
        <v>1.02</v>
      </c>
      <c r="AP110">
        <v>1.06</v>
      </c>
      <c r="AQ110">
        <v>1.1200000000000001</v>
      </c>
      <c r="AR110">
        <v>1.17</v>
      </c>
      <c r="AS110">
        <v>1.25</v>
      </c>
      <c r="AT110">
        <v>1.64</v>
      </c>
      <c r="AU110">
        <v>1.72</v>
      </c>
    </row>
    <row r="111" spans="26:47">
      <c r="Z111">
        <v>11</v>
      </c>
      <c r="AA111">
        <v>0.19</v>
      </c>
      <c r="AB111">
        <v>0.24</v>
      </c>
      <c r="AC111">
        <v>0.33</v>
      </c>
      <c r="AD111">
        <v>0.38</v>
      </c>
      <c r="AE111">
        <v>0.47</v>
      </c>
      <c r="AF111">
        <v>0.56000000000000005</v>
      </c>
      <c r="AG111">
        <v>0.62</v>
      </c>
      <c r="AH111">
        <v>0.66</v>
      </c>
      <c r="AI111">
        <v>0.72</v>
      </c>
      <c r="AJ111">
        <v>0.76</v>
      </c>
      <c r="AK111">
        <v>0.82</v>
      </c>
      <c r="AL111">
        <v>0.89</v>
      </c>
      <c r="AM111">
        <v>0.96</v>
      </c>
      <c r="AN111">
        <v>1</v>
      </c>
      <c r="AO111">
        <v>1.03</v>
      </c>
      <c r="AP111">
        <v>1.07</v>
      </c>
      <c r="AQ111">
        <v>1.1299999999999999</v>
      </c>
      <c r="AR111">
        <v>1.18</v>
      </c>
      <c r="AS111">
        <v>1.25</v>
      </c>
      <c r="AT111">
        <v>1.65</v>
      </c>
      <c r="AU111">
        <v>1.73</v>
      </c>
    </row>
    <row r="112" spans="26:47">
      <c r="Z112">
        <v>11.08</v>
      </c>
      <c r="AA112">
        <v>0.19</v>
      </c>
      <c r="AB112">
        <v>0.25</v>
      </c>
      <c r="AC112">
        <v>0.34</v>
      </c>
      <c r="AD112">
        <v>0.38</v>
      </c>
      <c r="AE112">
        <v>0.48</v>
      </c>
      <c r="AF112">
        <v>0.56999999999999995</v>
      </c>
      <c r="AG112">
        <v>0.63</v>
      </c>
      <c r="AH112">
        <v>0.67</v>
      </c>
      <c r="AI112">
        <v>0.73</v>
      </c>
      <c r="AJ112">
        <v>0.78</v>
      </c>
      <c r="AK112">
        <v>0.83</v>
      </c>
      <c r="AL112">
        <v>0.91</v>
      </c>
      <c r="AM112">
        <v>0.97</v>
      </c>
      <c r="AN112">
        <v>1.01</v>
      </c>
      <c r="AO112">
        <v>1.04</v>
      </c>
      <c r="AP112">
        <v>1.08</v>
      </c>
      <c r="AQ112">
        <v>1.1399999999999999</v>
      </c>
      <c r="AR112">
        <v>1.18</v>
      </c>
      <c r="AS112">
        <v>1.26</v>
      </c>
      <c r="AT112">
        <v>1.66</v>
      </c>
      <c r="AU112">
        <v>1.74</v>
      </c>
    </row>
    <row r="113" spans="26:47">
      <c r="Z113">
        <v>11.17</v>
      </c>
      <c r="AA113">
        <v>0.19</v>
      </c>
      <c r="AB113">
        <v>0.25</v>
      </c>
      <c r="AC113">
        <v>0.34</v>
      </c>
      <c r="AD113">
        <v>0.39</v>
      </c>
      <c r="AE113">
        <v>0.49</v>
      </c>
      <c r="AF113">
        <v>0.57999999999999996</v>
      </c>
      <c r="AG113">
        <v>0.64</v>
      </c>
      <c r="AH113">
        <v>0.68</v>
      </c>
      <c r="AI113">
        <v>0.74</v>
      </c>
      <c r="AJ113">
        <v>0.79</v>
      </c>
      <c r="AK113">
        <v>0.85</v>
      </c>
      <c r="AL113">
        <v>0.92</v>
      </c>
      <c r="AM113">
        <v>0.98</v>
      </c>
      <c r="AN113">
        <v>1.02</v>
      </c>
      <c r="AO113">
        <v>1.05</v>
      </c>
      <c r="AP113">
        <v>1.0900000000000001</v>
      </c>
      <c r="AQ113">
        <v>1.1399999999999999</v>
      </c>
      <c r="AR113">
        <v>1.19</v>
      </c>
      <c r="AS113">
        <v>1.27</v>
      </c>
      <c r="AT113">
        <v>1.67</v>
      </c>
      <c r="AU113">
        <v>1.76</v>
      </c>
    </row>
    <row r="114" spans="26:47">
      <c r="Z114">
        <v>11.25</v>
      </c>
      <c r="AA114">
        <v>0.2</v>
      </c>
      <c r="AB114">
        <v>0.26</v>
      </c>
      <c r="AC114">
        <v>0.34</v>
      </c>
      <c r="AD114">
        <v>0.39</v>
      </c>
      <c r="AE114">
        <v>0.49</v>
      </c>
      <c r="AF114">
        <v>0.59</v>
      </c>
      <c r="AG114">
        <v>0.65</v>
      </c>
      <c r="AH114">
        <v>0.69</v>
      </c>
      <c r="AI114">
        <v>0.75</v>
      </c>
      <c r="AJ114">
        <v>0.8</v>
      </c>
      <c r="AK114">
        <v>0.86</v>
      </c>
      <c r="AL114">
        <v>0.93</v>
      </c>
      <c r="AM114">
        <v>0.99</v>
      </c>
      <c r="AN114">
        <v>1.03</v>
      </c>
      <c r="AO114">
        <v>1.06</v>
      </c>
      <c r="AP114">
        <v>1.1000000000000001</v>
      </c>
      <c r="AQ114">
        <v>1.1499999999999999</v>
      </c>
      <c r="AR114">
        <v>1.2</v>
      </c>
      <c r="AS114">
        <v>1.27</v>
      </c>
      <c r="AT114">
        <v>1.68</v>
      </c>
      <c r="AU114">
        <v>1.77</v>
      </c>
    </row>
    <row r="115" spans="26:47">
      <c r="Z115">
        <v>11.33</v>
      </c>
      <c r="AA115">
        <v>0.2</v>
      </c>
      <c r="AB115">
        <v>0.26</v>
      </c>
      <c r="AC115">
        <v>0.35</v>
      </c>
      <c r="AD115">
        <v>0.4</v>
      </c>
      <c r="AE115">
        <v>0.5</v>
      </c>
      <c r="AF115">
        <v>0.6</v>
      </c>
      <c r="AG115">
        <v>0.66</v>
      </c>
      <c r="AH115">
        <v>0.7</v>
      </c>
      <c r="AI115">
        <v>0.76</v>
      </c>
      <c r="AJ115">
        <v>0.81</v>
      </c>
      <c r="AK115">
        <v>0.87</v>
      </c>
      <c r="AL115">
        <v>0.94</v>
      </c>
      <c r="AM115">
        <v>1</v>
      </c>
      <c r="AN115">
        <v>1.04</v>
      </c>
      <c r="AO115">
        <v>1.08</v>
      </c>
      <c r="AP115">
        <v>1.1100000000000001</v>
      </c>
      <c r="AQ115">
        <v>1.1599999999999999</v>
      </c>
      <c r="AR115">
        <v>1.21</v>
      </c>
      <c r="AS115">
        <v>1.28</v>
      </c>
      <c r="AT115">
        <v>1.69</v>
      </c>
      <c r="AU115">
        <v>1.78</v>
      </c>
    </row>
    <row r="116" spans="26:47">
      <c r="Z116">
        <v>11.42</v>
      </c>
      <c r="AA116">
        <v>0.2</v>
      </c>
      <c r="AB116">
        <v>0.26</v>
      </c>
      <c r="AC116">
        <v>0.35</v>
      </c>
      <c r="AD116">
        <v>0.4</v>
      </c>
      <c r="AE116">
        <v>0.51</v>
      </c>
      <c r="AF116">
        <v>0.6</v>
      </c>
      <c r="AG116">
        <v>0.67</v>
      </c>
      <c r="AH116">
        <v>0.71</v>
      </c>
      <c r="AI116">
        <v>0.77</v>
      </c>
      <c r="AJ116">
        <v>0.82</v>
      </c>
      <c r="AK116">
        <v>0.88</v>
      </c>
      <c r="AL116">
        <v>0.96</v>
      </c>
      <c r="AM116">
        <v>1.02</v>
      </c>
      <c r="AN116">
        <v>1.06</v>
      </c>
      <c r="AO116">
        <v>1.0900000000000001</v>
      </c>
      <c r="AP116">
        <v>1.1200000000000001</v>
      </c>
      <c r="AQ116">
        <v>1.17</v>
      </c>
      <c r="AR116">
        <v>1.22</v>
      </c>
      <c r="AS116">
        <v>1.29</v>
      </c>
      <c r="AT116">
        <v>1.7</v>
      </c>
      <c r="AU116">
        <v>1.79</v>
      </c>
    </row>
    <row r="117" spans="26:47">
      <c r="Z117">
        <v>11.5</v>
      </c>
      <c r="AA117">
        <v>0.21</v>
      </c>
      <c r="AB117">
        <v>0.27</v>
      </c>
      <c r="AC117">
        <v>0.36</v>
      </c>
      <c r="AD117">
        <v>0.41</v>
      </c>
      <c r="AE117">
        <v>0.51</v>
      </c>
      <c r="AF117">
        <v>0.61</v>
      </c>
      <c r="AG117">
        <v>0.68</v>
      </c>
      <c r="AH117">
        <v>0.72</v>
      </c>
      <c r="AI117">
        <v>0.78</v>
      </c>
      <c r="AJ117">
        <v>0.83</v>
      </c>
      <c r="AK117">
        <v>0.89</v>
      </c>
      <c r="AL117">
        <v>0.97</v>
      </c>
      <c r="AM117">
        <v>1.03</v>
      </c>
      <c r="AN117">
        <v>1.07</v>
      </c>
      <c r="AO117">
        <v>1.1000000000000001</v>
      </c>
      <c r="AP117">
        <v>1.1299999999999999</v>
      </c>
      <c r="AQ117">
        <v>1.18</v>
      </c>
      <c r="AR117">
        <v>1.23</v>
      </c>
      <c r="AS117">
        <v>1.29</v>
      </c>
      <c r="AT117">
        <v>1.71</v>
      </c>
      <c r="AU117">
        <v>1.81</v>
      </c>
    </row>
    <row r="118" spans="26:47">
      <c r="Z118">
        <v>11.58</v>
      </c>
      <c r="AA118">
        <v>0.21</v>
      </c>
      <c r="AB118">
        <v>0.27</v>
      </c>
      <c r="AC118">
        <v>0.36</v>
      </c>
      <c r="AD118">
        <v>0.41</v>
      </c>
      <c r="AE118">
        <v>0.52</v>
      </c>
      <c r="AF118">
        <v>0.62</v>
      </c>
      <c r="AG118">
        <v>0.69</v>
      </c>
      <c r="AH118">
        <v>0.73</v>
      </c>
      <c r="AI118">
        <v>0.79</v>
      </c>
      <c r="AJ118">
        <v>0.84</v>
      </c>
      <c r="AK118">
        <v>0.91</v>
      </c>
      <c r="AL118">
        <v>0.98</v>
      </c>
      <c r="AM118">
        <v>1.04</v>
      </c>
      <c r="AN118">
        <v>1.08</v>
      </c>
      <c r="AO118">
        <v>1.1100000000000001</v>
      </c>
      <c r="AP118">
        <v>1.1399999999999999</v>
      </c>
      <c r="AQ118">
        <v>1.19</v>
      </c>
      <c r="AR118">
        <v>1.23</v>
      </c>
      <c r="AS118">
        <v>1.3</v>
      </c>
      <c r="AT118">
        <v>1.73</v>
      </c>
      <c r="AU118">
        <v>1.82</v>
      </c>
    </row>
    <row r="119" spans="26:47">
      <c r="Z119">
        <v>11.67</v>
      </c>
      <c r="AA119">
        <v>0.21</v>
      </c>
      <c r="AB119">
        <v>0.28000000000000003</v>
      </c>
      <c r="AC119">
        <v>0.37</v>
      </c>
      <c r="AD119">
        <v>0.42</v>
      </c>
      <c r="AE119">
        <v>0.53</v>
      </c>
      <c r="AF119">
        <v>0.63</v>
      </c>
      <c r="AG119">
        <v>0.7</v>
      </c>
      <c r="AH119">
        <v>0.74</v>
      </c>
      <c r="AI119">
        <v>0.8</v>
      </c>
      <c r="AJ119">
        <v>0.86</v>
      </c>
      <c r="AK119">
        <v>0.92</v>
      </c>
      <c r="AL119">
        <v>0.99</v>
      </c>
      <c r="AM119">
        <v>1.05</v>
      </c>
      <c r="AN119">
        <v>1.0900000000000001</v>
      </c>
      <c r="AO119">
        <v>1.1200000000000001</v>
      </c>
      <c r="AP119">
        <v>1.1499999999999999</v>
      </c>
      <c r="AQ119">
        <v>1.2</v>
      </c>
      <c r="AR119">
        <v>1.24</v>
      </c>
      <c r="AS119">
        <v>1.31</v>
      </c>
      <c r="AT119">
        <v>1.74</v>
      </c>
      <c r="AU119">
        <v>1.83</v>
      </c>
    </row>
    <row r="120" spans="26:47">
      <c r="Z120">
        <v>11.75</v>
      </c>
      <c r="AA120">
        <v>0.22</v>
      </c>
      <c r="AB120">
        <v>0.28000000000000003</v>
      </c>
      <c r="AC120">
        <v>0.37</v>
      </c>
      <c r="AD120">
        <v>0.42</v>
      </c>
      <c r="AE120">
        <v>0.54</v>
      </c>
      <c r="AF120">
        <v>0.64</v>
      </c>
      <c r="AG120">
        <v>0.71</v>
      </c>
      <c r="AH120">
        <v>0.75</v>
      </c>
      <c r="AI120">
        <v>0.81</v>
      </c>
      <c r="AJ120">
        <v>0.87</v>
      </c>
      <c r="AK120">
        <v>0.93</v>
      </c>
      <c r="AL120">
        <v>1.01</v>
      </c>
      <c r="AM120">
        <v>1.07</v>
      </c>
      <c r="AN120">
        <v>1.1000000000000001</v>
      </c>
      <c r="AO120">
        <v>1.1299999999999999</v>
      </c>
      <c r="AP120">
        <v>1.1599999999999999</v>
      </c>
      <c r="AQ120">
        <v>1.21</v>
      </c>
      <c r="AR120">
        <v>1.25</v>
      </c>
      <c r="AS120">
        <v>1.31</v>
      </c>
      <c r="AT120">
        <v>1.75</v>
      </c>
      <c r="AU120">
        <v>1.85</v>
      </c>
    </row>
    <row r="121" spans="26:47">
      <c r="Z121">
        <v>11.83</v>
      </c>
      <c r="AA121">
        <v>0.22</v>
      </c>
      <c r="AB121">
        <v>0.28000000000000003</v>
      </c>
      <c r="AC121">
        <v>0.38</v>
      </c>
      <c r="AD121">
        <v>0.43</v>
      </c>
      <c r="AE121">
        <v>0.54</v>
      </c>
      <c r="AF121">
        <v>0.65</v>
      </c>
      <c r="AG121">
        <v>0.72</v>
      </c>
      <c r="AH121">
        <v>0.75</v>
      </c>
      <c r="AI121">
        <v>0.82</v>
      </c>
      <c r="AJ121">
        <v>0.88</v>
      </c>
      <c r="AK121">
        <v>0.95</v>
      </c>
      <c r="AL121">
        <v>1.02</v>
      </c>
      <c r="AM121">
        <v>1.08</v>
      </c>
      <c r="AN121">
        <v>1.1200000000000001</v>
      </c>
      <c r="AO121">
        <v>1.1399999999999999</v>
      </c>
      <c r="AP121">
        <v>1.18</v>
      </c>
      <c r="AQ121">
        <v>1.22</v>
      </c>
      <c r="AR121">
        <v>1.26</v>
      </c>
      <c r="AS121">
        <v>1.32</v>
      </c>
      <c r="AT121">
        <v>1.76</v>
      </c>
      <c r="AU121">
        <v>1.86</v>
      </c>
    </row>
    <row r="122" spans="26:47">
      <c r="Z122">
        <v>11.92</v>
      </c>
      <c r="AA122">
        <v>0.23</v>
      </c>
      <c r="AB122">
        <v>0.28999999999999998</v>
      </c>
      <c r="AC122">
        <v>0.38</v>
      </c>
      <c r="AD122">
        <v>0.43</v>
      </c>
      <c r="AE122">
        <v>0.55000000000000004</v>
      </c>
      <c r="AF122">
        <v>0.66</v>
      </c>
      <c r="AG122">
        <v>0.73</v>
      </c>
      <c r="AH122">
        <v>0.76</v>
      </c>
      <c r="AI122">
        <v>0.83</v>
      </c>
      <c r="AJ122">
        <v>0.89</v>
      </c>
      <c r="AK122">
        <v>0.96</v>
      </c>
      <c r="AL122">
        <v>1.03</v>
      </c>
      <c r="AM122">
        <v>1.0900000000000001</v>
      </c>
      <c r="AN122">
        <v>1.1299999999999999</v>
      </c>
      <c r="AO122">
        <v>1.1599999999999999</v>
      </c>
      <c r="AP122">
        <v>1.19</v>
      </c>
      <c r="AQ122">
        <v>1.23</v>
      </c>
      <c r="AR122">
        <v>1.27</v>
      </c>
      <c r="AS122">
        <v>1.33</v>
      </c>
      <c r="AT122">
        <v>1.77</v>
      </c>
      <c r="AU122">
        <v>1.87</v>
      </c>
    </row>
    <row r="123" spans="26:47">
      <c r="Z123">
        <v>12</v>
      </c>
      <c r="AA123">
        <v>0.23</v>
      </c>
      <c r="AB123">
        <v>0.28999999999999998</v>
      </c>
      <c r="AC123">
        <v>0.39</v>
      </c>
      <c r="AD123">
        <v>0.44</v>
      </c>
      <c r="AE123">
        <v>0.56000000000000005</v>
      </c>
      <c r="AF123">
        <v>0.67</v>
      </c>
      <c r="AG123">
        <v>0.74</v>
      </c>
      <c r="AH123">
        <v>0.77</v>
      </c>
      <c r="AI123">
        <v>0.85</v>
      </c>
      <c r="AJ123">
        <v>0.9</v>
      </c>
      <c r="AK123">
        <v>0.97</v>
      </c>
      <c r="AL123">
        <v>1.05</v>
      </c>
      <c r="AM123">
        <v>1.1100000000000001</v>
      </c>
      <c r="AN123">
        <v>1.1399999999999999</v>
      </c>
      <c r="AO123">
        <v>1.17</v>
      </c>
      <c r="AP123">
        <v>1.2</v>
      </c>
      <c r="AQ123">
        <v>1.24</v>
      </c>
      <c r="AR123">
        <v>1.28</v>
      </c>
      <c r="AS123">
        <v>1.34</v>
      </c>
      <c r="AT123">
        <v>1.79</v>
      </c>
      <c r="AU123">
        <v>1.89</v>
      </c>
    </row>
  </sheetData>
  <mergeCells count="1">
    <mergeCell ref="B1:V1"/>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6"/>
  <dimension ref="A1:AU123"/>
  <sheetViews>
    <sheetView workbookViewId="0">
      <selection activeCell="Z2" sqref="Z2:AU147"/>
    </sheetView>
  </sheetViews>
  <sheetFormatPr baseColWidth="10" defaultColWidth="11" defaultRowHeight="16"/>
  <cols>
    <col min="1" max="1" width="10.6640625" bestFit="1" customWidth="1"/>
    <col min="2" max="21" width="3.33203125" bestFit="1" customWidth="1"/>
  </cols>
  <sheetData>
    <row r="1" spans="1:47" ht="25" thickBot="1">
      <c r="A1" s="23" t="s">
        <v>75</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26">
        <v>0.2</v>
      </c>
      <c r="C3" s="27">
        <v>0.2</v>
      </c>
      <c r="D3" s="26">
        <v>0.3</v>
      </c>
      <c r="E3" s="27">
        <v>0.4</v>
      </c>
      <c r="F3" s="26">
        <v>0.4</v>
      </c>
      <c r="G3" s="27">
        <v>0.5</v>
      </c>
      <c r="H3" s="26">
        <v>0.6</v>
      </c>
      <c r="I3" s="27">
        <v>0.7</v>
      </c>
      <c r="J3" s="26">
        <v>0.7</v>
      </c>
      <c r="K3" s="27">
        <v>0.8</v>
      </c>
      <c r="L3" s="26">
        <v>0.8</v>
      </c>
      <c r="M3" s="27">
        <v>0.9</v>
      </c>
      <c r="N3" s="26">
        <v>0.9</v>
      </c>
      <c r="O3" s="27">
        <v>1</v>
      </c>
      <c r="P3" s="26">
        <v>1</v>
      </c>
      <c r="Q3" s="27">
        <v>1.1000000000000001</v>
      </c>
      <c r="R3" s="26">
        <v>1.2</v>
      </c>
      <c r="S3" s="27">
        <v>1.3</v>
      </c>
      <c r="T3" s="26">
        <v>1.3</v>
      </c>
      <c r="U3" s="27">
        <v>1.4</v>
      </c>
      <c r="V3" s="9">
        <v>1.4</v>
      </c>
      <c r="Z3">
        <v>2</v>
      </c>
      <c r="AA3">
        <v>0.15</v>
      </c>
      <c r="AB3">
        <v>0.23</v>
      </c>
      <c r="AC3">
        <v>0.31</v>
      </c>
      <c r="AD3">
        <v>0.38</v>
      </c>
      <c r="AE3">
        <v>0.43</v>
      </c>
      <c r="AF3">
        <v>0.51</v>
      </c>
      <c r="AG3">
        <v>0.59</v>
      </c>
      <c r="AH3">
        <v>0.66</v>
      </c>
      <c r="AI3">
        <v>0.7</v>
      </c>
      <c r="AJ3">
        <v>0.72</v>
      </c>
      <c r="AK3">
        <v>0.79</v>
      </c>
      <c r="AL3">
        <v>0.87</v>
      </c>
      <c r="AM3">
        <v>0.93</v>
      </c>
      <c r="AN3">
        <v>1</v>
      </c>
      <c r="AO3">
        <v>1.03</v>
      </c>
      <c r="AP3">
        <v>1.1100000000000001</v>
      </c>
      <c r="AQ3">
        <v>1.23</v>
      </c>
      <c r="AR3">
        <v>1.3</v>
      </c>
      <c r="AS3">
        <v>1.34</v>
      </c>
      <c r="AT3">
        <v>1.43</v>
      </c>
      <c r="AU3">
        <v>1.47</v>
      </c>
    </row>
    <row r="4" spans="1:47">
      <c r="A4" s="6" t="s">
        <v>22</v>
      </c>
      <c r="B4" s="26">
        <v>0.2</v>
      </c>
      <c r="C4" s="27">
        <v>0.2</v>
      </c>
      <c r="D4" s="26">
        <v>0.3</v>
      </c>
      <c r="E4" s="27">
        <v>0.4</v>
      </c>
      <c r="F4" s="26">
        <v>0.4</v>
      </c>
      <c r="G4" s="27">
        <v>0.5</v>
      </c>
      <c r="H4" s="26">
        <v>0.6</v>
      </c>
      <c r="I4" s="27">
        <v>0.7</v>
      </c>
      <c r="J4" s="26">
        <v>0.7</v>
      </c>
      <c r="K4" s="27">
        <v>0.7</v>
      </c>
      <c r="L4" s="26">
        <v>0.8</v>
      </c>
      <c r="M4" s="27">
        <v>0.9</v>
      </c>
      <c r="N4" s="26">
        <v>0.9</v>
      </c>
      <c r="O4" s="27">
        <v>1</v>
      </c>
      <c r="P4" s="26">
        <v>1</v>
      </c>
      <c r="Q4" s="27">
        <v>1.1000000000000001</v>
      </c>
      <c r="R4" s="26">
        <v>1.2</v>
      </c>
      <c r="S4" s="27">
        <v>1.3</v>
      </c>
      <c r="T4" s="26">
        <v>1.3</v>
      </c>
      <c r="U4" s="27">
        <v>1.4</v>
      </c>
      <c r="V4" s="9">
        <v>1.4</v>
      </c>
      <c r="Z4">
        <v>2.08</v>
      </c>
      <c r="AA4">
        <v>0.15</v>
      </c>
      <c r="AB4">
        <v>0.23</v>
      </c>
      <c r="AC4">
        <v>0.31</v>
      </c>
      <c r="AD4">
        <v>0.38</v>
      </c>
      <c r="AE4">
        <v>0.43</v>
      </c>
      <c r="AF4">
        <v>0.51</v>
      </c>
      <c r="AG4">
        <v>0.59</v>
      </c>
      <c r="AH4">
        <v>0.66</v>
      </c>
      <c r="AI4">
        <v>0.7</v>
      </c>
      <c r="AJ4">
        <v>0.72</v>
      </c>
      <c r="AK4">
        <v>0.79</v>
      </c>
      <c r="AL4">
        <v>0.86</v>
      </c>
      <c r="AM4">
        <v>0.93</v>
      </c>
      <c r="AN4">
        <v>1</v>
      </c>
      <c r="AO4">
        <v>1.03</v>
      </c>
      <c r="AP4">
        <v>1.1100000000000001</v>
      </c>
      <c r="AQ4">
        <v>1.23</v>
      </c>
      <c r="AR4">
        <v>1.3</v>
      </c>
      <c r="AS4">
        <v>1.35</v>
      </c>
      <c r="AT4">
        <v>1.43</v>
      </c>
      <c r="AU4">
        <v>1.48</v>
      </c>
    </row>
    <row r="5" spans="1:47">
      <c r="A5" s="6" t="s">
        <v>23</v>
      </c>
      <c r="B5" s="26">
        <v>0.2</v>
      </c>
      <c r="C5" s="27">
        <v>0.2</v>
      </c>
      <c r="D5" s="26">
        <v>0.3</v>
      </c>
      <c r="E5" s="27">
        <v>0.4</v>
      </c>
      <c r="F5" s="26">
        <v>0.4</v>
      </c>
      <c r="G5" s="27">
        <v>0.5</v>
      </c>
      <c r="H5" s="26">
        <v>0.6</v>
      </c>
      <c r="I5" s="27">
        <v>0.7</v>
      </c>
      <c r="J5" s="26">
        <v>0.7</v>
      </c>
      <c r="K5" s="27">
        <v>0.7</v>
      </c>
      <c r="L5" s="26">
        <v>0.8</v>
      </c>
      <c r="M5" s="27">
        <v>0.9</v>
      </c>
      <c r="N5" s="26">
        <v>0.9</v>
      </c>
      <c r="O5" s="27">
        <v>1</v>
      </c>
      <c r="P5" s="26">
        <v>1</v>
      </c>
      <c r="Q5" s="27">
        <v>1.1000000000000001</v>
      </c>
      <c r="R5" s="26">
        <v>1.2</v>
      </c>
      <c r="S5" s="27">
        <v>1.3</v>
      </c>
      <c r="T5" s="26">
        <v>1.3</v>
      </c>
      <c r="U5" s="27">
        <v>1.4</v>
      </c>
      <c r="V5" s="9">
        <v>1.4</v>
      </c>
      <c r="Z5">
        <v>2.17</v>
      </c>
      <c r="AA5">
        <v>0.15</v>
      </c>
      <c r="AB5">
        <v>0.23</v>
      </c>
      <c r="AC5">
        <v>0.31</v>
      </c>
      <c r="AD5">
        <v>0.38</v>
      </c>
      <c r="AE5">
        <v>0.43</v>
      </c>
      <c r="AF5">
        <v>0.51</v>
      </c>
      <c r="AG5">
        <v>0.59</v>
      </c>
      <c r="AH5">
        <v>0.66</v>
      </c>
      <c r="AI5">
        <v>0.7</v>
      </c>
      <c r="AJ5">
        <v>0.72</v>
      </c>
      <c r="AK5">
        <v>0.79</v>
      </c>
      <c r="AL5">
        <v>0.86</v>
      </c>
      <c r="AM5">
        <v>0.93</v>
      </c>
      <c r="AN5">
        <v>1</v>
      </c>
      <c r="AO5">
        <v>1.03</v>
      </c>
      <c r="AP5">
        <v>1.1100000000000001</v>
      </c>
      <c r="AQ5">
        <v>1.23</v>
      </c>
      <c r="AR5">
        <v>1.31</v>
      </c>
      <c r="AS5">
        <v>1.35</v>
      </c>
      <c r="AT5">
        <v>1.43</v>
      </c>
      <c r="AU5">
        <v>1.48</v>
      </c>
    </row>
    <row r="6" spans="1:47" ht="17" thickBot="1">
      <c r="A6" s="10" t="s">
        <v>24</v>
      </c>
      <c r="B6" s="29">
        <v>0.2</v>
      </c>
      <c r="C6" s="30">
        <v>0.2</v>
      </c>
      <c r="D6" s="29">
        <v>0.3</v>
      </c>
      <c r="E6" s="30">
        <v>0.4</v>
      </c>
      <c r="F6" s="29">
        <v>0.4</v>
      </c>
      <c r="G6" s="30">
        <v>0.5</v>
      </c>
      <c r="H6" s="29">
        <v>0.6</v>
      </c>
      <c r="I6" s="30">
        <v>0.7</v>
      </c>
      <c r="J6" s="29">
        <v>0.7</v>
      </c>
      <c r="K6" s="30">
        <v>0.7</v>
      </c>
      <c r="L6" s="29">
        <v>0.8</v>
      </c>
      <c r="M6" s="30">
        <v>0.9</v>
      </c>
      <c r="N6" s="29">
        <v>0.9</v>
      </c>
      <c r="O6" s="30">
        <v>1</v>
      </c>
      <c r="P6" s="29">
        <v>1</v>
      </c>
      <c r="Q6" s="30">
        <v>1.1000000000000001</v>
      </c>
      <c r="R6" s="29">
        <v>1.2</v>
      </c>
      <c r="S6" s="30">
        <v>1.3</v>
      </c>
      <c r="T6" s="29">
        <v>1.3</v>
      </c>
      <c r="U6" s="30">
        <v>1.4</v>
      </c>
      <c r="V6" s="13">
        <v>1.4</v>
      </c>
      <c r="Z6">
        <v>2.25</v>
      </c>
      <c r="AA6">
        <v>0.15</v>
      </c>
      <c r="AB6">
        <v>0.23</v>
      </c>
      <c r="AC6">
        <v>0.31</v>
      </c>
      <c r="AD6">
        <v>0.38</v>
      </c>
      <c r="AE6">
        <v>0.43</v>
      </c>
      <c r="AF6">
        <v>0.51</v>
      </c>
      <c r="AG6">
        <v>0.59</v>
      </c>
      <c r="AH6">
        <v>0.66</v>
      </c>
      <c r="AI6">
        <v>0.7</v>
      </c>
      <c r="AJ6">
        <v>0.72</v>
      </c>
      <c r="AK6">
        <v>0.79</v>
      </c>
      <c r="AL6">
        <v>0.86</v>
      </c>
      <c r="AM6">
        <v>0.93</v>
      </c>
      <c r="AN6">
        <v>1</v>
      </c>
      <c r="AO6">
        <v>1.03</v>
      </c>
      <c r="AP6">
        <v>1.1100000000000001</v>
      </c>
      <c r="AQ6">
        <v>1.23</v>
      </c>
      <c r="AR6">
        <v>1.31</v>
      </c>
      <c r="AS6">
        <v>1.35</v>
      </c>
      <c r="AT6">
        <v>1.44</v>
      </c>
      <c r="AU6">
        <v>1.49</v>
      </c>
    </row>
    <row r="7" spans="1:47">
      <c r="A7" s="6" t="s">
        <v>25</v>
      </c>
      <c r="B7" s="26">
        <v>0.2</v>
      </c>
      <c r="C7" s="27">
        <v>0.2</v>
      </c>
      <c r="D7" s="26">
        <v>0.3</v>
      </c>
      <c r="E7" s="27">
        <v>0.4</v>
      </c>
      <c r="F7" s="26">
        <v>0.4</v>
      </c>
      <c r="G7" s="27">
        <v>0.5</v>
      </c>
      <c r="H7" s="26">
        <v>0.6</v>
      </c>
      <c r="I7" s="27">
        <v>0.7</v>
      </c>
      <c r="J7" s="26">
        <v>0.7</v>
      </c>
      <c r="K7" s="27">
        <v>0.7</v>
      </c>
      <c r="L7" s="26">
        <v>0.8</v>
      </c>
      <c r="M7" s="27">
        <v>0.9</v>
      </c>
      <c r="N7" s="26">
        <v>0.9</v>
      </c>
      <c r="O7" s="27">
        <v>1</v>
      </c>
      <c r="P7" s="26">
        <v>1</v>
      </c>
      <c r="Q7" s="27">
        <v>1.1000000000000001</v>
      </c>
      <c r="R7" s="26">
        <v>1.2</v>
      </c>
      <c r="S7" s="27">
        <v>1.3</v>
      </c>
      <c r="T7" s="26">
        <v>1.3</v>
      </c>
      <c r="U7" s="27">
        <v>1.4</v>
      </c>
      <c r="V7" s="9">
        <v>1.5</v>
      </c>
      <c r="Z7">
        <v>2.33</v>
      </c>
      <c r="AA7">
        <v>0.15</v>
      </c>
      <c r="AB7">
        <v>0.23</v>
      </c>
      <c r="AC7">
        <v>0.31</v>
      </c>
      <c r="AD7">
        <v>0.38</v>
      </c>
      <c r="AE7">
        <v>0.43</v>
      </c>
      <c r="AF7">
        <v>0.51</v>
      </c>
      <c r="AG7">
        <v>0.59</v>
      </c>
      <c r="AH7">
        <v>0.66</v>
      </c>
      <c r="AI7">
        <v>0.7</v>
      </c>
      <c r="AJ7">
        <v>0.72</v>
      </c>
      <c r="AK7">
        <v>0.78</v>
      </c>
      <c r="AL7">
        <v>0.86</v>
      </c>
      <c r="AM7">
        <v>0.93</v>
      </c>
      <c r="AN7">
        <v>1</v>
      </c>
      <c r="AO7">
        <v>1.03</v>
      </c>
      <c r="AP7">
        <v>1.1100000000000001</v>
      </c>
      <c r="AQ7">
        <v>1.23</v>
      </c>
      <c r="AR7">
        <v>1.31</v>
      </c>
      <c r="AS7">
        <v>1.35</v>
      </c>
      <c r="AT7">
        <v>1.44</v>
      </c>
      <c r="AU7">
        <v>1.49</v>
      </c>
    </row>
    <row r="8" spans="1:47">
      <c r="A8" s="6" t="s">
        <v>22</v>
      </c>
      <c r="B8" s="26">
        <v>0.2</v>
      </c>
      <c r="C8" s="27">
        <v>0.2</v>
      </c>
      <c r="D8" s="26">
        <v>0.3</v>
      </c>
      <c r="E8" s="27">
        <v>0.4</v>
      </c>
      <c r="F8" s="26">
        <v>0.4</v>
      </c>
      <c r="G8" s="27">
        <v>0.5</v>
      </c>
      <c r="H8" s="26">
        <v>0.6</v>
      </c>
      <c r="I8" s="27">
        <v>0.7</v>
      </c>
      <c r="J8" s="26">
        <v>0.7</v>
      </c>
      <c r="K8" s="27">
        <v>0.7</v>
      </c>
      <c r="L8" s="26">
        <v>0.8</v>
      </c>
      <c r="M8" s="27">
        <v>0.9</v>
      </c>
      <c r="N8" s="26">
        <v>0.9</v>
      </c>
      <c r="O8" s="27">
        <v>1</v>
      </c>
      <c r="P8" s="26">
        <v>1</v>
      </c>
      <c r="Q8" s="27">
        <v>1.1000000000000001</v>
      </c>
      <c r="R8" s="26">
        <v>1.2</v>
      </c>
      <c r="S8" s="27">
        <v>1.3</v>
      </c>
      <c r="T8" s="26">
        <v>1.3</v>
      </c>
      <c r="U8" s="27">
        <v>1.4</v>
      </c>
      <c r="V8" s="9">
        <v>1.5</v>
      </c>
      <c r="Z8">
        <v>2.42</v>
      </c>
      <c r="AA8">
        <v>0.15</v>
      </c>
      <c r="AB8">
        <v>0.23</v>
      </c>
      <c r="AC8">
        <v>0.31</v>
      </c>
      <c r="AD8">
        <v>0.38</v>
      </c>
      <c r="AE8">
        <v>0.43</v>
      </c>
      <c r="AF8">
        <v>0.51</v>
      </c>
      <c r="AG8">
        <v>0.59</v>
      </c>
      <c r="AH8">
        <v>0.66</v>
      </c>
      <c r="AI8">
        <v>0.7</v>
      </c>
      <c r="AJ8">
        <v>0.72</v>
      </c>
      <c r="AK8">
        <v>0.78</v>
      </c>
      <c r="AL8">
        <v>0.86</v>
      </c>
      <c r="AM8">
        <v>0.93</v>
      </c>
      <c r="AN8">
        <v>1</v>
      </c>
      <c r="AO8">
        <v>1.03</v>
      </c>
      <c r="AP8">
        <v>1.1200000000000001</v>
      </c>
      <c r="AQ8">
        <v>1.23</v>
      </c>
      <c r="AR8">
        <v>1.31</v>
      </c>
      <c r="AS8">
        <v>1.35</v>
      </c>
      <c r="AT8">
        <v>1.45</v>
      </c>
      <c r="AU8">
        <v>1.5</v>
      </c>
    </row>
    <row r="9" spans="1:47">
      <c r="A9" s="6" t="s">
        <v>23</v>
      </c>
      <c r="B9" s="26">
        <v>0.2</v>
      </c>
      <c r="C9" s="27">
        <v>0.2</v>
      </c>
      <c r="D9" s="26">
        <v>0.3</v>
      </c>
      <c r="E9" s="27">
        <v>0.4</v>
      </c>
      <c r="F9" s="26">
        <v>0.4</v>
      </c>
      <c r="G9" s="27">
        <v>0.5</v>
      </c>
      <c r="H9" s="26">
        <v>0.6</v>
      </c>
      <c r="I9" s="27">
        <v>0.7</v>
      </c>
      <c r="J9" s="26">
        <v>0.7</v>
      </c>
      <c r="K9" s="27">
        <v>0.7</v>
      </c>
      <c r="L9" s="26">
        <v>0.8</v>
      </c>
      <c r="M9" s="27">
        <v>0.9</v>
      </c>
      <c r="N9" s="26">
        <v>0.9</v>
      </c>
      <c r="O9" s="27">
        <v>1</v>
      </c>
      <c r="P9" s="26">
        <v>1</v>
      </c>
      <c r="Q9" s="27">
        <v>1.1000000000000001</v>
      </c>
      <c r="R9" s="26">
        <v>1.2</v>
      </c>
      <c r="S9" s="27">
        <v>1.3</v>
      </c>
      <c r="T9" s="26">
        <v>1.3</v>
      </c>
      <c r="U9" s="27">
        <v>1.4</v>
      </c>
      <c r="V9" s="9">
        <v>1.5</v>
      </c>
      <c r="Z9">
        <v>2.5</v>
      </c>
      <c r="AA9">
        <v>0.15</v>
      </c>
      <c r="AB9">
        <v>0.23</v>
      </c>
      <c r="AC9">
        <v>0.31</v>
      </c>
      <c r="AD9">
        <v>0.38</v>
      </c>
      <c r="AE9">
        <v>0.43</v>
      </c>
      <c r="AF9">
        <v>0.51</v>
      </c>
      <c r="AG9">
        <v>0.57999999999999996</v>
      </c>
      <c r="AH9">
        <v>0.65</v>
      </c>
      <c r="AI9">
        <v>0.7</v>
      </c>
      <c r="AJ9">
        <v>0.72</v>
      </c>
      <c r="AK9">
        <v>0.78</v>
      </c>
      <c r="AL9">
        <v>0.86</v>
      </c>
      <c r="AM9">
        <v>0.93</v>
      </c>
      <c r="AN9">
        <v>1</v>
      </c>
      <c r="AO9">
        <v>1.03</v>
      </c>
      <c r="AP9">
        <v>1.1200000000000001</v>
      </c>
      <c r="AQ9">
        <v>1.23</v>
      </c>
      <c r="AR9">
        <v>1.31</v>
      </c>
      <c r="AS9">
        <v>1.36</v>
      </c>
      <c r="AT9">
        <v>1.45</v>
      </c>
      <c r="AU9">
        <v>1.5</v>
      </c>
    </row>
    <row r="10" spans="1:47" ht="17" thickBot="1">
      <c r="A10" s="10" t="s">
        <v>24</v>
      </c>
      <c r="B10" s="29">
        <v>0.2</v>
      </c>
      <c r="C10" s="30">
        <v>0.2</v>
      </c>
      <c r="D10" s="29">
        <v>0.3</v>
      </c>
      <c r="E10" s="30">
        <v>0.4</v>
      </c>
      <c r="F10" s="29">
        <v>0.4</v>
      </c>
      <c r="G10" s="30">
        <v>0.5</v>
      </c>
      <c r="H10" s="29">
        <v>0.6</v>
      </c>
      <c r="I10" s="30">
        <v>0.7</v>
      </c>
      <c r="J10" s="29">
        <v>0.7</v>
      </c>
      <c r="K10" s="30">
        <v>0.7</v>
      </c>
      <c r="L10" s="29">
        <v>0.8</v>
      </c>
      <c r="M10" s="30">
        <v>0.9</v>
      </c>
      <c r="N10" s="29">
        <v>0.9</v>
      </c>
      <c r="O10" s="30">
        <v>1</v>
      </c>
      <c r="P10" s="29">
        <v>1</v>
      </c>
      <c r="Q10" s="30">
        <v>1.1000000000000001</v>
      </c>
      <c r="R10" s="29">
        <v>1.2</v>
      </c>
      <c r="S10" s="30">
        <v>1.3</v>
      </c>
      <c r="T10" s="29">
        <v>1.4</v>
      </c>
      <c r="U10" s="30">
        <v>1.4</v>
      </c>
      <c r="V10" s="13">
        <v>1.5</v>
      </c>
      <c r="Z10">
        <v>2.58</v>
      </c>
      <c r="AA10">
        <v>0.15</v>
      </c>
      <c r="AB10">
        <v>0.23</v>
      </c>
      <c r="AC10">
        <v>0.31</v>
      </c>
      <c r="AD10">
        <v>0.38</v>
      </c>
      <c r="AE10">
        <v>0.42</v>
      </c>
      <c r="AF10">
        <v>0.51</v>
      </c>
      <c r="AG10">
        <v>0.57999999999999996</v>
      </c>
      <c r="AH10">
        <v>0.65</v>
      </c>
      <c r="AI10">
        <v>0.7</v>
      </c>
      <c r="AJ10">
        <v>0.72</v>
      </c>
      <c r="AK10">
        <v>0.78</v>
      </c>
      <c r="AL10">
        <v>0.85</v>
      </c>
      <c r="AM10">
        <v>0.93</v>
      </c>
      <c r="AN10">
        <v>1</v>
      </c>
      <c r="AO10">
        <v>1.03</v>
      </c>
      <c r="AP10">
        <v>1.1200000000000001</v>
      </c>
      <c r="AQ10">
        <v>1.23</v>
      </c>
      <c r="AR10">
        <v>1.31</v>
      </c>
      <c r="AS10">
        <v>1.36</v>
      </c>
      <c r="AT10">
        <v>1.45</v>
      </c>
      <c r="AU10">
        <v>1.51</v>
      </c>
    </row>
    <row r="11" spans="1:47">
      <c r="A11" s="6" t="s">
        <v>26</v>
      </c>
      <c r="B11" s="26">
        <v>0.2</v>
      </c>
      <c r="C11" s="27">
        <v>0.2</v>
      </c>
      <c r="D11" s="26">
        <v>0.3</v>
      </c>
      <c r="E11" s="27">
        <v>0.4</v>
      </c>
      <c r="F11" s="26">
        <v>0.4</v>
      </c>
      <c r="G11" s="27">
        <v>0.5</v>
      </c>
      <c r="H11" s="26">
        <v>0.6</v>
      </c>
      <c r="I11" s="27">
        <v>0.6</v>
      </c>
      <c r="J11" s="26">
        <v>0.7</v>
      </c>
      <c r="K11" s="27">
        <v>0.7</v>
      </c>
      <c r="L11" s="26">
        <v>0.8</v>
      </c>
      <c r="M11" s="27">
        <v>0.9</v>
      </c>
      <c r="N11" s="26">
        <v>0.9</v>
      </c>
      <c r="O11" s="27">
        <v>1</v>
      </c>
      <c r="P11" s="26">
        <v>1</v>
      </c>
      <c r="Q11" s="27">
        <v>1.1000000000000001</v>
      </c>
      <c r="R11" s="26">
        <v>1.2</v>
      </c>
      <c r="S11" s="27">
        <v>1.3</v>
      </c>
      <c r="T11" s="26">
        <v>1.4</v>
      </c>
      <c r="U11" s="27">
        <v>1.5</v>
      </c>
      <c r="V11" s="9">
        <v>1.5</v>
      </c>
      <c r="Z11">
        <v>2.67</v>
      </c>
      <c r="AA11">
        <v>0.15</v>
      </c>
      <c r="AB11">
        <v>0.23</v>
      </c>
      <c r="AC11">
        <v>0.31</v>
      </c>
      <c r="AD11">
        <v>0.38</v>
      </c>
      <c r="AE11">
        <v>0.42</v>
      </c>
      <c r="AF11">
        <v>0.51</v>
      </c>
      <c r="AG11">
        <v>0.57999999999999996</v>
      </c>
      <c r="AH11">
        <v>0.65</v>
      </c>
      <c r="AI11">
        <v>0.7</v>
      </c>
      <c r="AJ11">
        <v>0.72</v>
      </c>
      <c r="AK11">
        <v>0.78</v>
      </c>
      <c r="AL11">
        <v>0.85</v>
      </c>
      <c r="AM11">
        <v>0.93</v>
      </c>
      <c r="AN11">
        <v>1</v>
      </c>
      <c r="AO11">
        <v>1.03</v>
      </c>
      <c r="AP11">
        <v>1.1200000000000001</v>
      </c>
      <c r="AQ11">
        <v>1.23</v>
      </c>
      <c r="AR11">
        <v>1.31</v>
      </c>
      <c r="AS11">
        <v>1.36</v>
      </c>
      <c r="AT11">
        <v>1.46</v>
      </c>
      <c r="AU11">
        <v>1.51</v>
      </c>
    </row>
    <row r="12" spans="1:47">
      <c r="A12" s="6" t="s">
        <v>22</v>
      </c>
      <c r="B12" s="26">
        <v>0.2</v>
      </c>
      <c r="C12" s="27">
        <v>0.2</v>
      </c>
      <c r="D12" s="26">
        <v>0.3</v>
      </c>
      <c r="E12" s="27">
        <v>0.4</v>
      </c>
      <c r="F12" s="26">
        <v>0.4</v>
      </c>
      <c r="G12" s="27">
        <v>0.5</v>
      </c>
      <c r="H12" s="26">
        <v>0.6</v>
      </c>
      <c r="I12" s="27">
        <v>0.6</v>
      </c>
      <c r="J12" s="26">
        <v>0.7</v>
      </c>
      <c r="K12" s="27">
        <v>0.7</v>
      </c>
      <c r="L12" s="26">
        <v>0.8</v>
      </c>
      <c r="M12" s="27">
        <v>0.8</v>
      </c>
      <c r="N12" s="26">
        <v>0.9</v>
      </c>
      <c r="O12" s="27">
        <v>1</v>
      </c>
      <c r="P12" s="26">
        <v>1</v>
      </c>
      <c r="Q12" s="27">
        <v>1.1000000000000001</v>
      </c>
      <c r="R12" s="26">
        <v>1.2</v>
      </c>
      <c r="S12" s="27">
        <v>1.3</v>
      </c>
      <c r="T12" s="26">
        <v>1.4</v>
      </c>
      <c r="U12" s="27">
        <v>1.5</v>
      </c>
      <c r="V12" s="9">
        <v>1.5</v>
      </c>
      <c r="Z12">
        <v>2.75</v>
      </c>
      <c r="AA12">
        <v>0.15</v>
      </c>
      <c r="AB12">
        <v>0.23</v>
      </c>
      <c r="AC12">
        <v>0.31</v>
      </c>
      <c r="AD12">
        <v>0.38</v>
      </c>
      <c r="AE12">
        <v>0.42</v>
      </c>
      <c r="AF12">
        <v>0.51</v>
      </c>
      <c r="AG12">
        <v>0.57999999999999996</v>
      </c>
      <c r="AH12">
        <v>0.65</v>
      </c>
      <c r="AI12">
        <v>0.69</v>
      </c>
      <c r="AJ12">
        <v>0.72</v>
      </c>
      <c r="AK12">
        <v>0.78</v>
      </c>
      <c r="AL12">
        <v>0.85</v>
      </c>
      <c r="AM12">
        <v>0.93</v>
      </c>
      <c r="AN12">
        <v>1</v>
      </c>
      <c r="AO12">
        <v>1.03</v>
      </c>
      <c r="AP12">
        <v>1.1299999999999999</v>
      </c>
      <c r="AQ12">
        <v>1.23</v>
      </c>
      <c r="AR12">
        <v>1.32</v>
      </c>
      <c r="AS12">
        <v>1.36</v>
      </c>
      <c r="AT12">
        <v>1.46</v>
      </c>
      <c r="AU12">
        <v>1.52</v>
      </c>
    </row>
    <row r="13" spans="1:47">
      <c r="A13" s="6" t="s">
        <v>23</v>
      </c>
      <c r="B13" s="26">
        <v>0.2</v>
      </c>
      <c r="C13" s="27">
        <v>0.2</v>
      </c>
      <c r="D13" s="26">
        <v>0.3</v>
      </c>
      <c r="E13" s="27">
        <v>0.4</v>
      </c>
      <c r="F13" s="26">
        <v>0.4</v>
      </c>
      <c r="G13" s="27">
        <v>0.5</v>
      </c>
      <c r="H13" s="26">
        <v>0.6</v>
      </c>
      <c r="I13" s="27">
        <v>0.6</v>
      </c>
      <c r="J13" s="26">
        <v>0.7</v>
      </c>
      <c r="K13" s="27">
        <v>0.7</v>
      </c>
      <c r="L13" s="26">
        <v>0.8</v>
      </c>
      <c r="M13" s="27">
        <v>0.8</v>
      </c>
      <c r="N13" s="26">
        <v>0.9</v>
      </c>
      <c r="O13" s="27">
        <v>1</v>
      </c>
      <c r="P13" s="26">
        <v>1</v>
      </c>
      <c r="Q13" s="27">
        <v>1.1000000000000001</v>
      </c>
      <c r="R13" s="26">
        <v>1.2</v>
      </c>
      <c r="S13" s="27">
        <v>1.3</v>
      </c>
      <c r="T13" s="26">
        <v>1.4</v>
      </c>
      <c r="U13" s="27">
        <v>1.5</v>
      </c>
      <c r="V13" s="9">
        <v>1.6</v>
      </c>
      <c r="Z13">
        <v>2.83</v>
      </c>
      <c r="AA13">
        <v>0.15</v>
      </c>
      <c r="AB13">
        <v>0.23</v>
      </c>
      <c r="AC13">
        <v>0.31</v>
      </c>
      <c r="AD13">
        <v>0.38</v>
      </c>
      <c r="AE13">
        <v>0.42</v>
      </c>
      <c r="AF13">
        <v>0.5</v>
      </c>
      <c r="AG13">
        <v>0.57999999999999996</v>
      </c>
      <c r="AH13">
        <v>0.65</v>
      </c>
      <c r="AI13">
        <v>0.69</v>
      </c>
      <c r="AJ13">
        <v>0.72</v>
      </c>
      <c r="AK13">
        <v>0.78</v>
      </c>
      <c r="AL13">
        <v>0.85</v>
      </c>
      <c r="AM13">
        <v>0.93</v>
      </c>
      <c r="AN13">
        <v>1</v>
      </c>
      <c r="AO13">
        <v>1.03</v>
      </c>
      <c r="AP13">
        <v>1.1299999999999999</v>
      </c>
      <c r="AQ13">
        <v>1.23</v>
      </c>
      <c r="AR13">
        <v>1.32</v>
      </c>
      <c r="AS13">
        <v>1.37</v>
      </c>
      <c r="AT13">
        <v>1.46</v>
      </c>
      <c r="AU13">
        <v>1.52</v>
      </c>
    </row>
    <row r="14" spans="1:47" ht="17" thickBot="1">
      <c r="A14" s="10" t="s">
        <v>24</v>
      </c>
      <c r="B14" s="29">
        <v>0.2</v>
      </c>
      <c r="C14" s="30">
        <v>0.2</v>
      </c>
      <c r="D14" s="29">
        <v>0.3</v>
      </c>
      <c r="E14" s="30">
        <v>0.4</v>
      </c>
      <c r="F14" s="29">
        <v>0.4</v>
      </c>
      <c r="G14" s="30">
        <v>0.5</v>
      </c>
      <c r="H14" s="29">
        <v>0.6</v>
      </c>
      <c r="I14" s="30">
        <v>0.6</v>
      </c>
      <c r="J14" s="29">
        <v>0.7</v>
      </c>
      <c r="K14" s="30">
        <v>0.7</v>
      </c>
      <c r="L14" s="29">
        <v>0.8</v>
      </c>
      <c r="M14" s="30">
        <v>0.8</v>
      </c>
      <c r="N14" s="29">
        <v>0.9</v>
      </c>
      <c r="O14" s="30">
        <v>1</v>
      </c>
      <c r="P14" s="29">
        <v>1</v>
      </c>
      <c r="Q14" s="30">
        <v>1.2</v>
      </c>
      <c r="R14" s="29">
        <v>1.2</v>
      </c>
      <c r="S14" s="30">
        <v>1.3</v>
      </c>
      <c r="T14" s="29">
        <v>1.4</v>
      </c>
      <c r="U14" s="30">
        <v>1.5</v>
      </c>
      <c r="V14" s="13">
        <v>1.6</v>
      </c>
      <c r="Z14">
        <v>2.92</v>
      </c>
      <c r="AA14">
        <v>0.15</v>
      </c>
      <c r="AB14">
        <v>0.23</v>
      </c>
      <c r="AC14">
        <v>0.31</v>
      </c>
      <c r="AD14">
        <v>0.38</v>
      </c>
      <c r="AE14">
        <v>0.42</v>
      </c>
      <c r="AF14">
        <v>0.5</v>
      </c>
      <c r="AG14">
        <v>0.57999999999999996</v>
      </c>
      <c r="AH14">
        <v>0.65</v>
      </c>
      <c r="AI14">
        <v>0.69</v>
      </c>
      <c r="AJ14">
        <v>0.72</v>
      </c>
      <c r="AK14">
        <v>0.78</v>
      </c>
      <c r="AL14">
        <v>0.85</v>
      </c>
      <c r="AM14">
        <v>0.93</v>
      </c>
      <c r="AN14">
        <v>1</v>
      </c>
      <c r="AO14">
        <v>1.04</v>
      </c>
      <c r="AP14">
        <v>1.1299999999999999</v>
      </c>
      <c r="AQ14">
        <v>1.23</v>
      </c>
      <c r="AR14">
        <v>1.32</v>
      </c>
      <c r="AS14">
        <v>1.37</v>
      </c>
      <c r="AT14">
        <v>1.47</v>
      </c>
      <c r="AU14">
        <v>1.53</v>
      </c>
    </row>
    <row r="15" spans="1:47">
      <c r="A15" s="6" t="s">
        <v>27</v>
      </c>
      <c r="B15" s="26">
        <v>0.2</v>
      </c>
      <c r="C15" s="27">
        <v>0.2</v>
      </c>
      <c r="D15" s="26">
        <v>0.3</v>
      </c>
      <c r="E15" s="27">
        <v>0.4</v>
      </c>
      <c r="F15" s="26">
        <v>0.4</v>
      </c>
      <c r="G15" s="27">
        <v>0.5</v>
      </c>
      <c r="H15" s="26">
        <v>0.6</v>
      </c>
      <c r="I15" s="27">
        <v>0.6</v>
      </c>
      <c r="J15" s="26">
        <v>0.7</v>
      </c>
      <c r="K15" s="27">
        <v>0.7</v>
      </c>
      <c r="L15" s="26">
        <v>0.8</v>
      </c>
      <c r="M15" s="27">
        <v>0.8</v>
      </c>
      <c r="N15" s="26">
        <v>0.9</v>
      </c>
      <c r="O15" s="27">
        <v>1</v>
      </c>
      <c r="P15" s="26">
        <v>1</v>
      </c>
      <c r="Q15" s="27">
        <v>1.2</v>
      </c>
      <c r="R15" s="26">
        <v>1.2</v>
      </c>
      <c r="S15" s="27">
        <v>1.3</v>
      </c>
      <c r="T15" s="26">
        <v>1.4</v>
      </c>
      <c r="U15" s="27">
        <v>1.5</v>
      </c>
      <c r="V15" s="9">
        <v>1.6</v>
      </c>
      <c r="Z15">
        <v>3</v>
      </c>
      <c r="AA15">
        <v>0.15</v>
      </c>
      <c r="AB15">
        <v>0.23</v>
      </c>
      <c r="AC15">
        <v>0.31</v>
      </c>
      <c r="AD15">
        <v>0.38</v>
      </c>
      <c r="AE15">
        <v>0.42</v>
      </c>
      <c r="AF15">
        <v>0.5</v>
      </c>
      <c r="AG15">
        <v>0.57999999999999996</v>
      </c>
      <c r="AH15">
        <v>0.64</v>
      </c>
      <c r="AI15">
        <v>0.69</v>
      </c>
      <c r="AJ15">
        <v>0.72</v>
      </c>
      <c r="AK15">
        <v>0.77</v>
      </c>
      <c r="AL15">
        <v>0.85</v>
      </c>
      <c r="AM15">
        <v>0.93</v>
      </c>
      <c r="AN15">
        <v>1</v>
      </c>
      <c r="AO15">
        <v>1.04</v>
      </c>
      <c r="AP15">
        <v>1.1299999999999999</v>
      </c>
      <c r="AQ15">
        <v>1.24</v>
      </c>
      <c r="AR15">
        <v>1.32</v>
      </c>
      <c r="AS15">
        <v>1.37</v>
      </c>
      <c r="AT15">
        <v>1.47</v>
      </c>
      <c r="AU15">
        <v>1.53</v>
      </c>
    </row>
    <row r="16" spans="1:47">
      <c r="A16" s="6" t="s">
        <v>22</v>
      </c>
      <c r="B16" s="26">
        <v>0.2</v>
      </c>
      <c r="C16" s="27">
        <v>0.2</v>
      </c>
      <c r="D16" s="26">
        <v>0.3</v>
      </c>
      <c r="E16" s="27">
        <v>0.4</v>
      </c>
      <c r="F16" s="26">
        <v>0.4</v>
      </c>
      <c r="G16" s="27">
        <v>0.5</v>
      </c>
      <c r="H16" s="26">
        <v>0.6</v>
      </c>
      <c r="I16" s="27">
        <v>0.6</v>
      </c>
      <c r="J16" s="26">
        <v>0.7</v>
      </c>
      <c r="K16" s="27">
        <v>0.7</v>
      </c>
      <c r="L16" s="26">
        <v>0.8</v>
      </c>
      <c r="M16" s="27">
        <v>0.8</v>
      </c>
      <c r="N16" s="26">
        <v>0.9</v>
      </c>
      <c r="O16" s="27">
        <v>1</v>
      </c>
      <c r="P16" s="26">
        <v>1.1000000000000001</v>
      </c>
      <c r="Q16" s="27">
        <v>1.2</v>
      </c>
      <c r="R16" s="26">
        <v>1.2</v>
      </c>
      <c r="S16" s="27">
        <v>1.3</v>
      </c>
      <c r="T16" s="26">
        <v>1.4</v>
      </c>
      <c r="U16" s="27">
        <v>1.5</v>
      </c>
      <c r="V16" s="9">
        <v>1.6</v>
      </c>
      <c r="Z16">
        <v>3.08</v>
      </c>
      <c r="AA16">
        <v>0.15</v>
      </c>
      <c r="AB16">
        <v>0.23</v>
      </c>
      <c r="AC16">
        <v>0.31</v>
      </c>
      <c r="AD16">
        <v>0.38</v>
      </c>
      <c r="AE16">
        <v>0.42</v>
      </c>
      <c r="AF16">
        <v>0.5</v>
      </c>
      <c r="AG16">
        <v>0.56999999999999995</v>
      </c>
      <c r="AH16">
        <v>0.64</v>
      </c>
      <c r="AI16">
        <v>0.69</v>
      </c>
      <c r="AJ16">
        <v>0.71</v>
      </c>
      <c r="AK16">
        <v>0.77</v>
      </c>
      <c r="AL16">
        <v>0.85</v>
      </c>
      <c r="AM16">
        <v>0.93</v>
      </c>
      <c r="AN16">
        <v>1</v>
      </c>
      <c r="AO16">
        <v>1.04</v>
      </c>
      <c r="AP16">
        <v>1.1399999999999999</v>
      </c>
      <c r="AQ16">
        <v>1.24</v>
      </c>
      <c r="AR16">
        <v>1.32</v>
      </c>
      <c r="AS16">
        <v>1.37</v>
      </c>
      <c r="AT16">
        <v>1.48</v>
      </c>
      <c r="AU16">
        <v>1.54</v>
      </c>
    </row>
    <row r="17" spans="1:47">
      <c r="A17" s="6" t="s">
        <v>23</v>
      </c>
      <c r="B17" s="26">
        <v>0.2</v>
      </c>
      <c r="C17" s="27">
        <v>0.2</v>
      </c>
      <c r="D17" s="26">
        <v>0.3</v>
      </c>
      <c r="E17" s="27">
        <v>0.4</v>
      </c>
      <c r="F17" s="26">
        <v>0.4</v>
      </c>
      <c r="G17" s="27">
        <v>0.5</v>
      </c>
      <c r="H17" s="26">
        <v>0.6</v>
      </c>
      <c r="I17" s="27">
        <v>0.6</v>
      </c>
      <c r="J17" s="26">
        <v>0.7</v>
      </c>
      <c r="K17" s="27">
        <v>0.7</v>
      </c>
      <c r="L17" s="26">
        <v>0.8</v>
      </c>
      <c r="M17" s="27">
        <v>0.8</v>
      </c>
      <c r="N17" s="26">
        <v>0.9</v>
      </c>
      <c r="O17" s="27">
        <v>1</v>
      </c>
      <c r="P17" s="26">
        <v>1.1000000000000001</v>
      </c>
      <c r="Q17" s="27">
        <v>1.2</v>
      </c>
      <c r="R17" s="26">
        <v>1.2</v>
      </c>
      <c r="S17" s="27">
        <v>1.3</v>
      </c>
      <c r="T17" s="26">
        <v>1.4</v>
      </c>
      <c r="U17" s="27">
        <v>1.5</v>
      </c>
      <c r="V17" s="9">
        <v>1.6</v>
      </c>
      <c r="Z17">
        <v>3.17</v>
      </c>
      <c r="AA17">
        <v>0.15</v>
      </c>
      <c r="AB17">
        <v>0.23</v>
      </c>
      <c r="AC17">
        <v>0.31</v>
      </c>
      <c r="AD17">
        <v>0.38</v>
      </c>
      <c r="AE17">
        <v>0.42</v>
      </c>
      <c r="AF17">
        <v>0.5</v>
      </c>
      <c r="AG17">
        <v>0.56999999999999995</v>
      </c>
      <c r="AH17">
        <v>0.64</v>
      </c>
      <c r="AI17">
        <v>0.69</v>
      </c>
      <c r="AJ17">
        <v>0.71</v>
      </c>
      <c r="AK17">
        <v>0.77</v>
      </c>
      <c r="AL17">
        <v>0.85</v>
      </c>
      <c r="AM17">
        <v>0.93</v>
      </c>
      <c r="AN17">
        <v>1</v>
      </c>
      <c r="AO17">
        <v>1.04</v>
      </c>
      <c r="AP17">
        <v>1.1399999999999999</v>
      </c>
      <c r="AQ17">
        <v>1.24</v>
      </c>
      <c r="AR17">
        <v>1.32</v>
      </c>
      <c r="AS17">
        <v>1.38</v>
      </c>
      <c r="AT17">
        <v>1.48</v>
      </c>
      <c r="AU17">
        <v>1.54</v>
      </c>
    </row>
    <row r="18" spans="1:47" ht="17" thickBot="1">
      <c r="A18" s="10" t="s">
        <v>24</v>
      </c>
      <c r="B18" s="29">
        <v>0.2</v>
      </c>
      <c r="C18" s="30">
        <v>0.2</v>
      </c>
      <c r="D18" s="29">
        <v>0.3</v>
      </c>
      <c r="E18" s="30">
        <v>0.4</v>
      </c>
      <c r="F18" s="29">
        <v>0.4</v>
      </c>
      <c r="G18" s="30">
        <v>0.5</v>
      </c>
      <c r="H18" s="29">
        <v>0.6</v>
      </c>
      <c r="I18" s="30">
        <v>0.6</v>
      </c>
      <c r="J18" s="29">
        <v>0.7</v>
      </c>
      <c r="K18" s="30">
        <v>0.7</v>
      </c>
      <c r="L18" s="29">
        <v>0.8</v>
      </c>
      <c r="M18" s="30">
        <v>0.8</v>
      </c>
      <c r="N18" s="29">
        <v>0.9</v>
      </c>
      <c r="O18" s="30">
        <v>1</v>
      </c>
      <c r="P18" s="29">
        <v>1.1000000000000001</v>
      </c>
      <c r="Q18" s="30">
        <v>1.2</v>
      </c>
      <c r="R18" s="29">
        <v>1.3</v>
      </c>
      <c r="S18" s="30">
        <v>1.4</v>
      </c>
      <c r="T18" s="29">
        <v>1.4</v>
      </c>
      <c r="U18" s="30">
        <v>1.6</v>
      </c>
      <c r="V18" s="13">
        <v>1.6</v>
      </c>
      <c r="Z18">
        <v>3.25</v>
      </c>
      <c r="AA18">
        <v>0.15</v>
      </c>
      <c r="AB18">
        <v>0.23</v>
      </c>
      <c r="AC18">
        <v>0.31</v>
      </c>
      <c r="AD18">
        <v>0.38</v>
      </c>
      <c r="AE18">
        <v>0.42</v>
      </c>
      <c r="AF18">
        <v>0.5</v>
      </c>
      <c r="AG18">
        <v>0.56999999999999995</v>
      </c>
      <c r="AH18">
        <v>0.64</v>
      </c>
      <c r="AI18">
        <v>0.69</v>
      </c>
      <c r="AJ18">
        <v>0.71</v>
      </c>
      <c r="AK18">
        <v>0.77</v>
      </c>
      <c r="AL18">
        <v>0.84</v>
      </c>
      <c r="AM18">
        <v>0.93</v>
      </c>
      <c r="AN18">
        <v>1</v>
      </c>
      <c r="AO18">
        <v>1.04</v>
      </c>
      <c r="AP18">
        <v>1.1399999999999999</v>
      </c>
      <c r="AQ18">
        <v>1.24</v>
      </c>
      <c r="AR18">
        <v>1.32</v>
      </c>
      <c r="AS18">
        <v>1.38</v>
      </c>
      <c r="AT18">
        <v>1.48</v>
      </c>
      <c r="AU18">
        <v>1.55</v>
      </c>
    </row>
    <row r="19" spans="1:47">
      <c r="A19" s="6" t="s">
        <v>28</v>
      </c>
      <c r="B19" s="26">
        <v>0.2</v>
      </c>
      <c r="C19" s="27">
        <v>0.2</v>
      </c>
      <c r="D19" s="26">
        <v>0.3</v>
      </c>
      <c r="E19" s="27">
        <v>0.4</v>
      </c>
      <c r="F19" s="26">
        <v>0.4</v>
      </c>
      <c r="G19" s="27">
        <v>0.5</v>
      </c>
      <c r="H19" s="26">
        <v>0.6</v>
      </c>
      <c r="I19" s="27">
        <v>0.6</v>
      </c>
      <c r="J19" s="26">
        <v>0.7</v>
      </c>
      <c r="K19" s="27">
        <v>0.7</v>
      </c>
      <c r="L19" s="26">
        <v>0.8</v>
      </c>
      <c r="M19" s="27">
        <v>0.8</v>
      </c>
      <c r="N19" s="26">
        <v>0.9</v>
      </c>
      <c r="O19" s="27">
        <v>1</v>
      </c>
      <c r="P19" s="26">
        <v>1.1000000000000001</v>
      </c>
      <c r="Q19" s="27">
        <v>1.2</v>
      </c>
      <c r="R19" s="26">
        <v>1.3</v>
      </c>
      <c r="S19" s="27">
        <v>1.4</v>
      </c>
      <c r="T19" s="26">
        <v>1.4</v>
      </c>
      <c r="U19" s="27">
        <v>1.6</v>
      </c>
      <c r="V19" s="9">
        <v>1.6</v>
      </c>
      <c r="Z19">
        <v>3.33</v>
      </c>
      <c r="AA19">
        <v>0.15</v>
      </c>
      <c r="AB19">
        <v>0.23</v>
      </c>
      <c r="AC19">
        <v>0.31</v>
      </c>
      <c r="AD19">
        <v>0.38</v>
      </c>
      <c r="AE19">
        <v>0.42</v>
      </c>
      <c r="AF19">
        <v>0.5</v>
      </c>
      <c r="AG19">
        <v>0.56999999999999995</v>
      </c>
      <c r="AH19">
        <v>0.64</v>
      </c>
      <c r="AI19">
        <v>0.69</v>
      </c>
      <c r="AJ19">
        <v>0.71</v>
      </c>
      <c r="AK19">
        <v>0.77</v>
      </c>
      <c r="AL19">
        <v>0.84</v>
      </c>
      <c r="AM19">
        <v>0.93</v>
      </c>
      <c r="AN19">
        <v>1</v>
      </c>
      <c r="AO19">
        <v>1.04</v>
      </c>
      <c r="AP19">
        <v>1.1399999999999999</v>
      </c>
      <c r="AQ19">
        <v>1.24</v>
      </c>
      <c r="AR19">
        <v>1.33</v>
      </c>
      <c r="AS19">
        <v>1.38</v>
      </c>
      <c r="AT19">
        <v>1.49</v>
      </c>
      <c r="AU19">
        <v>1.55</v>
      </c>
    </row>
    <row r="20" spans="1:47">
      <c r="A20" s="6" t="s">
        <v>22</v>
      </c>
      <c r="B20" s="26">
        <v>0.2</v>
      </c>
      <c r="C20" s="27">
        <v>0.2</v>
      </c>
      <c r="D20" s="26">
        <v>0.3</v>
      </c>
      <c r="E20" s="27">
        <v>0.4</v>
      </c>
      <c r="F20" s="26">
        <v>0.4</v>
      </c>
      <c r="G20" s="27">
        <v>0.5</v>
      </c>
      <c r="H20" s="26">
        <v>0.6</v>
      </c>
      <c r="I20" s="27">
        <v>0.6</v>
      </c>
      <c r="J20" s="26">
        <v>0.7</v>
      </c>
      <c r="K20" s="27">
        <v>0.7</v>
      </c>
      <c r="L20" s="26">
        <v>0.8</v>
      </c>
      <c r="M20" s="27">
        <v>0.8</v>
      </c>
      <c r="N20" s="26">
        <v>1</v>
      </c>
      <c r="O20" s="27">
        <v>1</v>
      </c>
      <c r="P20" s="26">
        <v>1.1000000000000001</v>
      </c>
      <c r="Q20" s="27">
        <v>1.2</v>
      </c>
      <c r="R20" s="26">
        <v>1.3</v>
      </c>
      <c r="S20" s="27">
        <v>1.4</v>
      </c>
      <c r="T20" s="26">
        <v>1.4</v>
      </c>
      <c r="U20" s="27">
        <v>1.6</v>
      </c>
      <c r="V20" s="9">
        <v>1.6</v>
      </c>
      <c r="Z20">
        <v>3.42</v>
      </c>
      <c r="AA20">
        <v>0.15</v>
      </c>
      <c r="AB20">
        <v>0.23</v>
      </c>
      <c r="AC20">
        <v>0.31</v>
      </c>
      <c r="AD20">
        <v>0.38</v>
      </c>
      <c r="AE20">
        <v>0.42</v>
      </c>
      <c r="AF20">
        <v>0.5</v>
      </c>
      <c r="AG20">
        <v>0.56999999999999995</v>
      </c>
      <c r="AH20">
        <v>0.64</v>
      </c>
      <c r="AI20">
        <v>0.69</v>
      </c>
      <c r="AJ20">
        <v>0.71</v>
      </c>
      <c r="AK20">
        <v>0.77</v>
      </c>
      <c r="AL20">
        <v>0.84</v>
      </c>
      <c r="AM20">
        <v>0.93</v>
      </c>
      <c r="AN20">
        <v>1</v>
      </c>
      <c r="AO20">
        <v>1.04</v>
      </c>
      <c r="AP20">
        <v>1.1499999999999999</v>
      </c>
      <c r="AQ20">
        <v>1.24</v>
      </c>
      <c r="AR20">
        <v>1.33</v>
      </c>
      <c r="AS20">
        <v>1.38</v>
      </c>
      <c r="AT20">
        <v>1.49</v>
      </c>
      <c r="AU20">
        <v>1.55</v>
      </c>
    </row>
    <row r="21" spans="1:47">
      <c r="A21" s="6" t="s">
        <v>23</v>
      </c>
      <c r="B21" s="26">
        <v>0.2</v>
      </c>
      <c r="C21" s="27">
        <v>0.2</v>
      </c>
      <c r="D21" s="26">
        <v>0.3</v>
      </c>
      <c r="E21" s="27">
        <v>0.4</v>
      </c>
      <c r="F21" s="26">
        <v>0.4</v>
      </c>
      <c r="G21" s="27">
        <v>0.5</v>
      </c>
      <c r="H21" s="26">
        <v>0.6</v>
      </c>
      <c r="I21" s="27">
        <v>0.6</v>
      </c>
      <c r="J21" s="26">
        <v>0.7</v>
      </c>
      <c r="K21" s="27">
        <v>0.7</v>
      </c>
      <c r="L21" s="26">
        <v>0.8</v>
      </c>
      <c r="M21" s="27">
        <v>0.8</v>
      </c>
      <c r="N21" s="26">
        <v>1</v>
      </c>
      <c r="O21" s="27">
        <v>1</v>
      </c>
      <c r="P21" s="26">
        <v>1.1000000000000001</v>
      </c>
      <c r="Q21" s="27">
        <v>1.2</v>
      </c>
      <c r="R21" s="26">
        <v>1.3</v>
      </c>
      <c r="S21" s="27">
        <v>1.4</v>
      </c>
      <c r="T21" s="26">
        <v>1.5</v>
      </c>
      <c r="U21" s="27">
        <v>1.6</v>
      </c>
      <c r="V21" s="9">
        <v>1.7</v>
      </c>
      <c r="Z21">
        <v>3.5</v>
      </c>
      <c r="AA21">
        <v>0.15</v>
      </c>
      <c r="AB21">
        <v>0.23</v>
      </c>
      <c r="AC21">
        <v>0.31</v>
      </c>
      <c r="AD21">
        <v>0.38</v>
      </c>
      <c r="AE21">
        <v>0.42</v>
      </c>
      <c r="AF21">
        <v>0.5</v>
      </c>
      <c r="AG21">
        <v>0.56999999999999995</v>
      </c>
      <c r="AH21">
        <v>0.64</v>
      </c>
      <c r="AI21">
        <v>0.69</v>
      </c>
      <c r="AJ21">
        <v>0.71</v>
      </c>
      <c r="AK21">
        <v>0.77</v>
      </c>
      <c r="AL21">
        <v>0.84</v>
      </c>
      <c r="AM21">
        <v>0.93</v>
      </c>
      <c r="AN21">
        <v>1</v>
      </c>
      <c r="AO21">
        <v>1.04</v>
      </c>
      <c r="AP21">
        <v>1.1499999999999999</v>
      </c>
      <c r="AQ21">
        <v>1.24</v>
      </c>
      <c r="AR21">
        <v>1.33</v>
      </c>
      <c r="AS21">
        <v>1.39</v>
      </c>
      <c r="AT21">
        <v>1.5</v>
      </c>
      <c r="AU21">
        <v>1.56</v>
      </c>
    </row>
    <row r="22" spans="1:47" ht="17" thickBot="1">
      <c r="A22" s="10" t="s">
        <v>24</v>
      </c>
      <c r="B22" s="29">
        <v>0.2</v>
      </c>
      <c r="C22" s="30">
        <v>0.2</v>
      </c>
      <c r="D22" s="29">
        <v>0.3</v>
      </c>
      <c r="E22" s="30">
        <v>0.4</v>
      </c>
      <c r="F22" s="29">
        <v>0.4</v>
      </c>
      <c r="G22" s="30">
        <v>0.5</v>
      </c>
      <c r="H22" s="29">
        <v>0.6</v>
      </c>
      <c r="I22" s="30">
        <v>0.6</v>
      </c>
      <c r="J22" s="29">
        <v>0.7</v>
      </c>
      <c r="K22" s="30">
        <v>0.7</v>
      </c>
      <c r="L22" s="29">
        <v>0.8</v>
      </c>
      <c r="M22" s="30">
        <v>0.9</v>
      </c>
      <c r="N22" s="29">
        <v>1</v>
      </c>
      <c r="O22" s="30">
        <v>1</v>
      </c>
      <c r="P22" s="29">
        <v>1.1000000000000001</v>
      </c>
      <c r="Q22" s="30">
        <v>1.2</v>
      </c>
      <c r="R22" s="29">
        <v>1.3</v>
      </c>
      <c r="S22" s="30">
        <v>1.4</v>
      </c>
      <c r="T22" s="29">
        <v>1.5</v>
      </c>
      <c r="U22" s="30">
        <v>1.6</v>
      </c>
      <c r="V22" s="13">
        <v>1.7</v>
      </c>
      <c r="Z22">
        <v>3.58</v>
      </c>
      <c r="AA22">
        <v>0.15</v>
      </c>
      <c r="AB22">
        <v>0.23</v>
      </c>
      <c r="AC22">
        <v>0.31</v>
      </c>
      <c r="AD22">
        <v>0.38</v>
      </c>
      <c r="AE22">
        <v>0.42</v>
      </c>
      <c r="AF22">
        <v>0.5</v>
      </c>
      <c r="AG22">
        <v>0.56999999999999995</v>
      </c>
      <c r="AH22">
        <v>0.64</v>
      </c>
      <c r="AI22">
        <v>0.69</v>
      </c>
      <c r="AJ22">
        <v>0.71</v>
      </c>
      <c r="AK22">
        <v>0.77</v>
      </c>
      <c r="AL22">
        <v>0.84</v>
      </c>
      <c r="AM22">
        <v>0.93</v>
      </c>
      <c r="AN22">
        <v>1</v>
      </c>
      <c r="AO22">
        <v>1.04</v>
      </c>
      <c r="AP22">
        <v>1.1499999999999999</v>
      </c>
      <c r="AQ22">
        <v>1.24</v>
      </c>
      <c r="AR22">
        <v>1.33</v>
      </c>
      <c r="AS22">
        <v>1.39</v>
      </c>
      <c r="AT22">
        <v>1.5</v>
      </c>
      <c r="AU22">
        <v>1.56</v>
      </c>
    </row>
    <row r="23" spans="1:47">
      <c r="A23" s="6" t="s">
        <v>29</v>
      </c>
      <c r="B23" s="26">
        <v>0.2</v>
      </c>
      <c r="C23" s="27">
        <v>0.2</v>
      </c>
      <c r="D23" s="26">
        <v>0.3</v>
      </c>
      <c r="E23" s="27">
        <v>0.4</v>
      </c>
      <c r="F23" s="26">
        <v>0.4</v>
      </c>
      <c r="G23" s="27">
        <v>0.5</v>
      </c>
      <c r="H23" s="26">
        <v>0.6</v>
      </c>
      <c r="I23" s="27">
        <v>0.6</v>
      </c>
      <c r="J23" s="26">
        <v>0.7</v>
      </c>
      <c r="K23" s="27">
        <v>0.7</v>
      </c>
      <c r="L23" s="26">
        <v>0.8</v>
      </c>
      <c r="M23" s="27">
        <v>0.9</v>
      </c>
      <c r="N23" s="26">
        <v>1</v>
      </c>
      <c r="O23" s="27">
        <v>1</v>
      </c>
      <c r="P23" s="26">
        <v>1.1000000000000001</v>
      </c>
      <c r="Q23" s="27">
        <v>1.2</v>
      </c>
      <c r="R23" s="26">
        <v>1.3</v>
      </c>
      <c r="S23" s="27">
        <v>1.4</v>
      </c>
      <c r="T23" s="26">
        <v>1.5</v>
      </c>
      <c r="U23" s="27">
        <v>1.6</v>
      </c>
      <c r="V23" s="9">
        <v>1.7</v>
      </c>
      <c r="Z23">
        <v>3.67</v>
      </c>
      <c r="AA23">
        <v>0.15</v>
      </c>
      <c r="AB23">
        <v>0.22</v>
      </c>
      <c r="AC23">
        <v>0.31</v>
      </c>
      <c r="AD23">
        <v>0.38</v>
      </c>
      <c r="AE23">
        <v>0.42</v>
      </c>
      <c r="AF23">
        <v>0.5</v>
      </c>
      <c r="AG23">
        <v>0.56999999999999995</v>
      </c>
      <c r="AH23">
        <v>0.64</v>
      </c>
      <c r="AI23">
        <v>0.69</v>
      </c>
      <c r="AJ23">
        <v>0.71</v>
      </c>
      <c r="AK23">
        <v>0.77</v>
      </c>
      <c r="AL23">
        <v>0.84</v>
      </c>
      <c r="AM23">
        <v>0.93</v>
      </c>
      <c r="AN23">
        <v>1</v>
      </c>
      <c r="AO23">
        <v>1.04</v>
      </c>
      <c r="AP23">
        <v>1.1499999999999999</v>
      </c>
      <c r="AQ23">
        <v>1.24</v>
      </c>
      <c r="AR23">
        <v>1.33</v>
      </c>
      <c r="AS23">
        <v>1.39</v>
      </c>
      <c r="AT23">
        <v>1.5</v>
      </c>
      <c r="AU23">
        <v>1.57</v>
      </c>
    </row>
    <row r="24" spans="1:47">
      <c r="A24" s="6" t="s">
        <v>22</v>
      </c>
      <c r="B24" s="26">
        <v>0.2</v>
      </c>
      <c r="C24" s="27">
        <v>0.2</v>
      </c>
      <c r="D24" s="26">
        <v>0.3</v>
      </c>
      <c r="E24" s="27">
        <v>0.4</v>
      </c>
      <c r="F24" s="26">
        <v>0.5</v>
      </c>
      <c r="G24" s="27">
        <v>0.5</v>
      </c>
      <c r="H24" s="26">
        <v>0.6</v>
      </c>
      <c r="I24" s="27">
        <v>0.6</v>
      </c>
      <c r="J24" s="26">
        <v>0.7</v>
      </c>
      <c r="K24" s="27">
        <v>0.7</v>
      </c>
      <c r="L24" s="26">
        <v>0.8</v>
      </c>
      <c r="M24" s="27">
        <v>0.9</v>
      </c>
      <c r="N24" s="26">
        <v>1</v>
      </c>
      <c r="O24" s="27">
        <v>1</v>
      </c>
      <c r="P24" s="26">
        <v>1.1000000000000001</v>
      </c>
      <c r="Q24" s="27">
        <v>1.2</v>
      </c>
      <c r="R24" s="26">
        <v>1.3</v>
      </c>
      <c r="S24" s="27">
        <v>1.4</v>
      </c>
      <c r="T24" s="26">
        <v>1.5</v>
      </c>
      <c r="U24" s="27">
        <v>1.6</v>
      </c>
      <c r="V24" s="9">
        <v>1.7</v>
      </c>
      <c r="Z24">
        <v>3.75</v>
      </c>
      <c r="AA24">
        <v>0.15</v>
      </c>
      <c r="AB24">
        <v>0.22</v>
      </c>
      <c r="AC24">
        <v>0.31</v>
      </c>
      <c r="AD24">
        <v>0.38</v>
      </c>
      <c r="AE24">
        <v>0.42</v>
      </c>
      <c r="AF24">
        <v>0.5</v>
      </c>
      <c r="AG24">
        <v>0.56999999999999995</v>
      </c>
      <c r="AH24">
        <v>0.64</v>
      </c>
      <c r="AI24">
        <v>0.69</v>
      </c>
      <c r="AJ24">
        <v>0.71</v>
      </c>
      <c r="AK24">
        <v>0.77</v>
      </c>
      <c r="AL24">
        <v>0.84</v>
      </c>
      <c r="AM24">
        <v>0.93</v>
      </c>
      <c r="AN24">
        <v>1</v>
      </c>
      <c r="AO24">
        <v>1.04</v>
      </c>
      <c r="AP24">
        <v>1.1499999999999999</v>
      </c>
      <c r="AQ24">
        <v>1.24</v>
      </c>
      <c r="AR24">
        <v>1.33</v>
      </c>
      <c r="AS24">
        <v>1.39</v>
      </c>
      <c r="AT24">
        <v>1.51</v>
      </c>
      <c r="AU24">
        <v>1.57</v>
      </c>
    </row>
    <row r="25" spans="1:47">
      <c r="A25" s="6" t="s">
        <v>23</v>
      </c>
      <c r="B25" s="26">
        <v>0.2</v>
      </c>
      <c r="C25" s="27">
        <v>0.2</v>
      </c>
      <c r="D25" s="26">
        <v>0.3</v>
      </c>
      <c r="E25" s="27">
        <v>0.4</v>
      </c>
      <c r="F25" s="26">
        <v>0.5</v>
      </c>
      <c r="G25" s="27">
        <v>0.5</v>
      </c>
      <c r="H25" s="26">
        <v>0.6</v>
      </c>
      <c r="I25" s="27">
        <v>0.6</v>
      </c>
      <c r="J25" s="26">
        <v>0.7</v>
      </c>
      <c r="K25" s="27">
        <v>0.8</v>
      </c>
      <c r="L25" s="26">
        <v>0.8</v>
      </c>
      <c r="M25" s="27">
        <v>0.9</v>
      </c>
      <c r="N25" s="26">
        <v>1</v>
      </c>
      <c r="O25" s="27">
        <v>1</v>
      </c>
      <c r="P25" s="26">
        <v>1.1000000000000001</v>
      </c>
      <c r="Q25" s="27">
        <v>1.2</v>
      </c>
      <c r="R25" s="26">
        <v>1.3</v>
      </c>
      <c r="S25" s="27">
        <v>1.4</v>
      </c>
      <c r="T25" s="26">
        <v>1.5</v>
      </c>
      <c r="U25" s="27">
        <v>1.6</v>
      </c>
      <c r="V25" s="9">
        <v>1.7</v>
      </c>
      <c r="Z25">
        <v>3.83</v>
      </c>
      <c r="AA25">
        <v>0.15</v>
      </c>
      <c r="AB25">
        <v>0.22</v>
      </c>
      <c r="AC25">
        <v>0.31</v>
      </c>
      <c r="AD25">
        <v>0.39</v>
      </c>
      <c r="AE25">
        <v>0.42</v>
      </c>
      <c r="AF25">
        <v>0.5</v>
      </c>
      <c r="AG25">
        <v>0.56999999999999995</v>
      </c>
      <c r="AH25">
        <v>0.63</v>
      </c>
      <c r="AI25">
        <v>0.69</v>
      </c>
      <c r="AJ25">
        <v>0.71</v>
      </c>
      <c r="AK25">
        <v>0.77</v>
      </c>
      <c r="AL25">
        <v>0.84</v>
      </c>
      <c r="AM25">
        <v>0.93</v>
      </c>
      <c r="AN25">
        <v>1</v>
      </c>
      <c r="AO25">
        <v>1.05</v>
      </c>
      <c r="AP25">
        <v>1.1599999999999999</v>
      </c>
      <c r="AQ25">
        <v>1.24</v>
      </c>
      <c r="AR25">
        <v>1.33</v>
      </c>
      <c r="AS25">
        <v>1.4</v>
      </c>
      <c r="AT25">
        <v>1.51</v>
      </c>
      <c r="AU25">
        <v>1.58</v>
      </c>
    </row>
    <row r="26" spans="1:47" ht="17" thickBot="1">
      <c r="A26" s="10" t="s">
        <v>24</v>
      </c>
      <c r="B26" s="29">
        <v>0.2</v>
      </c>
      <c r="C26" s="30">
        <v>0.2</v>
      </c>
      <c r="D26" s="29">
        <v>0.3</v>
      </c>
      <c r="E26" s="30">
        <v>0.4</v>
      </c>
      <c r="F26" s="29">
        <v>0.5</v>
      </c>
      <c r="G26" s="30">
        <v>0.5</v>
      </c>
      <c r="H26" s="29">
        <v>0.6</v>
      </c>
      <c r="I26" s="30">
        <v>0.6</v>
      </c>
      <c r="J26" s="29">
        <v>0.7</v>
      </c>
      <c r="K26" s="30">
        <v>0.8</v>
      </c>
      <c r="L26" s="29">
        <v>0.8</v>
      </c>
      <c r="M26" s="30">
        <v>0.9</v>
      </c>
      <c r="N26" s="29">
        <v>1</v>
      </c>
      <c r="O26" s="30">
        <v>1.1000000000000001</v>
      </c>
      <c r="P26" s="29">
        <v>1.1000000000000001</v>
      </c>
      <c r="Q26" s="30">
        <v>1.2</v>
      </c>
      <c r="R26" s="29">
        <v>1.3</v>
      </c>
      <c r="S26" s="30">
        <v>1.4</v>
      </c>
      <c r="T26" s="29">
        <v>1.5</v>
      </c>
      <c r="U26" s="30">
        <v>1.7</v>
      </c>
      <c r="V26" s="13">
        <v>1.7</v>
      </c>
      <c r="Z26">
        <v>3.92</v>
      </c>
      <c r="AA26">
        <v>0.15</v>
      </c>
      <c r="AB26">
        <v>0.22</v>
      </c>
      <c r="AC26">
        <v>0.31</v>
      </c>
      <c r="AD26">
        <v>0.39</v>
      </c>
      <c r="AE26">
        <v>0.42</v>
      </c>
      <c r="AF26">
        <v>0.5</v>
      </c>
      <c r="AG26">
        <v>0.56999999999999995</v>
      </c>
      <c r="AH26">
        <v>0.63</v>
      </c>
      <c r="AI26">
        <v>0.69</v>
      </c>
      <c r="AJ26">
        <v>0.71</v>
      </c>
      <c r="AK26">
        <v>0.77</v>
      </c>
      <c r="AL26">
        <v>0.84</v>
      </c>
      <c r="AM26">
        <v>0.94</v>
      </c>
      <c r="AN26">
        <v>1</v>
      </c>
      <c r="AO26">
        <v>1.05</v>
      </c>
      <c r="AP26">
        <v>1.1599999999999999</v>
      </c>
      <c r="AQ26">
        <v>1.24</v>
      </c>
      <c r="AR26">
        <v>1.34</v>
      </c>
      <c r="AS26">
        <v>1.4</v>
      </c>
      <c r="AT26">
        <v>1.51</v>
      </c>
      <c r="AU26">
        <v>1.58</v>
      </c>
    </row>
    <row r="27" spans="1:47">
      <c r="A27" s="6" t="s">
        <v>30</v>
      </c>
      <c r="B27" s="26">
        <v>0.2</v>
      </c>
      <c r="C27" s="27">
        <v>0.2</v>
      </c>
      <c r="D27" s="26">
        <v>0.3</v>
      </c>
      <c r="E27" s="27">
        <v>0.4</v>
      </c>
      <c r="F27" s="26">
        <v>0.5</v>
      </c>
      <c r="G27" s="27">
        <v>0.5</v>
      </c>
      <c r="H27" s="26">
        <v>0.6</v>
      </c>
      <c r="I27" s="27">
        <v>0.6</v>
      </c>
      <c r="J27" s="26">
        <v>0.7</v>
      </c>
      <c r="K27" s="27">
        <v>0.8</v>
      </c>
      <c r="L27" s="26">
        <v>0.8</v>
      </c>
      <c r="M27" s="27">
        <v>0.9</v>
      </c>
      <c r="N27" s="26">
        <v>1</v>
      </c>
      <c r="O27" s="27">
        <v>1.1000000000000001</v>
      </c>
      <c r="P27" s="26">
        <v>1.1000000000000001</v>
      </c>
      <c r="Q27" s="27">
        <v>1.2</v>
      </c>
      <c r="R27" s="26">
        <v>1.3</v>
      </c>
      <c r="S27" s="27">
        <v>1.4</v>
      </c>
      <c r="T27" s="26">
        <v>1.5</v>
      </c>
      <c r="U27" s="27">
        <v>1.7</v>
      </c>
      <c r="V27" s="9">
        <v>1.7</v>
      </c>
      <c r="Z27">
        <v>4</v>
      </c>
      <c r="AA27">
        <v>0.15</v>
      </c>
      <c r="AB27">
        <v>0.22</v>
      </c>
      <c r="AC27">
        <v>0.31</v>
      </c>
      <c r="AD27">
        <v>0.39</v>
      </c>
      <c r="AE27">
        <v>0.42</v>
      </c>
      <c r="AF27">
        <v>0.5</v>
      </c>
      <c r="AG27">
        <v>0.56000000000000005</v>
      </c>
      <c r="AH27">
        <v>0.63</v>
      </c>
      <c r="AI27">
        <v>0.69</v>
      </c>
      <c r="AJ27">
        <v>0.71</v>
      </c>
      <c r="AK27">
        <v>0.77</v>
      </c>
      <c r="AL27">
        <v>0.84</v>
      </c>
      <c r="AM27">
        <v>0.94</v>
      </c>
      <c r="AN27">
        <v>1</v>
      </c>
      <c r="AO27">
        <v>1.05</v>
      </c>
      <c r="AP27">
        <v>1.1599999999999999</v>
      </c>
      <c r="AQ27">
        <v>1.24</v>
      </c>
      <c r="AR27">
        <v>1.34</v>
      </c>
      <c r="AS27">
        <v>1.4</v>
      </c>
      <c r="AT27">
        <v>1.52</v>
      </c>
      <c r="AU27">
        <v>1.58</v>
      </c>
    </row>
    <row r="28" spans="1:47">
      <c r="A28" s="6" t="s">
        <v>22</v>
      </c>
      <c r="B28" s="26">
        <v>0.2</v>
      </c>
      <c r="C28" s="27">
        <v>0.2</v>
      </c>
      <c r="D28" s="26">
        <v>0.3</v>
      </c>
      <c r="E28" s="27">
        <v>0.4</v>
      </c>
      <c r="F28" s="26">
        <v>0.5</v>
      </c>
      <c r="G28" s="27">
        <v>0.5</v>
      </c>
      <c r="H28" s="26">
        <v>0.6</v>
      </c>
      <c r="I28" s="27">
        <v>0.6</v>
      </c>
      <c r="J28" s="26">
        <v>0.7</v>
      </c>
      <c r="K28" s="27">
        <v>0.8</v>
      </c>
      <c r="L28" s="26">
        <v>0.9</v>
      </c>
      <c r="M28" s="27">
        <v>0.9</v>
      </c>
      <c r="N28" s="26">
        <v>1</v>
      </c>
      <c r="O28" s="27">
        <v>1.1000000000000001</v>
      </c>
      <c r="P28" s="26">
        <v>1.1000000000000001</v>
      </c>
      <c r="Q28" s="27">
        <v>1.2</v>
      </c>
      <c r="R28" s="26">
        <v>1.3</v>
      </c>
      <c r="S28" s="27">
        <v>1.4</v>
      </c>
      <c r="T28" s="26">
        <v>1.5</v>
      </c>
      <c r="U28" s="27">
        <v>1.7</v>
      </c>
      <c r="V28" s="9">
        <v>1.7</v>
      </c>
      <c r="Z28">
        <v>4.08</v>
      </c>
      <c r="AA28">
        <v>0.15</v>
      </c>
      <c r="AB28">
        <v>0.22</v>
      </c>
      <c r="AC28">
        <v>0.31</v>
      </c>
      <c r="AD28">
        <v>0.39</v>
      </c>
      <c r="AE28">
        <v>0.42</v>
      </c>
      <c r="AF28">
        <v>0.5</v>
      </c>
      <c r="AG28">
        <v>0.56000000000000005</v>
      </c>
      <c r="AH28">
        <v>0.63</v>
      </c>
      <c r="AI28">
        <v>0.69</v>
      </c>
      <c r="AJ28">
        <v>0.71</v>
      </c>
      <c r="AK28">
        <v>0.77</v>
      </c>
      <c r="AL28">
        <v>0.84</v>
      </c>
      <c r="AM28">
        <v>0.94</v>
      </c>
      <c r="AN28">
        <v>1</v>
      </c>
      <c r="AO28">
        <v>1.05</v>
      </c>
      <c r="AP28">
        <v>1.1599999999999999</v>
      </c>
      <c r="AQ28">
        <v>1.25</v>
      </c>
      <c r="AR28">
        <v>1.34</v>
      </c>
      <c r="AS28">
        <v>1.4</v>
      </c>
      <c r="AT28">
        <v>1.52</v>
      </c>
      <c r="AU28">
        <v>1.59</v>
      </c>
    </row>
    <row r="29" spans="1:47">
      <c r="A29" s="6" t="s">
        <v>23</v>
      </c>
      <c r="B29" s="26">
        <v>0.2</v>
      </c>
      <c r="C29" s="27">
        <v>0.2</v>
      </c>
      <c r="D29" s="26">
        <v>0.3</v>
      </c>
      <c r="E29" s="27">
        <v>0.4</v>
      </c>
      <c r="F29" s="26">
        <v>0.5</v>
      </c>
      <c r="G29" s="27">
        <v>0.5</v>
      </c>
      <c r="H29" s="26">
        <v>0.6</v>
      </c>
      <c r="I29" s="27">
        <v>0.7</v>
      </c>
      <c r="J29" s="26">
        <v>0.7</v>
      </c>
      <c r="K29" s="27">
        <v>0.8</v>
      </c>
      <c r="L29" s="26">
        <v>0.9</v>
      </c>
      <c r="M29" s="27">
        <v>0.9</v>
      </c>
      <c r="N29" s="26">
        <v>1</v>
      </c>
      <c r="O29" s="27">
        <v>1.1000000000000001</v>
      </c>
      <c r="P29" s="26">
        <v>1.1000000000000001</v>
      </c>
      <c r="Q29" s="27">
        <v>1.3</v>
      </c>
      <c r="R29" s="26">
        <v>1.3</v>
      </c>
      <c r="S29" s="27">
        <v>1.4</v>
      </c>
      <c r="T29" s="26">
        <v>1.5</v>
      </c>
      <c r="U29" s="27">
        <v>1.7</v>
      </c>
      <c r="V29" s="9">
        <v>1.7</v>
      </c>
      <c r="Z29">
        <v>4.17</v>
      </c>
      <c r="AA29">
        <v>0.15</v>
      </c>
      <c r="AB29">
        <v>0.22</v>
      </c>
      <c r="AC29">
        <v>0.31</v>
      </c>
      <c r="AD29">
        <v>0.39</v>
      </c>
      <c r="AE29">
        <v>0.43</v>
      </c>
      <c r="AF29">
        <v>0.5</v>
      </c>
      <c r="AG29">
        <v>0.56000000000000005</v>
      </c>
      <c r="AH29">
        <v>0.63</v>
      </c>
      <c r="AI29">
        <v>0.69</v>
      </c>
      <c r="AJ29">
        <v>0.71</v>
      </c>
      <c r="AK29">
        <v>0.77</v>
      </c>
      <c r="AL29">
        <v>0.84</v>
      </c>
      <c r="AM29">
        <v>0.94</v>
      </c>
      <c r="AN29">
        <v>1</v>
      </c>
      <c r="AO29">
        <v>1.05</v>
      </c>
      <c r="AP29">
        <v>1.17</v>
      </c>
      <c r="AQ29">
        <v>1.25</v>
      </c>
      <c r="AR29">
        <v>1.34</v>
      </c>
      <c r="AS29">
        <v>1.41</v>
      </c>
      <c r="AT29">
        <v>1.53</v>
      </c>
      <c r="AU29">
        <v>1.59</v>
      </c>
    </row>
    <row r="30" spans="1:47" ht="17" thickBot="1">
      <c r="A30" s="10" t="s">
        <v>24</v>
      </c>
      <c r="B30" s="29">
        <v>0.2</v>
      </c>
      <c r="C30" s="30">
        <v>0.2</v>
      </c>
      <c r="D30" s="29">
        <v>0.3</v>
      </c>
      <c r="E30" s="30">
        <v>0.4</v>
      </c>
      <c r="F30" s="29">
        <v>0.5</v>
      </c>
      <c r="G30" s="30">
        <v>0.5</v>
      </c>
      <c r="H30" s="29">
        <v>0.6</v>
      </c>
      <c r="I30" s="30">
        <v>0.7</v>
      </c>
      <c r="J30" s="29">
        <v>0.7</v>
      </c>
      <c r="K30" s="30">
        <v>0.8</v>
      </c>
      <c r="L30" s="29">
        <v>0.9</v>
      </c>
      <c r="M30" s="30">
        <v>0.9</v>
      </c>
      <c r="N30" s="29">
        <v>1</v>
      </c>
      <c r="O30" s="30">
        <v>1.1000000000000001</v>
      </c>
      <c r="P30" s="29">
        <v>1.1000000000000001</v>
      </c>
      <c r="Q30" s="30">
        <v>1.3</v>
      </c>
      <c r="R30" s="29">
        <v>1.3</v>
      </c>
      <c r="S30" s="30">
        <v>1.4</v>
      </c>
      <c r="T30" s="29">
        <v>1.5</v>
      </c>
      <c r="U30" s="30">
        <v>1.7</v>
      </c>
      <c r="V30" s="13">
        <v>1.7</v>
      </c>
      <c r="Z30">
        <v>4.25</v>
      </c>
      <c r="AA30">
        <v>0.15</v>
      </c>
      <c r="AB30">
        <v>0.22</v>
      </c>
      <c r="AC30">
        <v>0.31</v>
      </c>
      <c r="AD30">
        <v>0.39</v>
      </c>
      <c r="AE30">
        <v>0.43</v>
      </c>
      <c r="AF30">
        <v>0.5</v>
      </c>
      <c r="AG30">
        <v>0.56000000000000005</v>
      </c>
      <c r="AH30">
        <v>0.63</v>
      </c>
      <c r="AI30">
        <v>0.69</v>
      </c>
      <c r="AJ30">
        <v>0.72</v>
      </c>
      <c r="AK30">
        <v>0.77</v>
      </c>
      <c r="AL30">
        <v>0.84</v>
      </c>
      <c r="AM30">
        <v>0.94</v>
      </c>
      <c r="AN30">
        <v>1</v>
      </c>
      <c r="AO30">
        <v>1.05</v>
      </c>
      <c r="AP30">
        <v>1.17</v>
      </c>
      <c r="AQ30">
        <v>1.25</v>
      </c>
      <c r="AR30">
        <v>1.34</v>
      </c>
      <c r="AS30">
        <v>1.41</v>
      </c>
      <c r="AT30">
        <v>1.53</v>
      </c>
      <c r="AU30">
        <v>1.6</v>
      </c>
    </row>
    <row r="31" spans="1:47">
      <c r="A31" s="6" t="s">
        <v>31</v>
      </c>
      <c r="B31" s="26">
        <v>0.2</v>
      </c>
      <c r="C31" s="27">
        <v>0.2</v>
      </c>
      <c r="D31" s="26">
        <v>0.3</v>
      </c>
      <c r="E31" s="27">
        <v>0.4</v>
      </c>
      <c r="F31" s="26">
        <v>0.5</v>
      </c>
      <c r="G31" s="27">
        <v>0.6</v>
      </c>
      <c r="H31" s="26">
        <v>0.6</v>
      </c>
      <c r="I31" s="27">
        <v>0.7</v>
      </c>
      <c r="J31" s="26">
        <v>0.7</v>
      </c>
      <c r="K31" s="27">
        <v>0.8</v>
      </c>
      <c r="L31" s="26">
        <v>0.9</v>
      </c>
      <c r="M31" s="27">
        <v>0.9</v>
      </c>
      <c r="N31" s="26">
        <v>1</v>
      </c>
      <c r="O31" s="27">
        <v>1.1000000000000001</v>
      </c>
      <c r="P31" s="26">
        <v>1.1000000000000001</v>
      </c>
      <c r="Q31" s="27">
        <v>1.3</v>
      </c>
      <c r="R31" s="26">
        <v>1.3</v>
      </c>
      <c r="S31" s="27">
        <v>1.4</v>
      </c>
      <c r="T31" s="26">
        <v>1.5</v>
      </c>
      <c r="U31" s="27">
        <v>1.7</v>
      </c>
      <c r="V31" s="9">
        <v>1.8</v>
      </c>
      <c r="Z31">
        <v>4.33</v>
      </c>
      <c r="AA31">
        <v>0.15</v>
      </c>
      <c r="AB31">
        <v>0.22</v>
      </c>
      <c r="AC31">
        <v>0.31</v>
      </c>
      <c r="AD31">
        <v>0.39</v>
      </c>
      <c r="AE31">
        <v>0.43</v>
      </c>
      <c r="AF31">
        <v>0.5</v>
      </c>
      <c r="AG31">
        <v>0.56000000000000005</v>
      </c>
      <c r="AH31">
        <v>0.63</v>
      </c>
      <c r="AI31">
        <v>0.69</v>
      </c>
      <c r="AJ31">
        <v>0.72</v>
      </c>
      <c r="AK31">
        <v>0.77</v>
      </c>
      <c r="AL31">
        <v>0.84</v>
      </c>
      <c r="AM31">
        <v>0.94</v>
      </c>
      <c r="AN31">
        <v>1.01</v>
      </c>
      <c r="AO31">
        <v>1.05</v>
      </c>
      <c r="AP31">
        <v>1.17</v>
      </c>
      <c r="AQ31">
        <v>1.25</v>
      </c>
      <c r="AR31">
        <v>1.34</v>
      </c>
      <c r="AS31">
        <v>1.41</v>
      </c>
      <c r="AT31">
        <v>1.53</v>
      </c>
      <c r="AU31">
        <v>1.6</v>
      </c>
    </row>
    <row r="32" spans="1:47">
      <c r="A32" s="6" t="s">
        <v>22</v>
      </c>
      <c r="B32" s="26">
        <v>0.2</v>
      </c>
      <c r="C32" s="27">
        <v>0.2</v>
      </c>
      <c r="D32" s="26">
        <v>0.3</v>
      </c>
      <c r="E32" s="27">
        <v>0.4</v>
      </c>
      <c r="F32" s="26">
        <v>0.5</v>
      </c>
      <c r="G32" s="27">
        <v>0.6</v>
      </c>
      <c r="H32" s="26">
        <v>0.6</v>
      </c>
      <c r="I32" s="27">
        <v>0.7</v>
      </c>
      <c r="J32" s="26">
        <v>0.8</v>
      </c>
      <c r="K32" s="27">
        <v>0.8</v>
      </c>
      <c r="L32" s="26">
        <v>0.9</v>
      </c>
      <c r="M32" s="27">
        <v>1</v>
      </c>
      <c r="N32" s="26">
        <v>1.1000000000000001</v>
      </c>
      <c r="O32" s="27">
        <v>1.1000000000000001</v>
      </c>
      <c r="P32" s="26">
        <v>1.2</v>
      </c>
      <c r="Q32" s="27">
        <v>1.3</v>
      </c>
      <c r="R32" s="26">
        <v>1.3</v>
      </c>
      <c r="S32" s="27">
        <v>1.4</v>
      </c>
      <c r="T32" s="26">
        <v>1.6</v>
      </c>
      <c r="U32" s="27">
        <v>1.7</v>
      </c>
      <c r="V32" s="9">
        <v>1.8</v>
      </c>
      <c r="Z32">
        <v>4.42</v>
      </c>
      <c r="AA32">
        <v>0.15</v>
      </c>
      <c r="AB32">
        <v>0.22</v>
      </c>
      <c r="AC32">
        <v>0.31</v>
      </c>
      <c r="AD32">
        <v>0.39</v>
      </c>
      <c r="AE32">
        <v>0.43</v>
      </c>
      <c r="AF32">
        <v>0.5</v>
      </c>
      <c r="AG32">
        <v>0.56000000000000005</v>
      </c>
      <c r="AH32">
        <v>0.63</v>
      </c>
      <c r="AI32">
        <v>0.69</v>
      </c>
      <c r="AJ32">
        <v>0.72</v>
      </c>
      <c r="AK32">
        <v>0.77</v>
      </c>
      <c r="AL32">
        <v>0.84</v>
      </c>
      <c r="AM32">
        <v>0.94</v>
      </c>
      <c r="AN32">
        <v>1.01</v>
      </c>
      <c r="AO32">
        <v>1.05</v>
      </c>
      <c r="AP32">
        <v>1.17</v>
      </c>
      <c r="AQ32">
        <v>1.25</v>
      </c>
      <c r="AR32">
        <v>1.35</v>
      </c>
      <c r="AS32">
        <v>1.41</v>
      </c>
      <c r="AT32">
        <v>1.54</v>
      </c>
      <c r="AU32">
        <v>1.6</v>
      </c>
    </row>
    <row r="33" spans="1:47">
      <c r="A33" s="6" t="s">
        <v>23</v>
      </c>
      <c r="B33" s="26">
        <v>0.2</v>
      </c>
      <c r="C33" s="27">
        <v>0.2</v>
      </c>
      <c r="D33" s="26">
        <v>0.3</v>
      </c>
      <c r="E33" s="27">
        <v>0.4</v>
      </c>
      <c r="F33" s="26">
        <v>0.5</v>
      </c>
      <c r="G33" s="27">
        <v>0.6</v>
      </c>
      <c r="H33" s="26">
        <v>0.6</v>
      </c>
      <c r="I33" s="27">
        <v>0.7</v>
      </c>
      <c r="J33" s="26">
        <v>0.8</v>
      </c>
      <c r="K33" s="27">
        <v>0.8</v>
      </c>
      <c r="L33" s="26">
        <v>0.9</v>
      </c>
      <c r="M33" s="27">
        <v>1</v>
      </c>
      <c r="N33" s="26">
        <v>1.1000000000000001</v>
      </c>
      <c r="O33" s="27">
        <v>1.1000000000000001</v>
      </c>
      <c r="P33" s="26">
        <v>1.2</v>
      </c>
      <c r="Q33" s="27">
        <v>1.3</v>
      </c>
      <c r="R33" s="26">
        <v>1.3</v>
      </c>
      <c r="S33" s="27">
        <v>1.4</v>
      </c>
      <c r="T33" s="26">
        <v>1.6</v>
      </c>
      <c r="U33" s="27">
        <v>1.7</v>
      </c>
      <c r="V33" s="9">
        <v>1.8</v>
      </c>
      <c r="Z33">
        <v>4.5</v>
      </c>
      <c r="AA33">
        <v>0.15</v>
      </c>
      <c r="AB33">
        <v>0.22</v>
      </c>
      <c r="AC33">
        <v>0.31</v>
      </c>
      <c r="AD33">
        <v>0.39</v>
      </c>
      <c r="AE33">
        <v>0.43</v>
      </c>
      <c r="AF33">
        <v>0.5</v>
      </c>
      <c r="AG33">
        <v>0.56000000000000005</v>
      </c>
      <c r="AH33">
        <v>0.63</v>
      </c>
      <c r="AI33">
        <v>0.69</v>
      </c>
      <c r="AJ33">
        <v>0.72</v>
      </c>
      <c r="AK33">
        <v>0.77</v>
      </c>
      <c r="AL33">
        <v>0.84</v>
      </c>
      <c r="AM33">
        <v>0.94</v>
      </c>
      <c r="AN33">
        <v>1.01</v>
      </c>
      <c r="AO33">
        <v>1.06</v>
      </c>
      <c r="AP33">
        <v>1.17</v>
      </c>
      <c r="AQ33">
        <v>1.25</v>
      </c>
      <c r="AR33">
        <v>1.35</v>
      </c>
      <c r="AS33">
        <v>1.42</v>
      </c>
      <c r="AT33">
        <v>1.54</v>
      </c>
      <c r="AU33">
        <v>1.61</v>
      </c>
    </row>
    <row r="34" spans="1:47" ht="17" thickBot="1">
      <c r="A34" s="10" t="s">
        <v>24</v>
      </c>
      <c r="B34" s="29">
        <v>0.2</v>
      </c>
      <c r="C34" s="30">
        <v>0.2</v>
      </c>
      <c r="D34" s="29">
        <v>0.3</v>
      </c>
      <c r="E34" s="30">
        <v>0.5</v>
      </c>
      <c r="F34" s="29">
        <v>0.5</v>
      </c>
      <c r="G34" s="30">
        <v>0.6</v>
      </c>
      <c r="H34" s="29">
        <v>0.6</v>
      </c>
      <c r="I34" s="30">
        <v>0.7</v>
      </c>
      <c r="J34" s="29">
        <v>0.8</v>
      </c>
      <c r="K34" s="30">
        <v>0.9</v>
      </c>
      <c r="L34" s="29">
        <v>0.9</v>
      </c>
      <c r="M34" s="30">
        <v>1</v>
      </c>
      <c r="N34" s="29">
        <v>1.1000000000000001</v>
      </c>
      <c r="O34" s="30">
        <v>1.1000000000000001</v>
      </c>
      <c r="P34" s="29">
        <v>1.2</v>
      </c>
      <c r="Q34" s="30">
        <v>1.3</v>
      </c>
      <c r="R34" s="29">
        <v>1.3</v>
      </c>
      <c r="S34" s="30">
        <v>1.4</v>
      </c>
      <c r="T34" s="29">
        <v>1.6</v>
      </c>
      <c r="U34" s="30">
        <v>1.7</v>
      </c>
      <c r="V34" s="13">
        <v>1.8</v>
      </c>
      <c r="Z34">
        <v>4.58</v>
      </c>
      <c r="AA34">
        <v>0.15</v>
      </c>
      <c r="AB34">
        <v>0.22</v>
      </c>
      <c r="AC34">
        <v>0.31</v>
      </c>
      <c r="AD34">
        <v>0.39</v>
      </c>
      <c r="AE34">
        <v>0.43</v>
      </c>
      <c r="AF34">
        <v>0.5</v>
      </c>
      <c r="AG34">
        <v>0.56000000000000005</v>
      </c>
      <c r="AH34">
        <v>0.63</v>
      </c>
      <c r="AI34">
        <v>0.69</v>
      </c>
      <c r="AJ34">
        <v>0.72</v>
      </c>
      <c r="AK34">
        <v>0.77</v>
      </c>
      <c r="AL34">
        <v>0.84</v>
      </c>
      <c r="AM34">
        <v>0.94</v>
      </c>
      <c r="AN34">
        <v>1.01</v>
      </c>
      <c r="AO34">
        <v>1.06</v>
      </c>
      <c r="AP34">
        <v>1.18</v>
      </c>
      <c r="AQ34">
        <v>1.25</v>
      </c>
      <c r="AR34">
        <v>1.35</v>
      </c>
      <c r="AS34">
        <v>1.42</v>
      </c>
      <c r="AT34">
        <v>1.54</v>
      </c>
      <c r="AU34">
        <v>1.61</v>
      </c>
    </row>
    <row r="35" spans="1:47">
      <c r="A35" s="6" t="s">
        <v>32</v>
      </c>
      <c r="B35" s="26">
        <v>0.2</v>
      </c>
      <c r="C35" s="27">
        <v>0.2</v>
      </c>
      <c r="D35" s="26">
        <v>0.3</v>
      </c>
      <c r="E35" s="27">
        <v>0.5</v>
      </c>
      <c r="F35" s="26">
        <v>0.6</v>
      </c>
      <c r="G35" s="27">
        <v>0.6</v>
      </c>
      <c r="H35" s="26">
        <v>0.6</v>
      </c>
      <c r="I35" s="27">
        <v>0.7</v>
      </c>
      <c r="J35" s="26">
        <v>0.8</v>
      </c>
      <c r="K35" s="27">
        <v>0.9</v>
      </c>
      <c r="L35" s="26">
        <v>1</v>
      </c>
      <c r="M35" s="27">
        <v>1</v>
      </c>
      <c r="N35" s="26">
        <v>1.1000000000000001</v>
      </c>
      <c r="O35" s="27">
        <v>1.1000000000000001</v>
      </c>
      <c r="P35" s="26">
        <v>1.2</v>
      </c>
      <c r="Q35" s="27">
        <v>1.3</v>
      </c>
      <c r="R35" s="26">
        <v>1.3</v>
      </c>
      <c r="S35" s="27">
        <v>1.5</v>
      </c>
      <c r="T35" s="26">
        <v>1.6</v>
      </c>
      <c r="U35" s="27">
        <v>1.8</v>
      </c>
      <c r="V35" s="9">
        <v>1.8</v>
      </c>
      <c r="Z35">
        <v>4.67</v>
      </c>
      <c r="AA35">
        <v>0.15</v>
      </c>
      <c r="AB35">
        <v>0.22</v>
      </c>
      <c r="AC35">
        <v>0.31</v>
      </c>
      <c r="AD35">
        <v>0.39</v>
      </c>
      <c r="AE35">
        <v>0.43</v>
      </c>
      <c r="AF35">
        <v>0.5</v>
      </c>
      <c r="AG35">
        <v>0.56000000000000005</v>
      </c>
      <c r="AH35">
        <v>0.63</v>
      </c>
      <c r="AI35">
        <v>0.69</v>
      </c>
      <c r="AJ35">
        <v>0.72</v>
      </c>
      <c r="AK35">
        <v>0.77</v>
      </c>
      <c r="AL35">
        <v>0.84</v>
      </c>
      <c r="AM35">
        <v>0.94</v>
      </c>
      <c r="AN35">
        <v>1.01</v>
      </c>
      <c r="AO35">
        <v>1.06</v>
      </c>
      <c r="AP35">
        <v>1.18</v>
      </c>
      <c r="AQ35">
        <v>1.25</v>
      </c>
      <c r="AR35">
        <v>1.35</v>
      </c>
      <c r="AS35">
        <v>1.42</v>
      </c>
      <c r="AT35">
        <v>1.55</v>
      </c>
      <c r="AU35">
        <v>1.62</v>
      </c>
    </row>
    <row r="36" spans="1:47">
      <c r="A36" s="6" t="s">
        <v>22</v>
      </c>
      <c r="B36" s="26">
        <v>0.2</v>
      </c>
      <c r="C36" s="27">
        <v>0.2</v>
      </c>
      <c r="D36" s="26">
        <v>0.3</v>
      </c>
      <c r="E36" s="27">
        <v>0.5</v>
      </c>
      <c r="F36" s="26">
        <v>0.6</v>
      </c>
      <c r="G36" s="27">
        <v>0.6</v>
      </c>
      <c r="H36" s="26">
        <v>0.7</v>
      </c>
      <c r="I36" s="27">
        <v>0.7</v>
      </c>
      <c r="J36" s="26">
        <v>0.8</v>
      </c>
      <c r="K36" s="27">
        <v>0.9</v>
      </c>
      <c r="L36" s="26">
        <v>1</v>
      </c>
      <c r="M36" s="27">
        <v>1</v>
      </c>
      <c r="N36" s="26">
        <v>1.1000000000000001</v>
      </c>
      <c r="O36" s="27">
        <v>1.1000000000000001</v>
      </c>
      <c r="P36" s="26">
        <v>1.2</v>
      </c>
      <c r="Q36" s="27">
        <v>1.3</v>
      </c>
      <c r="R36" s="26">
        <v>1.3</v>
      </c>
      <c r="S36" s="27">
        <v>1.5</v>
      </c>
      <c r="T36" s="26">
        <v>1.6</v>
      </c>
      <c r="U36" s="27">
        <v>1.8</v>
      </c>
      <c r="V36" s="9">
        <v>1.8</v>
      </c>
      <c r="Z36">
        <v>4.75</v>
      </c>
      <c r="AA36">
        <v>0.15</v>
      </c>
      <c r="AB36">
        <v>0.22</v>
      </c>
      <c r="AC36">
        <v>0.31</v>
      </c>
      <c r="AD36">
        <v>0.39</v>
      </c>
      <c r="AE36">
        <v>0.43</v>
      </c>
      <c r="AF36">
        <v>0.5</v>
      </c>
      <c r="AG36">
        <v>0.56000000000000005</v>
      </c>
      <c r="AH36">
        <v>0.63</v>
      </c>
      <c r="AI36">
        <v>0.69</v>
      </c>
      <c r="AJ36">
        <v>0.72</v>
      </c>
      <c r="AK36">
        <v>0.77</v>
      </c>
      <c r="AL36">
        <v>0.84</v>
      </c>
      <c r="AM36">
        <v>0.95</v>
      </c>
      <c r="AN36">
        <v>1.01</v>
      </c>
      <c r="AO36">
        <v>1.06</v>
      </c>
      <c r="AP36">
        <v>1.18</v>
      </c>
      <c r="AQ36">
        <v>1.25</v>
      </c>
      <c r="AR36">
        <v>1.35</v>
      </c>
      <c r="AS36">
        <v>1.42</v>
      </c>
      <c r="AT36">
        <v>1.55</v>
      </c>
      <c r="AU36">
        <v>1.62</v>
      </c>
    </row>
    <row r="37" spans="1:47">
      <c r="A37" s="6" t="s">
        <v>23</v>
      </c>
      <c r="B37" s="26">
        <v>0.2</v>
      </c>
      <c r="C37" s="27">
        <v>0.2</v>
      </c>
      <c r="D37" s="26">
        <v>0.3</v>
      </c>
      <c r="E37" s="27">
        <v>0.5</v>
      </c>
      <c r="F37" s="26">
        <v>0.6</v>
      </c>
      <c r="G37" s="27">
        <v>0.6</v>
      </c>
      <c r="H37" s="26">
        <v>0.7</v>
      </c>
      <c r="I37" s="27">
        <v>0.7</v>
      </c>
      <c r="J37" s="26">
        <v>0.8</v>
      </c>
      <c r="K37" s="27">
        <v>0.9</v>
      </c>
      <c r="L37" s="26">
        <v>1</v>
      </c>
      <c r="M37" s="27">
        <v>1</v>
      </c>
      <c r="N37" s="26">
        <v>1.1000000000000001</v>
      </c>
      <c r="O37" s="27">
        <v>1.2</v>
      </c>
      <c r="P37" s="26">
        <v>1.2</v>
      </c>
      <c r="Q37" s="27">
        <v>1.3</v>
      </c>
      <c r="R37" s="26">
        <v>1.3</v>
      </c>
      <c r="S37" s="27">
        <v>1.5</v>
      </c>
      <c r="T37" s="26">
        <v>1.6</v>
      </c>
      <c r="U37" s="27">
        <v>1.8</v>
      </c>
      <c r="V37" s="9">
        <v>1.8</v>
      </c>
      <c r="Z37">
        <v>4.83</v>
      </c>
      <c r="AA37">
        <v>0.15</v>
      </c>
      <c r="AB37">
        <v>0.22</v>
      </c>
      <c r="AC37">
        <v>0.31</v>
      </c>
      <c r="AD37">
        <v>0.39</v>
      </c>
      <c r="AE37">
        <v>0.43</v>
      </c>
      <c r="AF37">
        <v>0.5</v>
      </c>
      <c r="AG37">
        <v>0.56000000000000005</v>
      </c>
      <c r="AH37">
        <v>0.63</v>
      </c>
      <c r="AI37">
        <v>0.69</v>
      </c>
      <c r="AJ37">
        <v>0.72</v>
      </c>
      <c r="AK37">
        <v>0.78</v>
      </c>
      <c r="AL37">
        <v>0.84</v>
      </c>
      <c r="AM37">
        <v>0.95</v>
      </c>
      <c r="AN37">
        <v>1.01</v>
      </c>
      <c r="AO37">
        <v>1.06</v>
      </c>
      <c r="AP37">
        <v>1.18</v>
      </c>
      <c r="AQ37">
        <v>1.25</v>
      </c>
      <c r="AR37">
        <v>1.35</v>
      </c>
      <c r="AS37">
        <v>1.43</v>
      </c>
      <c r="AT37">
        <v>1.56</v>
      </c>
      <c r="AU37">
        <v>1.62</v>
      </c>
    </row>
    <row r="38" spans="1:47" ht="17" thickBot="1">
      <c r="A38" s="10" t="s">
        <v>24</v>
      </c>
      <c r="B38" s="29">
        <v>0.2</v>
      </c>
      <c r="C38" s="30">
        <v>0.2</v>
      </c>
      <c r="D38" s="29">
        <v>0.3</v>
      </c>
      <c r="E38" s="30">
        <v>0.5</v>
      </c>
      <c r="F38" s="29">
        <v>0.6</v>
      </c>
      <c r="G38" s="30">
        <v>0.6</v>
      </c>
      <c r="H38" s="29">
        <v>0.7</v>
      </c>
      <c r="I38" s="30">
        <v>0.7</v>
      </c>
      <c r="J38" s="29">
        <v>0.8</v>
      </c>
      <c r="K38" s="30">
        <v>0.9</v>
      </c>
      <c r="L38" s="29">
        <v>1</v>
      </c>
      <c r="M38" s="30">
        <v>1.1000000000000001</v>
      </c>
      <c r="N38" s="29">
        <v>1.1000000000000001</v>
      </c>
      <c r="O38" s="30">
        <v>1.2</v>
      </c>
      <c r="P38" s="29">
        <v>1.2</v>
      </c>
      <c r="Q38" s="30">
        <v>1.3</v>
      </c>
      <c r="R38" s="29">
        <v>1.3</v>
      </c>
      <c r="S38" s="30">
        <v>1.5</v>
      </c>
      <c r="T38" s="29">
        <v>1.6</v>
      </c>
      <c r="U38" s="30">
        <v>1.8</v>
      </c>
      <c r="V38" s="13">
        <v>1.8</v>
      </c>
      <c r="Z38">
        <v>4.92</v>
      </c>
      <c r="AA38">
        <v>0.15</v>
      </c>
      <c r="AB38">
        <v>0.22</v>
      </c>
      <c r="AC38">
        <v>0.31</v>
      </c>
      <c r="AD38">
        <v>0.39</v>
      </c>
      <c r="AE38">
        <v>0.43</v>
      </c>
      <c r="AF38">
        <v>0.5</v>
      </c>
      <c r="AG38">
        <v>0.56000000000000005</v>
      </c>
      <c r="AH38">
        <v>0.63</v>
      </c>
      <c r="AI38">
        <v>0.69</v>
      </c>
      <c r="AJ38">
        <v>0.72</v>
      </c>
      <c r="AK38">
        <v>0.78</v>
      </c>
      <c r="AL38">
        <v>0.84</v>
      </c>
      <c r="AM38">
        <v>0.95</v>
      </c>
      <c r="AN38">
        <v>1.01</v>
      </c>
      <c r="AO38">
        <v>1.06</v>
      </c>
      <c r="AP38">
        <v>1.18</v>
      </c>
      <c r="AQ38">
        <v>1.25</v>
      </c>
      <c r="AR38">
        <v>1.36</v>
      </c>
      <c r="AS38">
        <v>1.43</v>
      </c>
      <c r="AT38">
        <v>1.56</v>
      </c>
      <c r="AU38">
        <v>1.63</v>
      </c>
    </row>
    <row r="39" spans="1:47">
      <c r="A39" s="6" t="s">
        <v>33</v>
      </c>
      <c r="B39" s="26">
        <v>0.2</v>
      </c>
      <c r="C39" s="27">
        <v>0.2</v>
      </c>
      <c r="D39" s="26">
        <v>0.3</v>
      </c>
      <c r="E39" s="27">
        <v>0.5</v>
      </c>
      <c r="F39" s="26">
        <v>0.6</v>
      </c>
      <c r="G39" s="27">
        <v>0.6</v>
      </c>
      <c r="H39" s="26">
        <v>0.7</v>
      </c>
      <c r="I39" s="27">
        <v>0.7</v>
      </c>
      <c r="J39" s="26">
        <v>0.8</v>
      </c>
      <c r="K39" s="27">
        <v>0.9</v>
      </c>
      <c r="L39" s="26">
        <v>1</v>
      </c>
      <c r="M39" s="27">
        <v>1.1000000000000001</v>
      </c>
      <c r="N39" s="26">
        <v>1.2</v>
      </c>
      <c r="O39" s="27">
        <v>1.2</v>
      </c>
      <c r="P39" s="26">
        <v>1.2</v>
      </c>
      <c r="Q39" s="27">
        <v>1.3</v>
      </c>
      <c r="R39" s="26">
        <v>1.3</v>
      </c>
      <c r="S39" s="27">
        <v>1.5</v>
      </c>
      <c r="T39" s="26">
        <v>1.6</v>
      </c>
      <c r="U39" s="27">
        <v>1.8</v>
      </c>
      <c r="V39" s="9">
        <v>1.8</v>
      </c>
      <c r="Z39">
        <v>5</v>
      </c>
      <c r="AA39">
        <v>0.15</v>
      </c>
      <c r="AB39">
        <v>0.22</v>
      </c>
      <c r="AC39">
        <v>0.31</v>
      </c>
      <c r="AD39">
        <v>0.39</v>
      </c>
      <c r="AE39">
        <v>0.43</v>
      </c>
      <c r="AF39">
        <v>0.5</v>
      </c>
      <c r="AG39">
        <v>0.56000000000000005</v>
      </c>
      <c r="AH39">
        <v>0.63</v>
      </c>
      <c r="AI39">
        <v>0.7</v>
      </c>
      <c r="AJ39">
        <v>0.72</v>
      </c>
      <c r="AK39">
        <v>0.78</v>
      </c>
      <c r="AL39">
        <v>0.84</v>
      </c>
      <c r="AM39">
        <v>0.95</v>
      </c>
      <c r="AN39">
        <v>1.01</v>
      </c>
      <c r="AO39">
        <v>1.06</v>
      </c>
      <c r="AP39">
        <v>1.19</v>
      </c>
      <c r="AQ39">
        <v>1.25</v>
      </c>
      <c r="AR39">
        <v>1.36</v>
      </c>
      <c r="AS39">
        <v>1.43</v>
      </c>
      <c r="AT39">
        <v>1.56</v>
      </c>
      <c r="AU39">
        <v>1.63</v>
      </c>
    </row>
    <row r="40" spans="1:47">
      <c r="A40" s="6" t="s">
        <v>22</v>
      </c>
      <c r="B40" s="26">
        <v>0.2</v>
      </c>
      <c r="C40" s="27">
        <v>0.2</v>
      </c>
      <c r="D40" s="26">
        <v>0.3</v>
      </c>
      <c r="E40" s="27">
        <v>0.5</v>
      </c>
      <c r="F40" s="26">
        <v>0.6</v>
      </c>
      <c r="G40" s="27">
        <v>0.6</v>
      </c>
      <c r="H40" s="26">
        <v>0.7</v>
      </c>
      <c r="I40" s="27">
        <v>0.7</v>
      </c>
      <c r="J40" s="26">
        <v>0.8</v>
      </c>
      <c r="K40" s="27">
        <v>0.9</v>
      </c>
      <c r="L40" s="26">
        <v>1.1000000000000001</v>
      </c>
      <c r="M40" s="27">
        <v>1.1000000000000001</v>
      </c>
      <c r="N40" s="26">
        <v>1.2</v>
      </c>
      <c r="O40" s="27">
        <v>1.2</v>
      </c>
      <c r="P40" s="26">
        <v>1.2</v>
      </c>
      <c r="Q40" s="27">
        <v>1.3</v>
      </c>
      <c r="R40" s="26">
        <v>1.3</v>
      </c>
      <c r="S40" s="27">
        <v>1.5</v>
      </c>
      <c r="T40" s="26">
        <v>1.6</v>
      </c>
      <c r="U40" s="27">
        <v>1.8</v>
      </c>
      <c r="V40" s="9">
        <v>1.8</v>
      </c>
      <c r="Z40">
        <v>5.08</v>
      </c>
      <c r="AA40">
        <v>0.15</v>
      </c>
      <c r="AB40">
        <v>0.22</v>
      </c>
      <c r="AC40">
        <v>0.31</v>
      </c>
      <c r="AD40">
        <v>0.39</v>
      </c>
      <c r="AE40">
        <v>0.43</v>
      </c>
      <c r="AF40">
        <v>0.5</v>
      </c>
      <c r="AG40">
        <v>0.56000000000000005</v>
      </c>
      <c r="AH40">
        <v>0.63</v>
      </c>
      <c r="AI40">
        <v>0.7</v>
      </c>
      <c r="AJ40">
        <v>0.72</v>
      </c>
      <c r="AK40">
        <v>0.78</v>
      </c>
      <c r="AL40">
        <v>0.84</v>
      </c>
      <c r="AM40">
        <v>0.95</v>
      </c>
      <c r="AN40">
        <v>1.01</v>
      </c>
      <c r="AO40">
        <v>1.07</v>
      </c>
      <c r="AP40">
        <v>1.19</v>
      </c>
      <c r="AQ40">
        <v>1.26</v>
      </c>
      <c r="AR40">
        <v>1.36</v>
      </c>
      <c r="AS40">
        <v>1.43</v>
      </c>
      <c r="AT40">
        <v>1.57</v>
      </c>
      <c r="AU40">
        <v>1.64</v>
      </c>
    </row>
    <row r="41" spans="1:47">
      <c r="A41" s="6" t="s">
        <v>23</v>
      </c>
      <c r="B41" s="26">
        <v>0.2</v>
      </c>
      <c r="C41" s="27">
        <v>0.2</v>
      </c>
      <c r="D41" s="26">
        <v>0.3</v>
      </c>
      <c r="E41" s="27">
        <v>0.5</v>
      </c>
      <c r="F41" s="26">
        <v>0.6</v>
      </c>
      <c r="G41" s="27">
        <v>0.7</v>
      </c>
      <c r="H41" s="26">
        <v>0.7</v>
      </c>
      <c r="I41" s="27">
        <v>0.7</v>
      </c>
      <c r="J41" s="26">
        <v>0.8</v>
      </c>
      <c r="K41" s="27">
        <v>1</v>
      </c>
      <c r="L41" s="26">
        <v>1.1000000000000001</v>
      </c>
      <c r="M41" s="27">
        <v>1.1000000000000001</v>
      </c>
      <c r="N41" s="26">
        <v>1.2</v>
      </c>
      <c r="O41" s="27">
        <v>1.2</v>
      </c>
      <c r="P41" s="26">
        <v>1.2</v>
      </c>
      <c r="Q41" s="27">
        <v>1.3</v>
      </c>
      <c r="R41" s="26">
        <v>1.3</v>
      </c>
      <c r="S41" s="27">
        <v>1.5</v>
      </c>
      <c r="T41" s="26">
        <v>1.6</v>
      </c>
      <c r="U41" s="27">
        <v>1.8</v>
      </c>
      <c r="V41" s="9">
        <v>1.8</v>
      </c>
      <c r="Z41">
        <v>5.17</v>
      </c>
      <c r="AA41">
        <v>0.15</v>
      </c>
      <c r="AB41">
        <v>0.22</v>
      </c>
      <c r="AC41">
        <v>0.31</v>
      </c>
      <c r="AD41">
        <v>0.39</v>
      </c>
      <c r="AE41">
        <v>0.43</v>
      </c>
      <c r="AF41">
        <v>0.5</v>
      </c>
      <c r="AG41">
        <v>0.56000000000000005</v>
      </c>
      <c r="AH41">
        <v>0.63</v>
      </c>
      <c r="AI41">
        <v>0.7</v>
      </c>
      <c r="AJ41">
        <v>0.72</v>
      </c>
      <c r="AK41">
        <v>0.78</v>
      </c>
      <c r="AL41">
        <v>0.84</v>
      </c>
      <c r="AM41">
        <v>0.95</v>
      </c>
      <c r="AN41">
        <v>1.02</v>
      </c>
      <c r="AO41">
        <v>1.07</v>
      </c>
      <c r="AP41">
        <v>1.19</v>
      </c>
      <c r="AQ41">
        <v>1.26</v>
      </c>
      <c r="AR41">
        <v>1.36</v>
      </c>
      <c r="AS41">
        <v>1.44</v>
      </c>
      <c r="AT41">
        <v>1.57</v>
      </c>
      <c r="AU41">
        <v>1.64</v>
      </c>
    </row>
    <row r="42" spans="1:47" ht="17" thickBot="1">
      <c r="A42" s="10" t="s">
        <v>24</v>
      </c>
      <c r="B42" s="29">
        <v>0.2</v>
      </c>
      <c r="C42" s="30">
        <v>0.2</v>
      </c>
      <c r="D42" s="29">
        <v>0.3</v>
      </c>
      <c r="E42" s="30">
        <v>0.5</v>
      </c>
      <c r="F42" s="29">
        <v>0.6</v>
      </c>
      <c r="G42" s="30">
        <v>0.7</v>
      </c>
      <c r="H42" s="29">
        <v>0.7</v>
      </c>
      <c r="I42" s="30">
        <v>0.8</v>
      </c>
      <c r="J42" s="29">
        <v>0.9</v>
      </c>
      <c r="K42" s="30">
        <v>1</v>
      </c>
      <c r="L42" s="29">
        <v>1.1000000000000001</v>
      </c>
      <c r="M42" s="30">
        <v>1.1000000000000001</v>
      </c>
      <c r="N42" s="29">
        <v>1.2</v>
      </c>
      <c r="O42" s="30">
        <v>1.2</v>
      </c>
      <c r="P42" s="29">
        <v>1.3</v>
      </c>
      <c r="Q42" s="30">
        <v>1.3</v>
      </c>
      <c r="R42" s="29">
        <v>1.3</v>
      </c>
      <c r="S42" s="30">
        <v>1.5</v>
      </c>
      <c r="T42" s="29">
        <v>1.7</v>
      </c>
      <c r="U42" s="30">
        <v>1.8</v>
      </c>
      <c r="V42" s="13">
        <v>1.8</v>
      </c>
      <c r="Z42">
        <v>5.25</v>
      </c>
      <c r="AA42">
        <v>0.15</v>
      </c>
      <c r="AB42">
        <v>0.22</v>
      </c>
      <c r="AC42">
        <v>0.31</v>
      </c>
      <c r="AD42">
        <v>0.4</v>
      </c>
      <c r="AE42">
        <v>0.43</v>
      </c>
      <c r="AF42">
        <v>0.5</v>
      </c>
      <c r="AG42">
        <v>0.56000000000000005</v>
      </c>
      <c r="AH42">
        <v>0.63</v>
      </c>
      <c r="AI42">
        <v>0.7</v>
      </c>
      <c r="AJ42">
        <v>0.72</v>
      </c>
      <c r="AK42">
        <v>0.78</v>
      </c>
      <c r="AL42">
        <v>0.84</v>
      </c>
      <c r="AM42">
        <v>0.95</v>
      </c>
      <c r="AN42">
        <v>1.02</v>
      </c>
      <c r="AO42">
        <v>1.07</v>
      </c>
      <c r="AP42">
        <v>1.19</v>
      </c>
      <c r="AQ42">
        <v>1.26</v>
      </c>
      <c r="AR42">
        <v>1.36</v>
      </c>
      <c r="AS42">
        <v>1.44</v>
      </c>
      <c r="AT42">
        <v>1.57</v>
      </c>
      <c r="AU42">
        <v>1.64</v>
      </c>
    </row>
    <row r="43" spans="1:47" ht="17" thickBot="1">
      <c r="A43" s="10" t="s">
        <v>34</v>
      </c>
      <c r="B43" s="29">
        <v>0.2</v>
      </c>
      <c r="C43" s="30">
        <v>0.2</v>
      </c>
      <c r="D43" s="29">
        <v>0.3</v>
      </c>
      <c r="E43" s="30">
        <v>0.5</v>
      </c>
      <c r="F43" s="29">
        <v>0.7</v>
      </c>
      <c r="G43" s="30">
        <v>0.7</v>
      </c>
      <c r="H43" s="29">
        <v>0.7</v>
      </c>
      <c r="I43" s="30">
        <v>0.8</v>
      </c>
      <c r="J43" s="29">
        <v>0.9</v>
      </c>
      <c r="K43" s="30">
        <v>1</v>
      </c>
      <c r="L43" s="29">
        <v>1.1000000000000001</v>
      </c>
      <c r="M43" s="30">
        <v>1.2</v>
      </c>
      <c r="N43" s="29">
        <v>1.2</v>
      </c>
      <c r="O43" s="30">
        <v>1.2</v>
      </c>
      <c r="P43" s="29">
        <v>1.3</v>
      </c>
      <c r="Q43" s="30">
        <v>1.3</v>
      </c>
      <c r="R43" s="29">
        <v>1.3</v>
      </c>
      <c r="S43" s="30">
        <v>1.5</v>
      </c>
      <c r="T43" s="29">
        <v>1.7</v>
      </c>
      <c r="U43" s="30">
        <v>1.8</v>
      </c>
      <c r="V43" s="13">
        <v>1.9</v>
      </c>
      <c r="Z43">
        <v>5.33</v>
      </c>
      <c r="AA43">
        <v>0.15</v>
      </c>
      <c r="AB43">
        <v>0.22</v>
      </c>
      <c r="AC43">
        <v>0.31</v>
      </c>
      <c r="AD43">
        <v>0.4</v>
      </c>
      <c r="AE43">
        <v>0.44</v>
      </c>
      <c r="AF43">
        <v>0.5</v>
      </c>
      <c r="AG43">
        <v>0.56000000000000005</v>
      </c>
      <c r="AH43">
        <v>0.63</v>
      </c>
      <c r="AI43">
        <v>0.7</v>
      </c>
      <c r="AJ43">
        <v>0.73</v>
      </c>
      <c r="AK43">
        <v>0.78</v>
      </c>
      <c r="AL43">
        <v>0.85</v>
      </c>
      <c r="AM43">
        <v>0.95</v>
      </c>
      <c r="AN43">
        <v>1.02</v>
      </c>
      <c r="AO43">
        <v>1.07</v>
      </c>
      <c r="AP43">
        <v>1.19</v>
      </c>
      <c r="AQ43">
        <v>1.26</v>
      </c>
      <c r="AR43">
        <v>1.36</v>
      </c>
      <c r="AS43">
        <v>1.44</v>
      </c>
      <c r="AT43">
        <v>1.58</v>
      </c>
      <c r="AU43">
        <v>1.65</v>
      </c>
    </row>
    <row r="44" spans="1:47">
      <c r="Z44">
        <v>5.42</v>
      </c>
      <c r="AA44">
        <v>0.15</v>
      </c>
      <c r="AB44">
        <v>0.22</v>
      </c>
      <c r="AC44">
        <v>0.31</v>
      </c>
      <c r="AD44">
        <v>0.4</v>
      </c>
      <c r="AE44">
        <v>0.44</v>
      </c>
      <c r="AF44">
        <v>0.5</v>
      </c>
      <c r="AG44">
        <v>0.56000000000000005</v>
      </c>
      <c r="AH44">
        <v>0.63</v>
      </c>
      <c r="AI44">
        <v>0.7</v>
      </c>
      <c r="AJ44">
        <v>0.73</v>
      </c>
      <c r="AK44">
        <v>0.78</v>
      </c>
      <c r="AL44">
        <v>0.85</v>
      </c>
      <c r="AM44">
        <v>0.96</v>
      </c>
      <c r="AN44">
        <v>1.02</v>
      </c>
      <c r="AO44">
        <v>1.07</v>
      </c>
      <c r="AP44">
        <v>1.2</v>
      </c>
      <c r="AQ44">
        <v>1.26</v>
      </c>
      <c r="AR44">
        <v>1.37</v>
      </c>
      <c r="AS44">
        <v>1.44</v>
      </c>
      <c r="AT44">
        <v>1.58</v>
      </c>
      <c r="AU44">
        <v>1.65</v>
      </c>
    </row>
    <row r="45" spans="1:47">
      <c r="Z45">
        <v>5.5</v>
      </c>
      <c r="AA45">
        <v>0.15</v>
      </c>
      <c r="AB45">
        <v>0.22</v>
      </c>
      <c r="AC45">
        <v>0.31</v>
      </c>
      <c r="AD45">
        <v>0.4</v>
      </c>
      <c r="AE45">
        <v>0.44</v>
      </c>
      <c r="AF45">
        <v>0.5</v>
      </c>
      <c r="AG45">
        <v>0.56000000000000005</v>
      </c>
      <c r="AH45">
        <v>0.63</v>
      </c>
      <c r="AI45">
        <v>0.7</v>
      </c>
      <c r="AJ45">
        <v>0.73</v>
      </c>
      <c r="AK45">
        <v>0.78</v>
      </c>
      <c r="AL45">
        <v>0.85</v>
      </c>
      <c r="AM45">
        <v>0.96</v>
      </c>
      <c r="AN45">
        <v>1.02</v>
      </c>
      <c r="AO45">
        <v>1.07</v>
      </c>
      <c r="AP45">
        <v>1.2</v>
      </c>
      <c r="AQ45">
        <v>1.26</v>
      </c>
      <c r="AR45">
        <v>1.37</v>
      </c>
      <c r="AS45">
        <v>1.45</v>
      </c>
      <c r="AT45">
        <v>1.58</v>
      </c>
      <c r="AU45">
        <v>1.65</v>
      </c>
    </row>
    <row r="46" spans="1:47">
      <c r="Z46">
        <v>5.58</v>
      </c>
      <c r="AA46">
        <v>0.15</v>
      </c>
      <c r="AB46">
        <v>0.22</v>
      </c>
      <c r="AC46">
        <v>0.31</v>
      </c>
      <c r="AD46">
        <v>0.4</v>
      </c>
      <c r="AE46">
        <v>0.44</v>
      </c>
      <c r="AF46">
        <v>0.51</v>
      </c>
      <c r="AG46">
        <v>0.56000000000000005</v>
      </c>
      <c r="AH46">
        <v>0.63</v>
      </c>
      <c r="AI46">
        <v>0.7</v>
      </c>
      <c r="AJ46">
        <v>0.73</v>
      </c>
      <c r="AK46">
        <v>0.79</v>
      </c>
      <c r="AL46">
        <v>0.85</v>
      </c>
      <c r="AM46">
        <v>0.96</v>
      </c>
      <c r="AN46">
        <v>1.02</v>
      </c>
      <c r="AO46">
        <v>1.07</v>
      </c>
      <c r="AP46">
        <v>1.2</v>
      </c>
      <c r="AQ46">
        <v>1.26</v>
      </c>
      <c r="AR46">
        <v>1.37</v>
      </c>
      <c r="AS46">
        <v>1.45</v>
      </c>
      <c r="AT46">
        <v>1.59</v>
      </c>
      <c r="AU46">
        <v>1.66</v>
      </c>
    </row>
    <row r="47" spans="1:47">
      <c r="Z47">
        <v>5.67</v>
      </c>
      <c r="AA47">
        <v>0.15</v>
      </c>
      <c r="AB47">
        <v>0.22</v>
      </c>
      <c r="AC47">
        <v>0.31</v>
      </c>
      <c r="AD47">
        <v>0.4</v>
      </c>
      <c r="AE47">
        <v>0.44</v>
      </c>
      <c r="AF47">
        <v>0.51</v>
      </c>
      <c r="AG47">
        <v>0.56000000000000005</v>
      </c>
      <c r="AH47">
        <v>0.63</v>
      </c>
      <c r="AI47">
        <v>0.7</v>
      </c>
      <c r="AJ47">
        <v>0.73</v>
      </c>
      <c r="AK47">
        <v>0.79</v>
      </c>
      <c r="AL47">
        <v>0.85</v>
      </c>
      <c r="AM47">
        <v>0.96</v>
      </c>
      <c r="AN47">
        <v>1.02</v>
      </c>
      <c r="AO47">
        <v>1.08</v>
      </c>
      <c r="AP47">
        <v>1.2</v>
      </c>
      <c r="AQ47">
        <v>1.26</v>
      </c>
      <c r="AR47">
        <v>1.37</v>
      </c>
      <c r="AS47">
        <v>1.45</v>
      </c>
      <c r="AT47">
        <v>1.59</v>
      </c>
      <c r="AU47">
        <v>1.66</v>
      </c>
    </row>
    <row r="48" spans="1:47">
      <c r="Z48">
        <v>5.75</v>
      </c>
      <c r="AA48">
        <v>0.15</v>
      </c>
      <c r="AB48">
        <v>0.22</v>
      </c>
      <c r="AC48">
        <v>0.31</v>
      </c>
      <c r="AD48">
        <v>0.4</v>
      </c>
      <c r="AE48">
        <v>0.44</v>
      </c>
      <c r="AF48">
        <v>0.51</v>
      </c>
      <c r="AG48">
        <v>0.56000000000000005</v>
      </c>
      <c r="AH48">
        <v>0.63</v>
      </c>
      <c r="AI48">
        <v>0.7</v>
      </c>
      <c r="AJ48">
        <v>0.73</v>
      </c>
      <c r="AK48">
        <v>0.79</v>
      </c>
      <c r="AL48">
        <v>0.85</v>
      </c>
      <c r="AM48">
        <v>0.96</v>
      </c>
      <c r="AN48">
        <v>1.03</v>
      </c>
      <c r="AO48">
        <v>1.08</v>
      </c>
      <c r="AP48">
        <v>1.2</v>
      </c>
      <c r="AQ48">
        <v>1.26</v>
      </c>
      <c r="AR48">
        <v>1.37</v>
      </c>
      <c r="AS48">
        <v>1.45</v>
      </c>
      <c r="AT48">
        <v>1.6</v>
      </c>
      <c r="AU48">
        <v>1.66</v>
      </c>
    </row>
    <row r="49" spans="26:47">
      <c r="Z49">
        <v>5.83</v>
      </c>
      <c r="AA49">
        <v>0.15</v>
      </c>
      <c r="AB49">
        <v>0.22</v>
      </c>
      <c r="AC49">
        <v>0.31</v>
      </c>
      <c r="AD49">
        <v>0.4</v>
      </c>
      <c r="AE49">
        <v>0.44</v>
      </c>
      <c r="AF49">
        <v>0.51</v>
      </c>
      <c r="AG49">
        <v>0.56000000000000005</v>
      </c>
      <c r="AH49">
        <v>0.63</v>
      </c>
      <c r="AI49">
        <v>0.7</v>
      </c>
      <c r="AJ49">
        <v>0.73</v>
      </c>
      <c r="AK49">
        <v>0.79</v>
      </c>
      <c r="AL49">
        <v>0.85</v>
      </c>
      <c r="AM49">
        <v>0.96</v>
      </c>
      <c r="AN49">
        <v>1.03</v>
      </c>
      <c r="AO49">
        <v>1.08</v>
      </c>
      <c r="AP49">
        <v>1.21</v>
      </c>
      <c r="AQ49">
        <v>1.26</v>
      </c>
      <c r="AR49">
        <v>1.37</v>
      </c>
      <c r="AS49">
        <v>1.46</v>
      </c>
      <c r="AT49">
        <v>1.6</v>
      </c>
      <c r="AU49">
        <v>1.67</v>
      </c>
    </row>
    <row r="50" spans="26:47">
      <c r="Z50">
        <v>5.92</v>
      </c>
      <c r="AA50">
        <v>0.15</v>
      </c>
      <c r="AB50">
        <v>0.22</v>
      </c>
      <c r="AC50">
        <v>0.31</v>
      </c>
      <c r="AD50">
        <v>0.4</v>
      </c>
      <c r="AE50">
        <v>0.44</v>
      </c>
      <c r="AF50">
        <v>0.51</v>
      </c>
      <c r="AG50">
        <v>0.56999999999999995</v>
      </c>
      <c r="AH50">
        <v>0.63</v>
      </c>
      <c r="AI50">
        <v>0.7</v>
      </c>
      <c r="AJ50">
        <v>0.74</v>
      </c>
      <c r="AK50">
        <v>0.79</v>
      </c>
      <c r="AL50">
        <v>0.85</v>
      </c>
      <c r="AM50">
        <v>0.97</v>
      </c>
      <c r="AN50">
        <v>1.03</v>
      </c>
      <c r="AO50">
        <v>1.08</v>
      </c>
      <c r="AP50">
        <v>1.21</v>
      </c>
      <c r="AQ50">
        <v>1.26</v>
      </c>
      <c r="AR50">
        <v>1.38</v>
      </c>
      <c r="AS50">
        <v>1.46</v>
      </c>
      <c r="AT50">
        <v>1.6</v>
      </c>
      <c r="AU50">
        <v>1.67</v>
      </c>
    </row>
    <row r="51" spans="26:47">
      <c r="Z51">
        <v>6</v>
      </c>
      <c r="AA51">
        <v>0.15</v>
      </c>
      <c r="AB51">
        <v>0.22</v>
      </c>
      <c r="AC51">
        <v>0.31</v>
      </c>
      <c r="AD51">
        <v>0.4</v>
      </c>
      <c r="AE51">
        <v>0.45</v>
      </c>
      <c r="AF51">
        <v>0.51</v>
      </c>
      <c r="AG51">
        <v>0.56999999999999995</v>
      </c>
      <c r="AH51">
        <v>0.63</v>
      </c>
      <c r="AI51">
        <v>0.7</v>
      </c>
      <c r="AJ51">
        <v>0.74</v>
      </c>
      <c r="AK51">
        <v>0.8</v>
      </c>
      <c r="AL51">
        <v>0.86</v>
      </c>
      <c r="AM51">
        <v>0.97</v>
      </c>
      <c r="AN51">
        <v>1.03</v>
      </c>
      <c r="AO51">
        <v>1.08</v>
      </c>
      <c r="AP51">
        <v>1.21</v>
      </c>
      <c r="AQ51">
        <v>1.26</v>
      </c>
      <c r="AR51">
        <v>1.38</v>
      </c>
      <c r="AS51">
        <v>1.46</v>
      </c>
      <c r="AT51">
        <v>1.61</v>
      </c>
      <c r="AU51">
        <v>1.67</v>
      </c>
    </row>
    <row r="52" spans="26:47">
      <c r="Z52">
        <v>6.08</v>
      </c>
      <c r="AA52">
        <v>0.15</v>
      </c>
      <c r="AB52">
        <v>0.22</v>
      </c>
      <c r="AC52">
        <v>0.31</v>
      </c>
      <c r="AD52">
        <v>0.4</v>
      </c>
      <c r="AE52">
        <v>0.45</v>
      </c>
      <c r="AF52">
        <v>0.51</v>
      </c>
      <c r="AG52">
        <v>0.56999999999999995</v>
      </c>
      <c r="AH52">
        <v>0.63</v>
      </c>
      <c r="AI52">
        <v>0.71</v>
      </c>
      <c r="AJ52">
        <v>0.74</v>
      </c>
      <c r="AK52">
        <v>0.8</v>
      </c>
      <c r="AL52">
        <v>0.86</v>
      </c>
      <c r="AM52">
        <v>0.97</v>
      </c>
      <c r="AN52">
        <v>1.03</v>
      </c>
      <c r="AO52">
        <v>1.08</v>
      </c>
      <c r="AP52">
        <v>1.21</v>
      </c>
      <c r="AQ52">
        <v>1.27</v>
      </c>
      <c r="AR52">
        <v>1.38</v>
      </c>
      <c r="AS52">
        <v>1.47</v>
      </c>
      <c r="AT52">
        <v>1.61</v>
      </c>
      <c r="AU52">
        <v>1.68</v>
      </c>
    </row>
    <row r="53" spans="26:47">
      <c r="Z53">
        <v>6.17</v>
      </c>
      <c r="AA53">
        <v>0.15</v>
      </c>
      <c r="AB53">
        <v>0.22</v>
      </c>
      <c r="AC53">
        <v>0.31</v>
      </c>
      <c r="AD53">
        <v>0.4</v>
      </c>
      <c r="AE53">
        <v>0.45</v>
      </c>
      <c r="AF53">
        <v>0.51</v>
      </c>
      <c r="AG53">
        <v>0.56999999999999995</v>
      </c>
      <c r="AH53">
        <v>0.63</v>
      </c>
      <c r="AI53">
        <v>0.71</v>
      </c>
      <c r="AJ53">
        <v>0.74</v>
      </c>
      <c r="AK53">
        <v>0.8</v>
      </c>
      <c r="AL53">
        <v>0.86</v>
      </c>
      <c r="AM53">
        <v>0.97</v>
      </c>
      <c r="AN53">
        <v>1.03</v>
      </c>
      <c r="AO53">
        <v>1.0900000000000001</v>
      </c>
      <c r="AP53">
        <v>1.21</v>
      </c>
      <c r="AQ53">
        <v>1.27</v>
      </c>
      <c r="AR53">
        <v>1.38</v>
      </c>
      <c r="AS53">
        <v>1.47</v>
      </c>
      <c r="AT53">
        <v>1.61</v>
      </c>
      <c r="AU53">
        <v>1.68</v>
      </c>
    </row>
    <row r="54" spans="26:47">
      <c r="Z54">
        <v>6.25</v>
      </c>
      <c r="AA54">
        <v>0.15</v>
      </c>
      <c r="AB54">
        <v>0.22</v>
      </c>
      <c r="AC54">
        <v>0.3</v>
      </c>
      <c r="AD54">
        <v>0.41</v>
      </c>
      <c r="AE54">
        <v>0.45</v>
      </c>
      <c r="AF54">
        <v>0.51</v>
      </c>
      <c r="AG54">
        <v>0.56999999999999995</v>
      </c>
      <c r="AH54">
        <v>0.63</v>
      </c>
      <c r="AI54">
        <v>0.71</v>
      </c>
      <c r="AJ54">
        <v>0.74</v>
      </c>
      <c r="AK54">
        <v>0.8</v>
      </c>
      <c r="AL54">
        <v>0.86</v>
      </c>
      <c r="AM54">
        <v>0.97</v>
      </c>
      <c r="AN54">
        <v>1.04</v>
      </c>
      <c r="AO54">
        <v>1.0900000000000001</v>
      </c>
      <c r="AP54">
        <v>1.22</v>
      </c>
      <c r="AQ54">
        <v>1.27</v>
      </c>
      <c r="AR54">
        <v>1.38</v>
      </c>
      <c r="AS54">
        <v>1.47</v>
      </c>
      <c r="AT54">
        <v>1.62</v>
      </c>
      <c r="AU54">
        <v>1.68</v>
      </c>
    </row>
    <row r="55" spans="26:47">
      <c r="Z55">
        <v>6.33</v>
      </c>
      <c r="AA55">
        <v>0.15</v>
      </c>
      <c r="AB55">
        <v>0.22</v>
      </c>
      <c r="AC55">
        <v>0.3</v>
      </c>
      <c r="AD55">
        <v>0.41</v>
      </c>
      <c r="AE55">
        <v>0.45</v>
      </c>
      <c r="AF55">
        <v>0.51</v>
      </c>
      <c r="AG55">
        <v>0.56999999999999995</v>
      </c>
      <c r="AH55">
        <v>0.63</v>
      </c>
      <c r="AI55">
        <v>0.71</v>
      </c>
      <c r="AJ55">
        <v>0.74</v>
      </c>
      <c r="AK55">
        <v>0.8</v>
      </c>
      <c r="AL55">
        <v>0.86</v>
      </c>
      <c r="AM55">
        <v>0.98</v>
      </c>
      <c r="AN55">
        <v>1.04</v>
      </c>
      <c r="AO55">
        <v>1.0900000000000001</v>
      </c>
      <c r="AP55">
        <v>1.22</v>
      </c>
      <c r="AQ55">
        <v>1.27</v>
      </c>
      <c r="AR55">
        <v>1.38</v>
      </c>
      <c r="AS55">
        <v>1.47</v>
      </c>
      <c r="AT55">
        <v>1.62</v>
      </c>
      <c r="AU55">
        <v>1.69</v>
      </c>
    </row>
    <row r="56" spans="26:47">
      <c r="Z56">
        <v>6.42</v>
      </c>
      <c r="AA56">
        <v>0.15</v>
      </c>
      <c r="AB56">
        <v>0.22</v>
      </c>
      <c r="AC56">
        <v>0.3</v>
      </c>
      <c r="AD56">
        <v>0.41</v>
      </c>
      <c r="AE56">
        <v>0.45</v>
      </c>
      <c r="AF56">
        <v>0.51</v>
      </c>
      <c r="AG56">
        <v>0.56999999999999995</v>
      </c>
      <c r="AH56">
        <v>0.63</v>
      </c>
      <c r="AI56">
        <v>0.71</v>
      </c>
      <c r="AJ56">
        <v>0.75</v>
      </c>
      <c r="AK56">
        <v>0.81</v>
      </c>
      <c r="AL56">
        <v>0.86</v>
      </c>
      <c r="AM56">
        <v>0.98</v>
      </c>
      <c r="AN56">
        <v>1.04</v>
      </c>
      <c r="AO56">
        <v>1.0900000000000001</v>
      </c>
      <c r="AP56">
        <v>1.22</v>
      </c>
      <c r="AQ56">
        <v>1.27</v>
      </c>
      <c r="AR56">
        <v>1.39</v>
      </c>
      <c r="AS56">
        <v>1.48</v>
      </c>
      <c r="AT56">
        <v>1.62</v>
      </c>
      <c r="AU56">
        <v>1.69</v>
      </c>
    </row>
    <row r="57" spans="26:47">
      <c r="Z57">
        <v>6.5</v>
      </c>
      <c r="AA57">
        <v>0.15</v>
      </c>
      <c r="AB57">
        <v>0.21</v>
      </c>
      <c r="AC57">
        <v>0.3</v>
      </c>
      <c r="AD57">
        <v>0.41</v>
      </c>
      <c r="AE57">
        <v>0.46</v>
      </c>
      <c r="AF57">
        <v>0.52</v>
      </c>
      <c r="AG57">
        <v>0.56999999999999995</v>
      </c>
      <c r="AH57">
        <v>0.63</v>
      </c>
      <c r="AI57">
        <v>0.71</v>
      </c>
      <c r="AJ57">
        <v>0.75</v>
      </c>
      <c r="AK57">
        <v>0.81</v>
      </c>
      <c r="AL57">
        <v>0.87</v>
      </c>
      <c r="AM57">
        <v>0.98</v>
      </c>
      <c r="AN57">
        <v>1.04</v>
      </c>
      <c r="AO57">
        <v>1.0900000000000001</v>
      </c>
      <c r="AP57">
        <v>1.22</v>
      </c>
      <c r="AQ57">
        <v>1.27</v>
      </c>
      <c r="AR57">
        <v>1.39</v>
      </c>
      <c r="AS57">
        <v>1.48</v>
      </c>
      <c r="AT57">
        <v>1.63</v>
      </c>
      <c r="AU57">
        <v>1.69</v>
      </c>
    </row>
    <row r="58" spans="26:47">
      <c r="Z58">
        <v>6.58</v>
      </c>
      <c r="AA58">
        <v>0.15</v>
      </c>
      <c r="AB58">
        <v>0.21</v>
      </c>
      <c r="AC58">
        <v>0.3</v>
      </c>
      <c r="AD58">
        <v>0.41</v>
      </c>
      <c r="AE58">
        <v>0.46</v>
      </c>
      <c r="AF58">
        <v>0.52</v>
      </c>
      <c r="AG58">
        <v>0.56999999999999995</v>
      </c>
      <c r="AH58">
        <v>0.63</v>
      </c>
      <c r="AI58">
        <v>0.71</v>
      </c>
      <c r="AJ58">
        <v>0.75</v>
      </c>
      <c r="AK58">
        <v>0.81</v>
      </c>
      <c r="AL58">
        <v>0.87</v>
      </c>
      <c r="AM58">
        <v>0.98</v>
      </c>
      <c r="AN58">
        <v>1.04</v>
      </c>
      <c r="AO58">
        <v>1.1000000000000001</v>
      </c>
      <c r="AP58">
        <v>1.22</v>
      </c>
      <c r="AQ58">
        <v>1.27</v>
      </c>
      <c r="AR58">
        <v>1.39</v>
      </c>
      <c r="AS58">
        <v>1.48</v>
      </c>
      <c r="AT58">
        <v>1.63</v>
      </c>
      <c r="AU58">
        <v>1.7</v>
      </c>
    </row>
    <row r="59" spans="26:47">
      <c r="Z59">
        <v>6.67</v>
      </c>
      <c r="AA59">
        <v>0.15</v>
      </c>
      <c r="AB59">
        <v>0.21</v>
      </c>
      <c r="AC59">
        <v>0.3</v>
      </c>
      <c r="AD59">
        <v>0.41</v>
      </c>
      <c r="AE59">
        <v>0.46</v>
      </c>
      <c r="AF59">
        <v>0.52</v>
      </c>
      <c r="AG59">
        <v>0.56999999999999995</v>
      </c>
      <c r="AH59">
        <v>0.63</v>
      </c>
      <c r="AI59">
        <v>0.71</v>
      </c>
      <c r="AJ59">
        <v>0.75</v>
      </c>
      <c r="AK59">
        <v>0.81</v>
      </c>
      <c r="AL59">
        <v>0.87</v>
      </c>
      <c r="AM59">
        <v>0.98</v>
      </c>
      <c r="AN59">
        <v>1.04</v>
      </c>
      <c r="AO59">
        <v>1.1000000000000001</v>
      </c>
      <c r="AP59">
        <v>1.23</v>
      </c>
      <c r="AQ59">
        <v>1.27</v>
      </c>
      <c r="AR59">
        <v>1.39</v>
      </c>
      <c r="AS59">
        <v>1.48</v>
      </c>
      <c r="AT59">
        <v>1.64</v>
      </c>
      <c r="AU59">
        <v>1.7</v>
      </c>
    </row>
    <row r="60" spans="26:47">
      <c r="Z60">
        <v>6.75</v>
      </c>
      <c r="AA60">
        <v>0.15</v>
      </c>
      <c r="AB60">
        <v>0.21</v>
      </c>
      <c r="AC60">
        <v>0.3</v>
      </c>
      <c r="AD60">
        <v>0.41</v>
      </c>
      <c r="AE60">
        <v>0.46</v>
      </c>
      <c r="AF60">
        <v>0.52</v>
      </c>
      <c r="AG60">
        <v>0.56999999999999995</v>
      </c>
      <c r="AH60">
        <v>0.63</v>
      </c>
      <c r="AI60">
        <v>0.71</v>
      </c>
      <c r="AJ60">
        <v>0.76</v>
      </c>
      <c r="AK60">
        <v>0.82</v>
      </c>
      <c r="AL60">
        <v>0.87</v>
      </c>
      <c r="AM60">
        <v>0.99</v>
      </c>
      <c r="AN60">
        <v>1.05</v>
      </c>
      <c r="AO60">
        <v>1.1000000000000001</v>
      </c>
      <c r="AP60">
        <v>1.23</v>
      </c>
      <c r="AQ60">
        <v>1.27</v>
      </c>
      <c r="AR60">
        <v>1.39</v>
      </c>
      <c r="AS60">
        <v>1.49</v>
      </c>
      <c r="AT60">
        <v>1.64</v>
      </c>
      <c r="AU60">
        <v>1.7</v>
      </c>
    </row>
    <row r="61" spans="26:47">
      <c r="Z61">
        <v>6.83</v>
      </c>
      <c r="AA61">
        <v>0.15</v>
      </c>
      <c r="AB61">
        <v>0.21</v>
      </c>
      <c r="AC61">
        <v>0.3</v>
      </c>
      <c r="AD61">
        <v>0.41</v>
      </c>
      <c r="AE61">
        <v>0.46</v>
      </c>
      <c r="AF61">
        <v>0.52</v>
      </c>
      <c r="AG61">
        <v>0.57999999999999996</v>
      </c>
      <c r="AH61">
        <v>0.64</v>
      </c>
      <c r="AI61">
        <v>0.72</v>
      </c>
      <c r="AJ61">
        <v>0.76</v>
      </c>
      <c r="AK61">
        <v>0.82</v>
      </c>
      <c r="AL61">
        <v>0.88</v>
      </c>
      <c r="AM61">
        <v>0.99</v>
      </c>
      <c r="AN61">
        <v>1.05</v>
      </c>
      <c r="AO61">
        <v>1.1000000000000001</v>
      </c>
      <c r="AP61">
        <v>1.23</v>
      </c>
      <c r="AQ61">
        <v>1.27</v>
      </c>
      <c r="AR61">
        <v>1.39</v>
      </c>
      <c r="AS61">
        <v>1.49</v>
      </c>
      <c r="AT61">
        <v>1.64</v>
      </c>
      <c r="AU61">
        <v>1.7</v>
      </c>
    </row>
    <row r="62" spans="26:47">
      <c r="Z62">
        <v>6.92</v>
      </c>
      <c r="AA62">
        <v>0.15</v>
      </c>
      <c r="AB62">
        <v>0.21</v>
      </c>
      <c r="AC62">
        <v>0.3</v>
      </c>
      <c r="AD62">
        <v>0.41</v>
      </c>
      <c r="AE62">
        <v>0.47</v>
      </c>
      <c r="AF62">
        <v>0.52</v>
      </c>
      <c r="AG62">
        <v>0.57999999999999996</v>
      </c>
      <c r="AH62">
        <v>0.64</v>
      </c>
      <c r="AI62">
        <v>0.72</v>
      </c>
      <c r="AJ62">
        <v>0.76</v>
      </c>
      <c r="AK62">
        <v>0.82</v>
      </c>
      <c r="AL62">
        <v>0.88</v>
      </c>
      <c r="AM62">
        <v>0.99</v>
      </c>
      <c r="AN62">
        <v>1.05</v>
      </c>
      <c r="AO62">
        <v>1.1000000000000001</v>
      </c>
      <c r="AP62">
        <v>1.23</v>
      </c>
      <c r="AQ62">
        <v>1.27</v>
      </c>
      <c r="AR62">
        <v>1.4</v>
      </c>
      <c r="AS62">
        <v>1.49</v>
      </c>
      <c r="AT62">
        <v>1.65</v>
      </c>
      <c r="AU62">
        <v>1.71</v>
      </c>
    </row>
    <row r="63" spans="26:47">
      <c r="Z63">
        <v>7</v>
      </c>
      <c r="AA63">
        <v>0.15</v>
      </c>
      <c r="AB63">
        <v>0.21</v>
      </c>
      <c r="AC63">
        <v>0.3</v>
      </c>
      <c r="AD63">
        <v>0.42</v>
      </c>
      <c r="AE63">
        <v>0.47</v>
      </c>
      <c r="AF63">
        <v>0.52</v>
      </c>
      <c r="AG63">
        <v>0.57999999999999996</v>
      </c>
      <c r="AH63">
        <v>0.64</v>
      </c>
      <c r="AI63">
        <v>0.72</v>
      </c>
      <c r="AJ63">
        <v>0.76</v>
      </c>
      <c r="AK63">
        <v>0.83</v>
      </c>
      <c r="AL63">
        <v>0.88</v>
      </c>
      <c r="AM63">
        <v>0.99</v>
      </c>
      <c r="AN63">
        <v>1.05</v>
      </c>
      <c r="AO63">
        <v>1.1100000000000001</v>
      </c>
      <c r="AP63">
        <v>1.23</v>
      </c>
      <c r="AQ63">
        <v>1.27</v>
      </c>
      <c r="AR63">
        <v>1.4</v>
      </c>
      <c r="AS63">
        <v>1.49</v>
      </c>
      <c r="AT63">
        <v>1.65</v>
      </c>
      <c r="AU63">
        <v>1.71</v>
      </c>
    </row>
    <row r="64" spans="26:47">
      <c r="Z64">
        <v>7.08</v>
      </c>
      <c r="AA64">
        <v>0.15</v>
      </c>
      <c r="AB64">
        <v>0.21</v>
      </c>
      <c r="AC64">
        <v>0.3</v>
      </c>
      <c r="AD64">
        <v>0.42</v>
      </c>
      <c r="AE64">
        <v>0.47</v>
      </c>
      <c r="AF64">
        <v>0.53</v>
      </c>
      <c r="AG64">
        <v>0.57999999999999996</v>
      </c>
      <c r="AH64">
        <v>0.64</v>
      </c>
      <c r="AI64">
        <v>0.72</v>
      </c>
      <c r="AJ64">
        <v>0.76</v>
      </c>
      <c r="AK64">
        <v>0.83</v>
      </c>
      <c r="AL64">
        <v>0.88</v>
      </c>
      <c r="AM64">
        <v>1</v>
      </c>
      <c r="AN64">
        <v>1.06</v>
      </c>
      <c r="AO64">
        <v>1.1100000000000001</v>
      </c>
      <c r="AP64">
        <v>1.23</v>
      </c>
      <c r="AQ64">
        <v>1.28</v>
      </c>
      <c r="AR64">
        <v>1.4</v>
      </c>
      <c r="AS64">
        <v>1.5</v>
      </c>
      <c r="AT64">
        <v>1.65</v>
      </c>
      <c r="AU64">
        <v>1.71</v>
      </c>
    </row>
    <row r="65" spans="26:47">
      <c r="Z65">
        <v>7.17</v>
      </c>
      <c r="AA65">
        <v>0.15</v>
      </c>
      <c r="AB65">
        <v>0.21</v>
      </c>
      <c r="AC65">
        <v>0.3</v>
      </c>
      <c r="AD65">
        <v>0.42</v>
      </c>
      <c r="AE65">
        <v>0.47</v>
      </c>
      <c r="AF65">
        <v>0.53</v>
      </c>
      <c r="AG65">
        <v>0.57999999999999996</v>
      </c>
      <c r="AH65">
        <v>0.64</v>
      </c>
      <c r="AI65">
        <v>0.72</v>
      </c>
      <c r="AJ65">
        <v>0.77</v>
      </c>
      <c r="AK65">
        <v>0.83</v>
      </c>
      <c r="AL65">
        <v>0.89</v>
      </c>
      <c r="AM65">
        <v>1</v>
      </c>
      <c r="AN65">
        <v>1.06</v>
      </c>
      <c r="AO65">
        <v>1.1100000000000001</v>
      </c>
      <c r="AP65">
        <v>1.24</v>
      </c>
      <c r="AQ65">
        <v>1.28</v>
      </c>
      <c r="AR65">
        <v>1.4</v>
      </c>
      <c r="AS65">
        <v>1.5</v>
      </c>
      <c r="AT65">
        <v>1.66</v>
      </c>
      <c r="AU65">
        <v>1.72</v>
      </c>
    </row>
    <row r="66" spans="26:47">
      <c r="Z66">
        <v>7.25</v>
      </c>
      <c r="AA66">
        <v>0.15</v>
      </c>
      <c r="AB66">
        <v>0.21</v>
      </c>
      <c r="AC66">
        <v>0.3</v>
      </c>
      <c r="AD66">
        <v>0.42</v>
      </c>
      <c r="AE66">
        <v>0.47</v>
      </c>
      <c r="AF66">
        <v>0.53</v>
      </c>
      <c r="AG66">
        <v>0.57999999999999996</v>
      </c>
      <c r="AH66">
        <v>0.64</v>
      </c>
      <c r="AI66">
        <v>0.72</v>
      </c>
      <c r="AJ66">
        <v>0.77</v>
      </c>
      <c r="AK66">
        <v>0.84</v>
      </c>
      <c r="AL66">
        <v>0.89</v>
      </c>
      <c r="AM66">
        <v>1</v>
      </c>
      <c r="AN66">
        <v>1.06</v>
      </c>
      <c r="AO66">
        <v>1.1100000000000001</v>
      </c>
      <c r="AP66">
        <v>1.24</v>
      </c>
      <c r="AQ66">
        <v>1.28</v>
      </c>
      <c r="AR66">
        <v>1.4</v>
      </c>
      <c r="AS66">
        <v>1.5</v>
      </c>
      <c r="AT66">
        <v>1.66</v>
      </c>
      <c r="AU66">
        <v>1.72</v>
      </c>
    </row>
    <row r="67" spans="26:47">
      <c r="Z67">
        <v>7.33</v>
      </c>
      <c r="AA67">
        <v>0.15</v>
      </c>
      <c r="AB67">
        <v>0.21</v>
      </c>
      <c r="AC67">
        <v>0.3</v>
      </c>
      <c r="AD67">
        <v>0.42</v>
      </c>
      <c r="AE67">
        <v>0.48</v>
      </c>
      <c r="AF67">
        <v>0.53</v>
      </c>
      <c r="AG67">
        <v>0.57999999999999996</v>
      </c>
      <c r="AH67">
        <v>0.64</v>
      </c>
      <c r="AI67">
        <v>0.72</v>
      </c>
      <c r="AJ67">
        <v>0.77</v>
      </c>
      <c r="AK67">
        <v>0.84</v>
      </c>
      <c r="AL67">
        <v>0.89</v>
      </c>
      <c r="AM67">
        <v>1</v>
      </c>
      <c r="AN67">
        <v>1.06</v>
      </c>
      <c r="AO67">
        <v>1.1100000000000001</v>
      </c>
      <c r="AP67">
        <v>1.24</v>
      </c>
      <c r="AQ67">
        <v>1.28</v>
      </c>
      <c r="AR67">
        <v>1.41</v>
      </c>
      <c r="AS67">
        <v>1.51</v>
      </c>
      <c r="AT67">
        <v>1.66</v>
      </c>
      <c r="AU67">
        <v>1.72</v>
      </c>
    </row>
    <row r="68" spans="26:47">
      <c r="Z68">
        <v>7.42</v>
      </c>
      <c r="AA68">
        <v>0.15</v>
      </c>
      <c r="AB68">
        <v>0.21</v>
      </c>
      <c r="AC68">
        <v>0.3</v>
      </c>
      <c r="AD68">
        <v>0.42</v>
      </c>
      <c r="AE68">
        <v>0.48</v>
      </c>
      <c r="AF68">
        <v>0.53</v>
      </c>
      <c r="AG68">
        <v>0.59</v>
      </c>
      <c r="AH68">
        <v>0.64</v>
      </c>
      <c r="AI68">
        <v>0.73</v>
      </c>
      <c r="AJ68">
        <v>0.77</v>
      </c>
      <c r="AK68">
        <v>0.84</v>
      </c>
      <c r="AL68">
        <v>0.89</v>
      </c>
      <c r="AM68">
        <v>1.01</v>
      </c>
      <c r="AN68">
        <v>1.06</v>
      </c>
      <c r="AO68">
        <v>1.1200000000000001</v>
      </c>
      <c r="AP68">
        <v>1.24</v>
      </c>
      <c r="AQ68">
        <v>1.28</v>
      </c>
      <c r="AR68">
        <v>1.41</v>
      </c>
      <c r="AS68">
        <v>1.51</v>
      </c>
      <c r="AT68">
        <v>1.67</v>
      </c>
      <c r="AU68">
        <v>1.72</v>
      </c>
    </row>
    <row r="69" spans="26:47">
      <c r="Z69">
        <v>7.5</v>
      </c>
      <c r="AA69">
        <v>0.15</v>
      </c>
      <c r="AB69">
        <v>0.21</v>
      </c>
      <c r="AC69">
        <v>0.3</v>
      </c>
      <c r="AD69">
        <v>0.42</v>
      </c>
      <c r="AE69">
        <v>0.48</v>
      </c>
      <c r="AF69">
        <v>0.53</v>
      </c>
      <c r="AG69">
        <v>0.59</v>
      </c>
      <c r="AH69">
        <v>0.64</v>
      </c>
      <c r="AI69">
        <v>0.73</v>
      </c>
      <c r="AJ69">
        <v>0.78</v>
      </c>
      <c r="AK69">
        <v>0.85</v>
      </c>
      <c r="AL69">
        <v>0.9</v>
      </c>
      <c r="AM69">
        <v>1.01</v>
      </c>
      <c r="AN69">
        <v>1.07</v>
      </c>
      <c r="AO69">
        <v>1.1200000000000001</v>
      </c>
      <c r="AP69">
        <v>1.24</v>
      </c>
      <c r="AQ69">
        <v>1.28</v>
      </c>
      <c r="AR69">
        <v>1.41</v>
      </c>
      <c r="AS69">
        <v>1.51</v>
      </c>
      <c r="AT69">
        <v>1.67</v>
      </c>
      <c r="AU69">
        <v>1.73</v>
      </c>
    </row>
    <row r="70" spans="26:47">
      <c r="Z70">
        <v>7.58</v>
      </c>
      <c r="AA70">
        <v>0.15</v>
      </c>
      <c r="AB70">
        <v>0.21</v>
      </c>
      <c r="AC70">
        <v>0.3</v>
      </c>
      <c r="AD70">
        <v>0.42</v>
      </c>
      <c r="AE70">
        <v>0.48</v>
      </c>
      <c r="AF70">
        <v>0.54</v>
      </c>
      <c r="AG70">
        <v>0.59</v>
      </c>
      <c r="AH70">
        <v>0.65</v>
      </c>
      <c r="AI70">
        <v>0.73</v>
      </c>
      <c r="AJ70">
        <v>0.78</v>
      </c>
      <c r="AK70">
        <v>0.85</v>
      </c>
      <c r="AL70">
        <v>0.9</v>
      </c>
      <c r="AM70">
        <v>1.01</v>
      </c>
      <c r="AN70">
        <v>1.07</v>
      </c>
      <c r="AO70">
        <v>1.1200000000000001</v>
      </c>
      <c r="AP70">
        <v>1.25</v>
      </c>
      <c r="AQ70">
        <v>1.28</v>
      </c>
      <c r="AR70">
        <v>1.41</v>
      </c>
      <c r="AS70">
        <v>1.51</v>
      </c>
      <c r="AT70">
        <v>1.67</v>
      </c>
      <c r="AU70">
        <v>1.73</v>
      </c>
    </row>
    <row r="71" spans="26:47">
      <c r="Z71">
        <v>7.67</v>
      </c>
      <c r="AA71">
        <v>0.15</v>
      </c>
      <c r="AB71">
        <v>0.21</v>
      </c>
      <c r="AC71">
        <v>0.3</v>
      </c>
      <c r="AD71">
        <v>0.43</v>
      </c>
      <c r="AE71">
        <v>0.48</v>
      </c>
      <c r="AF71">
        <v>0.54</v>
      </c>
      <c r="AG71">
        <v>0.59</v>
      </c>
      <c r="AH71">
        <v>0.65</v>
      </c>
      <c r="AI71">
        <v>0.73</v>
      </c>
      <c r="AJ71">
        <v>0.78</v>
      </c>
      <c r="AK71">
        <v>0.85</v>
      </c>
      <c r="AL71">
        <v>0.9</v>
      </c>
      <c r="AM71">
        <v>1.02</v>
      </c>
      <c r="AN71">
        <v>1.07</v>
      </c>
      <c r="AO71">
        <v>1.1200000000000001</v>
      </c>
      <c r="AP71">
        <v>1.25</v>
      </c>
      <c r="AQ71">
        <v>1.28</v>
      </c>
      <c r="AR71">
        <v>1.41</v>
      </c>
      <c r="AS71">
        <v>1.52</v>
      </c>
      <c r="AT71">
        <v>1.68</v>
      </c>
      <c r="AU71">
        <v>1.73</v>
      </c>
    </row>
    <row r="72" spans="26:47">
      <c r="Z72">
        <v>7.75</v>
      </c>
      <c r="AA72">
        <v>0.15</v>
      </c>
      <c r="AB72">
        <v>0.21</v>
      </c>
      <c r="AC72">
        <v>0.3</v>
      </c>
      <c r="AD72">
        <v>0.43</v>
      </c>
      <c r="AE72">
        <v>0.49</v>
      </c>
      <c r="AF72">
        <v>0.54</v>
      </c>
      <c r="AG72">
        <v>0.59</v>
      </c>
      <c r="AH72">
        <v>0.65</v>
      </c>
      <c r="AI72">
        <v>0.73</v>
      </c>
      <c r="AJ72">
        <v>0.79</v>
      </c>
      <c r="AK72">
        <v>0.86</v>
      </c>
      <c r="AL72">
        <v>0.91</v>
      </c>
      <c r="AM72">
        <v>1.02</v>
      </c>
      <c r="AN72">
        <v>1.07</v>
      </c>
      <c r="AO72">
        <v>1.1200000000000001</v>
      </c>
      <c r="AP72">
        <v>1.25</v>
      </c>
      <c r="AQ72">
        <v>1.28</v>
      </c>
      <c r="AR72">
        <v>1.41</v>
      </c>
      <c r="AS72">
        <v>1.52</v>
      </c>
      <c r="AT72">
        <v>1.68</v>
      </c>
      <c r="AU72">
        <v>1.73</v>
      </c>
    </row>
    <row r="73" spans="26:47">
      <c r="Z73">
        <v>7.83</v>
      </c>
      <c r="AA73">
        <v>0.15</v>
      </c>
      <c r="AB73">
        <v>0.21</v>
      </c>
      <c r="AC73">
        <v>0.3</v>
      </c>
      <c r="AD73">
        <v>0.43</v>
      </c>
      <c r="AE73">
        <v>0.49</v>
      </c>
      <c r="AF73">
        <v>0.54</v>
      </c>
      <c r="AG73">
        <v>0.59</v>
      </c>
      <c r="AH73">
        <v>0.65</v>
      </c>
      <c r="AI73">
        <v>0.74</v>
      </c>
      <c r="AJ73">
        <v>0.79</v>
      </c>
      <c r="AK73">
        <v>0.86</v>
      </c>
      <c r="AL73">
        <v>0.91</v>
      </c>
      <c r="AM73">
        <v>1.02</v>
      </c>
      <c r="AN73">
        <v>1.08</v>
      </c>
      <c r="AO73">
        <v>1.1299999999999999</v>
      </c>
      <c r="AP73">
        <v>1.25</v>
      </c>
      <c r="AQ73">
        <v>1.28</v>
      </c>
      <c r="AR73">
        <v>1.42</v>
      </c>
      <c r="AS73">
        <v>1.52</v>
      </c>
      <c r="AT73">
        <v>1.68</v>
      </c>
      <c r="AU73">
        <v>1.74</v>
      </c>
    </row>
    <row r="74" spans="26:47">
      <c r="Z74">
        <v>7.92</v>
      </c>
      <c r="AA74">
        <v>0.15</v>
      </c>
      <c r="AB74">
        <v>0.21</v>
      </c>
      <c r="AC74">
        <v>0.3</v>
      </c>
      <c r="AD74">
        <v>0.43</v>
      </c>
      <c r="AE74">
        <v>0.49</v>
      </c>
      <c r="AF74">
        <v>0.54</v>
      </c>
      <c r="AG74">
        <v>0.6</v>
      </c>
      <c r="AH74">
        <v>0.65</v>
      </c>
      <c r="AI74">
        <v>0.74</v>
      </c>
      <c r="AJ74">
        <v>0.79</v>
      </c>
      <c r="AK74">
        <v>0.86</v>
      </c>
      <c r="AL74">
        <v>0.91</v>
      </c>
      <c r="AM74">
        <v>1.02</v>
      </c>
      <c r="AN74">
        <v>1.08</v>
      </c>
      <c r="AO74">
        <v>1.1299999999999999</v>
      </c>
      <c r="AP74">
        <v>1.25</v>
      </c>
      <c r="AQ74">
        <v>1.28</v>
      </c>
      <c r="AR74">
        <v>1.42</v>
      </c>
      <c r="AS74">
        <v>1.53</v>
      </c>
      <c r="AT74">
        <v>1.69</v>
      </c>
      <c r="AU74">
        <v>1.74</v>
      </c>
    </row>
    <row r="75" spans="26:47">
      <c r="Z75">
        <v>8</v>
      </c>
      <c r="AA75">
        <v>0.15</v>
      </c>
      <c r="AB75">
        <v>0.21</v>
      </c>
      <c r="AC75">
        <v>0.3</v>
      </c>
      <c r="AD75">
        <v>0.43</v>
      </c>
      <c r="AE75">
        <v>0.49</v>
      </c>
      <c r="AF75">
        <v>0.54</v>
      </c>
      <c r="AG75">
        <v>0.6</v>
      </c>
      <c r="AH75">
        <v>0.65</v>
      </c>
      <c r="AI75">
        <v>0.74</v>
      </c>
      <c r="AJ75">
        <v>0.8</v>
      </c>
      <c r="AK75">
        <v>0.87</v>
      </c>
      <c r="AL75">
        <v>0.92</v>
      </c>
      <c r="AM75">
        <v>1.03</v>
      </c>
      <c r="AN75">
        <v>1.08</v>
      </c>
      <c r="AO75">
        <v>1.1299999999999999</v>
      </c>
      <c r="AP75">
        <v>1.25</v>
      </c>
      <c r="AQ75">
        <v>1.29</v>
      </c>
      <c r="AR75">
        <v>1.42</v>
      </c>
      <c r="AS75">
        <v>1.53</v>
      </c>
      <c r="AT75">
        <v>1.69</v>
      </c>
      <c r="AU75">
        <v>1.74</v>
      </c>
    </row>
    <row r="76" spans="26:47">
      <c r="Z76">
        <v>8.08</v>
      </c>
      <c r="AA76">
        <v>0.15</v>
      </c>
      <c r="AB76">
        <v>0.21</v>
      </c>
      <c r="AC76">
        <v>0.28999999999999998</v>
      </c>
      <c r="AD76">
        <v>0.43</v>
      </c>
      <c r="AE76">
        <v>0.5</v>
      </c>
      <c r="AF76">
        <v>0.55000000000000004</v>
      </c>
      <c r="AG76">
        <v>0.6</v>
      </c>
      <c r="AH76">
        <v>0.65</v>
      </c>
      <c r="AI76">
        <v>0.74</v>
      </c>
      <c r="AJ76">
        <v>0.8</v>
      </c>
      <c r="AK76">
        <v>0.87</v>
      </c>
      <c r="AL76">
        <v>0.92</v>
      </c>
      <c r="AM76">
        <v>1.03</v>
      </c>
      <c r="AN76">
        <v>1.08</v>
      </c>
      <c r="AO76">
        <v>1.1299999999999999</v>
      </c>
      <c r="AP76">
        <v>1.26</v>
      </c>
      <c r="AQ76">
        <v>1.29</v>
      </c>
      <c r="AR76">
        <v>1.42</v>
      </c>
      <c r="AS76">
        <v>1.53</v>
      </c>
      <c r="AT76">
        <v>1.7</v>
      </c>
      <c r="AU76">
        <v>1.74</v>
      </c>
    </row>
    <row r="77" spans="26:47">
      <c r="Z77">
        <v>8.17</v>
      </c>
      <c r="AA77">
        <v>0.15</v>
      </c>
      <c r="AB77">
        <v>0.21</v>
      </c>
      <c r="AC77">
        <v>0.28999999999999998</v>
      </c>
      <c r="AD77">
        <v>0.43</v>
      </c>
      <c r="AE77">
        <v>0.5</v>
      </c>
      <c r="AF77">
        <v>0.55000000000000004</v>
      </c>
      <c r="AG77">
        <v>0.6</v>
      </c>
      <c r="AH77">
        <v>0.66</v>
      </c>
      <c r="AI77">
        <v>0.74</v>
      </c>
      <c r="AJ77">
        <v>0.8</v>
      </c>
      <c r="AK77">
        <v>0.88</v>
      </c>
      <c r="AL77">
        <v>0.92</v>
      </c>
      <c r="AM77">
        <v>1.03</v>
      </c>
      <c r="AN77">
        <v>1.0900000000000001</v>
      </c>
      <c r="AO77">
        <v>1.1399999999999999</v>
      </c>
      <c r="AP77">
        <v>1.26</v>
      </c>
      <c r="AQ77">
        <v>1.29</v>
      </c>
      <c r="AR77">
        <v>1.42</v>
      </c>
      <c r="AS77">
        <v>1.53</v>
      </c>
      <c r="AT77">
        <v>1.7</v>
      </c>
      <c r="AU77">
        <v>1.75</v>
      </c>
    </row>
    <row r="78" spans="26:47">
      <c r="Z78">
        <v>8.25</v>
      </c>
      <c r="AA78">
        <v>0.15</v>
      </c>
      <c r="AB78">
        <v>0.21</v>
      </c>
      <c r="AC78">
        <v>0.28999999999999998</v>
      </c>
      <c r="AD78">
        <v>0.43</v>
      </c>
      <c r="AE78">
        <v>0.5</v>
      </c>
      <c r="AF78">
        <v>0.55000000000000004</v>
      </c>
      <c r="AG78">
        <v>0.6</v>
      </c>
      <c r="AH78">
        <v>0.66</v>
      </c>
      <c r="AI78">
        <v>0.74</v>
      </c>
      <c r="AJ78">
        <v>0.8</v>
      </c>
      <c r="AK78">
        <v>0.88</v>
      </c>
      <c r="AL78">
        <v>0.93</v>
      </c>
      <c r="AM78">
        <v>1.04</v>
      </c>
      <c r="AN78">
        <v>1.0900000000000001</v>
      </c>
      <c r="AO78">
        <v>1.1399999999999999</v>
      </c>
      <c r="AP78">
        <v>1.26</v>
      </c>
      <c r="AQ78">
        <v>1.29</v>
      </c>
      <c r="AR78">
        <v>1.43</v>
      </c>
      <c r="AS78">
        <v>1.54</v>
      </c>
      <c r="AT78">
        <v>1.7</v>
      </c>
      <c r="AU78">
        <v>1.75</v>
      </c>
    </row>
    <row r="79" spans="26:47">
      <c r="Z79">
        <v>8.33</v>
      </c>
      <c r="AA79">
        <v>0.15</v>
      </c>
      <c r="AB79">
        <v>0.21</v>
      </c>
      <c r="AC79">
        <v>0.28999999999999998</v>
      </c>
      <c r="AD79">
        <v>0.44</v>
      </c>
      <c r="AE79">
        <v>0.51</v>
      </c>
      <c r="AF79">
        <v>0.55000000000000004</v>
      </c>
      <c r="AG79">
        <v>0.61</v>
      </c>
      <c r="AH79">
        <v>0.66</v>
      </c>
      <c r="AI79">
        <v>0.75</v>
      </c>
      <c r="AJ79">
        <v>0.81</v>
      </c>
      <c r="AK79">
        <v>0.89</v>
      </c>
      <c r="AL79">
        <v>0.93</v>
      </c>
      <c r="AM79">
        <v>1.04</v>
      </c>
      <c r="AN79">
        <v>1.0900000000000001</v>
      </c>
      <c r="AO79">
        <v>1.1399999999999999</v>
      </c>
      <c r="AP79">
        <v>1.26</v>
      </c>
      <c r="AQ79">
        <v>1.29</v>
      </c>
      <c r="AR79">
        <v>1.43</v>
      </c>
      <c r="AS79">
        <v>1.54</v>
      </c>
      <c r="AT79">
        <v>1.71</v>
      </c>
      <c r="AU79">
        <v>1.75</v>
      </c>
    </row>
    <row r="80" spans="26:47">
      <c r="Z80">
        <v>8.42</v>
      </c>
      <c r="AA80">
        <v>0.15</v>
      </c>
      <c r="AB80">
        <v>0.2</v>
      </c>
      <c r="AC80">
        <v>0.28999999999999998</v>
      </c>
      <c r="AD80">
        <v>0.44</v>
      </c>
      <c r="AE80">
        <v>0.51</v>
      </c>
      <c r="AF80">
        <v>0.55000000000000004</v>
      </c>
      <c r="AG80">
        <v>0.61</v>
      </c>
      <c r="AH80">
        <v>0.66</v>
      </c>
      <c r="AI80">
        <v>0.75</v>
      </c>
      <c r="AJ80">
        <v>0.81</v>
      </c>
      <c r="AK80">
        <v>0.89</v>
      </c>
      <c r="AL80">
        <v>0.94</v>
      </c>
      <c r="AM80">
        <v>1.04</v>
      </c>
      <c r="AN80">
        <v>1.0900000000000001</v>
      </c>
      <c r="AO80">
        <v>1.1399999999999999</v>
      </c>
      <c r="AP80">
        <v>1.26</v>
      </c>
      <c r="AQ80">
        <v>1.29</v>
      </c>
      <c r="AR80">
        <v>1.43</v>
      </c>
      <c r="AS80">
        <v>1.54</v>
      </c>
      <c r="AT80">
        <v>1.71</v>
      </c>
      <c r="AU80">
        <v>1.75</v>
      </c>
    </row>
    <row r="81" spans="26:47">
      <c r="Z81">
        <v>8.5</v>
      </c>
      <c r="AA81">
        <v>0.15</v>
      </c>
      <c r="AB81">
        <v>0.2</v>
      </c>
      <c r="AC81">
        <v>0.28999999999999998</v>
      </c>
      <c r="AD81">
        <v>0.44</v>
      </c>
      <c r="AE81">
        <v>0.51</v>
      </c>
      <c r="AF81">
        <v>0.56000000000000005</v>
      </c>
      <c r="AG81">
        <v>0.61</v>
      </c>
      <c r="AH81">
        <v>0.66</v>
      </c>
      <c r="AI81">
        <v>0.75</v>
      </c>
      <c r="AJ81">
        <v>0.82</v>
      </c>
      <c r="AK81">
        <v>0.89</v>
      </c>
      <c r="AL81">
        <v>0.94</v>
      </c>
      <c r="AM81">
        <v>1.05</v>
      </c>
      <c r="AN81">
        <v>1.1000000000000001</v>
      </c>
      <c r="AO81">
        <v>1.1499999999999999</v>
      </c>
      <c r="AP81">
        <v>1.26</v>
      </c>
      <c r="AQ81">
        <v>1.29</v>
      </c>
      <c r="AR81">
        <v>1.43</v>
      </c>
      <c r="AS81">
        <v>1.55</v>
      </c>
      <c r="AT81">
        <v>1.71</v>
      </c>
      <c r="AU81">
        <v>1.75</v>
      </c>
    </row>
    <row r="82" spans="26:47">
      <c r="Z82">
        <v>8.58</v>
      </c>
      <c r="AA82">
        <v>0.15</v>
      </c>
      <c r="AB82">
        <v>0.2</v>
      </c>
      <c r="AC82">
        <v>0.28999999999999998</v>
      </c>
      <c r="AD82">
        <v>0.44</v>
      </c>
      <c r="AE82">
        <v>0.51</v>
      </c>
      <c r="AF82">
        <v>0.56000000000000005</v>
      </c>
      <c r="AG82">
        <v>0.61</v>
      </c>
      <c r="AH82">
        <v>0.66</v>
      </c>
      <c r="AI82">
        <v>0.75</v>
      </c>
      <c r="AJ82">
        <v>0.82</v>
      </c>
      <c r="AK82">
        <v>0.9</v>
      </c>
      <c r="AL82">
        <v>0.94</v>
      </c>
      <c r="AM82">
        <v>1.05</v>
      </c>
      <c r="AN82">
        <v>1.1000000000000001</v>
      </c>
      <c r="AO82">
        <v>1.1499999999999999</v>
      </c>
      <c r="AP82">
        <v>1.27</v>
      </c>
      <c r="AQ82">
        <v>1.29</v>
      </c>
      <c r="AR82">
        <v>1.43</v>
      </c>
      <c r="AS82">
        <v>1.55</v>
      </c>
      <c r="AT82">
        <v>1.72</v>
      </c>
      <c r="AU82">
        <v>1.76</v>
      </c>
    </row>
    <row r="83" spans="26:47">
      <c r="Z83">
        <v>8.67</v>
      </c>
      <c r="AA83">
        <v>0.15</v>
      </c>
      <c r="AB83">
        <v>0.2</v>
      </c>
      <c r="AC83">
        <v>0.28999999999999998</v>
      </c>
      <c r="AD83">
        <v>0.44</v>
      </c>
      <c r="AE83">
        <v>0.52</v>
      </c>
      <c r="AF83">
        <v>0.56000000000000005</v>
      </c>
      <c r="AG83">
        <v>0.62</v>
      </c>
      <c r="AH83">
        <v>0.67</v>
      </c>
      <c r="AI83">
        <v>0.76</v>
      </c>
      <c r="AJ83">
        <v>0.82</v>
      </c>
      <c r="AK83">
        <v>0.9</v>
      </c>
      <c r="AL83">
        <v>0.95</v>
      </c>
      <c r="AM83">
        <v>1.05</v>
      </c>
      <c r="AN83">
        <v>1.1000000000000001</v>
      </c>
      <c r="AO83">
        <v>1.1499999999999999</v>
      </c>
      <c r="AP83">
        <v>1.27</v>
      </c>
      <c r="AQ83">
        <v>1.29</v>
      </c>
      <c r="AR83">
        <v>1.44</v>
      </c>
      <c r="AS83">
        <v>1.55</v>
      </c>
      <c r="AT83">
        <v>1.72</v>
      </c>
      <c r="AU83">
        <v>1.76</v>
      </c>
    </row>
    <row r="84" spans="26:47">
      <c r="Z84">
        <v>8.75</v>
      </c>
      <c r="AA84">
        <v>0.15</v>
      </c>
      <c r="AB84">
        <v>0.2</v>
      </c>
      <c r="AC84">
        <v>0.28999999999999998</v>
      </c>
      <c r="AD84">
        <v>0.44</v>
      </c>
      <c r="AE84">
        <v>0.52</v>
      </c>
      <c r="AF84">
        <v>0.56000000000000005</v>
      </c>
      <c r="AG84">
        <v>0.62</v>
      </c>
      <c r="AH84">
        <v>0.67</v>
      </c>
      <c r="AI84">
        <v>0.76</v>
      </c>
      <c r="AJ84">
        <v>0.83</v>
      </c>
      <c r="AK84">
        <v>0.91</v>
      </c>
      <c r="AL84">
        <v>0.95</v>
      </c>
      <c r="AM84">
        <v>1.06</v>
      </c>
      <c r="AN84">
        <v>1.1100000000000001</v>
      </c>
      <c r="AO84">
        <v>1.1499999999999999</v>
      </c>
      <c r="AP84">
        <v>1.27</v>
      </c>
      <c r="AQ84">
        <v>1.29</v>
      </c>
      <c r="AR84">
        <v>1.44</v>
      </c>
      <c r="AS84">
        <v>1.55</v>
      </c>
      <c r="AT84">
        <v>1.72</v>
      </c>
      <c r="AU84">
        <v>1.76</v>
      </c>
    </row>
    <row r="85" spans="26:47">
      <c r="Z85">
        <v>8.83</v>
      </c>
      <c r="AA85">
        <v>0.15</v>
      </c>
      <c r="AB85">
        <v>0.2</v>
      </c>
      <c r="AC85">
        <v>0.28999999999999998</v>
      </c>
      <c r="AD85">
        <v>0.45</v>
      </c>
      <c r="AE85">
        <v>0.52</v>
      </c>
      <c r="AF85">
        <v>0.56999999999999995</v>
      </c>
      <c r="AG85">
        <v>0.62</v>
      </c>
      <c r="AH85">
        <v>0.67</v>
      </c>
      <c r="AI85">
        <v>0.76</v>
      </c>
      <c r="AJ85">
        <v>0.83</v>
      </c>
      <c r="AK85">
        <v>0.91</v>
      </c>
      <c r="AL85">
        <v>0.96</v>
      </c>
      <c r="AM85">
        <v>1.06</v>
      </c>
      <c r="AN85">
        <v>1.1100000000000001</v>
      </c>
      <c r="AO85">
        <v>1.1599999999999999</v>
      </c>
      <c r="AP85">
        <v>1.27</v>
      </c>
      <c r="AQ85">
        <v>1.29</v>
      </c>
      <c r="AR85">
        <v>1.44</v>
      </c>
      <c r="AS85">
        <v>1.56</v>
      </c>
      <c r="AT85">
        <v>1.73</v>
      </c>
      <c r="AU85">
        <v>1.76</v>
      </c>
    </row>
    <row r="86" spans="26:47">
      <c r="Z86">
        <v>8.92</v>
      </c>
      <c r="AA86">
        <v>0.15</v>
      </c>
      <c r="AB86">
        <v>0.2</v>
      </c>
      <c r="AC86">
        <v>0.28999999999999998</v>
      </c>
      <c r="AD86">
        <v>0.45</v>
      </c>
      <c r="AE86">
        <v>0.53</v>
      </c>
      <c r="AF86">
        <v>0.56999999999999995</v>
      </c>
      <c r="AG86">
        <v>0.62</v>
      </c>
      <c r="AH86">
        <v>0.67</v>
      </c>
      <c r="AI86">
        <v>0.76</v>
      </c>
      <c r="AJ86">
        <v>0.83</v>
      </c>
      <c r="AK86">
        <v>0.92</v>
      </c>
      <c r="AL86">
        <v>0.96</v>
      </c>
      <c r="AM86">
        <v>1.06</v>
      </c>
      <c r="AN86">
        <v>1.1100000000000001</v>
      </c>
      <c r="AO86">
        <v>1.1599999999999999</v>
      </c>
      <c r="AP86">
        <v>1.27</v>
      </c>
      <c r="AQ86">
        <v>1.29</v>
      </c>
      <c r="AR86">
        <v>1.44</v>
      </c>
      <c r="AS86">
        <v>1.56</v>
      </c>
      <c r="AT86">
        <v>1.73</v>
      </c>
      <c r="AU86">
        <v>1.77</v>
      </c>
    </row>
    <row r="87" spans="26:47">
      <c r="Z87">
        <v>9</v>
      </c>
      <c r="AA87">
        <v>0.15</v>
      </c>
      <c r="AB87">
        <v>0.2</v>
      </c>
      <c r="AC87">
        <v>0.28999999999999998</v>
      </c>
      <c r="AD87">
        <v>0.45</v>
      </c>
      <c r="AE87">
        <v>0.53</v>
      </c>
      <c r="AF87">
        <v>0.56999999999999995</v>
      </c>
      <c r="AG87">
        <v>0.63</v>
      </c>
      <c r="AH87">
        <v>0.67</v>
      </c>
      <c r="AI87">
        <v>0.76</v>
      </c>
      <c r="AJ87">
        <v>0.84</v>
      </c>
      <c r="AK87">
        <v>0.92</v>
      </c>
      <c r="AL87">
        <v>0.96</v>
      </c>
      <c r="AM87">
        <v>1.07</v>
      </c>
      <c r="AN87">
        <v>1.1100000000000001</v>
      </c>
      <c r="AO87">
        <v>1.1599999999999999</v>
      </c>
      <c r="AP87">
        <v>1.27</v>
      </c>
      <c r="AQ87">
        <v>1.3</v>
      </c>
      <c r="AR87">
        <v>1.44</v>
      </c>
      <c r="AS87">
        <v>1.56</v>
      </c>
      <c r="AT87">
        <v>1.73</v>
      </c>
      <c r="AU87">
        <v>1.77</v>
      </c>
    </row>
    <row r="88" spans="26:47">
      <c r="Z88">
        <v>9.08</v>
      </c>
      <c r="AA88">
        <v>0.15</v>
      </c>
      <c r="AB88">
        <v>0.2</v>
      </c>
      <c r="AC88">
        <v>0.28999999999999998</v>
      </c>
      <c r="AD88">
        <v>0.45</v>
      </c>
      <c r="AE88">
        <v>0.53</v>
      </c>
      <c r="AF88">
        <v>0.56999999999999995</v>
      </c>
      <c r="AG88">
        <v>0.63</v>
      </c>
      <c r="AH88">
        <v>0.68</v>
      </c>
      <c r="AI88">
        <v>0.77</v>
      </c>
      <c r="AJ88">
        <v>0.84</v>
      </c>
      <c r="AK88">
        <v>0.93</v>
      </c>
      <c r="AL88">
        <v>0.97</v>
      </c>
      <c r="AM88">
        <v>1.07</v>
      </c>
      <c r="AN88">
        <v>1.1200000000000001</v>
      </c>
      <c r="AO88">
        <v>1.1599999999999999</v>
      </c>
      <c r="AP88">
        <v>1.28</v>
      </c>
      <c r="AQ88">
        <v>1.3</v>
      </c>
      <c r="AR88">
        <v>1.44</v>
      </c>
      <c r="AS88">
        <v>1.57</v>
      </c>
      <c r="AT88">
        <v>1.74</v>
      </c>
      <c r="AU88">
        <v>1.77</v>
      </c>
    </row>
    <row r="89" spans="26:47">
      <c r="Z89">
        <v>9.17</v>
      </c>
      <c r="AA89">
        <v>0.15</v>
      </c>
      <c r="AB89">
        <v>0.2</v>
      </c>
      <c r="AC89">
        <v>0.28999999999999998</v>
      </c>
      <c r="AD89">
        <v>0.45</v>
      </c>
      <c r="AE89">
        <v>0.54</v>
      </c>
      <c r="AF89">
        <v>0.57999999999999996</v>
      </c>
      <c r="AG89">
        <v>0.63</v>
      </c>
      <c r="AH89">
        <v>0.68</v>
      </c>
      <c r="AI89">
        <v>0.77</v>
      </c>
      <c r="AJ89">
        <v>0.84</v>
      </c>
      <c r="AK89">
        <v>0.93</v>
      </c>
      <c r="AL89">
        <v>0.97</v>
      </c>
      <c r="AM89">
        <v>1.07</v>
      </c>
      <c r="AN89">
        <v>1.1200000000000001</v>
      </c>
      <c r="AO89">
        <v>1.17</v>
      </c>
      <c r="AP89">
        <v>1.28</v>
      </c>
      <c r="AQ89">
        <v>1.3</v>
      </c>
      <c r="AR89">
        <v>1.45</v>
      </c>
      <c r="AS89">
        <v>1.57</v>
      </c>
      <c r="AT89">
        <v>1.74</v>
      </c>
      <c r="AU89">
        <v>1.77</v>
      </c>
    </row>
    <row r="90" spans="26:47">
      <c r="Z90">
        <v>9.25</v>
      </c>
      <c r="AA90">
        <v>0.15</v>
      </c>
      <c r="AB90">
        <v>0.2</v>
      </c>
      <c r="AC90">
        <v>0.28999999999999998</v>
      </c>
      <c r="AD90">
        <v>0.45</v>
      </c>
      <c r="AE90">
        <v>0.54</v>
      </c>
      <c r="AF90">
        <v>0.57999999999999996</v>
      </c>
      <c r="AG90">
        <v>0.63</v>
      </c>
      <c r="AH90">
        <v>0.68</v>
      </c>
      <c r="AI90">
        <v>0.77</v>
      </c>
      <c r="AJ90">
        <v>0.85</v>
      </c>
      <c r="AK90">
        <v>0.94</v>
      </c>
      <c r="AL90">
        <v>0.98</v>
      </c>
      <c r="AM90">
        <v>1.08</v>
      </c>
      <c r="AN90">
        <v>1.1200000000000001</v>
      </c>
      <c r="AO90">
        <v>1.17</v>
      </c>
      <c r="AP90">
        <v>1.28</v>
      </c>
      <c r="AQ90">
        <v>1.3</v>
      </c>
      <c r="AR90">
        <v>1.45</v>
      </c>
      <c r="AS90">
        <v>1.57</v>
      </c>
      <c r="AT90">
        <v>1.74</v>
      </c>
      <c r="AU90">
        <v>1.77</v>
      </c>
    </row>
    <row r="91" spans="26:47">
      <c r="Z91">
        <v>9.33</v>
      </c>
      <c r="AA91">
        <v>0.15</v>
      </c>
      <c r="AB91">
        <v>0.2</v>
      </c>
      <c r="AC91">
        <v>0.28000000000000003</v>
      </c>
      <c r="AD91">
        <v>0.45</v>
      </c>
      <c r="AE91">
        <v>0.54</v>
      </c>
      <c r="AF91">
        <v>0.57999999999999996</v>
      </c>
      <c r="AG91">
        <v>0.64</v>
      </c>
      <c r="AH91">
        <v>0.68</v>
      </c>
      <c r="AI91">
        <v>0.77</v>
      </c>
      <c r="AJ91">
        <v>0.85</v>
      </c>
      <c r="AK91">
        <v>0.94</v>
      </c>
      <c r="AL91">
        <v>0.98</v>
      </c>
      <c r="AM91">
        <v>1.08</v>
      </c>
      <c r="AN91">
        <v>1.1299999999999999</v>
      </c>
      <c r="AO91">
        <v>1.17</v>
      </c>
      <c r="AP91">
        <v>1.28</v>
      </c>
      <c r="AQ91">
        <v>1.3</v>
      </c>
      <c r="AR91">
        <v>1.45</v>
      </c>
      <c r="AS91">
        <v>1.57</v>
      </c>
      <c r="AT91">
        <v>1.75</v>
      </c>
      <c r="AU91">
        <v>1.78</v>
      </c>
    </row>
    <row r="92" spans="26:47">
      <c r="Z92">
        <v>9.42</v>
      </c>
      <c r="AA92">
        <v>0.15</v>
      </c>
      <c r="AB92">
        <v>0.2</v>
      </c>
      <c r="AC92">
        <v>0.28000000000000003</v>
      </c>
      <c r="AD92">
        <v>0.46</v>
      </c>
      <c r="AE92">
        <v>0.55000000000000004</v>
      </c>
      <c r="AF92">
        <v>0.57999999999999996</v>
      </c>
      <c r="AG92">
        <v>0.64</v>
      </c>
      <c r="AH92">
        <v>0.68</v>
      </c>
      <c r="AI92">
        <v>0.78</v>
      </c>
      <c r="AJ92">
        <v>0.86</v>
      </c>
      <c r="AK92">
        <v>0.95</v>
      </c>
      <c r="AL92">
        <v>0.99</v>
      </c>
      <c r="AM92">
        <v>1.0900000000000001</v>
      </c>
      <c r="AN92">
        <v>1.1299999999999999</v>
      </c>
      <c r="AO92">
        <v>1.17</v>
      </c>
      <c r="AP92">
        <v>1.28</v>
      </c>
      <c r="AQ92">
        <v>1.3</v>
      </c>
      <c r="AR92">
        <v>1.45</v>
      </c>
      <c r="AS92">
        <v>1.58</v>
      </c>
      <c r="AT92">
        <v>1.75</v>
      </c>
      <c r="AU92">
        <v>1.78</v>
      </c>
    </row>
    <row r="93" spans="26:47">
      <c r="Z93">
        <v>9.5</v>
      </c>
      <c r="AA93">
        <v>0.15</v>
      </c>
      <c r="AB93">
        <v>0.2</v>
      </c>
      <c r="AC93">
        <v>0.28000000000000003</v>
      </c>
      <c r="AD93">
        <v>0.46</v>
      </c>
      <c r="AE93">
        <v>0.55000000000000004</v>
      </c>
      <c r="AF93">
        <v>0.59</v>
      </c>
      <c r="AG93">
        <v>0.64</v>
      </c>
      <c r="AH93">
        <v>0.69</v>
      </c>
      <c r="AI93">
        <v>0.78</v>
      </c>
      <c r="AJ93">
        <v>0.86</v>
      </c>
      <c r="AK93">
        <v>0.95</v>
      </c>
      <c r="AL93">
        <v>0.99</v>
      </c>
      <c r="AM93">
        <v>1.0900000000000001</v>
      </c>
      <c r="AN93">
        <v>1.1299999999999999</v>
      </c>
      <c r="AO93">
        <v>1.18</v>
      </c>
      <c r="AP93">
        <v>1.28</v>
      </c>
      <c r="AQ93">
        <v>1.3</v>
      </c>
      <c r="AR93">
        <v>1.45</v>
      </c>
      <c r="AS93">
        <v>1.58</v>
      </c>
      <c r="AT93">
        <v>1.75</v>
      </c>
      <c r="AU93">
        <v>1.78</v>
      </c>
    </row>
    <row r="94" spans="26:47">
      <c r="Z94">
        <v>9.58</v>
      </c>
      <c r="AA94">
        <v>0.15</v>
      </c>
      <c r="AB94">
        <v>0.2</v>
      </c>
      <c r="AC94">
        <v>0.28000000000000003</v>
      </c>
      <c r="AD94">
        <v>0.46</v>
      </c>
      <c r="AE94">
        <v>0.55000000000000004</v>
      </c>
      <c r="AF94">
        <v>0.59</v>
      </c>
      <c r="AG94">
        <v>0.65</v>
      </c>
      <c r="AH94">
        <v>0.69</v>
      </c>
      <c r="AI94">
        <v>0.78</v>
      </c>
      <c r="AJ94">
        <v>0.87</v>
      </c>
      <c r="AK94">
        <v>0.96</v>
      </c>
      <c r="AL94">
        <v>1</v>
      </c>
      <c r="AM94">
        <v>1.0900000000000001</v>
      </c>
      <c r="AN94">
        <v>1.1399999999999999</v>
      </c>
      <c r="AO94">
        <v>1.18</v>
      </c>
      <c r="AP94">
        <v>1.28</v>
      </c>
      <c r="AQ94">
        <v>1.3</v>
      </c>
      <c r="AR94">
        <v>1.46</v>
      </c>
      <c r="AS94">
        <v>1.58</v>
      </c>
      <c r="AT94">
        <v>1.76</v>
      </c>
      <c r="AU94">
        <v>1.78</v>
      </c>
    </row>
    <row r="95" spans="26:47">
      <c r="Z95">
        <v>9.67</v>
      </c>
      <c r="AA95">
        <v>0.15</v>
      </c>
      <c r="AB95">
        <v>0.2</v>
      </c>
      <c r="AC95">
        <v>0.28000000000000003</v>
      </c>
      <c r="AD95">
        <v>0.46</v>
      </c>
      <c r="AE95">
        <v>0.56000000000000005</v>
      </c>
      <c r="AF95">
        <v>0.59</v>
      </c>
      <c r="AG95">
        <v>0.65</v>
      </c>
      <c r="AH95">
        <v>0.69</v>
      </c>
      <c r="AI95">
        <v>0.78</v>
      </c>
      <c r="AJ95">
        <v>0.87</v>
      </c>
      <c r="AK95">
        <v>0.97</v>
      </c>
      <c r="AL95">
        <v>1</v>
      </c>
      <c r="AM95">
        <v>1.1000000000000001</v>
      </c>
      <c r="AN95">
        <v>1.1399999999999999</v>
      </c>
      <c r="AO95">
        <v>1.18</v>
      </c>
      <c r="AP95">
        <v>1.29</v>
      </c>
      <c r="AQ95">
        <v>1.3</v>
      </c>
      <c r="AR95">
        <v>1.46</v>
      </c>
      <c r="AS95">
        <v>1.59</v>
      </c>
      <c r="AT95">
        <v>1.76</v>
      </c>
      <c r="AU95">
        <v>1.78</v>
      </c>
    </row>
    <row r="96" spans="26:47">
      <c r="Z96">
        <v>9.75</v>
      </c>
      <c r="AA96">
        <v>0.15</v>
      </c>
      <c r="AB96">
        <v>0.2</v>
      </c>
      <c r="AC96">
        <v>0.28000000000000003</v>
      </c>
      <c r="AD96">
        <v>0.46</v>
      </c>
      <c r="AE96">
        <v>0.56000000000000005</v>
      </c>
      <c r="AF96">
        <v>0.6</v>
      </c>
      <c r="AG96">
        <v>0.65</v>
      </c>
      <c r="AH96">
        <v>0.69</v>
      </c>
      <c r="AI96">
        <v>0.79</v>
      </c>
      <c r="AJ96">
        <v>0.87</v>
      </c>
      <c r="AK96">
        <v>0.97</v>
      </c>
      <c r="AL96">
        <v>1.01</v>
      </c>
      <c r="AM96">
        <v>1.1000000000000001</v>
      </c>
      <c r="AN96">
        <v>1.1399999999999999</v>
      </c>
      <c r="AO96">
        <v>1.19</v>
      </c>
      <c r="AP96">
        <v>1.29</v>
      </c>
      <c r="AQ96">
        <v>1.3</v>
      </c>
      <c r="AR96">
        <v>1.46</v>
      </c>
      <c r="AS96">
        <v>1.59</v>
      </c>
      <c r="AT96">
        <v>1.76</v>
      </c>
      <c r="AU96">
        <v>1.79</v>
      </c>
    </row>
    <row r="97" spans="26:47">
      <c r="Z97">
        <v>9.83</v>
      </c>
      <c r="AA97">
        <v>0.15</v>
      </c>
      <c r="AB97">
        <v>0.2</v>
      </c>
      <c r="AC97">
        <v>0.28000000000000003</v>
      </c>
      <c r="AD97">
        <v>0.47</v>
      </c>
      <c r="AE97">
        <v>0.56000000000000005</v>
      </c>
      <c r="AF97">
        <v>0.6</v>
      </c>
      <c r="AG97">
        <v>0.66</v>
      </c>
      <c r="AH97">
        <v>0.7</v>
      </c>
      <c r="AI97">
        <v>0.79</v>
      </c>
      <c r="AJ97">
        <v>0.88</v>
      </c>
      <c r="AK97">
        <v>0.98</v>
      </c>
      <c r="AL97">
        <v>1.01</v>
      </c>
      <c r="AM97">
        <v>1.1100000000000001</v>
      </c>
      <c r="AN97">
        <v>1.1499999999999999</v>
      </c>
      <c r="AO97">
        <v>1.19</v>
      </c>
      <c r="AP97">
        <v>1.29</v>
      </c>
      <c r="AQ97">
        <v>1.3</v>
      </c>
      <c r="AR97">
        <v>1.46</v>
      </c>
      <c r="AS97">
        <v>1.59</v>
      </c>
      <c r="AT97">
        <v>1.77</v>
      </c>
      <c r="AU97">
        <v>1.79</v>
      </c>
    </row>
    <row r="98" spans="26:47">
      <c r="Z98">
        <v>9.92</v>
      </c>
      <c r="AA98">
        <v>0.15</v>
      </c>
      <c r="AB98">
        <v>0.2</v>
      </c>
      <c r="AC98">
        <v>0.28000000000000003</v>
      </c>
      <c r="AD98">
        <v>0.47</v>
      </c>
      <c r="AE98">
        <v>0.56999999999999995</v>
      </c>
      <c r="AF98">
        <v>0.6</v>
      </c>
      <c r="AG98">
        <v>0.66</v>
      </c>
      <c r="AH98">
        <v>0.7</v>
      </c>
      <c r="AI98">
        <v>0.79</v>
      </c>
      <c r="AJ98">
        <v>0.88</v>
      </c>
      <c r="AK98">
        <v>0.98</v>
      </c>
      <c r="AL98">
        <v>1.02</v>
      </c>
      <c r="AM98">
        <v>1.1100000000000001</v>
      </c>
      <c r="AN98">
        <v>1.1499999999999999</v>
      </c>
      <c r="AO98">
        <v>1.19</v>
      </c>
      <c r="AP98">
        <v>1.29</v>
      </c>
      <c r="AQ98">
        <v>1.31</v>
      </c>
      <c r="AR98">
        <v>1.46</v>
      </c>
      <c r="AS98">
        <v>1.6</v>
      </c>
      <c r="AT98">
        <v>1.77</v>
      </c>
      <c r="AU98">
        <v>1.79</v>
      </c>
    </row>
    <row r="99" spans="26:47">
      <c r="Z99">
        <v>10</v>
      </c>
      <c r="AA99">
        <v>0.15</v>
      </c>
      <c r="AB99">
        <v>0.19</v>
      </c>
      <c r="AC99">
        <v>0.28000000000000003</v>
      </c>
      <c r="AD99">
        <v>0.47</v>
      </c>
      <c r="AE99">
        <v>0.56999999999999995</v>
      </c>
      <c r="AF99">
        <v>0.6</v>
      </c>
      <c r="AG99">
        <v>0.66</v>
      </c>
      <c r="AH99">
        <v>0.7</v>
      </c>
      <c r="AI99">
        <v>0.8</v>
      </c>
      <c r="AJ99">
        <v>0.89</v>
      </c>
      <c r="AK99">
        <v>0.99</v>
      </c>
      <c r="AL99">
        <v>1.02</v>
      </c>
      <c r="AM99">
        <v>1.1100000000000001</v>
      </c>
      <c r="AN99">
        <v>1.1499999999999999</v>
      </c>
      <c r="AO99">
        <v>1.19</v>
      </c>
      <c r="AP99">
        <v>1.29</v>
      </c>
      <c r="AQ99">
        <v>1.31</v>
      </c>
      <c r="AR99">
        <v>1.47</v>
      </c>
      <c r="AS99">
        <v>1.6</v>
      </c>
      <c r="AT99">
        <v>1.77</v>
      </c>
      <c r="AU99">
        <v>1.79</v>
      </c>
    </row>
    <row r="100" spans="26:47">
      <c r="Z100">
        <v>10.08</v>
      </c>
      <c r="AA100">
        <v>0.15</v>
      </c>
      <c r="AB100">
        <v>0.19</v>
      </c>
      <c r="AC100">
        <v>0.28000000000000003</v>
      </c>
      <c r="AD100">
        <v>0.47</v>
      </c>
      <c r="AE100">
        <v>0.56999999999999995</v>
      </c>
      <c r="AF100">
        <v>0.61</v>
      </c>
      <c r="AG100">
        <v>0.67</v>
      </c>
      <c r="AH100">
        <v>0.71</v>
      </c>
      <c r="AI100">
        <v>0.8</v>
      </c>
      <c r="AJ100">
        <v>0.89</v>
      </c>
      <c r="AK100">
        <v>1</v>
      </c>
      <c r="AL100">
        <v>1.03</v>
      </c>
      <c r="AM100">
        <v>1.1200000000000001</v>
      </c>
      <c r="AN100">
        <v>1.1599999999999999</v>
      </c>
      <c r="AO100">
        <v>1.2</v>
      </c>
      <c r="AP100">
        <v>1.29</v>
      </c>
      <c r="AQ100">
        <v>1.31</v>
      </c>
      <c r="AR100">
        <v>1.47</v>
      </c>
      <c r="AS100">
        <v>1.6</v>
      </c>
      <c r="AT100">
        <v>1.78</v>
      </c>
      <c r="AU100">
        <v>1.8</v>
      </c>
    </row>
    <row r="101" spans="26:47">
      <c r="Z101">
        <v>10.17</v>
      </c>
      <c r="AA101">
        <v>0.15</v>
      </c>
      <c r="AB101">
        <v>0.19</v>
      </c>
      <c r="AC101">
        <v>0.28000000000000003</v>
      </c>
      <c r="AD101">
        <v>0.47</v>
      </c>
      <c r="AE101">
        <v>0.57999999999999996</v>
      </c>
      <c r="AF101">
        <v>0.61</v>
      </c>
      <c r="AG101">
        <v>0.67</v>
      </c>
      <c r="AH101">
        <v>0.71</v>
      </c>
      <c r="AI101">
        <v>0.8</v>
      </c>
      <c r="AJ101">
        <v>0.9</v>
      </c>
      <c r="AK101">
        <v>1</v>
      </c>
      <c r="AL101">
        <v>1.03</v>
      </c>
      <c r="AM101">
        <v>1.1200000000000001</v>
      </c>
      <c r="AN101">
        <v>1.1599999999999999</v>
      </c>
      <c r="AO101">
        <v>1.2</v>
      </c>
      <c r="AP101">
        <v>1.3</v>
      </c>
      <c r="AQ101">
        <v>1.31</v>
      </c>
      <c r="AR101">
        <v>1.47</v>
      </c>
      <c r="AS101">
        <v>1.6</v>
      </c>
      <c r="AT101">
        <v>1.78</v>
      </c>
      <c r="AU101">
        <v>1.8</v>
      </c>
    </row>
    <row r="102" spans="26:47">
      <c r="Z102">
        <v>10.25</v>
      </c>
      <c r="AA102">
        <v>0.15</v>
      </c>
      <c r="AB102">
        <v>0.19</v>
      </c>
      <c r="AC102">
        <v>0.27</v>
      </c>
      <c r="AD102">
        <v>0.47</v>
      </c>
      <c r="AE102">
        <v>0.57999999999999996</v>
      </c>
      <c r="AF102">
        <v>0.61</v>
      </c>
      <c r="AG102">
        <v>0.67</v>
      </c>
      <c r="AH102">
        <v>0.71</v>
      </c>
      <c r="AI102">
        <v>0.8</v>
      </c>
      <c r="AJ102">
        <v>0.9</v>
      </c>
      <c r="AK102">
        <v>1.01</v>
      </c>
      <c r="AL102">
        <v>1.04</v>
      </c>
      <c r="AM102">
        <v>1.1299999999999999</v>
      </c>
      <c r="AN102">
        <v>1.1599999999999999</v>
      </c>
      <c r="AO102">
        <v>1.2</v>
      </c>
      <c r="AP102">
        <v>1.3</v>
      </c>
      <c r="AQ102">
        <v>1.31</v>
      </c>
      <c r="AR102">
        <v>1.47</v>
      </c>
      <c r="AS102">
        <v>1.61</v>
      </c>
      <c r="AT102">
        <v>1.78</v>
      </c>
      <c r="AU102">
        <v>1.8</v>
      </c>
    </row>
    <row r="103" spans="26:47">
      <c r="Z103">
        <v>10.33</v>
      </c>
      <c r="AA103">
        <v>0.15</v>
      </c>
      <c r="AB103">
        <v>0.19</v>
      </c>
      <c r="AC103">
        <v>0.27</v>
      </c>
      <c r="AD103">
        <v>0.48</v>
      </c>
      <c r="AE103">
        <v>0.59</v>
      </c>
      <c r="AF103">
        <v>0.62</v>
      </c>
      <c r="AG103">
        <v>0.68</v>
      </c>
      <c r="AH103">
        <v>0.71</v>
      </c>
      <c r="AI103">
        <v>0.81</v>
      </c>
      <c r="AJ103">
        <v>0.91</v>
      </c>
      <c r="AK103">
        <v>1.01</v>
      </c>
      <c r="AL103">
        <v>1.04</v>
      </c>
      <c r="AM103">
        <v>1.1299999999999999</v>
      </c>
      <c r="AN103">
        <v>1.17</v>
      </c>
      <c r="AO103">
        <v>1.21</v>
      </c>
      <c r="AP103">
        <v>1.3</v>
      </c>
      <c r="AQ103">
        <v>1.31</v>
      </c>
      <c r="AR103">
        <v>1.47</v>
      </c>
      <c r="AS103">
        <v>1.61</v>
      </c>
      <c r="AT103">
        <v>1.79</v>
      </c>
      <c r="AU103">
        <v>1.8</v>
      </c>
    </row>
    <row r="104" spans="26:47">
      <c r="Z104">
        <v>10.42</v>
      </c>
      <c r="AA104">
        <v>0.15</v>
      </c>
      <c r="AB104">
        <v>0.19</v>
      </c>
      <c r="AC104">
        <v>0.27</v>
      </c>
      <c r="AD104">
        <v>0.48</v>
      </c>
      <c r="AE104">
        <v>0.59</v>
      </c>
      <c r="AF104">
        <v>0.62</v>
      </c>
      <c r="AG104">
        <v>0.68</v>
      </c>
      <c r="AH104">
        <v>0.72</v>
      </c>
      <c r="AI104">
        <v>0.81</v>
      </c>
      <c r="AJ104">
        <v>0.91</v>
      </c>
      <c r="AK104">
        <v>1.02</v>
      </c>
      <c r="AL104">
        <v>1.05</v>
      </c>
      <c r="AM104">
        <v>1.1399999999999999</v>
      </c>
      <c r="AN104">
        <v>1.17</v>
      </c>
      <c r="AO104">
        <v>1.21</v>
      </c>
      <c r="AP104">
        <v>1.3</v>
      </c>
      <c r="AQ104">
        <v>1.31</v>
      </c>
      <c r="AR104">
        <v>1.48</v>
      </c>
      <c r="AS104">
        <v>1.61</v>
      </c>
      <c r="AT104">
        <v>1.79</v>
      </c>
      <c r="AU104">
        <v>1.81</v>
      </c>
    </row>
    <row r="105" spans="26:47">
      <c r="Z105">
        <v>10.5</v>
      </c>
      <c r="AA105">
        <v>0.15</v>
      </c>
      <c r="AB105">
        <v>0.19</v>
      </c>
      <c r="AC105">
        <v>0.27</v>
      </c>
      <c r="AD105">
        <v>0.48</v>
      </c>
      <c r="AE105">
        <v>0.59</v>
      </c>
      <c r="AF105">
        <v>0.62</v>
      </c>
      <c r="AG105">
        <v>0.68</v>
      </c>
      <c r="AH105">
        <v>0.72</v>
      </c>
      <c r="AI105">
        <v>0.81</v>
      </c>
      <c r="AJ105">
        <v>0.92</v>
      </c>
      <c r="AK105">
        <v>1.03</v>
      </c>
      <c r="AL105">
        <v>1.06</v>
      </c>
      <c r="AM105">
        <v>1.1399999999999999</v>
      </c>
      <c r="AN105">
        <v>1.18</v>
      </c>
      <c r="AO105">
        <v>1.21</v>
      </c>
      <c r="AP105">
        <v>1.3</v>
      </c>
      <c r="AQ105">
        <v>1.31</v>
      </c>
      <c r="AR105">
        <v>1.48</v>
      </c>
      <c r="AS105">
        <v>1.62</v>
      </c>
      <c r="AT105">
        <v>1.79</v>
      </c>
      <c r="AU105">
        <v>1.81</v>
      </c>
    </row>
    <row r="106" spans="26:47">
      <c r="Z106">
        <v>10.58</v>
      </c>
      <c r="AA106">
        <v>0.15</v>
      </c>
      <c r="AB106">
        <v>0.19</v>
      </c>
      <c r="AC106">
        <v>0.27</v>
      </c>
      <c r="AD106">
        <v>0.48</v>
      </c>
      <c r="AE106">
        <v>0.6</v>
      </c>
      <c r="AF106">
        <v>0.63</v>
      </c>
      <c r="AG106">
        <v>0.69</v>
      </c>
      <c r="AH106">
        <v>0.72</v>
      </c>
      <c r="AI106">
        <v>0.82</v>
      </c>
      <c r="AJ106">
        <v>0.92</v>
      </c>
      <c r="AK106">
        <v>1.03</v>
      </c>
      <c r="AL106">
        <v>1.06</v>
      </c>
      <c r="AM106">
        <v>1.1499999999999999</v>
      </c>
      <c r="AN106">
        <v>1.18</v>
      </c>
      <c r="AO106">
        <v>1.22</v>
      </c>
      <c r="AP106">
        <v>1.3</v>
      </c>
      <c r="AQ106">
        <v>1.31</v>
      </c>
      <c r="AR106">
        <v>1.48</v>
      </c>
      <c r="AS106">
        <v>1.62</v>
      </c>
      <c r="AT106">
        <v>1.8</v>
      </c>
      <c r="AU106">
        <v>1.81</v>
      </c>
    </row>
    <row r="107" spans="26:47">
      <c r="Z107">
        <v>10.67</v>
      </c>
      <c r="AA107">
        <v>0.15</v>
      </c>
      <c r="AB107">
        <v>0.19</v>
      </c>
      <c r="AC107">
        <v>0.27</v>
      </c>
      <c r="AD107">
        <v>0.48</v>
      </c>
      <c r="AE107">
        <v>0.6</v>
      </c>
      <c r="AF107">
        <v>0.63</v>
      </c>
      <c r="AG107">
        <v>0.69</v>
      </c>
      <c r="AH107">
        <v>0.73</v>
      </c>
      <c r="AI107">
        <v>0.82</v>
      </c>
      <c r="AJ107">
        <v>0.93</v>
      </c>
      <c r="AK107">
        <v>1.04</v>
      </c>
      <c r="AL107">
        <v>1.07</v>
      </c>
      <c r="AM107">
        <v>1.1499999999999999</v>
      </c>
      <c r="AN107">
        <v>1.18</v>
      </c>
      <c r="AO107">
        <v>1.22</v>
      </c>
      <c r="AP107">
        <v>1.3</v>
      </c>
      <c r="AQ107">
        <v>1.31</v>
      </c>
      <c r="AR107">
        <v>1.48</v>
      </c>
      <c r="AS107">
        <v>1.62</v>
      </c>
      <c r="AT107">
        <v>1.8</v>
      </c>
      <c r="AU107">
        <v>1.81</v>
      </c>
    </row>
    <row r="108" spans="26:47">
      <c r="Z108">
        <v>10.75</v>
      </c>
      <c r="AA108">
        <v>0.15</v>
      </c>
      <c r="AB108">
        <v>0.19</v>
      </c>
      <c r="AC108">
        <v>0.27</v>
      </c>
      <c r="AD108">
        <v>0.49</v>
      </c>
      <c r="AE108">
        <v>0.6</v>
      </c>
      <c r="AF108">
        <v>0.63</v>
      </c>
      <c r="AG108">
        <v>0.69</v>
      </c>
      <c r="AH108">
        <v>0.73</v>
      </c>
      <c r="AI108">
        <v>0.82</v>
      </c>
      <c r="AJ108">
        <v>0.93</v>
      </c>
      <c r="AK108">
        <v>1.05</v>
      </c>
      <c r="AL108">
        <v>1.07</v>
      </c>
      <c r="AM108">
        <v>1.1499999999999999</v>
      </c>
      <c r="AN108">
        <v>1.19</v>
      </c>
      <c r="AO108">
        <v>1.22</v>
      </c>
      <c r="AP108">
        <v>1.31</v>
      </c>
      <c r="AQ108">
        <v>1.31</v>
      </c>
      <c r="AR108">
        <v>1.49</v>
      </c>
      <c r="AS108">
        <v>1.63</v>
      </c>
      <c r="AT108">
        <v>1.8</v>
      </c>
      <c r="AU108">
        <v>1.82</v>
      </c>
    </row>
    <row r="109" spans="26:47">
      <c r="Z109">
        <v>10.83</v>
      </c>
      <c r="AA109">
        <v>0.15</v>
      </c>
      <c r="AB109">
        <v>0.19</v>
      </c>
      <c r="AC109">
        <v>0.27</v>
      </c>
      <c r="AD109">
        <v>0.49</v>
      </c>
      <c r="AE109">
        <v>0.61</v>
      </c>
      <c r="AF109">
        <v>0.64</v>
      </c>
      <c r="AG109">
        <v>0.7</v>
      </c>
      <c r="AH109">
        <v>0.73</v>
      </c>
      <c r="AI109">
        <v>0.83</v>
      </c>
      <c r="AJ109">
        <v>0.94</v>
      </c>
      <c r="AK109">
        <v>1.05</v>
      </c>
      <c r="AL109">
        <v>1.08</v>
      </c>
      <c r="AM109">
        <v>1.1599999999999999</v>
      </c>
      <c r="AN109">
        <v>1.19</v>
      </c>
      <c r="AO109">
        <v>1.22</v>
      </c>
      <c r="AP109">
        <v>1.31</v>
      </c>
      <c r="AQ109">
        <v>1.32</v>
      </c>
      <c r="AR109">
        <v>1.49</v>
      </c>
      <c r="AS109">
        <v>1.63</v>
      </c>
      <c r="AT109">
        <v>1.81</v>
      </c>
      <c r="AU109">
        <v>1.82</v>
      </c>
    </row>
    <row r="110" spans="26:47">
      <c r="Z110">
        <v>10.92</v>
      </c>
      <c r="AA110">
        <v>0.15</v>
      </c>
      <c r="AB110">
        <v>0.19</v>
      </c>
      <c r="AC110">
        <v>0.27</v>
      </c>
      <c r="AD110">
        <v>0.49</v>
      </c>
      <c r="AE110">
        <v>0.61</v>
      </c>
      <c r="AF110">
        <v>0.64</v>
      </c>
      <c r="AG110">
        <v>0.7</v>
      </c>
      <c r="AH110">
        <v>0.73</v>
      </c>
      <c r="AI110">
        <v>0.83</v>
      </c>
      <c r="AJ110">
        <v>0.94</v>
      </c>
      <c r="AK110">
        <v>1.06</v>
      </c>
      <c r="AL110">
        <v>1.0900000000000001</v>
      </c>
      <c r="AM110">
        <v>1.1599999999999999</v>
      </c>
      <c r="AN110">
        <v>1.19</v>
      </c>
      <c r="AO110">
        <v>1.23</v>
      </c>
      <c r="AP110">
        <v>1.31</v>
      </c>
      <c r="AQ110">
        <v>1.32</v>
      </c>
      <c r="AR110">
        <v>1.49</v>
      </c>
      <c r="AS110">
        <v>1.63</v>
      </c>
      <c r="AT110">
        <v>1.81</v>
      </c>
      <c r="AU110">
        <v>1.82</v>
      </c>
    </row>
    <row r="111" spans="26:47">
      <c r="Z111">
        <v>11</v>
      </c>
      <c r="AA111">
        <v>0.15</v>
      </c>
      <c r="AB111">
        <v>0.19</v>
      </c>
      <c r="AC111">
        <v>0.27</v>
      </c>
      <c r="AD111">
        <v>0.49</v>
      </c>
      <c r="AE111">
        <v>0.62</v>
      </c>
      <c r="AF111">
        <v>0.64</v>
      </c>
      <c r="AG111">
        <v>0.71</v>
      </c>
      <c r="AH111">
        <v>0.74</v>
      </c>
      <c r="AI111">
        <v>0.83</v>
      </c>
      <c r="AJ111">
        <v>0.95</v>
      </c>
      <c r="AK111">
        <v>1.07</v>
      </c>
      <c r="AL111">
        <v>1.0900000000000001</v>
      </c>
      <c r="AM111">
        <v>1.17</v>
      </c>
      <c r="AN111">
        <v>1.2</v>
      </c>
      <c r="AO111">
        <v>1.23</v>
      </c>
      <c r="AP111">
        <v>1.31</v>
      </c>
      <c r="AQ111">
        <v>1.32</v>
      </c>
      <c r="AR111">
        <v>1.49</v>
      </c>
      <c r="AS111">
        <v>1.63</v>
      </c>
      <c r="AT111">
        <v>1.81</v>
      </c>
      <c r="AU111">
        <v>1.82</v>
      </c>
    </row>
    <row r="112" spans="26:47">
      <c r="Z112">
        <v>11.08</v>
      </c>
      <c r="AA112">
        <v>0.15</v>
      </c>
      <c r="AB112">
        <v>0.19</v>
      </c>
      <c r="AC112">
        <v>0.26</v>
      </c>
      <c r="AD112">
        <v>0.49</v>
      </c>
      <c r="AE112">
        <v>0.62</v>
      </c>
      <c r="AF112">
        <v>0.65</v>
      </c>
      <c r="AG112">
        <v>0.71</v>
      </c>
      <c r="AH112">
        <v>0.74</v>
      </c>
      <c r="AI112">
        <v>0.84</v>
      </c>
      <c r="AJ112">
        <v>0.95</v>
      </c>
      <c r="AK112">
        <v>1.07</v>
      </c>
      <c r="AL112">
        <v>1.1000000000000001</v>
      </c>
      <c r="AM112">
        <v>1.17</v>
      </c>
      <c r="AN112">
        <v>1.2</v>
      </c>
      <c r="AO112">
        <v>1.23</v>
      </c>
      <c r="AP112">
        <v>1.31</v>
      </c>
      <c r="AQ112">
        <v>1.32</v>
      </c>
      <c r="AR112">
        <v>1.49</v>
      </c>
      <c r="AS112">
        <v>1.64</v>
      </c>
      <c r="AT112">
        <v>1.82</v>
      </c>
      <c r="AU112">
        <v>1.83</v>
      </c>
    </row>
    <row r="113" spans="26:47">
      <c r="Z113">
        <v>11.17</v>
      </c>
      <c r="AA113">
        <v>0.15</v>
      </c>
      <c r="AB113">
        <v>0.19</v>
      </c>
      <c r="AC113">
        <v>0.26</v>
      </c>
      <c r="AD113">
        <v>0.5</v>
      </c>
      <c r="AE113">
        <v>0.63</v>
      </c>
      <c r="AF113">
        <v>0.65</v>
      </c>
      <c r="AG113">
        <v>0.71</v>
      </c>
      <c r="AH113">
        <v>0.74</v>
      </c>
      <c r="AI113">
        <v>0.84</v>
      </c>
      <c r="AJ113">
        <v>0.96</v>
      </c>
      <c r="AK113">
        <v>1.08</v>
      </c>
      <c r="AL113">
        <v>1.1100000000000001</v>
      </c>
      <c r="AM113">
        <v>1.18</v>
      </c>
      <c r="AN113">
        <v>1.21</v>
      </c>
      <c r="AO113">
        <v>1.24</v>
      </c>
      <c r="AP113">
        <v>1.31</v>
      </c>
      <c r="AQ113">
        <v>1.32</v>
      </c>
      <c r="AR113">
        <v>1.5</v>
      </c>
      <c r="AS113">
        <v>1.64</v>
      </c>
      <c r="AT113">
        <v>1.82</v>
      </c>
      <c r="AU113">
        <v>1.83</v>
      </c>
    </row>
    <row r="114" spans="26:47">
      <c r="Z114">
        <v>11.25</v>
      </c>
      <c r="AA114">
        <v>0.15</v>
      </c>
      <c r="AB114">
        <v>0.18</v>
      </c>
      <c r="AC114">
        <v>0.26</v>
      </c>
      <c r="AD114">
        <v>0.5</v>
      </c>
      <c r="AE114">
        <v>0.63</v>
      </c>
      <c r="AF114">
        <v>0.65</v>
      </c>
      <c r="AG114">
        <v>0.72</v>
      </c>
      <c r="AH114">
        <v>0.75</v>
      </c>
      <c r="AI114">
        <v>0.84</v>
      </c>
      <c r="AJ114">
        <v>0.96</v>
      </c>
      <c r="AK114">
        <v>1.0900000000000001</v>
      </c>
      <c r="AL114">
        <v>1.1100000000000001</v>
      </c>
      <c r="AM114">
        <v>1.18</v>
      </c>
      <c r="AN114">
        <v>1.21</v>
      </c>
      <c r="AO114">
        <v>1.24</v>
      </c>
      <c r="AP114">
        <v>1.31</v>
      </c>
      <c r="AQ114">
        <v>1.32</v>
      </c>
      <c r="AR114">
        <v>1.5</v>
      </c>
      <c r="AS114">
        <v>1.64</v>
      </c>
      <c r="AT114">
        <v>1.82</v>
      </c>
      <c r="AU114">
        <v>1.83</v>
      </c>
    </row>
    <row r="115" spans="26:47">
      <c r="Z115">
        <v>11.33</v>
      </c>
      <c r="AA115">
        <v>0.15</v>
      </c>
      <c r="AB115">
        <v>0.18</v>
      </c>
      <c r="AC115">
        <v>0.26</v>
      </c>
      <c r="AD115">
        <v>0.5</v>
      </c>
      <c r="AE115">
        <v>0.63</v>
      </c>
      <c r="AF115">
        <v>0.66</v>
      </c>
      <c r="AG115">
        <v>0.72</v>
      </c>
      <c r="AH115">
        <v>0.75</v>
      </c>
      <c r="AI115">
        <v>0.85</v>
      </c>
      <c r="AJ115">
        <v>0.97</v>
      </c>
      <c r="AK115">
        <v>1.1000000000000001</v>
      </c>
      <c r="AL115">
        <v>1.1200000000000001</v>
      </c>
      <c r="AM115">
        <v>1.19</v>
      </c>
      <c r="AN115">
        <v>1.21</v>
      </c>
      <c r="AO115">
        <v>1.24</v>
      </c>
      <c r="AP115">
        <v>1.31</v>
      </c>
      <c r="AQ115">
        <v>1.32</v>
      </c>
      <c r="AR115">
        <v>1.5</v>
      </c>
      <c r="AS115">
        <v>1.65</v>
      </c>
      <c r="AT115">
        <v>1.83</v>
      </c>
      <c r="AU115">
        <v>1.83</v>
      </c>
    </row>
    <row r="116" spans="26:47">
      <c r="Z116">
        <v>11.42</v>
      </c>
      <c r="AA116">
        <v>0.15</v>
      </c>
      <c r="AB116">
        <v>0.18</v>
      </c>
      <c r="AC116">
        <v>0.26</v>
      </c>
      <c r="AD116">
        <v>0.5</v>
      </c>
      <c r="AE116">
        <v>0.64</v>
      </c>
      <c r="AF116">
        <v>0.66</v>
      </c>
      <c r="AG116">
        <v>0.73</v>
      </c>
      <c r="AH116">
        <v>0.75</v>
      </c>
      <c r="AI116">
        <v>0.85</v>
      </c>
      <c r="AJ116">
        <v>0.97</v>
      </c>
      <c r="AK116">
        <v>1.1000000000000001</v>
      </c>
      <c r="AL116">
        <v>1.1200000000000001</v>
      </c>
      <c r="AM116">
        <v>1.19</v>
      </c>
      <c r="AN116">
        <v>1.22</v>
      </c>
      <c r="AO116">
        <v>1.25</v>
      </c>
      <c r="AP116">
        <v>1.32</v>
      </c>
      <c r="AQ116">
        <v>1.32</v>
      </c>
      <c r="AR116">
        <v>1.5</v>
      </c>
      <c r="AS116">
        <v>1.65</v>
      </c>
      <c r="AT116">
        <v>1.83</v>
      </c>
      <c r="AU116">
        <v>1.84</v>
      </c>
    </row>
    <row r="117" spans="26:47">
      <c r="Z117">
        <v>11.5</v>
      </c>
      <c r="AA117">
        <v>0.15</v>
      </c>
      <c r="AB117">
        <v>0.18</v>
      </c>
      <c r="AC117">
        <v>0.26</v>
      </c>
      <c r="AD117">
        <v>0.5</v>
      </c>
      <c r="AE117">
        <v>0.64</v>
      </c>
      <c r="AF117">
        <v>0.67</v>
      </c>
      <c r="AG117">
        <v>0.73</v>
      </c>
      <c r="AH117">
        <v>0.76</v>
      </c>
      <c r="AI117">
        <v>0.85</v>
      </c>
      <c r="AJ117">
        <v>0.98</v>
      </c>
      <c r="AK117">
        <v>1.1100000000000001</v>
      </c>
      <c r="AL117">
        <v>1.1299999999999999</v>
      </c>
      <c r="AM117">
        <v>1.2</v>
      </c>
      <c r="AN117">
        <v>1.22</v>
      </c>
      <c r="AO117">
        <v>1.25</v>
      </c>
      <c r="AP117">
        <v>1.32</v>
      </c>
      <c r="AQ117">
        <v>1.32</v>
      </c>
      <c r="AR117">
        <v>1.5</v>
      </c>
      <c r="AS117">
        <v>1.65</v>
      </c>
      <c r="AT117">
        <v>1.83</v>
      </c>
      <c r="AU117">
        <v>1.84</v>
      </c>
    </row>
    <row r="118" spans="26:47">
      <c r="Z118">
        <v>11.58</v>
      </c>
      <c r="AA118">
        <v>0.15</v>
      </c>
      <c r="AB118">
        <v>0.18</v>
      </c>
      <c r="AC118">
        <v>0.26</v>
      </c>
      <c r="AD118">
        <v>0.51</v>
      </c>
      <c r="AE118">
        <v>0.65</v>
      </c>
      <c r="AF118">
        <v>0.67</v>
      </c>
      <c r="AG118">
        <v>0.73</v>
      </c>
      <c r="AH118">
        <v>0.76</v>
      </c>
      <c r="AI118">
        <v>0.86</v>
      </c>
      <c r="AJ118">
        <v>0.98</v>
      </c>
      <c r="AK118">
        <v>1.1200000000000001</v>
      </c>
      <c r="AL118">
        <v>1.1399999999999999</v>
      </c>
      <c r="AM118">
        <v>1.2</v>
      </c>
      <c r="AN118">
        <v>1.23</v>
      </c>
      <c r="AO118">
        <v>1.25</v>
      </c>
      <c r="AP118">
        <v>1.32</v>
      </c>
      <c r="AQ118">
        <v>1.32</v>
      </c>
      <c r="AR118">
        <v>1.51</v>
      </c>
      <c r="AS118">
        <v>1.66</v>
      </c>
      <c r="AT118">
        <v>1.84</v>
      </c>
      <c r="AU118">
        <v>1.84</v>
      </c>
    </row>
    <row r="119" spans="26:47">
      <c r="Z119">
        <v>11.67</v>
      </c>
      <c r="AA119">
        <v>0.15</v>
      </c>
      <c r="AB119">
        <v>0.18</v>
      </c>
      <c r="AC119">
        <v>0.26</v>
      </c>
      <c r="AD119">
        <v>0.51</v>
      </c>
      <c r="AE119">
        <v>0.65</v>
      </c>
      <c r="AF119">
        <v>0.67</v>
      </c>
      <c r="AG119">
        <v>0.74</v>
      </c>
      <c r="AH119">
        <v>0.76</v>
      </c>
      <c r="AI119">
        <v>0.86</v>
      </c>
      <c r="AJ119">
        <v>0.99</v>
      </c>
      <c r="AK119">
        <v>1.1299999999999999</v>
      </c>
      <c r="AL119">
        <v>1.1499999999999999</v>
      </c>
      <c r="AM119">
        <v>1.21</v>
      </c>
      <c r="AN119">
        <v>1.23</v>
      </c>
      <c r="AO119">
        <v>1.26</v>
      </c>
      <c r="AP119">
        <v>1.32</v>
      </c>
      <c r="AQ119">
        <v>1.32</v>
      </c>
      <c r="AR119">
        <v>1.51</v>
      </c>
      <c r="AS119">
        <v>1.66</v>
      </c>
      <c r="AT119">
        <v>1.84</v>
      </c>
      <c r="AU119">
        <v>1.84</v>
      </c>
    </row>
    <row r="120" spans="26:47">
      <c r="Z120">
        <v>11.75</v>
      </c>
      <c r="AA120">
        <v>0.15</v>
      </c>
      <c r="AB120">
        <v>0.18</v>
      </c>
      <c r="AC120">
        <v>0.26</v>
      </c>
      <c r="AD120">
        <v>0.51</v>
      </c>
      <c r="AE120">
        <v>0.66</v>
      </c>
      <c r="AF120">
        <v>0.68</v>
      </c>
      <c r="AG120">
        <v>0.74</v>
      </c>
      <c r="AH120">
        <v>0.77</v>
      </c>
      <c r="AI120">
        <v>0.86</v>
      </c>
      <c r="AJ120">
        <v>1</v>
      </c>
      <c r="AK120">
        <v>1.1299999999999999</v>
      </c>
      <c r="AL120">
        <v>1.1499999999999999</v>
      </c>
      <c r="AM120">
        <v>1.21</v>
      </c>
      <c r="AN120">
        <v>1.24</v>
      </c>
      <c r="AO120">
        <v>1.26</v>
      </c>
      <c r="AP120">
        <v>1.32</v>
      </c>
      <c r="AQ120">
        <v>1.33</v>
      </c>
      <c r="AR120">
        <v>1.51</v>
      </c>
      <c r="AS120">
        <v>1.66</v>
      </c>
      <c r="AT120">
        <v>1.84</v>
      </c>
      <c r="AU120">
        <v>1.85</v>
      </c>
    </row>
    <row r="121" spans="26:47">
      <c r="Z121">
        <v>11.83</v>
      </c>
      <c r="AA121">
        <v>0.15</v>
      </c>
      <c r="AB121">
        <v>0.18</v>
      </c>
      <c r="AC121">
        <v>0.25</v>
      </c>
      <c r="AD121">
        <v>0.51</v>
      </c>
      <c r="AE121">
        <v>0.66</v>
      </c>
      <c r="AF121">
        <v>0.68</v>
      </c>
      <c r="AG121">
        <v>0.75</v>
      </c>
      <c r="AH121">
        <v>0.77</v>
      </c>
      <c r="AI121">
        <v>0.87</v>
      </c>
      <c r="AJ121">
        <v>1</v>
      </c>
      <c r="AK121">
        <v>1.1399999999999999</v>
      </c>
      <c r="AL121">
        <v>1.1599999999999999</v>
      </c>
      <c r="AM121">
        <v>1.22</v>
      </c>
      <c r="AN121">
        <v>1.24</v>
      </c>
      <c r="AO121">
        <v>1.26</v>
      </c>
      <c r="AP121">
        <v>1.32</v>
      </c>
      <c r="AQ121">
        <v>1.33</v>
      </c>
      <c r="AR121">
        <v>1.51</v>
      </c>
      <c r="AS121">
        <v>1.67</v>
      </c>
      <c r="AT121">
        <v>1.85</v>
      </c>
      <c r="AU121">
        <v>1.85</v>
      </c>
    </row>
    <row r="122" spans="26:47">
      <c r="Z122">
        <v>11.92</v>
      </c>
      <c r="AA122">
        <v>0.15</v>
      </c>
      <c r="AB122">
        <v>0.18</v>
      </c>
      <c r="AC122">
        <v>0.25</v>
      </c>
      <c r="AD122">
        <v>0.52</v>
      </c>
      <c r="AE122">
        <v>0.67</v>
      </c>
      <c r="AF122">
        <v>0.68</v>
      </c>
      <c r="AG122">
        <v>0.75</v>
      </c>
      <c r="AH122">
        <v>0.78</v>
      </c>
      <c r="AI122">
        <v>0.87</v>
      </c>
      <c r="AJ122">
        <v>1.01</v>
      </c>
      <c r="AK122">
        <v>1.1499999999999999</v>
      </c>
      <c r="AL122">
        <v>1.17</v>
      </c>
      <c r="AM122">
        <v>1.22</v>
      </c>
      <c r="AN122">
        <v>1.24</v>
      </c>
      <c r="AO122">
        <v>1.27</v>
      </c>
      <c r="AP122">
        <v>1.32</v>
      </c>
      <c r="AQ122">
        <v>1.33</v>
      </c>
      <c r="AR122">
        <v>1.51</v>
      </c>
      <c r="AS122">
        <v>1.67</v>
      </c>
      <c r="AT122">
        <v>1.85</v>
      </c>
      <c r="AU122">
        <v>1.85</v>
      </c>
    </row>
    <row r="123" spans="26:47">
      <c r="Z123">
        <v>12</v>
      </c>
      <c r="AA123">
        <v>0.15</v>
      </c>
      <c r="AB123">
        <v>0.18</v>
      </c>
      <c r="AC123">
        <v>0.25</v>
      </c>
      <c r="AD123">
        <v>0.52</v>
      </c>
      <c r="AE123">
        <v>0.67</v>
      </c>
      <c r="AF123">
        <v>0.69</v>
      </c>
      <c r="AG123">
        <v>0.76</v>
      </c>
      <c r="AH123">
        <v>0.78</v>
      </c>
      <c r="AI123">
        <v>0.87</v>
      </c>
      <c r="AJ123">
        <v>1.01</v>
      </c>
      <c r="AK123">
        <v>1.1599999999999999</v>
      </c>
      <c r="AL123">
        <v>1.17</v>
      </c>
      <c r="AM123">
        <v>1.23</v>
      </c>
      <c r="AN123">
        <v>1.25</v>
      </c>
      <c r="AO123">
        <v>1.27</v>
      </c>
      <c r="AP123">
        <v>1.32</v>
      </c>
      <c r="AQ123">
        <v>1.33</v>
      </c>
      <c r="AR123">
        <v>1.52</v>
      </c>
      <c r="AS123">
        <v>1.67</v>
      </c>
      <c r="AT123">
        <v>1.85</v>
      </c>
      <c r="AU123">
        <v>1.86</v>
      </c>
    </row>
  </sheetData>
  <mergeCells count="1">
    <mergeCell ref="B1:V1"/>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7"/>
  <dimension ref="A1:AU123"/>
  <sheetViews>
    <sheetView topLeftCell="A2" workbookViewId="0">
      <selection activeCell="U43" sqref="B3:U43"/>
    </sheetView>
  </sheetViews>
  <sheetFormatPr baseColWidth="10" defaultColWidth="11" defaultRowHeight="16"/>
  <cols>
    <col min="1" max="1" width="10.6640625" bestFit="1" customWidth="1"/>
    <col min="2" max="21" width="3.33203125" bestFit="1" customWidth="1"/>
  </cols>
  <sheetData>
    <row r="1" spans="1:47" ht="25" thickBot="1">
      <c r="A1" s="23" t="s">
        <v>76</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26">
        <v>0</v>
      </c>
      <c r="C3" s="27">
        <v>0.2</v>
      </c>
      <c r="D3" s="26">
        <v>0.4</v>
      </c>
      <c r="E3" s="27">
        <v>0.5</v>
      </c>
      <c r="F3" s="26">
        <v>0.6</v>
      </c>
      <c r="G3" s="27">
        <v>0.6</v>
      </c>
      <c r="H3" s="26">
        <v>0.7</v>
      </c>
      <c r="I3" s="27">
        <v>0.7</v>
      </c>
      <c r="J3" s="26">
        <v>0.8</v>
      </c>
      <c r="K3" s="27">
        <v>0.8</v>
      </c>
      <c r="L3" s="26">
        <v>0.9</v>
      </c>
      <c r="M3" s="27">
        <v>1</v>
      </c>
      <c r="N3" s="26">
        <v>1</v>
      </c>
      <c r="O3" s="27">
        <v>1.1000000000000001</v>
      </c>
      <c r="P3" s="26">
        <v>1.1000000000000001</v>
      </c>
      <c r="Q3" s="27">
        <v>1.1000000000000001</v>
      </c>
      <c r="R3" s="26">
        <v>1.4</v>
      </c>
      <c r="S3" s="27">
        <v>1.5</v>
      </c>
      <c r="T3" s="26">
        <v>1.6</v>
      </c>
      <c r="U3" s="27">
        <v>1.9</v>
      </c>
      <c r="V3" s="9">
        <v>1.9</v>
      </c>
      <c r="Z3">
        <v>2</v>
      </c>
      <c r="AA3">
        <v>0.17</v>
      </c>
      <c r="AB3">
        <v>0.34</v>
      </c>
      <c r="AC3">
        <v>0.46</v>
      </c>
      <c r="AD3">
        <v>0.56999999999999995</v>
      </c>
      <c r="AE3">
        <v>0.63</v>
      </c>
      <c r="AF3">
        <v>0.67</v>
      </c>
      <c r="AG3">
        <v>0.74</v>
      </c>
      <c r="AH3">
        <v>0.8</v>
      </c>
      <c r="AI3">
        <v>0.86</v>
      </c>
      <c r="AJ3">
        <v>0.95</v>
      </c>
      <c r="AK3">
        <v>1.02</v>
      </c>
      <c r="AL3">
        <v>1.08</v>
      </c>
      <c r="AM3">
        <v>1.1499999999999999</v>
      </c>
      <c r="AN3">
        <v>1.21</v>
      </c>
      <c r="AO3">
        <v>1.26</v>
      </c>
      <c r="AP3">
        <v>1.32</v>
      </c>
      <c r="AQ3">
        <v>1.51</v>
      </c>
      <c r="AR3">
        <v>1.65</v>
      </c>
      <c r="AS3">
        <v>1.77</v>
      </c>
      <c r="AT3">
        <v>1.97</v>
      </c>
      <c r="AU3">
        <v>2.02</v>
      </c>
    </row>
    <row r="4" spans="1:47">
      <c r="A4" s="6" t="s">
        <v>22</v>
      </c>
      <c r="B4" s="26">
        <v>0</v>
      </c>
      <c r="C4" s="27">
        <v>0.2</v>
      </c>
      <c r="D4" s="26">
        <v>0.4</v>
      </c>
      <c r="E4" s="27">
        <v>0.5</v>
      </c>
      <c r="F4" s="26">
        <v>0.6</v>
      </c>
      <c r="G4" s="27">
        <v>0.6</v>
      </c>
      <c r="H4" s="26">
        <v>0.7</v>
      </c>
      <c r="I4" s="27">
        <v>0.7</v>
      </c>
      <c r="J4" s="26">
        <v>0.8</v>
      </c>
      <c r="K4" s="27">
        <v>0.9</v>
      </c>
      <c r="L4" s="26">
        <v>0.9</v>
      </c>
      <c r="M4" s="27">
        <v>1</v>
      </c>
      <c r="N4" s="26">
        <v>1</v>
      </c>
      <c r="O4" s="27">
        <v>1.1000000000000001</v>
      </c>
      <c r="P4" s="26">
        <v>1.1000000000000001</v>
      </c>
      <c r="Q4" s="27">
        <v>1.2</v>
      </c>
      <c r="R4" s="26">
        <v>1.4</v>
      </c>
      <c r="S4" s="27">
        <v>1.5</v>
      </c>
      <c r="T4" s="26">
        <v>1.7</v>
      </c>
      <c r="U4" s="27">
        <v>1.9</v>
      </c>
      <c r="V4" s="9">
        <v>2</v>
      </c>
      <c r="Z4">
        <v>2.08</v>
      </c>
      <c r="AA4">
        <v>0.18</v>
      </c>
      <c r="AB4">
        <v>0.34</v>
      </c>
      <c r="AC4">
        <v>0.46</v>
      </c>
      <c r="AD4">
        <v>0.56999999999999995</v>
      </c>
      <c r="AE4">
        <v>0.64</v>
      </c>
      <c r="AF4">
        <v>0.67</v>
      </c>
      <c r="AG4">
        <v>0.74</v>
      </c>
      <c r="AH4">
        <v>0.81</v>
      </c>
      <c r="AI4">
        <v>0.87</v>
      </c>
      <c r="AJ4">
        <v>0.95</v>
      </c>
      <c r="AK4">
        <v>1.03</v>
      </c>
      <c r="AL4">
        <v>1.08</v>
      </c>
      <c r="AM4">
        <v>1.1599999999999999</v>
      </c>
      <c r="AN4">
        <v>1.22</v>
      </c>
      <c r="AO4">
        <v>1.27</v>
      </c>
      <c r="AP4">
        <v>1.33</v>
      </c>
      <c r="AQ4">
        <v>1.52</v>
      </c>
      <c r="AR4">
        <v>1.66</v>
      </c>
      <c r="AS4">
        <v>1.77</v>
      </c>
      <c r="AT4">
        <v>1.98</v>
      </c>
      <c r="AU4">
        <v>2.0299999999999998</v>
      </c>
    </row>
    <row r="5" spans="1:47">
      <c r="A5" s="6" t="s">
        <v>23</v>
      </c>
      <c r="B5" s="26">
        <v>0.1</v>
      </c>
      <c r="C5" s="27">
        <v>0.3</v>
      </c>
      <c r="D5" s="26">
        <v>0.4</v>
      </c>
      <c r="E5" s="27">
        <v>0.5</v>
      </c>
      <c r="F5" s="26">
        <v>0.6</v>
      </c>
      <c r="G5" s="27">
        <v>0.6</v>
      </c>
      <c r="H5" s="26">
        <v>0.7</v>
      </c>
      <c r="I5" s="27">
        <v>0.8</v>
      </c>
      <c r="J5" s="26">
        <v>0.8</v>
      </c>
      <c r="K5" s="27">
        <v>0.9</v>
      </c>
      <c r="L5" s="26">
        <v>1</v>
      </c>
      <c r="M5" s="27">
        <v>1</v>
      </c>
      <c r="N5" s="26">
        <v>1.1000000000000001</v>
      </c>
      <c r="O5" s="27">
        <v>1.1000000000000001</v>
      </c>
      <c r="P5" s="26">
        <v>1.2</v>
      </c>
      <c r="Q5" s="27">
        <v>1.2</v>
      </c>
      <c r="R5" s="26">
        <v>1.4</v>
      </c>
      <c r="S5" s="27">
        <v>1.6</v>
      </c>
      <c r="T5" s="26">
        <v>1.7</v>
      </c>
      <c r="U5" s="27">
        <v>1.9</v>
      </c>
      <c r="V5" s="9">
        <v>2</v>
      </c>
      <c r="Z5">
        <v>2.17</v>
      </c>
      <c r="AA5">
        <v>0.18</v>
      </c>
      <c r="AB5">
        <v>0.35</v>
      </c>
      <c r="AC5">
        <v>0.47</v>
      </c>
      <c r="AD5">
        <v>0.56999999999999995</v>
      </c>
      <c r="AE5">
        <v>0.64</v>
      </c>
      <c r="AF5">
        <v>0.68</v>
      </c>
      <c r="AG5">
        <v>0.75</v>
      </c>
      <c r="AH5">
        <v>0.81</v>
      </c>
      <c r="AI5">
        <v>0.87</v>
      </c>
      <c r="AJ5">
        <v>0.96</v>
      </c>
      <c r="AK5">
        <v>1.03</v>
      </c>
      <c r="AL5">
        <v>1.0900000000000001</v>
      </c>
      <c r="AM5">
        <v>1.17</v>
      </c>
      <c r="AN5">
        <v>1.23</v>
      </c>
      <c r="AO5">
        <v>1.28</v>
      </c>
      <c r="AP5">
        <v>1.34</v>
      </c>
      <c r="AQ5">
        <v>1.52</v>
      </c>
      <c r="AR5">
        <v>1.67</v>
      </c>
      <c r="AS5">
        <v>1.78</v>
      </c>
      <c r="AT5">
        <v>1.98</v>
      </c>
      <c r="AU5">
        <v>2.0299999999999998</v>
      </c>
    </row>
    <row r="6" spans="1:47" ht="17" thickBot="1">
      <c r="A6" s="10" t="s">
        <v>24</v>
      </c>
      <c r="B6" s="29">
        <v>0.1</v>
      </c>
      <c r="C6" s="30">
        <v>0.3</v>
      </c>
      <c r="D6" s="29">
        <v>0.4</v>
      </c>
      <c r="E6" s="30">
        <v>0.6</v>
      </c>
      <c r="F6" s="29">
        <v>0.6</v>
      </c>
      <c r="G6" s="30">
        <v>0.7</v>
      </c>
      <c r="H6" s="29">
        <v>0.7</v>
      </c>
      <c r="I6" s="30">
        <v>0.8</v>
      </c>
      <c r="J6" s="29">
        <v>0.8</v>
      </c>
      <c r="K6" s="30">
        <v>0.9</v>
      </c>
      <c r="L6" s="29">
        <v>1</v>
      </c>
      <c r="M6" s="30">
        <v>1</v>
      </c>
      <c r="N6" s="29">
        <v>1.1000000000000001</v>
      </c>
      <c r="O6" s="30">
        <v>1.1000000000000001</v>
      </c>
      <c r="P6" s="29">
        <v>1.2</v>
      </c>
      <c r="Q6" s="30">
        <v>1.2</v>
      </c>
      <c r="R6" s="29">
        <v>1.4</v>
      </c>
      <c r="S6" s="30">
        <v>1.6</v>
      </c>
      <c r="T6" s="29">
        <v>1.7</v>
      </c>
      <c r="U6" s="30">
        <v>1.9</v>
      </c>
      <c r="V6" s="13">
        <v>2</v>
      </c>
      <c r="Z6">
        <v>2.25</v>
      </c>
      <c r="AA6">
        <v>0.19</v>
      </c>
      <c r="AB6">
        <v>0.35</v>
      </c>
      <c r="AC6">
        <v>0.47</v>
      </c>
      <c r="AD6">
        <v>0.56999999999999995</v>
      </c>
      <c r="AE6">
        <v>0.64</v>
      </c>
      <c r="AF6">
        <v>0.68</v>
      </c>
      <c r="AG6">
        <v>0.75</v>
      </c>
      <c r="AH6">
        <v>0.82</v>
      </c>
      <c r="AI6">
        <v>0.88</v>
      </c>
      <c r="AJ6">
        <v>0.97</v>
      </c>
      <c r="AK6">
        <v>1.04</v>
      </c>
      <c r="AL6">
        <v>1.1000000000000001</v>
      </c>
      <c r="AM6">
        <v>1.17</v>
      </c>
      <c r="AN6">
        <v>1.23</v>
      </c>
      <c r="AO6">
        <v>1.28</v>
      </c>
      <c r="AP6">
        <v>1.35</v>
      </c>
      <c r="AQ6">
        <v>1.53</v>
      </c>
      <c r="AR6">
        <v>1.68</v>
      </c>
      <c r="AS6">
        <v>1.78</v>
      </c>
      <c r="AT6">
        <v>1.98</v>
      </c>
      <c r="AU6">
        <v>2.04</v>
      </c>
    </row>
    <row r="7" spans="1:47">
      <c r="A7" s="6" t="s">
        <v>25</v>
      </c>
      <c r="B7" s="26">
        <v>0.1</v>
      </c>
      <c r="C7" s="27">
        <v>0.3</v>
      </c>
      <c r="D7" s="26">
        <v>0.5</v>
      </c>
      <c r="E7" s="27">
        <v>0.6</v>
      </c>
      <c r="F7" s="26">
        <v>0.6</v>
      </c>
      <c r="G7" s="27">
        <v>0.7</v>
      </c>
      <c r="H7" s="26">
        <v>0.7</v>
      </c>
      <c r="I7" s="27">
        <v>0.8</v>
      </c>
      <c r="J7" s="26">
        <v>0.8</v>
      </c>
      <c r="K7" s="27">
        <v>0.9</v>
      </c>
      <c r="L7" s="26">
        <v>1</v>
      </c>
      <c r="M7" s="27">
        <v>1</v>
      </c>
      <c r="N7" s="26">
        <v>1.1000000000000001</v>
      </c>
      <c r="O7" s="27">
        <v>1.2</v>
      </c>
      <c r="P7" s="26">
        <v>1.2</v>
      </c>
      <c r="Q7" s="27">
        <v>1.3</v>
      </c>
      <c r="R7" s="26">
        <v>1.5</v>
      </c>
      <c r="S7" s="27">
        <v>1.6</v>
      </c>
      <c r="T7" s="26">
        <v>1.7</v>
      </c>
      <c r="U7" s="27">
        <v>2</v>
      </c>
      <c r="V7" s="9">
        <v>2</v>
      </c>
      <c r="Z7">
        <v>2.33</v>
      </c>
      <c r="AA7">
        <v>0.2</v>
      </c>
      <c r="AB7">
        <v>0.36</v>
      </c>
      <c r="AC7">
        <v>0.47</v>
      </c>
      <c r="AD7">
        <v>0.56999999999999995</v>
      </c>
      <c r="AE7">
        <v>0.64</v>
      </c>
      <c r="AF7">
        <v>0.68</v>
      </c>
      <c r="AG7">
        <v>0.76</v>
      </c>
      <c r="AH7">
        <v>0.82</v>
      </c>
      <c r="AI7">
        <v>0.88</v>
      </c>
      <c r="AJ7">
        <v>0.97</v>
      </c>
      <c r="AK7">
        <v>1.04</v>
      </c>
      <c r="AL7">
        <v>1.1000000000000001</v>
      </c>
      <c r="AM7">
        <v>1.18</v>
      </c>
      <c r="AN7">
        <v>1.24</v>
      </c>
      <c r="AO7">
        <v>1.29</v>
      </c>
      <c r="AP7">
        <v>1.36</v>
      </c>
      <c r="AQ7">
        <v>1.54</v>
      </c>
      <c r="AR7">
        <v>1.68</v>
      </c>
      <c r="AS7">
        <v>1.79</v>
      </c>
      <c r="AT7">
        <v>1.99</v>
      </c>
      <c r="AU7">
        <v>2.04</v>
      </c>
    </row>
    <row r="8" spans="1:47">
      <c r="A8" s="6" t="s">
        <v>22</v>
      </c>
      <c r="B8" s="26">
        <v>0.2</v>
      </c>
      <c r="C8" s="27">
        <v>0.3</v>
      </c>
      <c r="D8" s="26">
        <v>0.5</v>
      </c>
      <c r="E8" s="27">
        <v>0.6</v>
      </c>
      <c r="F8" s="26">
        <v>0.6</v>
      </c>
      <c r="G8" s="27">
        <v>0.7</v>
      </c>
      <c r="H8" s="26">
        <v>0.7</v>
      </c>
      <c r="I8" s="27">
        <v>0.8</v>
      </c>
      <c r="J8" s="26">
        <v>0.9</v>
      </c>
      <c r="K8" s="27">
        <v>0.9</v>
      </c>
      <c r="L8" s="26">
        <v>1</v>
      </c>
      <c r="M8" s="27">
        <v>1.1000000000000001</v>
      </c>
      <c r="N8" s="26">
        <v>1.1000000000000001</v>
      </c>
      <c r="O8" s="27">
        <v>1.2</v>
      </c>
      <c r="P8" s="26">
        <v>1.2</v>
      </c>
      <c r="Q8" s="27">
        <v>1.3</v>
      </c>
      <c r="R8" s="26">
        <v>1.5</v>
      </c>
      <c r="S8" s="27">
        <v>1.6</v>
      </c>
      <c r="T8" s="26">
        <v>1.8</v>
      </c>
      <c r="U8" s="27">
        <v>2</v>
      </c>
      <c r="V8" s="9">
        <v>2</v>
      </c>
      <c r="Z8">
        <v>2.42</v>
      </c>
      <c r="AA8">
        <v>0.2</v>
      </c>
      <c r="AB8">
        <v>0.36</v>
      </c>
      <c r="AC8">
        <v>0.47</v>
      </c>
      <c r="AD8">
        <v>0.56999999999999995</v>
      </c>
      <c r="AE8">
        <v>0.65</v>
      </c>
      <c r="AF8">
        <v>0.68</v>
      </c>
      <c r="AG8">
        <v>0.76</v>
      </c>
      <c r="AH8">
        <v>0.83</v>
      </c>
      <c r="AI8">
        <v>0.89</v>
      </c>
      <c r="AJ8">
        <v>0.98</v>
      </c>
      <c r="AK8">
        <v>1.05</v>
      </c>
      <c r="AL8">
        <v>1.1100000000000001</v>
      </c>
      <c r="AM8">
        <v>1.19</v>
      </c>
      <c r="AN8">
        <v>1.25</v>
      </c>
      <c r="AO8">
        <v>1.3</v>
      </c>
      <c r="AP8">
        <v>1.37</v>
      </c>
      <c r="AQ8">
        <v>1.55</v>
      </c>
      <c r="AR8">
        <v>1.69</v>
      </c>
      <c r="AS8">
        <v>1.8</v>
      </c>
      <c r="AT8">
        <v>1.99</v>
      </c>
      <c r="AU8">
        <v>2.04</v>
      </c>
    </row>
    <row r="9" spans="1:47">
      <c r="A9" s="6" t="s">
        <v>23</v>
      </c>
      <c r="B9" s="26">
        <v>0.2</v>
      </c>
      <c r="C9" s="27">
        <v>0.3</v>
      </c>
      <c r="D9" s="26">
        <v>0.5</v>
      </c>
      <c r="E9" s="27">
        <v>0.6</v>
      </c>
      <c r="F9" s="26">
        <v>0.6</v>
      </c>
      <c r="G9" s="27">
        <v>0.7</v>
      </c>
      <c r="H9" s="26">
        <v>0.7</v>
      </c>
      <c r="I9" s="27">
        <v>0.8</v>
      </c>
      <c r="J9" s="26">
        <v>0.9</v>
      </c>
      <c r="K9" s="27">
        <v>1</v>
      </c>
      <c r="L9" s="26">
        <v>1</v>
      </c>
      <c r="M9" s="27">
        <v>1.1000000000000001</v>
      </c>
      <c r="N9" s="26">
        <v>1.2</v>
      </c>
      <c r="O9" s="27">
        <v>1.2</v>
      </c>
      <c r="P9" s="26">
        <v>1.3</v>
      </c>
      <c r="Q9" s="27">
        <v>1.3</v>
      </c>
      <c r="R9" s="26">
        <v>1.5</v>
      </c>
      <c r="S9" s="27">
        <v>1.7</v>
      </c>
      <c r="T9" s="26">
        <v>1.8</v>
      </c>
      <c r="U9" s="27">
        <v>2</v>
      </c>
      <c r="V9" s="9">
        <v>2</v>
      </c>
      <c r="Z9">
        <v>2.5</v>
      </c>
      <c r="AA9">
        <v>0.21</v>
      </c>
      <c r="AB9">
        <v>0.37</v>
      </c>
      <c r="AC9">
        <v>0.47</v>
      </c>
      <c r="AD9">
        <v>0.57999999999999996</v>
      </c>
      <c r="AE9">
        <v>0.65</v>
      </c>
      <c r="AF9">
        <v>0.69</v>
      </c>
      <c r="AG9">
        <v>0.76</v>
      </c>
      <c r="AH9">
        <v>0.83</v>
      </c>
      <c r="AI9">
        <v>0.89</v>
      </c>
      <c r="AJ9">
        <v>0.98</v>
      </c>
      <c r="AK9">
        <v>1.05</v>
      </c>
      <c r="AL9">
        <v>1.1200000000000001</v>
      </c>
      <c r="AM9">
        <v>1.19</v>
      </c>
      <c r="AN9">
        <v>1.25</v>
      </c>
      <c r="AO9">
        <v>1.31</v>
      </c>
      <c r="AP9">
        <v>1.38</v>
      </c>
      <c r="AQ9">
        <v>1.55</v>
      </c>
      <c r="AR9">
        <v>1.7</v>
      </c>
      <c r="AS9">
        <v>1.8</v>
      </c>
      <c r="AT9">
        <v>1.99</v>
      </c>
      <c r="AU9">
        <v>2.0499999999999998</v>
      </c>
    </row>
    <row r="10" spans="1:47" ht="17" thickBot="1">
      <c r="A10" s="10" t="s">
        <v>24</v>
      </c>
      <c r="B10" s="29">
        <v>0.2</v>
      </c>
      <c r="C10" s="30">
        <v>0.4</v>
      </c>
      <c r="D10" s="29">
        <v>0.5</v>
      </c>
      <c r="E10" s="30">
        <v>0.6</v>
      </c>
      <c r="F10" s="29">
        <v>0.6</v>
      </c>
      <c r="G10" s="30">
        <v>0.7</v>
      </c>
      <c r="H10" s="29">
        <v>0.8</v>
      </c>
      <c r="I10" s="30">
        <v>0.8</v>
      </c>
      <c r="J10" s="29">
        <v>0.9</v>
      </c>
      <c r="K10" s="30">
        <v>1</v>
      </c>
      <c r="L10" s="29">
        <v>1</v>
      </c>
      <c r="M10" s="30">
        <v>1.1000000000000001</v>
      </c>
      <c r="N10" s="29">
        <v>1.2</v>
      </c>
      <c r="O10" s="30">
        <v>1.2</v>
      </c>
      <c r="P10" s="29">
        <v>1.3</v>
      </c>
      <c r="Q10" s="30">
        <v>1.4</v>
      </c>
      <c r="R10" s="29">
        <v>1.5</v>
      </c>
      <c r="S10" s="30">
        <v>1.7</v>
      </c>
      <c r="T10" s="29">
        <v>1.8</v>
      </c>
      <c r="U10" s="30">
        <v>2</v>
      </c>
      <c r="V10" s="13">
        <v>2</v>
      </c>
      <c r="Z10">
        <v>2.58</v>
      </c>
      <c r="AA10">
        <v>0.22</v>
      </c>
      <c r="AB10">
        <v>0.37</v>
      </c>
      <c r="AC10">
        <v>0.48</v>
      </c>
      <c r="AD10">
        <v>0.57999999999999996</v>
      </c>
      <c r="AE10">
        <v>0.65</v>
      </c>
      <c r="AF10">
        <v>0.69</v>
      </c>
      <c r="AG10">
        <v>0.77</v>
      </c>
      <c r="AH10">
        <v>0.84</v>
      </c>
      <c r="AI10">
        <v>0.9</v>
      </c>
      <c r="AJ10">
        <v>0.99</v>
      </c>
      <c r="AK10">
        <v>1.06</v>
      </c>
      <c r="AL10">
        <v>1.1200000000000001</v>
      </c>
      <c r="AM10">
        <v>1.2</v>
      </c>
      <c r="AN10">
        <v>1.26</v>
      </c>
      <c r="AO10">
        <v>1.32</v>
      </c>
      <c r="AP10">
        <v>1.39</v>
      </c>
      <c r="AQ10">
        <v>1.56</v>
      </c>
      <c r="AR10">
        <v>1.7</v>
      </c>
      <c r="AS10">
        <v>1.81</v>
      </c>
      <c r="AT10">
        <v>2</v>
      </c>
      <c r="AU10">
        <v>2.0499999999999998</v>
      </c>
    </row>
    <row r="11" spans="1:47">
      <c r="A11" s="6" t="s">
        <v>26</v>
      </c>
      <c r="B11" s="26">
        <v>0.2</v>
      </c>
      <c r="C11" s="27">
        <v>0.4</v>
      </c>
      <c r="D11" s="26">
        <v>0.5</v>
      </c>
      <c r="E11" s="27">
        <v>0.6</v>
      </c>
      <c r="F11" s="26">
        <v>0.7</v>
      </c>
      <c r="G11" s="27">
        <v>0.7</v>
      </c>
      <c r="H11" s="26">
        <v>0.8</v>
      </c>
      <c r="I11" s="27">
        <v>0.8</v>
      </c>
      <c r="J11" s="26">
        <v>0.9</v>
      </c>
      <c r="K11" s="27">
        <v>1</v>
      </c>
      <c r="L11" s="26">
        <v>1.1000000000000001</v>
      </c>
      <c r="M11" s="27">
        <v>1.1000000000000001</v>
      </c>
      <c r="N11" s="26">
        <v>1.2</v>
      </c>
      <c r="O11" s="27">
        <v>1.3</v>
      </c>
      <c r="P11" s="26">
        <v>1.3</v>
      </c>
      <c r="Q11" s="27">
        <v>1.4</v>
      </c>
      <c r="R11" s="26">
        <v>1.6</v>
      </c>
      <c r="S11" s="27">
        <v>1.7</v>
      </c>
      <c r="T11" s="26">
        <v>1.8</v>
      </c>
      <c r="U11" s="27">
        <v>2</v>
      </c>
      <c r="V11" s="9">
        <v>2.1</v>
      </c>
      <c r="Z11">
        <v>2.67</v>
      </c>
      <c r="AA11">
        <v>0.22</v>
      </c>
      <c r="AB11">
        <v>0.38</v>
      </c>
      <c r="AC11">
        <v>0.48</v>
      </c>
      <c r="AD11">
        <v>0.57999999999999996</v>
      </c>
      <c r="AE11">
        <v>0.65</v>
      </c>
      <c r="AF11">
        <v>0.69</v>
      </c>
      <c r="AG11">
        <v>0.77</v>
      </c>
      <c r="AH11">
        <v>0.84</v>
      </c>
      <c r="AI11">
        <v>0.9</v>
      </c>
      <c r="AJ11">
        <v>0.99</v>
      </c>
      <c r="AK11">
        <v>1.06</v>
      </c>
      <c r="AL11">
        <v>1.1299999999999999</v>
      </c>
      <c r="AM11">
        <v>1.21</v>
      </c>
      <c r="AN11">
        <v>1.27</v>
      </c>
      <c r="AO11">
        <v>1.32</v>
      </c>
      <c r="AP11">
        <v>1.39</v>
      </c>
      <c r="AQ11">
        <v>1.57</v>
      </c>
      <c r="AR11">
        <v>1.71</v>
      </c>
      <c r="AS11">
        <v>1.81</v>
      </c>
      <c r="AT11">
        <v>2</v>
      </c>
      <c r="AU11">
        <v>2.06</v>
      </c>
    </row>
    <row r="12" spans="1:47">
      <c r="A12" s="6" t="s">
        <v>22</v>
      </c>
      <c r="B12" s="26">
        <v>0.2</v>
      </c>
      <c r="C12" s="27">
        <v>0.4</v>
      </c>
      <c r="D12" s="26">
        <v>0.5</v>
      </c>
      <c r="E12" s="27">
        <v>0.6</v>
      </c>
      <c r="F12" s="26">
        <v>0.7</v>
      </c>
      <c r="G12" s="27">
        <v>0.7</v>
      </c>
      <c r="H12" s="26">
        <v>0.8</v>
      </c>
      <c r="I12" s="27">
        <v>0.9</v>
      </c>
      <c r="J12" s="26">
        <v>0.9</v>
      </c>
      <c r="K12" s="27">
        <v>1</v>
      </c>
      <c r="L12" s="26">
        <v>1.1000000000000001</v>
      </c>
      <c r="M12" s="27">
        <v>1.2</v>
      </c>
      <c r="N12" s="26">
        <v>1.2</v>
      </c>
      <c r="O12" s="27">
        <v>1.3</v>
      </c>
      <c r="P12" s="26">
        <v>1.4</v>
      </c>
      <c r="Q12" s="27">
        <v>1.4</v>
      </c>
      <c r="R12" s="26">
        <v>1.6</v>
      </c>
      <c r="S12" s="27">
        <v>1.7</v>
      </c>
      <c r="T12" s="26">
        <v>1.8</v>
      </c>
      <c r="U12" s="27">
        <v>2</v>
      </c>
      <c r="V12" s="9">
        <v>2.1</v>
      </c>
      <c r="Z12">
        <v>2.75</v>
      </c>
      <c r="AA12">
        <v>0.23</v>
      </c>
      <c r="AB12">
        <v>0.38</v>
      </c>
      <c r="AC12">
        <v>0.48</v>
      </c>
      <c r="AD12">
        <v>0.57999999999999996</v>
      </c>
      <c r="AE12">
        <v>0.65</v>
      </c>
      <c r="AF12">
        <v>0.7</v>
      </c>
      <c r="AG12">
        <v>0.78</v>
      </c>
      <c r="AH12">
        <v>0.85</v>
      </c>
      <c r="AI12">
        <v>0.91</v>
      </c>
      <c r="AJ12">
        <v>1</v>
      </c>
      <c r="AK12">
        <v>1.07</v>
      </c>
      <c r="AL12">
        <v>1.1299999999999999</v>
      </c>
      <c r="AM12">
        <v>1.22</v>
      </c>
      <c r="AN12">
        <v>1.27</v>
      </c>
      <c r="AO12">
        <v>1.33</v>
      </c>
      <c r="AP12">
        <v>1.4</v>
      </c>
      <c r="AQ12">
        <v>1.57</v>
      </c>
      <c r="AR12">
        <v>1.72</v>
      </c>
      <c r="AS12">
        <v>1.82</v>
      </c>
      <c r="AT12">
        <v>2.0099999999999998</v>
      </c>
      <c r="AU12">
        <v>2.06</v>
      </c>
    </row>
    <row r="13" spans="1:47">
      <c r="A13" s="6" t="s">
        <v>23</v>
      </c>
      <c r="B13" s="26">
        <v>0.3</v>
      </c>
      <c r="C13" s="27">
        <v>0.4</v>
      </c>
      <c r="D13" s="26">
        <v>0.5</v>
      </c>
      <c r="E13" s="27">
        <v>0.6</v>
      </c>
      <c r="F13" s="26">
        <v>0.7</v>
      </c>
      <c r="G13" s="27">
        <v>0.7</v>
      </c>
      <c r="H13" s="26">
        <v>0.8</v>
      </c>
      <c r="I13" s="27">
        <v>0.9</v>
      </c>
      <c r="J13" s="26">
        <v>0.9</v>
      </c>
      <c r="K13" s="27">
        <v>1</v>
      </c>
      <c r="L13" s="26">
        <v>1.1000000000000001</v>
      </c>
      <c r="M13" s="27">
        <v>1.2</v>
      </c>
      <c r="N13" s="26">
        <v>1.3</v>
      </c>
      <c r="O13" s="27">
        <v>1.3</v>
      </c>
      <c r="P13" s="26">
        <v>1.4</v>
      </c>
      <c r="Q13" s="27">
        <v>1.5</v>
      </c>
      <c r="R13" s="26">
        <v>1.6</v>
      </c>
      <c r="S13" s="27">
        <v>1.8</v>
      </c>
      <c r="T13" s="26">
        <v>1.9</v>
      </c>
      <c r="U13" s="27">
        <v>2</v>
      </c>
      <c r="V13" s="9">
        <v>2.1</v>
      </c>
      <c r="Z13">
        <v>2.83</v>
      </c>
      <c r="AA13">
        <v>0.23</v>
      </c>
      <c r="AB13">
        <v>0.39</v>
      </c>
      <c r="AC13">
        <v>0.48</v>
      </c>
      <c r="AD13">
        <v>0.57999999999999996</v>
      </c>
      <c r="AE13">
        <v>0.66</v>
      </c>
      <c r="AF13">
        <v>0.7</v>
      </c>
      <c r="AG13">
        <v>0.78</v>
      </c>
      <c r="AH13">
        <v>0.85</v>
      </c>
      <c r="AI13">
        <v>0.92</v>
      </c>
      <c r="AJ13">
        <v>1</v>
      </c>
      <c r="AK13">
        <v>1.07</v>
      </c>
      <c r="AL13">
        <v>1.1399999999999999</v>
      </c>
      <c r="AM13">
        <v>1.22</v>
      </c>
      <c r="AN13">
        <v>1.28</v>
      </c>
      <c r="AO13">
        <v>1.34</v>
      </c>
      <c r="AP13">
        <v>1.41</v>
      </c>
      <c r="AQ13">
        <v>1.58</v>
      </c>
      <c r="AR13">
        <v>1.73</v>
      </c>
      <c r="AS13">
        <v>1.82</v>
      </c>
      <c r="AT13">
        <v>2.0099999999999998</v>
      </c>
      <c r="AU13">
        <v>2.06</v>
      </c>
    </row>
    <row r="14" spans="1:47" ht="17" thickBot="1">
      <c r="A14" s="10" t="s">
        <v>24</v>
      </c>
      <c r="B14" s="29">
        <v>0.3</v>
      </c>
      <c r="C14" s="30">
        <v>0.4</v>
      </c>
      <c r="D14" s="29">
        <v>0.5</v>
      </c>
      <c r="E14" s="30">
        <v>0.6</v>
      </c>
      <c r="F14" s="29">
        <v>0.7</v>
      </c>
      <c r="G14" s="30">
        <v>0.7</v>
      </c>
      <c r="H14" s="29">
        <v>0.8</v>
      </c>
      <c r="I14" s="30">
        <v>0.9</v>
      </c>
      <c r="J14" s="29">
        <v>1</v>
      </c>
      <c r="K14" s="30">
        <v>1.1000000000000001</v>
      </c>
      <c r="L14" s="29">
        <v>1.1000000000000001</v>
      </c>
      <c r="M14" s="30">
        <v>1.2</v>
      </c>
      <c r="N14" s="29">
        <v>1.3</v>
      </c>
      <c r="O14" s="30">
        <v>1.3</v>
      </c>
      <c r="P14" s="29">
        <v>1.4</v>
      </c>
      <c r="Q14" s="30">
        <v>1.5</v>
      </c>
      <c r="R14" s="29">
        <v>1.6</v>
      </c>
      <c r="S14" s="30">
        <v>1.8</v>
      </c>
      <c r="T14" s="29">
        <v>1.9</v>
      </c>
      <c r="U14" s="30">
        <v>2</v>
      </c>
      <c r="V14" s="13">
        <v>2.1</v>
      </c>
      <c r="Z14">
        <v>2.92</v>
      </c>
      <c r="AA14">
        <v>0.24</v>
      </c>
      <c r="AB14">
        <v>0.39</v>
      </c>
      <c r="AC14">
        <v>0.49</v>
      </c>
      <c r="AD14">
        <v>0.59</v>
      </c>
      <c r="AE14">
        <v>0.66</v>
      </c>
      <c r="AF14">
        <v>0.7</v>
      </c>
      <c r="AG14">
        <v>0.79</v>
      </c>
      <c r="AH14">
        <v>0.86</v>
      </c>
      <c r="AI14">
        <v>0.92</v>
      </c>
      <c r="AJ14">
        <v>1.01</v>
      </c>
      <c r="AK14">
        <v>1.08</v>
      </c>
      <c r="AL14">
        <v>1.1399999999999999</v>
      </c>
      <c r="AM14">
        <v>1.23</v>
      </c>
      <c r="AN14">
        <v>1.29</v>
      </c>
      <c r="AO14">
        <v>1.35</v>
      </c>
      <c r="AP14">
        <v>1.42</v>
      </c>
      <c r="AQ14">
        <v>1.59</v>
      </c>
      <c r="AR14">
        <v>1.73</v>
      </c>
      <c r="AS14">
        <v>1.83</v>
      </c>
      <c r="AT14">
        <v>2.0099999999999998</v>
      </c>
      <c r="AU14">
        <v>2.0699999999999998</v>
      </c>
    </row>
    <row r="15" spans="1:47">
      <c r="A15" s="6" t="s">
        <v>27</v>
      </c>
      <c r="B15" s="26">
        <v>0.3</v>
      </c>
      <c r="C15" s="27">
        <v>0.4</v>
      </c>
      <c r="D15" s="26">
        <v>0.5</v>
      </c>
      <c r="E15" s="27">
        <v>0.6</v>
      </c>
      <c r="F15" s="26">
        <v>0.7</v>
      </c>
      <c r="G15" s="27">
        <v>0.7</v>
      </c>
      <c r="H15" s="26">
        <v>0.8</v>
      </c>
      <c r="I15" s="27">
        <v>0.9</v>
      </c>
      <c r="J15" s="26">
        <v>1</v>
      </c>
      <c r="K15" s="27">
        <v>1.1000000000000001</v>
      </c>
      <c r="L15" s="26">
        <v>1.1000000000000001</v>
      </c>
      <c r="M15" s="27">
        <v>1.2</v>
      </c>
      <c r="N15" s="26">
        <v>1.3</v>
      </c>
      <c r="O15" s="27">
        <v>1.4</v>
      </c>
      <c r="P15" s="26">
        <v>1.4</v>
      </c>
      <c r="Q15" s="27">
        <v>1.5</v>
      </c>
      <c r="R15" s="26">
        <v>1.7</v>
      </c>
      <c r="S15" s="27">
        <v>1.8</v>
      </c>
      <c r="T15" s="26">
        <v>1.9</v>
      </c>
      <c r="U15" s="27">
        <v>2.1</v>
      </c>
      <c r="V15" s="9">
        <v>2.1</v>
      </c>
      <c r="Z15">
        <v>3</v>
      </c>
      <c r="AA15">
        <v>0.25</v>
      </c>
      <c r="AB15">
        <v>0.4</v>
      </c>
      <c r="AC15">
        <v>0.49</v>
      </c>
      <c r="AD15">
        <v>0.59</v>
      </c>
      <c r="AE15">
        <v>0.66</v>
      </c>
      <c r="AF15">
        <v>0.7</v>
      </c>
      <c r="AG15">
        <v>0.79</v>
      </c>
      <c r="AH15">
        <v>0.86</v>
      </c>
      <c r="AI15">
        <v>0.93</v>
      </c>
      <c r="AJ15">
        <v>1.02</v>
      </c>
      <c r="AK15">
        <v>1.08</v>
      </c>
      <c r="AL15">
        <v>1.1499999999999999</v>
      </c>
      <c r="AM15">
        <v>1.24</v>
      </c>
      <c r="AN15">
        <v>1.29</v>
      </c>
      <c r="AO15">
        <v>1.36</v>
      </c>
      <c r="AP15">
        <v>1.43</v>
      </c>
      <c r="AQ15">
        <v>1.59</v>
      </c>
      <c r="AR15">
        <v>1.74</v>
      </c>
      <c r="AS15">
        <v>1.83</v>
      </c>
      <c r="AT15">
        <v>2.02</v>
      </c>
      <c r="AU15">
        <v>2.0699999999999998</v>
      </c>
    </row>
    <row r="16" spans="1:47">
      <c r="A16" s="6" t="s">
        <v>22</v>
      </c>
      <c r="B16" s="26">
        <v>0.3</v>
      </c>
      <c r="C16" s="27">
        <v>0.4</v>
      </c>
      <c r="D16" s="26">
        <v>0.5</v>
      </c>
      <c r="E16" s="27">
        <v>0.6</v>
      </c>
      <c r="F16" s="26">
        <v>0.7</v>
      </c>
      <c r="G16" s="27">
        <v>0.8</v>
      </c>
      <c r="H16" s="26">
        <v>0.9</v>
      </c>
      <c r="I16" s="27">
        <v>0.9</v>
      </c>
      <c r="J16" s="26">
        <v>1</v>
      </c>
      <c r="K16" s="27">
        <v>1.1000000000000001</v>
      </c>
      <c r="L16" s="26">
        <v>1.1000000000000001</v>
      </c>
      <c r="M16" s="27">
        <v>1.2</v>
      </c>
      <c r="N16" s="26">
        <v>1.3</v>
      </c>
      <c r="O16" s="27">
        <v>1.4</v>
      </c>
      <c r="P16" s="26">
        <v>1.5</v>
      </c>
      <c r="Q16" s="27">
        <v>1.5</v>
      </c>
      <c r="R16" s="26">
        <v>1.7</v>
      </c>
      <c r="S16" s="27">
        <v>1.8</v>
      </c>
      <c r="T16" s="26">
        <v>1.9</v>
      </c>
      <c r="U16" s="27">
        <v>2.1</v>
      </c>
      <c r="V16" s="9">
        <v>2.1</v>
      </c>
      <c r="Z16">
        <v>3.08</v>
      </c>
      <c r="AA16">
        <v>0.25</v>
      </c>
      <c r="AB16">
        <v>0.4</v>
      </c>
      <c r="AC16">
        <v>0.49</v>
      </c>
      <c r="AD16">
        <v>0.59</v>
      </c>
      <c r="AE16">
        <v>0.66</v>
      </c>
      <c r="AF16">
        <v>0.71</v>
      </c>
      <c r="AG16">
        <v>0.8</v>
      </c>
      <c r="AH16">
        <v>0.87</v>
      </c>
      <c r="AI16">
        <v>0.93</v>
      </c>
      <c r="AJ16">
        <v>1.02</v>
      </c>
      <c r="AK16">
        <v>1.0900000000000001</v>
      </c>
      <c r="AL16">
        <v>1.1599999999999999</v>
      </c>
      <c r="AM16">
        <v>1.24</v>
      </c>
      <c r="AN16">
        <v>1.3</v>
      </c>
      <c r="AO16">
        <v>1.36</v>
      </c>
      <c r="AP16">
        <v>1.44</v>
      </c>
      <c r="AQ16">
        <v>1.6</v>
      </c>
      <c r="AR16">
        <v>1.75</v>
      </c>
      <c r="AS16">
        <v>1.84</v>
      </c>
      <c r="AT16">
        <v>2.02</v>
      </c>
      <c r="AU16">
        <v>2.08</v>
      </c>
    </row>
    <row r="17" spans="1:47">
      <c r="A17" s="6" t="s">
        <v>23</v>
      </c>
      <c r="B17" s="26">
        <v>0.3</v>
      </c>
      <c r="C17" s="27">
        <v>0.5</v>
      </c>
      <c r="D17" s="26">
        <v>0.5</v>
      </c>
      <c r="E17" s="27">
        <v>0.6</v>
      </c>
      <c r="F17" s="26">
        <v>0.7</v>
      </c>
      <c r="G17" s="27">
        <v>0.8</v>
      </c>
      <c r="H17" s="26">
        <v>0.9</v>
      </c>
      <c r="I17" s="27">
        <v>0.9</v>
      </c>
      <c r="J17" s="26">
        <v>1</v>
      </c>
      <c r="K17" s="27">
        <v>1.1000000000000001</v>
      </c>
      <c r="L17" s="26">
        <v>1.2</v>
      </c>
      <c r="M17" s="27">
        <v>1.2</v>
      </c>
      <c r="N17" s="26">
        <v>1.4</v>
      </c>
      <c r="O17" s="27">
        <v>1.4</v>
      </c>
      <c r="P17" s="26">
        <v>1.5</v>
      </c>
      <c r="Q17" s="27">
        <v>1.6</v>
      </c>
      <c r="R17" s="26">
        <v>1.7</v>
      </c>
      <c r="S17" s="27">
        <v>1.8</v>
      </c>
      <c r="T17" s="26">
        <v>1.9</v>
      </c>
      <c r="U17" s="27">
        <v>2.1</v>
      </c>
      <c r="V17" s="9">
        <v>2.1</v>
      </c>
      <c r="Z17">
        <v>3.17</v>
      </c>
      <c r="AA17">
        <v>0.26</v>
      </c>
      <c r="AB17">
        <v>0.41</v>
      </c>
      <c r="AC17">
        <v>0.5</v>
      </c>
      <c r="AD17">
        <v>0.59</v>
      </c>
      <c r="AE17">
        <v>0.67</v>
      </c>
      <c r="AF17">
        <v>0.71</v>
      </c>
      <c r="AG17">
        <v>0.8</v>
      </c>
      <c r="AH17">
        <v>0.87</v>
      </c>
      <c r="AI17">
        <v>0.94</v>
      </c>
      <c r="AJ17">
        <v>1.03</v>
      </c>
      <c r="AK17">
        <v>1.0900000000000001</v>
      </c>
      <c r="AL17">
        <v>1.1599999999999999</v>
      </c>
      <c r="AM17">
        <v>1.25</v>
      </c>
      <c r="AN17">
        <v>1.31</v>
      </c>
      <c r="AO17">
        <v>1.37</v>
      </c>
      <c r="AP17">
        <v>1.45</v>
      </c>
      <c r="AQ17">
        <v>1.61</v>
      </c>
      <c r="AR17">
        <v>1.75</v>
      </c>
      <c r="AS17">
        <v>1.85</v>
      </c>
      <c r="AT17">
        <v>2.02</v>
      </c>
      <c r="AU17">
        <v>2.08</v>
      </c>
    </row>
    <row r="18" spans="1:47" ht="17" thickBot="1">
      <c r="A18" s="10" t="s">
        <v>24</v>
      </c>
      <c r="B18" s="29">
        <v>0.3</v>
      </c>
      <c r="C18" s="30">
        <v>0.5</v>
      </c>
      <c r="D18" s="29">
        <v>0.6</v>
      </c>
      <c r="E18" s="30">
        <v>0.6</v>
      </c>
      <c r="F18" s="29">
        <v>0.7</v>
      </c>
      <c r="G18" s="30">
        <v>0.8</v>
      </c>
      <c r="H18" s="29">
        <v>0.9</v>
      </c>
      <c r="I18" s="30">
        <v>1</v>
      </c>
      <c r="J18" s="29">
        <v>1</v>
      </c>
      <c r="K18" s="30">
        <v>1.1000000000000001</v>
      </c>
      <c r="L18" s="29">
        <v>1.2</v>
      </c>
      <c r="M18" s="30">
        <v>1.3</v>
      </c>
      <c r="N18" s="29">
        <v>1.4</v>
      </c>
      <c r="O18" s="30">
        <v>1.4</v>
      </c>
      <c r="P18" s="29">
        <v>1.5</v>
      </c>
      <c r="Q18" s="30">
        <v>1.6</v>
      </c>
      <c r="R18" s="29">
        <v>1.7</v>
      </c>
      <c r="S18" s="30">
        <v>1.9</v>
      </c>
      <c r="T18" s="29">
        <v>1.9</v>
      </c>
      <c r="U18" s="30">
        <v>2.1</v>
      </c>
      <c r="V18" s="13">
        <v>2.2000000000000002</v>
      </c>
      <c r="Z18">
        <v>3.25</v>
      </c>
      <c r="AA18">
        <v>0.26</v>
      </c>
      <c r="AB18">
        <v>0.41</v>
      </c>
      <c r="AC18">
        <v>0.5</v>
      </c>
      <c r="AD18">
        <v>0.6</v>
      </c>
      <c r="AE18">
        <v>0.67</v>
      </c>
      <c r="AF18">
        <v>0.71</v>
      </c>
      <c r="AG18">
        <v>0.81</v>
      </c>
      <c r="AH18">
        <v>0.87</v>
      </c>
      <c r="AI18">
        <v>0.94</v>
      </c>
      <c r="AJ18">
        <v>1.03</v>
      </c>
      <c r="AK18">
        <v>1.0900000000000001</v>
      </c>
      <c r="AL18">
        <v>1.17</v>
      </c>
      <c r="AM18">
        <v>1.26</v>
      </c>
      <c r="AN18">
        <v>1.31</v>
      </c>
      <c r="AO18">
        <v>1.38</v>
      </c>
      <c r="AP18">
        <v>1.46</v>
      </c>
      <c r="AQ18">
        <v>1.61</v>
      </c>
      <c r="AR18">
        <v>1.76</v>
      </c>
      <c r="AS18">
        <v>1.85</v>
      </c>
      <c r="AT18">
        <v>2.0299999999999998</v>
      </c>
      <c r="AU18">
        <v>2.09</v>
      </c>
    </row>
    <row r="19" spans="1:47">
      <c r="A19" s="6" t="s">
        <v>28</v>
      </c>
      <c r="B19" s="26">
        <v>0.3</v>
      </c>
      <c r="C19" s="27">
        <v>0.5</v>
      </c>
      <c r="D19" s="26">
        <v>0.6</v>
      </c>
      <c r="E19" s="27">
        <v>0.7</v>
      </c>
      <c r="F19" s="26">
        <v>0.7</v>
      </c>
      <c r="G19" s="27">
        <v>0.8</v>
      </c>
      <c r="H19" s="26">
        <v>0.9</v>
      </c>
      <c r="I19" s="27">
        <v>1</v>
      </c>
      <c r="J19" s="26">
        <v>1.1000000000000001</v>
      </c>
      <c r="K19" s="27">
        <v>1.1000000000000001</v>
      </c>
      <c r="L19" s="26">
        <v>1.2</v>
      </c>
      <c r="M19" s="27">
        <v>1.3</v>
      </c>
      <c r="N19" s="26">
        <v>1.4</v>
      </c>
      <c r="O19" s="27">
        <v>1.4</v>
      </c>
      <c r="P19" s="26">
        <v>1.5</v>
      </c>
      <c r="Q19" s="27">
        <v>1.6</v>
      </c>
      <c r="R19" s="26">
        <v>1.7</v>
      </c>
      <c r="S19" s="27">
        <v>1.9</v>
      </c>
      <c r="T19" s="26">
        <v>2</v>
      </c>
      <c r="U19" s="27">
        <v>2.1</v>
      </c>
      <c r="V19" s="9">
        <v>2.2000000000000002</v>
      </c>
      <c r="Z19">
        <v>3.33</v>
      </c>
      <c r="AA19">
        <v>0.27</v>
      </c>
      <c r="AB19">
        <v>0.41</v>
      </c>
      <c r="AC19">
        <v>0.5</v>
      </c>
      <c r="AD19">
        <v>0.6</v>
      </c>
      <c r="AE19">
        <v>0.67</v>
      </c>
      <c r="AF19">
        <v>0.72</v>
      </c>
      <c r="AG19">
        <v>0.81</v>
      </c>
      <c r="AH19">
        <v>0.88</v>
      </c>
      <c r="AI19">
        <v>0.95</v>
      </c>
      <c r="AJ19">
        <v>1.04</v>
      </c>
      <c r="AK19">
        <v>1.1000000000000001</v>
      </c>
      <c r="AL19">
        <v>1.17</v>
      </c>
      <c r="AM19">
        <v>1.26</v>
      </c>
      <c r="AN19">
        <v>1.32</v>
      </c>
      <c r="AO19">
        <v>1.38</v>
      </c>
      <c r="AP19">
        <v>1.46</v>
      </c>
      <c r="AQ19">
        <v>1.62</v>
      </c>
      <c r="AR19">
        <v>1.77</v>
      </c>
      <c r="AS19">
        <v>1.86</v>
      </c>
      <c r="AT19">
        <v>2.0299999999999998</v>
      </c>
      <c r="AU19">
        <v>2.09</v>
      </c>
    </row>
    <row r="20" spans="1:47">
      <c r="A20" s="6" t="s">
        <v>22</v>
      </c>
      <c r="B20" s="26">
        <v>0.3</v>
      </c>
      <c r="C20" s="27">
        <v>0.5</v>
      </c>
      <c r="D20" s="26">
        <v>0.6</v>
      </c>
      <c r="E20" s="27">
        <v>0.7</v>
      </c>
      <c r="F20" s="26">
        <v>0.7</v>
      </c>
      <c r="G20" s="27">
        <v>0.8</v>
      </c>
      <c r="H20" s="26">
        <v>0.9</v>
      </c>
      <c r="I20" s="27">
        <v>1</v>
      </c>
      <c r="J20" s="26">
        <v>1.1000000000000001</v>
      </c>
      <c r="K20" s="27">
        <v>1.2</v>
      </c>
      <c r="L20" s="26">
        <v>1.2</v>
      </c>
      <c r="M20" s="27">
        <v>1.3</v>
      </c>
      <c r="N20" s="26">
        <v>1.4</v>
      </c>
      <c r="O20" s="27">
        <v>1.5</v>
      </c>
      <c r="P20" s="26">
        <v>1.5</v>
      </c>
      <c r="Q20" s="27">
        <v>1.6</v>
      </c>
      <c r="R20" s="26">
        <v>1.7</v>
      </c>
      <c r="S20" s="27">
        <v>1.9</v>
      </c>
      <c r="T20" s="26">
        <v>2</v>
      </c>
      <c r="U20" s="27">
        <v>2.1</v>
      </c>
      <c r="V20" s="9">
        <v>2.2000000000000002</v>
      </c>
      <c r="Z20">
        <v>3.42</v>
      </c>
      <c r="AA20">
        <v>0.27</v>
      </c>
      <c r="AB20">
        <v>0.42</v>
      </c>
      <c r="AC20">
        <v>0.5</v>
      </c>
      <c r="AD20">
        <v>0.6</v>
      </c>
      <c r="AE20">
        <v>0.67</v>
      </c>
      <c r="AF20">
        <v>0.72</v>
      </c>
      <c r="AG20">
        <v>0.82</v>
      </c>
      <c r="AH20">
        <v>0.88</v>
      </c>
      <c r="AI20">
        <v>0.95</v>
      </c>
      <c r="AJ20">
        <v>1.04</v>
      </c>
      <c r="AK20">
        <v>1.1000000000000001</v>
      </c>
      <c r="AL20">
        <v>1.18</v>
      </c>
      <c r="AM20">
        <v>1.27</v>
      </c>
      <c r="AN20">
        <v>1.33</v>
      </c>
      <c r="AO20">
        <v>1.39</v>
      </c>
      <c r="AP20">
        <v>1.47</v>
      </c>
      <c r="AQ20">
        <v>1.62</v>
      </c>
      <c r="AR20">
        <v>1.77</v>
      </c>
      <c r="AS20">
        <v>1.86</v>
      </c>
      <c r="AT20">
        <v>2.0299999999999998</v>
      </c>
      <c r="AU20">
        <v>2.09</v>
      </c>
    </row>
    <row r="21" spans="1:47">
      <c r="A21" s="6" t="s">
        <v>23</v>
      </c>
      <c r="B21" s="26">
        <v>0.4</v>
      </c>
      <c r="C21" s="27">
        <v>0.5</v>
      </c>
      <c r="D21" s="26">
        <v>0.6</v>
      </c>
      <c r="E21" s="27">
        <v>0.7</v>
      </c>
      <c r="F21" s="26">
        <v>0.8</v>
      </c>
      <c r="G21" s="27">
        <v>0.8</v>
      </c>
      <c r="H21" s="26">
        <v>0.9</v>
      </c>
      <c r="I21" s="27">
        <v>1</v>
      </c>
      <c r="J21" s="26">
        <v>1.1000000000000001</v>
      </c>
      <c r="K21" s="27">
        <v>1.2</v>
      </c>
      <c r="L21" s="26">
        <v>1.2</v>
      </c>
      <c r="M21" s="27">
        <v>1.3</v>
      </c>
      <c r="N21" s="26">
        <v>1.4</v>
      </c>
      <c r="O21" s="27">
        <v>1.5</v>
      </c>
      <c r="P21" s="26">
        <v>1.6</v>
      </c>
      <c r="Q21" s="27">
        <v>1.7</v>
      </c>
      <c r="R21" s="26">
        <v>1.8</v>
      </c>
      <c r="S21" s="27">
        <v>1.9</v>
      </c>
      <c r="T21" s="26">
        <v>2</v>
      </c>
      <c r="U21" s="27">
        <v>2.1</v>
      </c>
      <c r="V21" s="9">
        <v>2.2000000000000002</v>
      </c>
      <c r="Z21">
        <v>3.5</v>
      </c>
      <c r="AA21">
        <v>0.28000000000000003</v>
      </c>
      <c r="AB21">
        <v>0.42</v>
      </c>
      <c r="AC21">
        <v>0.51</v>
      </c>
      <c r="AD21">
        <v>0.6</v>
      </c>
      <c r="AE21">
        <v>0.68</v>
      </c>
      <c r="AF21">
        <v>0.73</v>
      </c>
      <c r="AG21">
        <v>0.82</v>
      </c>
      <c r="AH21">
        <v>0.89</v>
      </c>
      <c r="AI21">
        <v>0.96</v>
      </c>
      <c r="AJ21">
        <v>1.05</v>
      </c>
      <c r="AK21">
        <v>1.1100000000000001</v>
      </c>
      <c r="AL21">
        <v>1.19</v>
      </c>
      <c r="AM21">
        <v>1.28</v>
      </c>
      <c r="AN21">
        <v>1.33</v>
      </c>
      <c r="AO21">
        <v>1.4</v>
      </c>
      <c r="AP21">
        <v>1.48</v>
      </c>
      <c r="AQ21">
        <v>1.63</v>
      </c>
      <c r="AR21">
        <v>1.78</v>
      </c>
      <c r="AS21">
        <v>1.87</v>
      </c>
      <c r="AT21">
        <v>2.04</v>
      </c>
      <c r="AU21">
        <v>2.1</v>
      </c>
    </row>
    <row r="22" spans="1:47" ht="17" thickBot="1">
      <c r="A22" s="10" t="s">
        <v>24</v>
      </c>
      <c r="B22" s="29">
        <v>0.4</v>
      </c>
      <c r="C22" s="30">
        <v>0.5</v>
      </c>
      <c r="D22" s="29">
        <v>0.6</v>
      </c>
      <c r="E22" s="30">
        <v>0.7</v>
      </c>
      <c r="F22" s="29">
        <v>0.8</v>
      </c>
      <c r="G22" s="30">
        <v>0.8</v>
      </c>
      <c r="H22" s="29">
        <v>1</v>
      </c>
      <c r="I22" s="30">
        <v>1</v>
      </c>
      <c r="J22" s="29">
        <v>1.1000000000000001</v>
      </c>
      <c r="K22" s="30">
        <v>1.2</v>
      </c>
      <c r="L22" s="29">
        <v>1.3</v>
      </c>
      <c r="M22" s="30">
        <v>1.3</v>
      </c>
      <c r="N22" s="29">
        <v>1.5</v>
      </c>
      <c r="O22" s="30">
        <v>1.5</v>
      </c>
      <c r="P22" s="29">
        <v>1.6</v>
      </c>
      <c r="Q22" s="30">
        <v>1.7</v>
      </c>
      <c r="R22" s="29">
        <v>1.8</v>
      </c>
      <c r="S22" s="30">
        <v>1.9</v>
      </c>
      <c r="T22" s="29">
        <v>2</v>
      </c>
      <c r="U22" s="30">
        <v>2.1</v>
      </c>
      <c r="V22" s="13">
        <v>2.2000000000000002</v>
      </c>
      <c r="Z22">
        <v>3.58</v>
      </c>
      <c r="AA22">
        <v>0.28000000000000003</v>
      </c>
      <c r="AB22">
        <v>0.42</v>
      </c>
      <c r="AC22">
        <v>0.51</v>
      </c>
      <c r="AD22">
        <v>0.61</v>
      </c>
      <c r="AE22">
        <v>0.68</v>
      </c>
      <c r="AF22">
        <v>0.73</v>
      </c>
      <c r="AG22">
        <v>0.82</v>
      </c>
      <c r="AH22">
        <v>0.89</v>
      </c>
      <c r="AI22">
        <v>0.96</v>
      </c>
      <c r="AJ22">
        <v>1.05</v>
      </c>
      <c r="AK22">
        <v>1.1100000000000001</v>
      </c>
      <c r="AL22">
        <v>1.19</v>
      </c>
      <c r="AM22">
        <v>1.28</v>
      </c>
      <c r="AN22">
        <v>1.34</v>
      </c>
      <c r="AO22">
        <v>1.41</v>
      </c>
      <c r="AP22">
        <v>1.49</v>
      </c>
      <c r="AQ22">
        <v>1.64</v>
      </c>
      <c r="AR22">
        <v>1.79</v>
      </c>
      <c r="AS22">
        <v>1.87</v>
      </c>
      <c r="AT22">
        <v>2.04</v>
      </c>
      <c r="AU22">
        <v>2.1</v>
      </c>
    </row>
    <row r="23" spans="1:47">
      <c r="A23" s="6" t="s">
        <v>29</v>
      </c>
      <c r="B23" s="26">
        <v>0.4</v>
      </c>
      <c r="C23" s="27">
        <v>0.5</v>
      </c>
      <c r="D23" s="26">
        <v>0.6</v>
      </c>
      <c r="E23" s="27">
        <v>0.7</v>
      </c>
      <c r="F23" s="26">
        <v>0.8</v>
      </c>
      <c r="G23" s="27">
        <v>0.9</v>
      </c>
      <c r="H23" s="26">
        <v>1</v>
      </c>
      <c r="I23" s="27">
        <v>1</v>
      </c>
      <c r="J23" s="26">
        <v>1.1000000000000001</v>
      </c>
      <c r="K23" s="27">
        <v>1.2</v>
      </c>
      <c r="L23" s="26">
        <v>1.3</v>
      </c>
      <c r="M23" s="27">
        <v>1.4</v>
      </c>
      <c r="N23" s="26">
        <v>1.5</v>
      </c>
      <c r="O23" s="27">
        <v>1.5</v>
      </c>
      <c r="P23" s="26">
        <v>1.6</v>
      </c>
      <c r="Q23" s="27">
        <v>1.7</v>
      </c>
      <c r="R23" s="26">
        <v>1.8</v>
      </c>
      <c r="S23" s="27">
        <v>1.9</v>
      </c>
      <c r="T23" s="26">
        <v>2</v>
      </c>
      <c r="U23" s="27">
        <v>2.1</v>
      </c>
      <c r="V23" s="9">
        <v>2.2000000000000002</v>
      </c>
      <c r="Z23">
        <v>3.67</v>
      </c>
      <c r="AA23">
        <v>0.28999999999999998</v>
      </c>
      <c r="AB23">
        <v>0.43</v>
      </c>
      <c r="AC23">
        <v>0.51</v>
      </c>
      <c r="AD23">
        <v>0.61</v>
      </c>
      <c r="AE23">
        <v>0.68</v>
      </c>
      <c r="AF23">
        <v>0.73</v>
      </c>
      <c r="AG23">
        <v>0.83</v>
      </c>
      <c r="AH23">
        <v>0.9</v>
      </c>
      <c r="AI23">
        <v>0.97</v>
      </c>
      <c r="AJ23">
        <v>1.06</v>
      </c>
      <c r="AK23">
        <v>1.1200000000000001</v>
      </c>
      <c r="AL23">
        <v>1.2</v>
      </c>
      <c r="AM23">
        <v>1.29</v>
      </c>
      <c r="AN23">
        <v>1.35</v>
      </c>
      <c r="AO23">
        <v>1.41</v>
      </c>
      <c r="AP23">
        <v>1.5</v>
      </c>
      <c r="AQ23">
        <v>1.64</v>
      </c>
      <c r="AR23">
        <v>1.79</v>
      </c>
      <c r="AS23">
        <v>1.88</v>
      </c>
      <c r="AT23">
        <v>2.04</v>
      </c>
      <c r="AU23">
        <v>2.11</v>
      </c>
    </row>
    <row r="24" spans="1:47">
      <c r="A24" s="6" t="s">
        <v>22</v>
      </c>
      <c r="B24" s="26">
        <v>0.4</v>
      </c>
      <c r="C24" s="27">
        <v>0.5</v>
      </c>
      <c r="D24" s="26">
        <v>0.6</v>
      </c>
      <c r="E24" s="27">
        <v>0.7</v>
      </c>
      <c r="F24" s="26">
        <v>0.8</v>
      </c>
      <c r="G24" s="27">
        <v>0.9</v>
      </c>
      <c r="H24" s="26">
        <v>1</v>
      </c>
      <c r="I24" s="27">
        <v>1.1000000000000001</v>
      </c>
      <c r="J24" s="26">
        <v>1.1000000000000001</v>
      </c>
      <c r="K24" s="27">
        <v>1.2</v>
      </c>
      <c r="L24" s="26">
        <v>1.3</v>
      </c>
      <c r="M24" s="27">
        <v>1.4</v>
      </c>
      <c r="N24" s="26">
        <v>1.5</v>
      </c>
      <c r="O24" s="27">
        <v>1.5</v>
      </c>
      <c r="P24" s="26">
        <v>1.6</v>
      </c>
      <c r="Q24" s="27">
        <v>1.7</v>
      </c>
      <c r="R24" s="26">
        <v>1.8</v>
      </c>
      <c r="S24" s="27">
        <v>2</v>
      </c>
      <c r="T24" s="26">
        <v>2</v>
      </c>
      <c r="U24" s="27">
        <v>2.1</v>
      </c>
      <c r="V24" s="9">
        <v>2.2000000000000002</v>
      </c>
      <c r="Z24">
        <v>3.75</v>
      </c>
      <c r="AA24">
        <v>0.28999999999999998</v>
      </c>
      <c r="AB24">
        <v>0.43</v>
      </c>
      <c r="AC24">
        <v>0.52</v>
      </c>
      <c r="AD24">
        <v>0.61</v>
      </c>
      <c r="AE24">
        <v>0.68</v>
      </c>
      <c r="AF24">
        <v>0.74</v>
      </c>
      <c r="AG24">
        <v>0.83</v>
      </c>
      <c r="AH24">
        <v>0.9</v>
      </c>
      <c r="AI24">
        <v>0.98</v>
      </c>
      <c r="AJ24">
        <v>1.06</v>
      </c>
      <c r="AK24">
        <v>1.1200000000000001</v>
      </c>
      <c r="AL24">
        <v>1.2</v>
      </c>
      <c r="AM24">
        <v>1.3</v>
      </c>
      <c r="AN24">
        <v>1.35</v>
      </c>
      <c r="AO24">
        <v>1.42</v>
      </c>
      <c r="AP24">
        <v>1.5</v>
      </c>
      <c r="AQ24">
        <v>1.65</v>
      </c>
      <c r="AR24">
        <v>1.8</v>
      </c>
      <c r="AS24">
        <v>1.88</v>
      </c>
      <c r="AT24">
        <v>2.0499999999999998</v>
      </c>
      <c r="AU24">
        <v>2.11</v>
      </c>
    </row>
    <row r="25" spans="1:47">
      <c r="A25" s="6" t="s">
        <v>23</v>
      </c>
      <c r="B25" s="26">
        <v>0.4</v>
      </c>
      <c r="C25" s="27">
        <v>0.5</v>
      </c>
      <c r="D25" s="26">
        <v>0.7</v>
      </c>
      <c r="E25" s="27">
        <v>0.7</v>
      </c>
      <c r="F25" s="26">
        <v>0.8</v>
      </c>
      <c r="G25" s="27">
        <v>0.9</v>
      </c>
      <c r="H25" s="26">
        <v>1</v>
      </c>
      <c r="I25" s="27">
        <v>1.1000000000000001</v>
      </c>
      <c r="J25" s="26">
        <v>1.2</v>
      </c>
      <c r="K25" s="27">
        <v>1.2</v>
      </c>
      <c r="L25" s="26">
        <v>1.3</v>
      </c>
      <c r="M25" s="27">
        <v>1.4</v>
      </c>
      <c r="N25" s="26">
        <v>1.5</v>
      </c>
      <c r="O25" s="27">
        <v>1.5</v>
      </c>
      <c r="P25" s="26">
        <v>1.6</v>
      </c>
      <c r="Q25" s="27">
        <v>1.7</v>
      </c>
      <c r="R25" s="26">
        <v>1.8</v>
      </c>
      <c r="S25" s="27">
        <v>2</v>
      </c>
      <c r="T25" s="26">
        <v>2</v>
      </c>
      <c r="U25" s="27">
        <v>2.1</v>
      </c>
      <c r="V25" s="9">
        <v>2.2000000000000002</v>
      </c>
      <c r="Z25">
        <v>3.83</v>
      </c>
      <c r="AA25">
        <v>0.28999999999999998</v>
      </c>
      <c r="AB25">
        <v>0.43</v>
      </c>
      <c r="AC25">
        <v>0.52</v>
      </c>
      <c r="AD25">
        <v>0.61</v>
      </c>
      <c r="AE25">
        <v>0.69</v>
      </c>
      <c r="AF25">
        <v>0.74</v>
      </c>
      <c r="AG25">
        <v>0.84</v>
      </c>
      <c r="AH25">
        <v>0.91</v>
      </c>
      <c r="AI25">
        <v>0.98</v>
      </c>
      <c r="AJ25">
        <v>1.07</v>
      </c>
      <c r="AK25">
        <v>1.1299999999999999</v>
      </c>
      <c r="AL25">
        <v>1.21</v>
      </c>
      <c r="AM25">
        <v>1.3</v>
      </c>
      <c r="AN25">
        <v>1.36</v>
      </c>
      <c r="AO25">
        <v>1.43</v>
      </c>
      <c r="AP25">
        <v>1.51</v>
      </c>
      <c r="AQ25">
        <v>1.65</v>
      </c>
      <c r="AR25">
        <v>1.8</v>
      </c>
      <c r="AS25">
        <v>1.89</v>
      </c>
      <c r="AT25">
        <v>2.0499999999999998</v>
      </c>
      <c r="AU25">
        <v>2.11</v>
      </c>
    </row>
    <row r="26" spans="1:47" ht="17" thickBot="1">
      <c r="A26" s="10" t="s">
        <v>24</v>
      </c>
      <c r="B26" s="29">
        <v>0.4</v>
      </c>
      <c r="C26" s="30">
        <v>0.5</v>
      </c>
      <c r="D26" s="29">
        <v>0.7</v>
      </c>
      <c r="E26" s="30">
        <v>0.7</v>
      </c>
      <c r="F26" s="29">
        <v>0.8</v>
      </c>
      <c r="G26" s="30">
        <v>0.9</v>
      </c>
      <c r="H26" s="29">
        <v>1</v>
      </c>
      <c r="I26" s="30">
        <v>1.1000000000000001</v>
      </c>
      <c r="J26" s="29">
        <v>1.2</v>
      </c>
      <c r="K26" s="30">
        <v>1.3</v>
      </c>
      <c r="L26" s="29">
        <v>1.3</v>
      </c>
      <c r="M26" s="30">
        <v>1.4</v>
      </c>
      <c r="N26" s="29">
        <v>1.5</v>
      </c>
      <c r="O26" s="30">
        <v>1.6</v>
      </c>
      <c r="P26" s="29">
        <v>1.7</v>
      </c>
      <c r="Q26" s="30">
        <v>1.8</v>
      </c>
      <c r="R26" s="29">
        <v>1.8</v>
      </c>
      <c r="S26" s="30">
        <v>2</v>
      </c>
      <c r="T26" s="29">
        <v>2</v>
      </c>
      <c r="U26" s="30">
        <v>2.2000000000000002</v>
      </c>
      <c r="V26" s="13">
        <v>2.2999999999999998</v>
      </c>
      <c r="Z26">
        <v>3.92</v>
      </c>
      <c r="AA26">
        <v>0.3</v>
      </c>
      <c r="AB26">
        <v>0.44</v>
      </c>
      <c r="AC26">
        <v>0.52</v>
      </c>
      <c r="AD26">
        <v>0.62</v>
      </c>
      <c r="AE26">
        <v>0.69</v>
      </c>
      <c r="AF26">
        <v>0.74</v>
      </c>
      <c r="AG26">
        <v>0.84</v>
      </c>
      <c r="AH26">
        <v>0.91</v>
      </c>
      <c r="AI26">
        <v>0.99</v>
      </c>
      <c r="AJ26">
        <v>1.08</v>
      </c>
      <c r="AK26">
        <v>1.1299999999999999</v>
      </c>
      <c r="AL26">
        <v>1.21</v>
      </c>
      <c r="AM26">
        <v>1.31</v>
      </c>
      <c r="AN26">
        <v>1.37</v>
      </c>
      <c r="AO26">
        <v>1.43</v>
      </c>
      <c r="AP26">
        <v>1.52</v>
      </c>
      <c r="AQ26">
        <v>1.66</v>
      </c>
      <c r="AR26">
        <v>1.81</v>
      </c>
      <c r="AS26">
        <v>1.89</v>
      </c>
      <c r="AT26">
        <v>2.0499999999999998</v>
      </c>
      <c r="AU26">
        <v>2.12</v>
      </c>
    </row>
    <row r="27" spans="1:47">
      <c r="A27" s="6" t="s">
        <v>30</v>
      </c>
      <c r="B27" s="26">
        <v>0.4</v>
      </c>
      <c r="C27" s="27">
        <v>0.5</v>
      </c>
      <c r="D27" s="26">
        <v>0.7</v>
      </c>
      <c r="E27" s="27">
        <v>0.8</v>
      </c>
      <c r="F27" s="26">
        <v>0.8</v>
      </c>
      <c r="G27" s="27">
        <v>0.9</v>
      </c>
      <c r="H27" s="26">
        <v>1.1000000000000001</v>
      </c>
      <c r="I27" s="27">
        <v>1.1000000000000001</v>
      </c>
      <c r="J27" s="26">
        <v>1.2</v>
      </c>
      <c r="K27" s="27">
        <v>1.3</v>
      </c>
      <c r="L27" s="26">
        <v>1.3</v>
      </c>
      <c r="M27" s="27">
        <v>1.4</v>
      </c>
      <c r="N27" s="26">
        <v>1.5</v>
      </c>
      <c r="O27" s="27">
        <v>1.6</v>
      </c>
      <c r="P27" s="26">
        <v>1.7</v>
      </c>
      <c r="Q27" s="27">
        <v>1.8</v>
      </c>
      <c r="R27" s="26">
        <v>1.8</v>
      </c>
      <c r="S27" s="27">
        <v>2</v>
      </c>
      <c r="T27" s="26">
        <v>2.1</v>
      </c>
      <c r="U27" s="27">
        <v>2.2000000000000002</v>
      </c>
      <c r="V27" s="9">
        <v>2.2999999999999998</v>
      </c>
      <c r="Z27">
        <v>4</v>
      </c>
      <c r="AA27">
        <v>0.3</v>
      </c>
      <c r="AB27">
        <v>0.44</v>
      </c>
      <c r="AC27">
        <v>0.53</v>
      </c>
      <c r="AD27">
        <v>0.62</v>
      </c>
      <c r="AE27">
        <v>0.69</v>
      </c>
      <c r="AF27">
        <v>0.75</v>
      </c>
      <c r="AG27">
        <v>0.85</v>
      </c>
      <c r="AH27">
        <v>0.92</v>
      </c>
      <c r="AI27">
        <v>0.99</v>
      </c>
      <c r="AJ27">
        <v>1.08</v>
      </c>
      <c r="AK27">
        <v>1.1399999999999999</v>
      </c>
      <c r="AL27">
        <v>1.22</v>
      </c>
      <c r="AM27">
        <v>1.32</v>
      </c>
      <c r="AN27">
        <v>1.37</v>
      </c>
      <c r="AO27">
        <v>1.44</v>
      </c>
      <c r="AP27">
        <v>1.53</v>
      </c>
      <c r="AQ27">
        <v>1.67</v>
      </c>
      <c r="AR27">
        <v>1.82</v>
      </c>
      <c r="AS27">
        <v>1.9</v>
      </c>
      <c r="AT27">
        <v>2.06</v>
      </c>
      <c r="AU27">
        <v>2.12</v>
      </c>
    </row>
    <row r="28" spans="1:47">
      <c r="A28" s="6" t="s">
        <v>22</v>
      </c>
      <c r="B28" s="26">
        <v>0.3</v>
      </c>
      <c r="C28" s="27">
        <v>0.5</v>
      </c>
      <c r="D28" s="26">
        <v>0.7</v>
      </c>
      <c r="E28" s="27">
        <v>0.8</v>
      </c>
      <c r="F28" s="26">
        <v>0.9</v>
      </c>
      <c r="G28" s="27">
        <v>1</v>
      </c>
      <c r="H28" s="26">
        <v>1.1000000000000001</v>
      </c>
      <c r="I28" s="27">
        <v>1.1000000000000001</v>
      </c>
      <c r="J28" s="26">
        <v>1.2</v>
      </c>
      <c r="K28" s="27">
        <v>1.3</v>
      </c>
      <c r="L28" s="26">
        <v>1.4</v>
      </c>
      <c r="M28" s="27">
        <v>1.4</v>
      </c>
      <c r="N28" s="26">
        <v>1.6</v>
      </c>
      <c r="O28" s="27">
        <v>1.6</v>
      </c>
      <c r="P28" s="26">
        <v>1.7</v>
      </c>
      <c r="Q28" s="27">
        <v>1.8</v>
      </c>
      <c r="R28" s="26">
        <v>1.9</v>
      </c>
      <c r="S28" s="27">
        <v>2</v>
      </c>
      <c r="T28" s="26">
        <v>2.1</v>
      </c>
      <c r="U28" s="27">
        <v>2.2000000000000002</v>
      </c>
      <c r="V28" s="9">
        <v>2.2999999999999998</v>
      </c>
      <c r="Z28">
        <v>4.08</v>
      </c>
      <c r="AA28">
        <v>0.31</v>
      </c>
      <c r="AB28">
        <v>0.44</v>
      </c>
      <c r="AC28">
        <v>0.53</v>
      </c>
      <c r="AD28">
        <v>0.62</v>
      </c>
      <c r="AE28">
        <v>0.7</v>
      </c>
      <c r="AF28">
        <v>0.75</v>
      </c>
      <c r="AG28">
        <v>0.85</v>
      </c>
      <c r="AH28">
        <v>0.92</v>
      </c>
      <c r="AI28">
        <v>1</v>
      </c>
      <c r="AJ28">
        <v>1.0900000000000001</v>
      </c>
      <c r="AK28">
        <v>1.1399999999999999</v>
      </c>
      <c r="AL28">
        <v>1.23</v>
      </c>
      <c r="AM28">
        <v>1.32</v>
      </c>
      <c r="AN28">
        <v>1.38</v>
      </c>
      <c r="AO28">
        <v>1.45</v>
      </c>
      <c r="AP28">
        <v>1.53</v>
      </c>
      <c r="AQ28">
        <v>1.67</v>
      </c>
      <c r="AR28">
        <v>1.82</v>
      </c>
      <c r="AS28">
        <v>1.9</v>
      </c>
      <c r="AT28">
        <v>2.06</v>
      </c>
      <c r="AU28">
        <v>2.13</v>
      </c>
    </row>
    <row r="29" spans="1:47">
      <c r="A29" s="6" t="s">
        <v>23</v>
      </c>
      <c r="B29" s="26">
        <v>0.3</v>
      </c>
      <c r="C29" s="27">
        <v>0.4</v>
      </c>
      <c r="D29" s="26">
        <v>0.7</v>
      </c>
      <c r="E29" s="27">
        <v>0.8</v>
      </c>
      <c r="F29" s="26">
        <v>0.9</v>
      </c>
      <c r="G29" s="27">
        <v>1</v>
      </c>
      <c r="H29" s="26">
        <v>1.1000000000000001</v>
      </c>
      <c r="I29" s="27">
        <v>1.2</v>
      </c>
      <c r="J29" s="26">
        <v>1.2</v>
      </c>
      <c r="K29" s="27">
        <v>1.3</v>
      </c>
      <c r="L29" s="26">
        <v>1.4</v>
      </c>
      <c r="M29" s="27">
        <v>1.5</v>
      </c>
      <c r="N29" s="26">
        <v>1.6</v>
      </c>
      <c r="O29" s="27">
        <v>1.6</v>
      </c>
      <c r="P29" s="26">
        <v>1.7</v>
      </c>
      <c r="Q29" s="27">
        <v>1.8</v>
      </c>
      <c r="R29" s="26">
        <v>1.9</v>
      </c>
      <c r="S29" s="27">
        <v>2</v>
      </c>
      <c r="T29" s="26">
        <v>2.1</v>
      </c>
      <c r="U29" s="27">
        <v>2.2000000000000002</v>
      </c>
      <c r="V29" s="9">
        <v>2.2999999999999998</v>
      </c>
      <c r="Z29">
        <v>4.17</v>
      </c>
      <c r="AA29">
        <v>0.31</v>
      </c>
      <c r="AB29">
        <v>0.45</v>
      </c>
      <c r="AC29">
        <v>0.53</v>
      </c>
      <c r="AD29">
        <v>0.62</v>
      </c>
      <c r="AE29">
        <v>0.7</v>
      </c>
      <c r="AF29">
        <v>0.76</v>
      </c>
      <c r="AG29">
        <v>0.86</v>
      </c>
      <c r="AH29">
        <v>0.93</v>
      </c>
      <c r="AI29">
        <v>1</v>
      </c>
      <c r="AJ29">
        <v>1.0900000000000001</v>
      </c>
      <c r="AK29">
        <v>1.1499999999999999</v>
      </c>
      <c r="AL29">
        <v>1.23</v>
      </c>
      <c r="AM29">
        <v>1.33</v>
      </c>
      <c r="AN29">
        <v>1.38</v>
      </c>
      <c r="AO29">
        <v>1.46</v>
      </c>
      <c r="AP29">
        <v>1.54</v>
      </c>
      <c r="AQ29">
        <v>1.68</v>
      </c>
      <c r="AR29">
        <v>1.83</v>
      </c>
      <c r="AS29">
        <v>1.91</v>
      </c>
      <c r="AT29">
        <v>2.06</v>
      </c>
      <c r="AU29">
        <v>2.13</v>
      </c>
    </row>
    <row r="30" spans="1:47" ht="17" thickBot="1">
      <c r="A30" s="10" t="s">
        <v>24</v>
      </c>
      <c r="B30" s="29">
        <v>0.3</v>
      </c>
      <c r="C30" s="30">
        <v>0.4</v>
      </c>
      <c r="D30" s="29">
        <v>0.7</v>
      </c>
      <c r="E30" s="30">
        <v>0.8</v>
      </c>
      <c r="F30" s="29">
        <v>0.9</v>
      </c>
      <c r="G30" s="30">
        <v>1</v>
      </c>
      <c r="H30" s="29">
        <v>1.1000000000000001</v>
      </c>
      <c r="I30" s="30">
        <v>1.2</v>
      </c>
      <c r="J30" s="29">
        <v>1.3</v>
      </c>
      <c r="K30" s="30">
        <v>1.3</v>
      </c>
      <c r="L30" s="29">
        <v>1.4</v>
      </c>
      <c r="M30" s="30">
        <v>1.5</v>
      </c>
      <c r="N30" s="29">
        <v>1.6</v>
      </c>
      <c r="O30" s="30">
        <v>1.6</v>
      </c>
      <c r="P30" s="29">
        <v>1.7</v>
      </c>
      <c r="Q30" s="30">
        <v>1.8</v>
      </c>
      <c r="R30" s="29">
        <v>1.9</v>
      </c>
      <c r="S30" s="30">
        <v>2</v>
      </c>
      <c r="T30" s="29">
        <v>2.1</v>
      </c>
      <c r="U30" s="30">
        <v>2.2000000000000002</v>
      </c>
      <c r="V30" s="13">
        <v>2.2999999999999998</v>
      </c>
      <c r="Z30">
        <v>4.25</v>
      </c>
      <c r="AA30">
        <v>0.31</v>
      </c>
      <c r="AB30">
        <v>0.45</v>
      </c>
      <c r="AC30">
        <v>0.54</v>
      </c>
      <c r="AD30">
        <v>0.63</v>
      </c>
      <c r="AE30">
        <v>0.7</v>
      </c>
      <c r="AF30">
        <v>0.76</v>
      </c>
      <c r="AG30">
        <v>0.86</v>
      </c>
      <c r="AH30">
        <v>0.93</v>
      </c>
      <c r="AI30">
        <v>1.01</v>
      </c>
      <c r="AJ30">
        <v>1.1000000000000001</v>
      </c>
      <c r="AK30">
        <v>1.1499999999999999</v>
      </c>
      <c r="AL30">
        <v>1.24</v>
      </c>
      <c r="AM30">
        <v>1.34</v>
      </c>
      <c r="AN30">
        <v>1.39</v>
      </c>
      <c r="AO30">
        <v>1.46</v>
      </c>
      <c r="AP30">
        <v>1.55</v>
      </c>
      <c r="AQ30">
        <v>1.68</v>
      </c>
      <c r="AR30">
        <v>1.83</v>
      </c>
      <c r="AS30">
        <v>1.91</v>
      </c>
      <c r="AT30">
        <v>2.0699999999999998</v>
      </c>
      <c r="AU30">
        <v>2.13</v>
      </c>
    </row>
    <row r="31" spans="1:47">
      <c r="A31" s="6" t="s">
        <v>31</v>
      </c>
      <c r="B31" s="26">
        <v>0.3</v>
      </c>
      <c r="C31" s="27">
        <v>0.4</v>
      </c>
      <c r="D31" s="26">
        <v>0.8</v>
      </c>
      <c r="E31" s="27">
        <v>0.8</v>
      </c>
      <c r="F31" s="26">
        <v>0.9</v>
      </c>
      <c r="G31" s="27">
        <v>1</v>
      </c>
      <c r="H31" s="26">
        <v>1.1000000000000001</v>
      </c>
      <c r="I31" s="27">
        <v>1.2</v>
      </c>
      <c r="J31" s="26">
        <v>1.3</v>
      </c>
      <c r="K31" s="27">
        <v>1.3</v>
      </c>
      <c r="L31" s="26">
        <v>1.4</v>
      </c>
      <c r="M31" s="27">
        <v>1.5</v>
      </c>
      <c r="N31" s="26">
        <v>1.6</v>
      </c>
      <c r="O31" s="27">
        <v>1.6</v>
      </c>
      <c r="P31" s="26">
        <v>1.7</v>
      </c>
      <c r="Q31" s="27">
        <v>1.8</v>
      </c>
      <c r="R31" s="26">
        <v>1.9</v>
      </c>
      <c r="S31" s="27">
        <v>2</v>
      </c>
      <c r="T31" s="26">
        <v>2.1</v>
      </c>
      <c r="U31" s="27">
        <v>2.2000000000000002</v>
      </c>
      <c r="V31" s="9">
        <v>2.2999999999999998</v>
      </c>
      <c r="Z31">
        <v>4.33</v>
      </c>
      <c r="AA31">
        <v>0.32</v>
      </c>
      <c r="AB31">
        <v>0.45</v>
      </c>
      <c r="AC31">
        <v>0.54</v>
      </c>
      <c r="AD31">
        <v>0.63</v>
      </c>
      <c r="AE31">
        <v>0.7</v>
      </c>
      <c r="AF31">
        <v>0.76</v>
      </c>
      <c r="AG31">
        <v>0.87</v>
      </c>
      <c r="AH31">
        <v>0.94</v>
      </c>
      <c r="AI31">
        <v>1.01</v>
      </c>
      <c r="AJ31">
        <v>1.1000000000000001</v>
      </c>
      <c r="AK31">
        <v>1.1599999999999999</v>
      </c>
      <c r="AL31">
        <v>1.24</v>
      </c>
      <c r="AM31">
        <v>1.34</v>
      </c>
      <c r="AN31">
        <v>1.4</v>
      </c>
      <c r="AO31">
        <v>1.47</v>
      </c>
      <c r="AP31">
        <v>1.56</v>
      </c>
      <c r="AQ31">
        <v>1.69</v>
      </c>
      <c r="AR31">
        <v>1.84</v>
      </c>
      <c r="AS31">
        <v>1.92</v>
      </c>
      <c r="AT31">
        <v>2.0699999999999998</v>
      </c>
      <c r="AU31">
        <v>2.14</v>
      </c>
    </row>
    <row r="32" spans="1:47">
      <c r="A32" s="6" t="s">
        <v>22</v>
      </c>
      <c r="B32" s="26">
        <v>0.3</v>
      </c>
      <c r="C32" s="27">
        <v>0.4</v>
      </c>
      <c r="D32" s="26">
        <v>0.8</v>
      </c>
      <c r="E32" s="27">
        <v>0.8</v>
      </c>
      <c r="F32" s="26">
        <v>0.9</v>
      </c>
      <c r="G32" s="27">
        <v>1.1000000000000001</v>
      </c>
      <c r="H32" s="26">
        <v>1.2</v>
      </c>
      <c r="I32" s="27">
        <v>1.2</v>
      </c>
      <c r="J32" s="26">
        <v>1.3</v>
      </c>
      <c r="K32" s="27">
        <v>1.4</v>
      </c>
      <c r="L32" s="26">
        <v>1.4</v>
      </c>
      <c r="M32" s="27">
        <v>1.5</v>
      </c>
      <c r="N32" s="26">
        <v>1.6</v>
      </c>
      <c r="O32" s="27">
        <v>1.7</v>
      </c>
      <c r="P32" s="26">
        <v>1.7</v>
      </c>
      <c r="Q32" s="27">
        <v>1.8</v>
      </c>
      <c r="R32" s="26">
        <v>1.9</v>
      </c>
      <c r="S32" s="27">
        <v>2</v>
      </c>
      <c r="T32" s="26">
        <v>2.1</v>
      </c>
      <c r="U32" s="27">
        <v>2.2000000000000002</v>
      </c>
      <c r="V32" s="9">
        <v>2.2999999999999998</v>
      </c>
      <c r="Z32">
        <v>4.42</v>
      </c>
      <c r="AA32">
        <v>0.32</v>
      </c>
      <c r="AB32">
        <v>0.45</v>
      </c>
      <c r="AC32">
        <v>0.54</v>
      </c>
      <c r="AD32">
        <v>0.63</v>
      </c>
      <c r="AE32">
        <v>0.71</v>
      </c>
      <c r="AF32">
        <v>0.77</v>
      </c>
      <c r="AG32">
        <v>0.87</v>
      </c>
      <c r="AH32">
        <v>0.94</v>
      </c>
      <c r="AI32">
        <v>1.02</v>
      </c>
      <c r="AJ32">
        <v>1.1100000000000001</v>
      </c>
      <c r="AK32">
        <v>1.1599999999999999</v>
      </c>
      <c r="AL32">
        <v>1.25</v>
      </c>
      <c r="AM32">
        <v>1.35</v>
      </c>
      <c r="AN32">
        <v>1.4</v>
      </c>
      <c r="AO32">
        <v>1.48</v>
      </c>
      <c r="AP32">
        <v>1.56</v>
      </c>
      <c r="AQ32">
        <v>1.69</v>
      </c>
      <c r="AR32">
        <v>1.85</v>
      </c>
      <c r="AS32">
        <v>1.92</v>
      </c>
      <c r="AT32">
        <v>2.0699999999999998</v>
      </c>
      <c r="AU32">
        <v>2.14</v>
      </c>
    </row>
    <row r="33" spans="1:47">
      <c r="A33" s="6" t="s">
        <v>23</v>
      </c>
      <c r="B33" s="26">
        <v>0.3</v>
      </c>
      <c r="C33" s="27">
        <v>0.4</v>
      </c>
      <c r="D33" s="26">
        <v>0.8</v>
      </c>
      <c r="E33" s="27">
        <v>0.9</v>
      </c>
      <c r="F33" s="26">
        <v>0.9</v>
      </c>
      <c r="G33" s="27">
        <v>1.1000000000000001</v>
      </c>
      <c r="H33" s="26">
        <v>1.2</v>
      </c>
      <c r="I33" s="27">
        <v>1.2</v>
      </c>
      <c r="J33" s="26">
        <v>1.3</v>
      </c>
      <c r="K33" s="27">
        <v>1.4</v>
      </c>
      <c r="L33" s="26">
        <v>1.4</v>
      </c>
      <c r="M33" s="27">
        <v>1.5</v>
      </c>
      <c r="N33" s="26">
        <v>1.6</v>
      </c>
      <c r="O33" s="27">
        <v>1.7</v>
      </c>
      <c r="P33" s="26">
        <v>1.8</v>
      </c>
      <c r="Q33" s="27">
        <v>1.8</v>
      </c>
      <c r="R33" s="26">
        <v>1.9</v>
      </c>
      <c r="S33" s="27">
        <v>2</v>
      </c>
      <c r="T33" s="26">
        <v>2.1</v>
      </c>
      <c r="U33" s="27">
        <v>2.2000000000000002</v>
      </c>
      <c r="V33" s="9">
        <v>2.2999999999999998</v>
      </c>
      <c r="Z33">
        <v>4.5</v>
      </c>
      <c r="AA33">
        <v>0.32</v>
      </c>
      <c r="AB33">
        <v>0.46</v>
      </c>
      <c r="AC33">
        <v>0.55000000000000004</v>
      </c>
      <c r="AD33">
        <v>0.64</v>
      </c>
      <c r="AE33">
        <v>0.71</v>
      </c>
      <c r="AF33">
        <v>0.77</v>
      </c>
      <c r="AG33">
        <v>0.88</v>
      </c>
      <c r="AH33">
        <v>0.95</v>
      </c>
      <c r="AI33">
        <v>1.02</v>
      </c>
      <c r="AJ33">
        <v>1.1100000000000001</v>
      </c>
      <c r="AK33">
        <v>1.17</v>
      </c>
      <c r="AL33">
        <v>1.25</v>
      </c>
      <c r="AM33">
        <v>1.35</v>
      </c>
      <c r="AN33">
        <v>1.41</v>
      </c>
      <c r="AO33">
        <v>1.48</v>
      </c>
      <c r="AP33">
        <v>1.57</v>
      </c>
      <c r="AQ33">
        <v>1.7</v>
      </c>
      <c r="AR33">
        <v>1.85</v>
      </c>
      <c r="AS33">
        <v>1.93</v>
      </c>
      <c r="AT33">
        <v>2.08</v>
      </c>
      <c r="AU33">
        <v>2.15</v>
      </c>
    </row>
    <row r="34" spans="1:47" ht="17" thickBot="1">
      <c r="A34" s="10" t="s">
        <v>24</v>
      </c>
      <c r="B34" s="29">
        <v>0.3</v>
      </c>
      <c r="C34" s="30">
        <v>0.4</v>
      </c>
      <c r="D34" s="29">
        <v>0.8</v>
      </c>
      <c r="E34" s="30">
        <v>0.9</v>
      </c>
      <c r="F34" s="29">
        <v>1</v>
      </c>
      <c r="G34" s="30">
        <v>1.1000000000000001</v>
      </c>
      <c r="H34" s="29">
        <v>1.2</v>
      </c>
      <c r="I34" s="30">
        <v>1.3</v>
      </c>
      <c r="J34" s="29">
        <v>1.3</v>
      </c>
      <c r="K34" s="30">
        <v>1.4</v>
      </c>
      <c r="L34" s="29">
        <v>1.5</v>
      </c>
      <c r="M34" s="30">
        <v>1.5</v>
      </c>
      <c r="N34" s="29">
        <v>1.6</v>
      </c>
      <c r="O34" s="30">
        <v>1.7</v>
      </c>
      <c r="P34" s="29">
        <v>1.8</v>
      </c>
      <c r="Q34" s="30">
        <v>1.9</v>
      </c>
      <c r="R34" s="29">
        <v>1.9</v>
      </c>
      <c r="S34" s="30">
        <v>2.1</v>
      </c>
      <c r="T34" s="29">
        <v>2.1</v>
      </c>
      <c r="U34" s="30">
        <v>2.2000000000000002</v>
      </c>
      <c r="V34" s="13">
        <v>2.2999999999999998</v>
      </c>
      <c r="Z34">
        <v>4.58</v>
      </c>
      <c r="AA34">
        <v>0.33</v>
      </c>
      <c r="AB34">
        <v>0.46</v>
      </c>
      <c r="AC34">
        <v>0.55000000000000004</v>
      </c>
      <c r="AD34">
        <v>0.64</v>
      </c>
      <c r="AE34">
        <v>0.71</v>
      </c>
      <c r="AF34">
        <v>0.78</v>
      </c>
      <c r="AG34">
        <v>0.88</v>
      </c>
      <c r="AH34">
        <v>0.95</v>
      </c>
      <c r="AI34">
        <v>1.03</v>
      </c>
      <c r="AJ34">
        <v>1.1200000000000001</v>
      </c>
      <c r="AK34">
        <v>1.17</v>
      </c>
      <c r="AL34">
        <v>1.26</v>
      </c>
      <c r="AM34">
        <v>1.36</v>
      </c>
      <c r="AN34">
        <v>1.41</v>
      </c>
      <c r="AO34">
        <v>1.49</v>
      </c>
      <c r="AP34">
        <v>1.58</v>
      </c>
      <c r="AQ34">
        <v>1.71</v>
      </c>
      <c r="AR34">
        <v>1.86</v>
      </c>
      <c r="AS34">
        <v>1.93</v>
      </c>
      <c r="AT34">
        <v>2.08</v>
      </c>
      <c r="AU34">
        <v>2.15</v>
      </c>
    </row>
    <row r="35" spans="1:47">
      <c r="A35" s="6" t="s">
        <v>32</v>
      </c>
      <c r="B35" s="26">
        <v>0.3</v>
      </c>
      <c r="C35" s="27">
        <v>0.4</v>
      </c>
      <c r="D35" s="26">
        <v>0.8</v>
      </c>
      <c r="E35" s="27">
        <v>0.9</v>
      </c>
      <c r="F35" s="26">
        <v>1</v>
      </c>
      <c r="G35" s="27">
        <v>1.1000000000000001</v>
      </c>
      <c r="H35" s="26">
        <v>1.2</v>
      </c>
      <c r="I35" s="27">
        <v>1.3</v>
      </c>
      <c r="J35" s="26">
        <v>1.3</v>
      </c>
      <c r="K35" s="27">
        <v>1.4</v>
      </c>
      <c r="L35" s="26">
        <v>1.5</v>
      </c>
      <c r="M35" s="27">
        <v>1.5</v>
      </c>
      <c r="N35" s="26">
        <v>1.7</v>
      </c>
      <c r="O35" s="27">
        <v>1.7</v>
      </c>
      <c r="P35" s="26">
        <v>1.8</v>
      </c>
      <c r="Q35" s="27">
        <v>1.9</v>
      </c>
      <c r="R35" s="26">
        <v>1.9</v>
      </c>
      <c r="S35" s="27">
        <v>2.1</v>
      </c>
      <c r="T35" s="26">
        <v>2.1</v>
      </c>
      <c r="U35" s="27">
        <v>2.2000000000000002</v>
      </c>
      <c r="V35" s="9">
        <v>2.4</v>
      </c>
      <c r="Z35">
        <v>4.67</v>
      </c>
      <c r="AA35">
        <v>0.33</v>
      </c>
      <c r="AB35">
        <v>0.46</v>
      </c>
      <c r="AC35">
        <v>0.55000000000000004</v>
      </c>
      <c r="AD35">
        <v>0.64</v>
      </c>
      <c r="AE35">
        <v>0.72</v>
      </c>
      <c r="AF35">
        <v>0.78</v>
      </c>
      <c r="AG35">
        <v>0.89</v>
      </c>
      <c r="AH35">
        <v>0.96</v>
      </c>
      <c r="AI35">
        <v>1.03</v>
      </c>
      <c r="AJ35">
        <v>1.1200000000000001</v>
      </c>
      <c r="AK35">
        <v>1.18</v>
      </c>
      <c r="AL35">
        <v>1.26</v>
      </c>
      <c r="AM35">
        <v>1.37</v>
      </c>
      <c r="AN35">
        <v>1.42</v>
      </c>
      <c r="AO35">
        <v>1.5</v>
      </c>
      <c r="AP35">
        <v>1.59</v>
      </c>
      <c r="AQ35">
        <v>1.71</v>
      </c>
      <c r="AR35">
        <v>1.86</v>
      </c>
      <c r="AS35">
        <v>1.93</v>
      </c>
      <c r="AT35">
        <v>2.08</v>
      </c>
      <c r="AU35">
        <v>2.15</v>
      </c>
    </row>
    <row r="36" spans="1:47">
      <c r="A36" s="6" t="s">
        <v>22</v>
      </c>
      <c r="B36" s="26">
        <v>0.2</v>
      </c>
      <c r="C36" s="27">
        <v>0.3</v>
      </c>
      <c r="D36" s="26">
        <v>0.9</v>
      </c>
      <c r="E36" s="27">
        <v>0.9</v>
      </c>
      <c r="F36" s="26">
        <v>1</v>
      </c>
      <c r="G36" s="27">
        <v>1.2</v>
      </c>
      <c r="H36" s="26">
        <v>1.2</v>
      </c>
      <c r="I36" s="27">
        <v>1.3</v>
      </c>
      <c r="J36" s="26">
        <v>1.4</v>
      </c>
      <c r="K36" s="27">
        <v>1.4</v>
      </c>
      <c r="L36" s="26">
        <v>1.5</v>
      </c>
      <c r="M36" s="27">
        <v>1.6</v>
      </c>
      <c r="N36" s="26">
        <v>1.7</v>
      </c>
      <c r="O36" s="27">
        <v>1.7</v>
      </c>
      <c r="P36" s="26">
        <v>1.8</v>
      </c>
      <c r="Q36" s="27">
        <v>1.9</v>
      </c>
      <c r="R36" s="26">
        <v>1.9</v>
      </c>
      <c r="S36" s="27">
        <v>2.1</v>
      </c>
      <c r="T36" s="26">
        <v>2.1</v>
      </c>
      <c r="U36" s="27">
        <v>2.2000000000000002</v>
      </c>
      <c r="V36" s="9">
        <v>2.4</v>
      </c>
      <c r="Z36">
        <v>4.75</v>
      </c>
      <c r="AA36">
        <v>0.33</v>
      </c>
      <c r="AB36">
        <v>0.46</v>
      </c>
      <c r="AC36">
        <v>0.56000000000000005</v>
      </c>
      <c r="AD36">
        <v>0.64</v>
      </c>
      <c r="AE36">
        <v>0.72</v>
      </c>
      <c r="AF36">
        <v>0.78</v>
      </c>
      <c r="AG36">
        <v>0.89</v>
      </c>
      <c r="AH36">
        <v>0.96</v>
      </c>
      <c r="AI36">
        <v>1.04</v>
      </c>
      <c r="AJ36">
        <v>1.1299999999999999</v>
      </c>
      <c r="AK36">
        <v>1.18</v>
      </c>
      <c r="AL36">
        <v>1.27</v>
      </c>
      <c r="AM36">
        <v>1.37</v>
      </c>
      <c r="AN36">
        <v>1.43</v>
      </c>
      <c r="AO36">
        <v>1.5</v>
      </c>
      <c r="AP36">
        <v>1.59</v>
      </c>
      <c r="AQ36">
        <v>1.72</v>
      </c>
      <c r="AR36">
        <v>1.87</v>
      </c>
      <c r="AS36">
        <v>1.94</v>
      </c>
      <c r="AT36">
        <v>2.08</v>
      </c>
      <c r="AU36">
        <v>2.16</v>
      </c>
    </row>
    <row r="37" spans="1:47">
      <c r="A37" s="6" t="s">
        <v>23</v>
      </c>
      <c r="B37" s="26">
        <v>0.2</v>
      </c>
      <c r="C37" s="27">
        <v>0.3</v>
      </c>
      <c r="D37" s="26">
        <v>0.9</v>
      </c>
      <c r="E37" s="27">
        <v>0.9</v>
      </c>
      <c r="F37" s="26">
        <v>1</v>
      </c>
      <c r="G37" s="27">
        <v>1.2</v>
      </c>
      <c r="H37" s="26">
        <v>1.3</v>
      </c>
      <c r="I37" s="27">
        <v>1.3</v>
      </c>
      <c r="J37" s="26">
        <v>1.4</v>
      </c>
      <c r="K37" s="27">
        <v>1.4</v>
      </c>
      <c r="L37" s="26">
        <v>1.5</v>
      </c>
      <c r="M37" s="27">
        <v>1.6</v>
      </c>
      <c r="N37" s="26">
        <v>1.7</v>
      </c>
      <c r="O37" s="27">
        <v>1.7</v>
      </c>
      <c r="P37" s="26">
        <v>1.8</v>
      </c>
      <c r="Q37" s="27">
        <v>1.9</v>
      </c>
      <c r="R37" s="26">
        <v>1.9</v>
      </c>
      <c r="S37" s="27">
        <v>2.1</v>
      </c>
      <c r="T37" s="26">
        <v>2.1</v>
      </c>
      <c r="U37" s="27">
        <v>2.2000000000000002</v>
      </c>
      <c r="V37" s="9">
        <v>2.4</v>
      </c>
      <c r="Z37">
        <v>4.83</v>
      </c>
      <c r="AA37">
        <v>0.34</v>
      </c>
      <c r="AB37">
        <v>0.46</v>
      </c>
      <c r="AC37">
        <v>0.56000000000000005</v>
      </c>
      <c r="AD37">
        <v>0.65</v>
      </c>
      <c r="AE37">
        <v>0.72</v>
      </c>
      <c r="AF37">
        <v>0.79</v>
      </c>
      <c r="AG37">
        <v>0.9</v>
      </c>
      <c r="AH37">
        <v>0.97</v>
      </c>
      <c r="AI37">
        <v>1.05</v>
      </c>
      <c r="AJ37">
        <v>1.1299999999999999</v>
      </c>
      <c r="AK37">
        <v>1.19</v>
      </c>
      <c r="AL37">
        <v>1.27</v>
      </c>
      <c r="AM37">
        <v>1.38</v>
      </c>
      <c r="AN37">
        <v>1.43</v>
      </c>
      <c r="AO37">
        <v>1.51</v>
      </c>
      <c r="AP37">
        <v>1.6</v>
      </c>
      <c r="AQ37">
        <v>1.72</v>
      </c>
      <c r="AR37">
        <v>1.87</v>
      </c>
      <c r="AS37">
        <v>1.94</v>
      </c>
      <c r="AT37">
        <v>2.09</v>
      </c>
      <c r="AU37">
        <v>2.16</v>
      </c>
    </row>
    <row r="38" spans="1:47" ht="17" thickBot="1">
      <c r="A38" s="10" t="s">
        <v>24</v>
      </c>
      <c r="B38" s="29">
        <v>0.2</v>
      </c>
      <c r="C38" s="30">
        <v>0.3</v>
      </c>
      <c r="D38" s="29">
        <v>0.9</v>
      </c>
      <c r="E38" s="30">
        <v>0.9</v>
      </c>
      <c r="F38" s="29">
        <v>1</v>
      </c>
      <c r="G38" s="30">
        <v>1.2</v>
      </c>
      <c r="H38" s="29">
        <v>1.3</v>
      </c>
      <c r="I38" s="30">
        <v>1.3</v>
      </c>
      <c r="J38" s="29">
        <v>1.4</v>
      </c>
      <c r="K38" s="30">
        <v>1.4</v>
      </c>
      <c r="L38" s="29">
        <v>1.5</v>
      </c>
      <c r="M38" s="30">
        <v>1.6</v>
      </c>
      <c r="N38" s="29">
        <v>1.7</v>
      </c>
      <c r="O38" s="30">
        <v>1.7</v>
      </c>
      <c r="P38" s="29">
        <v>1.8</v>
      </c>
      <c r="Q38" s="30">
        <v>1.9</v>
      </c>
      <c r="R38" s="29">
        <v>1.9</v>
      </c>
      <c r="S38" s="30">
        <v>2.1</v>
      </c>
      <c r="T38" s="29">
        <v>2.1</v>
      </c>
      <c r="U38" s="30">
        <v>2.2000000000000002</v>
      </c>
      <c r="V38" s="13">
        <v>2.4</v>
      </c>
      <c r="Z38">
        <v>4.92</v>
      </c>
      <c r="AA38">
        <v>0.34</v>
      </c>
      <c r="AB38">
        <v>0.46</v>
      </c>
      <c r="AC38">
        <v>0.56000000000000005</v>
      </c>
      <c r="AD38">
        <v>0.65</v>
      </c>
      <c r="AE38">
        <v>0.73</v>
      </c>
      <c r="AF38">
        <v>0.79</v>
      </c>
      <c r="AG38">
        <v>0.9</v>
      </c>
      <c r="AH38">
        <v>0.97</v>
      </c>
      <c r="AI38">
        <v>1.05</v>
      </c>
      <c r="AJ38">
        <v>1.1399999999999999</v>
      </c>
      <c r="AK38">
        <v>1.19</v>
      </c>
      <c r="AL38">
        <v>1.28</v>
      </c>
      <c r="AM38">
        <v>1.38</v>
      </c>
      <c r="AN38">
        <v>1.44</v>
      </c>
      <c r="AO38">
        <v>1.51</v>
      </c>
      <c r="AP38">
        <v>1.61</v>
      </c>
      <c r="AQ38">
        <v>1.73</v>
      </c>
      <c r="AR38">
        <v>1.88</v>
      </c>
      <c r="AS38">
        <v>1.95</v>
      </c>
      <c r="AT38">
        <v>2.09</v>
      </c>
      <c r="AU38">
        <v>2.17</v>
      </c>
    </row>
    <row r="39" spans="1:47">
      <c r="A39" s="6" t="s">
        <v>33</v>
      </c>
      <c r="B39" s="26">
        <v>0.2</v>
      </c>
      <c r="C39" s="27">
        <v>0.3</v>
      </c>
      <c r="D39" s="26">
        <v>0.9</v>
      </c>
      <c r="E39" s="27">
        <v>1</v>
      </c>
      <c r="F39" s="26">
        <v>1.1000000000000001</v>
      </c>
      <c r="G39" s="27">
        <v>1.2</v>
      </c>
      <c r="H39" s="26">
        <v>1.3</v>
      </c>
      <c r="I39" s="27">
        <v>1.3</v>
      </c>
      <c r="J39" s="26">
        <v>1.4</v>
      </c>
      <c r="K39" s="27">
        <v>1.5</v>
      </c>
      <c r="L39" s="26">
        <v>1.5</v>
      </c>
      <c r="M39" s="27">
        <v>1.6</v>
      </c>
      <c r="N39" s="26">
        <v>1.7</v>
      </c>
      <c r="O39" s="27">
        <v>1.7</v>
      </c>
      <c r="P39" s="26">
        <v>1.8</v>
      </c>
      <c r="Q39" s="27">
        <v>1.9</v>
      </c>
      <c r="R39" s="26">
        <v>1.9</v>
      </c>
      <c r="S39" s="27">
        <v>2.1</v>
      </c>
      <c r="T39" s="26">
        <v>2.1</v>
      </c>
      <c r="U39" s="27">
        <v>2.2000000000000002</v>
      </c>
      <c r="V39" s="9">
        <v>2.4</v>
      </c>
      <c r="Z39">
        <v>5</v>
      </c>
      <c r="AA39">
        <v>0.34</v>
      </c>
      <c r="AB39">
        <v>0.47</v>
      </c>
      <c r="AC39">
        <v>0.56999999999999995</v>
      </c>
      <c r="AD39">
        <v>0.65</v>
      </c>
      <c r="AE39">
        <v>0.73</v>
      </c>
      <c r="AF39">
        <v>0.8</v>
      </c>
      <c r="AG39">
        <v>0.91</v>
      </c>
      <c r="AH39">
        <v>0.98</v>
      </c>
      <c r="AI39">
        <v>1.06</v>
      </c>
      <c r="AJ39">
        <v>1.1399999999999999</v>
      </c>
      <c r="AK39">
        <v>1.2</v>
      </c>
      <c r="AL39">
        <v>1.29</v>
      </c>
      <c r="AM39">
        <v>1.39</v>
      </c>
      <c r="AN39">
        <v>1.44</v>
      </c>
      <c r="AO39">
        <v>1.52</v>
      </c>
      <c r="AP39">
        <v>1.61</v>
      </c>
      <c r="AQ39">
        <v>1.73</v>
      </c>
      <c r="AR39">
        <v>1.88</v>
      </c>
      <c r="AS39">
        <v>1.95</v>
      </c>
      <c r="AT39">
        <v>2.09</v>
      </c>
      <c r="AU39">
        <v>2.17</v>
      </c>
    </row>
    <row r="40" spans="1:47">
      <c r="A40" s="6" t="s">
        <v>22</v>
      </c>
      <c r="B40" s="26">
        <v>0.2</v>
      </c>
      <c r="C40" s="27">
        <v>0.3</v>
      </c>
      <c r="D40" s="26">
        <v>1</v>
      </c>
      <c r="E40" s="27">
        <v>1</v>
      </c>
      <c r="F40" s="26">
        <v>1.1000000000000001</v>
      </c>
      <c r="G40" s="27">
        <v>1.3</v>
      </c>
      <c r="H40" s="26">
        <v>1.3</v>
      </c>
      <c r="I40" s="27">
        <v>1.4</v>
      </c>
      <c r="J40" s="26">
        <v>1.4</v>
      </c>
      <c r="K40" s="27">
        <v>1.5</v>
      </c>
      <c r="L40" s="26">
        <v>1.6</v>
      </c>
      <c r="M40" s="27">
        <v>1.6</v>
      </c>
      <c r="N40" s="26">
        <v>1.7</v>
      </c>
      <c r="O40" s="27">
        <v>1.7</v>
      </c>
      <c r="P40" s="26">
        <v>1.8</v>
      </c>
      <c r="Q40" s="27">
        <v>1.9</v>
      </c>
      <c r="R40" s="26">
        <v>1.9</v>
      </c>
      <c r="S40" s="27">
        <v>2.1</v>
      </c>
      <c r="T40" s="26">
        <v>2.1</v>
      </c>
      <c r="U40" s="27">
        <v>2.2000000000000002</v>
      </c>
      <c r="V40" s="9">
        <v>2.4</v>
      </c>
      <c r="Z40">
        <v>5.08</v>
      </c>
      <c r="AA40">
        <v>0.34</v>
      </c>
      <c r="AB40">
        <v>0.47</v>
      </c>
      <c r="AC40">
        <v>0.56999999999999995</v>
      </c>
      <c r="AD40">
        <v>0.66</v>
      </c>
      <c r="AE40">
        <v>0.73</v>
      </c>
      <c r="AF40">
        <v>0.8</v>
      </c>
      <c r="AG40">
        <v>0.91</v>
      </c>
      <c r="AH40">
        <v>0.98</v>
      </c>
      <c r="AI40">
        <v>1.06</v>
      </c>
      <c r="AJ40">
        <v>1.1499999999999999</v>
      </c>
      <c r="AK40">
        <v>1.2</v>
      </c>
      <c r="AL40">
        <v>1.29</v>
      </c>
      <c r="AM40">
        <v>1.4</v>
      </c>
      <c r="AN40">
        <v>1.45</v>
      </c>
      <c r="AO40">
        <v>1.53</v>
      </c>
      <c r="AP40">
        <v>1.62</v>
      </c>
      <c r="AQ40">
        <v>1.74</v>
      </c>
      <c r="AR40">
        <v>1.89</v>
      </c>
      <c r="AS40">
        <v>1.96</v>
      </c>
      <c r="AT40">
        <v>2.1</v>
      </c>
      <c r="AU40">
        <v>2.17</v>
      </c>
    </row>
    <row r="41" spans="1:47">
      <c r="A41" s="6" t="s">
        <v>23</v>
      </c>
      <c r="B41" s="26">
        <v>0.1</v>
      </c>
      <c r="C41" s="27">
        <v>0.2</v>
      </c>
      <c r="D41" s="26">
        <v>1</v>
      </c>
      <c r="E41" s="27">
        <v>1</v>
      </c>
      <c r="F41" s="26">
        <v>1.1000000000000001</v>
      </c>
      <c r="G41" s="27">
        <v>1.3</v>
      </c>
      <c r="H41" s="26">
        <v>1.4</v>
      </c>
      <c r="I41" s="27">
        <v>1.4</v>
      </c>
      <c r="J41" s="26">
        <v>1.4</v>
      </c>
      <c r="K41" s="27">
        <v>1.5</v>
      </c>
      <c r="L41" s="26">
        <v>1.6</v>
      </c>
      <c r="M41" s="27">
        <v>1.6</v>
      </c>
      <c r="N41" s="26">
        <v>1.7</v>
      </c>
      <c r="O41" s="27">
        <v>1.7</v>
      </c>
      <c r="P41" s="26">
        <v>1.8</v>
      </c>
      <c r="Q41" s="27">
        <v>1.9</v>
      </c>
      <c r="R41" s="26">
        <v>1.9</v>
      </c>
      <c r="S41" s="27">
        <v>2.1</v>
      </c>
      <c r="T41" s="26">
        <v>2.2000000000000002</v>
      </c>
      <c r="U41" s="27">
        <v>2.2000000000000002</v>
      </c>
      <c r="V41" s="9">
        <v>2.4</v>
      </c>
      <c r="Z41">
        <v>5.17</v>
      </c>
      <c r="AA41">
        <v>0.34</v>
      </c>
      <c r="AB41">
        <v>0.47</v>
      </c>
      <c r="AC41">
        <v>0.57999999999999996</v>
      </c>
      <c r="AD41">
        <v>0.66</v>
      </c>
      <c r="AE41">
        <v>0.74</v>
      </c>
      <c r="AF41">
        <v>0.81</v>
      </c>
      <c r="AG41">
        <v>0.92</v>
      </c>
      <c r="AH41">
        <v>0.99</v>
      </c>
      <c r="AI41">
        <v>1.07</v>
      </c>
      <c r="AJ41">
        <v>1.1499999999999999</v>
      </c>
      <c r="AK41">
        <v>1.21</v>
      </c>
      <c r="AL41">
        <v>1.3</v>
      </c>
      <c r="AM41">
        <v>1.4</v>
      </c>
      <c r="AN41">
        <v>1.45</v>
      </c>
      <c r="AO41">
        <v>1.53</v>
      </c>
      <c r="AP41">
        <v>1.63</v>
      </c>
      <c r="AQ41">
        <v>1.74</v>
      </c>
      <c r="AR41">
        <v>1.89</v>
      </c>
      <c r="AS41">
        <v>1.96</v>
      </c>
      <c r="AT41">
        <v>2.1</v>
      </c>
      <c r="AU41">
        <v>2.1800000000000002</v>
      </c>
    </row>
    <row r="42" spans="1:47" ht="17" thickBot="1">
      <c r="A42" s="10" t="s">
        <v>24</v>
      </c>
      <c r="B42" s="29">
        <v>0.1</v>
      </c>
      <c r="C42" s="30">
        <v>0.2</v>
      </c>
      <c r="D42" s="29">
        <v>1</v>
      </c>
      <c r="E42" s="30">
        <v>1</v>
      </c>
      <c r="F42" s="29">
        <v>1.1000000000000001</v>
      </c>
      <c r="G42" s="30">
        <v>1.3</v>
      </c>
      <c r="H42" s="29">
        <v>1.4</v>
      </c>
      <c r="I42" s="30">
        <v>1.4</v>
      </c>
      <c r="J42" s="29">
        <v>1.5</v>
      </c>
      <c r="K42" s="30">
        <v>1.5</v>
      </c>
      <c r="L42" s="29">
        <v>1.6</v>
      </c>
      <c r="M42" s="30">
        <v>1.6</v>
      </c>
      <c r="N42" s="29">
        <v>1.7</v>
      </c>
      <c r="O42" s="30">
        <v>1.8</v>
      </c>
      <c r="P42" s="29">
        <v>1.8</v>
      </c>
      <c r="Q42" s="30">
        <v>1.9</v>
      </c>
      <c r="R42" s="29">
        <v>1.9</v>
      </c>
      <c r="S42" s="30">
        <v>2.1</v>
      </c>
      <c r="T42" s="29">
        <v>2.2000000000000002</v>
      </c>
      <c r="U42" s="30">
        <v>2.2000000000000002</v>
      </c>
      <c r="V42" s="13">
        <v>2.4</v>
      </c>
      <c r="Z42">
        <v>5.25</v>
      </c>
      <c r="AA42">
        <v>0.35</v>
      </c>
      <c r="AB42">
        <v>0.47</v>
      </c>
      <c r="AC42">
        <v>0.57999999999999996</v>
      </c>
      <c r="AD42">
        <v>0.66</v>
      </c>
      <c r="AE42">
        <v>0.74</v>
      </c>
      <c r="AF42">
        <v>0.81</v>
      </c>
      <c r="AG42">
        <v>0.92</v>
      </c>
      <c r="AH42">
        <v>0.99</v>
      </c>
      <c r="AI42">
        <v>1.07</v>
      </c>
      <c r="AJ42">
        <v>1.1599999999999999</v>
      </c>
      <c r="AK42">
        <v>1.21</v>
      </c>
      <c r="AL42">
        <v>1.3</v>
      </c>
      <c r="AM42">
        <v>1.41</v>
      </c>
      <c r="AN42">
        <v>1.46</v>
      </c>
      <c r="AO42">
        <v>1.54</v>
      </c>
      <c r="AP42">
        <v>1.63</v>
      </c>
      <c r="AQ42">
        <v>1.75</v>
      </c>
      <c r="AR42">
        <v>1.9</v>
      </c>
      <c r="AS42">
        <v>1.97</v>
      </c>
      <c r="AT42">
        <v>2.1</v>
      </c>
      <c r="AU42">
        <v>2.1800000000000002</v>
      </c>
    </row>
    <row r="43" spans="1:47" ht="17" thickBot="1">
      <c r="A43" s="10" t="s">
        <v>34</v>
      </c>
      <c r="B43" s="29">
        <v>0.1</v>
      </c>
      <c r="C43" s="30">
        <v>0.2</v>
      </c>
      <c r="D43" s="29">
        <v>1</v>
      </c>
      <c r="E43" s="30">
        <v>1</v>
      </c>
      <c r="F43" s="29">
        <v>1.1000000000000001</v>
      </c>
      <c r="G43" s="30">
        <v>1.4</v>
      </c>
      <c r="H43" s="29">
        <v>1.4</v>
      </c>
      <c r="I43" s="30">
        <v>1.4</v>
      </c>
      <c r="J43" s="29">
        <v>1.5</v>
      </c>
      <c r="K43" s="30">
        <v>1.5</v>
      </c>
      <c r="L43" s="29">
        <v>1.6</v>
      </c>
      <c r="M43" s="30">
        <v>1.7</v>
      </c>
      <c r="N43" s="29">
        <v>1.7</v>
      </c>
      <c r="O43" s="30">
        <v>1.8</v>
      </c>
      <c r="P43" s="29">
        <v>1.8</v>
      </c>
      <c r="Q43" s="30">
        <v>1.9</v>
      </c>
      <c r="R43" s="29">
        <v>1.9</v>
      </c>
      <c r="S43" s="30">
        <v>2.1</v>
      </c>
      <c r="T43" s="29">
        <v>2.2000000000000002</v>
      </c>
      <c r="U43" s="30">
        <v>2.2999999999999998</v>
      </c>
      <c r="V43" s="13">
        <v>2.4</v>
      </c>
      <c r="Z43">
        <v>5.33</v>
      </c>
      <c r="AA43">
        <v>0.35</v>
      </c>
      <c r="AB43">
        <v>0.47</v>
      </c>
      <c r="AC43">
        <v>0.57999999999999996</v>
      </c>
      <c r="AD43">
        <v>0.67</v>
      </c>
      <c r="AE43">
        <v>0.74</v>
      </c>
      <c r="AF43">
        <v>0.82</v>
      </c>
      <c r="AG43">
        <v>0.93</v>
      </c>
      <c r="AH43">
        <v>1</v>
      </c>
      <c r="AI43">
        <v>1.08</v>
      </c>
      <c r="AJ43">
        <v>1.1599999999999999</v>
      </c>
      <c r="AK43">
        <v>1.22</v>
      </c>
      <c r="AL43">
        <v>1.31</v>
      </c>
      <c r="AM43">
        <v>1.41</v>
      </c>
      <c r="AN43">
        <v>1.46</v>
      </c>
      <c r="AO43">
        <v>1.55</v>
      </c>
      <c r="AP43">
        <v>1.64</v>
      </c>
      <c r="AQ43">
        <v>1.75</v>
      </c>
      <c r="AR43">
        <v>1.9</v>
      </c>
      <c r="AS43">
        <v>1.97</v>
      </c>
      <c r="AT43">
        <v>2.11</v>
      </c>
      <c r="AU43">
        <v>2.1800000000000002</v>
      </c>
    </row>
    <row r="44" spans="1:47">
      <c r="Z44">
        <v>5.42</v>
      </c>
      <c r="AA44">
        <v>0.35</v>
      </c>
      <c r="AB44">
        <v>0.47</v>
      </c>
      <c r="AC44">
        <v>0.59</v>
      </c>
      <c r="AD44">
        <v>0.67</v>
      </c>
      <c r="AE44">
        <v>0.75</v>
      </c>
      <c r="AF44">
        <v>0.82</v>
      </c>
      <c r="AG44">
        <v>0.94</v>
      </c>
      <c r="AH44">
        <v>1</v>
      </c>
      <c r="AI44">
        <v>1.08</v>
      </c>
      <c r="AJ44">
        <v>1.17</v>
      </c>
      <c r="AK44">
        <v>1.22</v>
      </c>
      <c r="AL44">
        <v>1.31</v>
      </c>
      <c r="AM44">
        <v>1.42</v>
      </c>
      <c r="AN44">
        <v>1.47</v>
      </c>
      <c r="AO44">
        <v>1.55</v>
      </c>
      <c r="AP44">
        <v>1.65</v>
      </c>
      <c r="AQ44">
        <v>1.76</v>
      </c>
      <c r="AR44">
        <v>1.91</v>
      </c>
      <c r="AS44">
        <v>1.97</v>
      </c>
      <c r="AT44">
        <v>2.11</v>
      </c>
      <c r="AU44">
        <v>2.19</v>
      </c>
    </row>
    <row r="45" spans="1:47">
      <c r="Z45">
        <v>5.5</v>
      </c>
      <c r="AA45">
        <v>0.35</v>
      </c>
      <c r="AB45">
        <v>0.47</v>
      </c>
      <c r="AC45">
        <v>0.59</v>
      </c>
      <c r="AD45">
        <v>0.67</v>
      </c>
      <c r="AE45">
        <v>0.75</v>
      </c>
      <c r="AF45">
        <v>0.83</v>
      </c>
      <c r="AG45">
        <v>0.94</v>
      </c>
      <c r="AH45">
        <v>1.01</v>
      </c>
      <c r="AI45">
        <v>1.0900000000000001</v>
      </c>
      <c r="AJ45">
        <v>1.17</v>
      </c>
      <c r="AK45">
        <v>1.23</v>
      </c>
      <c r="AL45">
        <v>1.32</v>
      </c>
      <c r="AM45">
        <v>1.43</v>
      </c>
      <c r="AN45">
        <v>1.48</v>
      </c>
      <c r="AO45">
        <v>1.56</v>
      </c>
      <c r="AP45">
        <v>1.65</v>
      </c>
      <c r="AQ45">
        <v>1.76</v>
      </c>
      <c r="AR45">
        <v>1.91</v>
      </c>
      <c r="AS45">
        <v>1.98</v>
      </c>
      <c r="AT45">
        <v>2.11</v>
      </c>
      <c r="AU45">
        <v>2.19</v>
      </c>
    </row>
    <row r="46" spans="1:47">
      <c r="Z46">
        <v>5.58</v>
      </c>
      <c r="AA46">
        <v>0.35</v>
      </c>
      <c r="AB46">
        <v>0.47</v>
      </c>
      <c r="AC46">
        <v>0.6</v>
      </c>
      <c r="AD46">
        <v>0.68</v>
      </c>
      <c r="AE46">
        <v>0.76</v>
      </c>
      <c r="AF46">
        <v>0.83</v>
      </c>
      <c r="AG46">
        <v>0.95</v>
      </c>
      <c r="AH46">
        <v>1.01</v>
      </c>
      <c r="AI46">
        <v>1.0900000000000001</v>
      </c>
      <c r="AJ46">
        <v>1.18</v>
      </c>
      <c r="AK46">
        <v>1.23</v>
      </c>
      <c r="AL46">
        <v>1.32</v>
      </c>
      <c r="AM46">
        <v>1.43</v>
      </c>
      <c r="AN46">
        <v>1.48</v>
      </c>
      <c r="AO46">
        <v>1.56</v>
      </c>
      <c r="AP46">
        <v>1.66</v>
      </c>
      <c r="AQ46">
        <v>1.77</v>
      </c>
      <c r="AR46">
        <v>1.92</v>
      </c>
      <c r="AS46">
        <v>1.98</v>
      </c>
      <c r="AT46">
        <v>2.11</v>
      </c>
      <c r="AU46">
        <v>2.2000000000000002</v>
      </c>
    </row>
    <row r="47" spans="1:47">
      <c r="Z47">
        <v>5.67</v>
      </c>
      <c r="AA47">
        <v>0.35</v>
      </c>
      <c r="AB47">
        <v>0.47</v>
      </c>
      <c r="AC47">
        <v>0.6</v>
      </c>
      <c r="AD47">
        <v>0.68</v>
      </c>
      <c r="AE47">
        <v>0.76</v>
      </c>
      <c r="AF47">
        <v>0.84</v>
      </c>
      <c r="AG47">
        <v>0.95</v>
      </c>
      <c r="AH47">
        <v>1.02</v>
      </c>
      <c r="AI47">
        <v>1.1000000000000001</v>
      </c>
      <c r="AJ47">
        <v>1.18</v>
      </c>
      <c r="AK47">
        <v>1.24</v>
      </c>
      <c r="AL47">
        <v>1.33</v>
      </c>
      <c r="AM47">
        <v>1.44</v>
      </c>
      <c r="AN47">
        <v>1.49</v>
      </c>
      <c r="AO47">
        <v>1.57</v>
      </c>
      <c r="AP47">
        <v>1.67</v>
      </c>
      <c r="AQ47">
        <v>1.77</v>
      </c>
      <c r="AR47">
        <v>1.92</v>
      </c>
      <c r="AS47">
        <v>1.99</v>
      </c>
      <c r="AT47">
        <v>2.12</v>
      </c>
      <c r="AU47">
        <v>2.2000000000000002</v>
      </c>
    </row>
    <row r="48" spans="1:47">
      <c r="Z48">
        <v>5.75</v>
      </c>
      <c r="AA48">
        <v>0.36</v>
      </c>
      <c r="AB48">
        <v>0.47</v>
      </c>
      <c r="AC48">
        <v>0.6</v>
      </c>
      <c r="AD48">
        <v>0.68</v>
      </c>
      <c r="AE48">
        <v>0.76</v>
      </c>
      <c r="AF48">
        <v>0.84</v>
      </c>
      <c r="AG48">
        <v>0.96</v>
      </c>
      <c r="AH48">
        <v>1.02</v>
      </c>
      <c r="AI48">
        <v>1.1000000000000001</v>
      </c>
      <c r="AJ48">
        <v>1.19</v>
      </c>
      <c r="AK48">
        <v>1.24</v>
      </c>
      <c r="AL48">
        <v>1.33</v>
      </c>
      <c r="AM48">
        <v>1.44</v>
      </c>
      <c r="AN48">
        <v>1.49</v>
      </c>
      <c r="AO48">
        <v>1.57</v>
      </c>
      <c r="AP48">
        <v>1.67</v>
      </c>
      <c r="AQ48">
        <v>1.77</v>
      </c>
      <c r="AR48">
        <v>1.93</v>
      </c>
      <c r="AS48">
        <v>1.99</v>
      </c>
      <c r="AT48">
        <v>2.12</v>
      </c>
      <c r="AU48">
        <v>2.2000000000000002</v>
      </c>
    </row>
    <row r="49" spans="26:47">
      <c r="Z49">
        <v>5.83</v>
      </c>
      <c r="AA49">
        <v>0.36</v>
      </c>
      <c r="AB49">
        <v>0.47</v>
      </c>
      <c r="AC49">
        <v>0.61</v>
      </c>
      <c r="AD49">
        <v>0.69</v>
      </c>
      <c r="AE49">
        <v>0.77</v>
      </c>
      <c r="AF49">
        <v>0.85</v>
      </c>
      <c r="AG49">
        <v>0.96</v>
      </c>
      <c r="AH49">
        <v>1.03</v>
      </c>
      <c r="AI49">
        <v>1.1100000000000001</v>
      </c>
      <c r="AJ49">
        <v>1.19</v>
      </c>
      <c r="AK49">
        <v>1.25</v>
      </c>
      <c r="AL49">
        <v>1.34</v>
      </c>
      <c r="AM49">
        <v>1.45</v>
      </c>
      <c r="AN49">
        <v>1.5</v>
      </c>
      <c r="AO49">
        <v>1.58</v>
      </c>
      <c r="AP49">
        <v>1.68</v>
      </c>
      <c r="AQ49">
        <v>1.78</v>
      </c>
      <c r="AR49">
        <v>1.93</v>
      </c>
      <c r="AS49">
        <v>1.99</v>
      </c>
      <c r="AT49">
        <v>2.12</v>
      </c>
      <c r="AU49">
        <v>2.21</v>
      </c>
    </row>
    <row r="50" spans="26:47">
      <c r="Z50">
        <v>5.92</v>
      </c>
      <c r="AA50">
        <v>0.36</v>
      </c>
      <c r="AB50">
        <v>0.48</v>
      </c>
      <c r="AC50">
        <v>0.61</v>
      </c>
      <c r="AD50">
        <v>0.69</v>
      </c>
      <c r="AE50">
        <v>0.77</v>
      </c>
      <c r="AF50">
        <v>0.85</v>
      </c>
      <c r="AG50">
        <v>0.97</v>
      </c>
      <c r="AH50">
        <v>1.03</v>
      </c>
      <c r="AI50">
        <v>1.1100000000000001</v>
      </c>
      <c r="AJ50">
        <v>1.2</v>
      </c>
      <c r="AK50">
        <v>1.25</v>
      </c>
      <c r="AL50">
        <v>1.34</v>
      </c>
      <c r="AM50">
        <v>1.45</v>
      </c>
      <c r="AN50">
        <v>1.5</v>
      </c>
      <c r="AO50">
        <v>1.59</v>
      </c>
      <c r="AP50">
        <v>1.68</v>
      </c>
      <c r="AQ50">
        <v>1.78</v>
      </c>
      <c r="AR50">
        <v>1.94</v>
      </c>
      <c r="AS50">
        <v>2</v>
      </c>
      <c r="AT50">
        <v>2.12</v>
      </c>
      <c r="AU50">
        <v>2.21</v>
      </c>
    </row>
    <row r="51" spans="26:47">
      <c r="Z51">
        <v>6</v>
      </c>
      <c r="AA51">
        <v>0.36</v>
      </c>
      <c r="AB51">
        <v>0.48</v>
      </c>
      <c r="AC51">
        <v>0.62</v>
      </c>
      <c r="AD51">
        <v>0.69</v>
      </c>
      <c r="AE51">
        <v>0.77</v>
      </c>
      <c r="AF51">
        <v>0.86</v>
      </c>
      <c r="AG51">
        <v>0.97</v>
      </c>
      <c r="AH51">
        <v>1.04</v>
      </c>
      <c r="AI51">
        <v>1.1200000000000001</v>
      </c>
      <c r="AJ51">
        <v>1.2</v>
      </c>
      <c r="AK51">
        <v>1.26</v>
      </c>
      <c r="AL51">
        <v>1.35</v>
      </c>
      <c r="AM51">
        <v>1.46</v>
      </c>
      <c r="AN51">
        <v>1.51</v>
      </c>
      <c r="AO51">
        <v>1.59</v>
      </c>
      <c r="AP51">
        <v>1.69</v>
      </c>
      <c r="AQ51">
        <v>1.79</v>
      </c>
      <c r="AR51">
        <v>1.94</v>
      </c>
      <c r="AS51">
        <v>2</v>
      </c>
      <c r="AT51">
        <v>2.13</v>
      </c>
      <c r="AU51">
        <v>2.21</v>
      </c>
    </row>
    <row r="52" spans="26:47">
      <c r="Z52">
        <v>6.08</v>
      </c>
      <c r="AA52">
        <v>0.36</v>
      </c>
      <c r="AB52">
        <v>0.48</v>
      </c>
      <c r="AC52">
        <v>0.62</v>
      </c>
      <c r="AD52">
        <v>0.7</v>
      </c>
      <c r="AE52">
        <v>0.78</v>
      </c>
      <c r="AF52">
        <v>0.86</v>
      </c>
      <c r="AG52">
        <v>0.98</v>
      </c>
      <c r="AH52">
        <v>1.04</v>
      </c>
      <c r="AI52">
        <v>1.1200000000000001</v>
      </c>
      <c r="AJ52">
        <v>1.21</v>
      </c>
      <c r="AK52">
        <v>1.26</v>
      </c>
      <c r="AL52">
        <v>1.35</v>
      </c>
      <c r="AM52">
        <v>1.46</v>
      </c>
      <c r="AN52">
        <v>1.51</v>
      </c>
      <c r="AO52">
        <v>1.6</v>
      </c>
      <c r="AP52">
        <v>1.69</v>
      </c>
      <c r="AQ52">
        <v>1.79</v>
      </c>
      <c r="AR52">
        <v>1.94</v>
      </c>
      <c r="AS52">
        <v>2.0099999999999998</v>
      </c>
      <c r="AT52">
        <v>2.13</v>
      </c>
      <c r="AU52">
        <v>2.2200000000000002</v>
      </c>
    </row>
    <row r="53" spans="26:47">
      <c r="Z53">
        <v>6.17</v>
      </c>
      <c r="AA53">
        <v>0.36</v>
      </c>
      <c r="AB53">
        <v>0.47</v>
      </c>
      <c r="AC53">
        <v>0.63</v>
      </c>
      <c r="AD53">
        <v>0.7</v>
      </c>
      <c r="AE53">
        <v>0.78</v>
      </c>
      <c r="AF53">
        <v>0.87</v>
      </c>
      <c r="AG53">
        <v>0.98</v>
      </c>
      <c r="AH53">
        <v>1.05</v>
      </c>
      <c r="AI53">
        <v>1.1299999999999999</v>
      </c>
      <c r="AJ53">
        <v>1.21</v>
      </c>
      <c r="AK53">
        <v>1.27</v>
      </c>
      <c r="AL53">
        <v>1.36</v>
      </c>
      <c r="AM53">
        <v>1.47</v>
      </c>
      <c r="AN53">
        <v>1.52</v>
      </c>
      <c r="AO53">
        <v>1.6</v>
      </c>
      <c r="AP53">
        <v>1.7</v>
      </c>
      <c r="AQ53">
        <v>1.8</v>
      </c>
      <c r="AR53">
        <v>1.95</v>
      </c>
      <c r="AS53">
        <v>2.0099999999999998</v>
      </c>
      <c r="AT53">
        <v>2.13</v>
      </c>
      <c r="AU53">
        <v>2.2200000000000002</v>
      </c>
    </row>
    <row r="54" spans="26:47">
      <c r="Z54">
        <v>6.25</v>
      </c>
      <c r="AA54">
        <v>0.36</v>
      </c>
      <c r="AB54">
        <v>0.47</v>
      </c>
      <c r="AC54">
        <v>0.63</v>
      </c>
      <c r="AD54">
        <v>0.71</v>
      </c>
      <c r="AE54">
        <v>0.79</v>
      </c>
      <c r="AF54">
        <v>0.87</v>
      </c>
      <c r="AG54">
        <v>0.99</v>
      </c>
      <c r="AH54">
        <v>1.05</v>
      </c>
      <c r="AI54">
        <v>1.1399999999999999</v>
      </c>
      <c r="AJ54">
        <v>1.22</v>
      </c>
      <c r="AK54">
        <v>1.27</v>
      </c>
      <c r="AL54">
        <v>1.36</v>
      </c>
      <c r="AM54">
        <v>1.47</v>
      </c>
      <c r="AN54">
        <v>1.52</v>
      </c>
      <c r="AO54">
        <v>1.61</v>
      </c>
      <c r="AP54">
        <v>1.71</v>
      </c>
      <c r="AQ54">
        <v>1.8</v>
      </c>
      <c r="AR54">
        <v>1.95</v>
      </c>
      <c r="AS54">
        <v>2.0099999999999998</v>
      </c>
      <c r="AT54">
        <v>2.14</v>
      </c>
      <c r="AU54">
        <v>2.2200000000000002</v>
      </c>
    </row>
    <row r="55" spans="26:47">
      <c r="Z55">
        <v>6.33</v>
      </c>
      <c r="AA55">
        <v>0.36</v>
      </c>
      <c r="AB55">
        <v>0.47</v>
      </c>
      <c r="AC55">
        <v>0.63</v>
      </c>
      <c r="AD55">
        <v>0.71</v>
      </c>
      <c r="AE55">
        <v>0.79</v>
      </c>
      <c r="AF55">
        <v>0.88</v>
      </c>
      <c r="AG55">
        <v>0.99</v>
      </c>
      <c r="AH55">
        <v>1.06</v>
      </c>
      <c r="AI55">
        <v>1.1399999999999999</v>
      </c>
      <c r="AJ55">
        <v>1.22</v>
      </c>
      <c r="AK55">
        <v>1.28</v>
      </c>
      <c r="AL55">
        <v>1.37</v>
      </c>
      <c r="AM55">
        <v>1.48</v>
      </c>
      <c r="AN55">
        <v>1.53</v>
      </c>
      <c r="AO55">
        <v>1.61</v>
      </c>
      <c r="AP55">
        <v>1.71</v>
      </c>
      <c r="AQ55">
        <v>1.8</v>
      </c>
      <c r="AR55">
        <v>1.96</v>
      </c>
      <c r="AS55">
        <v>2.02</v>
      </c>
      <c r="AT55">
        <v>2.14</v>
      </c>
      <c r="AU55">
        <v>2.23</v>
      </c>
    </row>
    <row r="56" spans="26:47">
      <c r="Z56">
        <v>6.42</v>
      </c>
      <c r="AA56">
        <v>0.36</v>
      </c>
      <c r="AB56">
        <v>0.47</v>
      </c>
      <c r="AC56">
        <v>0.64</v>
      </c>
      <c r="AD56">
        <v>0.71</v>
      </c>
      <c r="AE56">
        <v>0.79</v>
      </c>
      <c r="AF56">
        <v>0.88</v>
      </c>
      <c r="AG56">
        <v>1</v>
      </c>
      <c r="AH56">
        <v>1.06</v>
      </c>
      <c r="AI56">
        <v>1.1499999999999999</v>
      </c>
      <c r="AJ56">
        <v>1.23</v>
      </c>
      <c r="AK56">
        <v>1.28</v>
      </c>
      <c r="AL56">
        <v>1.37</v>
      </c>
      <c r="AM56">
        <v>1.49</v>
      </c>
      <c r="AN56">
        <v>1.53</v>
      </c>
      <c r="AO56">
        <v>1.62</v>
      </c>
      <c r="AP56">
        <v>1.72</v>
      </c>
      <c r="AQ56">
        <v>1.81</v>
      </c>
      <c r="AR56">
        <v>1.96</v>
      </c>
      <c r="AS56">
        <v>2.02</v>
      </c>
      <c r="AT56">
        <v>2.14</v>
      </c>
      <c r="AU56">
        <v>2.23</v>
      </c>
    </row>
    <row r="57" spans="26:47">
      <c r="Z57">
        <v>6.5</v>
      </c>
      <c r="AA57">
        <v>0.36</v>
      </c>
      <c r="AB57">
        <v>0.47</v>
      </c>
      <c r="AC57">
        <v>0.64</v>
      </c>
      <c r="AD57">
        <v>0.72</v>
      </c>
      <c r="AE57">
        <v>0.8</v>
      </c>
      <c r="AF57">
        <v>0.89</v>
      </c>
      <c r="AG57">
        <v>1.01</v>
      </c>
      <c r="AH57">
        <v>1.07</v>
      </c>
      <c r="AI57">
        <v>1.1499999999999999</v>
      </c>
      <c r="AJ57">
        <v>1.23</v>
      </c>
      <c r="AK57">
        <v>1.29</v>
      </c>
      <c r="AL57">
        <v>1.38</v>
      </c>
      <c r="AM57">
        <v>1.49</v>
      </c>
      <c r="AN57">
        <v>1.54</v>
      </c>
      <c r="AO57">
        <v>1.62</v>
      </c>
      <c r="AP57">
        <v>1.72</v>
      </c>
      <c r="AQ57">
        <v>1.81</v>
      </c>
      <c r="AR57">
        <v>1.96</v>
      </c>
      <c r="AS57">
        <v>2.02</v>
      </c>
      <c r="AT57">
        <v>2.14</v>
      </c>
      <c r="AU57">
        <v>2.2400000000000002</v>
      </c>
    </row>
    <row r="58" spans="26:47">
      <c r="Z58">
        <v>6.58</v>
      </c>
      <c r="AA58">
        <v>0.36</v>
      </c>
      <c r="AB58">
        <v>0.47</v>
      </c>
      <c r="AC58">
        <v>0.65</v>
      </c>
      <c r="AD58">
        <v>0.72</v>
      </c>
      <c r="AE58">
        <v>0.8</v>
      </c>
      <c r="AF58">
        <v>0.9</v>
      </c>
      <c r="AG58">
        <v>1.01</v>
      </c>
      <c r="AH58">
        <v>1.07</v>
      </c>
      <c r="AI58">
        <v>1.1599999999999999</v>
      </c>
      <c r="AJ58">
        <v>1.24</v>
      </c>
      <c r="AK58">
        <v>1.29</v>
      </c>
      <c r="AL58">
        <v>1.38</v>
      </c>
      <c r="AM58">
        <v>1.5</v>
      </c>
      <c r="AN58">
        <v>1.54</v>
      </c>
      <c r="AO58">
        <v>1.63</v>
      </c>
      <c r="AP58">
        <v>1.73</v>
      </c>
      <c r="AQ58">
        <v>1.82</v>
      </c>
      <c r="AR58">
        <v>1.97</v>
      </c>
      <c r="AS58">
        <v>2.0299999999999998</v>
      </c>
      <c r="AT58">
        <v>2.15</v>
      </c>
      <c r="AU58">
        <v>2.2400000000000002</v>
      </c>
    </row>
    <row r="59" spans="26:47">
      <c r="Z59">
        <v>6.67</v>
      </c>
      <c r="AA59">
        <v>0.36</v>
      </c>
      <c r="AB59">
        <v>0.47</v>
      </c>
      <c r="AC59">
        <v>0.65</v>
      </c>
      <c r="AD59">
        <v>0.73</v>
      </c>
      <c r="AE59">
        <v>0.81</v>
      </c>
      <c r="AF59">
        <v>0.9</v>
      </c>
      <c r="AG59">
        <v>1.02</v>
      </c>
      <c r="AH59">
        <v>1.08</v>
      </c>
      <c r="AI59">
        <v>1.1599999999999999</v>
      </c>
      <c r="AJ59">
        <v>1.24</v>
      </c>
      <c r="AK59">
        <v>1.3</v>
      </c>
      <c r="AL59">
        <v>1.39</v>
      </c>
      <c r="AM59">
        <v>1.5</v>
      </c>
      <c r="AN59">
        <v>1.55</v>
      </c>
      <c r="AO59">
        <v>1.63</v>
      </c>
      <c r="AP59">
        <v>1.73</v>
      </c>
      <c r="AQ59">
        <v>1.82</v>
      </c>
      <c r="AR59">
        <v>1.97</v>
      </c>
      <c r="AS59">
        <v>2.0299999999999998</v>
      </c>
      <c r="AT59">
        <v>2.15</v>
      </c>
      <c r="AU59">
        <v>2.2400000000000002</v>
      </c>
    </row>
    <row r="60" spans="26:47">
      <c r="Z60">
        <v>6.75</v>
      </c>
      <c r="AA60">
        <v>0.36</v>
      </c>
      <c r="AB60">
        <v>0.47</v>
      </c>
      <c r="AC60">
        <v>0.66</v>
      </c>
      <c r="AD60">
        <v>0.73</v>
      </c>
      <c r="AE60">
        <v>0.81</v>
      </c>
      <c r="AF60">
        <v>0.91</v>
      </c>
      <c r="AG60">
        <v>1.02</v>
      </c>
      <c r="AH60">
        <v>1.08</v>
      </c>
      <c r="AI60">
        <v>1.17</v>
      </c>
      <c r="AJ60">
        <v>1.25</v>
      </c>
      <c r="AK60">
        <v>1.3</v>
      </c>
      <c r="AL60">
        <v>1.39</v>
      </c>
      <c r="AM60">
        <v>1.51</v>
      </c>
      <c r="AN60">
        <v>1.55</v>
      </c>
      <c r="AO60">
        <v>1.64</v>
      </c>
      <c r="AP60">
        <v>1.74</v>
      </c>
      <c r="AQ60">
        <v>1.82</v>
      </c>
      <c r="AR60">
        <v>1.98</v>
      </c>
      <c r="AS60">
        <v>2.0299999999999998</v>
      </c>
      <c r="AT60">
        <v>2.15</v>
      </c>
      <c r="AU60">
        <v>2.25</v>
      </c>
    </row>
    <row r="61" spans="26:47">
      <c r="Z61">
        <v>6.83</v>
      </c>
      <c r="AA61">
        <v>0.36</v>
      </c>
      <c r="AB61">
        <v>0.47</v>
      </c>
      <c r="AC61">
        <v>0.66</v>
      </c>
      <c r="AD61">
        <v>0.73</v>
      </c>
      <c r="AE61">
        <v>0.82</v>
      </c>
      <c r="AF61">
        <v>0.91</v>
      </c>
      <c r="AG61">
        <v>1.03</v>
      </c>
      <c r="AH61">
        <v>1.0900000000000001</v>
      </c>
      <c r="AI61">
        <v>1.17</v>
      </c>
      <c r="AJ61">
        <v>1.25</v>
      </c>
      <c r="AK61">
        <v>1.31</v>
      </c>
      <c r="AL61">
        <v>1.4</v>
      </c>
      <c r="AM61">
        <v>1.51</v>
      </c>
      <c r="AN61">
        <v>1.56</v>
      </c>
      <c r="AO61">
        <v>1.64</v>
      </c>
      <c r="AP61">
        <v>1.74</v>
      </c>
      <c r="AQ61">
        <v>1.83</v>
      </c>
      <c r="AR61">
        <v>1.98</v>
      </c>
      <c r="AS61">
        <v>2.04</v>
      </c>
      <c r="AT61">
        <v>2.15</v>
      </c>
      <c r="AU61">
        <v>2.25</v>
      </c>
    </row>
    <row r="62" spans="26:47">
      <c r="Z62">
        <v>6.92</v>
      </c>
      <c r="AA62">
        <v>0.36</v>
      </c>
      <c r="AB62">
        <v>0.47</v>
      </c>
      <c r="AC62">
        <v>0.67</v>
      </c>
      <c r="AD62">
        <v>0.74</v>
      </c>
      <c r="AE62">
        <v>0.82</v>
      </c>
      <c r="AF62">
        <v>0.92</v>
      </c>
      <c r="AG62">
        <v>1.03</v>
      </c>
      <c r="AH62">
        <v>1.1000000000000001</v>
      </c>
      <c r="AI62">
        <v>1.18</v>
      </c>
      <c r="AJ62">
        <v>1.26</v>
      </c>
      <c r="AK62">
        <v>1.31</v>
      </c>
      <c r="AL62">
        <v>1.4</v>
      </c>
      <c r="AM62">
        <v>1.52</v>
      </c>
      <c r="AN62">
        <v>1.56</v>
      </c>
      <c r="AO62">
        <v>1.65</v>
      </c>
      <c r="AP62">
        <v>1.75</v>
      </c>
      <c r="AQ62">
        <v>1.83</v>
      </c>
      <c r="AR62">
        <v>1.98</v>
      </c>
      <c r="AS62">
        <v>2.04</v>
      </c>
      <c r="AT62">
        <v>2.15</v>
      </c>
      <c r="AU62">
        <v>2.25</v>
      </c>
    </row>
    <row r="63" spans="26:47">
      <c r="Z63">
        <v>7</v>
      </c>
      <c r="AA63">
        <v>0.36</v>
      </c>
      <c r="AB63">
        <v>0.47</v>
      </c>
      <c r="AC63">
        <v>0.67</v>
      </c>
      <c r="AD63">
        <v>0.74</v>
      </c>
      <c r="AE63">
        <v>0.82</v>
      </c>
      <c r="AF63">
        <v>0.92</v>
      </c>
      <c r="AG63">
        <v>1.04</v>
      </c>
      <c r="AH63">
        <v>1.1000000000000001</v>
      </c>
      <c r="AI63">
        <v>1.18</v>
      </c>
      <c r="AJ63">
        <v>1.26</v>
      </c>
      <c r="AK63">
        <v>1.32</v>
      </c>
      <c r="AL63">
        <v>1.41</v>
      </c>
      <c r="AM63">
        <v>1.52</v>
      </c>
      <c r="AN63">
        <v>1.56</v>
      </c>
      <c r="AO63">
        <v>1.65</v>
      </c>
      <c r="AP63">
        <v>1.75</v>
      </c>
      <c r="AQ63">
        <v>1.83</v>
      </c>
      <c r="AR63">
        <v>1.99</v>
      </c>
      <c r="AS63">
        <v>2.04</v>
      </c>
      <c r="AT63">
        <v>2.16</v>
      </c>
      <c r="AU63">
        <v>2.2599999999999998</v>
      </c>
    </row>
    <row r="64" spans="26:47">
      <c r="Z64">
        <v>7.08</v>
      </c>
      <c r="AA64">
        <v>0.36</v>
      </c>
      <c r="AB64">
        <v>0.47</v>
      </c>
      <c r="AC64">
        <v>0.68</v>
      </c>
      <c r="AD64">
        <v>0.75</v>
      </c>
      <c r="AE64">
        <v>0.83</v>
      </c>
      <c r="AF64">
        <v>0.93</v>
      </c>
      <c r="AG64">
        <v>1.05</v>
      </c>
      <c r="AH64">
        <v>1.1100000000000001</v>
      </c>
      <c r="AI64">
        <v>1.19</v>
      </c>
      <c r="AJ64">
        <v>1.27</v>
      </c>
      <c r="AK64">
        <v>1.32</v>
      </c>
      <c r="AL64">
        <v>1.41</v>
      </c>
      <c r="AM64">
        <v>1.53</v>
      </c>
      <c r="AN64">
        <v>1.57</v>
      </c>
      <c r="AO64">
        <v>1.66</v>
      </c>
      <c r="AP64">
        <v>1.76</v>
      </c>
      <c r="AQ64">
        <v>1.84</v>
      </c>
      <c r="AR64">
        <v>1.99</v>
      </c>
      <c r="AS64">
        <v>2.0499999999999998</v>
      </c>
      <c r="AT64">
        <v>2.16</v>
      </c>
      <c r="AU64">
        <v>2.2599999999999998</v>
      </c>
    </row>
    <row r="65" spans="26:47">
      <c r="Z65">
        <v>7.17</v>
      </c>
      <c r="AA65">
        <v>0.35</v>
      </c>
      <c r="AB65">
        <v>0.46</v>
      </c>
      <c r="AC65">
        <v>0.68</v>
      </c>
      <c r="AD65">
        <v>0.75</v>
      </c>
      <c r="AE65">
        <v>0.83</v>
      </c>
      <c r="AF65">
        <v>0.94</v>
      </c>
      <c r="AG65">
        <v>1.05</v>
      </c>
      <c r="AH65">
        <v>1.1100000000000001</v>
      </c>
      <c r="AI65">
        <v>1.19</v>
      </c>
      <c r="AJ65">
        <v>1.27</v>
      </c>
      <c r="AK65">
        <v>1.33</v>
      </c>
      <c r="AL65">
        <v>1.42</v>
      </c>
      <c r="AM65">
        <v>1.53</v>
      </c>
      <c r="AN65">
        <v>1.57</v>
      </c>
      <c r="AO65">
        <v>1.66</v>
      </c>
      <c r="AP65">
        <v>1.76</v>
      </c>
      <c r="AQ65">
        <v>1.84</v>
      </c>
      <c r="AR65">
        <v>1.99</v>
      </c>
      <c r="AS65">
        <v>2.0499999999999998</v>
      </c>
      <c r="AT65">
        <v>2.16</v>
      </c>
      <c r="AU65">
        <v>2.2599999999999998</v>
      </c>
    </row>
    <row r="66" spans="26:47">
      <c r="Z66">
        <v>7.25</v>
      </c>
      <c r="AA66">
        <v>0.35</v>
      </c>
      <c r="AB66">
        <v>0.46</v>
      </c>
      <c r="AC66">
        <v>0.69</v>
      </c>
      <c r="AD66">
        <v>0.75</v>
      </c>
      <c r="AE66">
        <v>0.84</v>
      </c>
      <c r="AF66">
        <v>0.94</v>
      </c>
      <c r="AG66">
        <v>1.06</v>
      </c>
      <c r="AH66">
        <v>1.1200000000000001</v>
      </c>
      <c r="AI66">
        <v>1.2</v>
      </c>
      <c r="AJ66">
        <v>1.27</v>
      </c>
      <c r="AK66">
        <v>1.33</v>
      </c>
      <c r="AL66">
        <v>1.42</v>
      </c>
      <c r="AM66">
        <v>1.53</v>
      </c>
      <c r="AN66">
        <v>1.58</v>
      </c>
      <c r="AO66">
        <v>1.67</v>
      </c>
      <c r="AP66">
        <v>1.77</v>
      </c>
      <c r="AQ66">
        <v>1.84</v>
      </c>
      <c r="AR66">
        <v>2</v>
      </c>
      <c r="AS66">
        <v>2.0499999999999998</v>
      </c>
      <c r="AT66">
        <v>2.16</v>
      </c>
      <c r="AU66">
        <v>2.27</v>
      </c>
    </row>
    <row r="67" spans="26:47">
      <c r="Z67">
        <v>7.33</v>
      </c>
      <c r="AA67">
        <v>0.35</v>
      </c>
      <c r="AB67">
        <v>0.46</v>
      </c>
      <c r="AC67">
        <v>0.69</v>
      </c>
      <c r="AD67">
        <v>0.76</v>
      </c>
      <c r="AE67">
        <v>0.84</v>
      </c>
      <c r="AF67">
        <v>0.95</v>
      </c>
      <c r="AG67">
        <v>1.06</v>
      </c>
      <c r="AH67">
        <v>1.1200000000000001</v>
      </c>
      <c r="AI67">
        <v>1.2</v>
      </c>
      <c r="AJ67">
        <v>1.28</v>
      </c>
      <c r="AK67">
        <v>1.34</v>
      </c>
      <c r="AL67">
        <v>1.43</v>
      </c>
      <c r="AM67">
        <v>1.54</v>
      </c>
      <c r="AN67">
        <v>1.58</v>
      </c>
      <c r="AO67">
        <v>1.67</v>
      </c>
      <c r="AP67">
        <v>1.77</v>
      </c>
      <c r="AQ67">
        <v>1.85</v>
      </c>
      <c r="AR67">
        <v>2</v>
      </c>
      <c r="AS67">
        <v>2.06</v>
      </c>
      <c r="AT67">
        <v>2.17</v>
      </c>
      <c r="AU67">
        <v>2.27</v>
      </c>
    </row>
    <row r="68" spans="26:47">
      <c r="Z68">
        <v>7.42</v>
      </c>
      <c r="AA68">
        <v>0.35</v>
      </c>
      <c r="AB68">
        <v>0.46</v>
      </c>
      <c r="AC68">
        <v>0.7</v>
      </c>
      <c r="AD68">
        <v>0.76</v>
      </c>
      <c r="AE68">
        <v>0.85</v>
      </c>
      <c r="AF68">
        <v>0.95</v>
      </c>
      <c r="AG68">
        <v>1.07</v>
      </c>
      <c r="AH68">
        <v>1.1299999999999999</v>
      </c>
      <c r="AI68">
        <v>1.21</v>
      </c>
      <c r="AJ68">
        <v>1.28</v>
      </c>
      <c r="AK68">
        <v>1.34</v>
      </c>
      <c r="AL68">
        <v>1.43</v>
      </c>
      <c r="AM68">
        <v>1.54</v>
      </c>
      <c r="AN68">
        <v>1.59</v>
      </c>
      <c r="AO68">
        <v>1.68</v>
      </c>
      <c r="AP68">
        <v>1.78</v>
      </c>
      <c r="AQ68">
        <v>1.85</v>
      </c>
      <c r="AR68">
        <v>2</v>
      </c>
      <c r="AS68">
        <v>2.06</v>
      </c>
      <c r="AT68">
        <v>2.17</v>
      </c>
      <c r="AU68">
        <v>2.27</v>
      </c>
    </row>
    <row r="69" spans="26:47">
      <c r="Z69">
        <v>7.5</v>
      </c>
      <c r="AA69">
        <v>0.35</v>
      </c>
      <c r="AB69">
        <v>0.46</v>
      </c>
      <c r="AC69">
        <v>0.7</v>
      </c>
      <c r="AD69">
        <v>0.77</v>
      </c>
      <c r="AE69">
        <v>0.85</v>
      </c>
      <c r="AF69">
        <v>0.96</v>
      </c>
      <c r="AG69">
        <v>1.07</v>
      </c>
      <c r="AH69">
        <v>1.1299999999999999</v>
      </c>
      <c r="AI69">
        <v>1.21</v>
      </c>
      <c r="AJ69">
        <v>1.29</v>
      </c>
      <c r="AK69">
        <v>1.35</v>
      </c>
      <c r="AL69">
        <v>1.44</v>
      </c>
      <c r="AM69">
        <v>1.55</v>
      </c>
      <c r="AN69">
        <v>1.59</v>
      </c>
      <c r="AO69">
        <v>1.68</v>
      </c>
      <c r="AP69">
        <v>1.78</v>
      </c>
      <c r="AQ69">
        <v>1.85</v>
      </c>
      <c r="AR69">
        <v>2.0099999999999998</v>
      </c>
      <c r="AS69">
        <v>2.06</v>
      </c>
      <c r="AT69">
        <v>2.17</v>
      </c>
      <c r="AU69">
        <v>2.2799999999999998</v>
      </c>
    </row>
    <row r="70" spans="26:47">
      <c r="Z70">
        <v>7.58</v>
      </c>
      <c r="AA70">
        <v>0.35</v>
      </c>
      <c r="AB70">
        <v>0.45</v>
      </c>
      <c r="AC70">
        <v>0.71</v>
      </c>
      <c r="AD70">
        <v>0.77</v>
      </c>
      <c r="AE70">
        <v>0.86</v>
      </c>
      <c r="AF70">
        <v>0.97</v>
      </c>
      <c r="AG70">
        <v>1.08</v>
      </c>
      <c r="AH70">
        <v>1.1399999999999999</v>
      </c>
      <c r="AI70">
        <v>1.22</v>
      </c>
      <c r="AJ70">
        <v>1.29</v>
      </c>
      <c r="AK70">
        <v>1.35</v>
      </c>
      <c r="AL70">
        <v>1.44</v>
      </c>
      <c r="AM70">
        <v>1.55</v>
      </c>
      <c r="AN70">
        <v>1.6</v>
      </c>
      <c r="AO70">
        <v>1.69</v>
      </c>
      <c r="AP70">
        <v>1.79</v>
      </c>
      <c r="AQ70">
        <v>1.86</v>
      </c>
      <c r="AR70">
        <v>2.0099999999999998</v>
      </c>
      <c r="AS70">
        <v>2.0699999999999998</v>
      </c>
      <c r="AT70">
        <v>2.17</v>
      </c>
      <c r="AU70">
        <v>2.2799999999999998</v>
      </c>
    </row>
    <row r="71" spans="26:47">
      <c r="Z71">
        <v>7.67</v>
      </c>
      <c r="AA71">
        <v>0.34</v>
      </c>
      <c r="AB71">
        <v>0.45</v>
      </c>
      <c r="AC71">
        <v>0.71</v>
      </c>
      <c r="AD71">
        <v>0.78</v>
      </c>
      <c r="AE71">
        <v>0.86</v>
      </c>
      <c r="AF71">
        <v>0.97</v>
      </c>
      <c r="AG71">
        <v>1.0900000000000001</v>
      </c>
      <c r="AH71">
        <v>1.1399999999999999</v>
      </c>
      <c r="AI71">
        <v>1.22</v>
      </c>
      <c r="AJ71">
        <v>1.3</v>
      </c>
      <c r="AK71">
        <v>1.36</v>
      </c>
      <c r="AL71">
        <v>1.45</v>
      </c>
      <c r="AM71">
        <v>1.56</v>
      </c>
      <c r="AN71">
        <v>1.6</v>
      </c>
      <c r="AO71">
        <v>1.69</v>
      </c>
      <c r="AP71">
        <v>1.79</v>
      </c>
      <c r="AQ71">
        <v>1.86</v>
      </c>
      <c r="AR71">
        <v>2.0099999999999998</v>
      </c>
      <c r="AS71">
        <v>2.0699999999999998</v>
      </c>
      <c r="AT71">
        <v>2.1800000000000002</v>
      </c>
      <c r="AU71">
        <v>2.2799999999999998</v>
      </c>
    </row>
    <row r="72" spans="26:47">
      <c r="Z72">
        <v>7.75</v>
      </c>
      <c r="AA72">
        <v>0.34</v>
      </c>
      <c r="AB72">
        <v>0.45</v>
      </c>
      <c r="AC72">
        <v>0.72</v>
      </c>
      <c r="AD72">
        <v>0.78</v>
      </c>
      <c r="AE72">
        <v>0.87</v>
      </c>
      <c r="AF72">
        <v>0.98</v>
      </c>
      <c r="AG72">
        <v>1.0900000000000001</v>
      </c>
      <c r="AH72">
        <v>1.1499999999999999</v>
      </c>
      <c r="AI72">
        <v>1.23</v>
      </c>
      <c r="AJ72">
        <v>1.3</v>
      </c>
      <c r="AK72">
        <v>1.36</v>
      </c>
      <c r="AL72">
        <v>1.45</v>
      </c>
      <c r="AM72">
        <v>1.56</v>
      </c>
      <c r="AN72">
        <v>1.6</v>
      </c>
      <c r="AO72">
        <v>1.7</v>
      </c>
      <c r="AP72">
        <v>1.79</v>
      </c>
      <c r="AQ72">
        <v>1.86</v>
      </c>
      <c r="AR72">
        <v>2.0099999999999998</v>
      </c>
      <c r="AS72">
        <v>2.0699999999999998</v>
      </c>
      <c r="AT72">
        <v>2.1800000000000002</v>
      </c>
      <c r="AU72">
        <v>2.29</v>
      </c>
    </row>
    <row r="73" spans="26:47">
      <c r="Z73">
        <v>7.83</v>
      </c>
      <c r="AA73">
        <v>0.34</v>
      </c>
      <c r="AB73">
        <v>0.45</v>
      </c>
      <c r="AC73">
        <v>0.72</v>
      </c>
      <c r="AD73">
        <v>0.78</v>
      </c>
      <c r="AE73">
        <v>0.87</v>
      </c>
      <c r="AF73">
        <v>0.99</v>
      </c>
      <c r="AG73">
        <v>1.1000000000000001</v>
      </c>
      <c r="AH73">
        <v>1.1499999999999999</v>
      </c>
      <c r="AI73">
        <v>1.23</v>
      </c>
      <c r="AJ73">
        <v>1.31</v>
      </c>
      <c r="AK73">
        <v>1.37</v>
      </c>
      <c r="AL73">
        <v>1.45</v>
      </c>
      <c r="AM73">
        <v>1.57</v>
      </c>
      <c r="AN73">
        <v>1.61</v>
      </c>
      <c r="AO73">
        <v>1.7</v>
      </c>
      <c r="AP73">
        <v>1.8</v>
      </c>
      <c r="AQ73">
        <v>1.87</v>
      </c>
      <c r="AR73">
        <v>2.02</v>
      </c>
      <c r="AS73">
        <v>2.0699999999999998</v>
      </c>
      <c r="AT73">
        <v>2.1800000000000002</v>
      </c>
      <c r="AU73">
        <v>2.29</v>
      </c>
    </row>
    <row r="74" spans="26:47">
      <c r="Z74">
        <v>7.92</v>
      </c>
      <c r="AA74">
        <v>0.34</v>
      </c>
      <c r="AB74">
        <v>0.44</v>
      </c>
      <c r="AC74">
        <v>0.73</v>
      </c>
      <c r="AD74">
        <v>0.79</v>
      </c>
      <c r="AE74">
        <v>0.87</v>
      </c>
      <c r="AF74">
        <v>0.99</v>
      </c>
      <c r="AG74">
        <v>1.1000000000000001</v>
      </c>
      <c r="AH74">
        <v>1.1599999999999999</v>
      </c>
      <c r="AI74">
        <v>1.24</v>
      </c>
      <c r="AJ74">
        <v>1.31</v>
      </c>
      <c r="AK74">
        <v>1.37</v>
      </c>
      <c r="AL74">
        <v>1.46</v>
      </c>
      <c r="AM74">
        <v>1.57</v>
      </c>
      <c r="AN74">
        <v>1.61</v>
      </c>
      <c r="AO74">
        <v>1.7</v>
      </c>
      <c r="AP74">
        <v>1.8</v>
      </c>
      <c r="AQ74">
        <v>1.87</v>
      </c>
      <c r="AR74">
        <v>2.02</v>
      </c>
      <c r="AS74">
        <v>2.08</v>
      </c>
      <c r="AT74">
        <v>2.1800000000000002</v>
      </c>
      <c r="AU74">
        <v>2.29</v>
      </c>
    </row>
    <row r="75" spans="26:47">
      <c r="Z75">
        <v>8</v>
      </c>
      <c r="AA75">
        <v>0.34</v>
      </c>
      <c r="AB75">
        <v>0.44</v>
      </c>
      <c r="AC75">
        <v>0.73</v>
      </c>
      <c r="AD75">
        <v>0.79</v>
      </c>
      <c r="AE75">
        <v>0.88</v>
      </c>
      <c r="AF75">
        <v>1</v>
      </c>
      <c r="AG75">
        <v>1.1100000000000001</v>
      </c>
      <c r="AH75">
        <v>1.17</v>
      </c>
      <c r="AI75">
        <v>1.25</v>
      </c>
      <c r="AJ75">
        <v>1.32</v>
      </c>
      <c r="AK75">
        <v>1.38</v>
      </c>
      <c r="AL75">
        <v>1.46</v>
      </c>
      <c r="AM75">
        <v>1.58</v>
      </c>
      <c r="AN75">
        <v>1.62</v>
      </c>
      <c r="AO75">
        <v>1.71</v>
      </c>
      <c r="AP75">
        <v>1.81</v>
      </c>
      <c r="AQ75">
        <v>1.87</v>
      </c>
      <c r="AR75">
        <v>2.02</v>
      </c>
      <c r="AS75">
        <v>2.08</v>
      </c>
      <c r="AT75">
        <v>2.1800000000000002</v>
      </c>
      <c r="AU75">
        <v>2.2999999999999998</v>
      </c>
    </row>
    <row r="76" spans="26:47">
      <c r="Z76">
        <v>8.08</v>
      </c>
      <c r="AA76">
        <v>0.33</v>
      </c>
      <c r="AB76">
        <v>0.44</v>
      </c>
      <c r="AC76">
        <v>0.74</v>
      </c>
      <c r="AD76">
        <v>0.8</v>
      </c>
      <c r="AE76">
        <v>0.88</v>
      </c>
      <c r="AF76">
        <v>1.01</v>
      </c>
      <c r="AG76">
        <v>1.1200000000000001</v>
      </c>
      <c r="AH76">
        <v>1.17</v>
      </c>
      <c r="AI76">
        <v>1.25</v>
      </c>
      <c r="AJ76">
        <v>1.32</v>
      </c>
      <c r="AK76">
        <v>1.38</v>
      </c>
      <c r="AL76">
        <v>1.47</v>
      </c>
      <c r="AM76">
        <v>1.58</v>
      </c>
      <c r="AN76">
        <v>1.62</v>
      </c>
      <c r="AO76">
        <v>1.71</v>
      </c>
      <c r="AP76">
        <v>1.81</v>
      </c>
      <c r="AQ76">
        <v>1.87</v>
      </c>
      <c r="AR76">
        <v>2.0299999999999998</v>
      </c>
      <c r="AS76">
        <v>2.08</v>
      </c>
      <c r="AT76">
        <v>2.19</v>
      </c>
      <c r="AU76">
        <v>2.2999999999999998</v>
      </c>
    </row>
    <row r="77" spans="26:47">
      <c r="Z77">
        <v>8.17</v>
      </c>
      <c r="AA77">
        <v>0.33</v>
      </c>
      <c r="AB77">
        <v>0.44</v>
      </c>
      <c r="AC77">
        <v>0.74</v>
      </c>
      <c r="AD77">
        <v>0.8</v>
      </c>
      <c r="AE77">
        <v>0.89</v>
      </c>
      <c r="AF77">
        <v>1.01</v>
      </c>
      <c r="AG77">
        <v>1.1200000000000001</v>
      </c>
      <c r="AH77">
        <v>1.18</v>
      </c>
      <c r="AI77">
        <v>1.26</v>
      </c>
      <c r="AJ77">
        <v>1.33</v>
      </c>
      <c r="AK77">
        <v>1.39</v>
      </c>
      <c r="AL77">
        <v>1.47</v>
      </c>
      <c r="AM77">
        <v>1.58</v>
      </c>
      <c r="AN77">
        <v>1.62</v>
      </c>
      <c r="AO77">
        <v>1.72</v>
      </c>
      <c r="AP77">
        <v>1.81</v>
      </c>
      <c r="AQ77">
        <v>1.88</v>
      </c>
      <c r="AR77">
        <v>2.0299999999999998</v>
      </c>
      <c r="AS77">
        <v>2.09</v>
      </c>
      <c r="AT77">
        <v>2.19</v>
      </c>
      <c r="AU77">
        <v>2.2999999999999998</v>
      </c>
    </row>
    <row r="78" spans="26:47">
      <c r="Z78">
        <v>8.25</v>
      </c>
      <c r="AA78">
        <v>0.33</v>
      </c>
      <c r="AB78">
        <v>0.43</v>
      </c>
      <c r="AC78">
        <v>0.75</v>
      </c>
      <c r="AD78">
        <v>0.81</v>
      </c>
      <c r="AE78">
        <v>0.89</v>
      </c>
      <c r="AF78">
        <v>1.02</v>
      </c>
      <c r="AG78">
        <v>1.1299999999999999</v>
      </c>
      <c r="AH78">
        <v>1.18</v>
      </c>
      <c r="AI78">
        <v>1.26</v>
      </c>
      <c r="AJ78">
        <v>1.33</v>
      </c>
      <c r="AK78">
        <v>1.39</v>
      </c>
      <c r="AL78">
        <v>1.48</v>
      </c>
      <c r="AM78">
        <v>1.59</v>
      </c>
      <c r="AN78">
        <v>1.63</v>
      </c>
      <c r="AO78">
        <v>1.72</v>
      </c>
      <c r="AP78">
        <v>1.82</v>
      </c>
      <c r="AQ78">
        <v>1.88</v>
      </c>
      <c r="AR78">
        <v>2.0299999999999998</v>
      </c>
      <c r="AS78">
        <v>2.09</v>
      </c>
      <c r="AT78">
        <v>2.19</v>
      </c>
      <c r="AU78">
        <v>2.31</v>
      </c>
    </row>
    <row r="79" spans="26:47">
      <c r="Z79">
        <v>8.33</v>
      </c>
      <c r="AA79">
        <v>0.32</v>
      </c>
      <c r="AB79">
        <v>0.43</v>
      </c>
      <c r="AC79">
        <v>0.75</v>
      </c>
      <c r="AD79">
        <v>0.81</v>
      </c>
      <c r="AE79">
        <v>0.9</v>
      </c>
      <c r="AF79">
        <v>1.03</v>
      </c>
      <c r="AG79">
        <v>1.1299999999999999</v>
      </c>
      <c r="AH79">
        <v>1.19</v>
      </c>
      <c r="AI79">
        <v>1.27</v>
      </c>
      <c r="AJ79">
        <v>1.33</v>
      </c>
      <c r="AK79">
        <v>1.4</v>
      </c>
      <c r="AL79">
        <v>1.48</v>
      </c>
      <c r="AM79">
        <v>1.59</v>
      </c>
      <c r="AN79">
        <v>1.63</v>
      </c>
      <c r="AO79">
        <v>1.73</v>
      </c>
      <c r="AP79">
        <v>1.82</v>
      </c>
      <c r="AQ79">
        <v>1.88</v>
      </c>
      <c r="AR79">
        <v>2.0299999999999998</v>
      </c>
      <c r="AS79">
        <v>2.09</v>
      </c>
      <c r="AT79">
        <v>2.19</v>
      </c>
      <c r="AU79">
        <v>2.31</v>
      </c>
    </row>
    <row r="80" spans="26:47">
      <c r="Z80">
        <v>8.42</v>
      </c>
      <c r="AA80">
        <v>0.32</v>
      </c>
      <c r="AB80">
        <v>0.43</v>
      </c>
      <c r="AC80">
        <v>0.76</v>
      </c>
      <c r="AD80">
        <v>0.82</v>
      </c>
      <c r="AE80">
        <v>0.9</v>
      </c>
      <c r="AF80">
        <v>1.03</v>
      </c>
      <c r="AG80">
        <v>1.1399999999999999</v>
      </c>
      <c r="AH80">
        <v>1.19</v>
      </c>
      <c r="AI80">
        <v>1.27</v>
      </c>
      <c r="AJ80">
        <v>1.34</v>
      </c>
      <c r="AK80">
        <v>1.4</v>
      </c>
      <c r="AL80">
        <v>1.49</v>
      </c>
      <c r="AM80">
        <v>1.6</v>
      </c>
      <c r="AN80">
        <v>1.64</v>
      </c>
      <c r="AO80">
        <v>1.73</v>
      </c>
      <c r="AP80">
        <v>1.82</v>
      </c>
      <c r="AQ80">
        <v>1.88</v>
      </c>
      <c r="AR80">
        <v>2.0299999999999998</v>
      </c>
      <c r="AS80">
        <v>2.09</v>
      </c>
      <c r="AT80">
        <v>2.19</v>
      </c>
      <c r="AU80">
        <v>2.31</v>
      </c>
    </row>
    <row r="81" spans="26:47">
      <c r="Z81">
        <v>8.5</v>
      </c>
      <c r="AA81">
        <v>0.32</v>
      </c>
      <c r="AB81">
        <v>0.42</v>
      </c>
      <c r="AC81">
        <v>0.77</v>
      </c>
      <c r="AD81">
        <v>0.82</v>
      </c>
      <c r="AE81">
        <v>0.91</v>
      </c>
      <c r="AF81">
        <v>1.04</v>
      </c>
      <c r="AG81">
        <v>1.1499999999999999</v>
      </c>
      <c r="AH81">
        <v>1.2</v>
      </c>
      <c r="AI81">
        <v>1.28</v>
      </c>
      <c r="AJ81">
        <v>1.34</v>
      </c>
      <c r="AK81">
        <v>1.41</v>
      </c>
      <c r="AL81">
        <v>1.49</v>
      </c>
      <c r="AM81">
        <v>1.6</v>
      </c>
      <c r="AN81">
        <v>1.64</v>
      </c>
      <c r="AO81">
        <v>1.73</v>
      </c>
      <c r="AP81">
        <v>1.83</v>
      </c>
      <c r="AQ81">
        <v>1.89</v>
      </c>
      <c r="AR81">
        <v>2.04</v>
      </c>
      <c r="AS81">
        <v>2.1</v>
      </c>
      <c r="AT81">
        <v>2.2000000000000002</v>
      </c>
      <c r="AU81">
        <v>2.3199999999999998</v>
      </c>
    </row>
    <row r="82" spans="26:47">
      <c r="Z82">
        <v>8.58</v>
      </c>
      <c r="AA82">
        <v>0.31</v>
      </c>
      <c r="AB82">
        <v>0.42</v>
      </c>
      <c r="AC82">
        <v>0.77</v>
      </c>
      <c r="AD82">
        <v>0.83</v>
      </c>
      <c r="AE82">
        <v>0.91</v>
      </c>
      <c r="AF82">
        <v>1.05</v>
      </c>
      <c r="AG82">
        <v>1.1499999999999999</v>
      </c>
      <c r="AH82">
        <v>1.2</v>
      </c>
      <c r="AI82">
        <v>1.28</v>
      </c>
      <c r="AJ82">
        <v>1.35</v>
      </c>
      <c r="AK82">
        <v>1.41</v>
      </c>
      <c r="AL82">
        <v>1.5</v>
      </c>
      <c r="AM82">
        <v>1.61</v>
      </c>
      <c r="AN82">
        <v>1.64</v>
      </c>
      <c r="AO82">
        <v>1.74</v>
      </c>
      <c r="AP82">
        <v>1.83</v>
      </c>
      <c r="AQ82">
        <v>1.89</v>
      </c>
      <c r="AR82">
        <v>2.04</v>
      </c>
      <c r="AS82">
        <v>2.1</v>
      </c>
      <c r="AT82">
        <v>2.2000000000000002</v>
      </c>
      <c r="AU82">
        <v>2.3199999999999998</v>
      </c>
    </row>
    <row r="83" spans="26:47">
      <c r="Z83">
        <v>8.67</v>
      </c>
      <c r="AA83">
        <v>0.31</v>
      </c>
      <c r="AB83">
        <v>0.42</v>
      </c>
      <c r="AC83">
        <v>0.78</v>
      </c>
      <c r="AD83">
        <v>0.83</v>
      </c>
      <c r="AE83">
        <v>0.92</v>
      </c>
      <c r="AF83">
        <v>1.05</v>
      </c>
      <c r="AG83">
        <v>1.1599999999999999</v>
      </c>
      <c r="AH83">
        <v>1.21</v>
      </c>
      <c r="AI83">
        <v>1.29</v>
      </c>
      <c r="AJ83">
        <v>1.35</v>
      </c>
      <c r="AK83">
        <v>1.42</v>
      </c>
      <c r="AL83">
        <v>1.5</v>
      </c>
      <c r="AM83">
        <v>1.61</v>
      </c>
      <c r="AN83">
        <v>1.65</v>
      </c>
      <c r="AO83">
        <v>1.74</v>
      </c>
      <c r="AP83">
        <v>1.83</v>
      </c>
      <c r="AQ83">
        <v>1.89</v>
      </c>
      <c r="AR83">
        <v>2.04</v>
      </c>
      <c r="AS83">
        <v>2.1</v>
      </c>
      <c r="AT83">
        <v>2.2000000000000002</v>
      </c>
      <c r="AU83">
        <v>2.3199999999999998</v>
      </c>
    </row>
    <row r="84" spans="26:47">
      <c r="Z84">
        <v>8.75</v>
      </c>
      <c r="AA84">
        <v>0.31</v>
      </c>
      <c r="AB84">
        <v>0.41</v>
      </c>
      <c r="AC84">
        <v>0.78</v>
      </c>
      <c r="AD84">
        <v>0.84</v>
      </c>
      <c r="AE84">
        <v>0.93</v>
      </c>
      <c r="AF84">
        <v>1.06</v>
      </c>
      <c r="AG84">
        <v>1.1599999999999999</v>
      </c>
      <c r="AH84">
        <v>1.21</v>
      </c>
      <c r="AI84">
        <v>1.29</v>
      </c>
      <c r="AJ84">
        <v>1.36</v>
      </c>
      <c r="AK84">
        <v>1.43</v>
      </c>
      <c r="AL84">
        <v>1.5</v>
      </c>
      <c r="AM84">
        <v>1.61</v>
      </c>
      <c r="AN84">
        <v>1.65</v>
      </c>
      <c r="AO84">
        <v>1.75</v>
      </c>
      <c r="AP84">
        <v>1.84</v>
      </c>
      <c r="AQ84">
        <v>1.89</v>
      </c>
      <c r="AR84">
        <v>2.04</v>
      </c>
      <c r="AS84">
        <v>2.1</v>
      </c>
      <c r="AT84">
        <v>2.2000000000000002</v>
      </c>
      <c r="AU84">
        <v>2.33</v>
      </c>
    </row>
    <row r="85" spans="26:47">
      <c r="Z85">
        <v>8.83</v>
      </c>
      <c r="AA85">
        <v>0.3</v>
      </c>
      <c r="AB85">
        <v>0.41</v>
      </c>
      <c r="AC85">
        <v>0.79</v>
      </c>
      <c r="AD85">
        <v>0.84</v>
      </c>
      <c r="AE85">
        <v>0.93</v>
      </c>
      <c r="AF85">
        <v>1.07</v>
      </c>
      <c r="AG85">
        <v>1.17</v>
      </c>
      <c r="AH85">
        <v>1.22</v>
      </c>
      <c r="AI85">
        <v>1.3</v>
      </c>
      <c r="AJ85">
        <v>1.36</v>
      </c>
      <c r="AK85">
        <v>1.43</v>
      </c>
      <c r="AL85">
        <v>1.51</v>
      </c>
      <c r="AM85">
        <v>1.62</v>
      </c>
      <c r="AN85">
        <v>1.66</v>
      </c>
      <c r="AO85">
        <v>1.75</v>
      </c>
      <c r="AP85">
        <v>1.84</v>
      </c>
      <c r="AQ85">
        <v>1.9</v>
      </c>
      <c r="AR85">
        <v>2.0499999999999998</v>
      </c>
      <c r="AS85">
        <v>2.11</v>
      </c>
      <c r="AT85">
        <v>2.2000000000000002</v>
      </c>
      <c r="AU85">
        <v>2.33</v>
      </c>
    </row>
    <row r="86" spans="26:47">
      <c r="Z86">
        <v>8.92</v>
      </c>
      <c r="AA86">
        <v>0.3</v>
      </c>
      <c r="AB86">
        <v>0.4</v>
      </c>
      <c r="AC86">
        <v>0.79</v>
      </c>
      <c r="AD86">
        <v>0.85</v>
      </c>
      <c r="AE86">
        <v>0.94</v>
      </c>
      <c r="AF86">
        <v>1.08</v>
      </c>
      <c r="AG86">
        <v>1.18</v>
      </c>
      <c r="AH86">
        <v>1.23</v>
      </c>
      <c r="AI86">
        <v>1.3</v>
      </c>
      <c r="AJ86">
        <v>1.37</v>
      </c>
      <c r="AK86">
        <v>1.44</v>
      </c>
      <c r="AL86">
        <v>1.51</v>
      </c>
      <c r="AM86">
        <v>1.62</v>
      </c>
      <c r="AN86">
        <v>1.66</v>
      </c>
      <c r="AO86">
        <v>1.75</v>
      </c>
      <c r="AP86">
        <v>1.84</v>
      </c>
      <c r="AQ86">
        <v>1.9</v>
      </c>
      <c r="AR86">
        <v>2.0499999999999998</v>
      </c>
      <c r="AS86">
        <v>2.11</v>
      </c>
      <c r="AT86">
        <v>2.2000000000000002</v>
      </c>
      <c r="AU86">
        <v>2.33</v>
      </c>
    </row>
    <row r="87" spans="26:47">
      <c r="Z87">
        <v>9</v>
      </c>
      <c r="AA87">
        <v>0.28999999999999998</v>
      </c>
      <c r="AB87">
        <v>0.4</v>
      </c>
      <c r="AC87">
        <v>0.8</v>
      </c>
      <c r="AD87">
        <v>0.85</v>
      </c>
      <c r="AE87">
        <v>0.94</v>
      </c>
      <c r="AF87">
        <v>1.08</v>
      </c>
      <c r="AG87">
        <v>1.18</v>
      </c>
      <c r="AH87">
        <v>1.23</v>
      </c>
      <c r="AI87">
        <v>1.31</v>
      </c>
      <c r="AJ87">
        <v>1.37</v>
      </c>
      <c r="AK87">
        <v>1.44</v>
      </c>
      <c r="AL87">
        <v>1.52</v>
      </c>
      <c r="AM87">
        <v>1.63</v>
      </c>
      <c r="AN87">
        <v>1.66</v>
      </c>
      <c r="AO87">
        <v>1.76</v>
      </c>
      <c r="AP87">
        <v>1.85</v>
      </c>
      <c r="AQ87">
        <v>1.9</v>
      </c>
      <c r="AR87">
        <v>2.0499999999999998</v>
      </c>
      <c r="AS87">
        <v>2.11</v>
      </c>
      <c r="AT87">
        <v>2.21</v>
      </c>
      <c r="AU87">
        <v>2.33</v>
      </c>
    </row>
    <row r="88" spans="26:47">
      <c r="Z88">
        <v>9.08</v>
      </c>
      <c r="AA88">
        <v>0.28999999999999998</v>
      </c>
      <c r="AB88">
        <v>0.4</v>
      </c>
      <c r="AC88">
        <v>0.81</v>
      </c>
      <c r="AD88">
        <v>0.86</v>
      </c>
      <c r="AE88">
        <v>0.95</v>
      </c>
      <c r="AF88">
        <v>1.0900000000000001</v>
      </c>
      <c r="AG88">
        <v>1.19</v>
      </c>
      <c r="AH88">
        <v>1.24</v>
      </c>
      <c r="AI88">
        <v>1.31</v>
      </c>
      <c r="AJ88">
        <v>1.37</v>
      </c>
      <c r="AK88">
        <v>1.45</v>
      </c>
      <c r="AL88">
        <v>1.52</v>
      </c>
      <c r="AM88">
        <v>1.63</v>
      </c>
      <c r="AN88">
        <v>1.67</v>
      </c>
      <c r="AO88">
        <v>1.76</v>
      </c>
      <c r="AP88">
        <v>1.85</v>
      </c>
      <c r="AQ88">
        <v>1.9</v>
      </c>
      <c r="AR88">
        <v>2.0499999999999998</v>
      </c>
      <c r="AS88">
        <v>2.11</v>
      </c>
      <c r="AT88">
        <v>2.21</v>
      </c>
      <c r="AU88">
        <v>2.34</v>
      </c>
    </row>
    <row r="89" spans="26:47">
      <c r="Z89">
        <v>9.17</v>
      </c>
      <c r="AA89">
        <v>0.28999999999999998</v>
      </c>
      <c r="AB89">
        <v>0.39</v>
      </c>
      <c r="AC89">
        <v>0.81</v>
      </c>
      <c r="AD89">
        <v>0.86</v>
      </c>
      <c r="AE89">
        <v>0.95</v>
      </c>
      <c r="AF89">
        <v>1.1000000000000001</v>
      </c>
      <c r="AG89">
        <v>1.2</v>
      </c>
      <c r="AH89">
        <v>1.24</v>
      </c>
      <c r="AI89">
        <v>1.32</v>
      </c>
      <c r="AJ89">
        <v>1.38</v>
      </c>
      <c r="AK89">
        <v>1.45</v>
      </c>
      <c r="AL89">
        <v>1.53</v>
      </c>
      <c r="AM89">
        <v>1.63</v>
      </c>
      <c r="AN89">
        <v>1.67</v>
      </c>
      <c r="AO89">
        <v>1.76</v>
      </c>
      <c r="AP89">
        <v>1.85</v>
      </c>
      <c r="AQ89">
        <v>1.9</v>
      </c>
      <c r="AR89">
        <v>2.0499999999999998</v>
      </c>
      <c r="AS89">
        <v>2.11</v>
      </c>
      <c r="AT89">
        <v>2.21</v>
      </c>
      <c r="AU89">
        <v>2.34</v>
      </c>
    </row>
    <row r="90" spans="26:47">
      <c r="Z90">
        <v>9.25</v>
      </c>
      <c r="AA90">
        <v>0.28000000000000003</v>
      </c>
      <c r="AB90">
        <v>0.39</v>
      </c>
      <c r="AC90">
        <v>0.82</v>
      </c>
      <c r="AD90">
        <v>0.87</v>
      </c>
      <c r="AE90">
        <v>0.96</v>
      </c>
      <c r="AF90">
        <v>1.1000000000000001</v>
      </c>
      <c r="AG90">
        <v>1.2</v>
      </c>
      <c r="AH90">
        <v>1.25</v>
      </c>
      <c r="AI90">
        <v>1.32</v>
      </c>
      <c r="AJ90">
        <v>1.38</v>
      </c>
      <c r="AK90">
        <v>1.46</v>
      </c>
      <c r="AL90">
        <v>1.53</v>
      </c>
      <c r="AM90">
        <v>1.64</v>
      </c>
      <c r="AN90">
        <v>1.67</v>
      </c>
      <c r="AO90">
        <v>1.77</v>
      </c>
      <c r="AP90">
        <v>1.86</v>
      </c>
      <c r="AQ90">
        <v>1.91</v>
      </c>
      <c r="AR90">
        <v>2.0499999999999998</v>
      </c>
      <c r="AS90">
        <v>2.12</v>
      </c>
      <c r="AT90">
        <v>2.21</v>
      </c>
      <c r="AU90">
        <v>2.34</v>
      </c>
    </row>
    <row r="91" spans="26:47">
      <c r="Z91">
        <v>9.33</v>
      </c>
      <c r="AA91">
        <v>0.28000000000000003</v>
      </c>
      <c r="AB91">
        <v>0.38</v>
      </c>
      <c r="AC91">
        <v>0.82</v>
      </c>
      <c r="AD91">
        <v>0.87</v>
      </c>
      <c r="AE91">
        <v>0.96</v>
      </c>
      <c r="AF91">
        <v>1.1100000000000001</v>
      </c>
      <c r="AG91">
        <v>1.21</v>
      </c>
      <c r="AH91">
        <v>1.25</v>
      </c>
      <c r="AI91">
        <v>1.33</v>
      </c>
      <c r="AJ91">
        <v>1.39</v>
      </c>
      <c r="AK91">
        <v>1.46</v>
      </c>
      <c r="AL91">
        <v>1.53</v>
      </c>
      <c r="AM91">
        <v>1.64</v>
      </c>
      <c r="AN91">
        <v>1.68</v>
      </c>
      <c r="AO91">
        <v>1.77</v>
      </c>
      <c r="AP91">
        <v>1.86</v>
      </c>
      <c r="AQ91">
        <v>1.91</v>
      </c>
      <c r="AR91">
        <v>2.06</v>
      </c>
      <c r="AS91">
        <v>2.12</v>
      </c>
      <c r="AT91">
        <v>2.21</v>
      </c>
      <c r="AU91">
        <v>2.35</v>
      </c>
    </row>
    <row r="92" spans="26:47">
      <c r="Z92">
        <v>9.42</v>
      </c>
      <c r="AA92">
        <v>0.27</v>
      </c>
      <c r="AB92">
        <v>0.38</v>
      </c>
      <c r="AC92">
        <v>0.83</v>
      </c>
      <c r="AD92">
        <v>0.88</v>
      </c>
      <c r="AE92">
        <v>0.97</v>
      </c>
      <c r="AF92">
        <v>1.1200000000000001</v>
      </c>
      <c r="AG92">
        <v>1.21</v>
      </c>
      <c r="AH92">
        <v>1.26</v>
      </c>
      <c r="AI92">
        <v>1.33</v>
      </c>
      <c r="AJ92">
        <v>1.39</v>
      </c>
      <c r="AK92">
        <v>1.47</v>
      </c>
      <c r="AL92">
        <v>1.54</v>
      </c>
      <c r="AM92">
        <v>1.65</v>
      </c>
      <c r="AN92">
        <v>1.68</v>
      </c>
      <c r="AO92">
        <v>1.77</v>
      </c>
      <c r="AP92">
        <v>1.86</v>
      </c>
      <c r="AQ92">
        <v>1.91</v>
      </c>
      <c r="AR92">
        <v>2.06</v>
      </c>
      <c r="AS92">
        <v>2.12</v>
      </c>
      <c r="AT92">
        <v>2.21</v>
      </c>
      <c r="AU92">
        <v>2.35</v>
      </c>
    </row>
    <row r="93" spans="26:47">
      <c r="Z93">
        <v>9.5</v>
      </c>
      <c r="AA93">
        <v>0.27</v>
      </c>
      <c r="AB93">
        <v>0.37</v>
      </c>
      <c r="AC93">
        <v>0.84</v>
      </c>
      <c r="AD93">
        <v>0.88</v>
      </c>
      <c r="AE93">
        <v>0.97</v>
      </c>
      <c r="AF93">
        <v>1.1299999999999999</v>
      </c>
      <c r="AG93">
        <v>1.22</v>
      </c>
      <c r="AH93">
        <v>1.26</v>
      </c>
      <c r="AI93">
        <v>1.34</v>
      </c>
      <c r="AJ93">
        <v>1.4</v>
      </c>
      <c r="AK93">
        <v>1.47</v>
      </c>
      <c r="AL93">
        <v>1.54</v>
      </c>
      <c r="AM93">
        <v>1.65</v>
      </c>
      <c r="AN93">
        <v>1.68</v>
      </c>
      <c r="AO93">
        <v>1.78</v>
      </c>
      <c r="AP93">
        <v>1.86</v>
      </c>
      <c r="AQ93">
        <v>1.91</v>
      </c>
      <c r="AR93">
        <v>2.06</v>
      </c>
      <c r="AS93">
        <v>2.12</v>
      </c>
      <c r="AT93">
        <v>2.2200000000000002</v>
      </c>
      <c r="AU93">
        <v>2.35</v>
      </c>
    </row>
    <row r="94" spans="26:47">
      <c r="Z94">
        <v>9.58</v>
      </c>
      <c r="AA94">
        <v>0.26</v>
      </c>
      <c r="AB94">
        <v>0.37</v>
      </c>
      <c r="AC94">
        <v>0.84</v>
      </c>
      <c r="AD94">
        <v>0.89</v>
      </c>
      <c r="AE94">
        <v>0.98</v>
      </c>
      <c r="AF94">
        <v>1.1399999999999999</v>
      </c>
      <c r="AG94">
        <v>1.23</v>
      </c>
      <c r="AH94">
        <v>1.27</v>
      </c>
      <c r="AI94">
        <v>1.34</v>
      </c>
      <c r="AJ94">
        <v>1.4</v>
      </c>
      <c r="AK94">
        <v>1.48</v>
      </c>
      <c r="AL94">
        <v>1.55</v>
      </c>
      <c r="AM94">
        <v>1.65</v>
      </c>
      <c r="AN94">
        <v>1.69</v>
      </c>
      <c r="AO94">
        <v>1.78</v>
      </c>
      <c r="AP94">
        <v>1.87</v>
      </c>
      <c r="AQ94">
        <v>1.91</v>
      </c>
      <c r="AR94">
        <v>2.06</v>
      </c>
      <c r="AS94">
        <v>2.12</v>
      </c>
      <c r="AT94">
        <v>2.2200000000000002</v>
      </c>
      <c r="AU94">
        <v>2.36</v>
      </c>
    </row>
    <row r="95" spans="26:47">
      <c r="Z95">
        <v>9.67</v>
      </c>
      <c r="AA95">
        <v>0.26</v>
      </c>
      <c r="AB95">
        <v>0.36</v>
      </c>
      <c r="AC95">
        <v>0.85</v>
      </c>
      <c r="AD95">
        <v>0.89</v>
      </c>
      <c r="AE95">
        <v>0.99</v>
      </c>
      <c r="AF95">
        <v>1.1399999999999999</v>
      </c>
      <c r="AG95">
        <v>1.23</v>
      </c>
      <c r="AH95">
        <v>1.28</v>
      </c>
      <c r="AI95">
        <v>1.35</v>
      </c>
      <c r="AJ95">
        <v>1.4</v>
      </c>
      <c r="AK95">
        <v>1.48</v>
      </c>
      <c r="AL95">
        <v>1.55</v>
      </c>
      <c r="AM95">
        <v>1.66</v>
      </c>
      <c r="AN95">
        <v>1.69</v>
      </c>
      <c r="AO95">
        <v>1.78</v>
      </c>
      <c r="AP95">
        <v>1.87</v>
      </c>
      <c r="AQ95">
        <v>1.91</v>
      </c>
      <c r="AR95">
        <v>2.06</v>
      </c>
      <c r="AS95">
        <v>2.13</v>
      </c>
      <c r="AT95">
        <v>2.2200000000000002</v>
      </c>
      <c r="AU95">
        <v>2.36</v>
      </c>
    </row>
    <row r="96" spans="26:47">
      <c r="Z96">
        <v>9.75</v>
      </c>
      <c r="AA96">
        <v>0.25</v>
      </c>
      <c r="AB96">
        <v>0.36</v>
      </c>
      <c r="AC96">
        <v>0.85</v>
      </c>
      <c r="AD96">
        <v>0.9</v>
      </c>
      <c r="AE96">
        <v>0.99</v>
      </c>
      <c r="AF96">
        <v>1.1499999999999999</v>
      </c>
      <c r="AG96">
        <v>1.24</v>
      </c>
      <c r="AH96">
        <v>1.28</v>
      </c>
      <c r="AI96">
        <v>1.35</v>
      </c>
      <c r="AJ96">
        <v>1.41</v>
      </c>
      <c r="AK96">
        <v>1.49</v>
      </c>
      <c r="AL96">
        <v>1.55</v>
      </c>
      <c r="AM96">
        <v>1.66</v>
      </c>
      <c r="AN96">
        <v>1.69</v>
      </c>
      <c r="AO96">
        <v>1.79</v>
      </c>
      <c r="AP96">
        <v>1.87</v>
      </c>
      <c r="AQ96">
        <v>1.92</v>
      </c>
      <c r="AR96">
        <v>2.06</v>
      </c>
      <c r="AS96">
        <v>2.13</v>
      </c>
      <c r="AT96">
        <v>2.2200000000000002</v>
      </c>
      <c r="AU96">
        <v>2.36</v>
      </c>
    </row>
    <row r="97" spans="26:47">
      <c r="Z97">
        <v>9.83</v>
      </c>
      <c r="AA97">
        <v>0.25</v>
      </c>
      <c r="AB97">
        <v>0.35</v>
      </c>
      <c r="AC97">
        <v>0.86</v>
      </c>
      <c r="AD97">
        <v>0.9</v>
      </c>
      <c r="AE97">
        <v>1</v>
      </c>
      <c r="AF97">
        <v>1.1599999999999999</v>
      </c>
      <c r="AG97">
        <v>1.25</v>
      </c>
      <c r="AH97">
        <v>1.29</v>
      </c>
      <c r="AI97">
        <v>1.36</v>
      </c>
      <c r="AJ97">
        <v>1.41</v>
      </c>
      <c r="AK97">
        <v>1.49</v>
      </c>
      <c r="AL97">
        <v>1.56</v>
      </c>
      <c r="AM97">
        <v>1.66</v>
      </c>
      <c r="AN97">
        <v>1.7</v>
      </c>
      <c r="AO97">
        <v>1.79</v>
      </c>
      <c r="AP97">
        <v>1.87</v>
      </c>
      <c r="AQ97">
        <v>1.92</v>
      </c>
      <c r="AR97">
        <v>2.06</v>
      </c>
      <c r="AS97">
        <v>2.13</v>
      </c>
      <c r="AT97">
        <v>2.2200000000000002</v>
      </c>
      <c r="AU97">
        <v>2.36</v>
      </c>
    </row>
    <row r="98" spans="26:47">
      <c r="Z98">
        <v>9.92</v>
      </c>
      <c r="AA98">
        <v>0.24</v>
      </c>
      <c r="AB98">
        <v>0.35</v>
      </c>
      <c r="AC98">
        <v>0.87</v>
      </c>
      <c r="AD98">
        <v>0.91</v>
      </c>
      <c r="AE98">
        <v>1</v>
      </c>
      <c r="AF98">
        <v>1.17</v>
      </c>
      <c r="AG98">
        <v>1.25</v>
      </c>
      <c r="AH98">
        <v>1.29</v>
      </c>
      <c r="AI98">
        <v>1.36</v>
      </c>
      <c r="AJ98">
        <v>1.42</v>
      </c>
      <c r="AK98">
        <v>1.5</v>
      </c>
      <c r="AL98">
        <v>1.56</v>
      </c>
      <c r="AM98">
        <v>1.67</v>
      </c>
      <c r="AN98">
        <v>1.7</v>
      </c>
      <c r="AO98">
        <v>1.79</v>
      </c>
      <c r="AP98">
        <v>1.88</v>
      </c>
      <c r="AQ98">
        <v>1.92</v>
      </c>
      <c r="AR98">
        <v>2.06</v>
      </c>
      <c r="AS98">
        <v>2.13</v>
      </c>
      <c r="AT98">
        <v>2.2200000000000002</v>
      </c>
      <c r="AU98">
        <v>2.37</v>
      </c>
    </row>
    <row r="99" spans="26:47">
      <c r="Z99">
        <v>10</v>
      </c>
      <c r="AA99">
        <v>0.23</v>
      </c>
      <c r="AB99">
        <v>0.34</v>
      </c>
      <c r="AC99">
        <v>0.87</v>
      </c>
      <c r="AD99">
        <v>0.91</v>
      </c>
      <c r="AE99">
        <v>1.01</v>
      </c>
      <c r="AF99">
        <v>1.17</v>
      </c>
      <c r="AG99">
        <v>1.26</v>
      </c>
      <c r="AH99">
        <v>1.3</v>
      </c>
      <c r="AI99">
        <v>1.37</v>
      </c>
      <c r="AJ99">
        <v>1.42</v>
      </c>
      <c r="AK99">
        <v>1.5</v>
      </c>
      <c r="AL99">
        <v>1.57</v>
      </c>
      <c r="AM99">
        <v>1.67</v>
      </c>
      <c r="AN99">
        <v>1.7</v>
      </c>
      <c r="AO99">
        <v>1.8</v>
      </c>
      <c r="AP99">
        <v>1.88</v>
      </c>
      <c r="AQ99">
        <v>1.92</v>
      </c>
      <c r="AR99">
        <v>2.06</v>
      </c>
      <c r="AS99">
        <v>2.13</v>
      </c>
      <c r="AT99">
        <v>2.23</v>
      </c>
      <c r="AU99">
        <v>2.37</v>
      </c>
    </row>
    <row r="100" spans="26:47">
      <c r="Z100">
        <v>10.08</v>
      </c>
      <c r="AA100">
        <v>0.23</v>
      </c>
      <c r="AB100">
        <v>0.33</v>
      </c>
      <c r="AC100">
        <v>0.88</v>
      </c>
      <c r="AD100">
        <v>0.92</v>
      </c>
      <c r="AE100">
        <v>1.01</v>
      </c>
      <c r="AF100">
        <v>1.18</v>
      </c>
      <c r="AG100">
        <v>1.27</v>
      </c>
      <c r="AH100">
        <v>1.3</v>
      </c>
      <c r="AI100">
        <v>1.37</v>
      </c>
      <c r="AJ100">
        <v>1.43</v>
      </c>
      <c r="AK100">
        <v>1.51</v>
      </c>
      <c r="AL100">
        <v>1.57</v>
      </c>
      <c r="AM100">
        <v>1.67</v>
      </c>
      <c r="AN100">
        <v>1.7</v>
      </c>
      <c r="AO100">
        <v>1.8</v>
      </c>
      <c r="AP100">
        <v>1.88</v>
      </c>
      <c r="AQ100">
        <v>1.92</v>
      </c>
      <c r="AR100">
        <v>2.0699999999999998</v>
      </c>
      <c r="AS100">
        <v>2.13</v>
      </c>
      <c r="AT100">
        <v>2.23</v>
      </c>
      <c r="AU100">
        <v>2.37</v>
      </c>
    </row>
    <row r="101" spans="26:47">
      <c r="Z101">
        <v>10.17</v>
      </c>
      <c r="AA101">
        <v>0.22</v>
      </c>
      <c r="AB101">
        <v>0.33</v>
      </c>
      <c r="AC101">
        <v>0.89</v>
      </c>
      <c r="AD101">
        <v>0.93</v>
      </c>
      <c r="AE101">
        <v>1.02</v>
      </c>
      <c r="AF101">
        <v>1.19</v>
      </c>
      <c r="AG101">
        <v>1.27</v>
      </c>
      <c r="AH101">
        <v>1.31</v>
      </c>
      <c r="AI101">
        <v>1.38</v>
      </c>
      <c r="AJ101">
        <v>1.43</v>
      </c>
      <c r="AK101">
        <v>1.51</v>
      </c>
      <c r="AL101">
        <v>1.57</v>
      </c>
      <c r="AM101">
        <v>1.68</v>
      </c>
      <c r="AN101">
        <v>1.71</v>
      </c>
      <c r="AO101">
        <v>1.8</v>
      </c>
      <c r="AP101">
        <v>1.88</v>
      </c>
      <c r="AQ101">
        <v>1.92</v>
      </c>
      <c r="AR101">
        <v>2.0699999999999998</v>
      </c>
      <c r="AS101">
        <v>2.14</v>
      </c>
      <c r="AT101">
        <v>2.23</v>
      </c>
      <c r="AU101">
        <v>2.38</v>
      </c>
    </row>
    <row r="102" spans="26:47">
      <c r="Z102">
        <v>10.25</v>
      </c>
      <c r="AA102">
        <v>0.22</v>
      </c>
      <c r="AB102">
        <v>0.32</v>
      </c>
      <c r="AC102">
        <v>0.89</v>
      </c>
      <c r="AD102">
        <v>0.93</v>
      </c>
      <c r="AE102">
        <v>1.03</v>
      </c>
      <c r="AF102">
        <v>1.2</v>
      </c>
      <c r="AG102">
        <v>1.28</v>
      </c>
      <c r="AH102">
        <v>1.32</v>
      </c>
      <c r="AI102">
        <v>1.38</v>
      </c>
      <c r="AJ102">
        <v>1.43</v>
      </c>
      <c r="AK102">
        <v>1.52</v>
      </c>
      <c r="AL102">
        <v>1.58</v>
      </c>
      <c r="AM102">
        <v>1.68</v>
      </c>
      <c r="AN102">
        <v>1.71</v>
      </c>
      <c r="AO102">
        <v>1.8</v>
      </c>
      <c r="AP102">
        <v>1.88</v>
      </c>
      <c r="AQ102">
        <v>1.92</v>
      </c>
      <c r="AR102">
        <v>2.0699999999999998</v>
      </c>
      <c r="AS102">
        <v>2.14</v>
      </c>
      <c r="AT102">
        <v>2.23</v>
      </c>
      <c r="AU102">
        <v>2.38</v>
      </c>
    </row>
    <row r="103" spans="26:47">
      <c r="Z103">
        <v>10.33</v>
      </c>
      <c r="AA103">
        <v>0.21</v>
      </c>
      <c r="AB103">
        <v>0.32</v>
      </c>
      <c r="AC103">
        <v>0.9</v>
      </c>
      <c r="AD103">
        <v>0.94</v>
      </c>
      <c r="AE103">
        <v>1.03</v>
      </c>
      <c r="AF103">
        <v>1.21</v>
      </c>
      <c r="AG103">
        <v>1.29</v>
      </c>
      <c r="AH103">
        <v>1.32</v>
      </c>
      <c r="AI103">
        <v>1.39</v>
      </c>
      <c r="AJ103">
        <v>1.44</v>
      </c>
      <c r="AK103">
        <v>1.52</v>
      </c>
      <c r="AL103">
        <v>1.58</v>
      </c>
      <c r="AM103">
        <v>1.68</v>
      </c>
      <c r="AN103">
        <v>1.71</v>
      </c>
      <c r="AO103">
        <v>1.81</v>
      </c>
      <c r="AP103">
        <v>1.89</v>
      </c>
      <c r="AQ103">
        <v>1.92</v>
      </c>
      <c r="AR103">
        <v>2.0699999999999998</v>
      </c>
      <c r="AS103">
        <v>2.14</v>
      </c>
      <c r="AT103">
        <v>2.23</v>
      </c>
      <c r="AU103">
        <v>2.38</v>
      </c>
    </row>
    <row r="104" spans="26:47">
      <c r="Z104">
        <v>10.42</v>
      </c>
      <c r="AA104">
        <v>0.2</v>
      </c>
      <c r="AB104">
        <v>0.31</v>
      </c>
      <c r="AC104">
        <v>0.91</v>
      </c>
      <c r="AD104">
        <v>0.94</v>
      </c>
      <c r="AE104">
        <v>1.04</v>
      </c>
      <c r="AF104">
        <v>1.21</v>
      </c>
      <c r="AG104">
        <v>1.29</v>
      </c>
      <c r="AH104">
        <v>1.33</v>
      </c>
      <c r="AI104">
        <v>1.39</v>
      </c>
      <c r="AJ104">
        <v>1.44</v>
      </c>
      <c r="AK104">
        <v>1.53</v>
      </c>
      <c r="AL104">
        <v>1.59</v>
      </c>
      <c r="AM104">
        <v>1.69</v>
      </c>
      <c r="AN104">
        <v>1.72</v>
      </c>
      <c r="AO104">
        <v>1.81</v>
      </c>
      <c r="AP104">
        <v>1.89</v>
      </c>
      <c r="AQ104">
        <v>1.92</v>
      </c>
      <c r="AR104">
        <v>2.0699999999999998</v>
      </c>
      <c r="AS104">
        <v>2.14</v>
      </c>
      <c r="AT104">
        <v>2.23</v>
      </c>
      <c r="AU104">
        <v>2.38</v>
      </c>
    </row>
    <row r="105" spans="26:47">
      <c r="Z105">
        <v>10.5</v>
      </c>
      <c r="AA105">
        <v>0.2</v>
      </c>
      <c r="AB105">
        <v>0.3</v>
      </c>
      <c r="AC105">
        <v>0.91</v>
      </c>
      <c r="AD105">
        <v>0.95</v>
      </c>
      <c r="AE105">
        <v>1.04</v>
      </c>
      <c r="AF105">
        <v>1.22</v>
      </c>
      <c r="AG105">
        <v>1.3</v>
      </c>
      <c r="AH105">
        <v>1.33</v>
      </c>
      <c r="AI105">
        <v>1.4</v>
      </c>
      <c r="AJ105">
        <v>1.45</v>
      </c>
      <c r="AK105">
        <v>1.53</v>
      </c>
      <c r="AL105">
        <v>1.59</v>
      </c>
      <c r="AM105">
        <v>1.69</v>
      </c>
      <c r="AN105">
        <v>1.72</v>
      </c>
      <c r="AO105">
        <v>1.81</v>
      </c>
      <c r="AP105">
        <v>1.89</v>
      </c>
      <c r="AQ105">
        <v>1.93</v>
      </c>
      <c r="AR105">
        <v>2.0699999999999998</v>
      </c>
      <c r="AS105">
        <v>2.14</v>
      </c>
      <c r="AT105">
        <v>2.23</v>
      </c>
      <c r="AU105">
        <v>2.39</v>
      </c>
    </row>
    <row r="106" spans="26:47">
      <c r="Z106">
        <v>10.58</v>
      </c>
      <c r="AA106">
        <v>0.19</v>
      </c>
      <c r="AB106">
        <v>0.3</v>
      </c>
      <c r="AC106">
        <v>0.92</v>
      </c>
      <c r="AD106">
        <v>0.95</v>
      </c>
      <c r="AE106">
        <v>1.05</v>
      </c>
      <c r="AF106">
        <v>1.23</v>
      </c>
      <c r="AG106">
        <v>1.31</v>
      </c>
      <c r="AH106">
        <v>1.34</v>
      </c>
      <c r="AI106">
        <v>1.4</v>
      </c>
      <c r="AJ106">
        <v>1.45</v>
      </c>
      <c r="AK106">
        <v>1.54</v>
      </c>
      <c r="AL106">
        <v>1.59</v>
      </c>
      <c r="AM106">
        <v>1.69</v>
      </c>
      <c r="AN106">
        <v>1.72</v>
      </c>
      <c r="AO106">
        <v>1.81</v>
      </c>
      <c r="AP106">
        <v>1.89</v>
      </c>
      <c r="AQ106">
        <v>1.93</v>
      </c>
      <c r="AR106">
        <v>2.0699999999999998</v>
      </c>
      <c r="AS106">
        <v>2.14</v>
      </c>
      <c r="AT106">
        <v>2.2400000000000002</v>
      </c>
      <c r="AU106">
        <v>2.39</v>
      </c>
    </row>
    <row r="107" spans="26:47">
      <c r="Z107">
        <v>10.67</v>
      </c>
      <c r="AA107">
        <v>0.18</v>
      </c>
      <c r="AB107">
        <v>0.28999999999999998</v>
      </c>
      <c r="AC107">
        <v>0.93</v>
      </c>
      <c r="AD107">
        <v>0.96</v>
      </c>
      <c r="AE107">
        <v>1.06</v>
      </c>
      <c r="AF107">
        <v>1.24</v>
      </c>
      <c r="AG107">
        <v>1.31</v>
      </c>
      <c r="AH107">
        <v>1.35</v>
      </c>
      <c r="AI107">
        <v>1.41</v>
      </c>
      <c r="AJ107">
        <v>1.45</v>
      </c>
      <c r="AK107">
        <v>1.54</v>
      </c>
      <c r="AL107">
        <v>1.6</v>
      </c>
      <c r="AM107">
        <v>1.7</v>
      </c>
      <c r="AN107">
        <v>1.72</v>
      </c>
      <c r="AO107">
        <v>1.82</v>
      </c>
      <c r="AP107">
        <v>1.89</v>
      </c>
      <c r="AQ107">
        <v>1.93</v>
      </c>
      <c r="AR107">
        <v>2.0699999999999998</v>
      </c>
      <c r="AS107">
        <v>2.14</v>
      </c>
      <c r="AT107">
        <v>2.2400000000000002</v>
      </c>
      <c r="AU107">
        <v>2.39</v>
      </c>
    </row>
    <row r="108" spans="26:47">
      <c r="Z108">
        <v>10.75</v>
      </c>
      <c r="AA108">
        <v>0.18</v>
      </c>
      <c r="AB108">
        <v>0.28000000000000003</v>
      </c>
      <c r="AC108">
        <v>0.93</v>
      </c>
      <c r="AD108">
        <v>0.97</v>
      </c>
      <c r="AE108">
        <v>1.06</v>
      </c>
      <c r="AF108">
        <v>1.25</v>
      </c>
      <c r="AG108">
        <v>1.32</v>
      </c>
      <c r="AH108">
        <v>1.35</v>
      </c>
      <c r="AI108">
        <v>1.41</v>
      </c>
      <c r="AJ108">
        <v>1.46</v>
      </c>
      <c r="AK108">
        <v>1.55</v>
      </c>
      <c r="AL108">
        <v>1.6</v>
      </c>
      <c r="AM108">
        <v>1.7</v>
      </c>
      <c r="AN108">
        <v>1.73</v>
      </c>
      <c r="AO108">
        <v>1.82</v>
      </c>
      <c r="AP108">
        <v>1.89</v>
      </c>
      <c r="AQ108">
        <v>1.93</v>
      </c>
      <c r="AR108">
        <v>2.0699999999999998</v>
      </c>
      <c r="AS108">
        <v>2.15</v>
      </c>
      <c r="AT108">
        <v>2.2400000000000002</v>
      </c>
      <c r="AU108">
        <v>2.4</v>
      </c>
    </row>
    <row r="109" spans="26:47">
      <c r="Z109">
        <v>10.83</v>
      </c>
      <c r="AA109">
        <v>0.17</v>
      </c>
      <c r="AB109">
        <v>0.28000000000000003</v>
      </c>
      <c r="AC109">
        <v>0.94</v>
      </c>
      <c r="AD109">
        <v>0.97</v>
      </c>
      <c r="AE109">
        <v>1.07</v>
      </c>
      <c r="AF109">
        <v>1.26</v>
      </c>
      <c r="AG109">
        <v>1.33</v>
      </c>
      <c r="AH109">
        <v>1.36</v>
      </c>
      <c r="AI109">
        <v>1.42</v>
      </c>
      <c r="AJ109">
        <v>1.46</v>
      </c>
      <c r="AK109">
        <v>1.55</v>
      </c>
      <c r="AL109">
        <v>1.61</v>
      </c>
      <c r="AM109">
        <v>1.7</v>
      </c>
      <c r="AN109">
        <v>1.73</v>
      </c>
      <c r="AO109">
        <v>1.82</v>
      </c>
      <c r="AP109">
        <v>1.89</v>
      </c>
      <c r="AQ109">
        <v>1.93</v>
      </c>
      <c r="AR109">
        <v>2.0699999999999998</v>
      </c>
      <c r="AS109">
        <v>2.15</v>
      </c>
      <c r="AT109">
        <v>2.2400000000000002</v>
      </c>
      <c r="AU109">
        <v>2.4</v>
      </c>
    </row>
    <row r="110" spans="26:47">
      <c r="Z110">
        <v>10.92</v>
      </c>
      <c r="AA110">
        <v>0.16</v>
      </c>
      <c r="AB110">
        <v>0.27</v>
      </c>
      <c r="AC110">
        <v>0.95</v>
      </c>
      <c r="AD110">
        <v>0.98</v>
      </c>
      <c r="AE110">
        <v>1.07</v>
      </c>
      <c r="AF110">
        <v>1.26</v>
      </c>
      <c r="AG110">
        <v>1.33</v>
      </c>
      <c r="AH110">
        <v>1.36</v>
      </c>
      <c r="AI110">
        <v>1.42</v>
      </c>
      <c r="AJ110">
        <v>1.47</v>
      </c>
      <c r="AK110">
        <v>1.56</v>
      </c>
      <c r="AL110">
        <v>1.61</v>
      </c>
      <c r="AM110">
        <v>1.7</v>
      </c>
      <c r="AN110">
        <v>1.73</v>
      </c>
      <c r="AO110">
        <v>1.82</v>
      </c>
      <c r="AP110">
        <v>1.9</v>
      </c>
      <c r="AQ110">
        <v>1.93</v>
      </c>
      <c r="AR110">
        <v>2.0699999999999998</v>
      </c>
      <c r="AS110">
        <v>2.15</v>
      </c>
      <c r="AT110">
        <v>2.2400000000000002</v>
      </c>
      <c r="AU110">
        <v>2.4</v>
      </c>
    </row>
    <row r="111" spans="26:47">
      <c r="Z111">
        <v>11</v>
      </c>
      <c r="AA111">
        <v>0.16</v>
      </c>
      <c r="AB111">
        <v>0.26</v>
      </c>
      <c r="AC111">
        <v>0.95</v>
      </c>
      <c r="AD111">
        <v>0.98</v>
      </c>
      <c r="AE111">
        <v>1.08</v>
      </c>
      <c r="AF111">
        <v>1.27</v>
      </c>
      <c r="AG111">
        <v>1.34</v>
      </c>
      <c r="AH111">
        <v>1.37</v>
      </c>
      <c r="AI111">
        <v>1.43</v>
      </c>
      <c r="AJ111">
        <v>1.47</v>
      </c>
      <c r="AK111">
        <v>1.56</v>
      </c>
      <c r="AL111">
        <v>1.61</v>
      </c>
      <c r="AM111">
        <v>1.71</v>
      </c>
      <c r="AN111">
        <v>1.74</v>
      </c>
      <c r="AO111">
        <v>1.83</v>
      </c>
      <c r="AP111">
        <v>1.9</v>
      </c>
      <c r="AQ111">
        <v>1.93</v>
      </c>
      <c r="AR111">
        <v>2.0699999999999998</v>
      </c>
      <c r="AS111">
        <v>2.15</v>
      </c>
      <c r="AT111">
        <v>2.2400000000000002</v>
      </c>
      <c r="AU111">
        <v>2.4</v>
      </c>
    </row>
    <row r="112" spans="26:47">
      <c r="Z112">
        <v>11.08</v>
      </c>
      <c r="AA112">
        <v>0.15</v>
      </c>
      <c r="AB112">
        <v>0.26</v>
      </c>
      <c r="AC112">
        <v>0.96</v>
      </c>
      <c r="AD112">
        <v>0.99</v>
      </c>
      <c r="AE112">
        <v>1.0900000000000001</v>
      </c>
      <c r="AF112">
        <v>1.28</v>
      </c>
      <c r="AG112">
        <v>1.35</v>
      </c>
      <c r="AH112">
        <v>1.37</v>
      </c>
      <c r="AI112">
        <v>1.43</v>
      </c>
      <c r="AJ112">
        <v>1.47</v>
      </c>
      <c r="AK112">
        <v>1.57</v>
      </c>
      <c r="AL112">
        <v>1.62</v>
      </c>
      <c r="AM112">
        <v>1.71</v>
      </c>
      <c r="AN112">
        <v>1.74</v>
      </c>
      <c r="AO112">
        <v>1.83</v>
      </c>
      <c r="AP112">
        <v>1.9</v>
      </c>
      <c r="AQ112">
        <v>1.93</v>
      </c>
      <c r="AR112">
        <v>2.0699999999999998</v>
      </c>
      <c r="AS112">
        <v>2.15</v>
      </c>
      <c r="AT112">
        <v>2.2400000000000002</v>
      </c>
      <c r="AU112">
        <v>2.41</v>
      </c>
    </row>
    <row r="113" spans="26:47">
      <c r="Z113">
        <v>11.17</v>
      </c>
      <c r="AA113">
        <v>0.14000000000000001</v>
      </c>
      <c r="AB113">
        <v>0.25</v>
      </c>
      <c r="AC113">
        <v>0.97</v>
      </c>
      <c r="AD113">
        <v>0.99</v>
      </c>
      <c r="AE113">
        <v>1.0900000000000001</v>
      </c>
      <c r="AF113">
        <v>1.29</v>
      </c>
      <c r="AG113">
        <v>1.35</v>
      </c>
      <c r="AH113">
        <v>1.38</v>
      </c>
      <c r="AI113">
        <v>1.44</v>
      </c>
      <c r="AJ113">
        <v>1.48</v>
      </c>
      <c r="AK113">
        <v>1.57</v>
      </c>
      <c r="AL113">
        <v>1.62</v>
      </c>
      <c r="AM113">
        <v>1.71</v>
      </c>
      <c r="AN113">
        <v>1.74</v>
      </c>
      <c r="AO113">
        <v>1.83</v>
      </c>
      <c r="AP113">
        <v>1.9</v>
      </c>
      <c r="AQ113">
        <v>1.93</v>
      </c>
      <c r="AR113">
        <v>2.0699999999999998</v>
      </c>
      <c r="AS113">
        <v>2.15</v>
      </c>
      <c r="AT113">
        <v>2.2400000000000002</v>
      </c>
      <c r="AU113">
        <v>2.41</v>
      </c>
    </row>
    <row r="114" spans="26:47">
      <c r="Z114">
        <v>11.25</v>
      </c>
      <c r="AA114">
        <v>0.13</v>
      </c>
      <c r="AB114">
        <v>0.24</v>
      </c>
      <c r="AC114">
        <v>0.97</v>
      </c>
      <c r="AD114">
        <v>1</v>
      </c>
      <c r="AE114">
        <v>1.1000000000000001</v>
      </c>
      <c r="AF114">
        <v>1.3</v>
      </c>
      <c r="AG114">
        <v>1.36</v>
      </c>
      <c r="AH114">
        <v>1.39</v>
      </c>
      <c r="AI114">
        <v>1.44</v>
      </c>
      <c r="AJ114">
        <v>1.48</v>
      </c>
      <c r="AK114">
        <v>1.58</v>
      </c>
      <c r="AL114">
        <v>1.62</v>
      </c>
      <c r="AM114">
        <v>1.72</v>
      </c>
      <c r="AN114">
        <v>1.74</v>
      </c>
      <c r="AO114">
        <v>1.83</v>
      </c>
      <c r="AP114">
        <v>1.9</v>
      </c>
      <c r="AQ114">
        <v>1.93</v>
      </c>
      <c r="AR114">
        <v>2.0699999999999998</v>
      </c>
      <c r="AS114">
        <v>2.15</v>
      </c>
      <c r="AT114">
        <v>2.2400000000000002</v>
      </c>
      <c r="AU114">
        <v>2.41</v>
      </c>
    </row>
    <row r="115" spans="26:47">
      <c r="Z115">
        <v>11.33</v>
      </c>
      <c r="AA115">
        <v>0.12</v>
      </c>
      <c r="AB115">
        <v>0.23</v>
      </c>
      <c r="AC115">
        <v>0.98</v>
      </c>
      <c r="AD115">
        <v>1.01</v>
      </c>
      <c r="AE115">
        <v>1.1100000000000001</v>
      </c>
      <c r="AF115">
        <v>1.31</v>
      </c>
      <c r="AG115">
        <v>1.37</v>
      </c>
      <c r="AH115">
        <v>1.39</v>
      </c>
      <c r="AI115">
        <v>1.45</v>
      </c>
      <c r="AJ115">
        <v>1.49</v>
      </c>
      <c r="AK115">
        <v>1.58</v>
      </c>
      <c r="AL115">
        <v>1.63</v>
      </c>
      <c r="AM115">
        <v>1.72</v>
      </c>
      <c r="AN115">
        <v>1.74</v>
      </c>
      <c r="AO115">
        <v>1.84</v>
      </c>
      <c r="AP115">
        <v>1.9</v>
      </c>
      <c r="AQ115">
        <v>1.93</v>
      </c>
      <c r="AR115">
        <v>2.0699999999999998</v>
      </c>
      <c r="AS115">
        <v>2.15</v>
      </c>
      <c r="AT115">
        <v>2.25</v>
      </c>
      <c r="AU115">
        <v>2.42</v>
      </c>
    </row>
    <row r="116" spans="26:47">
      <c r="Z116">
        <v>11.42</v>
      </c>
      <c r="AA116">
        <v>0.12</v>
      </c>
      <c r="AB116">
        <v>0.23</v>
      </c>
      <c r="AC116">
        <v>0.99</v>
      </c>
      <c r="AD116">
        <v>1.01</v>
      </c>
      <c r="AE116">
        <v>1.1100000000000001</v>
      </c>
      <c r="AF116">
        <v>1.32</v>
      </c>
      <c r="AG116">
        <v>1.37</v>
      </c>
      <c r="AH116">
        <v>1.4</v>
      </c>
      <c r="AI116">
        <v>1.45</v>
      </c>
      <c r="AJ116">
        <v>1.49</v>
      </c>
      <c r="AK116">
        <v>1.59</v>
      </c>
      <c r="AL116">
        <v>1.63</v>
      </c>
      <c r="AM116">
        <v>1.72</v>
      </c>
      <c r="AN116">
        <v>1.75</v>
      </c>
      <c r="AO116">
        <v>1.84</v>
      </c>
      <c r="AP116">
        <v>1.9</v>
      </c>
      <c r="AQ116">
        <v>1.93</v>
      </c>
      <c r="AR116">
        <v>2.0699999999999998</v>
      </c>
      <c r="AS116">
        <v>2.15</v>
      </c>
      <c r="AT116">
        <v>2.25</v>
      </c>
      <c r="AU116">
        <v>2.42</v>
      </c>
    </row>
    <row r="117" spans="26:47">
      <c r="Z117">
        <v>11.5</v>
      </c>
      <c r="AA117">
        <v>0.11</v>
      </c>
      <c r="AB117">
        <v>0.22</v>
      </c>
      <c r="AC117">
        <v>1</v>
      </c>
      <c r="AD117">
        <v>1.02</v>
      </c>
      <c r="AE117">
        <v>1.1200000000000001</v>
      </c>
      <c r="AF117">
        <v>1.33</v>
      </c>
      <c r="AG117">
        <v>1.38</v>
      </c>
      <c r="AH117">
        <v>1.4</v>
      </c>
      <c r="AI117">
        <v>1.46</v>
      </c>
      <c r="AJ117">
        <v>1.49</v>
      </c>
      <c r="AK117">
        <v>1.59</v>
      </c>
      <c r="AL117">
        <v>1.64</v>
      </c>
      <c r="AM117">
        <v>1.72</v>
      </c>
      <c r="AN117">
        <v>1.75</v>
      </c>
      <c r="AO117">
        <v>1.84</v>
      </c>
      <c r="AP117">
        <v>1.9</v>
      </c>
      <c r="AQ117">
        <v>1.93</v>
      </c>
      <c r="AR117">
        <v>2.0699999999999998</v>
      </c>
      <c r="AS117">
        <v>2.16</v>
      </c>
      <c r="AT117">
        <v>2.25</v>
      </c>
      <c r="AU117">
        <v>2.42</v>
      </c>
    </row>
    <row r="118" spans="26:47">
      <c r="Z118">
        <v>11.58</v>
      </c>
      <c r="AA118">
        <v>0.1</v>
      </c>
      <c r="AB118">
        <v>0.21</v>
      </c>
      <c r="AC118">
        <v>1</v>
      </c>
      <c r="AD118">
        <v>1.03</v>
      </c>
      <c r="AE118">
        <v>1.1299999999999999</v>
      </c>
      <c r="AF118">
        <v>1.34</v>
      </c>
      <c r="AG118">
        <v>1.39</v>
      </c>
      <c r="AH118">
        <v>1.41</v>
      </c>
      <c r="AI118">
        <v>1.46</v>
      </c>
      <c r="AJ118">
        <v>1.5</v>
      </c>
      <c r="AK118">
        <v>1.6</v>
      </c>
      <c r="AL118">
        <v>1.64</v>
      </c>
      <c r="AM118">
        <v>1.73</v>
      </c>
      <c r="AN118">
        <v>1.75</v>
      </c>
      <c r="AO118">
        <v>1.84</v>
      </c>
      <c r="AP118">
        <v>1.9</v>
      </c>
      <c r="AQ118">
        <v>1.93</v>
      </c>
      <c r="AR118">
        <v>2.0699999999999998</v>
      </c>
      <c r="AS118">
        <v>2.16</v>
      </c>
      <c r="AT118">
        <v>2.25</v>
      </c>
      <c r="AU118">
        <v>2.42</v>
      </c>
    </row>
    <row r="119" spans="26:47">
      <c r="Z119">
        <v>11.67</v>
      </c>
      <c r="AA119">
        <v>0.09</v>
      </c>
      <c r="AB119">
        <v>0.2</v>
      </c>
      <c r="AC119">
        <v>1.01</v>
      </c>
      <c r="AD119">
        <v>1.03</v>
      </c>
      <c r="AE119">
        <v>1.1299999999999999</v>
      </c>
      <c r="AF119">
        <v>1.34</v>
      </c>
      <c r="AG119">
        <v>1.39</v>
      </c>
      <c r="AH119">
        <v>1.42</v>
      </c>
      <c r="AI119">
        <v>1.47</v>
      </c>
      <c r="AJ119">
        <v>1.5</v>
      </c>
      <c r="AK119">
        <v>1.6</v>
      </c>
      <c r="AL119">
        <v>1.64</v>
      </c>
      <c r="AM119">
        <v>1.73</v>
      </c>
      <c r="AN119">
        <v>1.75</v>
      </c>
      <c r="AO119">
        <v>1.84</v>
      </c>
      <c r="AP119">
        <v>1.9</v>
      </c>
      <c r="AQ119">
        <v>1.93</v>
      </c>
      <c r="AR119">
        <v>2.0699999999999998</v>
      </c>
      <c r="AS119">
        <v>2.16</v>
      </c>
      <c r="AT119">
        <v>2.25</v>
      </c>
      <c r="AU119">
        <v>2.4300000000000002</v>
      </c>
    </row>
    <row r="120" spans="26:47">
      <c r="Z120">
        <v>11.75</v>
      </c>
      <c r="AA120">
        <v>0.08</v>
      </c>
      <c r="AB120">
        <v>0.2</v>
      </c>
      <c r="AC120">
        <v>1.02</v>
      </c>
      <c r="AD120">
        <v>1.04</v>
      </c>
      <c r="AE120">
        <v>1.1399999999999999</v>
      </c>
      <c r="AF120">
        <v>1.35</v>
      </c>
      <c r="AG120">
        <v>1.4</v>
      </c>
      <c r="AH120">
        <v>1.42</v>
      </c>
      <c r="AI120">
        <v>1.47</v>
      </c>
      <c r="AJ120">
        <v>1.51</v>
      </c>
      <c r="AK120">
        <v>1.61</v>
      </c>
      <c r="AL120">
        <v>1.65</v>
      </c>
      <c r="AM120">
        <v>1.73</v>
      </c>
      <c r="AN120">
        <v>1.76</v>
      </c>
      <c r="AO120">
        <v>1.84</v>
      </c>
      <c r="AP120">
        <v>1.9</v>
      </c>
      <c r="AQ120">
        <v>1.93</v>
      </c>
      <c r="AR120">
        <v>2.0699999999999998</v>
      </c>
      <c r="AS120">
        <v>2.16</v>
      </c>
      <c r="AT120">
        <v>2.25</v>
      </c>
      <c r="AU120">
        <v>2.4300000000000002</v>
      </c>
    </row>
    <row r="121" spans="26:47">
      <c r="Z121">
        <v>11.83</v>
      </c>
      <c r="AA121">
        <v>7.0000000000000007E-2</v>
      </c>
      <c r="AB121">
        <v>0.19</v>
      </c>
      <c r="AC121">
        <v>1.03</v>
      </c>
      <c r="AD121">
        <v>1.04</v>
      </c>
      <c r="AE121">
        <v>1.1499999999999999</v>
      </c>
      <c r="AF121">
        <v>1.36</v>
      </c>
      <c r="AG121">
        <v>1.41</v>
      </c>
      <c r="AH121">
        <v>1.43</v>
      </c>
      <c r="AI121">
        <v>1.48</v>
      </c>
      <c r="AJ121">
        <v>1.51</v>
      </c>
      <c r="AK121">
        <v>1.62</v>
      </c>
      <c r="AL121">
        <v>1.65</v>
      </c>
      <c r="AM121">
        <v>1.73</v>
      </c>
      <c r="AN121">
        <v>1.76</v>
      </c>
      <c r="AO121">
        <v>1.85</v>
      </c>
      <c r="AP121">
        <v>1.9</v>
      </c>
      <c r="AQ121">
        <v>1.93</v>
      </c>
      <c r="AR121">
        <v>2.0699999999999998</v>
      </c>
      <c r="AS121">
        <v>2.16</v>
      </c>
      <c r="AT121">
        <v>2.25</v>
      </c>
      <c r="AU121">
        <v>2.4300000000000002</v>
      </c>
    </row>
    <row r="122" spans="26:47">
      <c r="Z122">
        <v>11.92</v>
      </c>
      <c r="AA122">
        <v>7.0000000000000007E-2</v>
      </c>
      <c r="AB122">
        <v>0.18</v>
      </c>
      <c r="AC122">
        <v>1.03</v>
      </c>
      <c r="AD122">
        <v>1.05</v>
      </c>
      <c r="AE122">
        <v>1.1499999999999999</v>
      </c>
      <c r="AF122">
        <v>1.37</v>
      </c>
      <c r="AG122">
        <v>1.41</v>
      </c>
      <c r="AH122">
        <v>1.43</v>
      </c>
      <c r="AI122">
        <v>1.48</v>
      </c>
      <c r="AJ122">
        <v>1.51</v>
      </c>
      <c r="AK122">
        <v>1.62</v>
      </c>
      <c r="AL122">
        <v>1.65</v>
      </c>
      <c r="AM122">
        <v>1.74</v>
      </c>
      <c r="AN122">
        <v>1.76</v>
      </c>
      <c r="AO122">
        <v>1.85</v>
      </c>
      <c r="AP122">
        <v>1.91</v>
      </c>
      <c r="AQ122">
        <v>1.93</v>
      </c>
      <c r="AR122">
        <v>2.0699999999999998</v>
      </c>
      <c r="AS122">
        <v>2.16</v>
      </c>
      <c r="AT122">
        <v>2.25</v>
      </c>
      <c r="AU122">
        <v>2.4300000000000002</v>
      </c>
    </row>
    <row r="123" spans="26:47">
      <c r="Z123">
        <v>12</v>
      </c>
      <c r="AA123">
        <v>0.06</v>
      </c>
      <c r="AB123">
        <v>0.17</v>
      </c>
      <c r="AC123">
        <v>1.04</v>
      </c>
      <c r="AD123">
        <v>1.06</v>
      </c>
      <c r="AE123">
        <v>1.1599999999999999</v>
      </c>
      <c r="AF123">
        <v>1.38</v>
      </c>
      <c r="AG123">
        <v>1.42</v>
      </c>
      <c r="AH123">
        <v>1.44</v>
      </c>
      <c r="AI123">
        <v>1.49</v>
      </c>
      <c r="AJ123">
        <v>1.52</v>
      </c>
      <c r="AK123">
        <v>1.63</v>
      </c>
      <c r="AL123">
        <v>1.66</v>
      </c>
      <c r="AM123">
        <v>1.74</v>
      </c>
      <c r="AN123">
        <v>1.76</v>
      </c>
      <c r="AO123">
        <v>1.85</v>
      </c>
      <c r="AP123">
        <v>1.91</v>
      </c>
      <c r="AQ123">
        <v>1.93</v>
      </c>
      <c r="AR123">
        <v>2.0699999999999998</v>
      </c>
      <c r="AS123">
        <v>2.16</v>
      </c>
      <c r="AT123">
        <v>2.25</v>
      </c>
      <c r="AU123">
        <v>2.44</v>
      </c>
    </row>
  </sheetData>
  <mergeCells count="1">
    <mergeCell ref="B1:V1"/>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8"/>
  <dimension ref="A1:AU123"/>
  <sheetViews>
    <sheetView topLeftCell="AC87" workbookViewId="0">
      <selection activeCell="U43" sqref="B3:U43"/>
    </sheetView>
  </sheetViews>
  <sheetFormatPr baseColWidth="10" defaultColWidth="11" defaultRowHeight="16"/>
  <cols>
    <col min="1" max="1" width="10.6640625" bestFit="1" customWidth="1"/>
    <col min="2" max="21" width="3.33203125" bestFit="1" customWidth="1"/>
  </cols>
  <sheetData>
    <row r="1" spans="1:47" ht="25" thickBot="1">
      <c r="A1" s="23" t="s">
        <v>77</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26">
        <v>0.1</v>
      </c>
      <c r="C3" s="27">
        <v>0.3</v>
      </c>
      <c r="D3" s="26">
        <v>0.4</v>
      </c>
      <c r="E3" s="27">
        <v>0.4</v>
      </c>
      <c r="F3" s="26">
        <v>0.5</v>
      </c>
      <c r="G3" s="27">
        <v>0.5</v>
      </c>
      <c r="H3" s="26">
        <v>0.9</v>
      </c>
      <c r="I3" s="27">
        <v>0.9</v>
      </c>
      <c r="J3" s="26">
        <v>0.9</v>
      </c>
      <c r="K3" s="27">
        <v>1</v>
      </c>
      <c r="L3" s="26">
        <v>1.1000000000000001</v>
      </c>
      <c r="M3" s="27">
        <v>1.2</v>
      </c>
      <c r="N3" s="26">
        <v>1.3</v>
      </c>
      <c r="O3" s="27">
        <v>1.4</v>
      </c>
      <c r="P3" s="26">
        <v>1.5</v>
      </c>
      <c r="Q3" s="27">
        <v>1.5</v>
      </c>
      <c r="R3" s="26">
        <v>1.6</v>
      </c>
      <c r="S3" s="27">
        <v>1.7</v>
      </c>
      <c r="T3" s="26">
        <v>1.8</v>
      </c>
      <c r="U3" s="27">
        <v>2.2000000000000002</v>
      </c>
      <c r="V3" s="9">
        <v>2.2000000000000002</v>
      </c>
      <c r="Z3">
        <v>2</v>
      </c>
      <c r="AA3">
        <v>0.26</v>
      </c>
      <c r="AB3">
        <v>0.42</v>
      </c>
      <c r="AC3">
        <v>0.54</v>
      </c>
      <c r="AD3">
        <v>0.66</v>
      </c>
      <c r="AE3">
        <v>0.73</v>
      </c>
      <c r="AF3">
        <v>0.78</v>
      </c>
      <c r="AG3">
        <v>1.03</v>
      </c>
      <c r="AH3">
        <v>1.1299999999999999</v>
      </c>
      <c r="AI3">
        <v>1.17</v>
      </c>
      <c r="AJ3">
        <v>1.25</v>
      </c>
      <c r="AK3">
        <v>1.29</v>
      </c>
      <c r="AL3">
        <v>1.38</v>
      </c>
      <c r="AM3">
        <v>1.52</v>
      </c>
      <c r="AN3">
        <v>1.59</v>
      </c>
      <c r="AO3">
        <v>1.68</v>
      </c>
      <c r="AP3">
        <v>1.76</v>
      </c>
      <c r="AQ3">
        <v>1.82</v>
      </c>
      <c r="AR3">
        <v>1.88</v>
      </c>
      <c r="AS3">
        <v>2.0099999999999998</v>
      </c>
      <c r="AT3">
        <v>2.2999999999999998</v>
      </c>
      <c r="AU3">
        <v>2.37</v>
      </c>
    </row>
    <row r="4" spans="1:47">
      <c r="A4" s="6" t="s">
        <v>22</v>
      </c>
      <c r="B4" s="26">
        <v>0.1</v>
      </c>
      <c r="C4" s="27">
        <v>0.3</v>
      </c>
      <c r="D4" s="26">
        <v>0.4</v>
      </c>
      <c r="E4" s="27">
        <v>0.5</v>
      </c>
      <c r="F4" s="26">
        <v>0.5</v>
      </c>
      <c r="G4" s="27">
        <v>0.6</v>
      </c>
      <c r="H4" s="26">
        <v>0.9</v>
      </c>
      <c r="I4" s="27">
        <v>1</v>
      </c>
      <c r="J4" s="26">
        <v>1</v>
      </c>
      <c r="K4" s="27">
        <v>1.1000000000000001</v>
      </c>
      <c r="L4" s="26">
        <v>1.1000000000000001</v>
      </c>
      <c r="M4" s="27">
        <v>1.2</v>
      </c>
      <c r="N4" s="26">
        <v>1.4</v>
      </c>
      <c r="O4" s="27">
        <v>1.4</v>
      </c>
      <c r="P4" s="26">
        <v>1.5</v>
      </c>
      <c r="Q4" s="27">
        <v>1.6</v>
      </c>
      <c r="R4" s="26">
        <v>1.6</v>
      </c>
      <c r="S4" s="27">
        <v>1.7</v>
      </c>
      <c r="T4" s="26">
        <v>1.9</v>
      </c>
      <c r="U4" s="27">
        <v>2.2000000000000002</v>
      </c>
      <c r="V4" s="9">
        <v>2.2999999999999998</v>
      </c>
      <c r="Z4">
        <v>2.08</v>
      </c>
      <c r="AA4">
        <v>0.27</v>
      </c>
      <c r="AB4">
        <v>0.42</v>
      </c>
      <c r="AC4">
        <v>0.55000000000000004</v>
      </c>
      <c r="AD4">
        <v>0.67</v>
      </c>
      <c r="AE4">
        <v>0.75</v>
      </c>
      <c r="AF4">
        <v>0.8</v>
      </c>
      <c r="AG4">
        <v>1.04</v>
      </c>
      <c r="AH4">
        <v>1.1399999999999999</v>
      </c>
      <c r="AI4">
        <v>1.18</v>
      </c>
      <c r="AJ4">
        <v>1.26</v>
      </c>
      <c r="AK4">
        <v>1.31</v>
      </c>
      <c r="AL4">
        <v>1.39</v>
      </c>
      <c r="AM4">
        <v>1.53</v>
      </c>
      <c r="AN4">
        <v>1.6</v>
      </c>
      <c r="AO4">
        <v>1.69</v>
      </c>
      <c r="AP4">
        <v>1.77</v>
      </c>
      <c r="AQ4">
        <v>1.83</v>
      </c>
      <c r="AR4">
        <v>1.89</v>
      </c>
      <c r="AS4">
        <v>2.02</v>
      </c>
      <c r="AT4">
        <v>2.31</v>
      </c>
      <c r="AU4">
        <v>2.37</v>
      </c>
    </row>
    <row r="5" spans="1:47">
      <c r="A5" s="6" t="s">
        <v>23</v>
      </c>
      <c r="B5" s="26">
        <v>0.2</v>
      </c>
      <c r="C5" s="27">
        <v>0.3</v>
      </c>
      <c r="D5" s="26">
        <v>0.4</v>
      </c>
      <c r="E5" s="27">
        <v>0.5</v>
      </c>
      <c r="F5" s="26">
        <v>0.6</v>
      </c>
      <c r="G5" s="27">
        <v>0.6</v>
      </c>
      <c r="H5" s="26">
        <v>0.9</v>
      </c>
      <c r="I5" s="27">
        <v>1</v>
      </c>
      <c r="J5" s="26">
        <v>1</v>
      </c>
      <c r="K5" s="27">
        <v>1.1000000000000001</v>
      </c>
      <c r="L5" s="26">
        <v>1.2</v>
      </c>
      <c r="M5" s="27">
        <v>1.2</v>
      </c>
      <c r="N5" s="26">
        <v>1.4</v>
      </c>
      <c r="O5" s="27">
        <v>1.5</v>
      </c>
      <c r="P5" s="26">
        <v>1.6</v>
      </c>
      <c r="Q5" s="27">
        <v>1.6</v>
      </c>
      <c r="R5" s="26">
        <v>1.7</v>
      </c>
      <c r="S5" s="27">
        <v>1.8</v>
      </c>
      <c r="T5" s="26">
        <v>1.9</v>
      </c>
      <c r="U5" s="27">
        <v>2.2000000000000002</v>
      </c>
      <c r="V5" s="9">
        <v>2.2999999999999998</v>
      </c>
      <c r="Z5">
        <v>2.17</v>
      </c>
      <c r="AA5">
        <v>0.27</v>
      </c>
      <c r="AB5">
        <v>0.43</v>
      </c>
      <c r="AC5">
        <v>0.56000000000000005</v>
      </c>
      <c r="AD5">
        <v>0.68</v>
      </c>
      <c r="AE5">
        <v>0.76</v>
      </c>
      <c r="AF5">
        <v>0.81</v>
      </c>
      <c r="AG5">
        <v>1.05</v>
      </c>
      <c r="AH5">
        <v>1.1499999999999999</v>
      </c>
      <c r="AI5">
        <v>1.2</v>
      </c>
      <c r="AJ5">
        <v>1.28</v>
      </c>
      <c r="AK5">
        <v>1.32</v>
      </c>
      <c r="AL5">
        <v>1.4</v>
      </c>
      <c r="AM5">
        <v>1.54</v>
      </c>
      <c r="AN5">
        <v>1.61</v>
      </c>
      <c r="AO5">
        <v>1.7</v>
      </c>
      <c r="AP5">
        <v>1.79</v>
      </c>
      <c r="AQ5">
        <v>1.84</v>
      </c>
      <c r="AR5">
        <v>1.9</v>
      </c>
      <c r="AS5">
        <v>2.0299999999999998</v>
      </c>
      <c r="AT5">
        <v>2.31</v>
      </c>
      <c r="AU5">
        <v>2.38</v>
      </c>
    </row>
    <row r="6" spans="1:47" ht="17" thickBot="1">
      <c r="A6" s="10" t="s">
        <v>24</v>
      </c>
      <c r="B6" s="29">
        <v>0.2</v>
      </c>
      <c r="C6" s="30">
        <v>0.4</v>
      </c>
      <c r="D6" s="29">
        <v>0.5</v>
      </c>
      <c r="E6" s="30">
        <v>0.6</v>
      </c>
      <c r="F6" s="29">
        <v>0.6</v>
      </c>
      <c r="G6" s="30">
        <v>0.7</v>
      </c>
      <c r="H6" s="29">
        <v>1</v>
      </c>
      <c r="I6" s="30">
        <v>1</v>
      </c>
      <c r="J6" s="29">
        <v>1.1000000000000001</v>
      </c>
      <c r="K6" s="30">
        <v>1.2</v>
      </c>
      <c r="L6" s="29">
        <v>1.2</v>
      </c>
      <c r="M6" s="30">
        <v>1.3</v>
      </c>
      <c r="N6" s="29">
        <v>1.5</v>
      </c>
      <c r="O6" s="30">
        <v>1.5</v>
      </c>
      <c r="P6" s="29">
        <v>1.6</v>
      </c>
      <c r="Q6" s="30">
        <v>1.7</v>
      </c>
      <c r="R6" s="29">
        <v>1.7</v>
      </c>
      <c r="S6" s="30">
        <v>1.8</v>
      </c>
      <c r="T6" s="29">
        <v>1.9</v>
      </c>
      <c r="U6" s="30">
        <v>2.2999999999999998</v>
      </c>
      <c r="V6" s="13">
        <v>2.2999999999999998</v>
      </c>
      <c r="Z6">
        <v>2.25</v>
      </c>
      <c r="AA6">
        <v>0.28000000000000003</v>
      </c>
      <c r="AB6">
        <v>0.44</v>
      </c>
      <c r="AC6">
        <v>0.56999999999999995</v>
      </c>
      <c r="AD6">
        <v>0.7</v>
      </c>
      <c r="AE6">
        <v>0.77</v>
      </c>
      <c r="AF6">
        <v>0.83</v>
      </c>
      <c r="AG6">
        <v>1.05</v>
      </c>
      <c r="AH6">
        <v>1.1599999999999999</v>
      </c>
      <c r="AI6">
        <v>1.21</v>
      </c>
      <c r="AJ6">
        <v>1.29</v>
      </c>
      <c r="AK6">
        <v>1.33</v>
      </c>
      <c r="AL6">
        <v>1.41</v>
      </c>
      <c r="AM6">
        <v>1.55</v>
      </c>
      <c r="AN6">
        <v>1.62</v>
      </c>
      <c r="AO6">
        <v>1.71</v>
      </c>
      <c r="AP6">
        <v>1.8</v>
      </c>
      <c r="AQ6">
        <v>1.86</v>
      </c>
      <c r="AR6">
        <v>1.91</v>
      </c>
      <c r="AS6">
        <v>2.04</v>
      </c>
      <c r="AT6">
        <v>2.3199999999999998</v>
      </c>
      <c r="AU6">
        <v>2.39</v>
      </c>
    </row>
    <row r="7" spans="1:47">
      <c r="A7" s="6" t="s">
        <v>25</v>
      </c>
      <c r="B7" s="26">
        <v>0.2</v>
      </c>
      <c r="C7" s="27">
        <v>0.4</v>
      </c>
      <c r="D7" s="26">
        <v>0.5</v>
      </c>
      <c r="E7" s="27">
        <v>0.6</v>
      </c>
      <c r="F7" s="26">
        <v>0.7</v>
      </c>
      <c r="G7" s="27">
        <v>0.7</v>
      </c>
      <c r="H7" s="26">
        <v>1</v>
      </c>
      <c r="I7" s="27">
        <v>1.1000000000000001</v>
      </c>
      <c r="J7" s="26">
        <v>1.1000000000000001</v>
      </c>
      <c r="K7" s="27">
        <v>1.2</v>
      </c>
      <c r="L7" s="26">
        <v>1.3</v>
      </c>
      <c r="M7" s="27">
        <v>1.3</v>
      </c>
      <c r="N7" s="26">
        <v>1.5</v>
      </c>
      <c r="O7" s="27">
        <v>1.5</v>
      </c>
      <c r="P7" s="26">
        <v>1.6</v>
      </c>
      <c r="Q7" s="27">
        <v>1.7</v>
      </c>
      <c r="R7" s="26">
        <v>1.8</v>
      </c>
      <c r="S7" s="27">
        <v>1.8</v>
      </c>
      <c r="T7" s="26">
        <v>2</v>
      </c>
      <c r="U7" s="27">
        <v>2.2999999999999998</v>
      </c>
      <c r="V7" s="9">
        <v>2.2999999999999998</v>
      </c>
      <c r="Z7">
        <v>2.33</v>
      </c>
      <c r="AA7">
        <v>0.28999999999999998</v>
      </c>
      <c r="AB7">
        <v>0.45</v>
      </c>
      <c r="AC7">
        <v>0.57999999999999996</v>
      </c>
      <c r="AD7">
        <v>0.71</v>
      </c>
      <c r="AE7">
        <v>0.78</v>
      </c>
      <c r="AF7">
        <v>0.84</v>
      </c>
      <c r="AG7">
        <v>1.06</v>
      </c>
      <c r="AH7">
        <v>1.17</v>
      </c>
      <c r="AI7">
        <v>1.22</v>
      </c>
      <c r="AJ7">
        <v>1.3</v>
      </c>
      <c r="AK7">
        <v>1.34</v>
      </c>
      <c r="AL7">
        <v>1.43</v>
      </c>
      <c r="AM7">
        <v>1.56</v>
      </c>
      <c r="AN7">
        <v>1.63</v>
      </c>
      <c r="AO7">
        <v>1.73</v>
      </c>
      <c r="AP7">
        <v>1.81</v>
      </c>
      <c r="AQ7">
        <v>1.87</v>
      </c>
      <c r="AR7">
        <v>1.92</v>
      </c>
      <c r="AS7">
        <v>2.0499999999999998</v>
      </c>
      <c r="AT7">
        <v>2.3199999999999998</v>
      </c>
      <c r="AU7">
        <v>2.39</v>
      </c>
    </row>
    <row r="8" spans="1:47">
      <c r="A8" s="6" t="s">
        <v>22</v>
      </c>
      <c r="B8" s="26">
        <v>0.3</v>
      </c>
      <c r="C8" s="27">
        <v>0.4</v>
      </c>
      <c r="D8" s="26">
        <v>0.5</v>
      </c>
      <c r="E8" s="27">
        <v>0.7</v>
      </c>
      <c r="F8" s="26">
        <v>0.7</v>
      </c>
      <c r="G8" s="27">
        <v>0.8</v>
      </c>
      <c r="H8" s="26">
        <v>1</v>
      </c>
      <c r="I8" s="27">
        <v>1.1000000000000001</v>
      </c>
      <c r="J8" s="26">
        <v>1.2</v>
      </c>
      <c r="K8" s="27">
        <v>1.2</v>
      </c>
      <c r="L8" s="26">
        <v>1.3</v>
      </c>
      <c r="M8" s="27">
        <v>1.4</v>
      </c>
      <c r="N8" s="26">
        <v>1.5</v>
      </c>
      <c r="O8" s="27">
        <v>1.6</v>
      </c>
      <c r="P8" s="26">
        <v>1.7</v>
      </c>
      <c r="Q8" s="27">
        <v>1.8</v>
      </c>
      <c r="R8" s="26">
        <v>1.8</v>
      </c>
      <c r="S8" s="27">
        <v>1.9</v>
      </c>
      <c r="T8" s="26">
        <v>2</v>
      </c>
      <c r="U8" s="27">
        <v>2.2999999999999998</v>
      </c>
      <c r="V8" s="9">
        <v>2.4</v>
      </c>
      <c r="Z8">
        <v>2.42</v>
      </c>
      <c r="AA8">
        <v>0.3</v>
      </c>
      <c r="AB8">
        <v>0.45</v>
      </c>
      <c r="AC8">
        <v>0.57999999999999996</v>
      </c>
      <c r="AD8">
        <v>0.72</v>
      </c>
      <c r="AE8">
        <v>0.8</v>
      </c>
      <c r="AF8">
        <v>0.85</v>
      </c>
      <c r="AG8">
        <v>1.07</v>
      </c>
      <c r="AH8">
        <v>1.18</v>
      </c>
      <c r="AI8">
        <v>1.24</v>
      </c>
      <c r="AJ8">
        <v>1.31</v>
      </c>
      <c r="AK8">
        <v>1.35</v>
      </c>
      <c r="AL8">
        <v>1.44</v>
      </c>
      <c r="AM8">
        <v>1.57</v>
      </c>
      <c r="AN8">
        <v>1.64</v>
      </c>
      <c r="AO8">
        <v>1.74</v>
      </c>
      <c r="AP8">
        <v>1.82</v>
      </c>
      <c r="AQ8">
        <v>1.88</v>
      </c>
      <c r="AR8">
        <v>1.93</v>
      </c>
      <c r="AS8">
        <v>2.06</v>
      </c>
      <c r="AT8">
        <v>2.33</v>
      </c>
      <c r="AU8">
        <v>2.4</v>
      </c>
    </row>
    <row r="9" spans="1:47">
      <c r="A9" s="6" t="s">
        <v>23</v>
      </c>
      <c r="B9" s="26">
        <v>0.3</v>
      </c>
      <c r="C9" s="27">
        <v>0.4</v>
      </c>
      <c r="D9" s="26">
        <v>0.6</v>
      </c>
      <c r="E9" s="27">
        <v>0.7</v>
      </c>
      <c r="F9" s="26">
        <v>0.8</v>
      </c>
      <c r="G9" s="27">
        <v>0.8</v>
      </c>
      <c r="H9" s="26">
        <v>1.1000000000000001</v>
      </c>
      <c r="I9" s="27">
        <v>1.2</v>
      </c>
      <c r="J9" s="26">
        <v>1.2</v>
      </c>
      <c r="K9" s="27">
        <v>1.3</v>
      </c>
      <c r="L9" s="26">
        <v>1.3</v>
      </c>
      <c r="M9" s="27">
        <v>1.4</v>
      </c>
      <c r="N9" s="26">
        <v>1.6</v>
      </c>
      <c r="O9" s="27">
        <v>1.6</v>
      </c>
      <c r="P9" s="26">
        <v>1.7</v>
      </c>
      <c r="Q9" s="27">
        <v>1.8</v>
      </c>
      <c r="R9" s="26">
        <v>1.9</v>
      </c>
      <c r="S9" s="27">
        <v>1.9</v>
      </c>
      <c r="T9" s="26">
        <v>2</v>
      </c>
      <c r="U9" s="27">
        <v>2.2999999999999998</v>
      </c>
      <c r="V9" s="9">
        <v>2.4</v>
      </c>
      <c r="Z9">
        <v>2.5</v>
      </c>
      <c r="AA9">
        <v>0.31</v>
      </c>
      <c r="AB9">
        <v>0.46</v>
      </c>
      <c r="AC9">
        <v>0.59</v>
      </c>
      <c r="AD9">
        <v>0.73</v>
      </c>
      <c r="AE9">
        <v>0.81</v>
      </c>
      <c r="AF9">
        <v>0.87</v>
      </c>
      <c r="AG9">
        <v>1.08</v>
      </c>
      <c r="AH9">
        <v>1.2</v>
      </c>
      <c r="AI9">
        <v>1.25</v>
      </c>
      <c r="AJ9">
        <v>1.32</v>
      </c>
      <c r="AK9">
        <v>1.36</v>
      </c>
      <c r="AL9">
        <v>1.45</v>
      </c>
      <c r="AM9">
        <v>1.58</v>
      </c>
      <c r="AN9">
        <v>1.65</v>
      </c>
      <c r="AO9">
        <v>1.75</v>
      </c>
      <c r="AP9">
        <v>1.83</v>
      </c>
      <c r="AQ9">
        <v>1.89</v>
      </c>
      <c r="AR9">
        <v>1.94</v>
      </c>
      <c r="AS9">
        <v>2.0699999999999998</v>
      </c>
      <c r="AT9">
        <v>2.33</v>
      </c>
      <c r="AU9">
        <v>2.41</v>
      </c>
    </row>
    <row r="10" spans="1:47" ht="17" thickBot="1">
      <c r="A10" s="10" t="s">
        <v>24</v>
      </c>
      <c r="B10" s="29">
        <v>0.3</v>
      </c>
      <c r="C10" s="30">
        <v>0.5</v>
      </c>
      <c r="D10" s="29">
        <v>0.6</v>
      </c>
      <c r="E10" s="30">
        <v>0.7</v>
      </c>
      <c r="F10" s="29">
        <v>0.8</v>
      </c>
      <c r="G10" s="30">
        <v>0.9</v>
      </c>
      <c r="H10" s="29">
        <v>1.1000000000000001</v>
      </c>
      <c r="I10" s="30">
        <v>1.2</v>
      </c>
      <c r="J10" s="29">
        <v>1.3</v>
      </c>
      <c r="K10" s="30">
        <v>1.3</v>
      </c>
      <c r="L10" s="29">
        <v>1.4</v>
      </c>
      <c r="M10" s="30">
        <v>1.5</v>
      </c>
      <c r="N10" s="29">
        <v>1.6</v>
      </c>
      <c r="O10" s="30">
        <v>1.7</v>
      </c>
      <c r="P10" s="29">
        <v>1.8</v>
      </c>
      <c r="Q10" s="30">
        <v>1.8</v>
      </c>
      <c r="R10" s="29">
        <v>1.9</v>
      </c>
      <c r="S10" s="30">
        <v>1.9</v>
      </c>
      <c r="T10" s="29">
        <v>2.1</v>
      </c>
      <c r="U10" s="30">
        <v>2.2999999999999998</v>
      </c>
      <c r="V10" s="13">
        <v>2.4</v>
      </c>
      <c r="Z10">
        <v>2.58</v>
      </c>
      <c r="AA10">
        <v>0.31</v>
      </c>
      <c r="AB10">
        <v>0.47</v>
      </c>
      <c r="AC10">
        <v>0.6</v>
      </c>
      <c r="AD10">
        <v>0.74</v>
      </c>
      <c r="AE10">
        <v>0.82</v>
      </c>
      <c r="AF10">
        <v>0.88</v>
      </c>
      <c r="AG10">
        <v>1.0900000000000001</v>
      </c>
      <c r="AH10">
        <v>1.21</v>
      </c>
      <c r="AI10">
        <v>1.26</v>
      </c>
      <c r="AJ10">
        <v>1.33</v>
      </c>
      <c r="AK10">
        <v>1.37</v>
      </c>
      <c r="AL10">
        <v>1.46</v>
      </c>
      <c r="AM10">
        <v>1.59</v>
      </c>
      <c r="AN10">
        <v>1.66</v>
      </c>
      <c r="AO10">
        <v>1.76</v>
      </c>
      <c r="AP10">
        <v>1.85</v>
      </c>
      <c r="AQ10">
        <v>1.9</v>
      </c>
      <c r="AR10">
        <v>1.95</v>
      </c>
      <c r="AS10">
        <v>2.08</v>
      </c>
      <c r="AT10">
        <v>2.34</v>
      </c>
      <c r="AU10">
        <v>2.41</v>
      </c>
    </row>
    <row r="11" spans="1:47">
      <c r="A11" s="6" t="s">
        <v>26</v>
      </c>
      <c r="B11" s="26">
        <v>0.3</v>
      </c>
      <c r="C11" s="27">
        <v>0.5</v>
      </c>
      <c r="D11" s="26">
        <v>0.6</v>
      </c>
      <c r="E11" s="27">
        <v>0.8</v>
      </c>
      <c r="F11" s="26">
        <v>0.9</v>
      </c>
      <c r="G11" s="27">
        <v>0.9</v>
      </c>
      <c r="H11" s="26">
        <v>1.1000000000000001</v>
      </c>
      <c r="I11" s="27">
        <v>1.2</v>
      </c>
      <c r="J11" s="26">
        <v>1.3</v>
      </c>
      <c r="K11" s="27">
        <v>1.4</v>
      </c>
      <c r="L11" s="26">
        <v>1.4</v>
      </c>
      <c r="M11" s="27">
        <v>1.5</v>
      </c>
      <c r="N11" s="26">
        <v>1.6</v>
      </c>
      <c r="O11" s="27">
        <v>1.7</v>
      </c>
      <c r="P11" s="26">
        <v>1.8</v>
      </c>
      <c r="Q11" s="27">
        <v>1.9</v>
      </c>
      <c r="R11" s="26">
        <v>1.9</v>
      </c>
      <c r="S11" s="27">
        <v>2</v>
      </c>
      <c r="T11" s="26">
        <v>2.1</v>
      </c>
      <c r="U11" s="27">
        <v>2.4</v>
      </c>
      <c r="V11" s="9">
        <v>2.4</v>
      </c>
      <c r="Z11">
        <v>2.67</v>
      </c>
      <c r="AA11">
        <v>0.32</v>
      </c>
      <c r="AB11">
        <v>0.48</v>
      </c>
      <c r="AC11">
        <v>0.61</v>
      </c>
      <c r="AD11">
        <v>0.75</v>
      </c>
      <c r="AE11">
        <v>0.83</v>
      </c>
      <c r="AF11">
        <v>0.89</v>
      </c>
      <c r="AG11">
        <v>1.1000000000000001</v>
      </c>
      <c r="AH11">
        <v>1.22</v>
      </c>
      <c r="AI11">
        <v>1.27</v>
      </c>
      <c r="AJ11">
        <v>1.35</v>
      </c>
      <c r="AK11">
        <v>1.39</v>
      </c>
      <c r="AL11">
        <v>1.48</v>
      </c>
      <c r="AM11">
        <v>1.6</v>
      </c>
      <c r="AN11">
        <v>1.67</v>
      </c>
      <c r="AO11">
        <v>1.77</v>
      </c>
      <c r="AP11">
        <v>1.86</v>
      </c>
      <c r="AQ11">
        <v>1.92</v>
      </c>
      <c r="AR11">
        <v>1.96</v>
      </c>
      <c r="AS11">
        <v>2.09</v>
      </c>
      <c r="AT11">
        <v>2.35</v>
      </c>
      <c r="AU11">
        <v>2.42</v>
      </c>
    </row>
    <row r="12" spans="1:47">
      <c r="A12" s="6" t="s">
        <v>22</v>
      </c>
      <c r="B12" s="26">
        <v>0.4</v>
      </c>
      <c r="C12" s="27">
        <v>0.5</v>
      </c>
      <c r="D12" s="26">
        <v>0.7</v>
      </c>
      <c r="E12" s="27">
        <v>0.8</v>
      </c>
      <c r="F12" s="26">
        <v>0.9</v>
      </c>
      <c r="G12" s="27">
        <v>1</v>
      </c>
      <c r="H12" s="26">
        <v>1.1000000000000001</v>
      </c>
      <c r="I12" s="27">
        <v>1.3</v>
      </c>
      <c r="J12" s="26">
        <v>1.3</v>
      </c>
      <c r="K12" s="27">
        <v>1.4</v>
      </c>
      <c r="L12" s="26">
        <v>1.4</v>
      </c>
      <c r="M12" s="27">
        <v>1.5</v>
      </c>
      <c r="N12" s="26">
        <v>1.7</v>
      </c>
      <c r="O12" s="27">
        <v>1.7</v>
      </c>
      <c r="P12" s="26">
        <v>1.8</v>
      </c>
      <c r="Q12" s="27">
        <v>1.9</v>
      </c>
      <c r="R12" s="26">
        <v>2</v>
      </c>
      <c r="S12" s="27">
        <v>2</v>
      </c>
      <c r="T12" s="26">
        <v>2.1</v>
      </c>
      <c r="U12" s="27">
        <v>2.4</v>
      </c>
      <c r="V12" s="9">
        <v>2.5</v>
      </c>
      <c r="Z12">
        <v>2.75</v>
      </c>
      <c r="AA12">
        <v>0.33</v>
      </c>
      <c r="AB12">
        <v>0.48</v>
      </c>
      <c r="AC12">
        <v>0.62</v>
      </c>
      <c r="AD12">
        <v>0.77</v>
      </c>
      <c r="AE12">
        <v>0.85</v>
      </c>
      <c r="AF12">
        <v>0.91</v>
      </c>
      <c r="AG12">
        <v>1.1100000000000001</v>
      </c>
      <c r="AH12">
        <v>1.23</v>
      </c>
      <c r="AI12">
        <v>1.29</v>
      </c>
      <c r="AJ12">
        <v>1.36</v>
      </c>
      <c r="AK12">
        <v>1.4</v>
      </c>
      <c r="AL12">
        <v>1.49</v>
      </c>
      <c r="AM12">
        <v>1.61</v>
      </c>
      <c r="AN12">
        <v>1.68</v>
      </c>
      <c r="AO12">
        <v>1.78</v>
      </c>
      <c r="AP12">
        <v>1.87</v>
      </c>
      <c r="AQ12">
        <v>1.93</v>
      </c>
      <c r="AR12">
        <v>1.97</v>
      </c>
      <c r="AS12">
        <v>2.1</v>
      </c>
      <c r="AT12">
        <v>2.35</v>
      </c>
      <c r="AU12">
        <v>2.4300000000000002</v>
      </c>
    </row>
    <row r="13" spans="1:47">
      <c r="A13" s="6" t="s">
        <v>23</v>
      </c>
      <c r="B13" s="26">
        <v>0.4</v>
      </c>
      <c r="C13" s="27">
        <v>0.5</v>
      </c>
      <c r="D13" s="26">
        <v>0.7</v>
      </c>
      <c r="E13" s="27">
        <v>0.9</v>
      </c>
      <c r="F13" s="26">
        <v>0.9</v>
      </c>
      <c r="G13" s="27">
        <v>1</v>
      </c>
      <c r="H13" s="26">
        <v>1.2</v>
      </c>
      <c r="I13" s="27">
        <v>1.3</v>
      </c>
      <c r="J13" s="26">
        <v>1.4</v>
      </c>
      <c r="K13" s="27">
        <v>1.4</v>
      </c>
      <c r="L13" s="26">
        <v>1.5</v>
      </c>
      <c r="M13" s="27">
        <v>1.6</v>
      </c>
      <c r="N13" s="26">
        <v>1.7</v>
      </c>
      <c r="O13" s="27">
        <v>1.8</v>
      </c>
      <c r="P13" s="26">
        <v>1.9</v>
      </c>
      <c r="Q13" s="27">
        <v>2</v>
      </c>
      <c r="R13" s="26">
        <v>2</v>
      </c>
      <c r="S13" s="27">
        <v>2</v>
      </c>
      <c r="T13" s="26">
        <v>2.2000000000000002</v>
      </c>
      <c r="U13" s="27">
        <v>2.4</v>
      </c>
      <c r="V13" s="9">
        <v>2.5</v>
      </c>
      <c r="Z13">
        <v>2.83</v>
      </c>
      <c r="AA13">
        <v>0.34</v>
      </c>
      <c r="AB13">
        <v>0.49</v>
      </c>
      <c r="AC13">
        <v>0.63</v>
      </c>
      <c r="AD13">
        <v>0.78</v>
      </c>
      <c r="AE13">
        <v>0.86</v>
      </c>
      <c r="AF13">
        <v>0.92</v>
      </c>
      <c r="AG13">
        <v>1.1200000000000001</v>
      </c>
      <c r="AH13">
        <v>1.24</v>
      </c>
      <c r="AI13">
        <v>1.3</v>
      </c>
      <c r="AJ13">
        <v>1.37</v>
      </c>
      <c r="AK13">
        <v>1.41</v>
      </c>
      <c r="AL13">
        <v>1.5</v>
      </c>
      <c r="AM13">
        <v>1.62</v>
      </c>
      <c r="AN13">
        <v>1.69</v>
      </c>
      <c r="AO13">
        <v>1.79</v>
      </c>
      <c r="AP13">
        <v>1.88</v>
      </c>
      <c r="AQ13">
        <v>1.94</v>
      </c>
      <c r="AR13">
        <v>1.98</v>
      </c>
      <c r="AS13">
        <v>2.11</v>
      </c>
      <c r="AT13">
        <v>2.36</v>
      </c>
      <c r="AU13">
        <v>2.4300000000000002</v>
      </c>
    </row>
    <row r="14" spans="1:47" ht="17" thickBot="1">
      <c r="A14" s="10" t="s">
        <v>24</v>
      </c>
      <c r="B14" s="29">
        <v>0.4</v>
      </c>
      <c r="C14" s="30">
        <v>0.6</v>
      </c>
      <c r="D14" s="29">
        <v>0.7</v>
      </c>
      <c r="E14" s="30">
        <v>0.9</v>
      </c>
      <c r="F14" s="29">
        <v>1</v>
      </c>
      <c r="G14" s="30">
        <v>1</v>
      </c>
      <c r="H14" s="29">
        <v>1.2</v>
      </c>
      <c r="I14" s="30">
        <v>1.3</v>
      </c>
      <c r="J14" s="29">
        <v>1.4</v>
      </c>
      <c r="K14" s="30">
        <v>1.5</v>
      </c>
      <c r="L14" s="29">
        <v>1.5</v>
      </c>
      <c r="M14" s="30">
        <v>1.6</v>
      </c>
      <c r="N14" s="29">
        <v>1.7</v>
      </c>
      <c r="O14" s="30">
        <v>1.8</v>
      </c>
      <c r="P14" s="29">
        <v>1.9</v>
      </c>
      <c r="Q14" s="30">
        <v>2</v>
      </c>
      <c r="R14" s="29">
        <v>2.1</v>
      </c>
      <c r="S14" s="30">
        <v>2.1</v>
      </c>
      <c r="T14" s="29">
        <v>2.2000000000000002</v>
      </c>
      <c r="U14" s="30">
        <v>2.4</v>
      </c>
      <c r="V14" s="13">
        <v>2.5</v>
      </c>
      <c r="Z14">
        <v>2.92</v>
      </c>
      <c r="AA14">
        <v>0.35</v>
      </c>
      <c r="AB14">
        <v>0.5</v>
      </c>
      <c r="AC14">
        <v>0.64</v>
      </c>
      <c r="AD14">
        <v>0.79</v>
      </c>
      <c r="AE14">
        <v>0.87</v>
      </c>
      <c r="AF14">
        <v>0.93</v>
      </c>
      <c r="AG14">
        <v>1.1299999999999999</v>
      </c>
      <c r="AH14">
        <v>1.25</v>
      </c>
      <c r="AI14">
        <v>1.31</v>
      </c>
      <c r="AJ14">
        <v>1.38</v>
      </c>
      <c r="AK14">
        <v>1.42</v>
      </c>
      <c r="AL14">
        <v>1.51</v>
      </c>
      <c r="AM14">
        <v>1.63</v>
      </c>
      <c r="AN14">
        <v>1.7</v>
      </c>
      <c r="AO14">
        <v>1.8</v>
      </c>
      <c r="AP14">
        <v>1.89</v>
      </c>
      <c r="AQ14">
        <v>1.95</v>
      </c>
      <c r="AR14">
        <v>1.99</v>
      </c>
      <c r="AS14">
        <v>2.12</v>
      </c>
      <c r="AT14">
        <v>2.36</v>
      </c>
      <c r="AU14">
        <v>2.44</v>
      </c>
    </row>
    <row r="15" spans="1:47">
      <c r="A15" s="6" t="s">
        <v>27</v>
      </c>
      <c r="B15" s="26">
        <v>0.4</v>
      </c>
      <c r="C15" s="27">
        <v>0.6</v>
      </c>
      <c r="D15" s="26">
        <v>0.7</v>
      </c>
      <c r="E15" s="27">
        <v>0.9</v>
      </c>
      <c r="F15" s="26">
        <v>1</v>
      </c>
      <c r="G15" s="27">
        <v>1.1000000000000001</v>
      </c>
      <c r="H15" s="26">
        <v>1.2</v>
      </c>
      <c r="I15" s="27">
        <v>1.4</v>
      </c>
      <c r="J15" s="26">
        <v>1.5</v>
      </c>
      <c r="K15" s="27">
        <v>1.5</v>
      </c>
      <c r="L15" s="26">
        <v>1.5</v>
      </c>
      <c r="M15" s="27">
        <v>1.6</v>
      </c>
      <c r="N15" s="26">
        <v>1.7</v>
      </c>
      <c r="O15" s="27">
        <v>1.8</v>
      </c>
      <c r="P15" s="26">
        <v>1.9</v>
      </c>
      <c r="Q15" s="27">
        <v>2</v>
      </c>
      <c r="R15" s="26">
        <v>2.1</v>
      </c>
      <c r="S15" s="27">
        <v>2.1</v>
      </c>
      <c r="T15" s="26">
        <v>2.2000000000000002</v>
      </c>
      <c r="U15" s="27">
        <v>2.4</v>
      </c>
      <c r="V15" s="9">
        <v>2.5</v>
      </c>
      <c r="Z15">
        <v>3</v>
      </c>
      <c r="AA15">
        <v>0.36</v>
      </c>
      <c r="AB15">
        <v>0.5</v>
      </c>
      <c r="AC15">
        <v>0.65</v>
      </c>
      <c r="AD15">
        <v>0.8</v>
      </c>
      <c r="AE15">
        <v>0.88</v>
      </c>
      <c r="AF15">
        <v>0.95</v>
      </c>
      <c r="AG15">
        <v>1.1399999999999999</v>
      </c>
      <c r="AH15">
        <v>1.26</v>
      </c>
      <c r="AI15">
        <v>1.32</v>
      </c>
      <c r="AJ15">
        <v>1.39</v>
      </c>
      <c r="AK15">
        <v>1.43</v>
      </c>
      <c r="AL15">
        <v>1.52</v>
      </c>
      <c r="AM15">
        <v>1.64</v>
      </c>
      <c r="AN15">
        <v>1.71</v>
      </c>
      <c r="AO15">
        <v>1.81</v>
      </c>
      <c r="AP15">
        <v>1.9</v>
      </c>
      <c r="AQ15">
        <v>1.96</v>
      </c>
      <c r="AR15">
        <v>2</v>
      </c>
      <c r="AS15">
        <v>2.13</v>
      </c>
      <c r="AT15">
        <v>2.37</v>
      </c>
      <c r="AU15">
        <v>2.4500000000000002</v>
      </c>
    </row>
    <row r="16" spans="1:47">
      <c r="A16" s="6" t="s">
        <v>22</v>
      </c>
      <c r="B16" s="26">
        <v>0.5</v>
      </c>
      <c r="C16" s="27">
        <v>0.6</v>
      </c>
      <c r="D16" s="26">
        <v>0.8</v>
      </c>
      <c r="E16" s="27">
        <v>1</v>
      </c>
      <c r="F16" s="26">
        <v>1</v>
      </c>
      <c r="G16" s="27">
        <v>1.1000000000000001</v>
      </c>
      <c r="H16" s="26">
        <v>1.3</v>
      </c>
      <c r="I16" s="27">
        <v>1.4</v>
      </c>
      <c r="J16" s="26">
        <v>1.5</v>
      </c>
      <c r="K16" s="27">
        <v>1.5</v>
      </c>
      <c r="L16" s="26">
        <v>1.6</v>
      </c>
      <c r="M16" s="27">
        <v>1.7</v>
      </c>
      <c r="N16" s="26">
        <v>1.8</v>
      </c>
      <c r="O16" s="27">
        <v>1.9</v>
      </c>
      <c r="P16" s="26">
        <v>2</v>
      </c>
      <c r="Q16" s="27">
        <v>2.1</v>
      </c>
      <c r="R16" s="26">
        <v>2.1</v>
      </c>
      <c r="S16" s="27">
        <v>2.1</v>
      </c>
      <c r="T16" s="26">
        <v>2.2999999999999998</v>
      </c>
      <c r="U16" s="27">
        <v>2.5</v>
      </c>
      <c r="V16" s="9">
        <v>2.5</v>
      </c>
      <c r="Z16">
        <v>3.08</v>
      </c>
      <c r="AA16">
        <v>0.36</v>
      </c>
      <c r="AB16">
        <v>0.51</v>
      </c>
      <c r="AC16">
        <v>0.66</v>
      </c>
      <c r="AD16">
        <v>0.81</v>
      </c>
      <c r="AE16">
        <v>0.89</v>
      </c>
      <c r="AF16">
        <v>0.96</v>
      </c>
      <c r="AG16">
        <v>1.1499999999999999</v>
      </c>
      <c r="AH16">
        <v>1.27</v>
      </c>
      <c r="AI16">
        <v>1.33</v>
      </c>
      <c r="AJ16">
        <v>1.4</v>
      </c>
      <c r="AK16">
        <v>1.44</v>
      </c>
      <c r="AL16">
        <v>1.53</v>
      </c>
      <c r="AM16">
        <v>1.65</v>
      </c>
      <c r="AN16">
        <v>1.72</v>
      </c>
      <c r="AO16">
        <v>1.82</v>
      </c>
      <c r="AP16">
        <v>1.91</v>
      </c>
      <c r="AQ16">
        <v>1.97</v>
      </c>
      <c r="AR16">
        <v>2.0099999999999998</v>
      </c>
      <c r="AS16">
        <v>2.14</v>
      </c>
      <c r="AT16">
        <v>2.37</v>
      </c>
      <c r="AU16">
        <v>2.4500000000000002</v>
      </c>
    </row>
    <row r="17" spans="1:47">
      <c r="A17" s="6" t="s">
        <v>23</v>
      </c>
      <c r="B17" s="26">
        <v>0.5</v>
      </c>
      <c r="C17" s="27">
        <v>0.6</v>
      </c>
      <c r="D17" s="26">
        <v>0.8</v>
      </c>
      <c r="E17" s="27">
        <v>1</v>
      </c>
      <c r="F17" s="26">
        <v>1.1000000000000001</v>
      </c>
      <c r="G17" s="27">
        <v>1.2</v>
      </c>
      <c r="H17" s="26">
        <v>1.3</v>
      </c>
      <c r="I17" s="27">
        <v>1.4</v>
      </c>
      <c r="J17" s="26">
        <v>1.5</v>
      </c>
      <c r="K17" s="27">
        <v>1.6</v>
      </c>
      <c r="L17" s="26">
        <v>1.6</v>
      </c>
      <c r="M17" s="27">
        <v>1.7</v>
      </c>
      <c r="N17" s="26">
        <v>1.8</v>
      </c>
      <c r="O17" s="27">
        <v>1.9</v>
      </c>
      <c r="P17" s="26">
        <v>2</v>
      </c>
      <c r="Q17" s="27">
        <v>2.1</v>
      </c>
      <c r="R17" s="26">
        <v>2.2000000000000002</v>
      </c>
      <c r="S17" s="27">
        <v>2.2000000000000002</v>
      </c>
      <c r="T17" s="26">
        <v>2.2999999999999998</v>
      </c>
      <c r="U17" s="27">
        <v>2.5</v>
      </c>
      <c r="V17" s="9">
        <v>2.6</v>
      </c>
      <c r="Z17">
        <v>3.17</v>
      </c>
      <c r="AA17">
        <v>0.37</v>
      </c>
      <c r="AB17">
        <v>0.52</v>
      </c>
      <c r="AC17">
        <v>0.67</v>
      </c>
      <c r="AD17">
        <v>0.82</v>
      </c>
      <c r="AE17">
        <v>0.91</v>
      </c>
      <c r="AF17">
        <v>0.97</v>
      </c>
      <c r="AG17">
        <v>1.1499999999999999</v>
      </c>
      <c r="AH17">
        <v>1.28</v>
      </c>
      <c r="AI17">
        <v>1.35</v>
      </c>
      <c r="AJ17">
        <v>1.41</v>
      </c>
      <c r="AK17">
        <v>1.45</v>
      </c>
      <c r="AL17">
        <v>1.55</v>
      </c>
      <c r="AM17">
        <v>1.66</v>
      </c>
      <c r="AN17">
        <v>1.73</v>
      </c>
      <c r="AO17">
        <v>1.84</v>
      </c>
      <c r="AP17">
        <v>1.92</v>
      </c>
      <c r="AQ17">
        <v>1.98</v>
      </c>
      <c r="AR17">
        <v>2.02</v>
      </c>
      <c r="AS17">
        <v>2.15</v>
      </c>
      <c r="AT17">
        <v>2.38</v>
      </c>
      <c r="AU17">
        <v>2.46</v>
      </c>
    </row>
    <row r="18" spans="1:47" ht="17" thickBot="1">
      <c r="A18" s="10" t="s">
        <v>24</v>
      </c>
      <c r="B18" s="29">
        <v>0.5</v>
      </c>
      <c r="C18" s="30">
        <v>0.7</v>
      </c>
      <c r="D18" s="29">
        <v>0.8</v>
      </c>
      <c r="E18" s="30">
        <v>1</v>
      </c>
      <c r="F18" s="29">
        <v>1.1000000000000001</v>
      </c>
      <c r="G18" s="30">
        <v>1.2</v>
      </c>
      <c r="H18" s="29">
        <v>1.3</v>
      </c>
      <c r="I18" s="30">
        <v>1.5</v>
      </c>
      <c r="J18" s="29">
        <v>1.6</v>
      </c>
      <c r="K18" s="30">
        <v>1.6</v>
      </c>
      <c r="L18" s="29">
        <v>1.7</v>
      </c>
      <c r="M18" s="30">
        <v>1.8</v>
      </c>
      <c r="N18" s="29">
        <v>1.8</v>
      </c>
      <c r="O18" s="30">
        <v>1.9</v>
      </c>
      <c r="P18" s="29">
        <v>2</v>
      </c>
      <c r="Q18" s="30">
        <v>2.1</v>
      </c>
      <c r="R18" s="29">
        <v>2.2000000000000002</v>
      </c>
      <c r="S18" s="30">
        <v>2.2000000000000002</v>
      </c>
      <c r="T18" s="29">
        <v>2.2999999999999998</v>
      </c>
      <c r="U18" s="30">
        <v>2.5</v>
      </c>
      <c r="V18" s="13">
        <v>2.6</v>
      </c>
      <c r="Z18">
        <v>3.25</v>
      </c>
      <c r="AA18">
        <v>0.38</v>
      </c>
      <c r="AB18">
        <v>0.53</v>
      </c>
      <c r="AC18">
        <v>0.67</v>
      </c>
      <c r="AD18">
        <v>0.83</v>
      </c>
      <c r="AE18">
        <v>0.92</v>
      </c>
      <c r="AF18">
        <v>0.99</v>
      </c>
      <c r="AG18">
        <v>1.1599999999999999</v>
      </c>
      <c r="AH18">
        <v>1.29</v>
      </c>
      <c r="AI18">
        <v>1.36</v>
      </c>
      <c r="AJ18">
        <v>1.42</v>
      </c>
      <c r="AK18">
        <v>1.46</v>
      </c>
      <c r="AL18">
        <v>1.56</v>
      </c>
      <c r="AM18">
        <v>1.67</v>
      </c>
      <c r="AN18">
        <v>1.74</v>
      </c>
      <c r="AO18">
        <v>1.85</v>
      </c>
      <c r="AP18">
        <v>1.93</v>
      </c>
      <c r="AQ18">
        <v>2</v>
      </c>
      <c r="AR18">
        <v>2.0299999999999998</v>
      </c>
      <c r="AS18">
        <v>2.16</v>
      </c>
      <c r="AT18">
        <v>2.39</v>
      </c>
      <c r="AU18">
        <v>2.4700000000000002</v>
      </c>
    </row>
    <row r="19" spans="1:47">
      <c r="A19" s="6" t="s">
        <v>28</v>
      </c>
      <c r="B19" s="26">
        <v>0.6</v>
      </c>
      <c r="C19" s="27">
        <v>0.7</v>
      </c>
      <c r="D19" s="26">
        <v>0.9</v>
      </c>
      <c r="E19" s="27">
        <v>1.1000000000000001</v>
      </c>
      <c r="F19" s="26">
        <v>1.1000000000000001</v>
      </c>
      <c r="G19" s="27">
        <v>1.2</v>
      </c>
      <c r="H19" s="26">
        <v>1.3</v>
      </c>
      <c r="I19" s="27">
        <v>1.5</v>
      </c>
      <c r="J19" s="26">
        <v>1.6</v>
      </c>
      <c r="K19" s="27">
        <v>1.6</v>
      </c>
      <c r="L19" s="26">
        <v>1.7</v>
      </c>
      <c r="M19" s="27">
        <v>1.8</v>
      </c>
      <c r="N19" s="26">
        <v>1.9</v>
      </c>
      <c r="O19" s="27">
        <v>1.9</v>
      </c>
      <c r="P19" s="26">
        <v>2.1</v>
      </c>
      <c r="Q19" s="27">
        <v>2.1</v>
      </c>
      <c r="R19" s="26">
        <v>2.2000000000000002</v>
      </c>
      <c r="S19" s="27">
        <v>2.2000000000000002</v>
      </c>
      <c r="T19" s="26">
        <v>2.4</v>
      </c>
      <c r="U19" s="27">
        <v>2.5</v>
      </c>
      <c r="V19" s="9">
        <v>2.6</v>
      </c>
      <c r="Z19">
        <v>3.33</v>
      </c>
      <c r="AA19">
        <v>0.39</v>
      </c>
      <c r="AB19">
        <v>0.53</v>
      </c>
      <c r="AC19">
        <v>0.68</v>
      </c>
      <c r="AD19">
        <v>0.84</v>
      </c>
      <c r="AE19">
        <v>0.93</v>
      </c>
      <c r="AF19">
        <v>1</v>
      </c>
      <c r="AG19">
        <v>1.17</v>
      </c>
      <c r="AH19">
        <v>1.31</v>
      </c>
      <c r="AI19">
        <v>1.37</v>
      </c>
      <c r="AJ19">
        <v>1.44</v>
      </c>
      <c r="AK19">
        <v>1.47</v>
      </c>
      <c r="AL19">
        <v>1.57</v>
      </c>
      <c r="AM19">
        <v>1.68</v>
      </c>
      <c r="AN19">
        <v>1.75</v>
      </c>
      <c r="AO19">
        <v>1.86</v>
      </c>
      <c r="AP19">
        <v>1.94</v>
      </c>
      <c r="AQ19">
        <v>2.0099999999999998</v>
      </c>
      <c r="AR19">
        <v>2.04</v>
      </c>
      <c r="AS19">
        <v>2.17</v>
      </c>
      <c r="AT19">
        <v>2.39</v>
      </c>
      <c r="AU19">
        <v>2.48</v>
      </c>
    </row>
    <row r="20" spans="1:47">
      <c r="A20" s="6" t="s">
        <v>22</v>
      </c>
      <c r="B20" s="26">
        <v>0.6</v>
      </c>
      <c r="C20" s="27">
        <v>0.7</v>
      </c>
      <c r="D20" s="26">
        <v>0.9</v>
      </c>
      <c r="E20" s="27">
        <v>1.1000000000000001</v>
      </c>
      <c r="F20" s="26">
        <v>1.2</v>
      </c>
      <c r="G20" s="27">
        <v>1.3</v>
      </c>
      <c r="H20" s="26">
        <v>1.4</v>
      </c>
      <c r="I20" s="27">
        <v>1.5</v>
      </c>
      <c r="J20" s="26">
        <v>1.6</v>
      </c>
      <c r="K20" s="27">
        <v>1.7</v>
      </c>
      <c r="L20" s="26">
        <v>1.7</v>
      </c>
      <c r="M20" s="27">
        <v>1.8</v>
      </c>
      <c r="N20" s="26">
        <v>1.9</v>
      </c>
      <c r="O20" s="27">
        <v>2</v>
      </c>
      <c r="P20" s="26">
        <v>2.1</v>
      </c>
      <c r="Q20" s="27">
        <v>2.2000000000000002</v>
      </c>
      <c r="R20" s="26">
        <v>2.2999999999999998</v>
      </c>
      <c r="S20" s="27">
        <v>2.2999999999999998</v>
      </c>
      <c r="T20" s="26">
        <v>2.4</v>
      </c>
      <c r="U20" s="27">
        <v>2.5</v>
      </c>
      <c r="V20" s="9">
        <v>2.6</v>
      </c>
      <c r="Z20">
        <v>3.42</v>
      </c>
      <c r="AA20">
        <v>0.4</v>
      </c>
      <c r="AB20">
        <v>0.54</v>
      </c>
      <c r="AC20">
        <v>0.69</v>
      </c>
      <c r="AD20">
        <v>0.86</v>
      </c>
      <c r="AE20">
        <v>0.94</v>
      </c>
      <c r="AF20">
        <v>1.01</v>
      </c>
      <c r="AG20">
        <v>1.18</v>
      </c>
      <c r="AH20">
        <v>1.32</v>
      </c>
      <c r="AI20">
        <v>1.38</v>
      </c>
      <c r="AJ20">
        <v>1.45</v>
      </c>
      <c r="AK20">
        <v>1.48</v>
      </c>
      <c r="AL20">
        <v>1.58</v>
      </c>
      <c r="AM20">
        <v>1.69</v>
      </c>
      <c r="AN20">
        <v>1.76</v>
      </c>
      <c r="AO20">
        <v>1.87</v>
      </c>
      <c r="AP20">
        <v>1.95</v>
      </c>
      <c r="AQ20">
        <v>2.02</v>
      </c>
      <c r="AR20">
        <v>2.0499999999999998</v>
      </c>
      <c r="AS20">
        <v>2.1800000000000002</v>
      </c>
      <c r="AT20">
        <v>2.4</v>
      </c>
      <c r="AU20">
        <v>2.48</v>
      </c>
    </row>
    <row r="21" spans="1:47">
      <c r="A21" s="6" t="s">
        <v>23</v>
      </c>
      <c r="B21" s="26">
        <v>0.6</v>
      </c>
      <c r="C21" s="27">
        <v>0.7</v>
      </c>
      <c r="D21" s="26">
        <v>0.9</v>
      </c>
      <c r="E21" s="27">
        <v>1.1000000000000001</v>
      </c>
      <c r="F21" s="26">
        <v>1.2</v>
      </c>
      <c r="G21" s="27">
        <v>1.3</v>
      </c>
      <c r="H21" s="26">
        <v>1.4</v>
      </c>
      <c r="I21" s="27">
        <v>1.6</v>
      </c>
      <c r="J21" s="26">
        <v>1.6</v>
      </c>
      <c r="K21" s="27">
        <v>1.7</v>
      </c>
      <c r="L21" s="26">
        <v>1.7</v>
      </c>
      <c r="M21" s="27">
        <v>1.8</v>
      </c>
      <c r="N21" s="26">
        <v>1.9</v>
      </c>
      <c r="O21" s="27">
        <v>2</v>
      </c>
      <c r="P21" s="26">
        <v>2.1</v>
      </c>
      <c r="Q21" s="27">
        <v>2.2000000000000002</v>
      </c>
      <c r="R21" s="26">
        <v>2.2999999999999998</v>
      </c>
      <c r="S21" s="27">
        <v>2.2999999999999998</v>
      </c>
      <c r="T21" s="26">
        <v>2.4</v>
      </c>
      <c r="U21" s="27">
        <v>2.6</v>
      </c>
      <c r="V21" s="9">
        <v>2.7</v>
      </c>
      <c r="Z21">
        <v>3.5</v>
      </c>
      <c r="AA21">
        <v>0.4</v>
      </c>
      <c r="AB21">
        <v>0.55000000000000004</v>
      </c>
      <c r="AC21">
        <v>0.7</v>
      </c>
      <c r="AD21">
        <v>0.87</v>
      </c>
      <c r="AE21">
        <v>0.95</v>
      </c>
      <c r="AF21">
        <v>1.02</v>
      </c>
      <c r="AG21">
        <v>1.19</v>
      </c>
      <c r="AH21">
        <v>1.33</v>
      </c>
      <c r="AI21">
        <v>1.39</v>
      </c>
      <c r="AJ21">
        <v>1.46</v>
      </c>
      <c r="AK21">
        <v>1.49</v>
      </c>
      <c r="AL21">
        <v>1.59</v>
      </c>
      <c r="AM21">
        <v>1.69</v>
      </c>
      <c r="AN21">
        <v>1.77</v>
      </c>
      <c r="AO21">
        <v>1.88</v>
      </c>
      <c r="AP21">
        <v>1.96</v>
      </c>
      <c r="AQ21">
        <v>2.0299999999999998</v>
      </c>
      <c r="AR21">
        <v>2.06</v>
      </c>
      <c r="AS21">
        <v>2.19</v>
      </c>
      <c r="AT21">
        <v>2.4</v>
      </c>
      <c r="AU21">
        <v>2.4900000000000002</v>
      </c>
    </row>
    <row r="22" spans="1:47" ht="17" thickBot="1">
      <c r="A22" s="10" t="s">
        <v>24</v>
      </c>
      <c r="B22" s="29">
        <v>0.6</v>
      </c>
      <c r="C22" s="30">
        <v>0.7</v>
      </c>
      <c r="D22" s="29">
        <v>1</v>
      </c>
      <c r="E22" s="30">
        <v>1.1000000000000001</v>
      </c>
      <c r="F22" s="29">
        <v>1.2</v>
      </c>
      <c r="G22" s="30">
        <v>1.3</v>
      </c>
      <c r="H22" s="29">
        <v>1.4</v>
      </c>
      <c r="I22" s="30">
        <v>1.6</v>
      </c>
      <c r="J22" s="29">
        <v>1.7</v>
      </c>
      <c r="K22" s="30">
        <v>1.7</v>
      </c>
      <c r="L22" s="29">
        <v>1.8</v>
      </c>
      <c r="M22" s="30">
        <v>1.9</v>
      </c>
      <c r="N22" s="29">
        <v>1.9</v>
      </c>
      <c r="O22" s="30">
        <v>2</v>
      </c>
      <c r="P22" s="29">
        <v>2.1</v>
      </c>
      <c r="Q22" s="30">
        <v>2.2000000000000002</v>
      </c>
      <c r="R22" s="29">
        <v>2.2999999999999998</v>
      </c>
      <c r="S22" s="30">
        <v>2.2999999999999998</v>
      </c>
      <c r="T22" s="29">
        <v>2.5</v>
      </c>
      <c r="U22" s="30">
        <v>2.6</v>
      </c>
      <c r="V22" s="13">
        <v>2.7</v>
      </c>
      <c r="Z22">
        <v>3.58</v>
      </c>
      <c r="AA22">
        <v>0.41</v>
      </c>
      <c r="AB22">
        <v>0.55000000000000004</v>
      </c>
      <c r="AC22">
        <v>0.71</v>
      </c>
      <c r="AD22">
        <v>0.88</v>
      </c>
      <c r="AE22">
        <v>0.96</v>
      </c>
      <c r="AF22">
        <v>1.04</v>
      </c>
      <c r="AG22">
        <v>1.2</v>
      </c>
      <c r="AH22">
        <v>1.34</v>
      </c>
      <c r="AI22">
        <v>1.4</v>
      </c>
      <c r="AJ22">
        <v>1.47</v>
      </c>
      <c r="AK22">
        <v>1.5</v>
      </c>
      <c r="AL22">
        <v>1.6</v>
      </c>
      <c r="AM22">
        <v>1.7</v>
      </c>
      <c r="AN22">
        <v>1.78</v>
      </c>
      <c r="AO22">
        <v>1.89</v>
      </c>
      <c r="AP22">
        <v>1.98</v>
      </c>
      <c r="AQ22">
        <v>2.04</v>
      </c>
      <c r="AR22">
        <v>2.0699999999999998</v>
      </c>
      <c r="AS22">
        <v>2.2000000000000002</v>
      </c>
      <c r="AT22">
        <v>2.41</v>
      </c>
      <c r="AU22">
        <v>2.5</v>
      </c>
    </row>
    <row r="23" spans="1:47">
      <c r="A23" s="6" t="s">
        <v>29</v>
      </c>
      <c r="B23" s="26">
        <v>0.7</v>
      </c>
      <c r="C23" s="27">
        <v>0.8</v>
      </c>
      <c r="D23" s="26">
        <v>1</v>
      </c>
      <c r="E23" s="27">
        <v>1.2</v>
      </c>
      <c r="F23" s="26">
        <v>1.3</v>
      </c>
      <c r="G23" s="27">
        <v>1.4</v>
      </c>
      <c r="H23" s="26">
        <v>1.4</v>
      </c>
      <c r="I23" s="27">
        <v>1.6</v>
      </c>
      <c r="J23" s="26">
        <v>1.7</v>
      </c>
      <c r="K23" s="27">
        <v>1.8</v>
      </c>
      <c r="L23" s="26">
        <v>1.8</v>
      </c>
      <c r="M23" s="27">
        <v>1.9</v>
      </c>
      <c r="N23" s="26">
        <v>2</v>
      </c>
      <c r="O23" s="27">
        <v>2.1</v>
      </c>
      <c r="P23" s="26">
        <v>2.2000000000000002</v>
      </c>
      <c r="Q23" s="27">
        <v>2.2000000000000002</v>
      </c>
      <c r="R23" s="26">
        <v>2.2999999999999998</v>
      </c>
      <c r="S23" s="27">
        <v>2.4</v>
      </c>
      <c r="T23" s="26">
        <v>2.5</v>
      </c>
      <c r="U23" s="27">
        <v>2.6</v>
      </c>
      <c r="V23" s="9">
        <v>2.7</v>
      </c>
      <c r="Z23">
        <v>3.67</v>
      </c>
      <c r="AA23">
        <v>0.42</v>
      </c>
      <c r="AB23">
        <v>0.56000000000000005</v>
      </c>
      <c r="AC23">
        <v>0.72</v>
      </c>
      <c r="AD23">
        <v>0.89</v>
      </c>
      <c r="AE23">
        <v>0.97</v>
      </c>
      <c r="AF23">
        <v>1.05</v>
      </c>
      <c r="AG23">
        <v>1.21</v>
      </c>
      <c r="AH23">
        <v>1.35</v>
      </c>
      <c r="AI23">
        <v>1.41</v>
      </c>
      <c r="AJ23">
        <v>1.48</v>
      </c>
      <c r="AK23">
        <v>1.51</v>
      </c>
      <c r="AL23">
        <v>1.61</v>
      </c>
      <c r="AM23">
        <v>1.71</v>
      </c>
      <c r="AN23">
        <v>1.79</v>
      </c>
      <c r="AO23">
        <v>1.9</v>
      </c>
      <c r="AP23">
        <v>1.99</v>
      </c>
      <c r="AQ23">
        <v>2.0499999999999998</v>
      </c>
      <c r="AR23">
        <v>2.08</v>
      </c>
      <c r="AS23">
        <v>2.21</v>
      </c>
      <c r="AT23">
        <v>2.42</v>
      </c>
      <c r="AU23">
        <v>2.5</v>
      </c>
    </row>
    <row r="24" spans="1:47">
      <c r="A24" s="6" t="s">
        <v>22</v>
      </c>
      <c r="B24" s="26">
        <v>0.7</v>
      </c>
      <c r="C24" s="27">
        <v>0.8</v>
      </c>
      <c r="D24" s="26">
        <v>1</v>
      </c>
      <c r="E24" s="27">
        <v>1.2</v>
      </c>
      <c r="F24" s="26">
        <v>1.3</v>
      </c>
      <c r="G24" s="27">
        <v>1.4</v>
      </c>
      <c r="H24" s="26">
        <v>1.5</v>
      </c>
      <c r="I24" s="27">
        <v>1.6</v>
      </c>
      <c r="J24" s="26">
        <v>1.7</v>
      </c>
      <c r="K24" s="27">
        <v>1.8</v>
      </c>
      <c r="L24" s="26">
        <v>1.8</v>
      </c>
      <c r="M24" s="27">
        <v>1.9</v>
      </c>
      <c r="N24" s="26">
        <v>2</v>
      </c>
      <c r="O24" s="27">
        <v>2.1</v>
      </c>
      <c r="P24" s="26">
        <v>2.2000000000000002</v>
      </c>
      <c r="Q24" s="27">
        <v>2.2999999999999998</v>
      </c>
      <c r="R24" s="26">
        <v>2.4</v>
      </c>
      <c r="S24" s="27">
        <v>2.4</v>
      </c>
      <c r="T24" s="26">
        <v>2.5</v>
      </c>
      <c r="U24" s="27">
        <v>2.6</v>
      </c>
      <c r="V24" s="9">
        <v>2.7</v>
      </c>
      <c r="Z24">
        <v>3.75</v>
      </c>
      <c r="AA24">
        <v>0.43</v>
      </c>
      <c r="AB24">
        <v>0.56999999999999995</v>
      </c>
      <c r="AC24">
        <v>0.73</v>
      </c>
      <c r="AD24">
        <v>0.9</v>
      </c>
      <c r="AE24">
        <v>0.98</v>
      </c>
      <c r="AF24">
        <v>1.06</v>
      </c>
      <c r="AG24">
        <v>1.22</v>
      </c>
      <c r="AH24">
        <v>1.36</v>
      </c>
      <c r="AI24">
        <v>1.43</v>
      </c>
      <c r="AJ24">
        <v>1.49</v>
      </c>
      <c r="AK24">
        <v>1.52</v>
      </c>
      <c r="AL24">
        <v>1.62</v>
      </c>
      <c r="AM24">
        <v>1.72</v>
      </c>
      <c r="AN24">
        <v>1.8</v>
      </c>
      <c r="AO24">
        <v>1.91</v>
      </c>
      <c r="AP24">
        <v>2</v>
      </c>
      <c r="AQ24">
        <v>2.06</v>
      </c>
      <c r="AR24">
        <v>2.09</v>
      </c>
      <c r="AS24">
        <v>2.2200000000000002</v>
      </c>
      <c r="AT24">
        <v>2.42</v>
      </c>
      <c r="AU24">
        <v>2.5099999999999998</v>
      </c>
    </row>
    <row r="25" spans="1:47">
      <c r="A25" s="6" t="s">
        <v>23</v>
      </c>
      <c r="B25" s="26">
        <v>0.7</v>
      </c>
      <c r="C25" s="27">
        <v>0.8</v>
      </c>
      <c r="D25" s="26">
        <v>1</v>
      </c>
      <c r="E25" s="27">
        <v>1.2</v>
      </c>
      <c r="F25" s="26">
        <v>1.3</v>
      </c>
      <c r="G25" s="27">
        <v>1.4</v>
      </c>
      <c r="H25" s="26">
        <v>1.5</v>
      </c>
      <c r="I25" s="27">
        <v>1.7</v>
      </c>
      <c r="J25" s="26">
        <v>1.8</v>
      </c>
      <c r="K25" s="27">
        <v>1.8</v>
      </c>
      <c r="L25" s="26">
        <v>1.9</v>
      </c>
      <c r="M25" s="27">
        <v>2</v>
      </c>
      <c r="N25" s="26">
        <v>2</v>
      </c>
      <c r="O25" s="27">
        <v>2.1</v>
      </c>
      <c r="P25" s="26">
        <v>2.2000000000000002</v>
      </c>
      <c r="Q25" s="27">
        <v>2.2999999999999998</v>
      </c>
      <c r="R25" s="26">
        <v>2.4</v>
      </c>
      <c r="S25" s="27">
        <v>2.4</v>
      </c>
      <c r="T25" s="26">
        <v>2.6</v>
      </c>
      <c r="U25" s="27">
        <v>2.7</v>
      </c>
      <c r="V25" s="9">
        <v>2.8</v>
      </c>
      <c r="Z25">
        <v>3.83</v>
      </c>
      <c r="AA25">
        <v>0.44</v>
      </c>
      <c r="AB25">
        <v>0.57999999999999996</v>
      </c>
      <c r="AC25">
        <v>0.74</v>
      </c>
      <c r="AD25">
        <v>0.91</v>
      </c>
      <c r="AE25">
        <v>1</v>
      </c>
      <c r="AF25">
        <v>1.07</v>
      </c>
      <c r="AG25">
        <v>1.22</v>
      </c>
      <c r="AH25">
        <v>1.37</v>
      </c>
      <c r="AI25">
        <v>1.44</v>
      </c>
      <c r="AJ25">
        <v>1.5</v>
      </c>
      <c r="AK25">
        <v>1.54</v>
      </c>
      <c r="AL25">
        <v>1.63</v>
      </c>
      <c r="AM25">
        <v>1.73</v>
      </c>
      <c r="AN25">
        <v>1.81</v>
      </c>
      <c r="AO25">
        <v>1.92</v>
      </c>
      <c r="AP25">
        <v>2.0099999999999998</v>
      </c>
      <c r="AQ25">
        <v>2.0699999999999998</v>
      </c>
      <c r="AR25">
        <v>2.1</v>
      </c>
      <c r="AS25">
        <v>2.23</v>
      </c>
      <c r="AT25">
        <v>2.4300000000000002</v>
      </c>
      <c r="AU25">
        <v>2.52</v>
      </c>
    </row>
    <row r="26" spans="1:47" ht="17" thickBot="1">
      <c r="A26" s="10" t="s">
        <v>24</v>
      </c>
      <c r="B26" s="29">
        <v>0.7</v>
      </c>
      <c r="C26" s="30">
        <v>0.8</v>
      </c>
      <c r="D26" s="29">
        <v>1.1000000000000001</v>
      </c>
      <c r="E26" s="30">
        <v>1.2</v>
      </c>
      <c r="F26" s="29">
        <v>1.3</v>
      </c>
      <c r="G26" s="30">
        <v>1.4</v>
      </c>
      <c r="H26" s="29">
        <v>1.5</v>
      </c>
      <c r="I26" s="30">
        <v>1.7</v>
      </c>
      <c r="J26" s="29">
        <v>1.8</v>
      </c>
      <c r="K26" s="30">
        <v>1.8</v>
      </c>
      <c r="L26" s="29">
        <v>1.9</v>
      </c>
      <c r="M26" s="30">
        <v>2</v>
      </c>
      <c r="N26" s="29">
        <v>2</v>
      </c>
      <c r="O26" s="30">
        <v>2.1</v>
      </c>
      <c r="P26" s="29">
        <v>2.2000000000000002</v>
      </c>
      <c r="Q26" s="30">
        <v>2.2999999999999998</v>
      </c>
      <c r="R26" s="29">
        <v>2.4</v>
      </c>
      <c r="S26" s="30">
        <v>2.5</v>
      </c>
      <c r="T26" s="29">
        <v>2.6</v>
      </c>
      <c r="U26" s="30">
        <v>2.7</v>
      </c>
      <c r="V26" s="13">
        <v>2.8</v>
      </c>
      <c r="Z26">
        <v>3.92</v>
      </c>
      <c r="AA26">
        <v>0.44</v>
      </c>
      <c r="AB26">
        <v>0.57999999999999996</v>
      </c>
      <c r="AC26">
        <v>0.74</v>
      </c>
      <c r="AD26">
        <v>0.92</v>
      </c>
      <c r="AE26">
        <v>1.01</v>
      </c>
      <c r="AF26">
        <v>1.08</v>
      </c>
      <c r="AG26">
        <v>1.23</v>
      </c>
      <c r="AH26">
        <v>1.38</v>
      </c>
      <c r="AI26">
        <v>1.45</v>
      </c>
      <c r="AJ26">
        <v>1.51</v>
      </c>
      <c r="AK26">
        <v>1.55</v>
      </c>
      <c r="AL26">
        <v>1.64</v>
      </c>
      <c r="AM26">
        <v>1.74</v>
      </c>
      <c r="AN26">
        <v>1.82</v>
      </c>
      <c r="AO26">
        <v>1.93</v>
      </c>
      <c r="AP26">
        <v>2.02</v>
      </c>
      <c r="AQ26">
        <v>2.08</v>
      </c>
      <c r="AR26">
        <v>2.11</v>
      </c>
      <c r="AS26">
        <v>2.2400000000000002</v>
      </c>
      <c r="AT26">
        <v>2.4300000000000002</v>
      </c>
      <c r="AU26">
        <v>2.52</v>
      </c>
    </row>
    <row r="27" spans="1:47">
      <c r="A27" s="6" t="s">
        <v>30</v>
      </c>
      <c r="B27" s="26">
        <v>0.7</v>
      </c>
      <c r="C27" s="27">
        <v>0.9</v>
      </c>
      <c r="D27" s="26">
        <v>1.1000000000000001</v>
      </c>
      <c r="E27" s="27">
        <v>1.3</v>
      </c>
      <c r="F27" s="26">
        <v>1.4</v>
      </c>
      <c r="G27" s="27">
        <v>1.5</v>
      </c>
      <c r="H27" s="26">
        <v>1.5</v>
      </c>
      <c r="I27" s="27">
        <v>1.7</v>
      </c>
      <c r="J27" s="26">
        <v>1.8</v>
      </c>
      <c r="K27" s="27">
        <v>1.9</v>
      </c>
      <c r="L27" s="26">
        <v>1.9</v>
      </c>
      <c r="M27" s="27">
        <v>2</v>
      </c>
      <c r="N27" s="26">
        <v>2.1</v>
      </c>
      <c r="O27" s="27">
        <v>2.1</v>
      </c>
      <c r="P27" s="26">
        <v>2.2999999999999998</v>
      </c>
      <c r="Q27" s="27">
        <v>2.2999999999999998</v>
      </c>
      <c r="R27" s="26">
        <v>2.4</v>
      </c>
      <c r="S27" s="27">
        <v>2.5</v>
      </c>
      <c r="T27" s="26">
        <v>2.6</v>
      </c>
      <c r="U27" s="27">
        <v>2.7</v>
      </c>
      <c r="V27" s="9">
        <v>2.8</v>
      </c>
      <c r="Z27">
        <v>4</v>
      </c>
      <c r="AA27">
        <v>0.45</v>
      </c>
      <c r="AB27">
        <v>0.59</v>
      </c>
      <c r="AC27">
        <v>0.75</v>
      </c>
      <c r="AD27">
        <v>0.93</v>
      </c>
      <c r="AE27">
        <v>1.02</v>
      </c>
      <c r="AF27">
        <v>1.0900000000000001</v>
      </c>
      <c r="AG27">
        <v>1.24</v>
      </c>
      <c r="AH27">
        <v>1.39</v>
      </c>
      <c r="AI27">
        <v>1.46</v>
      </c>
      <c r="AJ27">
        <v>1.52</v>
      </c>
      <c r="AK27">
        <v>1.56</v>
      </c>
      <c r="AL27">
        <v>1.66</v>
      </c>
      <c r="AM27">
        <v>1.75</v>
      </c>
      <c r="AN27">
        <v>1.83</v>
      </c>
      <c r="AO27">
        <v>1.94</v>
      </c>
      <c r="AP27">
        <v>2.0299999999999998</v>
      </c>
      <c r="AQ27">
        <v>2.09</v>
      </c>
      <c r="AR27">
        <v>2.12</v>
      </c>
      <c r="AS27">
        <v>2.25</v>
      </c>
      <c r="AT27">
        <v>2.44</v>
      </c>
      <c r="AU27">
        <v>2.5299999999999998</v>
      </c>
    </row>
    <row r="28" spans="1:47">
      <c r="A28" s="6" t="s">
        <v>22</v>
      </c>
      <c r="B28" s="26">
        <v>0.8</v>
      </c>
      <c r="C28" s="27">
        <v>0.9</v>
      </c>
      <c r="D28" s="26">
        <v>1.1000000000000001</v>
      </c>
      <c r="E28" s="27">
        <v>1.3</v>
      </c>
      <c r="F28" s="26">
        <v>1.4</v>
      </c>
      <c r="G28" s="27">
        <v>1.5</v>
      </c>
      <c r="H28" s="26">
        <v>1.6</v>
      </c>
      <c r="I28" s="27">
        <v>1.7</v>
      </c>
      <c r="J28" s="26">
        <v>1.8</v>
      </c>
      <c r="K28" s="27">
        <v>1.9</v>
      </c>
      <c r="L28" s="26">
        <v>1.9</v>
      </c>
      <c r="M28" s="27">
        <v>2</v>
      </c>
      <c r="N28" s="26">
        <v>2.1</v>
      </c>
      <c r="O28" s="27">
        <v>2.2000000000000002</v>
      </c>
      <c r="P28" s="26">
        <v>2.2999999999999998</v>
      </c>
      <c r="Q28" s="27">
        <v>2.4</v>
      </c>
      <c r="R28" s="26">
        <v>2.5</v>
      </c>
      <c r="S28" s="27">
        <v>2.5</v>
      </c>
      <c r="T28" s="26">
        <v>2.6</v>
      </c>
      <c r="U28" s="27">
        <v>2.7</v>
      </c>
      <c r="V28" s="9">
        <v>2.8</v>
      </c>
      <c r="Z28">
        <v>4.08</v>
      </c>
      <c r="AA28">
        <v>0.46</v>
      </c>
      <c r="AB28">
        <v>0.6</v>
      </c>
      <c r="AC28">
        <v>0.76</v>
      </c>
      <c r="AD28">
        <v>0.94</v>
      </c>
      <c r="AE28">
        <v>1.03</v>
      </c>
      <c r="AF28">
        <v>1.1100000000000001</v>
      </c>
      <c r="AG28">
        <v>1.25</v>
      </c>
      <c r="AH28">
        <v>1.4</v>
      </c>
      <c r="AI28">
        <v>1.47</v>
      </c>
      <c r="AJ28">
        <v>1.53</v>
      </c>
      <c r="AK28">
        <v>1.57</v>
      </c>
      <c r="AL28">
        <v>1.67</v>
      </c>
      <c r="AM28">
        <v>1.76</v>
      </c>
      <c r="AN28">
        <v>1.84</v>
      </c>
      <c r="AO28">
        <v>1.95</v>
      </c>
      <c r="AP28">
        <v>2.0299999999999998</v>
      </c>
      <c r="AQ28">
        <v>2.1</v>
      </c>
      <c r="AR28">
        <v>2.13</v>
      </c>
      <c r="AS28">
        <v>2.2599999999999998</v>
      </c>
      <c r="AT28">
        <v>2.4500000000000002</v>
      </c>
      <c r="AU28">
        <v>2.54</v>
      </c>
    </row>
    <row r="29" spans="1:47">
      <c r="A29" s="6" t="s">
        <v>23</v>
      </c>
      <c r="B29" s="26">
        <v>0.8</v>
      </c>
      <c r="C29" s="27">
        <v>0.9</v>
      </c>
      <c r="D29" s="26">
        <v>1.1000000000000001</v>
      </c>
      <c r="E29" s="27">
        <v>1.3</v>
      </c>
      <c r="F29" s="26">
        <v>1.4</v>
      </c>
      <c r="G29" s="27">
        <v>1.5</v>
      </c>
      <c r="H29" s="26">
        <v>1.6</v>
      </c>
      <c r="I29" s="27">
        <v>1.8</v>
      </c>
      <c r="J29" s="26">
        <v>1.8</v>
      </c>
      <c r="K29" s="27">
        <v>1.9</v>
      </c>
      <c r="L29" s="26">
        <v>2</v>
      </c>
      <c r="M29" s="27">
        <v>2.1</v>
      </c>
      <c r="N29" s="26">
        <v>2.1</v>
      </c>
      <c r="O29" s="27">
        <v>2.2000000000000002</v>
      </c>
      <c r="P29" s="26">
        <v>2.2999999999999998</v>
      </c>
      <c r="Q29" s="27">
        <v>2.4</v>
      </c>
      <c r="R29" s="26">
        <v>2.5</v>
      </c>
      <c r="S29" s="27">
        <v>2.6</v>
      </c>
      <c r="T29" s="26">
        <v>2.7</v>
      </c>
      <c r="U29" s="27">
        <v>2.8</v>
      </c>
      <c r="V29" s="9">
        <v>2.8</v>
      </c>
      <c r="Z29">
        <v>4.17</v>
      </c>
      <c r="AA29">
        <v>0.47</v>
      </c>
      <c r="AB29">
        <v>0.6</v>
      </c>
      <c r="AC29">
        <v>0.77</v>
      </c>
      <c r="AD29">
        <v>0.95</v>
      </c>
      <c r="AE29">
        <v>1.04</v>
      </c>
      <c r="AF29">
        <v>1.1200000000000001</v>
      </c>
      <c r="AG29">
        <v>1.26</v>
      </c>
      <c r="AH29">
        <v>1.41</v>
      </c>
      <c r="AI29">
        <v>1.48</v>
      </c>
      <c r="AJ29">
        <v>1.54</v>
      </c>
      <c r="AK29">
        <v>1.58</v>
      </c>
      <c r="AL29">
        <v>1.68</v>
      </c>
      <c r="AM29">
        <v>1.77</v>
      </c>
      <c r="AN29">
        <v>1.85</v>
      </c>
      <c r="AO29">
        <v>1.95</v>
      </c>
      <c r="AP29">
        <v>2.04</v>
      </c>
      <c r="AQ29">
        <v>2.11</v>
      </c>
      <c r="AR29">
        <v>2.14</v>
      </c>
      <c r="AS29">
        <v>2.27</v>
      </c>
      <c r="AT29">
        <v>2.4500000000000002</v>
      </c>
      <c r="AU29">
        <v>2.54</v>
      </c>
    </row>
    <row r="30" spans="1:47" ht="17" thickBot="1">
      <c r="A30" s="10" t="s">
        <v>24</v>
      </c>
      <c r="B30" s="29">
        <v>0.8</v>
      </c>
      <c r="C30" s="30">
        <v>0.9</v>
      </c>
      <c r="D30" s="29">
        <v>1.2</v>
      </c>
      <c r="E30" s="30">
        <v>1.3</v>
      </c>
      <c r="F30" s="29">
        <v>1.4</v>
      </c>
      <c r="G30" s="30">
        <v>1.5</v>
      </c>
      <c r="H30" s="29">
        <v>1.6</v>
      </c>
      <c r="I30" s="30">
        <v>1.8</v>
      </c>
      <c r="J30" s="29">
        <v>1.9</v>
      </c>
      <c r="K30" s="30">
        <v>1.9</v>
      </c>
      <c r="L30" s="29">
        <v>2</v>
      </c>
      <c r="M30" s="30">
        <v>2.1</v>
      </c>
      <c r="N30" s="29">
        <v>2.1</v>
      </c>
      <c r="O30" s="30">
        <v>2.2000000000000002</v>
      </c>
      <c r="P30" s="29">
        <v>2.2999999999999998</v>
      </c>
      <c r="Q30" s="30">
        <v>2.4</v>
      </c>
      <c r="R30" s="29">
        <v>2.5</v>
      </c>
      <c r="S30" s="30">
        <v>2.6</v>
      </c>
      <c r="T30" s="29">
        <v>2.7</v>
      </c>
      <c r="U30" s="30">
        <v>2.8</v>
      </c>
      <c r="V30" s="13">
        <v>2.9</v>
      </c>
      <c r="Z30">
        <v>4.25</v>
      </c>
      <c r="AA30">
        <v>0.47</v>
      </c>
      <c r="AB30">
        <v>0.61</v>
      </c>
      <c r="AC30">
        <v>0.78</v>
      </c>
      <c r="AD30">
        <v>0.96</v>
      </c>
      <c r="AE30">
        <v>1.05</v>
      </c>
      <c r="AF30">
        <v>1.1299999999999999</v>
      </c>
      <c r="AG30">
        <v>1.27</v>
      </c>
      <c r="AH30">
        <v>1.42</v>
      </c>
      <c r="AI30">
        <v>1.49</v>
      </c>
      <c r="AJ30">
        <v>1.55</v>
      </c>
      <c r="AK30">
        <v>1.59</v>
      </c>
      <c r="AL30">
        <v>1.69</v>
      </c>
      <c r="AM30">
        <v>1.77</v>
      </c>
      <c r="AN30">
        <v>1.86</v>
      </c>
      <c r="AO30">
        <v>1.96</v>
      </c>
      <c r="AP30">
        <v>2.0499999999999998</v>
      </c>
      <c r="AQ30">
        <v>2.12</v>
      </c>
      <c r="AR30">
        <v>2.15</v>
      </c>
      <c r="AS30">
        <v>2.2799999999999998</v>
      </c>
      <c r="AT30">
        <v>2.46</v>
      </c>
      <c r="AU30">
        <v>2.5499999999999998</v>
      </c>
    </row>
    <row r="31" spans="1:47">
      <c r="A31" s="6" t="s">
        <v>31</v>
      </c>
      <c r="B31" s="26">
        <v>0.8</v>
      </c>
      <c r="C31" s="27">
        <v>0.9</v>
      </c>
      <c r="D31" s="26">
        <v>1.2</v>
      </c>
      <c r="E31" s="27">
        <v>1.4</v>
      </c>
      <c r="F31" s="26">
        <v>1.4</v>
      </c>
      <c r="G31" s="27">
        <v>1.5</v>
      </c>
      <c r="H31" s="26">
        <v>1.6</v>
      </c>
      <c r="I31" s="27">
        <v>1.8</v>
      </c>
      <c r="J31" s="26">
        <v>1.9</v>
      </c>
      <c r="K31" s="27">
        <v>2</v>
      </c>
      <c r="L31" s="26">
        <v>2</v>
      </c>
      <c r="M31" s="27">
        <v>2.1</v>
      </c>
      <c r="N31" s="26">
        <v>2.1</v>
      </c>
      <c r="O31" s="27">
        <v>2.2000000000000002</v>
      </c>
      <c r="P31" s="26">
        <v>2.2999999999999998</v>
      </c>
      <c r="Q31" s="27">
        <v>2.4</v>
      </c>
      <c r="R31" s="26">
        <v>2.5</v>
      </c>
      <c r="S31" s="27">
        <v>2.6</v>
      </c>
      <c r="T31" s="26">
        <v>2.7</v>
      </c>
      <c r="U31" s="27">
        <v>2.8</v>
      </c>
      <c r="V31" s="9">
        <v>2.9</v>
      </c>
      <c r="Z31">
        <v>4.33</v>
      </c>
      <c r="AA31">
        <v>0.48</v>
      </c>
      <c r="AB31">
        <v>0.62</v>
      </c>
      <c r="AC31">
        <v>0.79</v>
      </c>
      <c r="AD31">
        <v>0.97</v>
      </c>
      <c r="AE31">
        <v>1.06</v>
      </c>
      <c r="AF31">
        <v>1.1399999999999999</v>
      </c>
      <c r="AG31">
        <v>1.27</v>
      </c>
      <c r="AH31">
        <v>1.43</v>
      </c>
      <c r="AI31">
        <v>1.5</v>
      </c>
      <c r="AJ31">
        <v>1.56</v>
      </c>
      <c r="AK31">
        <v>1.6</v>
      </c>
      <c r="AL31">
        <v>1.7</v>
      </c>
      <c r="AM31">
        <v>1.78</v>
      </c>
      <c r="AN31">
        <v>1.86</v>
      </c>
      <c r="AO31">
        <v>1.97</v>
      </c>
      <c r="AP31">
        <v>2.06</v>
      </c>
      <c r="AQ31">
        <v>2.13</v>
      </c>
      <c r="AR31">
        <v>2.16</v>
      </c>
      <c r="AS31">
        <v>2.29</v>
      </c>
      <c r="AT31">
        <v>2.46</v>
      </c>
      <c r="AU31">
        <v>2.56</v>
      </c>
    </row>
    <row r="32" spans="1:47">
      <c r="A32" s="6" t="s">
        <v>22</v>
      </c>
      <c r="B32" s="26">
        <v>0.9</v>
      </c>
      <c r="C32" s="27">
        <v>1</v>
      </c>
      <c r="D32" s="26">
        <v>1.2</v>
      </c>
      <c r="E32" s="27">
        <v>1.4</v>
      </c>
      <c r="F32" s="26">
        <v>1.5</v>
      </c>
      <c r="G32" s="27">
        <v>1.6</v>
      </c>
      <c r="H32" s="26">
        <v>1.7</v>
      </c>
      <c r="I32" s="27">
        <v>1.8</v>
      </c>
      <c r="J32" s="26">
        <v>1.9</v>
      </c>
      <c r="K32" s="27">
        <v>2</v>
      </c>
      <c r="L32" s="26">
        <v>2</v>
      </c>
      <c r="M32" s="27">
        <v>2.1</v>
      </c>
      <c r="N32" s="26">
        <v>2.2000000000000002</v>
      </c>
      <c r="O32" s="27">
        <v>2.2999999999999998</v>
      </c>
      <c r="P32" s="26">
        <v>2.2999999999999998</v>
      </c>
      <c r="Q32" s="27">
        <v>2.4</v>
      </c>
      <c r="R32" s="26">
        <v>2.5</v>
      </c>
      <c r="S32" s="27">
        <v>2.6</v>
      </c>
      <c r="T32" s="26">
        <v>2.7</v>
      </c>
      <c r="U32" s="27">
        <v>2.8</v>
      </c>
      <c r="V32" s="9">
        <v>2.9</v>
      </c>
      <c r="Z32">
        <v>4.42</v>
      </c>
      <c r="AA32">
        <v>0.49</v>
      </c>
      <c r="AB32">
        <v>0.62</v>
      </c>
      <c r="AC32">
        <v>0.8</v>
      </c>
      <c r="AD32">
        <v>0.98</v>
      </c>
      <c r="AE32">
        <v>1.07</v>
      </c>
      <c r="AF32">
        <v>1.1499999999999999</v>
      </c>
      <c r="AG32">
        <v>1.28</v>
      </c>
      <c r="AH32">
        <v>1.44</v>
      </c>
      <c r="AI32">
        <v>1.51</v>
      </c>
      <c r="AJ32">
        <v>1.57</v>
      </c>
      <c r="AK32">
        <v>1.61</v>
      </c>
      <c r="AL32">
        <v>1.71</v>
      </c>
      <c r="AM32">
        <v>1.79</v>
      </c>
      <c r="AN32">
        <v>1.87</v>
      </c>
      <c r="AO32">
        <v>1.98</v>
      </c>
      <c r="AP32">
        <v>2.0699999999999998</v>
      </c>
      <c r="AQ32">
        <v>2.14</v>
      </c>
      <c r="AR32">
        <v>2.17</v>
      </c>
      <c r="AS32">
        <v>2.2999999999999998</v>
      </c>
      <c r="AT32">
        <v>2.4700000000000002</v>
      </c>
      <c r="AU32">
        <v>2.56</v>
      </c>
    </row>
    <row r="33" spans="1:47">
      <c r="A33" s="6" t="s">
        <v>23</v>
      </c>
      <c r="B33" s="26">
        <v>0.9</v>
      </c>
      <c r="C33" s="27">
        <v>1</v>
      </c>
      <c r="D33" s="26">
        <v>1.2</v>
      </c>
      <c r="E33" s="27">
        <v>1.4</v>
      </c>
      <c r="F33" s="26">
        <v>1.5</v>
      </c>
      <c r="G33" s="27">
        <v>1.6</v>
      </c>
      <c r="H33" s="26">
        <v>1.7</v>
      </c>
      <c r="I33" s="27">
        <v>1.8</v>
      </c>
      <c r="J33" s="26">
        <v>1.9</v>
      </c>
      <c r="K33" s="27">
        <v>2</v>
      </c>
      <c r="L33" s="26">
        <v>2.1</v>
      </c>
      <c r="M33" s="27">
        <v>2.1</v>
      </c>
      <c r="N33" s="26">
        <v>2.2000000000000002</v>
      </c>
      <c r="O33" s="27">
        <v>2.2999999999999998</v>
      </c>
      <c r="P33" s="26">
        <v>2.4</v>
      </c>
      <c r="Q33" s="27">
        <v>2.4</v>
      </c>
      <c r="R33" s="26">
        <v>2.6</v>
      </c>
      <c r="S33" s="27">
        <v>2.7</v>
      </c>
      <c r="T33" s="26">
        <v>2.8</v>
      </c>
      <c r="U33" s="27">
        <v>2.9</v>
      </c>
      <c r="V33" s="9">
        <v>2.9</v>
      </c>
      <c r="Z33">
        <v>4.5</v>
      </c>
      <c r="AA33">
        <v>0.5</v>
      </c>
      <c r="AB33">
        <v>0.63</v>
      </c>
      <c r="AC33">
        <v>0.81</v>
      </c>
      <c r="AD33">
        <v>0.99</v>
      </c>
      <c r="AE33">
        <v>1.08</v>
      </c>
      <c r="AF33">
        <v>1.1599999999999999</v>
      </c>
      <c r="AG33">
        <v>1.29</v>
      </c>
      <c r="AH33">
        <v>1.44</v>
      </c>
      <c r="AI33">
        <v>1.52</v>
      </c>
      <c r="AJ33">
        <v>1.58</v>
      </c>
      <c r="AK33">
        <v>1.62</v>
      </c>
      <c r="AL33">
        <v>1.72</v>
      </c>
      <c r="AM33">
        <v>1.8</v>
      </c>
      <c r="AN33">
        <v>1.88</v>
      </c>
      <c r="AO33">
        <v>1.99</v>
      </c>
      <c r="AP33">
        <v>2.08</v>
      </c>
      <c r="AQ33">
        <v>2.15</v>
      </c>
      <c r="AR33">
        <v>2.1800000000000002</v>
      </c>
      <c r="AS33">
        <v>2.31</v>
      </c>
      <c r="AT33">
        <v>2.48</v>
      </c>
      <c r="AU33">
        <v>2.57</v>
      </c>
    </row>
    <row r="34" spans="1:47" ht="17" thickBot="1">
      <c r="A34" s="10" t="s">
        <v>24</v>
      </c>
      <c r="B34" s="29">
        <v>0.9</v>
      </c>
      <c r="C34" s="30">
        <v>1</v>
      </c>
      <c r="D34" s="29">
        <v>1.3</v>
      </c>
      <c r="E34" s="30">
        <v>1.4</v>
      </c>
      <c r="F34" s="29">
        <v>1.5</v>
      </c>
      <c r="G34" s="30">
        <v>1.6</v>
      </c>
      <c r="H34" s="29">
        <v>1.7</v>
      </c>
      <c r="I34" s="30">
        <v>1.8</v>
      </c>
      <c r="J34" s="29">
        <v>1.9</v>
      </c>
      <c r="K34" s="30">
        <v>2</v>
      </c>
      <c r="L34" s="29">
        <v>2.1</v>
      </c>
      <c r="M34" s="30">
        <v>2.2000000000000002</v>
      </c>
      <c r="N34" s="29">
        <v>2.2000000000000002</v>
      </c>
      <c r="O34" s="30">
        <v>2.2999999999999998</v>
      </c>
      <c r="P34" s="29">
        <v>2.4</v>
      </c>
      <c r="Q34" s="30">
        <v>2.4</v>
      </c>
      <c r="R34" s="29">
        <v>2.6</v>
      </c>
      <c r="S34" s="30">
        <v>2.7</v>
      </c>
      <c r="T34" s="29">
        <v>2.8</v>
      </c>
      <c r="U34" s="30">
        <v>2.9</v>
      </c>
      <c r="V34" s="13">
        <v>3</v>
      </c>
      <c r="Z34">
        <v>4.58</v>
      </c>
      <c r="AA34">
        <v>0.51</v>
      </c>
      <c r="AB34">
        <v>0.64</v>
      </c>
      <c r="AC34">
        <v>0.81</v>
      </c>
      <c r="AD34">
        <v>1</v>
      </c>
      <c r="AE34">
        <v>1.0900000000000001</v>
      </c>
      <c r="AF34">
        <v>1.17</v>
      </c>
      <c r="AG34">
        <v>1.3</v>
      </c>
      <c r="AH34">
        <v>1.45</v>
      </c>
      <c r="AI34">
        <v>1.53</v>
      </c>
      <c r="AJ34">
        <v>1.59</v>
      </c>
      <c r="AK34">
        <v>1.63</v>
      </c>
      <c r="AL34">
        <v>1.73</v>
      </c>
      <c r="AM34">
        <v>1.81</v>
      </c>
      <c r="AN34">
        <v>1.89</v>
      </c>
      <c r="AO34">
        <v>2</v>
      </c>
      <c r="AP34">
        <v>2.09</v>
      </c>
      <c r="AQ34">
        <v>2.16</v>
      </c>
      <c r="AR34">
        <v>2.19</v>
      </c>
      <c r="AS34">
        <v>2.3199999999999998</v>
      </c>
      <c r="AT34">
        <v>2.48</v>
      </c>
      <c r="AU34">
        <v>2.58</v>
      </c>
    </row>
    <row r="35" spans="1:47">
      <c r="A35" s="6" t="s">
        <v>32</v>
      </c>
      <c r="B35" s="26">
        <v>0.9</v>
      </c>
      <c r="C35" s="27">
        <v>1</v>
      </c>
      <c r="D35" s="26">
        <v>1.3</v>
      </c>
      <c r="E35" s="27">
        <v>1.4</v>
      </c>
      <c r="F35" s="26">
        <v>1.5</v>
      </c>
      <c r="G35" s="27">
        <v>1.6</v>
      </c>
      <c r="H35" s="26">
        <v>1.7</v>
      </c>
      <c r="I35" s="27">
        <v>1.9</v>
      </c>
      <c r="J35" s="26">
        <v>1.9</v>
      </c>
      <c r="K35" s="27">
        <v>2</v>
      </c>
      <c r="L35" s="26">
        <v>2.1</v>
      </c>
      <c r="M35" s="27">
        <v>2.2000000000000002</v>
      </c>
      <c r="N35" s="26">
        <v>2.2000000000000002</v>
      </c>
      <c r="O35" s="27">
        <v>2.2999999999999998</v>
      </c>
      <c r="P35" s="26">
        <v>2.4</v>
      </c>
      <c r="Q35" s="27">
        <v>2.5</v>
      </c>
      <c r="R35" s="26">
        <v>2.6</v>
      </c>
      <c r="S35" s="27">
        <v>2.7</v>
      </c>
      <c r="T35" s="26">
        <v>2.8</v>
      </c>
      <c r="U35" s="27">
        <v>2.9</v>
      </c>
      <c r="V35" s="9">
        <v>3</v>
      </c>
      <c r="Z35">
        <v>4.67</v>
      </c>
      <c r="AA35">
        <v>0.51</v>
      </c>
      <c r="AB35">
        <v>0.65</v>
      </c>
      <c r="AC35">
        <v>0.82</v>
      </c>
      <c r="AD35">
        <v>1.01</v>
      </c>
      <c r="AE35">
        <v>1.1000000000000001</v>
      </c>
      <c r="AF35">
        <v>1.18</v>
      </c>
      <c r="AG35">
        <v>1.31</v>
      </c>
      <c r="AH35">
        <v>1.46</v>
      </c>
      <c r="AI35">
        <v>1.54</v>
      </c>
      <c r="AJ35">
        <v>1.6</v>
      </c>
      <c r="AK35">
        <v>1.64</v>
      </c>
      <c r="AL35">
        <v>1.74</v>
      </c>
      <c r="AM35">
        <v>1.82</v>
      </c>
      <c r="AN35">
        <v>1.9</v>
      </c>
      <c r="AO35">
        <v>2.0099999999999998</v>
      </c>
      <c r="AP35">
        <v>2.1</v>
      </c>
      <c r="AQ35">
        <v>2.17</v>
      </c>
      <c r="AR35">
        <v>2.2000000000000002</v>
      </c>
      <c r="AS35">
        <v>2.33</v>
      </c>
      <c r="AT35">
        <v>2.4900000000000002</v>
      </c>
      <c r="AU35">
        <v>2.58</v>
      </c>
    </row>
    <row r="36" spans="1:47">
      <c r="A36" s="6" t="s">
        <v>22</v>
      </c>
      <c r="B36" s="26">
        <v>0.9</v>
      </c>
      <c r="C36" s="27">
        <v>1</v>
      </c>
      <c r="D36" s="26">
        <v>1.3</v>
      </c>
      <c r="E36" s="27">
        <v>1.4</v>
      </c>
      <c r="F36" s="26">
        <v>1.5</v>
      </c>
      <c r="G36" s="27">
        <v>1.6</v>
      </c>
      <c r="H36" s="26">
        <v>1.7</v>
      </c>
      <c r="I36" s="27">
        <v>1.9</v>
      </c>
      <c r="J36" s="26">
        <v>1.9</v>
      </c>
      <c r="K36" s="27">
        <v>2.1</v>
      </c>
      <c r="L36" s="26">
        <v>2.1</v>
      </c>
      <c r="M36" s="27">
        <v>2.2000000000000002</v>
      </c>
      <c r="N36" s="26">
        <v>2.2000000000000002</v>
      </c>
      <c r="O36" s="27">
        <v>2.2999999999999998</v>
      </c>
      <c r="P36" s="26">
        <v>2.4</v>
      </c>
      <c r="Q36" s="27">
        <v>2.5</v>
      </c>
      <c r="R36" s="26">
        <v>2.6</v>
      </c>
      <c r="S36" s="27">
        <v>2.8</v>
      </c>
      <c r="T36" s="26">
        <v>2.8</v>
      </c>
      <c r="U36" s="27">
        <v>3</v>
      </c>
      <c r="V36" s="9">
        <v>3</v>
      </c>
      <c r="Z36">
        <v>4.75</v>
      </c>
      <c r="AA36">
        <v>0.52</v>
      </c>
      <c r="AB36">
        <v>0.65</v>
      </c>
      <c r="AC36">
        <v>0.83</v>
      </c>
      <c r="AD36">
        <v>1.02</v>
      </c>
      <c r="AE36">
        <v>1.1100000000000001</v>
      </c>
      <c r="AF36">
        <v>1.19</v>
      </c>
      <c r="AG36">
        <v>1.31</v>
      </c>
      <c r="AH36">
        <v>1.47</v>
      </c>
      <c r="AI36">
        <v>1.55</v>
      </c>
      <c r="AJ36">
        <v>1.61</v>
      </c>
      <c r="AK36">
        <v>1.64</v>
      </c>
      <c r="AL36">
        <v>1.75</v>
      </c>
      <c r="AM36">
        <v>1.82</v>
      </c>
      <c r="AN36">
        <v>1.91</v>
      </c>
      <c r="AO36">
        <v>2.02</v>
      </c>
      <c r="AP36">
        <v>2.11</v>
      </c>
      <c r="AQ36">
        <v>2.1800000000000002</v>
      </c>
      <c r="AR36">
        <v>2.2000000000000002</v>
      </c>
      <c r="AS36">
        <v>2.34</v>
      </c>
      <c r="AT36">
        <v>2.5</v>
      </c>
      <c r="AU36">
        <v>2.59</v>
      </c>
    </row>
    <row r="37" spans="1:47">
      <c r="A37" s="6" t="s">
        <v>23</v>
      </c>
      <c r="B37" s="26">
        <v>1</v>
      </c>
      <c r="C37" s="27">
        <v>1.1000000000000001</v>
      </c>
      <c r="D37" s="26">
        <v>1.3</v>
      </c>
      <c r="E37" s="27">
        <v>1.5</v>
      </c>
      <c r="F37" s="26">
        <v>1.5</v>
      </c>
      <c r="G37" s="27">
        <v>1.6</v>
      </c>
      <c r="H37" s="26">
        <v>1.8</v>
      </c>
      <c r="I37" s="27">
        <v>1.9</v>
      </c>
      <c r="J37" s="26">
        <v>2</v>
      </c>
      <c r="K37" s="27">
        <v>2.1</v>
      </c>
      <c r="L37" s="26">
        <v>2.1</v>
      </c>
      <c r="M37" s="27">
        <v>2.2000000000000002</v>
      </c>
      <c r="N37" s="26">
        <v>2.2000000000000002</v>
      </c>
      <c r="O37" s="27">
        <v>2.2999999999999998</v>
      </c>
      <c r="P37" s="26">
        <v>2.4</v>
      </c>
      <c r="Q37" s="27">
        <v>2.5</v>
      </c>
      <c r="R37" s="26">
        <v>2.6</v>
      </c>
      <c r="S37" s="27">
        <v>2.8</v>
      </c>
      <c r="T37" s="26">
        <v>2.9</v>
      </c>
      <c r="U37" s="27">
        <v>3</v>
      </c>
      <c r="V37" s="9">
        <v>3.1</v>
      </c>
      <c r="Z37">
        <v>4.83</v>
      </c>
      <c r="AA37">
        <v>0.53</v>
      </c>
      <c r="AB37">
        <v>0.66</v>
      </c>
      <c r="AC37">
        <v>0.84</v>
      </c>
      <c r="AD37">
        <v>1.03</v>
      </c>
      <c r="AE37">
        <v>1.1200000000000001</v>
      </c>
      <c r="AF37">
        <v>1.2</v>
      </c>
      <c r="AG37">
        <v>1.32</v>
      </c>
      <c r="AH37">
        <v>1.48</v>
      </c>
      <c r="AI37">
        <v>1.56</v>
      </c>
      <c r="AJ37">
        <v>1.62</v>
      </c>
      <c r="AK37">
        <v>1.65</v>
      </c>
      <c r="AL37">
        <v>1.76</v>
      </c>
      <c r="AM37">
        <v>1.83</v>
      </c>
      <c r="AN37">
        <v>1.92</v>
      </c>
      <c r="AO37">
        <v>2.0299999999999998</v>
      </c>
      <c r="AP37">
        <v>2.12</v>
      </c>
      <c r="AQ37">
        <v>2.19</v>
      </c>
      <c r="AR37">
        <v>2.21</v>
      </c>
      <c r="AS37">
        <v>2.35</v>
      </c>
      <c r="AT37">
        <v>2.5</v>
      </c>
      <c r="AU37">
        <v>2.6</v>
      </c>
    </row>
    <row r="38" spans="1:47" ht="17" thickBot="1">
      <c r="A38" s="10" t="s">
        <v>24</v>
      </c>
      <c r="B38" s="29">
        <v>1</v>
      </c>
      <c r="C38" s="30">
        <v>1.1000000000000001</v>
      </c>
      <c r="D38" s="29">
        <v>1.3</v>
      </c>
      <c r="E38" s="30">
        <v>1.5</v>
      </c>
      <c r="F38" s="29">
        <v>1.5</v>
      </c>
      <c r="G38" s="30">
        <v>1.6</v>
      </c>
      <c r="H38" s="29">
        <v>1.8</v>
      </c>
      <c r="I38" s="30">
        <v>1.9</v>
      </c>
      <c r="J38" s="29">
        <v>2</v>
      </c>
      <c r="K38" s="30">
        <v>2.1</v>
      </c>
      <c r="L38" s="29">
        <v>2.2000000000000002</v>
      </c>
      <c r="M38" s="30">
        <v>2.2000000000000002</v>
      </c>
      <c r="N38" s="29">
        <v>2.2999999999999998</v>
      </c>
      <c r="O38" s="30">
        <v>2.4</v>
      </c>
      <c r="P38" s="29">
        <v>2.4</v>
      </c>
      <c r="Q38" s="30">
        <v>2.5</v>
      </c>
      <c r="R38" s="29">
        <v>2.6</v>
      </c>
      <c r="S38" s="30">
        <v>2.8</v>
      </c>
      <c r="T38" s="29">
        <v>2.9</v>
      </c>
      <c r="U38" s="30">
        <v>3</v>
      </c>
      <c r="V38" s="13">
        <v>3.1</v>
      </c>
      <c r="Z38">
        <v>4.92</v>
      </c>
      <c r="AA38">
        <v>0.54</v>
      </c>
      <c r="AB38">
        <v>0.67</v>
      </c>
      <c r="AC38">
        <v>0.85</v>
      </c>
      <c r="AD38">
        <v>1.04</v>
      </c>
      <c r="AE38">
        <v>1.1299999999999999</v>
      </c>
      <c r="AF38">
        <v>1.21</v>
      </c>
      <c r="AG38">
        <v>1.33</v>
      </c>
      <c r="AH38">
        <v>1.49</v>
      </c>
      <c r="AI38">
        <v>1.57</v>
      </c>
      <c r="AJ38">
        <v>1.63</v>
      </c>
      <c r="AK38">
        <v>1.66</v>
      </c>
      <c r="AL38">
        <v>1.77</v>
      </c>
      <c r="AM38">
        <v>1.84</v>
      </c>
      <c r="AN38">
        <v>1.93</v>
      </c>
      <c r="AO38">
        <v>2.04</v>
      </c>
      <c r="AP38">
        <v>2.13</v>
      </c>
      <c r="AQ38">
        <v>2.2000000000000002</v>
      </c>
      <c r="AR38">
        <v>2.2200000000000002</v>
      </c>
      <c r="AS38">
        <v>2.35</v>
      </c>
      <c r="AT38">
        <v>2.5099999999999998</v>
      </c>
      <c r="AU38">
        <v>2.6</v>
      </c>
    </row>
    <row r="39" spans="1:47">
      <c r="A39" s="6" t="s">
        <v>33</v>
      </c>
      <c r="B39" s="26">
        <v>1</v>
      </c>
      <c r="C39" s="27">
        <v>1.1000000000000001</v>
      </c>
      <c r="D39" s="26">
        <v>1.4</v>
      </c>
      <c r="E39" s="27">
        <v>1.5</v>
      </c>
      <c r="F39" s="26">
        <v>1.5</v>
      </c>
      <c r="G39" s="27">
        <v>1.6</v>
      </c>
      <c r="H39" s="26">
        <v>1.8</v>
      </c>
      <c r="I39" s="27">
        <v>1.9</v>
      </c>
      <c r="J39" s="26">
        <v>2</v>
      </c>
      <c r="K39" s="27">
        <v>2.1</v>
      </c>
      <c r="L39" s="26">
        <v>2.2000000000000002</v>
      </c>
      <c r="M39" s="27">
        <v>2.2000000000000002</v>
      </c>
      <c r="N39" s="26">
        <v>2.2999999999999998</v>
      </c>
      <c r="O39" s="27">
        <v>2.4</v>
      </c>
      <c r="P39" s="26">
        <v>2.4</v>
      </c>
      <c r="Q39" s="27">
        <v>2.5</v>
      </c>
      <c r="R39" s="26">
        <v>2.6</v>
      </c>
      <c r="S39" s="27">
        <v>2.8</v>
      </c>
      <c r="T39" s="26">
        <v>2.9</v>
      </c>
      <c r="U39" s="27">
        <v>3</v>
      </c>
      <c r="V39" s="9">
        <v>3.1</v>
      </c>
      <c r="Z39">
        <v>5</v>
      </c>
      <c r="AA39">
        <v>0.54</v>
      </c>
      <c r="AB39">
        <v>0.67</v>
      </c>
      <c r="AC39">
        <v>0.86</v>
      </c>
      <c r="AD39">
        <v>1.05</v>
      </c>
      <c r="AE39">
        <v>1.1399999999999999</v>
      </c>
      <c r="AF39">
        <v>1.23</v>
      </c>
      <c r="AG39">
        <v>1.34</v>
      </c>
      <c r="AH39">
        <v>1.5</v>
      </c>
      <c r="AI39">
        <v>1.58</v>
      </c>
      <c r="AJ39">
        <v>1.64</v>
      </c>
      <c r="AK39">
        <v>1.67</v>
      </c>
      <c r="AL39">
        <v>1.78</v>
      </c>
      <c r="AM39">
        <v>1.85</v>
      </c>
      <c r="AN39">
        <v>1.94</v>
      </c>
      <c r="AO39">
        <v>2.0499999999999998</v>
      </c>
      <c r="AP39">
        <v>2.14</v>
      </c>
      <c r="AQ39">
        <v>2.21</v>
      </c>
      <c r="AR39">
        <v>2.23</v>
      </c>
      <c r="AS39">
        <v>2.36</v>
      </c>
      <c r="AT39">
        <v>2.52</v>
      </c>
      <c r="AU39">
        <v>2.61</v>
      </c>
    </row>
    <row r="40" spans="1:47">
      <c r="A40" s="6" t="s">
        <v>22</v>
      </c>
      <c r="B40" s="26">
        <v>1</v>
      </c>
      <c r="C40" s="27">
        <v>1.1000000000000001</v>
      </c>
      <c r="D40" s="26">
        <v>1.4</v>
      </c>
      <c r="E40" s="27">
        <v>1.5</v>
      </c>
      <c r="F40" s="26">
        <v>1.5</v>
      </c>
      <c r="G40" s="27">
        <v>1.6</v>
      </c>
      <c r="H40" s="26">
        <v>1.8</v>
      </c>
      <c r="I40" s="27">
        <v>1.9</v>
      </c>
      <c r="J40" s="26">
        <v>2</v>
      </c>
      <c r="K40" s="27">
        <v>2.1</v>
      </c>
      <c r="L40" s="26">
        <v>2.2000000000000002</v>
      </c>
      <c r="M40" s="27">
        <v>2.2999999999999998</v>
      </c>
      <c r="N40" s="26">
        <v>2.2999999999999998</v>
      </c>
      <c r="O40" s="27">
        <v>2.4</v>
      </c>
      <c r="P40" s="26">
        <v>2.5</v>
      </c>
      <c r="Q40" s="27">
        <v>2.5</v>
      </c>
      <c r="R40" s="26">
        <v>2.7</v>
      </c>
      <c r="S40" s="27">
        <v>2.9</v>
      </c>
      <c r="T40" s="26">
        <v>2.9</v>
      </c>
      <c r="U40" s="27">
        <v>3.1</v>
      </c>
      <c r="V40" s="9">
        <v>3.2</v>
      </c>
      <c r="Z40">
        <v>5.08</v>
      </c>
      <c r="AA40">
        <v>0.55000000000000004</v>
      </c>
      <c r="AB40">
        <v>0.68</v>
      </c>
      <c r="AC40">
        <v>0.87</v>
      </c>
      <c r="AD40">
        <v>1.06</v>
      </c>
      <c r="AE40">
        <v>1.1499999999999999</v>
      </c>
      <c r="AF40">
        <v>1.24</v>
      </c>
      <c r="AG40">
        <v>1.35</v>
      </c>
      <c r="AH40">
        <v>1.51</v>
      </c>
      <c r="AI40">
        <v>1.59</v>
      </c>
      <c r="AJ40">
        <v>1.65</v>
      </c>
      <c r="AK40">
        <v>1.68</v>
      </c>
      <c r="AL40">
        <v>1.79</v>
      </c>
      <c r="AM40">
        <v>1.86</v>
      </c>
      <c r="AN40">
        <v>1.94</v>
      </c>
      <c r="AO40">
        <v>2.0499999999999998</v>
      </c>
      <c r="AP40">
        <v>2.14</v>
      </c>
      <c r="AQ40">
        <v>2.2200000000000002</v>
      </c>
      <c r="AR40">
        <v>2.2400000000000002</v>
      </c>
      <c r="AS40">
        <v>2.37</v>
      </c>
      <c r="AT40">
        <v>2.52</v>
      </c>
      <c r="AU40">
        <v>2.62</v>
      </c>
    </row>
    <row r="41" spans="1:47">
      <c r="A41" s="6" t="s">
        <v>23</v>
      </c>
      <c r="B41" s="26">
        <v>1</v>
      </c>
      <c r="C41" s="27">
        <v>1.1000000000000001</v>
      </c>
      <c r="D41" s="26">
        <v>1.4</v>
      </c>
      <c r="E41" s="27">
        <v>1.5</v>
      </c>
      <c r="F41" s="26">
        <v>1.6</v>
      </c>
      <c r="G41" s="27">
        <v>1.6</v>
      </c>
      <c r="H41" s="26">
        <v>1.8</v>
      </c>
      <c r="I41" s="27">
        <v>1.9</v>
      </c>
      <c r="J41" s="26">
        <v>2</v>
      </c>
      <c r="K41" s="27">
        <v>2.1</v>
      </c>
      <c r="L41" s="26">
        <v>2.2000000000000002</v>
      </c>
      <c r="M41" s="27">
        <v>2.2999999999999998</v>
      </c>
      <c r="N41" s="26">
        <v>2.2999999999999998</v>
      </c>
      <c r="O41" s="27">
        <v>2.4</v>
      </c>
      <c r="P41" s="26">
        <v>2.5</v>
      </c>
      <c r="Q41" s="27">
        <v>2.5</v>
      </c>
      <c r="R41" s="26">
        <v>2.7</v>
      </c>
      <c r="S41" s="27">
        <v>2.9</v>
      </c>
      <c r="T41" s="26">
        <v>3</v>
      </c>
      <c r="U41" s="27">
        <v>3.1</v>
      </c>
      <c r="V41" s="9">
        <v>3.2</v>
      </c>
      <c r="Z41">
        <v>5.17</v>
      </c>
      <c r="AA41">
        <v>0.56000000000000005</v>
      </c>
      <c r="AB41">
        <v>0.69</v>
      </c>
      <c r="AC41">
        <v>0.87</v>
      </c>
      <c r="AD41">
        <v>1.06</v>
      </c>
      <c r="AE41">
        <v>1.1599999999999999</v>
      </c>
      <c r="AF41">
        <v>1.25</v>
      </c>
      <c r="AG41">
        <v>1.35</v>
      </c>
      <c r="AH41">
        <v>1.52</v>
      </c>
      <c r="AI41">
        <v>1.6</v>
      </c>
      <c r="AJ41">
        <v>1.66</v>
      </c>
      <c r="AK41">
        <v>1.69</v>
      </c>
      <c r="AL41">
        <v>1.8</v>
      </c>
      <c r="AM41">
        <v>1.86</v>
      </c>
      <c r="AN41">
        <v>1.95</v>
      </c>
      <c r="AO41">
        <v>2.06</v>
      </c>
      <c r="AP41">
        <v>2.15</v>
      </c>
      <c r="AQ41">
        <v>2.23</v>
      </c>
      <c r="AR41">
        <v>2.25</v>
      </c>
      <c r="AS41">
        <v>2.38</v>
      </c>
      <c r="AT41">
        <v>2.5299999999999998</v>
      </c>
      <c r="AU41">
        <v>2.62</v>
      </c>
    </row>
    <row r="42" spans="1:47" ht="17" thickBot="1">
      <c r="A42" s="10" t="s">
        <v>24</v>
      </c>
      <c r="B42" s="29">
        <v>1.1000000000000001</v>
      </c>
      <c r="C42" s="30">
        <v>1.2</v>
      </c>
      <c r="D42" s="29">
        <v>1.4</v>
      </c>
      <c r="E42" s="30">
        <v>1.5</v>
      </c>
      <c r="F42" s="29">
        <v>1.6</v>
      </c>
      <c r="G42" s="30">
        <v>1.6</v>
      </c>
      <c r="H42" s="29">
        <v>1.8</v>
      </c>
      <c r="I42" s="30">
        <v>1.9</v>
      </c>
      <c r="J42" s="29">
        <v>2</v>
      </c>
      <c r="K42" s="30">
        <v>2.1</v>
      </c>
      <c r="L42" s="29">
        <v>2.2000000000000002</v>
      </c>
      <c r="M42" s="30">
        <v>2.2999999999999998</v>
      </c>
      <c r="N42" s="29">
        <v>2.2999999999999998</v>
      </c>
      <c r="O42" s="30">
        <v>2.4</v>
      </c>
      <c r="P42" s="29">
        <v>2.5</v>
      </c>
      <c r="Q42" s="30">
        <v>2.5</v>
      </c>
      <c r="R42" s="29">
        <v>2.7</v>
      </c>
      <c r="S42" s="30">
        <v>2.9</v>
      </c>
      <c r="T42" s="29">
        <v>3</v>
      </c>
      <c r="U42" s="30">
        <v>3.1</v>
      </c>
      <c r="V42" s="13">
        <v>3.2</v>
      </c>
      <c r="Z42">
        <v>5.25</v>
      </c>
      <c r="AA42">
        <v>0.56999999999999995</v>
      </c>
      <c r="AB42">
        <v>0.69</v>
      </c>
      <c r="AC42">
        <v>0.88</v>
      </c>
      <c r="AD42">
        <v>1.07</v>
      </c>
      <c r="AE42">
        <v>1.1599999999999999</v>
      </c>
      <c r="AF42">
        <v>1.25</v>
      </c>
      <c r="AG42">
        <v>1.36</v>
      </c>
      <c r="AH42">
        <v>1.53</v>
      </c>
      <c r="AI42">
        <v>1.61</v>
      </c>
      <c r="AJ42">
        <v>1.66</v>
      </c>
      <c r="AK42">
        <v>1.7</v>
      </c>
      <c r="AL42">
        <v>1.81</v>
      </c>
      <c r="AM42">
        <v>1.87</v>
      </c>
      <c r="AN42">
        <v>1.96</v>
      </c>
      <c r="AO42">
        <v>2.0699999999999998</v>
      </c>
      <c r="AP42">
        <v>2.16</v>
      </c>
      <c r="AQ42">
        <v>2.2400000000000002</v>
      </c>
      <c r="AR42">
        <v>2.2599999999999998</v>
      </c>
      <c r="AS42">
        <v>2.39</v>
      </c>
      <c r="AT42">
        <v>2.5299999999999998</v>
      </c>
      <c r="AU42">
        <v>2.63</v>
      </c>
    </row>
    <row r="43" spans="1:47" ht="17" thickBot="1">
      <c r="A43" s="10" t="s">
        <v>34</v>
      </c>
      <c r="B43" s="29">
        <v>1.1000000000000001</v>
      </c>
      <c r="C43" s="30">
        <v>1.2</v>
      </c>
      <c r="D43" s="29">
        <v>1.5</v>
      </c>
      <c r="E43" s="30">
        <v>1.5</v>
      </c>
      <c r="F43" s="29">
        <v>1.6</v>
      </c>
      <c r="G43" s="30">
        <v>1.6</v>
      </c>
      <c r="H43" s="29">
        <v>1.9</v>
      </c>
      <c r="I43" s="30">
        <v>1.9</v>
      </c>
      <c r="J43" s="29">
        <v>2</v>
      </c>
      <c r="K43" s="30">
        <v>2.1</v>
      </c>
      <c r="L43" s="29">
        <v>2.2999999999999998</v>
      </c>
      <c r="M43" s="30">
        <v>2.2999999999999998</v>
      </c>
      <c r="N43" s="29">
        <v>2.2999999999999998</v>
      </c>
      <c r="O43" s="30">
        <v>2.4</v>
      </c>
      <c r="P43" s="29">
        <v>2.5</v>
      </c>
      <c r="Q43" s="30">
        <v>2.5</v>
      </c>
      <c r="R43" s="29">
        <v>2.7</v>
      </c>
      <c r="S43" s="30">
        <v>3</v>
      </c>
      <c r="T43" s="29">
        <v>3</v>
      </c>
      <c r="U43" s="30">
        <v>3.2</v>
      </c>
      <c r="V43" s="13">
        <v>3.3</v>
      </c>
      <c r="Z43">
        <v>5.33</v>
      </c>
      <c r="AA43">
        <v>0.56999999999999995</v>
      </c>
      <c r="AB43">
        <v>0.7</v>
      </c>
      <c r="AC43">
        <v>0.89</v>
      </c>
      <c r="AD43">
        <v>1.08</v>
      </c>
      <c r="AE43">
        <v>1.17</v>
      </c>
      <c r="AF43">
        <v>1.26</v>
      </c>
      <c r="AG43">
        <v>1.37</v>
      </c>
      <c r="AH43">
        <v>1.53</v>
      </c>
      <c r="AI43">
        <v>1.62</v>
      </c>
      <c r="AJ43">
        <v>1.67</v>
      </c>
      <c r="AK43">
        <v>1.71</v>
      </c>
      <c r="AL43">
        <v>1.81</v>
      </c>
      <c r="AM43">
        <v>1.88</v>
      </c>
      <c r="AN43">
        <v>1.97</v>
      </c>
      <c r="AO43">
        <v>2.08</v>
      </c>
      <c r="AP43">
        <v>2.17</v>
      </c>
      <c r="AQ43">
        <v>2.25</v>
      </c>
      <c r="AR43">
        <v>2.27</v>
      </c>
      <c r="AS43">
        <v>2.4</v>
      </c>
      <c r="AT43">
        <v>2.54</v>
      </c>
      <c r="AU43">
        <v>2.64</v>
      </c>
    </row>
    <row r="44" spans="1:47">
      <c r="Z44">
        <v>5.42</v>
      </c>
      <c r="AA44">
        <v>0.57999999999999996</v>
      </c>
      <c r="AB44">
        <v>0.71</v>
      </c>
      <c r="AC44">
        <v>0.9</v>
      </c>
      <c r="AD44">
        <v>1.0900000000000001</v>
      </c>
      <c r="AE44">
        <v>1.18</v>
      </c>
      <c r="AF44">
        <v>1.27</v>
      </c>
      <c r="AG44">
        <v>1.38</v>
      </c>
      <c r="AH44">
        <v>1.54</v>
      </c>
      <c r="AI44">
        <v>1.62</v>
      </c>
      <c r="AJ44">
        <v>1.68</v>
      </c>
      <c r="AK44">
        <v>1.72</v>
      </c>
      <c r="AL44">
        <v>1.82</v>
      </c>
      <c r="AM44">
        <v>1.89</v>
      </c>
      <c r="AN44">
        <v>1.98</v>
      </c>
      <c r="AO44">
        <v>2.09</v>
      </c>
      <c r="AP44">
        <v>2.1800000000000002</v>
      </c>
      <c r="AQ44">
        <v>2.2599999999999998</v>
      </c>
      <c r="AR44">
        <v>2.2799999999999998</v>
      </c>
      <c r="AS44">
        <v>2.41</v>
      </c>
      <c r="AT44">
        <v>2.5499999999999998</v>
      </c>
      <c r="AU44">
        <v>2.64</v>
      </c>
    </row>
    <row r="45" spans="1:47">
      <c r="Z45">
        <v>5.5</v>
      </c>
      <c r="AA45">
        <v>0.59</v>
      </c>
      <c r="AB45">
        <v>0.71</v>
      </c>
      <c r="AC45">
        <v>0.91</v>
      </c>
      <c r="AD45">
        <v>1.1000000000000001</v>
      </c>
      <c r="AE45">
        <v>1.19</v>
      </c>
      <c r="AF45">
        <v>1.28</v>
      </c>
      <c r="AG45">
        <v>1.39</v>
      </c>
      <c r="AH45">
        <v>1.55</v>
      </c>
      <c r="AI45">
        <v>1.63</v>
      </c>
      <c r="AJ45">
        <v>1.69</v>
      </c>
      <c r="AK45">
        <v>1.73</v>
      </c>
      <c r="AL45">
        <v>1.83</v>
      </c>
      <c r="AM45">
        <v>1.9</v>
      </c>
      <c r="AN45">
        <v>1.99</v>
      </c>
      <c r="AO45">
        <v>2.1</v>
      </c>
      <c r="AP45">
        <v>2.1800000000000002</v>
      </c>
      <c r="AQ45">
        <v>2.27</v>
      </c>
      <c r="AR45">
        <v>2.29</v>
      </c>
      <c r="AS45">
        <v>2.42</v>
      </c>
      <c r="AT45">
        <v>2.5499999999999998</v>
      </c>
      <c r="AU45">
        <v>2.65</v>
      </c>
    </row>
    <row r="46" spans="1:47">
      <c r="Z46">
        <v>5.58</v>
      </c>
      <c r="AA46">
        <v>0.6</v>
      </c>
      <c r="AB46">
        <v>0.72</v>
      </c>
      <c r="AC46">
        <v>0.92</v>
      </c>
      <c r="AD46">
        <v>1.1100000000000001</v>
      </c>
      <c r="AE46">
        <v>1.2</v>
      </c>
      <c r="AF46">
        <v>1.29</v>
      </c>
      <c r="AG46">
        <v>1.39</v>
      </c>
      <c r="AH46">
        <v>1.56</v>
      </c>
      <c r="AI46">
        <v>1.64</v>
      </c>
      <c r="AJ46">
        <v>1.7</v>
      </c>
      <c r="AK46">
        <v>1.74</v>
      </c>
      <c r="AL46">
        <v>1.84</v>
      </c>
      <c r="AM46">
        <v>1.9</v>
      </c>
      <c r="AN46">
        <v>1.99</v>
      </c>
      <c r="AO46">
        <v>2.1</v>
      </c>
      <c r="AP46">
        <v>2.19</v>
      </c>
      <c r="AQ46">
        <v>2.27</v>
      </c>
      <c r="AR46">
        <v>2.2999999999999998</v>
      </c>
      <c r="AS46">
        <v>2.4300000000000002</v>
      </c>
      <c r="AT46">
        <v>2.56</v>
      </c>
      <c r="AU46">
        <v>2.66</v>
      </c>
    </row>
    <row r="47" spans="1:47">
      <c r="Z47">
        <v>5.67</v>
      </c>
      <c r="AA47">
        <v>0.6</v>
      </c>
      <c r="AB47">
        <v>0.73</v>
      </c>
      <c r="AC47">
        <v>0.92</v>
      </c>
      <c r="AD47">
        <v>1.1200000000000001</v>
      </c>
      <c r="AE47">
        <v>1.21</v>
      </c>
      <c r="AF47">
        <v>1.3</v>
      </c>
      <c r="AG47">
        <v>1.4</v>
      </c>
      <c r="AH47">
        <v>1.57</v>
      </c>
      <c r="AI47">
        <v>1.65</v>
      </c>
      <c r="AJ47">
        <v>1.71</v>
      </c>
      <c r="AK47">
        <v>1.75</v>
      </c>
      <c r="AL47">
        <v>1.85</v>
      </c>
      <c r="AM47">
        <v>1.91</v>
      </c>
      <c r="AN47">
        <v>2</v>
      </c>
      <c r="AO47">
        <v>2.11</v>
      </c>
      <c r="AP47">
        <v>2.2000000000000002</v>
      </c>
      <c r="AQ47">
        <v>2.2799999999999998</v>
      </c>
      <c r="AR47">
        <v>2.31</v>
      </c>
      <c r="AS47">
        <v>2.44</v>
      </c>
      <c r="AT47">
        <v>2.57</v>
      </c>
      <c r="AU47">
        <v>2.66</v>
      </c>
    </row>
    <row r="48" spans="1:47">
      <c r="Z48">
        <v>5.75</v>
      </c>
      <c r="AA48">
        <v>0.61</v>
      </c>
      <c r="AB48">
        <v>0.73</v>
      </c>
      <c r="AC48">
        <v>0.93</v>
      </c>
      <c r="AD48">
        <v>1.1299999999999999</v>
      </c>
      <c r="AE48">
        <v>1.22</v>
      </c>
      <c r="AF48">
        <v>1.31</v>
      </c>
      <c r="AG48">
        <v>1.41</v>
      </c>
      <c r="AH48">
        <v>1.57</v>
      </c>
      <c r="AI48">
        <v>1.66</v>
      </c>
      <c r="AJ48">
        <v>1.72</v>
      </c>
      <c r="AK48">
        <v>1.76</v>
      </c>
      <c r="AL48">
        <v>1.86</v>
      </c>
      <c r="AM48">
        <v>1.92</v>
      </c>
      <c r="AN48">
        <v>2.0099999999999998</v>
      </c>
      <c r="AO48">
        <v>2.12</v>
      </c>
      <c r="AP48">
        <v>2.21</v>
      </c>
      <c r="AQ48">
        <v>2.29</v>
      </c>
      <c r="AR48">
        <v>2.3199999999999998</v>
      </c>
      <c r="AS48">
        <v>2.4500000000000002</v>
      </c>
      <c r="AT48">
        <v>2.58</v>
      </c>
      <c r="AU48">
        <v>2.67</v>
      </c>
    </row>
    <row r="49" spans="26:47">
      <c r="Z49">
        <v>5.83</v>
      </c>
      <c r="AA49">
        <v>0.62</v>
      </c>
      <c r="AB49">
        <v>0.74</v>
      </c>
      <c r="AC49">
        <v>0.94</v>
      </c>
      <c r="AD49">
        <v>1.1299999999999999</v>
      </c>
      <c r="AE49">
        <v>1.23</v>
      </c>
      <c r="AF49">
        <v>1.32</v>
      </c>
      <c r="AG49">
        <v>1.42</v>
      </c>
      <c r="AH49">
        <v>1.58</v>
      </c>
      <c r="AI49">
        <v>1.67</v>
      </c>
      <c r="AJ49">
        <v>1.73</v>
      </c>
      <c r="AK49">
        <v>1.77</v>
      </c>
      <c r="AL49">
        <v>1.87</v>
      </c>
      <c r="AM49">
        <v>1.93</v>
      </c>
      <c r="AN49">
        <v>2.02</v>
      </c>
      <c r="AO49">
        <v>2.13</v>
      </c>
      <c r="AP49">
        <v>2.2200000000000002</v>
      </c>
      <c r="AQ49">
        <v>2.2999999999999998</v>
      </c>
      <c r="AR49">
        <v>2.33</v>
      </c>
      <c r="AS49">
        <v>2.4500000000000002</v>
      </c>
      <c r="AT49">
        <v>2.58</v>
      </c>
      <c r="AU49">
        <v>2.68</v>
      </c>
    </row>
    <row r="50" spans="26:47">
      <c r="Z50">
        <v>5.92</v>
      </c>
      <c r="AA50">
        <v>0.62</v>
      </c>
      <c r="AB50">
        <v>0.75</v>
      </c>
      <c r="AC50">
        <v>0.95</v>
      </c>
      <c r="AD50">
        <v>1.1399999999999999</v>
      </c>
      <c r="AE50">
        <v>1.23</v>
      </c>
      <c r="AF50">
        <v>1.33</v>
      </c>
      <c r="AG50">
        <v>1.42</v>
      </c>
      <c r="AH50">
        <v>1.59</v>
      </c>
      <c r="AI50">
        <v>1.68</v>
      </c>
      <c r="AJ50">
        <v>1.73</v>
      </c>
      <c r="AK50">
        <v>1.77</v>
      </c>
      <c r="AL50">
        <v>1.88</v>
      </c>
      <c r="AM50">
        <v>1.93</v>
      </c>
      <c r="AN50">
        <v>2.0299999999999998</v>
      </c>
      <c r="AO50">
        <v>2.14</v>
      </c>
      <c r="AP50">
        <v>2.2200000000000002</v>
      </c>
      <c r="AQ50">
        <v>2.31</v>
      </c>
      <c r="AR50">
        <v>2.34</v>
      </c>
      <c r="AS50">
        <v>2.46</v>
      </c>
      <c r="AT50">
        <v>2.59</v>
      </c>
      <c r="AU50">
        <v>2.68</v>
      </c>
    </row>
    <row r="51" spans="26:47">
      <c r="Z51">
        <v>6</v>
      </c>
      <c r="AA51">
        <v>0.63</v>
      </c>
      <c r="AB51">
        <v>0.75</v>
      </c>
      <c r="AC51">
        <v>0.96</v>
      </c>
      <c r="AD51">
        <v>1.1499999999999999</v>
      </c>
      <c r="AE51">
        <v>1.24</v>
      </c>
      <c r="AF51">
        <v>1.34</v>
      </c>
      <c r="AG51">
        <v>1.43</v>
      </c>
      <c r="AH51">
        <v>1.6</v>
      </c>
      <c r="AI51">
        <v>1.68</v>
      </c>
      <c r="AJ51">
        <v>1.74</v>
      </c>
      <c r="AK51">
        <v>1.78</v>
      </c>
      <c r="AL51">
        <v>1.89</v>
      </c>
      <c r="AM51">
        <v>1.94</v>
      </c>
      <c r="AN51">
        <v>2.0299999999999998</v>
      </c>
      <c r="AO51">
        <v>2.14</v>
      </c>
      <c r="AP51">
        <v>2.23</v>
      </c>
      <c r="AQ51">
        <v>2.3199999999999998</v>
      </c>
      <c r="AR51">
        <v>2.35</v>
      </c>
      <c r="AS51">
        <v>2.4700000000000002</v>
      </c>
      <c r="AT51">
        <v>2.6</v>
      </c>
      <c r="AU51">
        <v>2.69</v>
      </c>
    </row>
    <row r="52" spans="26:47">
      <c r="Z52">
        <v>6.08</v>
      </c>
      <c r="AA52">
        <v>0.64</v>
      </c>
      <c r="AB52">
        <v>0.76</v>
      </c>
      <c r="AC52">
        <v>0.97</v>
      </c>
      <c r="AD52">
        <v>1.1599999999999999</v>
      </c>
      <c r="AE52">
        <v>1.25</v>
      </c>
      <c r="AF52">
        <v>1.35</v>
      </c>
      <c r="AG52">
        <v>1.44</v>
      </c>
      <c r="AH52">
        <v>1.61</v>
      </c>
      <c r="AI52">
        <v>1.69</v>
      </c>
      <c r="AJ52">
        <v>1.75</v>
      </c>
      <c r="AK52">
        <v>1.79</v>
      </c>
      <c r="AL52">
        <v>1.9</v>
      </c>
      <c r="AM52">
        <v>1.95</v>
      </c>
      <c r="AN52">
        <v>2.04</v>
      </c>
      <c r="AO52">
        <v>2.15</v>
      </c>
      <c r="AP52">
        <v>2.2400000000000002</v>
      </c>
      <c r="AQ52">
        <v>2.33</v>
      </c>
      <c r="AR52">
        <v>2.35</v>
      </c>
      <c r="AS52">
        <v>2.48</v>
      </c>
      <c r="AT52">
        <v>2.6</v>
      </c>
      <c r="AU52">
        <v>2.7</v>
      </c>
    </row>
    <row r="53" spans="26:47">
      <c r="Z53">
        <v>6.17</v>
      </c>
      <c r="AA53">
        <v>0.65</v>
      </c>
      <c r="AB53">
        <v>0.77</v>
      </c>
      <c r="AC53">
        <v>0.97</v>
      </c>
      <c r="AD53">
        <v>1.17</v>
      </c>
      <c r="AE53">
        <v>1.26</v>
      </c>
      <c r="AF53">
        <v>1.35</v>
      </c>
      <c r="AG53">
        <v>1.45</v>
      </c>
      <c r="AH53">
        <v>1.61</v>
      </c>
      <c r="AI53">
        <v>1.7</v>
      </c>
      <c r="AJ53">
        <v>1.76</v>
      </c>
      <c r="AK53">
        <v>1.8</v>
      </c>
      <c r="AL53">
        <v>1.9</v>
      </c>
      <c r="AM53">
        <v>1.96</v>
      </c>
      <c r="AN53">
        <v>2.0499999999999998</v>
      </c>
      <c r="AO53">
        <v>2.16</v>
      </c>
      <c r="AP53">
        <v>2.25</v>
      </c>
      <c r="AQ53">
        <v>2.33</v>
      </c>
      <c r="AR53">
        <v>2.36</v>
      </c>
      <c r="AS53">
        <v>2.4900000000000002</v>
      </c>
      <c r="AT53">
        <v>2.61</v>
      </c>
      <c r="AU53">
        <v>2.7</v>
      </c>
    </row>
    <row r="54" spans="26:47">
      <c r="Z54">
        <v>6.25</v>
      </c>
      <c r="AA54">
        <v>0.65</v>
      </c>
      <c r="AB54">
        <v>0.77</v>
      </c>
      <c r="AC54">
        <v>0.98</v>
      </c>
      <c r="AD54">
        <v>1.18</v>
      </c>
      <c r="AE54">
        <v>1.27</v>
      </c>
      <c r="AF54">
        <v>1.36</v>
      </c>
      <c r="AG54">
        <v>1.45</v>
      </c>
      <c r="AH54">
        <v>1.62</v>
      </c>
      <c r="AI54">
        <v>1.71</v>
      </c>
      <c r="AJ54">
        <v>1.77</v>
      </c>
      <c r="AK54">
        <v>1.81</v>
      </c>
      <c r="AL54">
        <v>1.91</v>
      </c>
      <c r="AM54">
        <v>1.96</v>
      </c>
      <c r="AN54">
        <v>2.06</v>
      </c>
      <c r="AO54">
        <v>2.17</v>
      </c>
      <c r="AP54">
        <v>2.25</v>
      </c>
      <c r="AQ54">
        <v>2.34</v>
      </c>
      <c r="AR54">
        <v>2.37</v>
      </c>
      <c r="AS54">
        <v>2.5</v>
      </c>
      <c r="AT54">
        <v>2.62</v>
      </c>
      <c r="AU54">
        <v>2.71</v>
      </c>
    </row>
    <row r="55" spans="26:47">
      <c r="Z55">
        <v>6.33</v>
      </c>
      <c r="AA55">
        <v>0.66</v>
      </c>
      <c r="AB55">
        <v>0.78</v>
      </c>
      <c r="AC55">
        <v>0.99</v>
      </c>
      <c r="AD55">
        <v>1.18</v>
      </c>
      <c r="AE55">
        <v>1.27</v>
      </c>
      <c r="AF55">
        <v>1.37</v>
      </c>
      <c r="AG55">
        <v>1.46</v>
      </c>
      <c r="AH55">
        <v>1.63</v>
      </c>
      <c r="AI55">
        <v>1.72</v>
      </c>
      <c r="AJ55">
        <v>1.78</v>
      </c>
      <c r="AK55">
        <v>1.82</v>
      </c>
      <c r="AL55">
        <v>1.92</v>
      </c>
      <c r="AM55">
        <v>1.97</v>
      </c>
      <c r="AN55">
        <v>2.06</v>
      </c>
      <c r="AO55">
        <v>2.17</v>
      </c>
      <c r="AP55">
        <v>2.2599999999999998</v>
      </c>
      <c r="AQ55">
        <v>2.35</v>
      </c>
      <c r="AR55">
        <v>2.38</v>
      </c>
      <c r="AS55">
        <v>2.5099999999999998</v>
      </c>
      <c r="AT55">
        <v>2.62</v>
      </c>
      <c r="AU55">
        <v>2.72</v>
      </c>
    </row>
    <row r="56" spans="26:47">
      <c r="Z56">
        <v>6.42</v>
      </c>
      <c r="AA56">
        <v>0.67</v>
      </c>
      <c r="AB56">
        <v>0.79</v>
      </c>
      <c r="AC56">
        <v>1</v>
      </c>
      <c r="AD56">
        <v>1.19</v>
      </c>
      <c r="AE56">
        <v>1.28</v>
      </c>
      <c r="AF56">
        <v>1.38</v>
      </c>
      <c r="AG56">
        <v>1.47</v>
      </c>
      <c r="AH56">
        <v>1.64</v>
      </c>
      <c r="AI56">
        <v>1.72</v>
      </c>
      <c r="AJ56">
        <v>1.78</v>
      </c>
      <c r="AK56">
        <v>1.83</v>
      </c>
      <c r="AL56">
        <v>1.93</v>
      </c>
      <c r="AM56">
        <v>1.98</v>
      </c>
      <c r="AN56">
        <v>2.0699999999999998</v>
      </c>
      <c r="AO56">
        <v>2.1800000000000002</v>
      </c>
      <c r="AP56">
        <v>2.27</v>
      </c>
      <c r="AQ56">
        <v>2.36</v>
      </c>
      <c r="AR56">
        <v>2.39</v>
      </c>
      <c r="AS56">
        <v>2.5099999999999998</v>
      </c>
      <c r="AT56">
        <v>2.63</v>
      </c>
      <c r="AU56">
        <v>2.72</v>
      </c>
    </row>
    <row r="57" spans="26:47">
      <c r="Z57">
        <v>6.5</v>
      </c>
      <c r="AA57">
        <v>0.68</v>
      </c>
      <c r="AB57">
        <v>0.79</v>
      </c>
      <c r="AC57">
        <v>1.01</v>
      </c>
      <c r="AD57">
        <v>1.2</v>
      </c>
      <c r="AE57">
        <v>1.29</v>
      </c>
      <c r="AF57">
        <v>1.39</v>
      </c>
      <c r="AG57">
        <v>1.47</v>
      </c>
      <c r="AH57">
        <v>1.64</v>
      </c>
      <c r="AI57">
        <v>1.73</v>
      </c>
      <c r="AJ57">
        <v>1.79</v>
      </c>
      <c r="AK57">
        <v>1.83</v>
      </c>
      <c r="AL57">
        <v>1.94</v>
      </c>
      <c r="AM57">
        <v>1.98</v>
      </c>
      <c r="AN57">
        <v>2.08</v>
      </c>
      <c r="AO57">
        <v>2.19</v>
      </c>
      <c r="AP57">
        <v>2.27</v>
      </c>
      <c r="AQ57">
        <v>2.37</v>
      </c>
      <c r="AR57">
        <v>2.4</v>
      </c>
      <c r="AS57">
        <v>2.52</v>
      </c>
      <c r="AT57">
        <v>2.64</v>
      </c>
      <c r="AU57">
        <v>2.73</v>
      </c>
    </row>
    <row r="58" spans="26:47">
      <c r="Z58">
        <v>6.58</v>
      </c>
      <c r="AA58">
        <v>0.68</v>
      </c>
      <c r="AB58">
        <v>0.8</v>
      </c>
      <c r="AC58">
        <v>1.02</v>
      </c>
      <c r="AD58">
        <v>1.21</v>
      </c>
      <c r="AE58">
        <v>1.3</v>
      </c>
      <c r="AF58">
        <v>1.4</v>
      </c>
      <c r="AG58">
        <v>1.48</v>
      </c>
      <c r="AH58">
        <v>1.65</v>
      </c>
      <c r="AI58">
        <v>1.74</v>
      </c>
      <c r="AJ58">
        <v>1.8</v>
      </c>
      <c r="AK58">
        <v>1.84</v>
      </c>
      <c r="AL58">
        <v>1.95</v>
      </c>
      <c r="AM58">
        <v>1.99</v>
      </c>
      <c r="AN58">
        <v>2.09</v>
      </c>
      <c r="AO58">
        <v>2.19</v>
      </c>
      <c r="AP58">
        <v>2.2799999999999998</v>
      </c>
      <c r="AQ58">
        <v>2.37</v>
      </c>
      <c r="AR58">
        <v>2.41</v>
      </c>
      <c r="AS58">
        <v>2.5299999999999998</v>
      </c>
      <c r="AT58">
        <v>2.65</v>
      </c>
      <c r="AU58">
        <v>2.74</v>
      </c>
    </row>
    <row r="59" spans="26:47">
      <c r="Z59">
        <v>6.67</v>
      </c>
      <c r="AA59">
        <v>0.69</v>
      </c>
      <c r="AB59">
        <v>0.8</v>
      </c>
      <c r="AC59">
        <v>1.02</v>
      </c>
      <c r="AD59">
        <v>1.21</v>
      </c>
      <c r="AE59">
        <v>1.3</v>
      </c>
      <c r="AF59">
        <v>1.4</v>
      </c>
      <c r="AG59">
        <v>1.49</v>
      </c>
      <c r="AH59">
        <v>1.66</v>
      </c>
      <c r="AI59">
        <v>1.75</v>
      </c>
      <c r="AJ59">
        <v>1.81</v>
      </c>
      <c r="AK59">
        <v>1.85</v>
      </c>
      <c r="AL59">
        <v>1.95</v>
      </c>
      <c r="AM59">
        <v>2</v>
      </c>
      <c r="AN59">
        <v>2.09</v>
      </c>
      <c r="AO59">
        <v>2.2000000000000002</v>
      </c>
      <c r="AP59">
        <v>2.29</v>
      </c>
      <c r="AQ59">
        <v>2.38</v>
      </c>
      <c r="AR59">
        <v>2.42</v>
      </c>
      <c r="AS59">
        <v>2.54</v>
      </c>
      <c r="AT59">
        <v>2.65</v>
      </c>
      <c r="AU59">
        <v>2.74</v>
      </c>
    </row>
    <row r="60" spans="26:47">
      <c r="Z60">
        <v>6.75</v>
      </c>
      <c r="AA60">
        <v>0.7</v>
      </c>
      <c r="AB60">
        <v>0.81</v>
      </c>
      <c r="AC60">
        <v>1.03</v>
      </c>
      <c r="AD60">
        <v>1.22</v>
      </c>
      <c r="AE60">
        <v>1.31</v>
      </c>
      <c r="AF60">
        <v>1.41</v>
      </c>
      <c r="AG60">
        <v>1.5</v>
      </c>
      <c r="AH60">
        <v>1.66</v>
      </c>
      <c r="AI60">
        <v>1.75</v>
      </c>
      <c r="AJ60">
        <v>1.82</v>
      </c>
      <c r="AK60">
        <v>1.86</v>
      </c>
      <c r="AL60">
        <v>1.96</v>
      </c>
      <c r="AM60">
        <v>2.0099999999999998</v>
      </c>
      <c r="AN60">
        <v>2.1</v>
      </c>
      <c r="AO60">
        <v>2.21</v>
      </c>
      <c r="AP60">
        <v>2.29</v>
      </c>
      <c r="AQ60">
        <v>2.39</v>
      </c>
      <c r="AR60">
        <v>2.4300000000000002</v>
      </c>
      <c r="AS60">
        <v>2.5499999999999998</v>
      </c>
      <c r="AT60">
        <v>2.66</v>
      </c>
      <c r="AU60">
        <v>2.75</v>
      </c>
    </row>
    <row r="61" spans="26:47">
      <c r="Z61">
        <v>6.83</v>
      </c>
      <c r="AA61">
        <v>0.7</v>
      </c>
      <c r="AB61">
        <v>0.82</v>
      </c>
      <c r="AC61">
        <v>1.04</v>
      </c>
      <c r="AD61">
        <v>1.23</v>
      </c>
      <c r="AE61">
        <v>1.32</v>
      </c>
      <c r="AF61">
        <v>1.42</v>
      </c>
      <c r="AG61">
        <v>1.5</v>
      </c>
      <c r="AH61">
        <v>1.67</v>
      </c>
      <c r="AI61">
        <v>1.76</v>
      </c>
      <c r="AJ61">
        <v>1.82</v>
      </c>
      <c r="AK61">
        <v>1.87</v>
      </c>
      <c r="AL61">
        <v>1.97</v>
      </c>
      <c r="AM61">
        <v>2.0099999999999998</v>
      </c>
      <c r="AN61">
        <v>2.11</v>
      </c>
      <c r="AO61">
        <v>2.21</v>
      </c>
      <c r="AP61">
        <v>2.2999999999999998</v>
      </c>
      <c r="AQ61">
        <v>2.4</v>
      </c>
      <c r="AR61">
        <v>2.44</v>
      </c>
      <c r="AS61">
        <v>2.56</v>
      </c>
      <c r="AT61">
        <v>2.67</v>
      </c>
      <c r="AU61">
        <v>2.76</v>
      </c>
    </row>
    <row r="62" spans="26:47">
      <c r="Z62">
        <v>6.92</v>
      </c>
      <c r="AA62">
        <v>0.71</v>
      </c>
      <c r="AB62">
        <v>0.82</v>
      </c>
      <c r="AC62">
        <v>1.05</v>
      </c>
      <c r="AD62">
        <v>1.24</v>
      </c>
      <c r="AE62">
        <v>1.33</v>
      </c>
      <c r="AF62">
        <v>1.43</v>
      </c>
      <c r="AG62">
        <v>1.51</v>
      </c>
      <c r="AH62">
        <v>1.68</v>
      </c>
      <c r="AI62">
        <v>1.77</v>
      </c>
      <c r="AJ62">
        <v>1.83</v>
      </c>
      <c r="AK62">
        <v>1.88</v>
      </c>
      <c r="AL62">
        <v>1.98</v>
      </c>
      <c r="AM62">
        <v>2.02</v>
      </c>
      <c r="AN62">
        <v>2.11</v>
      </c>
      <c r="AO62">
        <v>2.2200000000000002</v>
      </c>
      <c r="AP62">
        <v>2.31</v>
      </c>
      <c r="AQ62">
        <v>2.4</v>
      </c>
      <c r="AR62">
        <v>2.4500000000000002</v>
      </c>
      <c r="AS62">
        <v>2.57</v>
      </c>
      <c r="AT62">
        <v>2.67</v>
      </c>
      <c r="AU62">
        <v>2.76</v>
      </c>
    </row>
    <row r="63" spans="26:47">
      <c r="Z63">
        <v>7</v>
      </c>
      <c r="AA63">
        <v>0.72</v>
      </c>
      <c r="AB63">
        <v>0.83</v>
      </c>
      <c r="AC63">
        <v>1.06</v>
      </c>
      <c r="AD63">
        <v>1.24</v>
      </c>
      <c r="AE63">
        <v>1.33</v>
      </c>
      <c r="AF63">
        <v>1.43</v>
      </c>
      <c r="AG63">
        <v>1.52</v>
      </c>
      <c r="AH63">
        <v>1.69</v>
      </c>
      <c r="AI63">
        <v>1.77</v>
      </c>
      <c r="AJ63">
        <v>1.84</v>
      </c>
      <c r="AK63">
        <v>1.88</v>
      </c>
      <c r="AL63">
        <v>1.98</v>
      </c>
      <c r="AM63">
        <v>2.0299999999999998</v>
      </c>
      <c r="AN63">
        <v>2.12</v>
      </c>
      <c r="AO63">
        <v>2.23</v>
      </c>
      <c r="AP63">
        <v>2.31</v>
      </c>
      <c r="AQ63">
        <v>2.41</v>
      </c>
      <c r="AR63">
        <v>2.46</v>
      </c>
      <c r="AS63">
        <v>2.57</v>
      </c>
      <c r="AT63">
        <v>2.68</v>
      </c>
      <c r="AU63">
        <v>2.77</v>
      </c>
    </row>
    <row r="64" spans="26:47">
      <c r="Z64">
        <v>7.08</v>
      </c>
      <c r="AA64">
        <v>0.73</v>
      </c>
      <c r="AB64">
        <v>0.84</v>
      </c>
      <c r="AC64">
        <v>1.06</v>
      </c>
      <c r="AD64">
        <v>1.25</v>
      </c>
      <c r="AE64">
        <v>1.34</v>
      </c>
      <c r="AF64">
        <v>1.44</v>
      </c>
      <c r="AG64">
        <v>1.52</v>
      </c>
      <c r="AH64">
        <v>1.69</v>
      </c>
      <c r="AI64">
        <v>1.78</v>
      </c>
      <c r="AJ64">
        <v>1.85</v>
      </c>
      <c r="AK64">
        <v>1.89</v>
      </c>
      <c r="AL64">
        <v>1.99</v>
      </c>
      <c r="AM64">
        <v>2.0299999999999998</v>
      </c>
      <c r="AN64">
        <v>2.13</v>
      </c>
      <c r="AO64">
        <v>2.2400000000000002</v>
      </c>
      <c r="AP64">
        <v>2.3199999999999998</v>
      </c>
      <c r="AQ64">
        <v>2.42</v>
      </c>
      <c r="AR64">
        <v>2.46</v>
      </c>
      <c r="AS64">
        <v>2.58</v>
      </c>
      <c r="AT64">
        <v>2.69</v>
      </c>
      <c r="AU64">
        <v>2.78</v>
      </c>
    </row>
    <row r="65" spans="26:47">
      <c r="Z65">
        <v>7.17</v>
      </c>
      <c r="AA65">
        <v>0.73</v>
      </c>
      <c r="AB65">
        <v>0.84</v>
      </c>
      <c r="AC65">
        <v>1.07</v>
      </c>
      <c r="AD65">
        <v>1.26</v>
      </c>
      <c r="AE65">
        <v>1.35</v>
      </c>
      <c r="AF65">
        <v>1.45</v>
      </c>
      <c r="AG65">
        <v>1.53</v>
      </c>
      <c r="AH65">
        <v>1.7</v>
      </c>
      <c r="AI65">
        <v>1.79</v>
      </c>
      <c r="AJ65">
        <v>1.85</v>
      </c>
      <c r="AK65">
        <v>1.9</v>
      </c>
      <c r="AL65">
        <v>2</v>
      </c>
      <c r="AM65">
        <v>2.04</v>
      </c>
      <c r="AN65">
        <v>2.14</v>
      </c>
      <c r="AO65">
        <v>2.2400000000000002</v>
      </c>
      <c r="AP65">
        <v>2.33</v>
      </c>
      <c r="AQ65">
        <v>2.42</v>
      </c>
      <c r="AR65">
        <v>2.4700000000000002</v>
      </c>
      <c r="AS65">
        <v>2.59</v>
      </c>
      <c r="AT65">
        <v>2.7</v>
      </c>
      <c r="AU65">
        <v>2.78</v>
      </c>
    </row>
    <row r="66" spans="26:47">
      <c r="Z66">
        <v>7.25</v>
      </c>
      <c r="AA66">
        <v>0.74</v>
      </c>
      <c r="AB66">
        <v>0.85</v>
      </c>
      <c r="AC66">
        <v>1.08</v>
      </c>
      <c r="AD66">
        <v>1.27</v>
      </c>
      <c r="AE66">
        <v>1.35</v>
      </c>
      <c r="AF66">
        <v>1.45</v>
      </c>
      <c r="AG66">
        <v>1.54</v>
      </c>
      <c r="AH66">
        <v>1.7</v>
      </c>
      <c r="AI66">
        <v>1.79</v>
      </c>
      <c r="AJ66">
        <v>1.86</v>
      </c>
      <c r="AK66">
        <v>1.91</v>
      </c>
      <c r="AL66">
        <v>2.0099999999999998</v>
      </c>
      <c r="AM66">
        <v>2.0499999999999998</v>
      </c>
      <c r="AN66">
        <v>2.14</v>
      </c>
      <c r="AO66">
        <v>2.25</v>
      </c>
      <c r="AP66">
        <v>2.33</v>
      </c>
      <c r="AQ66">
        <v>2.4300000000000002</v>
      </c>
      <c r="AR66">
        <v>2.48</v>
      </c>
      <c r="AS66">
        <v>2.6</v>
      </c>
      <c r="AT66">
        <v>2.7</v>
      </c>
      <c r="AU66">
        <v>2.79</v>
      </c>
    </row>
    <row r="67" spans="26:47">
      <c r="Z67">
        <v>7.33</v>
      </c>
      <c r="AA67">
        <v>0.75</v>
      </c>
      <c r="AB67">
        <v>0.86</v>
      </c>
      <c r="AC67">
        <v>1.0900000000000001</v>
      </c>
      <c r="AD67">
        <v>1.27</v>
      </c>
      <c r="AE67">
        <v>1.36</v>
      </c>
      <c r="AF67">
        <v>1.46</v>
      </c>
      <c r="AG67">
        <v>1.54</v>
      </c>
      <c r="AH67">
        <v>1.71</v>
      </c>
      <c r="AI67">
        <v>1.8</v>
      </c>
      <c r="AJ67">
        <v>1.87</v>
      </c>
      <c r="AK67">
        <v>1.92</v>
      </c>
      <c r="AL67">
        <v>2.0099999999999998</v>
      </c>
      <c r="AM67">
        <v>2.0499999999999998</v>
      </c>
      <c r="AN67">
        <v>2.15</v>
      </c>
      <c r="AO67">
        <v>2.25</v>
      </c>
      <c r="AP67">
        <v>2.34</v>
      </c>
      <c r="AQ67">
        <v>2.44</v>
      </c>
      <c r="AR67">
        <v>2.4900000000000002</v>
      </c>
      <c r="AS67">
        <v>2.61</v>
      </c>
      <c r="AT67">
        <v>2.71</v>
      </c>
      <c r="AU67">
        <v>2.8</v>
      </c>
    </row>
    <row r="68" spans="26:47">
      <c r="Z68">
        <v>7.42</v>
      </c>
      <c r="AA68">
        <v>0.75</v>
      </c>
      <c r="AB68">
        <v>0.86</v>
      </c>
      <c r="AC68">
        <v>1.0900000000000001</v>
      </c>
      <c r="AD68">
        <v>1.28</v>
      </c>
      <c r="AE68">
        <v>1.37</v>
      </c>
      <c r="AF68">
        <v>1.47</v>
      </c>
      <c r="AG68">
        <v>1.55</v>
      </c>
      <c r="AH68">
        <v>1.72</v>
      </c>
      <c r="AI68">
        <v>1.81</v>
      </c>
      <c r="AJ68">
        <v>1.88</v>
      </c>
      <c r="AK68">
        <v>1.92</v>
      </c>
      <c r="AL68">
        <v>2.02</v>
      </c>
      <c r="AM68">
        <v>2.06</v>
      </c>
      <c r="AN68">
        <v>2.16</v>
      </c>
      <c r="AO68">
        <v>2.2599999999999998</v>
      </c>
      <c r="AP68">
        <v>2.34</v>
      </c>
      <c r="AQ68">
        <v>2.4500000000000002</v>
      </c>
      <c r="AR68">
        <v>2.5</v>
      </c>
      <c r="AS68">
        <v>2.61</v>
      </c>
      <c r="AT68">
        <v>2.72</v>
      </c>
      <c r="AU68">
        <v>2.8</v>
      </c>
    </row>
    <row r="69" spans="26:47">
      <c r="Z69">
        <v>7.5</v>
      </c>
      <c r="AA69">
        <v>0.76</v>
      </c>
      <c r="AB69">
        <v>0.87</v>
      </c>
      <c r="AC69">
        <v>1.1000000000000001</v>
      </c>
      <c r="AD69">
        <v>1.29</v>
      </c>
      <c r="AE69">
        <v>1.37</v>
      </c>
      <c r="AF69">
        <v>1.47</v>
      </c>
      <c r="AG69">
        <v>1.56</v>
      </c>
      <c r="AH69">
        <v>1.72</v>
      </c>
      <c r="AI69">
        <v>1.81</v>
      </c>
      <c r="AJ69">
        <v>1.88</v>
      </c>
      <c r="AK69">
        <v>1.93</v>
      </c>
      <c r="AL69">
        <v>2.0299999999999998</v>
      </c>
      <c r="AM69">
        <v>2.0699999999999998</v>
      </c>
      <c r="AN69">
        <v>2.16</v>
      </c>
      <c r="AO69">
        <v>2.27</v>
      </c>
      <c r="AP69">
        <v>2.35</v>
      </c>
      <c r="AQ69">
        <v>2.4500000000000002</v>
      </c>
      <c r="AR69">
        <v>2.5099999999999998</v>
      </c>
      <c r="AS69">
        <v>2.62</v>
      </c>
      <c r="AT69">
        <v>2.73</v>
      </c>
      <c r="AU69">
        <v>2.81</v>
      </c>
    </row>
    <row r="70" spans="26:47">
      <c r="Z70">
        <v>7.58</v>
      </c>
      <c r="AA70">
        <v>0.77</v>
      </c>
      <c r="AB70">
        <v>0.87</v>
      </c>
      <c r="AC70">
        <v>1.1100000000000001</v>
      </c>
      <c r="AD70">
        <v>1.29</v>
      </c>
      <c r="AE70">
        <v>1.38</v>
      </c>
      <c r="AF70">
        <v>1.48</v>
      </c>
      <c r="AG70">
        <v>1.56</v>
      </c>
      <c r="AH70">
        <v>1.73</v>
      </c>
      <c r="AI70">
        <v>1.82</v>
      </c>
      <c r="AJ70">
        <v>1.89</v>
      </c>
      <c r="AK70">
        <v>1.94</v>
      </c>
      <c r="AL70">
        <v>2.04</v>
      </c>
      <c r="AM70">
        <v>2.0699999999999998</v>
      </c>
      <c r="AN70">
        <v>2.17</v>
      </c>
      <c r="AO70">
        <v>2.27</v>
      </c>
      <c r="AP70">
        <v>2.35</v>
      </c>
      <c r="AQ70">
        <v>2.46</v>
      </c>
      <c r="AR70">
        <v>2.52</v>
      </c>
      <c r="AS70">
        <v>2.63</v>
      </c>
      <c r="AT70">
        <v>2.73</v>
      </c>
      <c r="AU70">
        <v>2.82</v>
      </c>
    </row>
    <row r="71" spans="26:47">
      <c r="Z71">
        <v>7.67</v>
      </c>
      <c r="AA71">
        <v>0.77</v>
      </c>
      <c r="AB71">
        <v>0.88</v>
      </c>
      <c r="AC71">
        <v>1.1200000000000001</v>
      </c>
      <c r="AD71">
        <v>1.3</v>
      </c>
      <c r="AE71">
        <v>1.38</v>
      </c>
      <c r="AF71">
        <v>1.49</v>
      </c>
      <c r="AG71">
        <v>1.57</v>
      </c>
      <c r="AH71">
        <v>1.74</v>
      </c>
      <c r="AI71">
        <v>1.83</v>
      </c>
      <c r="AJ71">
        <v>1.9</v>
      </c>
      <c r="AK71">
        <v>1.95</v>
      </c>
      <c r="AL71">
        <v>2.04</v>
      </c>
      <c r="AM71">
        <v>2.08</v>
      </c>
      <c r="AN71">
        <v>2.1800000000000002</v>
      </c>
      <c r="AO71">
        <v>2.2799999999999998</v>
      </c>
      <c r="AP71">
        <v>2.36</v>
      </c>
      <c r="AQ71">
        <v>2.4700000000000002</v>
      </c>
      <c r="AR71">
        <v>2.5299999999999998</v>
      </c>
      <c r="AS71">
        <v>2.64</v>
      </c>
      <c r="AT71">
        <v>2.74</v>
      </c>
      <c r="AU71">
        <v>2.82</v>
      </c>
    </row>
    <row r="72" spans="26:47">
      <c r="Z72">
        <v>7.75</v>
      </c>
      <c r="AA72">
        <v>0.78</v>
      </c>
      <c r="AB72">
        <v>0.89</v>
      </c>
      <c r="AC72">
        <v>1.1299999999999999</v>
      </c>
      <c r="AD72">
        <v>1.31</v>
      </c>
      <c r="AE72">
        <v>1.39</v>
      </c>
      <c r="AF72">
        <v>1.49</v>
      </c>
      <c r="AG72">
        <v>1.58</v>
      </c>
      <c r="AH72">
        <v>1.74</v>
      </c>
      <c r="AI72">
        <v>1.83</v>
      </c>
      <c r="AJ72">
        <v>1.9</v>
      </c>
      <c r="AK72">
        <v>1.95</v>
      </c>
      <c r="AL72">
        <v>2.0499999999999998</v>
      </c>
      <c r="AM72">
        <v>2.08</v>
      </c>
      <c r="AN72">
        <v>2.1800000000000002</v>
      </c>
      <c r="AO72">
        <v>2.2799999999999998</v>
      </c>
      <c r="AP72">
        <v>2.37</v>
      </c>
      <c r="AQ72">
        <v>2.4700000000000002</v>
      </c>
      <c r="AR72">
        <v>2.54</v>
      </c>
      <c r="AS72">
        <v>2.65</v>
      </c>
      <c r="AT72">
        <v>2.75</v>
      </c>
      <c r="AU72">
        <v>2.83</v>
      </c>
    </row>
    <row r="73" spans="26:47">
      <c r="Z73">
        <v>7.83</v>
      </c>
      <c r="AA73">
        <v>0.79</v>
      </c>
      <c r="AB73">
        <v>0.89</v>
      </c>
      <c r="AC73">
        <v>1.1299999999999999</v>
      </c>
      <c r="AD73">
        <v>1.31</v>
      </c>
      <c r="AE73">
        <v>1.4</v>
      </c>
      <c r="AF73">
        <v>1.5</v>
      </c>
      <c r="AG73">
        <v>1.58</v>
      </c>
      <c r="AH73">
        <v>1.75</v>
      </c>
      <c r="AI73">
        <v>1.84</v>
      </c>
      <c r="AJ73">
        <v>1.91</v>
      </c>
      <c r="AK73">
        <v>1.96</v>
      </c>
      <c r="AL73">
        <v>2.06</v>
      </c>
      <c r="AM73">
        <v>2.09</v>
      </c>
      <c r="AN73">
        <v>2.19</v>
      </c>
      <c r="AO73">
        <v>2.29</v>
      </c>
      <c r="AP73">
        <v>2.37</v>
      </c>
      <c r="AQ73">
        <v>2.48</v>
      </c>
      <c r="AR73">
        <v>2.54</v>
      </c>
      <c r="AS73">
        <v>2.65</v>
      </c>
      <c r="AT73">
        <v>2.76</v>
      </c>
      <c r="AU73">
        <v>2.84</v>
      </c>
    </row>
    <row r="74" spans="26:47">
      <c r="Z74">
        <v>7.92</v>
      </c>
      <c r="AA74">
        <v>0.79</v>
      </c>
      <c r="AB74">
        <v>0.9</v>
      </c>
      <c r="AC74">
        <v>1.1399999999999999</v>
      </c>
      <c r="AD74">
        <v>1.32</v>
      </c>
      <c r="AE74">
        <v>1.4</v>
      </c>
      <c r="AF74">
        <v>1.51</v>
      </c>
      <c r="AG74">
        <v>1.59</v>
      </c>
      <c r="AH74">
        <v>1.75</v>
      </c>
      <c r="AI74">
        <v>1.84</v>
      </c>
      <c r="AJ74">
        <v>1.92</v>
      </c>
      <c r="AK74">
        <v>1.97</v>
      </c>
      <c r="AL74">
        <v>2.06</v>
      </c>
      <c r="AM74">
        <v>2.1</v>
      </c>
      <c r="AN74">
        <v>2.19</v>
      </c>
      <c r="AO74">
        <v>2.2999999999999998</v>
      </c>
      <c r="AP74">
        <v>2.38</v>
      </c>
      <c r="AQ74">
        <v>2.48</v>
      </c>
      <c r="AR74">
        <v>2.5499999999999998</v>
      </c>
      <c r="AS74">
        <v>2.66</v>
      </c>
      <c r="AT74">
        <v>2.76</v>
      </c>
      <c r="AU74">
        <v>2.84</v>
      </c>
    </row>
    <row r="75" spans="26:47">
      <c r="Z75">
        <v>8</v>
      </c>
      <c r="AA75">
        <v>0.8</v>
      </c>
      <c r="AB75">
        <v>0.91</v>
      </c>
      <c r="AC75">
        <v>1.1499999999999999</v>
      </c>
      <c r="AD75">
        <v>1.33</v>
      </c>
      <c r="AE75">
        <v>1.41</v>
      </c>
      <c r="AF75">
        <v>1.51</v>
      </c>
      <c r="AG75">
        <v>1.6</v>
      </c>
      <c r="AH75">
        <v>1.76</v>
      </c>
      <c r="AI75">
        <v>1.85</v>
      </c>
      <c r="AJ75">
        <v>1.92</v>
      </c>
      <c r="AK75">
        <v>1.98</v>
      </c>
      <c r="AL75">
        <v>2.0699999999999998</v>
      </c>
      <c r="AM75">
        <v>2.1</v>
      </c>
      <c r="AN75">
        <v>2.2000000000000002</v>
      </c>
      <c r="AO75">
        <v>2.2999999999999998</v>
      </c>
      <c r="AP75">
        <v>2.38</v>
      </c>
      <c r="AQ75">
        <v>2.4900000000000002</v>
      </c>
      <c r="AR75">
        <v>2.56</v>
      </c>
      <c r="AS75">
        <v>2.67</v>
      </c>
      <c r="AT75">
        <v>2.77</v>
      </c>
      <c r="AU75">
        <v>2.85</v>
      </c>
    </row>
    <row r="76" spans="26:47">
      <c r="Z76">
        <v>8.08</v>
      </c>
      <c r="AA76">
        <v>0.81</v>
      </c>
      <c r="AB76">
        <v>0.91</v>
      </c>
      <c r="AC76">
        <v>1.1599999999999999</v>
      </c>
      <c r="AD76">
        <v>1.33</v>
      </c>
      <c r="AE76">
        <v>1.41</v>
      </c>
      <c r="AF76">
        <v>1.52</v>
      </c>
      <c r="AG76">
        <v>1.6</v>
      </c>
      <c r="AH76">
        <v>1.76</v>
      </c>
      <c r="AI76">
        <v>1.85</v>
      </c>
      <c r="AJ76">
        <v>1.93</v>
      </c>
      <c r="AK76">
        <v>1.98</v>
      </c>
      <c r="AL76">
        <v>2.08</v>
      </c>
      <c r="AM76">
        <v>2.11</v>
      </c>
      <c r="AN76">
        <v>2.21</v>
      </c>
      <c r="AO76">
        <v>2.31</v>
      </c>
      <c r="AP76">
        <v>2.39</v>
      </c>
      <c r="AQ76">
        <v>2.5</v>
      </c>
      <c r="AR76">
        <v>2.57</v>
      </c>
      <c r="AS76">
        <v>2.68</v>
      </c>
      <c r="AT76">
        <v>2.78</v>
      </c>
      <c r="AU76">
        <v>2.86</v>
      </c>
    </row>
    <row r="77" spans="26:47">
      <c r="Z77">
        <v>8.17</v>
      </c>
      <c r="AA77">
        <v>0.81</v>
      </c>
      <c r="AB77">
        <v>0.92</v>
      </c>
      <c r="AC77">
        <v>1.1599999999999999</v>
      </c>
      <c r="AD77">
        <v>1.34</v>
      </c>
      <c r="AE77">
        <v>1.42</v>
      </c>
      <c r="AF77">
        <v>1.52</v>
      </c>
      <c r="AG77">
        <v>1.61</v>
      </c>
      <c r="AH77">
        <v>1.77</v>
      </c>
      <c r="AI77">
        <v>1.86</v>
      </c>
      <c r="AJ77">
        <v>1.94</v>
      </c>
      <c r="AK77">
        <v>1.99</v>
      </c>
      <c r="AL77">
        <v>2.08</v>
      </c>
      <c r="AM77">
        <v>2.11</v>
      </c>
      <c r="AN77">
        <v>2.21</v>
      </c>
      <c r="AO77">
        <v>2.31</v>
      </c>
      <c r="AP77">
        <v>2.39</v>
      </c>
      <c r="AQ77">
        <v>2.5</v>
      </c>
      <c r="AR77">
        <v>2.58</v>
      </c>
      <c r="AS77">
        <v>2.69</v>
      </c>
      <c r="AT77">
        <v>2.79</v>
      </c>
      <c r="AU77">
        <v>2.86</v>
      </c>
    </row>
    <row r="78" spans="26:47">
      <c r="Z78">
        <v>8.25</v>
      </c>
      <c r="AA78">
        <v>0.82</v>
      </c>
      <c r="AB78">
        <v>0.92</v>
      </c>
      <c r="AC78">
        <v>1.17</v>
      </c>
      <c r="AD78">
        <v>1.34</v>
      </c>
      <c r="AE78">
        <v>1.42</v>
      </c>
      <c r="AF78">
        <v>1.53</v>
      </c>
      <c r="AG78">
        <v>1.62</v>
      </c>
      <c r="AH78">
        <v>1.78</v>
      </c>
      <c r="AI78">
        <v>1.87</v>
      </c>
      <c r="AJ78">
        <v>1.94</v>
      </c>
      <c r="AK78">
        <v>2</v>
      </c>
      <c r="AL78">
        <v>2.09</v>
      </c>
      <c r="AM78">
        <v>2.12</v>
      </c>
      <c r="AN78">
        <v>2.2200000000000002</v>
      </c>
      <c r="AO78">
        <v>2.3199999999999998</v>
      </c>
      <c r="AP78">
        <v>2.4</v>
      </c>
      <c r="AQ78">
        <v>2.5099999999999998</v>
      </c>
      <c r="AR78">
        <v>2.59</v>
      </c>
      <c r="AS78">
        <v>2.69</v>
      </c>
      <c r="AT78">
        <v>2.8</v>
      </c>
      <c r="AU78">
        <v>2.87</v>
      </c>
    </row>
    <row r="79" spans="26:47">
      <c r="Z79">
        <v>8.33</v>
      </c>
      <c r="AA79">
        <v>0.83</v>
      </c>
      <c r="AB79">
        <v>0.93</v>
      </c>
      <c r="AC79">
        <v>1.18</v>
      </c>
      <c r="AD79">
        <v>1.35</v>
      </c>
      <c r="AE79">
        <v>1.43</v>
      </c>
      <c r="AF79">
        <v>1.53</v>
      </c>
      <c r="AG79">
        <v>1.62</v>
      </c>
      <c r="AH79">
        <v>1.78</v>
      </c>
      <c r="AI79">
        <v>1.87</v>
      </c>
      <c r="AJ79">
        <v>1.95</v>
      </c>
      <c r="AK79">
        <v>2.0099999999999998</v>
      </c>
      <c r="AL79">
        <v>2.1</v>
      </c>
      <c r="AM79">
        <v>2.13</v>
      </c>
      <c r="AN79">
        <v>2.2200000000000002</v>
      </c>
      <c r="AO79">
        <v>2.3199999999999998</v>
      </c>
      <c r="AP79">
        <v>2.4</v>
      </c>
      <c r="AQ79">
        <v>2.5099999999999998</v>
      </c>
      <c r="AR79">
        <v>2.6</v>
      </c>
      <c r="AS79">
        <v>2.7</v>
      </c>
      <c r="AT79">
        <v>2.8</v>
      </c>
      <c r="AU79">
        <v>2.88</v>
      </c>
    </row>
    <row r="80" spans="26:47">
      <c r="Z80">
        <v>8.42</v>
      </c>
      <c r="AA80">
        <v>0.83</v>
      </c>
      <c r="AB80">
        <v>0.94</v>
      </c>
      <c r="AC80">
        <v>1.18</v>
      </c>
      <c r="AD80">
        <v>1.36</v>
      </c>
      <c r="AE80">
        <v>1.44</v>
      </c>
      <c r="AF80">
        <v>1.54</v>
      </c>
      <c r="AG80">
        <v>1.63</v>
      </c>
      <c r="AH80">
        <v>1.79</v>
      </c>
      <c r="AI80">
        <v>1.88</v>
      </c>
      <c r="AJ80">
        <v>1.95</v>
      </c>
      <c r="AK80">
        <v>2.0099999999999998</v>
      </c>
      <c r="AL80">
        <v>2.1</v>
      </c>
      <c r="AM80">
        <v>2.13</v>
      </c>
      <c r="AN80">
        <v>2.23</v>
      </c>
      <c r="AO80">
        <v>2.33</v>
      </c>
      <c r="AP80">
        <v>2.41</v>
      </c>
      <c r="AQ80">
        <v>2.52</v>
      </c>
      <c r="AR80">
        <v>2.61</v>
      </c>
      <c r="AS80">
        <v>2.71</v>
      </c>
      <c r="AT80">
        <v>2.81</v>
      </c>
      <c r="AU80">
        <v>2.88</v>
      </c>
    </row>
    <row r="81" spans="26:47">
      <c r="Z81">
        <v>8.5</v>
      </c>
      <c r="AA81">
        <v>0.84</v>
      </c>
      <c r="AB81">
        <v>0.94</v>
      </c>
      <c r="AC81">
        <v>1.19</v>
      </c>
      <c r="AD81">
        <v>1.36</v>
      </c>
      <c r="AE81">
        <v>1.44</v>
      </c>
      <c r="AF81">
        <v>1.54</v>
      </c>
      <c r="AG81">
        <v>1.64</v>
      </c>
      <c r="AH81">
        <v>1.79</v>
      </c>
      <c r="AI81">
        <v>1.88</v>
      </c>
      <c r="AJ81">
        <v>1.96</v>
      </c>
      <c r="AK81">
        <v>2.02</v>
      </c>
      <c r="AL81">
        <v>2.11</v>
      </c>
      <c r="AM81">
        <v>2.14</v>
      </c>
      <c r="AN81">
        <v>2.2400000000000002</v>
      </c>
      <c r="AO81">
        <v>2.33</v>
      </c>
      <c r="AP81">
        <v>2.41</v>
      </c>
      <c r="AQ81">
        <v>2.5299999999999998</v>
      </c>
      <c r="AR81">
        <v>2.62</v>
      </c>
      <c r="AS81">
        <v>2.72</v>
      </c>
      <c r="AT81">
        <v>2.82</v>
      </c>
      <c r="AU81">
        <v>2.89</v>
      </c>
    </row>
    <row r="82" spans="26:47">
      <c r="Z82">
        <v>8.58</v>
      </c>
      <c r="AA82">
        <v>0.85</v>
      </c>
      <c r="AB82">
        <v>0.95</v>
      </c>
      <c r="AC82">
        <v>1.2</v>
      </c>
      <c r="AD82">
        <v>1.37</v>
      </c>
      <c r="AE82">
        <v>1.45</v>
      </c>
      <c r="AF82">
        <v>1.55</v>
      </c>
      <c r="AG82">
        <v>1.64</v>
      </c>
      <c r="AH82">
        <v>1.8</v>
      </c>
      <c r="AI82">
        <v>1.89</v>
      </c>
      <c r="AJ82">
        <v>1.97</v>
      </c>
      <c r="AK82">
        <v>2.0299999999999998</v>
      </c>
      <c r="AL82">
        <v>2.12</v>
      </c>
      <c r="AM82">
        <v>2.14</v>
      </c>
      <c r="AN82">
        <v>2.2400000000000002</v>
      </c>
      <c r="AO82">
        <v>2.34</v>
      </c>
      <c r="AP82">
        <v>2.41</v>
      </c>
      <c r="AQ82">
        <v>2.5299999999999998</v>
      </c>
      <c r="AR82">
        <v>2.62</v>
      </c>
      <c r="AS82">
        <v>2.72</v>
      </c>
      <c r="AT82">
        <v>2.83</v>
      </c>
      <c r="AU82">
        <v>2.9</v>
      </c>
    </row>
    <row r="83" spans="26:47">
      <c r="Z83">
        <v>8.67</v>
      </c>
      <c r="AA83">
        <v>0.85</v>
      </c>
      <c r="AB83">
        <v>0.95</v>
      </c>
      <c r="AC83">
        <v>1.21</v>
      </c>
      <c r="AD83">
        <v>1.37</v>
      </c>
      <c r="AE83">
        <v>1.45</v>
      </c>
      <c r="AF83">
        <v>1.55</v>
      </c>
      <c r="AG83">
        <v>1.65</v>
      </c>
      <c r="AH83">
        <v>1.8</v>
      </c>
      <c r="AI83">
        <v>1.89</v>
      </c>
      <c r="AJ83">
        <v>1.97</v>
      </c>
      <c r="AK83">
        <v>2.0299999999999998</v>
      </c>
      <c r="AL83">
        <v>2.12</v>
      </c>
      <c r="AM83">
        <v>2.15</v>
      </c>
      <c r="AN83">
        <v>2.25</v>
      </c>
      <c r="AO83">
        <v>2.34</v>
      </c>
      <c r="AP83">
        <v>2.42</v>
      </c>
      <c r="AQ83">
        <v>2.54</v>
      </c>
      <c r="AR83">
        <v>2.63</v>
      </c>
      <c r="AS83">
        <v>2.73</v>
      </c>
      <c r="AT83">
        <v>2.83</v>
      </c>
      <c r="AU83">
        <v>2.9</v>
      </c>
    </row>
    <row r="84" spans="26:47">
      <c r="Z84">
        <v>8.75</v>
      </c>
      <c r="AA84">
        <v>0.86</v>
      </c>
      <c r="AB84">
        <v>0.96</v>
      </c>
      <c r="AC84">
        <v>1.21</v>
      </c>
      <c r="AD84">
        <v>1.38</v>
      </c>
      <c r="AE84">
        <v>1.46</v>
      </c>
      <c r="AF84">
        <v>1.56</v>
      </c>
      <c r="AG84">
        <v>1.65</v>
      </c>
      <c r="AH84">
        <v>1.81</v>
      </c>
      <c r="AI84">
        <v>1.9</v>
      </c>
      <c r="AJ84">
        <v>1.98</v>
      </c>
      <c r="AK84">
        <v>2.04</v>
      </c>
      <c r="AL84">
        <v>2.13</v>
      </c>
      <c r="AM84">
        <v>2.15</v>
      </c>
      <c r="AN84">
        <v>2.25</v>
      </c>
      <c r="AO84">
        <v>2.35</v>
      </c>
      <c r="AP84">
        <v>2.42</v>
      </c>
      <c r="AQ84">
        <v>2.54</v>
      </c>
      <c r="AR84">
        <v>2.64</v>
      </c>
      <c r="AS84">
        <v>2.74</v>
      </c>
      <c r="AT84">
        <v>2.84</v>
      </c>
      <c r="AU84">
        <v>2.91</v>
      </c>
    </row>
    <row r="85" spans="26:47">
      <c r="Z85">
        <v>8.83</v>
      </c>
      <c r="AA85">
        <v>0.87</v>
      </c>
      <c r="AB85">
        <v>0.97</v>
      </c>
      <c r="AC85">
        <v>1.22</v>
      </c>
      <c r="AD85">
        <v>1.38</v>
      </c>
      <c r="AE85">
        <v>1.46</v>
      </c>
      <c r="AF85">
        <v>1.56</v>
      </c>
      <c r="AG85">
        <v>1.66</v>
      </c>
      <c r="AH85">
        <v>1.81</v>
      </c>
      <c r="AI85">
        <v>1.9</v>
      </c>
      <c r="AJ85">
        <v>1.98</v>
      </c>
      <c r="AK85">
        <v>2.0499999999999998</v>
      </c>
      <c r="AL85">
        <v>2.13</v>
      </c>
      <c r="AM85">
        <v>2.16</v>
      </c>
      <c r="AN85">
        <v>2.2599999999999998</v>
      </c>
      <c r="AO85">
        <v>2.35</v>
      </c>
      <c r="AP85">
        <v>2.4300000000000002</v>
      </c>
      <c r="AQ85">
        <v>2.5499999999999998</v>
      </c>
      <c r="AR85">
        <v>2.65</v>
      </c>
      <c r="AS85">
        <v>2.75</v>
      </c>
      <c r="AT85">
        <v>2.85</v>
      </c>
      <c r="AU85">
        <v>2.92</v>
      </c>
    </row>
    <row r="86" spans="26:47">
      <c r="Z86">
        <v>8.92</v>
      </c>
      <c r="AA86">
        <v>0.87</v>
      </c>
      <c r="AB86">
        <v>0.97</v>
      </c>
      <c r="AC86">
        <v>1.23</v>
      </c>
      <c r="AD86">
        <v>1.39</v>
      </c>
      <c r="AE86">
        <v>1.46</v>
      </c>
      <c r="AF86">
        <v>1.57</v>
      </c>
      <c r="AG86">
        <v>1.67</v>
      </c>
      <c r="AH86">
        <v>1.82</v>
      </c>
      <c r="AI86">
        <v>1.9</v>
      </c>
      <c r="AJ86">
        <v>1.99</v>
      </c>
      <c r="AK86">
        <v>2.0499999999999998</v>
      </c>
      <c r="AL86">
        <v>2.14</v>
      </c>
      <c r="AM86">
        <v>2.17</v>
      </c>
      <c r="AN86">
        <v>2.2599999999999998</v>
      </c>
      <c r="AO86">
        <v>2.36</v>
      </c>
      <c r="AP86">
        <v>2.4300000000000002</v>
      </c>
      <c r="AQ86">
        <v>2.5499999999999998</v>
      </c>
      <c r="AR86">
        <v>2.66</v>
      </c>
      <c r="AS86">
        <v>2.75</v>
      </c>
      <c r="AT86">
        <v>2.86</v>
      </c>
      <c r="AU86">
        <v>2.93</v>
      </c>
    </row>
    <row r="87" spans="26:47">
      <c r="Z87">
        <v>9</v>
      </c>
      <c r="AA87">
        <v>0.88</v>
      </c>
      <c r="AB87">
        <v>0.98</v>
      </c>
      <c r="AC87">
        <v>1.23</v>
      </c>
      <c r="AD87">
        <v>1.4</v>
      </c>
      <c r="AE87">
        <v>1.47</v>
      </c>
      <c r="AF87">
        <v>1.57</v>
      </c>
      <c r="AG87">
        <v>1.67</v>
      </c>
      <c r="AH87">
        <v>1.82</v>
      </c>
      <c r="AI87">
        <v>1.91</v>
      </c>
      <c r="AJ87">
        <v>2</v>
      </c>
      <c r="AK87">
        <v>2.06</v>
      </c>
      <c r="AL87">
        <v>2.15</v>
      </c>
      <c r="AM87">
        <v>2.17</v>
      </c>
      <c r="AN87">
        <v>2.27</v>
      </c>
      <c r="AO87">
        <v>2.36</v>
      </c>
      <c r="AP87">
        <v>2.4300000000000002</v>
      </c>
      <c r="AQ87">
        <v>2.56</v>
      </c>
      <c r="AR87">
        <v>2.67</v>
      </c>
      <c r="AS87">
        <v>2.76</v>
      </c>
      <c r="AT87">
        <v>2.87</v>
      </c>
      <c r="AU87">
        <v>2.93</v>
      </c>
    </row>
    <row r="88" spans="26:47">
      <c r="Z88">
        <v>9.08</v>
      </c>
      <c r="AA88">
        <v>0.89</v>
      </c>
      <c r="AB88">
        <v>0.98</v>
      </c>
      <c r="AC88">
        <v>1.24</v>
      </c>
      <c r="AD88">
        <v>1.4</v>
      </c>
      <c r="AE88">
        <v>1.47</v>
      </c>
      <c r="AF88">
        <v>1.58</v>
      </c>
      <c r="AG88">
        <v>1.68</v>
      </c>
      <c r="AH88">
        <v>1.82</v>
      </c>
      <c r="AI88">
        <v>1.91</v>
      </c>
      <c r="AJ88">
        <v>2</v>
      </c>
      <c r="AK88">
        <v>2.0699999999999998</v>
      </c>
      <c r="AL88">
        <v>2.15</v>
      </c>
      <c r="AM88">
        <v>2.1800000000000002</v>
      </c>
      <c r="AN88">
        <v>2.2799999999999998</v>
      </c>
      <c r="AO88">
        <v>2.37</v>
      </c>
      <c r="AP88">
        <v>2.44</v>
      </c>
      <c r="AQ88">
        <v>2.56</v>
      </c>
      <c r="AR88">
        <v>2.68</v>
      </c>
      <c r="AS88">
        <v>2.77</v>
      </c>
      <c r="AT88">
        <v>2.88</v>
      </c>
      <c r="AU88">
        <v>2.94</v>
      </c>
    </row>
    <row r="89" spans="26:47">
      <c r="Z89">
        <v>9.17</v>
      </c>
      <c r="AA89">
        <v>0.89</v>
      </c>
      <c r="AB89">
        <v>0.99</v>
      </c>
      <c r="AC89">
        <v>1.25</v>
      </c>
      <c r="AD89">
        <v>1.41</v>
      </c>
      <c r="AE89">
        <v>1.48</v>
      </c>
      <c r="AF89">
        <v>1.58</v>
      </c>
      <c r="AG89">
        <v>1.68</v>
      </c>
      <c r="AH89">
        <v>1.83</v>
      </c>
      <c r="AI89">
        <v>1.92</v>
      </c>
      <c r="AJ89">
        <v>2.0099999999999998</v>
      </c>
      <c r="AK89">
        <v>2.0699999999999998</v>
      </c>
      <c r="AL89">
        <v>2.16</v>
      </c>
      <c r="AM89">
        <v>2.1800000000000002</v>
      </c>
      <c r="AN89">
        <v>2.2799999999999998</v>
      </c>
      <c r="AO89">
        <v>2.37</v>
      </c>
      <c r="AP89">
        <v>2.44</v>
      </c>
      <c r="AQ89">
        <v>2.57</v>
      </c>
      <c r="AR89">
        <v>2.69</v>
      </c>
      <c r="AS89">
        <v>2.78</v>
      </c>
      <c r="AT89">
        <v>2.88</v>
      </c>
      <c r="AU89">
        <v>2.95</v>
      </c>
    </row>
    <row r="90" spans="26:47">
      <c r="Z90">
        <v>9.25</v>
      </c>
      <c r="AA90">
        <v>0.9</v>
      </c>
      <c r="AB90">
        <v>1</v>
      </c>
      <c r="AC90">
        <v>1.26</v>
      </c>
      <c r="AD90">
        <v>1.41</v>
      </c>
      <c r="AE90">
        <v>1.48</v>
      </c>
      <c r="AF90">
        <v>1.58</v>
      </c>
      <c r="AG90">
        <v>1.69</v>
      </c>
      <c r="AH90">
        <v>1.83</v>
      </c>
      <c r="AI90">
        <v>1.92</v>
      </c>
      <c r="AJ90">
        <v>2.0099999999999998</v>
      </c>
      <c r="AK90">
        <v>2.08</v>
      </c>
      <c r="AL90">
        <v>2.16</v>
      </c>
      <c r="AM90">
        <v>2.19</v>
      </c>
      <c r="AN90">
        <v>2.29</v>
      </c>
      <c r="AO90">
        <v>2.38</v>
      </c>
      <c r="AP90">
        <v>2.4500000000000002</v>
      </c>
      <c r="AQ90">
        <v>2.57</v>
      </c>
      <c r="AR90">
        <v>2.69</v>
      </c>
      <c r="AS90">
        <v>2.78</v>
      </c>
      <c r="AT90">
        <v>2.89</v>
      </c>
      <c r="AU90">
        <v>2.96</v>
      </c>
    </row>
    <row r="91" spans="26:47">
      <c r="Z91">
        <v>9.33</v>
      </c>
      <c r="AA91">
        <v>0.91</v>
      </c>
      <c r="AB91">
        <v>1</v>
      </c>
      <c r="AC91">
        <v>1.26</v>
      </c>
      <c r="AD91">
        <v>1.42</v>
      </c>
      <c r="AE91">
        <v>1.49</v>
      </c>
      <c r="AF91">
        <v>1.59</v>
      </c>
      <c r="AG91">
        <v>1.7</v>
      </c>
      <c r="AH91">
        <v>1.84</v>
      </c>
      <c r="AI91">
        <v>1.93</v>
      </c>
      <c r="AJ91">
        <v>2.02</v>
      </c>
      <c r="AK91">
        <v>2.09</v>
      </c>
      <c r="AL91">
        <v>2.17</v>
      </c>
      <c r="AM91">
        <v>2.19</v>
      </c>
      <c r="AN91">
        <v>2.29</v>
      </c>
      <c r="AO91">
        <v>2.38</v>
      </c>
      <c r="AP91">
        <v>2.4500000000000002</v>
      </c>
      <c r="AQ91">
        <v>2.58</v>
      </c>
      <c r="AR91">
        <v>2.7</v>
      </c>
      <c r="AS91">
        <v>2.79</v>
      </c>
      <c r="AT91">
        <v>2.9</v>
      </c>
      <c r="AU91">
        <v>2.97</v>
      </c>
    </row>
    <row r="92" spans="26:47">
      <c r="Z92">
        <v>9.42</v>
      </c>
      <c r="AA92">
        <v>0.91</v>
      </c>
      <c r="AB92">
        <v>1.01</v>
      </c>
      <c r="AC92">
        <v>1.27</v>
      </c>
      <c r="AD92">
        <v>1.42</v>
      </c>
      <c r="AE92">
        <v>1.49</v>
      </c>
      <c r="AF92">
        <v>1.59</v>
      </c>
      <c r="AG92">
        <v>1.7</v>
      </c>
      <c r="AH92">
        <v>1.84</v>
      </c>
      <c r="AI92">
        <v>1.93</v>
      </c>
      <c r="AJ92">
        <v>2.02</v>
      </c>
      <c r="AK92">
        <v>2.09</v>
      </c>
      <c r="AL92">
        <v>2.17</v>
      </c>
      <c r="AM92">
        <v>2.2000000000000002</v>
      </c>
      <c r="AN92">
        <v>2.2999999999999998</v>
      </c>
      <c r="AO92">
        <v>2.39</v>
      </c>
      <c r="AP92">
        <v>2.4500000000000002</v>
      </c>
      <c r="AQ92">
        <v>2.58</v>
      </c>
      <c r="AR92">
        <v>2.71</v>
      </c>
      <c r="AS92">
        <v>2.8</v>
      </c>
      <c r="AT92">
        <v>2.91</v>
      </c>
      <c r="AU92">
        <v>2.97</v>
      </c>
    </row>
    <row r="93" spans="26:47">
      <c r="Z93">
        <v>9.5</v>
      </c>
      <c r="AA93">
        <v>0.92</v>
      </c>
      <c r="AB93">
        <v>1.01</v>
      </c>
      <c r="AC93">
        <v>1.28</v>
      </c>
      <c r="AD93">
        <v>1.43</v>
      </c>
      <c r="AE93">
        <v>1.49</v>
      </c>
      <c r="AF93">
        <v>1.59</v>
      </c>
      <c r="AG93">
        <v>1.71</v>
      </c>
      <c r="AH93">
        <v>1.85</v>
      </c>
      <c r="AI93">
        <v>1.93</v>
      </c>
      <c r="AJ93">
        <v>2.0299999999999998</v>
      </c>
      <c r="AK93">
        <v>2.1</v>
      </c>
      <c r="AL93">
        <v>2.1800000000000002</v>
      </c>
      <c r="AM93">
        <v>2.2000000000000002</v>
      </c>
      <c r="AN93">
        <v>2.2999999999999998</v>
      </c>
      <c r="AO93">
        <v>2.39</v>
      </c>
      <c r="AP93">
        <v>2.46</v>
      </c>
      <c r="AQ93">
        <v>2.59</v>
      </c>
      <c r="AR93">
        <v>2.72</v>
      </c>
      <c r="AS93">
        <v>2.81</v>
      </c>
      <c r="AT93">
        <v>2.92</v>
      </c>
      <c r="AU93">
        <v>2.98</v>
      </c>
    </row>
    <row r="94" spans="26:47">
      <c r="Z94">
        <v>9.58</v>
      </c>
      <c r="AA94">
        <v>0.92</v>
      </c>
      <c r="AB94">
        <v>1.02</v>
      </c>
      <c r="AC94">
        <v>1.28</v>
      </c>
      <c r="AD94">
        <v>1.43</v>
      </c>
      <c r="AE94">
        <v>1.5</v>
      </c>
      <c r="AF94">
        <v>1.6</v>
      </c>
      <c r="AG94">
        <v>1.71</v>
      </c>
      <c r="AH94">
        <v>1.85</v>
      </c>
      <c r="AI94">
        <v>1.94</v>
      </c>
      <c r="AJ94">
        <v>2.0299999999999998</v>
      </c>
      <c r="AK94">
        <v>2.11</v>
      </c>
      <c r="AL94">
        <v>2.1800000000000002</v>
      </c>
      <c r="AM94">
        <v>2.21</v>
      </c>
      <c r="AN94">
        <v>2.31</v>
      </c>
      <c r="AO94">
        <v>2.39</v>
      </c>
      <c r="AP94">
        <v>2.46</v>
      </c>
      <c r="AQ94">
        <v>2.59</v>
      </c>
      <c r="AR94">
        <v>2.73</v>
      </c>
      <c r="AS94">
        <v>2.81</v>
      </c>
      <c r="AT94">
        <v>2.92</v>
      </c>
      <c r="AU94">
        <v>2.99</v>
      </c>
    </row>
    <row r="95" spans="26:47">
      <c r="Z95">
        <v>9.67</v>
      </c>
      <c r="AA95">
        <v>0.93</v>
      </c>
      <c r="AB95">
        <v>1.02</v>
      </c>
      <c r="AC95">
        <v>1.29</v>
      </c>
      <c r="AD95">
        <v>1.43</v>
      </c>
      <c r="AE95">
        <v>1.5</v>
      </c>
      <c r="AF95">
        <v>1.6</v>
      </c>
      <c r="AG95">
        <v>1.72</v>
      </c>
      <c r="AH95">
        <v>1.85</v>
      </c>
      <c r="AI95">
        <v>1.94</v>
      </c>
      <c r="AJ95">
        <v>2.04</v>
      </c>
      <c r="AK95">
        <v>2.11</v>
      </c>
      <c r="AL95">
        <v>2.19</v>
      </c>
      <c r="AM95">
        <v>2.21</v>
      </c>
      <c r="AN95">
        <v>2.31</v>
      </c>
      <c r="AO95">
        <v>2.4</v>
      </c>
      <c r="AP95">
        <v>2.46</v>
      </c>
      <c r="AQ95">
        <v>2.6</v>
      </c>
      <c r="AR95">
        <v>2.74</v>
      </c>
      <c r="AS95">
        <v>2.82</v>
      </c>
      <c r="AT95">
        <v>2.93</v>
      </c>
      <c r="AU95">
        <v>3</v>
      </c>
    </row>
    <row r="96" spans="26:47">
      <c r="Z96">
        <v>9.75</v>
      </c>
      <c r="AA96">
        <v>0.94</v>
      </c>
      <c r="AB96">
        <v>1.03</v>
      </c>
      <c r="AC96">
        <v>1.3</v>
      </c>
      <c r="AD96">
        <v>1.44</v>
      </c>
      <c r="AE96">
        <v>1.51</v>
      </c>
      <c r="AF96">
        <v>1.61</v>
      </c>
      <c r="AG96">
        <v>1.72</v>
      </c>
      <c r="AH96">
        <v>1.86</v>
      </c>
      <c r="AI96">
        <v>1.94</v>
      </c>
      <c r="AJ96">
        <v>2.04</v>
      </c>
      <c r="AK96">
        <v>2.12</v>
      </c>
      <c r="AL96">
        <v>2.19</v>
      </c>
      <c r="AM96">
        <v>2.2200000000000002</v>
      </c>
      <c r="AN96">
        <v>2.3199999999999998</v>
      </c>
      <c r="AO96">
        <v>2.4</v>
      </c>
      <c r="AP96">
        <v>2.4700000000000002</v>
      </c>
      <c r="AQ96">
        <v>2.6</v>
      </c>
      <c r="AR96">
        <v>2.75</v>
      </c>
      <c r="AS96">
        <v>2.83</v>
      </c>
      <c r="AT96">
        <v>2.94</v>
      </c>
      <c r="AU96">
        <v>3.01</v>
      </c>
    </row>
    <row r="97" spans="26:47">
      <c r="Z97">
        <v>9.83</v>
      </c>
      <c r="AA97">
        <v>0.94</v>
      </c>
      <c r="AB97">
        <v>1.04</v>
      </c>
      <c r="AC97">
        <v>1.3</v>
      </c>
      <c r="AD97">
        <v>1.44</v>
      </c>
      <c r="AE97">
        <v>1.51</v>
      </c>
      <c r="AF97">
        <v>1.61</v>
      </c>
      <c r="AG97">
        <v>1.73</v>
      </c>
      <c r="AH97">
        <v>1.86</v>
      </c>
      <c r="AI97">
        <v>1.95</v>
      </c>
      <c r="AJ97">
        <v>2.0499999999999998</v>
      </c>
      <c r="AK97">
        <v>2.12</v>
      </c>
      <c r="AL97">
        <v>2.2000000000000002</v>
      </c>
      <c r="AM97">
        <v>2.2200000000000002</v>
      </c>
      <c r="AN97">
        <v>2.3199999999999998</v>
      </c>
      <c r="AO97">
        <v>2.41</v>
      </c>
      <c r="AP97">
        <v>2.4700000000000002</v>
      </c>
      <c r="AQ97">
        <v>2.61</v>
      </c>
      <c r="AR97">
        <v>2.75</v>
      </c>
      <c r="AS97">
        <v>2.84</v>
      </c>
      <c r="AT97">
        <v>2.95</v>
      </c>
      <c r="AU97">
        <v>3.02</v>
      </c>
    </row>
    <row r="98" spans="26:47">
      <c r="Z98">
        <v>9.92</v>
      </c>
      <c r="AA98">
        <v>0.95</v>
      </c>
      <c r="AB98">
        <v>1.04</v>
      </c>
      <c r="AC98">
        <v>1.31</v>
      </c>
      <c r="AD98">
        <v>1.45</v>
      </c>
      <c r="AE98">
        <v>1.51</v>
      </c>
      <c r="AF98">
        <v>1.61</v>
      </c>
      <c r="AG98">
        <v>1.74</v>
      </c>
      <c r="AH98">
        <v>1.87</v>
      </c>
      <c r="AI98">
        <v>1.95</v>
      </c>
      <c r="AJ98">
        <v>2.0499999999999998</v>
      </c>
      <c r="AK98">
        <v>2.13</v>
      </c>
      <c r="AL98">
        <v>2.2000000000000002</v>
      </c>
      <c r="AM98">
        <v>2.23</v>
      </c>
      <c r="AN98">
        <v>2.33</v>
      </c>
      <c r="AO98">
        <v>2.41</v>
      </c>
      <c r="AP98">
        <v>2.4700000000000002</v>
      </c>
      <c r="AQ98">
        <v>2.61</v>
      </c>
      <c r="AR98">
        <v>2.76</v>
      </c>
      <c r="AS98">
        <v>2.84</v>
      </c>
      <c r="AT98">
        <v>2.96</v>
      </c>
      <c r="AU98">
        <v>3.03</v>
      </c>
    </row>
    <row r="99" spans="26:47">
      <c r="Z99">
        <v>10</v>
      </c>
      <c r="AA99">
        <v>0.96</v>
      </c>
      <c r="AB99">
        <v>1.05</v>
      </c>
      <c r="AC99">
        <v>1.32</v>
      </c>
      <c r="AD99">
        <v>1.45</v>
      </c>
      <c r="AE99">
        <v>1.52</v>
      </c>
      <c r="AF99">
        <v>1.61</v>
      </c>
      <c r="AG99">
        <v>1.74</v>
      </c>
      <c r="AH99">
        <v>1.87</v>
      </c>
      <c r="AI99">
        <v>1.95</v>
      </c>
      <c r="AJ99">
        <v>2.06</v>
      </c>
      <c r="AK99">
        <v>2.14</v>
      </c>
      <c r="AL99">
        <v>2.21</v>
      </c>
      <c r="AM99">
        <v>2.23</v>
      </c>
      <c r="AN99">
        <v>2.33</v>
      </c>
      <c r="AO99">
        <v>2.41</v>
      </c>
      <c r="AP99">
        <v>2.4700000000000002</v>
      </c>
      <c r="AQ99">
        <v>2.61</v>
      </c>
      <c r="AR99">
        <v>2.77</v>
      </c>
      <c r="AS99">
        <v>2.85</v>
      </c>
      <c r="AT99">
        <v>2.97</v>
      </c>
      <c r="AU99">
        <v>3.03</v>
      </c>
    </row>
    <row r="100" spans="26:47">
      <c r="Z100">
        <v>10.08</v>
      </c>
      <c r="AA100">
        <v>0.96</v>
      </c>
      <c r="AB100">
        <v>1.05</v>
      </c>
      <c r="AC100">
        <v>1.32</v>
      </c>
      <c r="AD100">
        <v>1.46</v>
      </c>
      <c r="AE100">
        <v>1.52</v>
      </c>
      <c r="AF100">
        <v>1.62</v>
      </c>
      <c r="AG100">
        <v>1.75</v>
      </c>
      <c r="AH100">
        <v>1.87</v>
      </c>
      <c r="AI100">
        <v>1.96</v>
      </c>
      <c r="AJ100">
        <v>2.06</v>
      </c>
      <c r="AK100">
        <v>2.14</v>
      </c>
      <c r="AL100">
        <v>2.21</v>
      </c>
      <c r="AM100">
        <v>2.2400000000000002</v>
      </c>
      <c r="AN100">
        <v>2.34</v>
      </c>
      <c r="AO100">
        <v>2.42</v>
      </c>
      <c r="AP100">
        <v>2.48</v>
      </c>
      <c r="AQ100">
        <v>2.62</v>
      </c>
      <c r="AR100">
        <v>2.78</v>
      </c>
      <c r="AS100">
        <v>2.86</v>
      </c>
      <c r="AT100">
        <v>2.98</v>
      </c>
      <c r="AU100">
        <v>3.04</v>
      </c>
    </row>
    <row r="101" spans="26:47">
      <c r="Z101">
        <v>10.17</v>
      </c>
      <c r="AA101">
        <v>0.97</v>
      </c>
      <c r="AB101">
        <v>1.06</v>
      </c>
      <c r="AC101">
        <v>1.33</v>
      </c>
      <c r="AD101">
        <v>1.46</v>
      </c>
      <c r="AE101">
        <v>1.52</v>
      </c>
      <c r="AF101">
        <v>1.62</v>
      </c>
      <c r="AG101">
        <v>1.75</v>
      </c>
      <c r="AH101">
        <v>1.88</v>
      </c>
      <c r="AI101">
        <v>1.96</v>
      </c>
      <c r="AJ101">
        <v>2.0699999999999998</v>
      </c>
      <c r="AK101">
        <v>2.15</v>
      </c>
      <c r="AL101">
        <v>2.2200000000000002</v>
      </c>
      <c r="AM101">
        <v>2.2400000000000002</v>
      </c>
      <c r="AN101">
        <v>2.34</v>
      </c>
      <c r="AO101">
        <v>2.42</v>
      </c>
      <c r="AP101">
        <v>2.48</v>
      </c>
      <c r="AQ101">
        <v>2.62</v>
      </c>
      <c r="AR101">
        <v>2.79</v>
      </c>
      <c r="AS101">
        <v>2.87</v>
      </c>
      <c r="AT101">
        <v>2.98</v>
      </c>
      <c r="AU101">
        <v>3.05</v>
      </c>
    </row>
    <row r="102" spans="26:47">
      <c r="Z102">
        <v>10.25</v>
      </c>
      <c r="AA102">
        <v>0.97</v>
      </c>
      <c r="AB102">
        <v>1.06</v>
      </c>
      <c r="AC102">
        <v>1.33</v>
      </c>
      <c r="AD102">
        <v>1.46</v>
      </c>
      <c r="AE102">
        <v>1.52</v>
      </c>
      <c r="AF102">
        <v>1.62</v>
      </c>
      <c r="AG102">
        <v>1.76</v>
      </c>
      <c r="AH102">
        <v>1.88</v>
      </c>
      <c r="AI102">
        <v>1.96</v>
      </c>
      <c r="AJ102">
        <v>2.0699999999999998</v>
      </c>
      <c r="AK102">
        <v>2.15</v>
      </c>
      <c r="AL102">
        <v>2.2200000000000002</v>
      </c>
      <c r="AM102">
        <v>2.25</v>
      </c>
      <c r="AN102">
        <v>2.34</v>
      </c>
      <c r="AO102">
        <v>2.42</v>
      </c>
      <c r="AP102">
        <v>2.48</v>
      </c>
      <c r="AQ102">
        <v>2.63</v>
      </c>
      <c r="AR102">
        <v>2.8</v>
      </c>
      <c r="AS102">
        <v>2.87</v>
      </c>
      <c r="AT102">
        <v>2.99</v>
      </c>
      <c r="AU102">
        <v>3.06</v>
      </c>
    </row>
    <row r="103" spans="26:47">
      <c r="Z103">
        <v>10.33</v>
      </c>
      <c r="AA103">
        <v>0.98</v>
      </c>
      <c r="AB103">
        <v>1.07</v>
      </c>
      <c r="AC103">
        <v>1.34</v>
      </c>
      <c r="AD103">
        <v>1.47</v>
      </c>
      <c r="AE103">
        <v>1.53</v>
      </c>
      <c r="AF103">
        <v>1.62</v>
      </c>
      <c r="AG103">
        <v>1.76</v>
      </c>
      <c r="AH103">
        <v>1.88</v>
      </c>
      <c r="AI103">
        <v>1.96</v>
      </c>
      <c r="AJ103">
        <v>2.08</v>
      </c>
      <c r="AK103">
        <v>2.16</v>
      </c>
      <c r="AL103">
        <v>2.23</v>
      </c>
      <c r="AM103">
        <v>2.25</v>
      </c>
      <c r="AN103">
        <v>2.35</v>
      </c>
      <c r="AO103">
        <v>2.4300000000000002</v>
      </c>
      <c r="AP103">
        <v>2.48</v>
      </c>
      <c r="AQ103">
        <v>2.63</v>
      </c>
      <c r="AR103">
        <v>2.8</v>
      </c>
      <c r="AS103">
        <v>2.88</v>
      </c>
      <c r="AT103">
        <v>3</v>
      </c>
      <c r="AU103">
        <v>3.07</v>
      </c>
    </row>
    <row r="104" spans="26:47">
      <c r="Z104">
        <v>10.42</v>
      </c>
      <c r="AA104">
        <v>0.99</v>
      </c>
      <c r="AB104">
        <v>1.08</v>
      </c>
      <c r="AC104">
        <v>1.35</v>
      </c>
      <c r="AD104">
        <v>1.47</v>
      </c>
      <c r="AE104">
        <v>1.53</v>
      </c>
      <c r="AF104">
        <v>1.63</v>
      </c>
      <c r="AG104">
        <v>1.77</v>
      </c>
      <c r="AH104">
        <v>1.89</v>
      </c>
      <c r="AI104">
        <v>1.97</v>
      </c>
      <c r="AJ104">
        <v>2.08</v>
      </c>
      <c r="AK104">
        <v>2.17</v>
      </c>
      <c r="AL104">
        <v>2.23</v>
      </c>
      <c r="AM104">
        <v>2.25</v>
      </c>
      <c r="AN104">
        <v>2.35</v>
      </c>
      <c r="AO104">
        <v>2.4300000000000002</v>
      </c>
      <c r="AP104">
        <v>2.4900000000000002</v>
      </c>
      <c r="AQ104">
        <v>2.63</v>
      </c>
      <c r="AR104">
        <v>2.81</v>
      </c>
      <c r="AS104">
        <v>2.89</v>
      </c>
      <c r="AT104">
        <v>3.01</v>
      </c>
      <c r="AU104">
        <v>3.08</v>
      </c>
    </row>
    <row r="105" spans="26:47">
      <c r="Z105">
        <v>10.5</v>
      </c>
      <c r="AA105">
        <v>0.99</v>
      </c>
      <c r="AB105">
        <v>1.08</v>
      </c>
      <c r="AC105">
        <v>1.35</v>
      </c>
      <c r="AD105">
        <v>1.48</v>
      </c>
      <c r="AE105">
        <v>1.53</v>
      </c>
      <c r="AF105">
        <v>1.63</v>
      </c>
      <c r="AG105">
        <v>1.77</v>
      </c>
      <c r="AH105">
        <v>1.89</v>
      </c>
      <c r="AI105">
        <v>1.97</v>
      </c>
      <c r="AJ105">
        <v>2.08</v>
      </c>
      <c r="AK105">
        <v>2.17</v>
      </c>
      <c r="AL105">
        <v>2.2400000000000002</v>
      </c>
      <c r="AM105">
        <v>2.2599999999999998</v>
      </c>
      <c r="AN105">
        <v>2.36</v>
      </c>
      <c r="AO105">
        <v>2.4300000000000002</v>
      </c>
      <c r="AP105">
        <v>2.4900000000000002</v>
      </c>
      <c r="AQ105">
        <v>2.64</v>
      </c>
      <c r="AR105">
        <v>2.82</v>
      </c>
      <c r="AS105">
        <v>2.9</v>
      </c>
      <c r="AT105">
        <v>3.02</v>
      </c>
      <c r="AU105">
        <v>3.09</v>
      </c>
    </row>
    <row r="106" spans="26:47">
      <c r="Z106">
        <v>10.58</v>
      </c>
      <c r="AA106">
        <v>1</v>
      </c>
      <c r="AB106">
        <v>1.0900000000000001</v>
      </c>
      <c r="AC106">
        <v>1.36</v>
      </c>
      <c r="AD106">
        <v>1.48</v>
      </c>
      <c r="AE106">
        <v>1.54</v>
      </c>
      <c r="AF106">
        <v>1.63</v>
      </c>
      <c r="AG106">
        <v>1.78</v>
      </c>
      <c r="AH106">
        <v>1.89</v>
      </c>
      <c r="AI106">
        <v>1.97</v>
      </c>
      <c r="AJ106">
        <v>2.09</v>
      </c>
      <c r="AK106">
        <v>2.1800000000000002</v>
      </c>
      <c r="AL106">
        <v>2.2400000000000002</v>
      </c>
      <c r="AM106">
        <v>2.2599999999999998</v>
      </c>
      <c r="AN106">
        <v>2.36</v>
      </c>
      <c r="AO106">
        <v>2.44</v>
      </c>
      <c r="AP106">
        <v>2.4900000000000002</v>
      </c>
      <c r="AQ106">
        <v>2.64</v>
      </c>
      <c r="AR106">
        <v>2.83</v>
      </c>
      <c r="AS106">
        <v>2.9</v>
      </c>
      <c r="AT106">
        <v>3.03</v>
      </c>
      <c r="AU106">
        <v>3.1</v>
      </c>
    </row>
    <row r="107" spans="26:47">
      <c r="Z107">
        <v>10.67</v>
      </c>
      <c r="AA107">
        <v>1.01</v>
      </c>
      <c r="AB107">
        <v>1.0900000000000001</v>
      </c>
      <c r="AC107">
        <v>1.37</v>
      </c>
      <c r="AD107">
        <v>1.48</v>
      </c>
      <c r="AE107">
        <v>1.54</v>
      </c>
      <c r="AF107">
        <v>1.63</v>
      </c>
      <c r="AG107">
        <v>1.78</v>
      </c>
      <c r="AH107">
        <v>1.89</v>
      </c>
      <c r="AI107">
        <v>1.97</v>
      </c>
      <c r="AJ107">
        <v>2.09</v>
      </c>
      <c r="AK107">
        <v>2.1800000000000002</v>
      </c>
      <c r="AL107">
        <v>2.2400000000000002</v>
      </c>
      <c r="AM107">
        <v>2.27</v>
      </c>
      <c r="AN107">
        <v>2.37</v>
      </c>
      <c r="AO107">
        <v>2.44</v>
      </c>
      <c r="AP107">
        <v>2.4900000000000002</v>
      </c>
      <c r="AQ107">
        <v>2.64</v>
      </c>
      <c r="AR107">
        <v>2.84</v>
      </c>
      <c r="AS107">
        <v>2.91</v>
      </c>
      <c r="AT107">
        <v>3.04</v>
      </c>
      <c r="AU107">
        <v>3.11</v>
      </c>
    </row>
    <row r="108" spans="26:47">
      <c r="Z108">
        <v>10.75</v>
      </c>
      <c r="AA108">
        <v>1.01</v>
      </c>
      <c r="AB108">
        <v>1.1000000000000001</v>
      </c>
      <c r="AC108">
        <v>1.37</v>
      </c>
      <c r="AD108">
        <v>1.49</v>
      </c>
      <c r="AE108">
        <v>1.54</v>
      </c>
      <c r="AF108">
        <v>1.63</v>
      </c>
      <c r="AG108">
        <v>1.79</v>
      </c>
      <c r="AH108">
        <v>1.9</v>
      </c>
      <c r="AI108">
        <v>1.98</v>
      </c>
      <c r="AJ108">
        <v>2.1</v>
      </c>
      <c r="AK108">
        <v>2.19</v>
      </c>
      <c r="AL108">
        <v>2.25</v>
      </c>
      <c r="AM108">
        <v>2.27</v>
      </c>
      <c r="AN108">
        <v>2.37</v>
      </c>
      <c r="AO108">
        <v>2.44</v>
      </c>
      <c r="AP108">
        <v>2.5</v>
      </c>
      <c r="AQ108">
        <v>2.65</v>
      </c>
      <c r="AR108">
        <v>2.85</v>
      </c>
      <c r="AS108">
        <v>2.92</v>
      </c>
      <c r="AT108">
        <v>3.05</v>
      </c>
      <c r="AU108">
        <v>3.12</v>
      </c>
    </row>
    <row r="109" spans="26:47">
      <c r="Z109">
        <v>10.83</v>
      </c>
      <c r="AA109">
        <v>1.02</v>
      </c>
      <c r="AB109">
        <v>1.1000000000000001</v>
      </c>
      <c r="AC109">
        <v>1.38</v>
      </c>
      <c r="AD109">
        <v>1.49</v>
      </c>
      <c r="AE109">
        <v>1.54</v>
      </c>
      <c r="AF109">
        <v>1.64</v>
      </c>
      <c r="AG109">
        <v>1.79</v>
      </c>
      <c r="AH109">
        <v>1.9</v>
      </c>
      <c r="AI109">
        <v>1.98</v>
      </c>
      <c r="AJ109">
        <v>2.1</v>
      </c>
      <c r="AK109">
        <v>2.19</v>
      </c>
      <c r="AL109">
        <v>2.25</v>
      </c>
      <c r="AM109">
        <v>2.2799999999999998</v>
      </c>
      <c r="AN109">
        <v>2.37</v>
      </c>
      <c r="AO109">
        <v>2.4500000000000002</v>
      </c>
      <c r="AP109">
        <v>2.5</v>
      </c>
      <c r="AQ109">
        <v>2.65</v>
      </c>
      <c r="AR109">
        <v>2.85</v>
      </c>
      <c r="AS109">
        <v>2.93</v>
      </c>
      <c r="AT109">
        <v>3.05</v>
      </c>
      <c r="AU109">
        <v>3.13</v>
      </c>
    </row>
    <row r="110" spans="26:47">
      <c r="Z110">
        <v>10.92</v>
      </c>
      <c r="AA110">
        <v>1.02</v>
      </c>
      <c r="AB110">
        <v>1.1100000000000001</v>
      </c>
      <c r="AC110">
        <v>1.38</v>
      </c>
      <c r="AD110">
        <v>1.49</v>
      </c>
      <c r="AE110">
        <v>1.55</v>
      </c>
      <c r="AF110">
        <v>1.64</v>
      </c>
      <c r="AG110">
        <v>1.8</v>
      </c>
      <c r="AH110">
        <v>1.9</v>
      </c>
      <c r="AI110">
        <v>1.98</v>
      </c>
      <c r="AJ110">
        <v>2.1</v>
      </c>
      <c r="AK110">
        <v>2.2000000000000002</v>
      </c>
      <c r="AL110">
        <v>2.2599999999999998</v>
      </c>
      <c r="AM110">
        <v>2.2799999999999998</v>
      </c>
      <c r="AN110">
        <v>2.38</v>
      </c>
      <c r="AO110">
        <v>2.4500000000000002</v>
      </c>
      <c r="AP110">
        <v>2.5</v>
      </c>
      <c r="AQ110">
        <v>2.65</v>
      </c>
      <c r="AR110">
        <v>2.86</v>
      </c>
      <c r="AS110">
        <v>2.93</v>
      </c>
      <c r="AT110">
        <v>3.06</v>
      </c>
      <c r="AU110">
        <v>3.14</v>
      </c>
    </row>
    <row r="111" spans="26:47">
      <c r="Z111">
        <v>11</v>
      </c>
      <c r="AA111">
        <v>1.03</v>
      </c>
      <c r="AB111">
        <v>1.1200000000000001</v>
      </c>
      <c r="AC111">
        <v>1.39</v>
      </c>
      <c r="AD111">
        <v>1.5</v>
      </c>
      <c r="AE111">
        <v>1.55</v>
      </c>
      <c r="AF111">
        <v>1.64</v>
      </c>
      <c r="AG111">
        <v>1.8</v>
      </c>
      <c r="AH111">
        <v>1.9</v>
      </c>
      <c r="AI111">
        <v>1.98</v>
      </c>
      <c r="AJ111">
        <v>2.11</v>
      </c>
      <c r="AK111">
        <v>2.2000000000000002</v>
      </c>
      <c r="AL111">
        <v>2.2599999999999998</v>
      </c>
      <c r="AM111">
        <v>2.2799999999999998</v>
      </c>
      <c r="AN111">
        <v>2.38</v>
      </c>
      <c r="AO111">
        <v>2.4500000000000002</v>
      </c>
      <c r="AP111">
        <v>2.5</v>
      </c>
      <c r="AQ111">
        <v>2.66</v>
      </c>
      <c r="AR111">
        <v>2.87</v>
      </c>
      <c r="AS111">
        <v>2.94</v>
      </c>
      <c r="AT111">
        <v>3.07</v>
      </c>
      <c r="AU111">
        <v>3.15</v>
      </c>
    </row>
    <row r="112" spans="26:47">
      <c r="Z112">
        <v>11.08</v>
      </c>
      <c r="AA112">
        <v>1.03</v>
      </c>
      <c r="AB112">
        <v>1.1200000000000001</v>
      </c>
      <c r="AC112">
        <v>1.4</v>
      </c>
      <c r="AD112">
        <v>1.5</v>
      </c>
      <c r="AE112">
        <v>1.55</v>
      </c>
      <c r="AF112">
        <v>1.64</v>
      </c>
      <c r="AG112">
        <v>1.81</v>
      </c>
      <c r="AH112">
        <v>1.91</v>
      </c>
      <c r="AI112">
        <v>1.98</v>
      </c>
      <c r="AJ112">
        <v>2.11</v>
      </c>
      <c r="AK112">
        <v>2.21</v>
      </c>
      <c r="AL112">
        <v>2.2599999999999998</v>
      </c>
      <c r="AM112">
        <v>2.29</v>
      </c>
      <c r="AN112">
        <v>2.39</v>
      </c>
      <c r="AO112">
        <v>2.4500000000000002</v>
      </c>
      <c r="AP112">
        <v>2.5</v>
      </c>
      <c r="AQ112">
        <v>2.66</v>
      </c>
      <c r="AR112">
        <v>2.88</v>
      </c>
      <c r="AS112">
        <v>2.95</v>
      </c>
      <c r="AT112">
        <v>3.08</v>
      </c>
      <c r="AU112">
        <v>3.16</v>
      </c>
    </row>
    <row r="113" spans="26:47">
      <c r="Z113">
        <v>11.17</v>
      </c>
      <c r="AA113">
        <v>1.04</v>
      </c>
      <c r="AB113">
        <v>1.1299999999999999</v>
      </c>
      <c r="AC113">
        <v>1.4</v>
      </c>
      <c r="AD113">
        <v>1.5</v>
      </c>
      <c r="AE113">
        <v>1.55</v>
      </c>
      <c r="AF113">
        <v>1.64</v>
      </c>
      <c r="AG113">
        <v>1.81</v>
      </c>
      <c r="AH113">
        <v>1.91</v>
      </c>
      <c r="AI113">
        <v>1.99</v>
      </c>
      <c r="AJ113">
        <v>2.12</v>
      </c>
      <c r="AK113">
        <v>2.21</v>
      </c>
      <c r="AL113">
        <v>2.27</v>
      </c>
      <c r="AM113">
        <v>2.29</v>
      </c>
      <c r="AN113">
        <v>2.39</v>
      </c>
      <c r="AO113">
        <v>2.46</v>
      </c>
      <c r="AP113">
        <v>2.5</v>
      </c>
      <c r="AQ113">
        <v>2.66</v>
      </c>
      <c r="AR113">
        <v>2.89</v>
      </c>
      <c r="AS113">
        <v>2.95</v>
      </c>
      <c r="AT113">
        <v>3.09</v>
      </c>
      <c r="AU113">
        <v>3.17</v>
      </c>
    </row>
    <row r="114" spans="26:47">
      <c r="Z114">
        <v>11.25</v>
      </c>
      <c r="AA114">
        <v>1.05</v>
      </c>
      <c r="AB114">
        <v>1.1299999999999999</v>
      </c>
      <c r="AC114">
        <v>1.41</v>
      </c>
      <c r="AD114">
        <v>1.51</v>
      </c>
      <c r="AE114">
        <v>1.55</v>
      </c>
      <c r="AF114">
        <v>1.64</v>
      </c>
      <c r="AG114">
        <v>1.82</v>
      </c>
      <c r="AH114">
        <v>1.91</v>
      </c>
      <c r="AI114">
        <v>1.99</v>
      </c>
      <c r="AJ114">
        <v>2.12</v>
      </c>
      <c r="AK114">
        <v>2.2200000000000002</v>
      </c>
      <c r="AL114">
        <v>2.27</v>
      </c>
      <c r="AM114">
        <v>2.2999999999999998</v>
      </c>
      <c r="AN114">
        <v>2.39</v>
      </c>
      <c r="AO114">
        <v>2.46</v>
      </c>
      <c r="AP114">
        <v>2.5</v>
      </c>
      <c r="AQ114">
        <v>2.66</v>
      </c>
      <c r="AR114">
        <v>2.9</v>
      </c>
      <c r="AS114">
        <v>2.96</v>
      </c>
      <c r="AT114">
        <v>3.1</v>
      </c>
      <c r="AU114">
        <v>3.18</v>
      </c>
    </row>
    <row r="115" spans="26:47">
      <c r="Z115">
        <v>11.33</v>
      </c>
      <c r="AA115">
        <v>1.05</v>
      </c>
      <c r="AB115">
        <v>1.1399999999999999</v>
      </c>
      <c r="AC115">
        <v>1.41</v>
      </c>
      <c r="AD115">
        <v>1.51</v>
      </c>
      <c r="AE115">
        <v>1.55</v>
      </c>
      <c r="AF115">
        <v>1.64</v>
      </c>
      <c r="AG115">
        <v>1.82</v>
      </c>
      <c r="AH115">
        <v>1.91</v>
      </c>
      <c r="AI115">
        <v>1.99</v>
      </c>
      <c r="AJ115">
        <v>2.12</v>
      </c>
      <c r="AK115">
        <v>2.2200000000000002</v>
      </c>
      <c r="AL115">
        <v>2.2799999999999998</v>
      </c>
      <c r="AM115">
        <v>2.2999999999999998</v>
      </c>
      <c r="AN115">
        <v>2.4</v>
      </c>
      <c r="AO115">
        <v>2.46</v>
      </c>
      <c r="AP115">
        <v>2.5099999999999998</v>
      </c>
      <c r="AQ115">
        <v>2.67</v>
      </c>
      <c r="AR115">
        <v>2.9</v>
      </c>
      <c r="AS115">
        <v>2.97</v>
      </c>
      <c r="AT115">
        <v>3.11</v>
      </c>
      <c r="AU115">
        <v>3.19</v>
      </c>
    </row>
    <row r="116" spans="26:47">
      <c r="Z116">
        <v>11.42</v>
      </c>
      <c r="AA116">
        <v>1.06</v>
      </c>
      <c r="AB116">
        <v>1.1399999999999999</v>
      </c>
      <c r="AC116">
        <v>1.42</v>
      </c>
      <c r="AD116">
        <v>1.51</v>
      </c>
      <c r="AE116">
        <v>1.56</v>
      </c>
      <c r="AF116">
        <v>1.65</v>
      </c>
      <c r="AG116">
        <v>1.83</v>
      </c>
      <c r="AH116">
        <v>1.92</v>
      </c>
      <c r="AI116">
        <v>1.99</v>
      </c>
      <c r="AJ116">
        <v>2.13</v>
      </c>
      <c r="AK116">
        <v>2.23</v>
      </c>
      <c r="AL116">
        <v>2.2799999999999998</v>
      </c>
      <c r="AM116">
        <v>2.2999999999999998</v>
      </c>
      <c r="AN116">
        <v>2.4</v>
      </c>
      <c r="AO116">
        <v>2.46</v>
      </c>
      <c r="AP116">
        <v>2.5099999999999998</v>
      </c>
      <c r="AQ116">
        <v>2.67</v>
      </c>
      <c r="AR116">
        <v>2.91</v>
      </c>
      <c r="AS116">
        <v>2.98</v>
      </c>
      <c r="AT116">
        <v>3.12</v>
      </c>
      <c r="AU116">
        <v>3.2</v>
      </c>
    </row>
    <row r="117" spans="26:47">
      <c r="Z117">
        <v>11.5</v>
      </c>
      <c r="AA117">
        <v>1.06</v>
      </c>
      <c r="AB117">
        <v>1.1499999999999999</v>
      </c>
      <c r="AC117">
        <v>1.43</v>
      </c>
      <c r="AD117">
        <v>1.52</v>
      </c>
      <c r="AE117">
        <v>1.56</v>
      </c>
      <c r="AF117">
        <v>1.65</v>
      </c>
      <c r="AG117">
        <v>1.83</v>
      </c>
      <c r="AH117">
        <v>1.92</v>
      </c>
      <c r="AI117">
        <v>1.99</v>
      </c>
      <c r="AJ117">
        <v>2.13</v>
      </c>
      <c r="AK117">
        <v>2.23</v>
      </c>
      <c r="AL117">
        <v>2.2799999999999998</v>
      </c>
      <c r="AM117">
        <v>2.31</v>
      </c>
      <c r="AN117">
        <v>2.4</v>
      </c>
      <c r="AO117">
        <v>2.46</v>
      </c>
      <c r="AP117">
        <v>2.5099999999999998</v>
      </c>
      <c r="AQ117">
        <v>2.67</v>
      </c>
      <c r="AR117">
        <v>2.92</v>
      </c>
      <c r="AS117">
        <v>2.98</v>
      </c>
      <c r="AT117">
        <v>3.13</v>
      </c>
      <c r="AU117">
        <v>3.21</v>
      </c>
    </row>
    <row r="118" spans="26:47">
      <c r="Z118">
        <v>11.58</v>
      </c>
      <c r="AA118">
        <v>1.07</v>
      </c>
      <c r="AB118">
        <v>1.1499999999999999</v>
      </c>
      <c r="AC118">
        <v>1.43</v>
      </c>
      <c r="AD118">
        <v>1.52</v>
      </c>
      <c r="AE118">
        <v>1.56</v>
      </c>
      <c r="AF118">
        <v>1.65</v>
      </c>
      <c r="AG118">
        <v>1.84</v>
      </c>
      <c r="AH118">
        <v>1.92</v>
      </c>
      <c r="AI118">
        <v>1.99</v>
      </c>
      <c r="AJ118">
        <v>2.13</v>
      </c>
      <c r="AK118">
        <v>2.2400000000000002</v>
      </c>
      <c r="AL118">
        <v>2.29</v>
      </c>
      <c r="AM118">
        <v>2.31</v>
      </c>
      <c r="AN118">
        <v>2.41</v>
      </c>
      <c r="AO118">
        <v>2.4700000000000002</v>
      </c>
      <c r="AP118">
        <v>2.5099999999999998</v>
      </c>
      <c r="AQ118">
        <v>2.67</v>
      </c>
      <c r="AR118">
        <v>2.93</v>
      </c>
      <c r="AS118">
        <v>2.99</v>
      </c>
      <c r="AT118">
        <v>3.14</v>
      </c>
      <c r="AU118">
        <v>3.23</v>
      </c>
    </row>
    <row r="119" spans="26:47">
      <c r="Z119">
        <v>11.67</v>
      </c>
      <c r="AA119">
        <v>1.08</v>
      </c>
      <c r="AB119">
        <v>1.1599999999999999</v>
      </c>
      <c r="AC119">
        <v>1.44</v>
      </c>
      <c r="AD119">
        <v>1.52</v>
      </c>
      <c r="AE119">
        <v>1.56</v>
      </c>
      <c r="AF119">
        <v>1.65</v>
      </c>
      <c r="AG119">
        <v>1.84</v>
      </c>
      <c r="AH119">
        <v>1.92</v>
      </c>
      <c r="AI119">
        <v>1.99</v>
      </c>
      <c r="AJ119">
        <v>2.14</v>
      </c>
      <c r="AK119">
        <v>2.2400000000000002</v>
      </c>
      <c r="AL119">
        <v>2.29</v>
      </c>
      <c r="AM119">
        <v>2.31</v>
      </c>
      <c r="AN119">
        <v>2.41</v>
      </c>
      <c r="AO119">
        <v>2.4700000000000002</v>
      </c>
      <c r="AP119">
        <v>2.5099999999999998</v>
      </c>
      <c r="AQ119">
        <v>2.68</v>
      </c>
      <c r="AR119">
        <v>2.94</v>
      </c>
      <c r="AS119">
        <v>3</v>
      </c>
      <c r="AT119">
        <v>3.14</v>
      </c>
      <c r="AU119">
        <v>3.24</v>
      </c>
    </row>
    <row r="120" spans="26:47">
      <c r="Z120">
        <v>11.75</v>
      </c>
      <c r="AA120">
        <v>1.08</v>
      </c>
      <c r="AB120">
        <v>1.1599999999999999</v>
      </c>
      <c r="AC120">
        <v>1.44</v>
      </c>
      <c r="AD120">
        <v>1.52</v>
      </c>
      <c r="AE120">
        <v>1.56</v>
      </c>
      <c r="AF120">
        <v>1.65</v>
      </c>
      <c r="AG120">
        <v>1.85</v>
      </c>
      <c r="AH120">
        <v>1.92</v>
      </c>
      <c r="AI120">
        <v>1.99</v>
      </c>
      <c r="AJ120">
        <v>2.14</v>
      </c>
      <c r="AK120">
        <v>2.25</v>
      </c>
      <c r="AL120">
        <v>2.29</v>
      </c>
      <c r="AM120">
        <v>2.3199999999999998</v>
      </c>
      <c r="AN120">
        <v>2.42</v>
      </c>
      <c r="AO120">
        <v>2.4700000000000002</v>
      </c>
      <c r="AP120">
        <v>2.5099999999999998</v>
      </c>
      <c r="AQ120">
        <v>2.68</v>
      </c>
      <c r="AR120">
        <v>2.94</v>
      </c>
      <c r="AS120">
        <v>3.01</v>
      </c>
      <c r="AT120">
        <v>3.15</v>
      </c>
      <c r="AU120">
        <v>3.25</v>
      </c>
    </row>
    <row r="121" spans="26:47">
      <c r="Z121">
        <v>11.83</v>
      </c>
      <c r="AA121">
        <v>1.0900000000000001</v>
      </c>
      <c r="AB121">
        <v>1.17</v>
      </c>
      <c r="AC121">
        <v>1.45</v>
      </c>
      <c r="AD121">
        <v>1.53</v>
      </c>
      <c r="AE121">
        <v>1.56</v>
      </c>
      <c r="AF121">
        <v>1.65</v>
      </c>
      <c r="AG121">
        <v>1.85</v>
      </c>
      <c r="AH121">
        <v>1.93</v>
      </c>
      <c r="AI121">
        <v>2</v>
      </c>
      <c r="AJ121">
        <v>2.14</v>
      </c>
      <c r="AK121">
        <v>2.25</v>
      </c>
      <c r="AL121">
        <v>2.2999999999999998</v>
      </c>
      <c r="AM121">
        <v>2.3199999999999998</v>
      </c>
      <c r="AN121">
        <v>2.42</v>
      </c>
      <c r="AO121">
        <v>2.4700000000000002</v>
      </c>
      <c r="AP121">
        <v>2.5099999999999998</v>
      </c>
      <c r="AQ121">
        <v>2.68</v>
      </c>
      <c r="AR121">
        <v>2.95</v>
      </c>
      <c r="AS121">
        <v>3.01</v>
      </c>
      <c r="AT121">
        <v>3.16</v>
      </c>
      <c r="AU121">
        <v>3.26</v>
      </c>
    </row>
    <row r="122" spans="26:47">
      <c r="Z122">
        <v>11.92</v>
      </c>
      <c r="AA122">
        <v>1.0900000000000001</v>
      </c>
      <c r="AB122">
        <v>1.17</v>
      </c>
      <c r="AC122">
        <v>1.45</v>
      </c>
      <c r="AD122">
        <v>1.53</v>
      </c>
      <c r="AE122">
        <v>1.56</v>
      </c>
      <c r="AF122">
        <v>1.65</v>
      </c>
      <c r="AG122">
        <v>1.86</v>
      </c>
      <c r="AH122">
        <v>1.93</v>
      </c>
      <c r="AI122">
        <v>2</v>
      </c>
      <c r="AJ122">
        <v>2.15</v>
      </c>
      <c r="AK122">
        <v>2.2599999999999998</v>
      </c>
      <c r="AL122">
        <v>2.2999999999999998</v>
      </c>
      <c r="AM122">
        <v>2.33</v>
      </c>
      <c r="AN122">
        <v>2.42</v>
      </c>
      <c r="AO122">
        <v>2.4700000000000002</v>
      </c>
      <c r="AP122">
        <v>2.5099999999999998</v>
      </c>
      <c r="AQ122">
        <v>2.68</v>
      </c>
      <c r="AR122">
        <v>2.96</v>
      </c>
      <c r="AS122">
        <v>3.02</v>
      </c>
      <c r="AT122">
        <v>3.17</v>
      </c>
      <c r="AU122">
        <v>3.27</v>
      </c>
    </row>
    <row r="123" spans="26:47">
      <c r="Z123">
        <v>12</v>
      </c>
      <c r="AA123">
        <v>1.1000000000000001</v>
      </c>
      <c r="AB123">
        <v>1.18</v>
      </c>
      <c r="AC123">
        <v>1.46</v>
      </c>
      <c r="AD123">
        <v>1.53</v>
      </c>
      <c r="AE123">
        <v>1.56</v>
      </c>
      <c r="AF123">
        <v>1.65</v>
      </c>
      <c r="AG123">
        <v>1.86</v>
      </c>
      <c r="AH123">
        <v>1.93</v>
      </c>
      <c r="AI123">
        <v>2</v>
      </c>
      <c r="AJ123">
        <v>2.15</v>
      </c>
      <c r="AK123">
        <v>2.2599999999999998</v>
      </c>
      <c r="AL123">
        <v>2.2999999999999998</v>
      </c>
      <c r="AM123">
        <v>2.33</v>
      </c>
      <c r="AN123">
        <v>2.42</v>
      </c>
      <c r="AO123">
        <v>2.48</v>
      </c>
      <c r="AP123">
        <v>2.5099999999999998</v>
      </c>
      <c r="AQ123">
        <v>2.68</v>
      </c>
      <c r="AR123">
        <v>2.97</v>
      </c>
      <c r="AS123">
        <v>3.03</v>
      </c>
      <c r="AT123">
        <v>3.18</v>
      </c>
      <c r="AU123">
        <v>3.28</v>
      </c>
    </row>
  </sheetData>
  <mergeCells count="1">
    <mergeCell ref="B1:V1"/>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9"/>
  <dimension ref="A1:AS123"/>
  <sheetViews>
    <sheetView topLeftCell="AD44" workbookViewId="0">
      <selection activeCell="AS70" sqref="AS70:AS123"/>
    </sheetView>
  </sheetViews>
  <sheetFormatPr baseColWidth="10" defaultColWidth="11" defaultRowHeight="16"/>
  <cols>
    <col min="2" max="22" width="5.1640625" customWidth="1"/>
  </cols>
  <sheetData>
    <row r="1" spans="1:45" ht="31" thickBot="1">
      <c r="A1" s="16" t="s">
        <v>78</v>
      </c>
      <c r="B1" s="333" t="s">
        <v>9</v>
      </c>
      <c r="C1" s="334"/>
      <c r="D1" s="334"/>
      <c r="E1" s="334"/>
      <c r="F1" s="334"/>
      <c r="G1" s="334"/>
      <c r="H1" s="334"/>
      <c r="I1" s="334"/>
      <c r="J1" s="334"/>
      <c r="K1" s="334"/>
      <c r="L1" s="334"/>
      <c r="M1" s="334"/>
      <c r="N1" s="334"/>
      <c r="O1" s="334"/>
      <c r="P1" s="334"/>
      <c r="Q1" s="334"/>
      <c r="R1" s="334"/>
      <c r="S1" s="334"/>
      <c r="T1" s="335"/>
    </row>
    <row r="2" spans="1:45" ht="17" thickBot="1">
      <c r="A2" s="17" t="s">
        <v>5</v>
      </c>
      <c r="B2" s="18">
        <v>3</v>
      </c>
      <c r="C2" s="55">
        <v>5</v>
      </c>
      <c r="D2" s="19">
        <v>10</v>
      </c>
      <c r="E2" s="55">
        <v>15</v>
      </c>
      <c r="F2" s="19">
        <v>20</v>
      </c>
      <c r="G2" s="55">
        <v>25</v>
      </c>
      <c r="H2" s="19">
        <v>30</v>
      </c>
      <c r="I2" s="55">
        <v>35</v>
      </c>
      <c r="J2" s="19">
        <v>40</v>
      </c>
      <c r="K2" s="55">
        <v>45</v>
      </c>
      <c r="L2" s="19">
        <v>50</v>
      </c>
      <c r="M2" s="55">
        <v>55</v>
      </c>
      <c r="N2" s="19">
        <v>60</v>
      </c>
      <c r="O2" s="55">
        <v>65</v>
      </c>
      <c r="P2" s="19">
        <v>70</v>
      </c>
      <c r="Q2" s="55">
        <v>75</v>
      </c>
      <c r="R2" s="19">
        <v>80</v>
      </c>
      <c r="S2" s="55">
        <v>85</v>
      </c>
      <c r="T2" s="20">
        <v>89</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89</v>
      </c>
    </row>
    <row r="3" spans="1:45">
      <c r="A3" s="21" t="s">
        <v>21</v>
      </c>
      <c r="B3" s="32">
        <v>44.4</v>
      </c>
      <c r="C3" s="33">
        <v>46.1</v>
      </c>
      <c r="D3" s="32">
        <v>49.8</v>
      </c>
      <c r="E3" s="33">
        <v>51.2</v>
      </c>
      <c r="F3" s="32">
        <v>55.3</v>
      </c>
      <c r="G3" s="33">
        <v>56.9</v>
      </c>
      <c r="H3" s="32">
        <v>58</v>
      </c>
      <c r="I3" s="33">
        <v>58.9</v>
      </c>
      <c r="J3" s="32">
        <v>59.1</v>
      </c>
      <c r="K3" s="33">
        <v>59.8</v>
      </c>
      <c r="L3" s="32">
        <v>61.8</v>
      </c>
      <c r="M3" s="33">
        <v>63.8</v>
      </c>
      <c r="N3" s="32">
        <v>65.599999999999994</v>
      </c>
      <c r="O3" s="33">
        <v>66.5</v>
      </c>
      <c r="P3" s="32">
        <v>71.3</v>
      </c>
      <c r="Q3" s="33">
        <v>73.099999999999994</v>
      </c>
      <c r="R3" s="32">
        <v>76.099999999999994</v>
      </c>
      <c r="S3" s="33">
        <v>77.3</v>
      </c>
      <c r="T3" s="34">
        <v>80.400000000000006</v>
      </c>
      <c r="U3" t="s">
        <v>20</v>
      </c>
      <c r="V3" t="s">
        <v>20</v>
      </c>
      <c r="Z3">
        <v>2</v>
      </c>
      <c r="AA3">
        <v>47.31</v>
      </c>
      <c r="AB3">
        <v>49.31</v>
      </c>
      <c r="AC3">
        <v>52.46</v>
      </c>
      <c r="AD3">
        <v>54.67</v>
      </c>
      <c r="AE3">
        <v>57.58</v>
      </c>
      <c r="AF3">
        <v>59.08</v>
      </c>
      <c r="AG3">
        <v>60.39</v>
      </c>
      <c r="AH3">
        <v>61.38</v>
      </c>
      <c r="AI3">
        <v>62.02</v>
      </c>
      <c r="AJ3">
        <v>63.05</v>
      </c>
      <c r="AK3">
        <v>64.959999999999994</v>
      </c>
      <c r="AL3">
        <v>66.86</v>
      </c>
      <c r="AM3">
        <v>68.900000000000006</v>
      </c>
      <c r="AN3">
        <v>70.040000000000006</v>
      </c>
      <c r="AO3">
        <v>73.91</v>
      </c>
      <c r="AP3">
        <v>77.19</v>
      </c>
      <c r="AQ3">
        <v>78.8</v>
      </c>
      <c r="AR3">
        <v>81.98</v>
      </c>
      <c r="AS3">
        <v>87.96</v>
      </c>
    </row>
    <row r="4" spans="1:45">
      <c r="A4" s="21" t="s">
        <v>22</v>
      </c>
      <c r="B4" s="32">
        <v>45</v>
      </c>
      <c r="C4" s="33">
        <v>46.8</v>
      </c>
      <c r="D4" s="32">
        <v>50.3</v>
      </c>
      <c r="E4" s="33">
        <v>51.9</v>
      </c>
      <c r="F4" s="32">
        <v>55.8</v>
      </c>
      <c r="G4" s="33">
        <v>57.3</v>
      </c>
      <c r="H4" s="32">
        <v>58.5</v>
      </c>
      <c r="I4" s="33">
        <v>59.4</v>
      </c>
      <c r="J4" s="32">
        <v>59.7</v>
      </c>
      <c r="K4" s="33">
        <v>60.5</v>
      </c>
      <c r="L4" s="32">
        <v>62.5</v>
      </c>
      <c r="M4" s="33">
        <v>64.400000000000006</v>
      </c>
      <c r="N4" s="32">
        <v>66.3</v>
      </c>
      <c r="O4" s="33">
        <v>67.2</v>
      </c>
      <c r="P4" s="32">
        <v>71.900000000000006</v>
      </c>
      <c r="Q4" s="33">
        <v>74</v>
      </c>
      <c r="R4" s="32">
        <v>76.7</v>
      </c>
      <c r="S4" s="33">
        <v>78.3</v>
      </c>
      <c r="T4" s="34">
        <v>81.900000000000006</v>
      </c>
      <c r="U4" t="s">
        <v>20</v>
      </c>
      <c r="V4" t="s">
        <v>20</v>
      </c>
      <c r="Z4">
        <v>2.08</v>
      </c>
      <c r="AA4">
        <v>47.44</v>
      </c>
      <c r="AB4">
        <v>49.46</v>
      </c>
      <c r="AC4">
        <v>52.58</v>
      </c>
      <c r="AD4">
        <v>54.82</v>
      </c>
      <c r="AE4">
        <v>57.68</v>
      </c>
      <c r="AF4">
        <v>59.17</v>
      </c>
      <c r="AG4">
        <v>60.49</v>
      </c>
      <c r="AH4">
        <v>61.49</v>
      </c>
      <c r="AI4">
        <v>62.15</v>
      </c>
      <c r="AJ4">
        <v>63.2</v>
      </c>
      <c r="AK4">
        <v>65.11</v>
      </c>
      <c r="AL4">
        <v>67</v>
      </c>
      <c r="AM4">
        <v>69.05</v>
      </c>
      <c r="AN4">
        <v>70.209999999999994</v>
      </c>
      <c r="AO4">
        <v>74.03</v>
      </c>
      <c r="AP4">
        <v>77.36</v>
      </c>
      <c r="AQ4">
        <v>78.92</v>
      </c>
      <c r="AR4">
        <v>82.19</v>
      </c>
      <c r="AS4">
        <v>88.31</v>
      </c>
    </row>
    <row r="5" spans="1:45">
      <c r="A5" s="21" t="s">
        <v>23</v>
      </c>
      <c r="B5" s="32">
        <v>45.6</v>
      </c>
      <c r="C5" s="33">
        <v>47.4</v>
      </c>
      <c r="D5" s="32">
        <v>50.8</v>
      </c>
      <c r="E5" s="33">
        <v>52.6</v>
      </c>
      <c r="F5" s="32">
        <v>56.2</v>
      </c>
      <c r="G5" s="33">
        <v>57.8</v>
      </c>
      <c r="H5" s="32">
        <v>59</v>
      </c>
      <c r="I5" s="33">
        <v>59.9</v>
      </c>
      <c r="J5" s="32">
        <v>60.3</v>
      </c>
      <c r="K5" s="33">
        <v>61.1</v>
      </c>
      <c r="L5" s="32">
        <v>63.1</v>
      </c>
      <c r="M5" s="33">
        <v>65</v>
      </c>
      <c r="N5" s="32">
        <v>66.900000000000006</v>
      </c>
      <c r="O5" s="33">
        <v>67.900000000000006</v>
      </c>
      <c r="P5" s="32">
        <v>72.400000000000006</v>
      </c>
      <c r="Q5" s="33">
        <v>74.8</v>
      </c>
      <c r="R5" s="32">
        <v>77.2</v>
      </c>
      <c r="S5" s="33">
        <v>79.2</v>
      </c>
      <c r="T5" s="34">
        <v>83.4</v>
      </c>
      <c r="U5" t="s">
        <v>20</v>
      </c>
      <c r="V5" t="s">
        <v>20</v>
      </c>
      <c r="Z5">
        <v>2.17</v>
      </c>
      <c r="AA5">
        <v>47.56</v>
      </c>
      <c r="AB5">
        <v>49.59</v>
      </c>
      <c r="AC5">
        <v>52.7</v>
      </c>
      <c r="AD5">
        <v>54.97</v>
      </c>
      <c r="AE5">
        <v>57.77</v>
      </c>
      <c r="AF5">
        <v>59.27</v>
      </c>
      <c r="AG5">
        <v>60.59</v>
      </c>
      <c r="AH5">
        <v>61.6</v>
      </c>
      <c r="AI5">
        <v>62.28</v>
      </c>
      <c r="AJ5">
        <v>63.34</v>
      </c>
      <c r="AK5">
        <v>65.25</v>
      </c>
      <c r="AL5">
        <v>67.13</v>
      </c>
      <c r="AM5">
        <v>69.2</v>
      </c>
      <c r="AN5">
        <v>70.36</v>
      </c>
      <c r="AO5">
        <v>74.14</v>
      </c>
      <c r="AP5">
        <v>77.53</v>
      </c>
      <c r="AQ5">
        <v>79.03</v>
      </c>
      <c r="AR5">
        <v>82.4</v>
      </c>
      <c r="AS5">
        <v>88.66</v>
      </c>
    </row>
    <row r="6" spans="1:45" ht="17" thickBot="1">
      <c r="A6" s="22" t="s">
        <v>24</v>
      </c>
      <c r="B6" s="35">
        <v>46.1</v>
      </c>
      <c r="C6" s="36">
        <v>48</v>
      </c>
      <c r="D6" s="35">
        <v>51.3</v>
      </c>
      <c r="E6" s="36">
        <v>53.3</v>
      </c>
      <c r="F6" s="35">
        <v>56.6</v>
      </c>
      <c r="G6" s="36">
        <v>58.2</v>
      </c>
      <c r="H6" s="35">
        <v>59.4</v>
      </c>
      <c r="I6" s="36">
        <v>60.4</v>
      </c>
      <c r="J6" s="35">
        <v>60.8</v>
      </c>
      <c r="K6" s="36">
        <v>61.7</v>
      </c>
      <c r="L6" s="35">
        <v>63.7</v>
      </c>
      <c r="M6" s="36">
        <v>65.599999999999994</v>
      </c>
      <c r="N6" s="35">
        <v>67.5</v>
      </c>
      <c r="O6" s="36">
        <v>68.599999999999994</v>
      </c>
      <c r="P6" s="35">
        <v>72.900000000000006</v>
      </c>
      <c r="Q6" s="36">
        <v>75.599999999999994</v>
      </c>
      <c r="R6" s="35">
        <v>77.7</v>
      </c>
      <c r="S6" s="36">
        <v>80.099999999999994</v>
      </c>
      <c r="T6" s="37">
        <v>84.8</v>
      </c>
      <c r="U6" t="s">
        <v>20</v>
      </c>
      <c r="V6" t="s">
        <v>20</v>
      </c>
      <c r="Z6">
        <v>2.25</v>
      </c>
      <c r="AA6">
        <v>47.69</v>
      </c>
      <c r="AB6">
        <v>49.73</v>
      </c>
      <c r="AC6">
        <v>52.81</v>
      </c>
      <c r="AD6">
        <v>55.12</v>
      </c>
      <c r="AE6">
        <v>57.87</v>
      </c>
      <c r="AF6">
        <v>59.36</v>
      </c>
      <c r="AG6">
        <v>60.69</v>
      </c>
      <c r="AH6">
        <v>61.71</v>
      </c>
      <c r="AI6">
        <v>62.4</v>
      </c>
      <c r="AJ6">
        <v>63.48</v>
      </c>
      <c r="AK6">
        <v>65.38</v>
      </c>
      <c r="AL6">
        <v>67.27</v>
      </c>
      <c r="AM6">
        <v>69.34</v>
      </c>
      <c r="AN6">
        <v>70.52</v>
      </c>
      <c r="AO6">
        <v>74.25</v>
      </c>
      <c r="AP6">
        <v>77.69</v>
      </c>
      <c r="AQ6">
        <v>79.150000000000006</v>
      </c>
      <c r="AR6">
        <v>82.6</v>
      </c>
      <c r="AS6">
        <v>89</v>
      </c>
    </row>
    <row r="7" spans="1:45">
      <c r="A7" s="21" t="s">
        <v>25</v>
      </c>
      <c r="B7" s="32">
        <v>46.6</v>
      </c>
      <c r="C7" s="33">
        <v>48.6</v>
      </c>
      <c r="D7" s="32">
        <v>51.8</v>
      </c>
      <c r="E7" s="33">
        <v>53.9</v>
      </c>
      <c r="F7" s="32">
        <v>57</v>
      </c>
      <c r="G7" s="33">
        <v>58.6</v>
      </c>
      <c r="H7" s="32">
        <v>59.8</v>
      </c>
      <c r="I7" s="33">
        <v>60.8</v>
      </c>
      <c r="J7" s="32">
        <v>61.3</v>
      </c>
      <c r="K7" s="33">
        <v>62.3</v>
      </c>
      <c r="L7" s="32">
        <v>64.2</v>
      </c>
      <c r="M7" s="33">
        <v>66.099999999999994</v>
      </c>
      <c r="N7" s="32">
        <v>68.099999999999994</v>
      </c>
      <c r="O7" s="33">
        <v>69.2</v>
      </c>
      <c r="P7" s="32">
        <v>73.3</v>
      </c>
      <c r="Q7" s="33">
        <v>76.3</v>
      </c>
      <c r="R7" s="32">
        <v>78.2</v>
      </c>
      <c r="S7" s="33">
        <v>80.900000000000006</v>
      </c>
      <c r="T7" s="34">
        <v>86.1</v>
      </c>
      <c r="U7" t="s">
        <v>20</v>
      </c>
      <c r="V7" t="s">
        <v>20</v>
      </c>
      <c r="Z7">
        <v>2.33</v>
      </c>
      <c r="AA7">
        <v>47.81</v>
      </c>
      <c r="AB7">
        <v>49.86</v>
      </c>
      <c r="AC7">
        <v>52.92</v>
      </c>
      <c r="AD7">
        <v>55.26</v>
      </c>
      <c r="AE7">
        <v>57.96</v>
      </c>
      <c r="AF7">
        <v>59.44</v>
      </c>
      <c r="AG7">
        <v>60.78</v>
      </c>
      <c r="AH7">
        <v>61.81</v>
      </c>
      <c r="AI7">
        <v>62.52</v>
      </c>
      <c r="AJ7">
        <v>63.62</v>
      </c>
      <c r="AK7">
        <v>65.52</v>
      </c>
      <c r="AL7">
        <v>67.400000000000006</v>
      </c>
      <c r="AM7">
        <v>69.48</v>
      </c>
      <c r="AN7">
        <v>70.67</v>
      </c>
      <c r="AO7">
        <v>74.36</v>
      </c>
      <c r="AP7">
        <v>77.849999999999994</v>
      </c>
      <c r="AQ7">
        <v>79.25</v>
      </c>
      <c r="AR7">
        <v>82.8</v>
      </c>
      <c r="AS7">
        <v>89.34</v>
      </c>
    </row>
    <row r="8" spans="1:45">
      <c r="A8" s="21" t="s">
        <v>22</v>
      </c>
      <c r="B8" s="32">
        <v>47.1</v>
      </c>
      <c r="C8" s="33">
        <v>49.1</v>
      </c>
      <c r="D8" s="32">
        <v>52.3</v>
      </c>
      <c r="E8" s="33">
        <v>54.4</v>
      </c>
      <c r="F8" s="32">
        <v>57.4</v>
      </c>
      <c r="G8" s="33">
        <v>58.9</v>
      </c>
      <c r="H8" s="32">
        <v>60.2</v>
      </c>
      <c r="I8" s="33">
        <v>61.2</v>
      </c>
      <c r="J8" s="32">
        <v>61.8</v>
      </c>
      <c r="K8" s="33">
        <v>62.8</v>
      </c>
      <c r="L8" s="32">
        <v>64.7</v>
      </c>
      <c r="M8" s="33">
        <v>66.599999999999994</v>
      </c>
      <c r="N8" s="32">
        <v>68.599999999999994</v>
      </c>
      <c r="O8" s="33">
        <v>69.8</v>
      </c>
      <c r="P8" s="32">
        <v>73.7</v>
      </c>
      <c r="Q8" s="33">
        <v>76.900000000000006</v>
      </c>
      <c r="R8" s="32">
        <v>78.599999999999994</v>
      </c>
      <c r="S8" s="33">
        <v>81.599999999999994</v>
      </c>
      <c r="T8" s="34">
        <v>87.4</v>
      </c>
      <c r="U8" t="s">
        <v>20</v>
      </c>
      <c r="V8" t="s">
        <v>20</v>
      </c>
      <c r="Z8">
        <v>2.42</v>
      </c>
      <c r="AA8">
        <v>47.93</v>
      </c>
      <c r="AB8">
        <v>49.99</v>
      </c>
      <c r="AC8">
        <v>53.03</v>
      </c>
      <c r="AD8">
        <v>55.4</v>
      </c>
      <c r="AE8">
        <v>58.05</v>
      </c>
      <c r="AF8">
        <v>59.53</v>
      </c>
      <c r="AG8">
        <v>60.88</v>
      </c>
      <c r="AH8">
        <v>61.91</v>
      </c>
      <c r="AI8">
        <v>62.64</v>
      </c>
      <c r="AJ8">
        <v>63.76</v>
      </c>
      <c r="AK8">
        <v>65.650000000000006</v>
      </c>
      <c r="AL8">
        <v>67.53</v>
      </c>
      <c r="AM8">
        <v>69.62</v>
      </c>
      <c r="AN8">
        <v>70.819999999999993</v>
      </c>
      <c r="AO8">
        <v>74.459999999999994</v>
      </c>
      <c r="AP8">
        <v>78</v>
      </c>
      <c r="AQ8">
        <v>79.36</v>
      </c>
      <c r="AR8">
        <v>82.99</v>
      </c>
      <c r="AS8">
        <v>89.67</v>
      </c>
    </row>
    <row r="9" spans="1:45">
      <c r="A9" s="21" t="s">
        <v>23</v>
      </c>
      <c r="B9" s="32">
        <v>47.5</v>
      </c>
      <c r="C9" s="33">
        <v>49.6</v>
      </c>
      <c r="D9" s="32">
        <v>52.7</v>
      </c>
      <c r="E9" s="33">
        <v>54.9</v>
      </c>
      <c r="F9" s="32">
        <v>57.8</v>
      </c>
      <c r="G9" s="33">
        <v>59.2</v>
      </c>
      <c r="H9" s="32">
        <v>60.6</v>
      </c>
      <c r="I9" s="33">
        <v>61.6</v>
      </c>
      <c r="J9" s="32">
        <v>62.2</v>
      </c>
      <c r="K9" s="33">
        <v>63.3</v>
      </c>
      <c r="L9" s="32">
        <v>65.2</v>
      </c>
      <c r="M9" s="33">
        <v>67.099999999999994</v>
      </c>
      <c r="N9" s="32">
        <v>69.2</v>
      </c>
      <c r="O9" s="33">
        <v>70.3</v>
      </c>
      <c r="P9" s="32">
        <v>74.099999999999994</v>
      </c>
      <c r="Q9" s="33">
        <v>77.5</v>
      </c>
      <c r="R9" s="32">
        <v>79</v>
      </c>
      <c r="S9" s="33">
        <v>82.4</v>
      </c>
      <c r="T9" s="34">
        <v>88.6</v>
      </c>
      <c r="U9" t="s">
        <v>20</v>
      </c>
      <c r="V9" t="s">
        <v>20</v>
      </c>
      <c r="Z9">
        <v>2.5</v>
      </c>
      <c r="AA9">
        <v>48.05</v>
      </c>
      <c r="AB9">
        <v>50.12</v>
      </c>
      <c r="AC9">
        <v>53.14</v>
      </c>
      <c r="AD9">
        <v>55.53</v>
      </c>
      <c r="AE9">
        <v>58.14</v>
      </c>
      <c r="AF9">
        <v>59.61</v>
      </c>
      <c r="AG9">
        <v>60.97</v>
      </c>
      <c r="AH9">
        <v>62.01</v>
      </c>
      <c r="AI9">
        <v>62.76</v>
      </c>
      <c r="AJ9">
        <v>63.89</v>
      </c>
      <c r="AK9">
        <v>65.78</v>
      </c>
      <c r="AL9">
        <v>67.66</v>
      </c>
      <c r="AM9">
        <v>69.760000000000005</v>
      </c>
      <c r="AN9">
        <v>70.97</v>
      </c>
      <c r="AO9">
        <v>74.569999999999993</v>
      </c>
      <c r="AP9">
        <v>78.150000000000006</v>
      </c>
      <c r="AQ9">
        <v>79.459999999999994</v>
      </c>
      <c r="AR9">
        <v>83.18</v>
      </c>
      <c r="AS9">
        <v>89.99</v>
      </c>
    </row>
    <row r="10" spans="1:45" ht="17" thickBot="1">
      <c r="A10" s="22" t="s">
        <v>24</v>
      </c>
      <c r="B10" s="35">
        <v>48</v>
      </c>
      <c r="C10" s="36">
        <v>50</v>
      </c>
      <c r="D10" s="35">
        <v>53.1</v>
      </c>
      <c r="E10" s="36">
        <v>55.4</v>
      </c>
      <c r="F10" s="35">
        <v>58.1</v>
      </c>
      <c r="G10" s="36">
        <v>59.5</v>
      </c>
      <c r="H10" s="35">
        <v>60.9</v>
      </c>
      <c r="I10" s="36">
        <v>61.9</v>
      </c>
      <c r="J10" s="35">
        <v>62.7</v>
      </c>
      <c r="K10" s="36">
        <v>63.8</v>
      </c>
      <c r="L10" s="35">
        <v>65.7</v>
      </c>
      <c r="M10" s="36">
        <v>67.599999999999994</v>
      </c>
      <c r="N10" s="35">
        <v>69.7</v>
      </c>
      <c r="O10" s="36">
        <v>70.900000000000006</v>
      </c>
      <c r="P10" s="35">
        <v>74.5</v>
      </c>
      <c r="Q10" s="36">
        <v>78</v>
      </c>
      <c r="R10" s="35">
        <v>79.400000000000006</v>
      </c>
      <c r="S10" s="36">
        <v>83</v>
      </c>
      <c r="T10" s="37">
        <v>89.7</v>
      </c>
      <c r="U10" t="s">
        <v>20</v>
      </c>
      <c r="V10" t="s">
        <v>20</v>
      </c>
      <c r="Z10">
        <v>2.58</v>
      </c>
      <c r="AA10">
        <v>48.16</v>
      </c>
      <c r="AB10">
        <v>50.25</v>
      </c>
      <c r="AC10">
        <v>53.24</v>
      </c>
      <c r="AD10">
        <v>55.66</v>
      </c>
      <c r="AE10">
        <v>58.22</v>
      </c>
      <c r="AF10">
        <v>59.7</v>
      </c>
      <c r="AG10">
        <v>61.05</v>
      </c>
      <c r="AH10">
        <v>62.1</v>
      </c>
      <c r="AI10">
        <v>62.88</v>
      </c>
      <c r="AJ10">
        <v>64.02</v>
      </c>
      <c r="AK10">
        <v>65.900000000000006</v>
      </c>
      <c r="AL10">
        <v>67.790000000000006</v>
      </c>
      <c r="AM10">
        <v>69.89</v>
      </c>
      <c r="AN10">
        <v>71.11</v>
      </c>
      <c r="AO10">
        <v>74.67</v>
      </c>
      <c r="AP10">
        <v>78.290000000000006</v>
      </c>
      <c r="AQ10">
        <v>79.569999999999993</v>
      </c>
      <c r="AR10">
        <v>83.37</v>
      </c>
      <c r="AS10">
        <v>90.32</v>
      </c>
    </row>
    <row r="11" spans="1:45">
      <c r="A11" s="21" t="s">
        <v>26</v>
      </c>
      <c r="B11" s="32">
        <v>48.3</v>
      </c>
      <c r="C11" s="33">
        <v>50.4</v>
      </c>
      <c r="D11" s="32">
        <v>53.4</v>
      </c>
      <c r="E11" s="33">
        <v>55.9</v>
      </c>
      <c r="F11" s="32">
        <v>58.4</v>
      </c>
      <c r="G11" s="33">
        <v>59.8</v>
      </c>
      <c r="H11" s="32">
        <v>61.2</v>
      </c>
      <c r="I11" s="33">
        <v>62.3</v>
      </c>
      <c r="J11" s="32">
        <v>63.1</v>
      </c>
      <c r="K11" s="33">
        <v>64.2</v>
      </c>
      <c r="L11" s="32">
        <v>66.099999999999994</v>
      </c>
      <c r="M11" s="33">
        <v>68</v>
      </c>
      <c r="N11" s="32">
        <v>70.099999999999994</v>
      </c>
      <c r="O11" s="33">
        <v>71.3</v>
      </c>
      <c r="P11" s="32">
        <v>74.8</v>
      </c>
      <c r="Q11" s="33">
        <v>78.5</v>
      </c>
      <c r="R11" s="32">
        <v>79.7</v>
      </c>
      <c r="S11" s="33">
        <v>83.7</v>
      </c>
      <c r="T11" s="34">
        <v>90.8</v>
      </c>
      <c r="U11" t="s">
        <v>20</v>
      </c>
      <c r="V11" t="s">
        <v>20</v>
      </c>
      <c r="Z11">
        <v>2.67</v>
      </c>
      <c r="AA11">
        <v>48.27</v>
      </c>
      <c r="AB11">
        <v>50.37</v>
      </c>
      <c r="AC11">
        <v>53.34</v>
      </c>
      <c r="AD11">
        <v>55.79</v>
      </c>
      <c r="AE11">
        <v>58.31</v>
      </c>
      <c r="AF11">
        <v>59.78</v>
      </c>
      <c r="AG11">
        <v>61.14</v>
      </c>
      <c r="AH11">
        <v>62.19</v>
      </c>
      <c r="AI11">
        <v>62.99</v>
      </c>
      <c r="AJ11">
        <v>64.150000000000006</v>
      </c>
      <c r="AK11">
        <v>66.03</v>
      </c>
      <c r="AL11">
        <v>67.91</v>
      </c>
      <c r="AM11">
        <v>70.02</v>
      </c>
      <c r="AN11">
        <v>71.25</v>
      </c>
      <c r="AO11">
        <v>74.760000000000005</v>
      </c>
      <c r="AP11">
        <v>78.430000000000007</v>
      </c>
      <c r="AQ11">
        <v>79.66</v>
      </c>
      <c r="AR11">
        <v>83.55</v>
      </c>
      <c r="AS11">
        <v>90.63</v>
      </c>
    </row>
    <row r="12" spans="1:45">
      <c r="A12" s="21" t="s">
        <v>22</v>
      </c>
      <c r="B12" s="32">
        <v>48.7</v>
      </c>
      <c r="C12" s="33">
        <v>50.8</v>
      </c>
      <c r="D12" s="32">
        <v>53.7</v>
      </c>
      <c r="E12" s="33">
        <v>56.3</v>
      </c>
      <c r="F12" s="32">
        <v>58.6</v>
      </c>
      <c r="G12" s="33">
        <v>60.1</v>
      </c>
      <c r="H12" s="32">
        <v>61.5</v>
      </c>
      <c r="I12" s="33">
        <v>62.5</v>
      </c>
      <c r="J12" s="32">
        <v>63.4</v>
      </c>
      <c r="K12" s="33">
        <v>64.599999999999994</v>
      </c>
      <c r="L12" s="32">
        <v>66.5</v>
      </c>
      <c r="M12" s="33">
        <v>68.400000000000006</v>
      </c>
      <c r="N12" s="32">
        <v>70.5</v>
      </c>
      <c r="O12" s="33">
        <v>71.8</v>
      </c>
      <c r="P12" s="32">
        <v>75.099999999999994</v>
      </c>
      <c r="Q12" s="33">
        <v>79</v>
      </c>
      <c r="R12" s="32">
        <v>80</v>
      </c>
      <c r="S12" s="33">
        <v>84.2</v>
      </c>
      <c r="T12" s="34">
        <v>91.9</v>
      </c>
      <c r="U12" t="s">
        <v>20</v>
      </c>
      <c r="V12" t="s">
        <v>20</v>
      </c>
      <c r="Z12">
        <v>2.75</v>
      </c>
      <c r="AA12">
        <v>48.38</v>
      </c>
      <c r="AB12">
        <v>50.49</v>
      </c>
      <c r="AC12">
        <v>53.44</v>
      </c>
      <c r="AD12">
        <v>55.92</v>
      </c>
      <c r="AE12">
        <v>58.39</v>
      </c>
      <c r="AF12">
        <v>59.85</v>
      </c>
      <c r="AG12">
        <v>61.22</v>
      </c>
      <c r="AH12">
        <v>62.29</v>
      </c>
      <c r="AI12">
        <v>63.1</v>
      </c>
      <c r="AJ12">
        <v>64.28</v>
      </c>
      <c r="AK12">
        <v>66.150000000000006</v>
      </c>
      <c r="AL12">
        <v>68.03</v>
      </c>
      <c r="AM12">
        <v>70.150000000000006</v>
      </c>
      <c r="AN12">
        <v>71.39</v>
      </c>
      <c r="AO12">
        <v>74.86</v>
      </c>
      <c r="AP12">
        <v>78.569999999999993</v>
      </c>
      <c r="AQ12">
        <v>79.760000000000005</v>
      </c>
      <c r="AR12">
        <v>83.73</v>
      </c>
      <c r="AS12">
        <v>90.94</v>
      </c>
    </row>
    <row r="13" spans="1:45">
      <c r="A13" s="21" t="s">
        <v>23</v>
      </c>
      <c r="B13" s="32">
        <v>49</v>
      </c>
      <c r="C13" s="33">
        <v>51.2</v>
      </c>
      <c r="D13" s="32">
        <v>54</v>
      </c>
      <c r="E13" s="33">
        <v>56.7</v>
      </c>
      <c r="F13" s="32">
        <v>58.9</v>
      </c>
      <c r="G13" s="33">
        <v>60.3</v>
      </c>
      <c r="H13" s="32">
        <v>61.7</v>
      </c>
      <c r="I13" s="33">
        <v>62.8</v>
      </c>
      <c r="J13" s="32">
        <v>63.8</v>
      </c>
      <c r="K13" s="33">
        <v>65</v>
      </c>
      <c r="L13" s="32">
        <v>66.900000000000006</v>
      </c>
      <c r="M13" s="33">
        <v>68.8</v>
      </c>
      <c r="N13" s="32">
        <v>70.900000000000006</v>
      </c>
      <c r="O13" s="33">
        <v>72.2</v>
      </c>
      <c r="P13" s="32">
        <v>75.400000000000006</v>
      </c>
      <c r="Q13" s="33">
        <v>79.3</v>
      </c>
      <c r="R13" s="32">
        <v>80.3</v>
      </c>
      <c r="S13" s="33">
        <v>84.8</v>
      </c>
      <c r="T13" s="34">
        <v>92.8</v>
      </c>
      <c r="U13" t="s">
        <v>20</v>
      </c>
      <c r="V13" t="s">
        <v>20</v>
      </c>
      <c r="Z13">
        <v>2.83</v>
      </c>
      <c r="AA13">
        <v>48.49</v>
      </c>
      <c r="AB13">
        <v>50.6</v>
      </c>
      <c r="AC13">
        <v>53.54</v>
      </c>
      <c r="AD13">
        <v>56.04</v>
      </c>
      <c r="AE13">
        <v>58.47</v>
      </c>
      <c r="AF13">
        <v>59.93</v>
      </c>
      <c r="AG13">
        <v>61.3</v>
      </c>
      <c r="AH13">
        <v>62.37</v>
      </c>
      <c r="AI13">
        <v>63.21</v>
      </c>
      <c r="AJ13">
        <v>64.400000000000006</v>
      </c>
      <c r="AK13">
        <v>66.27</v>
      </c>
      <c r="AL13">
        <v>68.150000000000006</v>
      </c>
      <c r="AM13">
        <v>70.28</v>
      </c>
      <c r="AN13">
        <v>71.52</v>
      </c>
      <c r="AO13">
        <v>74.95</v>
      </c>
      <c r="AP13">
        <v>78.7</v>
      </c>
      <c r="AQ13">
        <v>79.849999999999994</v>
      </c>
      <c r="AR13">
        <v>83.9</v>
      </c>
      <c r="AS13">
        <v>91.25</v>
      </c>
    </row>
    <row r="14" spans="1:45" ht="17" thickBot="1">
      <c r="A14" s="22" t="s">
        <v>24</v>
      </c>
      <c r="B14" s="35">
        <v>49.3</v>
      </c>
      <c r="C14" s="36">
        <v>51.5</v>
      </c>
      <c r="D14" s="35">
        <v>54.3</v>
      </c>
      <c r="E14" s="36">
        <v>57</v>
      </c>
      <c r="F14" s="35">
        <v>59.1</v>
      </c>
      <c r="G14" s="36">
        <v>60.5</v>
      </c>
      <c r="H14" s="35">
        <v>61.9</v>
      </c>
      <c r="I14" s="36">
        <v>63.1</v>
      </c>
      <c r="J14" s="35">
        <v>64.099999999999994</v>
      </c>
      <c r="K14" s="36">
        <v>65.400000000000006</v>
      </c>
      <c r="L14" s="35">
        <v>67.2</v>
      </c>
      <c r="M14" s="36">
        <v>69.099999999999994</v>
      </c>
      <c r="N14" s="35">
        <v>71.3</v>
      </c>
      <c r="O14" s="36">
        <v>72.599999999999994</v>
      </c>
      <c r="P14" s="35">
        <v>75.7</v>
      </c>
      <c r="Q14" s="36">
        <v>79.7</v>
      </c>
      <c r="R14" s="35">
        <v>80.599999999999994</v>
      </c>
      <c r="S14" s="36">
        <v>85.3</v>
      </c>
      <c r="T14" s="37">
        <v>93.7</v>
      </c>
      <c r="U14" t="s">
        <v>20</v>
      </c>
      <c r="V14" t="s">
        <v>20</v>
      </c>
      <c r="Z14">
        <v>2.92</v>
      </c>
      <c r="AA14">
        <v>48.6</v>
      </c>
      <c r="AB14">
        <v>50.72</v>
      </c>
      <c r="AC14">
        <v>53.63</v>
      </c>
      <c r="AD14">
        <v>56.16</v>
      </c>
      <c r="AE14">
        <v>58.54</v>
      </c>
      <c r="AF14">
        <v>60</v>
      </c>
      <c r="AG14">
        <v>61.38</v>
      </c>
      <c r="AH14">
        <v>62.46</v>
      </c>
      <c r="AI14">
        <v>63.31</v>
      </c>
      <c r="AJ14">
        <v>64.52</v>
      </c>
      <c r="AK14">
        <v>66.38</v>
      </c>
      <c r="AL14">
        <v>68.27</v>
      </c>
      <c r="AM14">
        <v>70.400000000000006</v>
      </c>
      <c r="AN14">
        <v>71.66</v>
      </c>
      <c r="AO14">
        <v>75.05</v>
      </c>
      <c r="AP14">
        <v>78.819999999999993</v>
      </c>
      <c r="AQ14">
        <v>79.94</v>
      </c>
      <c r="AR14">
        <v>84.07</v>
      </c>
      <c r="AS14">
        <v>91.55</v>
      </c>
    </row>
    <row r="15" spans="1:45">
      <c r="A15" s="21" t="s">
        <v>27</v>
      </c>
      <c r="B15" s="32">
        <v>49.6</v>
      </c>
      <c r="C15" s="33">
        <v>51.8</v>
      </c>
      <c r="D15" s="32">
        <v>54.5</v>
      </c>
      <c r="E15" s="33">
        <v>57.3</v>
      </c>
      <c r="F15" s="32">
        <v>59.3</v>
      </c>
      <c r="G15" s="33">
        <v>60.7</v>
      </c>
      <c r="H15" s="32">
        <v>62.1</v>
      </c>
      <c r="I15" s="33">
        <v>63.3</v>
      </c>
      <c r="J15" s="32">
        <v>64.3</v>
      </c>
      <c r="K15" s="33">
        <v>65.7</v>
      </c>
      <c r="L15" s="32">
        <v>67.5</v>
      </c>
      <c r="M15" s="33">
        <v>69.400000000000006</v>
      </c>
      <c r="N15" s="32">
        <v>71.599999999999994</v>
      </c>
      <c r="O15" s="33">
        <v>72.900000000000006</v>
      </c>
      <c r="P15" s="32">
        <v>75.900000000000006</v>
      </c>
      <c r="Q15" s="33">
        <v>79.900000000000006</v>
      </c>
      <c r="R15" s="32">
        <v>80.8</v>
      </c>
      <c r="S15" s="33">
        <v>85.7</v>
      </c>
      <c r="T15" s="34">
        <v>94.6</v>
      </c>
      <c r="U15" t="s">
        <v>20</v>
      </c>
      <c r="V15" t="s">
        <v>20</v>
      </c>
      <c r="Z15">
        <v>3</v>
      </c>
      <c r="AA15">
        <v>48.7</v>
      </c>
      <c r="AB15">
        <v>50.83</v>
      </c>
      <c r="AC15">
        <v>53.73</v>
      </c>
      <c r="AD15">
        <v>56.27</v>
      </c>
      <c r="AE15">
        <v>58.62</v>
      </c>
      <c r="AF15">
        <v>60.07</v>
      </c>
      <c r="AG15">
        <v>61.46</v>
      </c>
      <c r="AH15">
        <v>62.54</v>
      </c>
      <c r="AI15">
        <v>63.42</v>
      </c>
      <c r="AJ15">
        <v>64.64</v>
      </c>
      <c r="AK15">
        <v>66.5</v>
      </c>
      <c r="AL15">
        <v>68.38</v>
      </c>
      <c r="AM15">
        <v>70.52</v>
      </c>
      <c r="AN15">
        <v>71.78</v>
      </c>
      <c r="AO15">
        <v>75.13</v>
      </c>
      <c r="AP15">
        <v>78.94</v>
      </c>
      <c r="AQ15">
        <v>80.03</v>
      </c>
      <c r="AR15">
        <v>84.24</v>
      </c>
      <c r="AS15">
        <v>91.84</v>
      </c>
    </row>
    <row r="16" spans="1:45">
      <c r="A16" s="21" t="s">
        <v>22</v>
      </c>
      <c r="B16" s="32">
        <v>49.9</v>
      </c>
      <c r="C16" s="33">
        <v>52.1</v>
      </c>
      <c r="D16" s="32">
        <v>54.7</v>
      </c>
      <c r="E16" s="33">
        <v>57.5</v>
      </c>
      <c r="F16" s="32">
        <v>59.4</v>
      </c>
      <c r="G16" s="33">
        <v>60.8</v>
      </c>
      <c r="H16" s="32">
        <v>62.3</v>
      </c>
      <c r="I16" s="33">
        <v>63.4</v>
      </c>
      <c r="J16" s="32">
        <v>64.599999999999994</v>
      </c>
      <c r="K16" s="33">
        <v>66</v>
      </c>
      <c r="L16" s="32">
        <v>67.8</v>
      </c>
      <c r="M16" s="33">
        <v>69.7</v>
      </c>
      <c r="N16" s="32">
        <v>71.900000000000006</v>
      </c>
      <c r="O16" s="33">
        <v>73.3</v>
      </c>
      <c r="P16" s="32">
        <v>76.099999999999994</v>
      </c>
      <c r="Q16" s="33">
        <v>80.2</v>
      </c>
      <c r="R16" s="32">
        <v>80.900000000000006</v>
      </c>
      <c r="S16" s="33">
        <v>86.1</v>
      </c>
      <c r="T16" s="34">
        <v>95.4</v>
      </c>
      <c r="U16" t="s">
        <v>20</v>
      </c>
      <c r="V16" t="s">
        <v>20</v>
      </c>
      <c r="Z16">
        <v>3.08</v>
      </c>
      <c r="AA16">
        <v>48.8</v>
      </c>
      <c r="AB16">
        <v>50.94</v>
      </c>
      <c r="AC16">
        <v>53.81</v>
      </c>
      <c r="AD16">
        <v>56.39</v>
      </c>
      <c r="AE16">
        <v>58.69</v>
      </c>
      <c r="AF16">
        <v>60.14</v>
      </c>
      <c r="AG16">
        <v>61.53</v>
      </c>
      <c r="AH16">
        <v>62.62</v>
      </c>
      <c r="AI16">
        <v>63.52</v>
      </c>
      <c r="AJ16">
        <v>64.75</v>
      </c>
      <c r="AK16">
        <v>66.61</v>
      </c>
      <c r="AL16">
        <v>68.489999999999995</v>
      </c>
      <c r="AM16">
        <v>70.64</v>
      </c>
      <c r="AN16">
        <v>71.91</v>
      </c>
      <c r="AO16">
        <v>75.22</v>
      </c>
      <c r="AP16">
        <v>79.06</v>
      </c>
      <c r="AQ16">
        <v>80.11</v>
      </c>
      <c r="AR16">
        <v>84.4</v>
      </c>
      <c r="AS16">
        <v>92.13</v>
      </c>
    </row>
    <row r="17" spans="1:45">
      <c r="A17" s="21" t="s">
        <v>23</v>
      </c>
      <c r="B17" s="32">
        <v>50.1</v>
      </c>
      <c r="C17" s="33">
        <v>52.3</v>
      </c>
      <c r="D17" s="32">
        <v>54.9</v>
      </c>
      <c r="E17" s="33">
        <v>57.8</v>
      </c>
      <c r="F17" s="32">
        <v>59.5</v>
      </c>
      <c r="G17" s="33">
        <v>60.9</v>
      </c>
      <c r="H17" s="32">
        <v>62.4</v>
      </c>
      <c r="I17" s="33">
        <v>63.6</v>
      </c>
      <c r="J17" s="32">
        <v>64.8</v>
      </c>
      <c r="K17" s="33">
        <v>66.2</v>
      </c>
      <c r="L17" s="32">
        <v>68.099999999999994</v>
      </c>
      <c r="M17" s="33">
        <v>70</v>
      </c>
      <c r="N17" s="32">
        <v>72.2</v>
      </c>
      <c r="O17" s="33">
        <v>73.5</v>
      </c>
      <c r="P17" s="32">
        <v>76.3</v>
      </c>
      <c r="Q17" s="33">
        <v>80.3</v>
      </c>
      <c r="R17" s="32">
        <v>81.099999999999994</v>
      </c>
      <c r="S17" s="33">
        <v>86.5</v>
      </c>
      <c r="T17" s="34">
        <v>96.1</v>
      </c>
      <c r="U17" t="s">
        <v>20</v>
      </c>
      <c r="V17" t="s">
        <v>20</v>
      </c>
      <c r="Z17">
        <v>3.17</v>
      </c>
      <c r="AA17">
        <v>48.9</v>
      </c>
      <c r="AB17">
        <v>51.04</v>
      </c>
      <c r="AC17">
        <v>53.9</v>
      </c>
      <c r="AD17">
        <v>56.5</v>
      </c>
      <c r="AE17">
        <v>58.76</v>
      </c>
      <c r="AF17">
        <v>60.21</v>
      </c>
      <c r="AG17">
        <v>61.6</v>
      </c>
      <c r="AH17">
        <v>62.7</v>
      </c>
      <c r="AI17">
        <v>63.61</v>
      </c>
      <c r="AJ17">
        <v>64.86</v>
      </c>
      <c r="AK17">
        <v>66.72</v>
      </c>
      <c r="AL17">
        <v>68.599999999999994</v>
      </c>
      <c r="AM17">
        <v>70.75</v>
      </c>
      <c r="AN17">
        <v>72.03</v>
      </c>
      <c r="AO17">
        <v>75.3</v>
      </c>
      <c r="AP17">
        <v>79.17</v>
      </c>
      <c r="AQ17">
        <v>80.19</v>
      </c>
      <c r="AR17">
        <v>84.56</v>
      </c>
      <c r="AS17">
        <v>92.41</v>
      </c>
    </row>
    <row r="18" spans="1:45" ht="17" thickBot="1">
      <c r="A18" s="22" t="s">
        <v>24</v>
      </c>
      <c r="B18" s="35">
        <v>50.3</v>
      </c>
      <c r="C18" s="36">
        <v>52.5</v>
      </c>
      <c r="D18" s="35">
        <v>55</v>
      </c>
      <c r="E18" s="36">
        <v>57.9</v>
      </c>
      <c r="F18" s="35">
        <v>59.6</v>
      </c>
      <c r="G18" s="36">
        <v>61</v>
      </c>
      <c r="H18" s="35">
        <v>62.5</v>
      </c>
      <c r="I18" s="36">
        <v>63.7</v>
      </c>
      <c r="J18" s="35">
        <v>65</v>
      </c>
      <c r="K18" s="36">
        <v>66.5</v>
      </c>
      <c r="L18" s="35">
        <v>68.3</v>
      </c>
      <c r="M18" s="36">
        <v>70.2</v>
      </c>
      <c r="N18" s="35">
        <v>72.400000000000006</v>
      </c>
      <c r="O18" s="36">
        <v>73.8</v>
      </c>
      <c r="P18" s="35">
        <v>76.5</v>
      </c>
      <c r="Q18" s="36">
        <v>80.400000000000006</v>
      </c>
      <c r="R18" s="35">
        <v>81.2</v>
      </c>
      <c r="S18" s="36">
        <v>86.8</v>
      </c>
      <c r="T18" s="37">
        <v>96.7</v>
      </c>
      <c r="U18" t="s">
        <v>20</v>
      </c>
      <c r="V18" t="s">
        <v>20</v>
      </c>
      <c r="Z18">
        <v>3.25</v>
      </c>
      <c r="AA18">
        <v>48.99</v>
      </c>
      <c r="AB18">
        <v>51.15</v>
      </c>
      <c r="AC18">
        <v>53.98</v>
      </c>
      <c r="AD18">
        <v>56.6</v>
      </c>
      <c r="AE18">
        <v>58.83</v>
      </c>
      <c r="AF18">
        <v>60.27</v>
      </c>
      <c r="AG18">
        <v>61.67</v>
      </c>
      <c r="AH18">
        <v>62.78</v>
      </c>
      <c r="AI18">
        <v>63.71</v>
      </c>
      <c r="AJ18">
        <v>64.97</v>
      </c>
      <c r="AK18">
        <v>66.819999999999993</v>
      </c>
      <c r="AL18">
        <v>68.709999999999994</v>
      </c>
      <c r="AM18">
        <v>70.87</v>
      </c>
      <c r="AN18">
        <v>72.150000000000006</v>
      </c>
      <c r="AO18">
        <v>75.39</v>
      </c>
      <c r="AP18">
        <v>79.28</v>
      </c>
      <c r="AQ18">
        <v>80.27</v>
      </c>
      <c r="AR18">
        <v>84.72</v>
      </c>
      <c r="AS18">
        <v>92.69</v>
      </c>
    </row>
    <row r="19" spans="1:45">
      <c r="A19" s="21" t="s">
        <v>28</v>
      </c>
      <c r="B19" s="32">
        <v>50.5</v>
      </c>
      <c r="C19" s="33">
        <v>52.7</v>
      </c>
      <c r="D19" s="32">
        <v>55.2</v>
      </c>
      <c r="E19" s="33">
        <v>58.1</v>
      </c>
      <c r="F19" s="32">
        <v>59.7</v>
      </c>
      <c r="G19" s="33">
        <v>61.1</v>
      </c>
      <c r="H19" s="32">
        <v>62.6</v>
      </c>
      <c r="I19" s="33">
        <v>63.8</v>
      </c>
      <c r="J19" s="32">
        <v>65.099999999999994</v>
      </c>
      <c r="K19" s="33">
        <v>66.599999999999994</v>
      </c>
      <c r="L19" s="32">
        <v>68.5</v>
      </c>
      <c r="M19" s="33">
        <v>70.400000000000006</v>
      </c>
      <c r="N19" s="32">
        <v>72.599999999999994</v>
      </c>
      <c r="O19" s="33">
        <v>74</v>
      </c>
      <c r="P19" s="32">
        <v>76.599999999999994</v>
      </c>
      <c r="Q19" s="33">
        <v>80.5</v>
      </c>
      <c r="R19" s="32">
        <v>81.3</v>
      </c>
      <c r="S19" s="33">
        <v>87.1</v>
      </c>
      <c r="T19" s="34">
        <v>97.3</v>
      </c>
      <c r="U19" t="s">
        <v>20</v>
      </c>
      <c r="V19" t="s">
        <v>20</v>
      </c>
      <c r="Z19">
        <v>3.33</v>
      </c>
      <c r="AA19">
        <v>49.09</v>
      </c>
      <c r="AB19">
        <v>51.25</v>
      </c>
      <c r="AC19">
        <v>54.07</v>
      </c>
      <c r="AD19">
        <v>56.71</v>
      </c>
      <c r="AE19">
        <v>58.89</v>
      </c>
      <c r="AF19">
        <v>60.33</v>
      </c>
      <c r="AG19">
        <v>61.74</v>
      </c>
      <c r="AH19">
        <v>62.85</v>
      </c>
      <c r="AI19">
        <v>63.8</v>
      </c>
      <c r="AJ19">
        <v>65.08</v>
      </c>
      <c r="AK19">
        <v>66.930000000000007</v>
      </c>
      <c r="AL19">
        <v>68.81</v>
      </c>
      <c r="AM19">
        <v>70.97</v>
      </c>
      <c r="AN19">
        <v>72.27</v>
      </c>
      <c r="AO19">
        <v>75.47</v>
      </c>
      <c r="AP19">
        <v>79.38</v>
      </c>
      <c r="AQ19">
        <v>80.349999999999994</v>
      </c>
      <c r="AR19">
        <v>84.87</v>
      </c>
      <c r="AS19">
        <v>92.97</v>
      </c>
    </row>
    <row r="20" spans="1:45">
      <c r="A20" s="21" t="s">
        <v>22</v>
      </c>
      <c r="B20" s="32">
        <v>50.6</v>
      </c>
      <c r="C20" s="33">
        <v>52.8</v>
      </c>
      <c r="D20" s="32">
        <v>55.2</v>
      </c>
      <c r="E20" s="33">
        <v>58.2</v>
      </c>
      <c r="F20" s="32">
        <v>59.8</v>
      </c>
      <c r="G20" s="33">
        <v>61.1</v>
      </c>
      <c r="H20" s="32">
        <v>62.6</v>
      </c>
      <c r="I20" s="33">
        <v>63.9</v>
      </c>
      <c r="J20" s="32">
        <v>65.3</v>
      </c>
      <c r="K20" s="33">
        <v>66.8</v>
      </c>
      <c r="L20" s="32">
        <v>68.599999999999994</v>
      </c>
      <c r="M20" s="33">
        <v>70.599999999999994</v>
      </c>
      <c r="N20" s="32">
        <v>72.8</v>
      </c>
      <c r="O20" s="33">
        <v>74.2</v>
      </c>
      <c r="P20" s="32">
        <v>76.7</v>
      </c>
      <c r="Q20" s="33">
        <v>80.5</v>
      </c>
      <c r="R20" s="32">
        <v>81.3</v>
      </c>
      <c r="S20" s="33">
        <v>87.3</v>
      </c>
      <c r="T20" s="34">
        <v>97.9</v>
      </c>
      <c r="U20" t="s">
        <v>20</v>
      </c>
      <c r="V20" t="s">
        <v>20</v>
      </c>
      <c r="Z20">
        <v>3.42</v>
      </c>
      <c r="AA20">
        <v>49.18</v>
      </c>
      <c r="AB20">
        <v>51.34</v>
      </c>
      <c r="AC20">
        <v>54.14</v>
      </c>
      <c r="AD20">
        <v>56.8</v>
      </c>
      <c r="AE20">
        <v>58.95</v>
      </c>
      <c r="AF20">
        <v>60.39</v>
      </c>
      <c r="AG20">
        <v>61.8</v>
      </c>
      <c r="AH20">
        <v>62.92</v>
      </c>
      <c r="AI20">
        <v>63.89</v>
      </c>
      <c r="AJ20">
        <v>65.180000000000007</v>
      </c>
      <c r="AK20">
        <v>67.03</v>
      </c>
      <c r="AL20">
        <v>68.91</v>
      </c>
      <c r="AM20">
        <v>71.08</v>
      </c>
      <c r="AN20">
        <v>72.39</v>
      </c>
      <c r="AO20">
        <v>75.540000000000006</v>
      </c>
      <c r="AP20">
        <v>79.48</v>
      </c>
      <c r="AQ20">
        <v>80.42</v>
      </c>
      <c r="AR20">
        <v>85.02</v>
      </c>
      <c r="AS20">
        <v>93.23</v>
      </c>
    </row>
    <row r="21" spans="1:45">
      <c r="A21" s="21" t="s">
        <v>23</v>
      </c>
      <c r="B21" s="32">
        <v>50.7</v>
      </c>
      <c r="C21" s="33">
        <v>52.9</v>
      </c>
      <c r="D21" s="32">
        <v>55.3</v>
      </c>
      <c r="E21" s="33">
        <v>58.3</v>
      </c>
      <c r="F21" s="32">
        <v>59.8</v>
      </c>
      <c r="G21" s="33">
        <v>61.2</v>
      </c>
      <c r="H21" s="32">
        <v>62.7</v>
      </c>
      <c r="I21" s="33">
        <v>63.9</v>
      </c>
      <c r="J21" s="32">
        <v>65.400000000000006</v>
      </c>
      <c r="K21" s="33">
        <v>66.900000000000006</v>
      </c>
      <c r="L21" s="32">
        <v>68.8</v>
      </c>
      <c r="M21" s="33">
        <v>70.7</v>
      </c>
      <c r="N21" s="32">
        <v>72.900000000000006</v>
      </c>
      <c r="O21" s="33">
        <v>74.3</v>
      </c>
      <c r="P21" s="32">
        <v>76.7</v>
      </c>
      <c r="Q21" s="33">
        <v>80.5</v>
      </c>
      <c r="R21" s="32">
        <v>81.3</v>
      </c>
      <c r="S21" s="33">
        <v>87.5</v>
      </c>
      <c r="T21" s="34">
        <v>98.4</v>
      </c>
      <c r="U21" t="s">
        <v>20</v>
      </c>
      <c r="V21" t="s">
        <v>20</v>
      </c>
      <c r="Z21">
        <v>3.5</v>
      </c>
      <c r="AA21">
        <v>49.27</v>
      </c>
      <c r="AB21">
        <v>51.44</v>
      </c>
      <c r="AC21">
        <v>54.22</v>
      </c>
      <c r="AD21">
        <v>56.9</v>
      </c>
      <c r="AE21">
        <v>59.02</v>
      </c>
      <c r="AF21">
        <v>60.45</v>
      </c>
      <c r="AG21">
        <v>61.87</v>
      </c>
      <c r="AH21">
        <v>62.99</v>
      </c>
      <c r="AI21">
        <v>63.98</v>
      </c>
      <c r="AJ21">
        <v>65.290000000000006</v>
      </c>
      <c r="AK21">
        <v>67.13</v>
      </c>
      <c r="AL21">
        <v>69.010000000000005</v>
      </c>
      <c r="AM21">
        <v>71.180000000000007</v>
      </c>
      <c r="AN21">
        <v>72.5</v>
      </c>
      <c r="AO21">
        <v>75.62</v>
      </c>
      <c r="AP21">
        <v>79.58</v>
      </c>
      <c r="AQ21">
        <v>80.489999999999995</v>
      </c>
      <c r="AR21">
        <v>85.16</v>
      </c>
      <c r="AS21">
        <v>93.5</v>
      </c>
    </row>
    <row r="22" spans="1:45" ht="17" thickBot="1">
      <c r="A22" s="22" t="s">
        <v>24</v>
      </c>
      <c r="B22" s="35">
        <v>50.8</v>
      </c>
      <c r="C22" s="36">
        <v>53</v>
      </c>
      <c r="D22" s="35">
        <v>55.3</v>
      </c>
      <c r="E22" s="36">
        <v>58.3</v>
      </c>
      <c r="F22" s="35">
        <v>59.8</v>
      </c>
      <c r="G22" s="36">
        <v>61.1</v>
      </c>
      <c r="H22" s="35">
        <v>62.6</v>
      </c>
      <c r="I22" s="36">
        <v>63.9</v>
      </c>
      <c r="J22" s="35">
        <v>65.400000000000006</v>
      </c>
      <c r="K22" s="36">
        <v>67</v>
      </c>
      <c r="L22" s="35">
        <v>68.900000000000006</v>
      </c>
      <c r="M22" s="36">
        <v>70.8</v>
      </c>
      <c r="N22" s="35">
        <v>73</v>
      </c>
      <c r="O22" s="36">
        <v>74.5</v>
      </c>
      <c r="P22" s="35">
        <v>76.8</v>
      </c>
      <c r="Q22" s="36">
        <v>80.400000000000006</v>
      </c>
      <c r="R22" s="35">
        <v>81.3</v>
      </c>
      <c r="S22" s="36">
        <v>87.6</v>
      </c>
      <c r="T22" s="37">
        <v>98.8</v>
      </c>
      <c r="U22" t="s">
        <v>20</v>
      </c>
      <c r="V22" t="s">
        <v>20</v>
      </c>
      <c r="Z22">
        <v>3.58</v>
      </c>
      <c r="AA22">
        <v>49.35</v>
      </c>
      <c r="AB22">
        <v>51.53</v>
      </c>
      <c r="AC22">
        <v>54.29</v>
      </c>
      <c r="AD22">
        <v>56.99</v>
      </c>
      <c r="AE22">
        <v>59.07</v>
      </c>
      <c r="AF22">
        <v>60.5</v>
      </c>
      <c r="AG22">
        <v>61.93</v>
      </c>
      <c r="AH22">
        <v>63.06</v>
      </c>
      <c r="AI22">
        <v>64.069999999999993</v>
      </c>
      <c r="AJ22">
        <v>65.38</v>
      </c>
      <c r="AK22">
        <v>67.22</v>
      </c>
      <c r="AL22">
        <v>69.11</v>
      </c>
      <c r="AM22">
        <v>71.290000000000006</v>
      </c>
      <c r="AN22">
        <v>72.61</v>
      </c>
      <c r="AO22">
        <v>75.69</v>
      </c>
      <c r="AP22">
        <v>79.67</v>
      </c>
      <c r="AQ22">
        <v>80.56</v>
      </c>
      <c r="AR22">
        <v>85.3</v>
      </c>
      <c r="AS22">
        <v>93.75</v>
      </c>
    </row>
    <row r="23" spans="1:45">
      <c r="A23" s="21" t="s">
        <v>29</v>
      </c>
      <c r="B23" s="32">
        <v>50.9</v>
      </c>
      <c r="C23" s="33">
        <v>53</v>
      </c>
      <c r="D23" s="32">
        <v>55.3</v>
      </c>
      <c r="E23" s="33">
        <v>58.3</v>
      </c>
      <c r="F23" s="32">
        <v>59.8</v>
      </c>
      <c r="G23" s="33">
        <v>61.1</v>
      </c>
      <c r="H23" s="32">
        <v>62.6</v>
      </c>
      <c r="I23" s="33">
        <v>63.9</v>
      </c>
      <c r="J23" s="32">
        <v>65.5</v>
      </c>
      <c r="K23" s="33">
        <v>67.099999999999994</v>
      </c>
      <c r="L23" s="32">
        <v>68.900000000000006</v>
      </c>
      <c r="M23" s="33">
        <v>70.900000000000006</v>
      </c>
      <c r="N23" s="32">
        <v>73.099999999999994</v>
      </c>
      <c r="O23" s="33">
        <v>74.5</v>
      </c>
      <c r="P23" s="32">
        <v>76.8</v>
      </c>
      <c r="Q23" s="33">
        <v>80.2</v>
      </c>
      <c r="R23" s="32">
        <v>81.3</v>
      </c>
      <c r="S23" s="33">
        <v>87.7</v>
      </c>
      <c r="T23" s="34">
        <v>99.1</v>
      </c>
      <c r="U23" t="s">
        <v>20</v>
      </c>
      <c r="V23" t="s">
        <v>20</v>
      </c>
      <c r="Z23">
        <v>3.67</v>
      </c>
      <c r="AA23">
        <v>49.44</v>
      </c>
      <c r="AB23">
        <v>51.62</v>
      </c>
      <c r="AC23">
        <v>54.37</v>
      </c>
      <c r="AD23">
        <v>57.08</v>
      </c>
      <c r="AE23">
        <v>59.13</v>
      </c>
      <c r="AF23">
        <v>60.56</v>
      </c>
      <c r="AG23">
        <v>61.98</v>
      </c>
      <c r="AH23">
        <v>63.12</v>
      </c>
      <c r="AI23">
        <v>64.150000000000006</v>
      </c>
      <c r="AJ23">
        <v>65.48</v>
      </c>
      <c r="AK23">
        <v>67.31</v>
      </c>
      <c r="AL23">
        <v>69.2</v>
      </c>
      <c r="AM23">
        <v>71.38</v>
      </c>
      <c r="AN23">
        <v>72.709999999999994</v>
      </c>
      <c r="AO23">
        <v>75.760000000000005</v>
      </c>
      <c r="AP23">
        <v>79.75</v>
      </c>
      <c r="AQ23">
        <v>80.62</v>
      </c>
      <c r="AR23">
        <v>85.43</v>
      </c>
      <c r="AS23">
        <v>94.01</v>
      </c>
    </row>
    <row r="24" spans="1:45">
      <c r="A24" s="21" t="s">
        <v>22</v>
      </c>
      <c r="B24" s="32">
        <v>50.9</v>
      </c>
      <c r="C24" s="33">
        <v>53</v>
      </c>
      <c r="D24" s="32">
        <v>55.3</v>
      </c>
      <c r="E24" s="33">
        <v>58.2</v>
      </c>
      <c r="F24" s="32">
        <v>59.7</v>
      </c>
      <c r="G24" s="33">
        <v>61</v>
      </c>
      <c r="H24" s="32">
        <v>62.6</v>
      </c>
      <c r="I24" s="33">
        <v>63.9</v>
      </c>
      <c r="J24" s="32">
        <v>65.5</v>
      </c>
      <c r="K24" s="33">
        <v>67.099999999999994</v>
      </c>
      <c r="L24" s="32">
        <v>69</v>
      </c>
      <c r="M24" s="33">
        <v>71</v>
      </c>
      <c r="N24" s="32">
        <v>73.099999999999994</v>
      </c>
      <c r="O24" s="33">
        <v>74.599999999999994</v>
      </c>
      <c r="P24" s="32">
        <v>76.8</v>
      </c>
      <c r="Q24" s="33">
        <v>80</v>
      </c>
      <c r="R24" s="32">
        <v>81.2</v>
      </c>
      <c r="S24" s="33">
        <v>87.8</v>
      </c>
      <c r="T24" s="34">
        <v>99.4</v>
      </c>
      <c r="U24" t="s">
        <v>20</v>
      </c>
      <c r="V24" t="s">
        <v>20</v>
      </c>
      <c r="Z24">
        <v>3.75</v>
      </c>
      <c r="AA24">
        <v>49.52</v>
      </c>
      <c r="AB24">
        <v>51.71</v>
      </c>
      <c r="AC24">
        <v>54.43</v>
      </c>
      <c r="AD24">
        <v>57.17</v>
      </c>
      <c r="AE24">
        <v>59.18</v>
      </c>
      <c r="AF24">
        <v>60.61</v>
      </c>
      <c r="AG24">
        <v>62.04</v>
      </c>
      <c r="AH24">
        <v>63.18</v>
      </c>
      <c r="AI24">
        <v>64.23</v>
      </c>
      <c r="AJ24">
        <v>65.569999999999993</v>
      </c>
      <c r="AK24">
        <v>67.400000000000006</v>
      </c>
      <c r="AL24">
        <v>69.290000000000006</v>
      </c>
      <c r="AM24">
        <v>71.48</v>
      </c>
      <c r="AN24">
        <v>72.819999999999993</v>
      </c>
      <c r="AO24">
        <v>75.83</v>
      </c>
      <c r="AP24">
        <v>79.83</v>
      </c>
      <c r="AQ24">
        <v>80.680000000000007</v>
      </c>
      <c r="AR24">
        <v>85.57</v>
      </c>
      <c r="AS24">
        <v>94.26</v>
      </c>
    </row>
    <row r="25" spans="1:45">
      <c r="A25" s="21" t="s">
        <v>23</v>
      </c>
      <c r="B25" s="32">
        <v>50.9</v>
      </c>
      <c r="C25" s="33">
        <v>53</v>
      </c>
      <c r="D25" s="32">
        <v>55.2</v>
      </c>
      <c r="E25" s="33">
        <v>58.2</v>
      </c>
      <c r="F25" s="32">
        <v>59.6</v>
      </c>
      <c r="G25" s="33">
        <v>61</v>
      </c>
      <c r="H25" s="32">
        <v>62.5</v>
      </c>
      <c r="I25" s="33">
        <v>63.8</v>
      </c>
      <c r="J25" s="32">
        <v>65.5</v>
      </c>
      <c r="K25" s="33">
        <v>67.099999999999994</v>
      </c>
      <c r="L25" s="32">
        <v>69</v>
      </c>
      <c r="M25" s="33">
        <v>71</v>
      </c>
      <c r="N25" s="32">
        <v>73.099999999999994</v>
      </c>
      <c r="O25" s="33">
        <v>74.599999999999994</v>
      </c>
      <c r="P25" s="32">
        <v>76.7</v>
      </c>
      <c r="Q25" s="33">
        <v>79.7</v>
      </c>
      <c r="R25" s="32">
        <v>81.099999999999994</v>
      </c>
      <c r="S25" s="33">
        <v>87.8</v>
      </c>
      <c r="T25" s="34">
        <v>99.7</v>
      </c>
      <c r="U25" t="s">
        <v>20</v>
      </c>
      <c r="V25" t="s">
        <v>20</v>
      </c>
      <c r="Z25">
        <v>3.83</v>
      </c>
      <c r="AA25">
        <v>49.6</v>
      </c>
      <c r="AB25">
        <v>51.79</v>
      </c>
      <c r="AC25">
        <v>54.5</v>
      </c>
      <c r="AD25">
        <v>57.25</v>
      </c>
      <c r="AE25">
        <v>59.23</v>
      </c>
      <c r="AF25">
        <v>60.65</v>
      </c>
      <c r="AG25">
        <v>62.09</v>
      </c>
      <c r="AH25">
        <v>63.24</v>
      </c>
      <c r="AI25">
        <v>64.31</v>
      </c>
      <c r="AJ25">
        <v>65.66</v>
      </c>
      <c r="AK25">
        <v>67.489999999999995</v>
      </c>
      <c r="AL25">
        <v>69.38</v>
      </c>
      <c r="AM25">
        <v>71.569999999999993</v>
      </c>
      <c r="AN25">
        <v>72.91</v>
      </c>
      <c r="AO25">
        <v>75.900000000000006</v>
      </c>
      <c r="AP25">
        <v>79.91</v>
      </c>
      <c r="AQ25">
        <v>80.739999999999995</v>
      </c>
      <c r="AR25">
        <v>85.7</v>
      </c>
      <c r="AS25">
        <v>94.5</v>
      </c>
    </row>
    <row r="26" spans="1:45" ht="17" thickBot="1">
      <c r="A26" s="22" t="s">
        <v>24</v>
      </c>
      <c r="B26" s="35">
        <v>50.9</v>
      </c>
      <c r="C26" s="36">
        <v>52.9</v>
      </c>
      <c r="D26" s="35">
        <v>55.1</v>
      </c>
      <c r="E26" s="36">
        <v>58</v>
      </c>
      <c r="F26" s="35">
        <v>59.5</v>
      </c>
      <c r="G26" s="36">
        <v>60.8</v>
      </c>
      <c r="H26" s="35">
        <v>62.3</v>
      </c>
      <c r="I26" s="36">
        <v>63.7</v>
      </c>
      <c r="J26" s="35">
        <v>65.400000000000006</v>
      </c>
      <c r="K26" s="36">
        <v>67.099999999999994</v>
      </c>
      <c r="L26" s="35">
        <v>69</v>
      </c>
      <c r="M26" s="36">
        <v>71</v>
      </c>
      <c r="N26" s="35">
        <v>73.099999999999994</v>
      </c>
      <c r="O26" s="36">
        <v>74.599999999999994</v>
      </c>
      <c r="P26" s="35">
        <v>76.7</v>
      </c>
      <c r="Q26" s="36">
        <v>79.400000000000006</v>
      </c>
      <c r="R26" s="35">
        <v>80.900000000000006</v>
      </c>
      <c r="S26" s="36">
        <v>87.7</v>
      </c>
      <c r="T26" s="37">
        <v>99.8</v>
      </c>
      <c r="U26" t="s">
        <v>20</v>
      </c>
      <c r="V26" t="s">
        <v>20</v>
      </c>
      <c r="Z26">
        <v>3.92</v>
      </c>
      <c r="AA26">
        <v>49.67</v>
      </c>
      <c r="AB26">
        <v>51.87</v>
      </c>
      <c r="AC26">
        <v>54.56</v>
      </c>
      <c r="AD26">
        <v>57.33</v>
      </c>
      <c r="AE26">
        <v>59.28</v>
      </c>
      <c r="AF26">
        <v>60.7</v>
      </c>
      <c r="AG26">
        <v>62.14</v>
      </c>
      <c r="AH26">
        <v>63.3</v>
      </c>
      <c r="AI26">
        <v>64.38</v>
      </c>
      <c r="AJ26">
        <v>65.75</v>
      </c>
      <c r="AK26">
        <v>67.58</v>
      </c>
      <c r="AL26">
        <v>69.47</v>
      </c>
      <c r="AM26">
        <v>71.66</v>
      </c>
      <c r="AN26">
        <v>73.010000000000005</v>
      </c>
      <c r="AO26">
        <v>75.959999999999994</v>
      </c>
      <c r="AP26">
        <v>79.98</v>
      </c>
      <c r="AQ26">
        <v>80.8</v>
      </c>
      <c r="AR26">
        <v>85.82</v>
      </c>
      <c r="AS26">
        <v>94.73</v>
      </c>
    </row>
    <row r="27" spans="1:45">
      <c r="A27" s="21" t="s">
        <v>30</v>
      </c>
      <c r="B27" s="32">
        <v>50.8</v>
      </c>
      <c r="C27" s="33">
        <v>52.8</v>
      </c>
      <c r="D27" s="32">
        <v>55</v>
      </c>
      <c r="E27" s="33">
        <v>57.9</v>
      </c>
      <c r="F27" s="32">
        <v>59.4</v>
      </c>
      <c r="G27" s="33">
        <v>60.7</v>
      </c>
      <c r="H27" s="32">
        <v>62.2</v>
      </c>
      <c r="I27" s="33">
        <v>63.6</v>
      </c>
      <c r="J27" s="32">
        <v>65.3</v>
      </c>
      <c r="K27" s="33">
        <v>67</v>
      </c>
      <c r="L27" s="32">
        <v>68.900000000000006</v>
      </c>
      <c r="M27" s="33">
        <v>71</v>
      </c>
      <c r="N27" s="32">
        <v>73</v>
      </c>
      <c r="O27" s="33">
        <v>74.5</v>
      </c>
      <c r="P27" s="32">
        <v>76.599999999999994</v>
      </c>
      <c r="Q27" s="33">
        <v>79.099999999999994</v>
      </c>
      <c r="R27" s="32">
        <v>80.8</v>
      </c>
      <c r="S27" s="33">
        <v>87.7</v>
      </c>
      <c r="T27" s="34">
        <v>100</v>
      </c>
      <c r="U27" t="s">
        <v>20</v>
      </c>
      <c r="V27" t="s">
        <v>20</v>
      </c>
      <c r="Z27">
        <v>4</v>
      </c>
      <c r="AA27">
        <v>49.75</v>
      </c>
      <c r="AB27">
        <v>51.95</v>
      </c>
      <c r="AC27">
        <v>54.63</v>
      </c>
      <c r="AD27">
        <v>57.41</v>
      </c>
      <c r="AE27">
        <v>59.33</v>
      </c>
      <c r="AF27">
        <v>60.74</v>
      </c>
      <c r="AG27">
        <v>62.19</v>
      </c>
      <c r="AH27">
        <v>63.35</v>
      </c>
      <c r="AI27">
        <v>64.459999999999994</v>
      </c>
      <c r="AJ27">
        <v>65.84</v>
      </c>
      <c r="AK27">
        <v>67.66</v>
      </c>
      <c r="AL27">
        <v>69.55</v>
      </c>
      <c r="AM27">
        <v>71.75</v>
      </c>
      <c r="AN27">
        <v>73.11</v>
      </c>
      <c r="AO27">
        <v>76.02</v>
      </c>
      <c r="AP27">
        <v>80.040000000000006</v>
      </c>
      <c r="AQ27">
        <v>80.849999999999994</v>
      </c>
      <c r="AR27">
        <v>85.94</v>
      </c>
      <c r="AS27">
        <v>94.97</v>
      </c>
    </row>
    <row r="28" spans="1:45">
      <c r="A28" s="21" t="s">
        <v>22</v>
      </c>
      <c r="B28" s="32">
        <v>50.7</v>
      </c>
      <c r="C28" s="33">
        <v>52.7</v>
      </c>
      <c r="D28" s="32">
        <v>54.9</v>
      </c>
      <c r="E28" s="33">
        <v>57.7</v>
      </c>
      <c r="F28" s="32">
        <v>59.2</v>
      </c>
      <c r="G28" s="33">
        <v>60.5</v>
      </c>
      <c r="H28" s="32">
        <v>62</v>
      </c>
      <c r="I28" s="33">
        <v>63.4</v>
      </c>
      <c r="J28" s="32">
        <v>65.2</v>
      </c>
      <c r="K28" s="33">
        <v>66.900000000000006</v>
      </c>
      <c r="L28" s="32">
        <v>68.8</v>
      </c>
      <c r="M28" s="33">
        <v>70.900000000000006</v>
      </c>
      <c r="N28" s="32">
        <v>73</v>
      </c>
      <c r="O28" s="33">
        <v>74.400000000000006</v>
      </c>
      <c r="P28" s="32">
        <v>76.5</v>
      </c>
      <c r="Q28" s="33">
        <v>78.7</v>
      </c>
      <c r="R28" s="32">
        <v>80.7</v>
      </c>
      <c r="S28" s="33">
        <v>87.6</v>
      </c>
      <c r="T28" s="34">
        <v>100</v>
      </c>
      <c r="U28" t="s">
        <v>20</v>
      </c>
      <c r="V28" t="s">
        <v>20</v>
      </c>
      <c r="Z28">
        <v>4.08</v>
      </c>
      <c r="AA28">
        <v>49.82</v>
      </c>
      <c r="AB28">
        <v>52.02</v>
      </c>
      <c r="AC28">
        <v>54.68</v>
      </c>
      <c r="AD28">
        <v>57.49</v>
      </c>
      <c r="AE28">
        <v>59.37</v>
      </c>
      <c r="AF28">
        <v>60.79</v>
      </c>
      <c r="AG28">
        <v>62.24</v>
      </c>
      <c r="AH28">
        <v>63.4</v>
      </c>
      <c r="AI28">
        <v>64.53</v>
      </c>
      <c r="AJ28">
        <v>65.92</v>
      </c>
      <c r="AK28">
        <v>67.739999999999995</v>
      </c>
      <c r="AL28">
        <v>69.64</v>
      </c>
      <c r="AM28">
        <v>71.84</v>
      </c>
      <c r="AN28">
        <v>73.2</v>
      </c>
      <c r="AO28">
        <v>76.08</v>
      </c>
      <c r="AP28">
        <v>80.11</v>
      </c>
      <c r="AQ28">
        <v>80.900000000000006</v>
      </c>
      <c r="AR28">
        <v>86.06</v>
      </c>
      <c r="AS28">
        <v>95.19</v>
      </c>
    </row>
    <row r="29" spans="1:45">
      <c r="A29" s="21" t="s">
        <v>23</v>
      </c>
      <c r="B29" s="32">
        <v>50.6</v>
      </c>
      <c r="C29" s="33">
        <v>52.5</v>
      </c>
      <c r="D29" s="32">
        <v>54.7</v>
      </c>
      <c r="E29" s="33">
        <v>57.4</v>
      </c>
      <c r="F29" s="32">
        <v>59</v>
      </c>
      <c r="G29" s="33">
        <v>60.3</v>
      </c>
      <c r="H29" s="32">
        <v>61.8</v>
      </c>
      <c r="I29" s="33">
        <v>63.2</v>
      </c>
      <c r="J29" s="32">
        <v>65.099999999999994</v>
      </c>
      <c r="K29" s="33">
        <v>66.8</v>
      </c>
      <c r="L29" s="32">
        <v>68.7</v>
      </c>
      <c r="M29" s="33">
        <v>70.8</v>
      </c>
      <c r="N29" s="32">
        <v>72.8</v>
      </c>
      <c r="O29" s="33">
        <v>74.3</v>
      </c>
      <c r="P29" s="32">
        <v>76.3</v>
      </c>
      <c r="Q29" s="33">
        <v>78.3</v>
      </c>
      <c r="R29" s="32">
        <v>80.599999999999994</v>
      </c>
      <c r="S29" s="33">
        <v>87.5</v>
      </c>
      <c r="T29" s="34">
        <v>100</v>
      </c>
      <c r="U29" t="s">
        <v>20</v>
      </c>
      <c r="V29" t="s">
        <v>20</v>
      </c>
      <c r="Z29">
        <v>4.17</v>
      </c>
      <c r="AA29">
        <v>49.89</v>
      </c>
      <c r="AB29">
        <v>52.09</v>
      </c>
      <c r="AC29">
        <v>54.74</v>
      </c>
      <c r="AD29">
        <v>57.56</v>
      </c>
      <c r="AE29">
        <v>59.42</v>
      </c>
      <c r="AF29">
        <v>60.82</v>
      </c>
      <c r="AG29">
        <v>62.28</v>
      </c>
      <c r="AH29">
        <v>63.45</v>
      </c>
      <c r="AI29">
        <v>64.59</v>
      </c>
      <c r="AJ29">
        <v>66</v>
      </c>
      <c r="AK29">
        <v>67.819999999999993</v>
      </c>
      <c r="AL29">
        <v>69.72</v>
      </c>
      <c r="AM29">
        <v>71.92</v>
      </c>
      <c r="AN29">
        <v>73.290000000000006</v>
      </c>
      <c r="AO29">
        <v>76.14</v>
      </c>
      <c r="AP29">
        <v>80.16</v>
      </c>
      <c r="AQ29">
        <v>80.95</v>
      </c>
      <c r="AR29">
        <v>86.17</v>
      </c>
      <c r="AS29">
        <v>95.41</v>
      </c>
    </row>
    <row r="30" spans="1:45" ht="17" thickBot="1">
      <c r="A30" s="22" t="s">
        <v>24</v>
      </c>
      <c r="B30" s="35">
        <v>50.5</v>
      </c>
      <c r="C30" s="36">
        <v>52.3</v>
      </c>
      <c r="D30" s="35">
        <v>54.5</v>
      </c>
      <c r="E30" s="36">
        <v>57.2</v>
      </c>
      <c r="F30" s="35">
        <v>58.8</v>
      </c>
      <c r="G30" s="36">
        <v>60.1</v>
      </c>
      <c r="H30" s="35">
        <v>61.6</v>
      </c>
      <c r="I30" s="36">
        <v>63</v>
      </c>
      <c r="J30" s="35">
        <v>64.900000000000006</v>
      </c>
      <c r="K30" s="36">
        <v>66.7</v>
      </c>
      <c r="L30" s="35">
        <v>68.599999999999994</v>
      </c>
      <c r="M30" s="36">
        <v>70.7</v>
      </c>
      <c r="N30" s="35">
        <v>72.7</v>
      </c>
      <c r="O30" s="36">
        <v>74.099999999999994</v>
      </c>
      <c r="P30" s="35">
        <v>76.099999999999994</v>
      </c>
      <c r="Q30" s="36">
        <v>78</v>
      </c>
      <c r="R30" s="35">
        <v>80.599999999999994</v>
      </c>
      <c r="S30" s="36">
        <v>87.5</v>
      </c>
      <c r="T30" s="37">
        <v>99.9</v>
      </c>
      <c r="U30" t="s">
        <v>20</v>
      </c>
      <c r="V30" t="s">
        <v>20</v>
      </c>
      <c r="Z30">
        <v>4.25</v>
      </c>
      <c r="AA30">
        <v>49.96</v>
      </c>
      <c r="AB30">
        <v>52.16</v>
      </c>
      <c r="AC30">
        <v>54.79</v>
      </c>
      <c r="AD30">
        <v>57.62</v>
      </c>
      <c r="AE30">
        <v>59.46</v>
      </c>
      <c r="AF30">
        <v>60.86</v>
      </c>
      <c r="AG30">
        <v>62.32</v>
      </c>
      <c r="AH30">
        <v>63.5</v>
      </c>
      <c r="AI30">
        <v>64.66</v>
      </c>
      <c r="AJ30">
        <v>66.08</v>
      </c>
      <c r="AK30">
        <v>67.900000000000006</v>
      </c>
      <c r="AL30">
        <v>69.790000000000006</v>
      </c>
      <c r="AM30">
        <v>72</v>
      </c>
      <c r="AN30">
        <v>73.37</v>
      </c>
      <c r="AO30">
        <v>76.19</v>
      </c>
      <c r="AP30">
        <v>80.22</v>
      </c>
      <c r="AQ30">
        <v>80.989999999999995</v>
      </c>
      <c r="AR30">
        <v>86.28</v>
      </c>
      <c r="AS30">
        <v>95.63</v>
      </c>
    </row>
    <row r="31" spans="1:45">
      <c r="A31" s="21" t="s">
        <v>31</v>
      </c>
      <c r="B31" s="32">
        <v>50.3</v>
      </c>
      <c r="C31" s="33">
        <v>52.1</v>
      </c>
      <c r="D31" s="32">
        <v>54.2</v>
      </c>
      <c r="E31" s="33">
        <v>56.9</v>
      </c>
      <c r="F31" s="32">
        <v>58.5</v>
      </c>
      <c r="G31" s="33">
        <v>59.9</v>
      </c>
      <c r="H31" s="32">
        <v>61.4</v>
      </c>
      <c r="I31" s="33">
        <v>62.7</v>
      </c>
      <c r="J31" s="32">
        <v>64.7</v>
      </c>
      <c r="K31" s="33">
        <v>66.5</v>
      </c>
      <c r="L31" s="32">
        <v>68.400000000000006</v>
      </c>
      <c r="M31" s="33">
        <v>70.599999999999994</v>
      </c>
      <c r="N31" s="32">
        <v>72.5</v>
      </c>
      <c r="O31" s="33">
        <v>73.900000000000006</v>
      </c>
      <c r="P31" s="32">
        <v>75.900000000000006</v>
      </c>
      <c r="Q31" s="33">
        <v>77.7</v>
      </c>
      <c r="R31" s="32">
        <v>80.5</v>
      </c>
      <c r="S31" s="33">
        <v>87.4</v>
      </c>
      <c r="T31" s="34">
        <v>99.8</v>
      </c>
      <c r="U31" t="s">
        <v>20</v>
      </c>
      <c r="V31" t="s">
        <v>20</v>
      </c>
      <c r="Z31">
        <v>4.33</v>
      </c>
      <c r="AA31">
        <v>50.02</v>
      </c>
      <c r="AB31">
        <v>52.23</v>
      </c>
      <c r="AC31">
        <v>54.84</v>
      </c>
      <c r="AD31">
        <v>57.69</v>
      </c>
      <c r="AE31">
        <v>59.49</v>
      </c>
      <c r="AF31">
        <v>60.9</v>
      </c>
      <c r="AG31">
        <v>62.36</v>
      </c>
      <c r="AH31">
        <v>63.54</v>
      </c>
      <c r="AI31">
        <v>64.72</v>
      </c>
      <c r="AJ31">
        <v>66.150000000000006</v>
      </c>
      <c r="AK31">
        <v>67.97</v>
      </c>
      <c r="AL31">
        <v>69.87</v>
      </c>
      <c r="AM31">
        <v>72.069999999999993</v>
      </c>
      <c r="AN31">
        <v>73.45</v>
      </c>
      <c r="AO31">
        <v>76.239999999999995</v>
      </c>
      <c r="AP31">
        <v>80.27</v>
      </c>
      <c r="AQ31">
        <v>81.040000000000006</v>
      </c>
      <c r="AR31">
        <v>86.38</v>
      </c>
      <c r="AS31">
        <v>95.84</v>
      </c>
    </row>
    <row r="32" spans="1:45">
      <c r="A32" s="21" t="s">
        <v>22</v>
      </c>
      <c r="B32" s="32">
        <v>50.1</v>
      </c>
      <c r="C32" s="33">
        <v>51.9</v>
      </c>
      <c r="D32" s="32">
        <v>54</v>
      </c>
      <c r="E32" s="33">
        <v>56.5</v>
      </c>
      <c r="F32" s="32">
        <v>58.3</v>
      </c>
      <c r="G32" s="33">
        <v>59.6</v>
      </c>
      <c r="H32" s="32">
        <v>61.1</v>
      </c>
      <c r="I32" s="33">
        <v>62.5</v>
      </c>
      <c r="J32" s="32">
        <v>64.5</v>
      </c>
      <c r="K32" s="33">
        <v>66.3</v>
      </c>
      <c r="L32" s="32">
        <v>68.2</v>
      </c>
      <c r="M32" s="33">
        <v>70.400000000000006</v>
      </c>
      <c r="N32" s="32">
        <v>72.3</v>
      </c>
      <c r="O32" s="33">
        <v>73.7</v>
      </c>
      <c r="P32" s="32">
        <v>75.7</v>
      </c>
      <c r="Q32" s="33">
        <v>77.400000000000006</v>
      </c>
      <c r="R32" s="32">
        <v>80.400000000000006</v>
      </c>
      <c r="S32" s="33">
        <v>87.4</v>
      </c>
      <c r="T32" s="34">
        <v>99.6</v>
      </c>
      <c r="U32" t="s">
        <v>20</v>
      </c>
      <c r="V32" t="s">
        <v>20</v>
      </c>
      <c r="Z32">
        <v>4.42</v>
      </c>
      <c r="AA32">
        <v>50.09</v>
      </c>
      <c r="AB32">
        <v>52.3</v>
      </c>
      <c r="AC32">
        <v>54.89</v>
      </c>
      <c r="AD32">
        <v>57.75</v>
      </c>
      <c r="AE32">
        <v>59.53</v>
      </c>
      <c r="AF32">
        <v>60.93</v>
      </c>
      <c r="AG32">
        <v>62.4</v>
      </c>
      <c r="AH32">
        <v>63.59</v>
      </c>
      <c r="AI32">
        <v>64.78</v>
      </c>
      <c r="AJ32">
        <v>66.22</v>
      </c>
      <c r="AK32">
        <v>68.040000000000006</v>
      </c>
      <c r="AL32">
        <v>69.94</v>
      </c>
      <c r="AM32">
        <v>72.150000000000006</v>
      </c>
      <c r="AN32">
        <v>73.53</v>
      </c>
      <c r="AO32">
        <v>76.290000000000006</v>
      </c>
      <c r="AP32">
        <v>80.31</v>
      </c>
      <c r="AQ32">
        <v>81.08</v>
      </c>
      <c r="AR32">
        <v>86.49</v>
      </c>
      <c r="AS32">
        <v>96.05</v>
      </c>
    </row>
    <row r="33" spans="1:45">
      <c r="A33" s="21" t="s">
        <v>23</v>
      </c>
      <c r="B33" s="32">
        <v>49.9</v>
      </c>
      <c r="C33" s="33">
        <v>51.6</v>
      </c>
      <c r="D33" s="32">
        <v>53.7</v>
      </c>
      <c r="E33" s="33">
        <v>56.1</v>
      </c>
      <c r="F33" s="32">
        <v>58</v>
      </c>
      <c r="G33" s="33">
        <v>59.3</v>
      </c>
      <c r="H33" s="32">
        <v>60.8</v>
      </c>
      <c r="I33" s="33">
        <v>62.2</v>
      </c>
      <c r="J33" s="32">
        <v>64.3</v>
      </c>
      <c r="K33" s="33">
        <v>66</v>
      </c>
      <c r="L33" s="32">
        <v>68</v>
      </c>
      <c r="M33" s="33">
        <v>70.2</v>
      </c>
      <c r="N33" s="32">
        <v>72.099999999999994</v>
      </c>
      <c r="O33" s="33">
        <v>73.400000000000006</v>
      </c>
      <c r="P33" s="32">
        <v>75.5</v>
      </c>
      <c r="Q33" s="33">
        <v>77.099999999999994</v>
      </c>
      <c r="R33" s="32">
        <v>80.400000000000006</v>
      </c>
      <c r="S33" s="33">
        <v>87.3</v>
      </c>
      <c r="T33" s="34">
        <v>99.3</v>
      </c>
      <c r="U33" t="s">
        <v>20</v>
      </c>
      <c r="V33" t="s">
        <v>20</v>
      </c>
      <c r="Z33">
        <v>4.5</v>
      </c>
      <c r="AA33">
        <v>50.15</v>
      </c>
      <c r="AB33">
        <v>52.36</v>
      </c>
      <c r="AC33">
        <v>54.94</v>
      </c>
      <c r="AD33">
        <v>57.81</v>
      </c>
      <c r="AE33">
        <v>59.56</v>
      </c>
      <c r="AF33">
        <v>60.96</v>
      </c>
      <c r="AG33">
        <v>62.43</v>
      </c>
      <c r="AH33">
        <v>63.63</v>
      </c>
      <c r="AI33">
        <v>64.84</v>
      </c>
      <c r="AJ33">
        <v>66.290000000000006</v>
      </c>
      <c r="AK33">
        <v>68.11</v>
      </c>
      <c r="AL33">
        <v>70.010000000000005</v>
      </c>
      <c r="AM33">
        <v>72.22</v>
      </c>
      <c r="AN33">
        <v>73.61</v>
      </c>
      <c r="AO33">
        <v>76.34</v>
      </c>
      <c r="AP33">
        <v>80.349999999999994</v>
      </c>
      <c r="AQ33">
        <v>81.11</v>
      </c>
      <c r="AR33">
        <v>86.58</v>
      </c>
      <c r="AS33">
        <v>96.25</v>
      </c>
    </row>
    <row r="34" spans="1:45" ht="17" thickBot="1">
      <c r="A34" s="22" t="s">
        <v>24</v>
      </c>
      <c r="B34" s="35">
        <v>49.6</v>
      </c>
      <c r="C34" s="36">
        <v>51.2</v>
      </c>
      <c r="D34" s="35">
        <v>53.3</v>
      </c>
      <c r="E34" s="36">
        <v>55.7</v>
      </c>
      <c r="F34" s="35">
        <v>57.6</v>
      </c>
      <c r="G34" s="36">
        <v>59</v>
      </c>
      <c r="H34" s="35">
        <v>60.4</v>
      </c>
      <c r="I34" s="36">
        <v>61.8</v>
      </c>
      <c r="J34" s="35">
        <v>64</v>
      </c>
      <c r="K34" s="36">
        <v>65.7</v>
      </c>
      <c r="L34" s="35">
        <v>67.7</v>
      </c>
      <c r="M34" s="36">
        <v>70</v>
      </c>
      <c r="N34" s="35">
        <v>71.8</v>
      </c>
      <c r="O34" s="36">
        <v>73.099999999999994</v>
      </c>
      <c r="P34" s="35">
        <v>75.2</v>
      </c>
      <c r="Q34" s="36">
        <v>76.900000000000006</v>
      </c>
      <c r="R34" s="35">
        <v>80.3</v>
      </c>
      <c r="S34" s="36">
        <v>87.3</v>
      </c>
      <c r="T34" s="37">
        <v>99</v>
      </c>
      <c r="U34" t="s">
        <v>20</v>
      </c>
      <c r="V34" t="s">
        <v>20</v>
      </c>
      <c r="Z34">
        <v>4.58</v>
      </c>
      <c r="AA34">
        <v>50.2</v>
      </c>
      <c r="AB34">
        <v>52.42</v>
      </c>
      <c r="AC34">
        <v>54.98</v>
      </c>
      <c r="AD34">
        <v>57.86</v>
      </c>
      <c r="AE34">
        <v>59.59</v>
      </c>
      <c r="AF34">
        <v>60.99</v>
      </c>
      <c r="AG34">
        <v>62.46</v>
      </c>
      <c r="AH34">
        <v>63.66</v>
      </c>
      <c r="AI34">
        <v>64.900000000000006</v>
      </c>
      <c r="AJ34">
        <v>66.36</v>
      </c>
      <c r="AK34">
        <v>68.17</v>
      </c>
      <c r="AL34">
        <v>70.08</v>
      </c>
      <c r="AM34">
        <v>72.290000000000006</v>
      </c>
      <c r="AN34">
        <v>73.680000000000007</v>
      </c>
      <c r="AO34">
        <v>76.38</v>
      </c>
      <c r="AP34">
        <v>80.38</v>
      </c>
      <c r="AQ34">
        <v>81.150000000000006</v>
      </c>
      <c r="AR34">
        <v>86.68</v>
      </c>
      <c r="AS34">
        <v>96.44</v>
      </c>
    </row>
    <row r="35" spans="1:45">
      <c r="A35" s="21" t="s">
        <v>32</v>
      </c>
      <c r="B35" s="32">
        <v>49.4</v>
      </c>
      <c r="C35" s="33">
        <v>50.9</v>
      </c>
      <c r="D35" s="32">
        <v>53</v>
      </c>
      <c r="E35" s="33">
        <v>55.2</v>
      </c>
      <c r="F35" s="32">
        <v>57.3</v>
      </c>
      <c r="G35" s="33">
        <v>58.6</v>
      </c>
      <c r="H35" s="32">
        <v>60.1</v>
      </c>
      <c r="I35" s="33">
        <v>61.5</v>
      </c>
      <c r="J35" s="32">
        <v>63.7</v>
      </c>
      <c r="K35" s="33">
        <v>65.400000000000006</v>
      </c>
      <c r="L35" s="32">
        <v>67.400000000000006</v>
      </c>
      <c r="M35" s="33">
        <v>69.7</v>
      </c>
      <c r="N35" s="32">
        <v>71.5</v>
      </c>
      <c r="O35" s="33">
        <v>72.8</v>
      </c>
      <c r="P35" s="32">
        <v>74.900000000000006</v>
      </c>
      <c r="Q35" s="33">
        <v>76.7</v>
      </c>
      <c r="R35" s="32">
        <v>80.3</v>
      </c>
      <c r="S35" s="33">
        <v>87.3</v>
      </c>
      <c r="T35" s="34">
        <v>98.7</v>
      </c>
      <c r="U35" t="s">
        <v>20</v>
      </c>
      <c r="V35" t="s">
        <v>20</v>
      </c>
      <c r="Z35">
        <v>4.67</v>
      </c>
      <c r="AA35">
        <v>50.26</v>
      </c>
      <c r="AB35">
        <v>52.47</v>
      </c>
      <c r="AC35">
        <v>55.02</v>
      </c>
      <c r="AD35">
        <v>57.91</v>
      </c>
      <c r="AE35">
        <v>59.62</v>
      </c>
      <c r="AF35">
        <v>61.01</v>
      </c>
      <c r="AG35">
        <v>62.49</v>
      </c>
      <c r="AH35">
        <v>63.7</v>
      </c>
      <c r="AI35">
        <v>64.95</v>
      </c>
      <c r="AJ35">
        <v>66.42</v>
      </c>
      <c r="AK35">
        <v>68.239999999999995</v>
      </c>
      <c r="AL35">
        <v>70.14</v>
      </c>
      <c r="AM35">
        <v>72.349999999999994</v>
      </c>
      <c r="AN35">
        <v>73.75</v>
      </c>
      <c r="AO35">
        <v>76.430000000000007</v>
      </c>
      <c r="AP35">
        <v>80.41</v>
      </c>
      <c r="AQ35">
        <v>81.180000000000007</v>
      </c>
      <c r="AR35">
        <v>86.77</v>
      </c>
      <c r="AS35">
        <v>96.63</v>
      </c>
    </row>
    <row r="36" spans="1:45">
      <c r="A36" s="21" t="s">
        <v>22</v>
      </c>
      <c r="B36" s="32">
        <v>49.1</v>
      </c>
      <c r="C36" s="33">
        <v>50.5</v>
      </c>
      <c r="D36" s="32">
        <v>52.6</v>
      </c>
      <c r="E36" s="33">
        <v>54.7</v>
      </c>
      <c r="F36" s="32">
        <v>56.9</v>
      </c>
      <c r="G36" s="33">
        <v>58.2</v>
      </c>
      <c r="H36" s="32">
        <v>59.7</v>
      </c>
      <c r="I36" s="33">
        <v>61.1</v>
      </c>
      <c r="J36" s="32">
        <v>63.3</v>
      </c>
      <c r="K36" s="33">
        <v>65.099999999999994</v>
      </c>
      <c r="L36" s="32">
        <v>67.099999999999994</v>
      </c>
      <c r="M36" s="33">
        <v>69.400000000000006</v>
      </c>
      <c r="N36" s="32">
        <v>71.099999999999994</v>
      </c>
      <c r="O36" s="33">
        <v>72.400000000000006</v>
      </c>
      <c r="P36" s="32">
        <v>74.5</v>
      </c>
      <c r="Q36" s="33">
        <v>76.599999999999994</v>
      </c>
      <c r="R36" s="32">
        <v>80.3</v>
      </c>
      <c r="S36" s="33">
        <v>87.2</v>
      </c>
      <c r="T36" s="34">
        <v>98.2</v>
      </c>
      <c r="U36" t="s">
        <v>20</v>
      </c>
      <c r="V36" t="s">
        <v>20</v>
      </c>
      <c r="Z36">
        <v>4.75</v>
      </c>
      <c r="AA36">
        <v>50.31</v>
      </c>
      <c r="AB36">
        <v>52.52</v>
      </c>
      <c r="AC36">
        <v>55.06</v>
      </c>
      <c r="AD36">
        <v>57.96</v>
      </c>
      <c r="AE36">
        <v>59.65</v>
      </c>
      <c r="AF36">
        <v>61.04</v>
      </c>
      <c r="AG36">
        <v>62.52</v>
      </c>
      <c r="AH36">
        <v>63.73</v>
      </c>
      <c r="AI36">
        <v>65</v>
      </c>
      <c r="AJ36">
        <v>66.48</v>
      </c>
      <c r="AK36">
        <v>68.3</v>
      </c>
      <c r="AL36">
        <v>70.209999999999994</v>
      </c>
      <c r="AM36">
        <v>72.42</v>
      </c>
      <c r="AN36">
        <v>73.819999999999993</v>
      </c>
      <c r="AO36">
        <v>76.47</v>
      </c>
      <c r="AP36">
        <v>80.44</v>
      </c>
      <c r="AQ36">
        <v>81.2</v>
      </c>
      <c r="AR36">
        <v>86.85</v>
      </c>
      <c r="AS36">
        <v>96.82</v>
      </c>
    </row>
    <row r="37" spans="1:45">
      <c r="A37" s="21" t="s">
        <v>23</v>
      </c>
      <c r="B37" s="32">
        <v>48.7</v>
      </c>
      <c r="C37" s="33">
        <v>50.1</v>
      </c>
      <c r="D37" s="32">
        <v>52.2</v>
      </c>
      <c r="E37" s="33">
        <v>54.2</v>
      </c>
      <c r="F37" s="32">
        <v>56.5</v>
      </c>
      <c r="G37" s="33">
        <v>57.8</v>
      </c>
      <c r="H37" s="32">
        <v>59.2</v>
      </c>
      <c r="I37" s="33">
        <v>60.7</v>
      </c>
      <c r="J37" s="32">
        <v>62.9</v>
      </c>
      <c r="K37" s="33">
        <v>64.7</v>
      </c>
      <c r="L37" s="32">
        <v>66.8</v>
      </c>
      <c r="M37" s="33">
        <v>69.099999999999994</v>
      </c>
      <c r="N37" s="32">
        <v>70.8</v>
      </c>
      <c r="O37" s="33">
        <v>72</v>
      </c>
      <c r="P37" s="32">
        <v>74.2</v>
      </c>
      <c r="Q37" s="33">
        <v>76.5</v>
      </c>
      <c r="R37" s="32">
        <v>80.3</v>
      </c>
      <c r="S37" s="33">
        <v>87.2</v>
      </c>
      <c r="T37" s="34">
        <v>97.7</v>
      </c>
      <c r="U37" t="s">
        <v>20</v>
      </c>
      <c r="V37" t="s">
        <v>20</v>
      </c>
      <c r="Z37">
        <v>4.83</v>
      </c>
      <c r="AA37">
        <v>50.36</v>
      </c>
      <c r="AB37">
        <v>52.57</v>
      </c>
      <c r="AC37">
        <v>55.1</v>
      </c>
      <c r="AD37">
        <v>58</v>
      </c>
      <c r="AE37">
        <v>59.67</v>
      </c>
      <c r="AF37">
        <v>61.06</v>
      </c>
      <c r="AG37">
        <v>62.54</v>
      </c>
      <c r="AH37">
        <v>63.76</v>
      </c>
      <c r="AI37">
        <v>65.05</v>
      </c>
      <c r="AJ37">
        <v>66.540000000000006</v>
      </c>
      <c r="AK37">
        <v>68.349999999999994</v>
      </c>
      <c r="AL37">
        <v>70.27</v>
      </c>
      <c r="AM37">
        <v>72.48</v>
      </c>
      <c r="AN37">
        <v>73.89</v>
      </c>
      <c r="AO37">
        <v>76.5</v>
      </c>
      <c r="AP37">
        <v>80.459999999999994</v>
      </c>
      <c r="AQ37">
        <v>81.23</v>
      </c>
      <c r="AR37">
        <v>86.93</v>
      </c>
      <c r="AS37">
        <v>97</v>
      </c>
    </row>
    <row r="38" spans="1:45" ht="17" thickBot="1">
      <c r="A38" s="22" t="s">
        <v>24</v>
      </c>
      <c r="B38" s="35">
        <v>48.4</v>
      </c>
      <c r="C38" s="36">
        <v>49.6</v>
      </c>
      <c r="D38" s="35">
        <v>51.7</v>
      </c>
      <c r="E38" s="36">
        <v>53.6</v>
      </c>
      <c r="F38" s="35">
        <v>56.1</v>
      </c>
      <c r="G38" s="36">
        <v>57.4</v>
      </c>
      <c r="H38" s="35">
        <v>58.8</v>
      </c>
      <c r="I38" s="36">
        <v>60.2</v>
      </c>
      <c r="J38" s="35">
        <v>62.5</v>
      </c>
      <c r="K38" s="36">
        <v>64.3</v>
      </c>
      <c r="L38" s="35">
        <v>66.400000000000006</v>
      </c>
      <c r="M38" s="36">
        <v>68.8</v>
      </c>
      <c r="N38" s="35">
        <v>70.3</v>
      </c>
      <c r="O38" s="36">
        <v>71.599999999999994</v>
      </c>
      <c r="P38" s="35">
        <v>73.8</v>
      </c>
      <c r="Q38" s="36">
        <v>76.400000000000006</v>
      </c>
      <c r="R38" s="35">
        <v>80.3</v>
      </c>
      <c r="S38" s="36">
        <v>87.2</v>
      </c>
      <c r="T38" s="37">
        <v>97.2</v>
      </c>
      <c r="U38" t="s">
        <v>20</v>
      </c>
      <c r="V38" t="s">
        <v>20</v>
      </c>
      <c r="Z38">
        <v>4.92</v>
      </c>
      <c r="AA38">
        <v>50.41</v>
      </c>
      <c r="AB38">
        <v>52.62</v>
      </c>
      <c r="AC38">
        <v>55.13</v>
      </c>
      <c r="AD38">
        <v>58.05</v>
      </c>
      <c r="AE38">
        <v>59.7</v>
      </c>
      <c r="AF38">
        <v>61.08</v>
      </c>
      <c r="AG38">
        <v>62.56</v>
      </c>
      <c r="AH38">
        <v>63.79</v>
      </c>
      <c r="AI38">
        <v>65.09</v>
      </c>
      <c r="AJ38">
        <v>66.59</v>
      </c>
      <c r="AK38">
        <v>68.41</v>
      </c>
      <c r="AL38">
        <v>70.33</v>
      </c>
      <c r="AM38">
        <v>72.540000000000006</v>
      </c>
      <c r="AN38">
        <v>73.95</v>
      </c>
      <c r="AO38">
        <v>76.540000000000006</v>
      </c>
      <c r="AP38">
        <v>80.48</v>
      </c>
      <c r="AQ38">
        <v>81.25</v>
      </c>
      <c r="AR38">
        <v>87.01</v>
      </c>
      <c r="AS38">
        <v>97.17</v>
      </c>
    </row>
    <row r="39" spans="1:45">
      <c r="A39" s="21" t="s">
        <v>33</v>
      </c>
      <c r="B39" s="32">
        <v>48</v>
      </c>
      <c r="C39" s="33">
        <v>49.1</v>
      </c>
      <c r="D39" s="32">
        <v>51.2</v>
      </c>
      <c r="E39" s="33">
        <v>53</v>
      </c>
      <c r="F39" s="32">
        <v>55.6</v>
      </c>
      <c r="G39" s="33">
        <v>57</v>
      </c>
      <c r="H39" s="32">
        <v>58.3</v>
      </c>
      <c r="I39" s="33">
        <v>59.8</v>
      </c>
      <c r="J39" s="32">
        <v>62.1</v>
      </c>
      <c r="K39" s="33">
        <v>63.8</v>
      </c>
      <c r="L39" s="32">
        <v>66</v>
      </c>
      <c r="M39" s="33">
        <v>68.400000000000006</v>
      </c>
      <c r="N39" s="32">
        <v>69.900000000000006</v>
      </c>
      <c r="O39" s="33">
        <v>71.099999999999994</v>
      </c>
      <c r="P39" s="32">
        <v>73.400000000000006</v>
      </c>
      <c r="Q39" s="33">
        <v>76.3</v>
      </c>
      <c r="R39" s="32">
        <v>80.3</v>
      </c>
      <c r="S39" s="33">
        <v>87.2</v>
      </c>
      <c r="T39" s="34">
        <v>96.5</v>
      </c>
      <c r="U39" t="s">
        <v>20</v>
      </c>
      <c r="V39" t="s">
        <v>20</v>
      </c>
      <c r="Z39">
        <v>5</v>
      </c>
      <c r="AA39">
        <v>50.46</v>
      </c>
      <c r="AB39">
        <v>52.67</v>
      </c>
      <c r="AC39">
        <v>55.16</v>
      </c>
      <c r="AD39">
        <v>58.08</v>
      </c>
      <c r="AE39">
        <v>59.71</v>
      </c>
      <c r="AF39">
        <v>61.1</v>
      </c>
      <c r="AG39">
        <v>62.58</v>
      </c>
      <c r="AH39">
        <v>63.81</v>
      </c>
      <c r="AI39">
        <v>65.13</v>
      </c>
      <c r="AJ39">
        <v>66.650000000000006</v>
      </c>
      <c r="AK39">
        <v>68.459999999999994</v>
      </c>
      <c r="AL39">
        <v>70.38</v>
      </c>
      <c r="AM39">
        <v>72.59</v>
      </c>
      <c r="AN39">
        <v>74.010000000000005</v>
      </c>
      <c r="AO39">
        <v>76.569999999999993</v>
      </c>
      <c r="AP39">
        <v>80.489999999999995</v>
      </c>
      <c r="AQ39">
        <v>81.27</v>
      </c>
      <c r="AR39">
        <v>87.09</v>
      </c>
      <c r="AS39">
        <v>97.34</v>
      </c>
    </row>
    <row r="40" spans="1:45">
      <c r="A40" s="21" t="s">
        <v>22</v>
      </c>
      <c r="B40" s="32">
        <v>47.6</v>
      </c>
      <c r="C40" s="33">
        <v>48.6</v>
      </c>
      <c r="D40" s="32">
        <v>50.7</v>
      </c>
      <c r="E40" s="33">
        <v>52.3</v>
      </c>
      <c r="F40" s="32">
        <v>55.1</v>
      </c>
      <c r="G40" s="33">
        <v>56.5</v>
      </c>
      <c r="H40" s="32">
        <v>57.8</v>
      </c>
      <c r="I40" s="33">
        <v>59.3</v>
      </c>
      <c r="J40" s="32">
        <v>61.7</v>
      </c>
      <c r="K40" s="33">
        <v>63.3</v>
      </c>
      <c r="L40" s="32">
        <v>65.599999999999994</v>
      </c>
      <c r="M40" s="33">
        <v>68</v>
      </c>
      <c r="N40" s="32">
        <v>69.400000000000006</v>
      </c>
      <c r="O40" s="33">
        <v>70.599999999999994</v>
      </c>
      <c r="P40" s="32">
        <v>72.900000000000006</v>
      </c>
      <c r="Q40" s="33">
        <v>76.3</v>
      </c>
      <c r="R40" s="32">
        <v>80.3</v>
      </c>
      <c r="S40" s="33">
        <v>87.2</v>
      </c>
      <c r="T40" s="34">
        <v>95.8</v>
      </c>
      <c r="U40" t="s">
        <v>20</v>
      </c>
      <c r="V40" t="s">
        <v>20</v>
      </c>
      <c r="Z40">
        <v>5.08</v>
      </c>
      <c r="AA40">
        <v>50.5</v>
      </c>
      <c r="AB40">
        <v>52.71</v>
      </c>
      <c r="AC40">
        <v>55.19</v>
      </c>
      <c r="AD40">
        <v>58.12</v>
      </c>
      <c r="AE40">
        <v>59.73</v>
      </c>
      <c r="AF40">
        <v>61.11</v>
      </c>
      <c r="AG40">
        <v>62.6</v>
      </c>
      <c r="AH40">
        <v>63.84</v>
      </c>
      <c r="AI40">
        <v>65.17</v>
      </c>
      <c r="AJ40">
        <v>66.7</v>
      </c>
      <c r="AK40">
        <v>68.510000000000005</v>
      </c>
      <c r="AL40">
        <v>70.430000000000007</v>
      </c>
      <c r="AM40">
        <v>72.64</v>
      </c>
      <c r="AN40">
        <v>74.069999999999993</v>
      </c>
      <c r="AO40">
        <v>76.599999999999994</v>
      </c>
      <c r="AP40">
        <v>80.5</v>
      </c>
      <c r="AQ40">
        <v>81.290000000000006</v>
      </c>
      <c r="AR40">
        <v>87.16</v>
      </c>
      <c r="AS40">
        <v>97.51</v>
      </c>
    </row>
    <row r="41" spans="1:45">
      <c r="A41" s="21" t="s">
        <v>23</v>
      </c>
      <c r="B41" s="32">
        <v>47.1</v>
      </c>
      <c r="C41" s="33">
        <v>48.1</v>
      </c>
      <c r="D41" s="32">
        <v>50.2</v>
      </c>
      <c r="E41" s="33">
        <v>51.6</v>
      </c>
      <c r="F41" s="32">
        <v>54.6</v>
      </c>
      <c r="G41" s="33">
        <v>56</v>
      </c>
      <c r="H41" s="32">
        <v>57.3</v>
      </c>
      <c r="I41" s="33">
        <v>58.7</v>
      </c>
      <c r="J41" s="32">
        <v>61.2</v>
      </c>
      <c r="K41" s="33">
        <v>62.8</v>
      </c>
      <c r="L41" s="32">
        <v>65.099999999999994</v>
      </c>
      <c r="M41" s="33">
        <v>67.599999999999994</v>
      </c>
      <c r="N41" s="32">
        <v>68.900000000000006</v>
      </c>
      <c r="O41" s="33">
        <v>70.099999999999994</v>
      </c>
      <c r="P41" s="32">
        <v>72.400000000000006</v>
      </c>
      <c r="Q41" s="33">
        <v>76.3</v>
      </c>
      <c r="R41" s="32">
        <v>80.3</v>
      </c>
      <c r="S41" s="33">
        <v>87.1</v>
      </c>
      <c r="T41" s="34">
        <v>95.1</v>
      </c>
      <c r="U41" t="s">
        <v>20</v>
      </c>
      <c r="V41" t="s">
        <v>20</v>
      </c>
      <c r="Z41">
        <v>5.17</v>
      </c>
      <c r="AA41">
        <v>50.54</v>
      </c>
      <c r="AB41">
        <v>52.75</v>
      </c>
      <c r="AC41">
        <v>55.21</v>
      </c>
      <c r="AD41">
        <v>58.15</v>
      </c>
      <c r="AE41">
        <v>59.75</v>
      </c>
      <c r="AF41">
        <v>61.12</v>
      </c>
      <c r="AG41">
        <v>62.62</v>
      </c>
      <c r="AH41">
        <v>63.86</v>
      </c>
      <c r="AI41">
        <v>65.209999999999994</v>
      </c>
      <c r="AJ41">
        <v>66.739999999999995</v>
      </c>
      <c r="AK41">
        <v>68.56</v>
      </c>
      <c r="AL41">
        <v>70.489999999999995</v>
      </c>
      <c r="AM41">
        <v>72.69</v>
      </c>
      <c r="AN41">
        <v>74.12</v>
      </c>
      <c r="AO41">
        <v>76.63</v>
      </c>
      <c r="AP41">
        <v>80.5</v>
      </c>
      <c r="AQ41">
        <v>81.3</v>
      </c>
      <c r="AR41">
        <v>87.22</v>
      </c>
      <c r="AS41">
        <v>97.67</v>
      </c>
    </row>
    <row r="42" spans="1:45" ht="17" thickBot="1">
      <c r="A42" s="22" t="s">
        <v>24</v>
      </c>
      <c r="B42" s="35">
        <v>46.6</v>
      </c>
      <c r="C42" s="36">
        <v>47.5</v>
      </c>
      <c r="D42" s="35">
        <v>49.6</v>
      </c>
      <c r="E42" s="36">
        <v>50.9</v>
      </c>
      <c r="F42" s="35">
        <v>54.1</v>
      </c>
      <c r="G42" s="36">
        <v>55.4</v>
      </c>
      <c r="H42" s="35">
        <v>56.7</v>
      </c>
      <c r="I42" s="36">
        <v>58.2</v>
      </c>
      <c r="J42" s="35">
        <v>60.7</v>
      </c>
      <c r="K42" s="36">
        <v>62.3</v>
      </c>
      <c r="L42" s="35">
        <v>64.599999999999994</v>
      </c>
      <c r="M42" s="36">
        <v>67.099999999999994</v>
      </c>
      <c r="N42" s="35">
        <v>68.400000000000006</v>
      </c>
      <c r="O42" s="36">
        <v>69.5</v>
      </c>
      <c r="P42" s="35">
        <v>71.900000000000006</v>
      </c>
      <c r="Q42" s="36">
        <v>76.3</v>
      </c>
      <c r="R42" s="35">
        <v>80.400000000000006</v>
      </c>
      <c r="S42" s="36">
        <v>87.1</v>
      </c>
      <c r="T42" s="37">
        <v>94.3</v>
      </c>
      <c r="U42" t="s">
        <v>20</v>
      </c>
      <c r="V42" t="s">
        <v>20</v>
      </c>
      <c r="Z42">
        <v>5.25</v>
      </c>
      <c r="AA42">
        <v>50.58</v>
      </c>
      <c r="AB42">
        <v>52.78</v>
      </c>
      <c r="AC42">
        <v>55.24</v>
      </c>
      <c r="AD42">
        <v>58.18</v>
      </c>
      <c r="AE42">
        <v>59.76</v>
      </c>
      <c r="AF42">
        <v>61.13</v>
      </c>
      <c r="AG42">
        <v>62.63</v>
      </c>
      <c r="AH42">
        <v>63.87</v>
      </c>
      <c r="AI42">
        <v>65.25</v>
      </c>
      <c r="AJ42">
        <v>66.790000000000006</v>
      </c>
      <c r="AK42">
        <v>68.599999999999994</v>
      </c>
      <c r="AL42">
        <v>70.53</v>
      </c>
      <c r="AM42">
        <v>72.739999999999995</v>
      </c>
      <c r="AN42">
        <v>74.17</v>
      </c>
      <c r="AO42">
        <v>76.66</v>
      </c>
      <c r="AP42">
        <v>80.5</v>
      </c>
      <c r="AQ42">
        <v>81.319999999999993</v>
      </c>
      <c r="AR42">
        <v>87.29</v>
      </c>
      <c r="AS42">
        <v>97.82</v>
      </c>
    </row>
    <row r="43" spans="1:45" ht="17" thickBot="1">
      <c r="A43" s="22" t="s">
        <v>34</v>
      </c>
      <c r="B43" s="35">
        <v>46.1</v>
      </c>
      <c r="C43" s="36">
        <v>46.9</v>
      </c>
      <c r="D43" s="35">
        <v>49</v>
      </c>
      <c r="E43" s="36">
        <v>50.2</v>
      </c>
      <c r="F43" s="35">
        <v>53.5</v>
      </c>
      <c r="G43" s="36">
        <v>54.9</v>
      </c>
      <c r="H43" s="35">
        <v>56.1</v>
      </c>
      <c r="I43" s="36">
        <v>57.6</v>
      </c>
      <c r="J43" s="35">
        <v>60.1</v>
      </c>
      <c r="K43" s="36">
        <v>61.7</v>
      </c>
      <c r="L43" s="35">
        <v>64.099999999999994</v>
      </c>
      <c r="M43" s="36">
        <v>66.7</v>
      </c>
      <c r="N43" s="35">
        <v>67.8</v>
      </c>
      <c r="O43" s="36">
        <v>68.900000000000006</v>
      </c>
      <c r="P43" s="35">
        <v>71.400000000000006</v>
      </c>
      <c r="Q43" s="36">
        <v>76.400000000000006</v>
      </c>
      <c r="R43" s="35">
        <v>80.400000000000006</v>
      </c>
      <c r="S43" s="36">
        <v>87.1</v>
      </c>
      <c r="T43" s="37">
        <v>93.4</v>
      </c>
      <c r="U43" t="s">
        <v>20</v>
      </c>
      <c r="V43" t="s">
        <v>20</v>
      </c>
      <c r="Z43">
        <v>5.33</v>
      </c>
      <c r="AA43">
        <v>50.62</v>
      </c>
      <c r="AB43">
        <v>52.82</v>
      </c>
      <c r="AC43">
        <v>55.26</v>
      </c>
      <c r="AD43">
        <v>58.2</v>
      </c>
      <c r="AE43">
        <v>59.77</v>
      </c>
      <c r="AF43">
        <v>61.14</v>
      </c>
      <c r="AG43">
        <v>62.64</v>
      </c>
      <c r="AH43">
        <v>63.89</v>
      </c>
      <c r="AI43">
        <v>65.28</v>
      </c>
      <c r="AJ43">
        <v>66.83</v>
      </c>
      <c r="AK43">
        <v>68.650000000000006</v>
      </c>
      <c r="AL43">
        <v>70.58</v>
      </c>
      <c r="AM43">
        <v>72.78</v>
      </c>
      <c r="AN43">
        <v>74.22</v>
      </c>
      <c r="AO43">
        <v>76.680000000000007</v>
      </c>
      <c r="AP43">
        <v>80.489999999999995</v>
      </c>
      <c r="AQ43">
        <v>81.319999999999993</v>
      </c>
      <c r="AR43">
        <v>87.35</v>
      </c>
      <c r="AS43">
        <v>97.97</v>
      </c>
    </row>
    <row r="44" spans="1:45">
      <c r="Z44">
        <v>5.42</v>
      </c>
      <c r="AA44">
        <v>50.65</v>
      </c>
      <c r="AB44">
        <v>52.85</v>
      </c>
      <c r="AC44">
        <v>55.28</v>
      </c>
      <c r="AD44">
        <v>58.23</v>
      </c>
      <c r="AE44">
        <v>59.78</v>
      </c>
      <c r="AF44">
        <v>61.15</v>
      </c>
      <c r="AG44">
        <v>62.65</v>
      </c>
      <c r="AH44">
        <v>63.9</v>
      </c>
      <c r="AI44">
        <v>65.31</v>
      </c>
      <c r="AJ44">
        <v>66.87</v>
      </c>
      <c r="AK44">
        <v>68.680000000000007</v>
      </c>
      <c r="AL44">
        <v>70.62</v>
      </c>
      <c r="AM44">
        <v>72.83</v>
      </c>
      <c r="AN44">
        <v>74.260000000000005</v>
      </c>
      <c r="AO44">
        <v>76.709999999999994</v>
      </c>
      <c r="AP44">
        <v>80.48</v>
      </c>
      <c r="AQ44">
        <v>81.33</v>
      </c>
      <c r="AR44">
        <v>87.4</v>
      </c>
      <c r="AS44">
        <v>98.11</v>
      </c>
    </row>
    <row r="45" spans="1:45">
      <c r="Z45">
        <v>5.5</v>
      </c>
      <c r="AA45">
        <v>50.69</v>
      </c>
      <c r="AB45">
        <v>52.88</v>
      </c>
      <c r="AC45">
        <v>55.29</v>
      </c>
      <c r="AD45">
        <v>58.24</v>
      </c>
      <c r="AE45">
        <v>59.78</v>
      </c>
      <c r="AF45">
        <v>61.15</v>
      </c>
      <c r="AG45">
        <v>62.65</v>
      </c>
      <c r="AH45">
        <v>63.91</v>
      </c>
      <c r="AI45">
        <v>65.34</v>
      </c>
      <c r="AJ45">
        <v>66.91</v>
      </c>
      <c r="AK45">
        <v>68.72</v>
      </c>
      <c r="AL45">
        <v>70.66</v>
      </c>
      <c r="AM45">
        <v>72.86</v>
      </c>
      <c r="AN45">
        <v>74.3</v>
      </c>
      <c r="AO45">
        <v>76.73</v>
      </c>
      <c r="AP45">
        <v>80.47</v>
      </c>
      <c r="AQ45">
        <v>81.33</v>
      </c>
      <c r="AR45">
        <v>87.45</v>
      </c>
      <c r="AS45">
        <v>98.25</v>
      </c>
    </row>
    <row r="46" spans="1:45">
      <c r="Z46">
        <v>5.58</v>
      </c>
      <c r="AA46">
        <v>50.72</v>
      </c>
      <c r="AB46">
        <v>52.9</v>
      </c>
      <c r="AC46">
        <v>55.3</v>
      </c>
      <c r="AD46">
        <v>58.26</v>
      </c>
      <c r="AE46">
        <v>59.79</v>
      </c>
      <c r="AF46">
        <v>61.15</v>
      </c>
      <c r="AG46">
        <v>62.65</v>
      </c>
      <c r="AH46">
        <v>63.92</v>
      </c>
      <c r="AI46">
        <v>65.36</v>
      </c>
      <c r="AJ46">
        <v>66.94</v>
      </c>
      <c r="AK46">
        <v>68.760000000000005</v>
      </c>
      <c r="AL46">
        <v>70.7</v>
      </c>
      <c r="AM46">
        <v>72.900000000000006</v>
      </c>
      <c r="AN46">
        <v>74.34</v>
      </c>
      <c r="AO46">
        <v>76.739999999999995</v>
      </c>
      <c r="AP46">
        <v>80.45</v>
      </c>
      <c r="AQ46">
        <v>81.33</v>
      </c>
      <c r="AR46">
        <v>87.5</v>
      </c>
      <c r="AS46">
        <v>98.38</v>
      </c>
    </row>
    <row r="47" spans="1:45">
      <c r="Z47">
        <v>5.67</v>
      </c>
      <c r="AA47">
        <v>50.74</v>
      </c>
      <c r="AB47">
        <v>52.93</v>
      </c>
      <c r="AC47">
        <v>55.32</v>
      </c>
      <c r="AD47">
        <v>58.27</v>
      </c>
      <c r="AE47">
        <v>59.79</v>
      </c>
      <c r="AF47">
        <v>61.15</v>
      </c>
      <c r="AG47">
        <v>62.66</v>
      </c>
      <c r="AH47">
        <v>63.93</v>
      </c>
      <c r="AI47">
        <v>65.39</v>
      </c>
      <c r="AJ47">
        <v>66.97</v>
      </c>
      <c r="AK47">
        <v>68.790000000000006</v>
      </c>
      <c r="AL47">
        <v>70.739999999999995</v>
      </c>
      <c r="AM47">
        <v>72.930000000000007</v>
      </c>
      <c r="AN47">
        <v>74.38</v>
      </c>
      <c r="AO47">
        <v>76.760000000000005</v>
      </c>
      <c r="AP47">
        <v>80.42</v>
      </c>
      <c r="AQ47">
        <v>81.33</v>
      </c>
      <c r="AR47">
        <v>87.54</v>
      </c>
      <c r="AS47">
        <v>98.51</v>
      </c>
    </row>
    <row r="48" spans="1:45">
      <c r="Z48">
        <v>5.75</v>
      </c>
      <c r="AA48">
        <v>50.77</v>
      </c>
      <c r="AB48">
        <v>52.95</v>
      </c>
      <c r="AC48">
        <v>55.32</v>
      </c>
      <c r="AD48">
        <v>58.28</v>
      </c>
      <c r="AE48">
        <v>59.79</v>
      </c>
      <c r="AF48">
        <v>61.15</v>
      </c>
      <c r="AG48">
        <v>62.65</v>
      </c>
      <c r="AH48">
        <v>63.93</v>
      </c>
      <c r="AI48">
        <v>65.41</v>
      </c>
      <c r="AJ48">
        <v>67</v>
      </c>
      <c r="AK48">
        <v>68.819999999999993</v>
      </c>
      <c r="AL48">
        <v>70.77</v>
      </c>
      <c r="AM48">
        <v>72.959999999999994</v>
      </c>
      <c r="AN48">
        <v>74.41</v>
      </c>
      <c r="AO48">
        <v>76.77</v>
      </c>
      <c r="AP48">
        <v>80.39</v>
      </c>
      <c r="AQ48">
        <v>81.33</v>
      </c>
      <c r="AR48">
        <v>87.58</v>
      </c>
      <c r="AS48">
        <v>98.63</v>
      </c>
    </row>
    <row r="49" spans="26:45">
      <c r="Z49">
        <v>5.83</v>
      </c>
      <c r="AA49">
        <v>50.79</v>
      </c>
      <c r="AB49">
        <v>52.96</v>
      </c>
      <c r="AC49">
        <v>55.33</v>
      </c>
      <c r="AD49">
        <v>58.29</v>
      </c>
      <c r="AE49">
        <v>59.78</v>
      </c>
      <c r="AF49">
        <v>61.14</v>
      </c>
      <c r="AG49">
        <v>62.65</v>
      </c>
      <c r="AH49">
        <v>63.93</v>
      </c>
      <c r="AI49">
        <v>65.430000000000007</v>
      </c>
      <c r="AJ49">
        <v>67.03</v>
      </c>
      <c r="AK49">
        <v>68.849999999999994</v>
      </c>
      <c r="AL49">
        <v>70.8</v>
      </c>
      <c r="AM49">
        <v>72.989999999999995</v>
      </c>
      <c r="AN49">
        <v>74.44</v>
      </c>
      <c r="AO49">
        <v>76.78</v>
      </c>
      <c r="AP49">
        <v>80.36</v>
      </c>
      <c r="AQ49">
        <v>81.319999999999993</v>
      </c>
      <c r="AR49">
        <v>87.62</v>
      </c>
      <c r="AS49">
        <v>98.75</v>
      </c>
    </row>
    <row r="50" spans="26:45">
      <c r="Z50">
        <v>5.92</v>
      </c>
      <c r="AA50">
        <v>50.81</v>
      </c>
      <c r="AB50">
        <v>52.98</v>
      </c>
      <c r="AC50">
        <v>55.33</v>
      </c>
      <c r="AD50">
        <v>58.29</v>
      </c>
      <c r="AE50">
        <v>59.78</v>
      </c>
      <c r="AF50">
        <v>61.14</v>
      </c>
      <c r="AG50">
        <v>62.64</v>
      </c>
      <c r="AH50">
        <v>63.93</v>
      </c>
      <c r="AI50">
        <v>65.44</v>
      </c>
      <c r="AJ50">
        <v>67.05</v>
      </c>
      <c r="AK50">
        <v>68.87</v>
      </c>
      <c r="AL50">
        <v>70.83</v>
      </c>
      <c r="AM50">
        <v>73.02</v>
      </c>
      <c r="AN50">
        <v>74.47</v>
      </c>
      <c r="AO50">
        <v>76.790000000000006</v>
      </c>
      <c r="AP50">
        <v>80.319999999999993</v>
      </c>
      <c r="AQ50">
        <v>81.31</v>
      </c>
      <c r="AR50">
        <v>87.65</v>
      </c>
      <c r="AS50">
        <v>98.86</v>
      </c>
    </row>
    <row r="51" spans="26:45">
      <c r="Z51">
        <v>6</v>
      </c>
      <c r="AA51">
        <v>50.83</v>
      </c>
      <c r="AB51">
        <v>52.99</v>
      </c>
      <c r="AC51">
        <v>55.33</v>
      </c>
      <c r="AD51">
        <v>58.29</v>
      </c>
      <c r="AE51">
        <v>59.77</v>
      </c>
      <c r="AF51">
        <v>61.13</v>
      </c>
      <c r="AG51">
        <v>62.64</v>
      </c>
      <c r="AH51">
        <v>63.92</v>
      </c>
      <c r="AI51">
        <v>65.45</v>
      </c>
      <c r="AJ51">
        <v>67.069999999999993</v>
      </c>
      <c r="AK51">
        <v>68.89</v>
      </c>
      <c r="AL51">
        <v>70.86</v>
      </c>
      <c r="AM51">
        <v>73.040000000000006</v>
      </c>
      <c r="AN51">
        <v>74.489999999999995</v>
      </c>
      <c r="AO51">
        <v>76.790000000000006</v>
      </c>
      <c r="AP51">
        <v>80.28</v>
      </c>
      <c r="AQ51">
        <v>81.290000000000006</v>
      </c>
      <c r="AR51">
        <v>87.68</v>
      </c>
      <c r="AS51">
        <v>98.97</v>
      </c>
    </row>
    <row r="52" spans="26:45">
      <c r="Z52">
        <v>6.08</v>
      </c>
      <c r="AA52">
        <v>50.84</v>
      </c>
      <c r="AB52">
        <v>53</v>
      </c>
      <c r="AC52">
        <v>55.33</v>
      </c>
      <c r="AD52">
        <v>58.29</v>
      </c>
      <c r="AE52">
        <v>59.76</v>
      </c>
      <c r="AF52">
        <v>61.12</v>
      </c>
      <c r="AG52">
        <v>62.62</v>
      </c>
      <c r="AH52">
        <v>63.92</v>
      </c>
      <c r="AI52">
        <v>65.459999999999994</v>
      </c>
      <c r="AJ52">
        <v>67.09</v>
      </c>
      <c r="AK52">
        <v>68.91</v>
      </c>
      <c r="AL52">
        <v>70.88</v>
      </c>
      <c r="AM52">
        <v>73.06</v>
      </c>
      <c r="AN52">
        <v>74.510000000000005</v>
      </c>
      <c r="AO52">
        <v>76.8</v>
      </c>
      <c r="AP52">
        <v>80.23</v>
      </c>
      <c r="AQ52">
        <v>81.28</v>
      </c>
      <c r="AR52">
        <v>87.71</v>
      </c>
      <c r="AS52">
        <v>99.07</v>
      </c>
    </row>
    <row r="53" spans="26:45">
      <c r="Z53">
        <v>6.17</v>
      </c>
      <c r="AA53">
        <v>50.86</v>
      </c>
      <c r="AB53">
        <v>53</v>
      </c>
      <c r="AC53">
        <v>55.32</v>
      </c>
      <c r="AD53">
        <v>58.28</v>
      </c>
      <c r="AE53">
        <v>59.75</v>
      </c>
      <c r="AF53">
        <v>61.1</v>
      </c>
      <c r="AG53">
        <v>62.61</v>
      </c>
      <c r="AH53">
        <v>63.91</v>
      </c>
      <c r="AI53">
        <v>65.47</v>
      </c>
      <c r="AJ53">
        <v>67.099999999999994</v>
      </c>
      <c r="AK53">
        <v>68.930000000000007</v>
      </c>
      <c r="AL53">
        <v>70.900000000000006</v>
      </c>
      <c r="AM53">
        <v>73.08</v>
      </c>
      <c r="AN53">
        <v>74.53</v>
      </c>
      <c r="AO53">
        <v>76.8</v>
      </c>
      <c r="AP53">
        <v>80.180000000000007</v>
      </c>
      <c r="AQ53">
        <v>81.260000000000005</v>
      </c>
      <c r="AR53">
        <v>87.73</v>
      </c>
      <c r="AS53">
        <v>99.17</v>
      </c>
    </row>
    <row r="54" spans="26:45">
      <c r="Z54">
        <v>6.25</v>
      </c>
      <c r="AA54">
        <v>50.87</v>
      </c>
      <c r="AB54">
        <v>53.01</v>
      </c>
      <c r="AC54">
        <v>55.32</v>
      </c>
      <c r="AD54">
        <v>58.27</v>
      </c>
      <c r="AE54">
        <v>59.73</v>
      </c>
      <c r="AF54">
        <v>61.09</v>
      </c>
      <c r="AG54">
        <v>62.6</v>
      </c>
      <c r="AH54">
        <v>63.9</v>
      </c>
      <c r="AI54">
        <v>65.48</v>
      </c>
      <c r="AJ54">
        <v>67.11</v>
      </c>
      <c r="AK54">
        <v>68.94</v>
      </c>
      <c r="AL54">
        <v>70.92</v>
      </c>
      <c r="AM54">
        <v>73.09</v>
      </c>
      <c r="AN54">
        <v>74.55</v>
      </c>
      <c r="AO54">
        <v>76.8</v>
      </c>
      <c r="AP54">
        <v>80.13</v>
      </c>
      <c r="AQ54">
        <v>81.239999999999995</v>
      </c>
      <c r="AR54">
        <v>87.74</v>
      </c>
      <c r="AS54">
        <v>99.26</v>
      </c>
    </row>
    <row r="55" spans="26:45">
      <c r="Z55">
        <v>6.33</v>
      </c>
      <c r="AA55">
        <v>50.87</v>
      </c>
      <c r="AB55">
        <v>53.01</v>
      </c>
      <c r="AC55">
        <v>55.31</v>
      </c>
      <c r="AD55">
        <v>58.25</v>
      </c>
      <c r="AE55">
        <v>59.72</v>
      </c>
      <c r="AF55">
        <v>61.07</v>
      </c>
      <c r="AG55">
        <v>62.58</v>
      </c>
      <c r="AH55">
        <v>63.88</v>
      </c>
      <c r="AI55">
        <v>65.48</v>
      </c>
      <c r="AJ55">
        <v>67.12</v>
      </c>
      <c r="AK55">
        <v>68.95</v>
      </c>
      <c r="AL55">
        <v>70.94</v>
      </c>
      <c r="AM55">
        <v>73.099999999999994</v>
      </c>
      <c r="AN55">
        <v>74.56</v>
      </c>
      <c r="AO55">
        <v>76.790000000000006</v>
      </c>
      <c r="AP55">
        <v>80.069999999999993</v>
      </c>
      <c r="AQ55">
        <v>81.209999999999994</v>
      </c>
      <c r="AR55">
        <v>87.76</v>
      </c>
      <c r="AS55">
        <v>99.34</v>
      </c>
    </row>
    <row r="56" spans="26:45">
      <c r="Z56">
        <v>6.42</v>
      </c>
      <c r="AA56">
        <v>50.88</v>
      </c>
      <c r="AB56">
        <v>53.01</v>
      </c>
      <c r="AC56">
        <v>55.3</v>
      </c>
      <c r="AD56">
        <v>58.24</v>
      </c>
      <c r="AE56">
        <v>59.7</v>
      </c>
      <c r="AF56">
        <v>61.05</v>
      </c>
      <c r="AG56">
        <v>62.56</v>
      </c>
      <c r="AH56">
        <v>63.87</v>
      </c>
      <c r="AI56">
        <v>65.48</v>
      </c>
      <c r="AJ56">
        <v>67.13</v>
      </c>
      <c r="AK56">
        <v>68.959999999999994</v>
      </c>
      <c r="AL56">
        <v>70.959999999999994</v>
      </c>
      <c r="AM56">
        <v>73.11</v>
      </c>
      <c r="AN56">
        <v>74.569999999999993</v>
      </c>
      <c r="AO56">
        <v>76.790000000000006</v>
      </c>
      <c r="AP56">
        <v>80</v>
      </c>
      <c r="AQ56">
        <v>81.180000000000007</v>
      </c>
      <c r="AR56">
        <v>87.76</v>
      </c>
      <c r="AS56">
        <v>99.43</v>
      </c>
    </row>
    <row r="57" spans="26:45">
      <c r="Z57">
        <v>6.5</v>
      </c>
      <c r="AA57">
        <v>50.88</v>
      </c>
      <c r="AB57">
        <v>53</v>
      </c>
      <c r="AC57">
        <v>55.28</v>
      </c>
      <c r="AD57">
        <v>58.22</v>
      </c>
      <c r="AE57">
        <v>59.68</v>
      </c>
      <c r="AF57">
        <v>61.02</v>
      </c>
      <c r="AG57">
        <v>62.53</v>
      </c>
      <c r="AH57">
        <v>63.85</v>
      </c>
      <c r="AI57">
        <v>65.48</v>
      </c>
      <c r="AJ57">
        <v>67.13</v>
      </c>
      <c r="AK57">
        <v>68.97</v>
      </c>
      <c r="AL57">
        <v>70.97</v>
      </c>
      <c r="AM57">
        <v>73.12</v>
      </c>
      <c r="AN57">
        <v>74.58</v>
      </c>
      <c r="AO57">
        <v>76.78</v>
      </c>
      <c r="AP57">
        <v>79.930000000000007</v>
      </c>
      <c r="AQ57">
        <v>81.150000000000006</v>
      </c>
      <c r="AR57">
        <v>87.77</v>
      </c>
      <c r="AS57">
        <v>99.5</v>
      </c>
    </row>
    <row r="58" spans="26:45">
      <c r="Z58">
        <v>6.58</v>
      </c>
      <c r="AA58">
        <v>50.88</v>
      </c>
      <c r="AB58">
        <v>52.99</v>
      </c>
      <c r="AC58">
        <v>55.26</v>
      </c>
      <c r="AD58">
        <v>58.19</v>
      </c>
      <c r="AE58">
        <v>59.65</v>
      </c>
      <c r="AF58">
        <v>61</v>
      </c>
      <c r="AG58">
        <v>62.51</v>
      </c>
      <c r="AH58">
        <v>63.83</v>
      </c>
      <c r="AI58">
        <v>65.47</v>
      </c>
      <c r="AJ58">
        <v>67.14</v>
      </c>
      <c r="AK58">
        <v>68.97</v>
      </c>
      <c r="AL58">
        <v>70.98</v>
      </c>
      <c r="AM58">
        <v>73.12</v>
      </c>
      <c r="AN58">
        <v>74.58</v>
      </c>
      <c r="AO58">
        <v>76.77</v>
      </c>
      <c r="AP58">
        <v>79.86</v>
      </c>
      <c r="AQ58">
        <v>81.12</v>
      </c>
      <c r="AR58">
        <v>87.77</v>
      </c>
      <c r="AS58">
        <v>99.57</v>
      </c>
    </row>
    <row r="59" spans="26:45">
      <c r="Z59">
        <v>6.67</v>
      </c>
      <c r="AA59">
        <v>50.88</v>
      </c>
      <c r="AB59">
        <v>52.98</v>
      </c>
      <c r="AC59">
        <v>55.24</v>
      </c>
      <c r="AD59">
        <v>58.17</v>
      </c>
      <c r="AE59">
        <v>59.63</v>
      </c>
      <c r="AF59">
        <v>60.97</v>
      </c>
      <c r="AG59">
        <v>62.48</v>
      </c>
      <c r="AH59">
        <v>63.81</v>
      </c>
      <c r="AI59">
        <v>65.47</v>
      </c>
      <c r="AJ59">
        <v>67.13</v>
      </c>
      <c r="AK59">
        <v>68.98</v>
      </c>
      <c r="AL59">
        <v>70.98</v>
      </c>
      <c r="AM59">
        <v>73.12</v>
      </c>
      <c r="AN59">
        <v>74.58</v>
      </c>
      <c r="AO59">
        <v>76.760000000000005</v>
      </c>
      <c r="AP59">
        <v>79.78</v>
      </c>
      <c r="AQ59">
        <v>81.09</v>
      </c>
      <c r="AR59">
        <v>87.77</v>
      </c>
      <c r="AS59">
        <v>99.64</v>
      </c>
    </row>
    <row r="60" spans="26:45">
      <c r="Z60">
        <v>6.75</v>
      </c>
      <c r="AA60">
        <v>50.88</v>
      </c>
      <c r="AB60">
        <v>52.97</v>
      </c>
      <c r="AC60">
        <v>55.22</v>
      </c>
      <c r="AD60">
        <v>58.14</v>
      </c>
      <c r="AE60">
        <v>59.6</v>
      </c>
      <c r="AF60">
        <v>60.94</v>
      </c>
      <c r="AG60">
        <v>62.45</v>
      </c>
      <c r="AH60">
        <v>63.78</v>
      </c>
      <c r="AI60">
        <v>65.459999999999994</v>
      </c>
      <c r="AJ60">
        <v>67.13</v>
      </c>
      <c r="AK60">
        <v>68.98</v>
      </c>
      <c r="AL60">
        <v>70.989999999999995</v>
      </c>
      <c r="AM60">
        <v>73.12</v>
      </c>
      <c r="AN60">
        <v>74.58</v>
      </c>
      <c r="AO60">
        <v>76.739999999999995</v>
      </c>
      <c r="AP60">
        <v>79.7</v>
      </c>
      <c r="AQ60">
        <v>81.05</v>
      </c>
      <c r="AR60">
        <v>87.76</v>
      </c>
      <c r="AS60">
        <v>99.7</v>
      </c>
    </row>
    <row r="61" spans="26:45">
      <c r="Z61">
        <v>6.83</v>
      </c>
      <c r="AA61">
        <v>50.87</v>
      </c>
      <c r="AB61">
        <v>52.95</v>
      </c>
      <c r="AC61">
        <v>55.2</v>
      </c>
      <c r="AD61">
        <v>58.1</v>
      </c>
      <c r="AE61">
        <v>59.57</v>
      </c>
      <c r="AF61">
        <v>60.91</v>
      </c>
      <c r="AG61">
        <v>62.42</v>
      </c>
      <c r="AH61">
        <v>63.75</v>
      </c>
      <c r="AI61">
        <v>65.45</v>
      </c>
      <c r="AJ61">
        <v>67.12</v>
      </c>
      <c r="AK61">
        <v>68.97</v>
      </c>
      <c r="AL61">
        <v>70.989999999999995</v>
      </c>
      <c r="AM61">
        <v>73.12</v>
      </c>
      <c r="AN61">
        <v>74.58</v>
      </c>
      <c r="AO61">
        <v>76.72</v>
      </c>
      <c r="AP61">
        <v>79.61</v>
      </c>
      <c r="AQ61">
        <v>81.010000000000005</v>
      </c>
      <c r="AR61">
        <v>87.75</v>
      </c>
      <c r="AS61">
        <v>99.75</v>
      </c>
    </row>
    <row r="62" spans="26:45">
      <c r="Z62">
        <v>6.92</v>
      </c>
      <c r="AA62">
        <v>50.87</v>
      </c>
      <c r="AB62">
        <v>52.93</v>
      </c>
      <c r="AC62">
        <v>55.17</v>
      </c>
      <c r="AD62">
        <v>58.07</v>
      </c>
      <c r="AE62">
        <v>59.53</v>
      </c>
      <c r="AF62">
        <v>60.87</v>
      </c>
      <c r="AG62">
        <v>62.39</v>
      </c>
      <c r="AH62">
        <v>63.72</v>
      </c>
      <c r="AI62">
        <v>65.430000000000007</v>
      </c>
      <c r="AJ62">
        <v>67.11</v>
      </c>
      <c r="AK62">
        <v>68.97</v>
      </c>
      <c r="AL62">
        <v>70.989999999999995</v>
      </c>
      <c r="AM62">
        <v>73.11</v>
      </c>
      <c r="AN62">
        <v>74.569999999999993</v>
      </c>
      <c r="AO62">
        <v>76.7</v>
      </c>
      <c r="AP62">
        <v>79.52</v>
      </c>
      <c r="AQ62">
        <v>80.98</v>
      </c>
      <c r="AR62">
        <v>87.74</v>
      </c>
      <c r="AS62">
        <v>99.8</v>
      </c>
    </row>
    <row r="63" spans="26:45">
      <c r="Z63">
        <v>7</v>
      </c>
      <c r="AA63">
        <v>50.85</v>
      </c>
      <c r="AB63">
        <v>52.91</v>
      </c>
      <c r="AC63">
        <v>55.14</v>
      </c>
      <c r="AD63">
        <v>58.03</v>
      </c>
      <c r="AE63">
        <v>59.5</v>
      </c>
      <c r="AF63">
        <v>60.84</v>
      </c>
      <c r="AG63">
        <v>62.35</v>
      </c>
      <c r="AH63">
        <v>63.69</v>
      </c>
      <c r="AI63">
        <v>65.41</v>
      </c>
      <c r="AJ63">
        <v>67.099999999999994</v>
      </c>
      <c r="AK63">
        <v>68.959999999999994</v>
      </c>
      <c r="AL63">
        <v>70.989999999999995</v>
      </c>
      <c r="AM63">
        <v>73.099999999999994</v>
      </c>
      <c r="AN63">
        <v>74.56</v>
      </c>
      <c r="AO63">
        <v>76.680000000000007</v>
      </c>
      <c r="AP63">
        <v>79.42</v>
      </c>
      <c r="AQ63">
        <v>80.94</v>
      </c>
      <c r="AR63">
        <v>87.72</v>
      </c>
      <c r="AS63">
        <v>99.84</v>
      </c>
    </row>
    <row r="64" spans="26:45">
      <c r="Z64">
        <v>7.08</v>
      </c>
      <c r="AA64">
        <v>50.84</v>
      </c>
      <c r="AB64">
        <v>52.89</v>
      </c>
      <c r="AC64">
        <v>55.1</v>
      </c>
      <c r="AD64">
        <v>57.99</v>
      </c>
      <c r="AE64">
        <v>59.46</v>
      </c>
      <c r="AF64">
        <v>60.8</v>
      </c>
      <c r="AG64">
        <v>62.31</v>
      </c>
      <c r="AH64">
        <v>63.65</v>
      </c>
      <c r="AI64">
        <v>65.39</v>
      </c>
      <c r="AJ64">
        <v>67.09</v>
      </c>
      <c r="AK64">
        <v>68.95</v>
      </c>
      <c r="AL64">
        <v>70.98</v>
      </c>
      <c r="AM64">
        <v>73.09</v>
      </c>
      <c r="AN64">
        <v>74.55</v>
      </c>
      <c r="AO64">
        <v>76.66</v>
      </c>
      <c r="AP64">
        <v>79.319999999999993</v>
      </c>
      <c r="AQ64">
        <v>80.91</v>
      </c>
      <c r="AR64">
        <v>87.7</v>
      </c>
      <c r="AS64">
        <v>99.88</v>
      </c>
    </row>
    <row r="65" spans="26:45">
      <c r="Z65">
        <v>7.17</v>
      </c>
      <c r="AA65">
        <v>50.83</v>
      </c>
      <c r="AB65">
        <v>52.86</v>
      </c>
      <c r="AC65">
        <v>55.07</v>
      </c>
      <c r="AD65">
        <v>57.94</v>
      </c>
      <c r="AE65">
        <v>59.42</v>
      </c>
      <c r="AF65">
        <v>60.76</v>
      </c>
      <c r="AG65">
        <v>62.27</v>
      </c>
      <c r="AH65">
        <v>63.61</v>
      </c>
      <c r="AI65">
        <v>65.37</v>
      </c>
      <c r="AJ65">
        <v>67.069999999999993</v>
      </c>
      <c r="AK65">
        <v>68.930000000000007</v>
      </c>
      <c r="AL65">
        <v>70.98</v>
      </c>
      <c r="AM65">
        <v>73.069999999999993</v>
      </c>
      <c r="AN65">
        <v>74.53</v>
      </c>
      <c r="AO65">
        <v>76.63</v>
      </c>
      <c r="AP65">
        <v>79.209999999999994</v>
      </c>
      <c r="AQ65">
        <v>80.88</v>
      </c>
      <c r="AR65">
        <v>87.68</v>
      </c>
      <c r="AS65">
        <v>99.92</v>
      </c>
    </row>
    <row r="66" spans="26:45">
      <c r="Z66">
        <v>7.25</v>
      </c>
      <c r="AA66">
        <v>50.81</v>
      </c>
      <c r="AB66">
        <v>52.83</v>
      </c>
      <c r="AC66">
        <v>55.03</v>
      </c>
      <c r="AD66">
        <v>57.89</v>
      </c>
      <c r="AE66">
        <v>59.38</v>
      </c>
      <c r="AF66">
        <v>60.72</v>
      </c>
      <c r="AG66">
        <v>62.22</v>
      </c>
      <c r="AH66">
        <v>63.57</v>
      </c>
      <c r="AI66">
        <v>65.349999999999994</v>
      </c>
      <c r="AJ66">
        <v>67.05</v>
      </c>
      <c r="AK66">
        <v>68.92</v>
      </c>
      <c r="AL66">
        <v>70.97</v>
      </c>
      <c r="AM66">
        <v>73.05</v>
      </c>
      <c r="AN66">
        <v>74.510000000000005</v>
      </c>
      <c r="AO66">
        <v>76.599999999999994</v>
      </c>
      <c r="AP66">
        <v>79.099999999999994</v>
      </c>
      <c r="AQ66">
        <v>80.84</v>
      </c>
      <c r="AR66">
        <v>87.66</v>
      </c>
      <c r="AS66">
        <v>99.95</v>
      </c>
    </row>
    <row r="67" spans="26:45">
      <c r="Z67">
        <v>7.33</v>
      </c>
      <c r="AA67">
        <v>50.79</v>
      </c>
      <c r="AB67">
        <v>52.8</v>
      </c>
      <c r="AC67">
        <v>54.99</v>
      </c>
      <c r="AD67">
        <v>57.84</v>
      </c>
      <c r="AE67">
        <v>59.34</v>
      </c>
      <c r="AF67">
        <v>60.67</v>
      </c>
      <c r="AG67">
        <v>62.18</v>
      </c>
      <c r="AH67">
        <v>63.53</v>
      </c>
      <c r="AI67">
        <v>65.319999999999993</v>
      </c>
      <c r="AJ67">
        <v>67.03</v>
      </c>
      <c r="AK67">
        <v>68.900000000000006</v>
      </c>
      <c r="AL67">
        <v>70.95</v>
      </c>
      <c r="AM67">
        <v>73.03</v>
      </c>
      <c r="AN67">
        <v>74.489999999999995</v>
      </c>
      <c r="AO67">
        <v>76.569999999999993</v>
      </c>
      <c r="AP67">
        <v>78.989999999999995</v>
      </c>
      <c r="AQ67">
        <v>80.81</v>
      </c>
      <c r="AR67">
        <v>87.64</v>
      </c>
      <c r="AS67">
        <v>99.97</v>
      </c>
    </row>
    <row r="68" spans="26:45">
      <c r="Z68">
        <v>7.42</v>
      </c>
      <c r="AA68">
        <v>50.77</v>
      </c>
      <c r="AB68">
        <v>52.76</v>
      </c>
      <c r="AC68">
        <v>54.95</v>
      </c>
      <c r="AD68">
        <v>57.78</v>
      </c>
      <c r="AE68">
        <v>59.29</v>
      </c>
      <c r="AF68">
        <v>60.62</v>
      </c>
      <c r="AG68">
        <v>62.13</v>
      </c>
      <c r="AH68">
        <v>63.49</v>
      </c>
      <c r="AI68">
        <v>65.290000000000006</v>
      </c>
      <c r="AJ68">
        <v>67</v>
      </c>
      <c r="AK68">
        <v>68.88</v>
      </c>
      <c r="AL68">
        <v>70.94</v>
      </c>
      <c r="AM68">
        <v>73.010000000000005</v>
      </c>
      <c r="AN68">
        <v>74.459999999999994</v>
      </c>
      <c r="AO68">
        <v>76.540000000000006</v>
      </c>
      <c r="AP68">
        <v>78.87</v>
      </c>
      <c r="AQ68">
        <v>80.78</v>
      </c>
      <c r="AR68">
        <v>87.63</v>
      </c>
      <c r="AS68">
        <v>99.99</v>
      </c>
    </row>
    <row r="69" spans="26:45">
      <c r="Z69">
        <v>7.5</v>
      </c>
      <c r="AA69">
        <v>50.74</v>
      </c>
      <c r="AB69">
        <v>52.73</v>
      </c>
      <c r="AC69">
        <v>54.9</v>
      </c>
      <c r="AD69">
        <v>57.72</v>
      </c>
      <c r="AE69">
        <v>59.24</v>
      </c>
      <c r="AF69">
        <v>60.57</v>
      </c>
      <c r="AG69">
        <v>62.08</v>
      </c>
      <c r="AH69">
        <v>63.44</v>
      </c>
      <c r="AI69">
        <v>65.260000000000005</v>
      </c>
      <c r="AJ69">
        <v>66.97</v>
      </c>
      <c r="AK69">
        <v>68.849999999999994</v>
      </c>
      <c r="AL69">
        <v>70.92</v>
      </c>
      <c r="AM69">
        <v>72.98</v>
      </c>
      <c r="AN69">
        <v>74.44</v>
      </c>
      <c r="AO69">
        <v>76.5</v>
      </c>
      <c r="AP69">
        <v>78.760000000000005</v>
      </c>
      <c r="AQ69">
        <v>80.75</v>
      </c>
      <c r="AR69">
        <v>87.61</v>
      </c>
      <c r="AS69">
        <v>100</v>
      </c>
    </row>
    <row r="70" spans="26:45">
      <c r="Z70">
        <v>7.58</v>
      </c>
      <c r="AA70">
        <v>50.71</v>
      </c>
      <c r="AB70">
        <v>52.68</v>
      </c>
      <c r="AC70">
        <v>54.86</v>
      </c>
      <c r="AD70">
        <v>57.66</v>
      </c>
      <c r="AE70">
        <v>59.19</v>
      </c>
      <c r="AF70">
        <v>60.52</v>
      </c>
      <c r="AG70">
        <v>62.03</v>
      </c>
      <c r="AH70">
        <v>63.39</v>
      </c>
      <c r="AI70">
        <v>65.22</v>
      </c>
      <c r="AJ70">
        <v>66.94</v>
      </c>
      <c r="AK70">
        <v>68.83</v>
      </c>
      <c r="AL70">
        <v>70.900000000000006</v>
      </c>
      <c r="AM70">
        <v>72.95</v>
      </c>
      <c r="AN70">
        <v>74.400000000000006</v>
      </c>
      <c r="AO70">
        <v>76.459999999999994</v>
      </c>
      <c r="AP70">
        <v>78.650000000000006</v>
      </c>
      <c r="AQ70">
        <v>80.72</v>
      </c>
      <c r="AR70">
        <v>87.59</v>
      </c>
      <c r="AS70">
        <v>100</v>
      </c>
    </row>
    <row r="71" spans="26:45">
      <c r="Z71">
        <v>7.67</v>
      </c>
      <c r="AA71">
        <v>50.68</v>
      </c>
      <c r="AB71">
        <v>52.64</v>
      </c>
      <c r="AC71">
        <v>54.81</v>
      </c>
      <c r="AD71">
        <v>57.6</v>
      </c>
      <c r="AE71">
        <v>59.14</v>
      </c>
      <c r="AF71">
        <v>60.47</v>
      </c>
      <c r="AG71">
        <v>61.97</v>
      </c>
      <c r="AH71">
        <v>63.34</v>
      </c>
      <c r="AI71">
        <v>65.19</v>
      </c>
      <c r="AJ71">
        <v>66.91</v>
      </c>
      <c r="AK71">
        <v>68.8</v>
      </c>
      <c r="AL71">
        <v>70.88</v>
      </c>
      <c r="AM71">
        <v>72.92</v>
      </c>
      <c r="AN71">
        <v>74.37</v>
      </c>
      <c r="AO71">
        <v>76.42</v>
      </c>
      <c r="AP71">
        <v>78.540000000000006</v>
      </c>
      <c r="AQ71">
        <v>80.7</v>
      </c>
      <c r="AR71">
        <v>87.57</v>
      </c>
      <c r="AS71">
        <v>100</v>
      </c>
    </row>
    <row r="72" spans="26:45">
      <c r="Z72">
        <v>7.75</v>
      </c>
      <c r="AA72">
        <v>50.65</v>
      </c>
      <c r="AB72">
        <v>52.59</v>
      </c>
      <c r="AC72">
        <v>54.75</v>
      </c>
      <c r="AD72">
        <v>57.53</v>
      </c>
      <c r="AE72">
        <v>59.08</v>
      </c>
      <c r="AF72">
        <v>60.41</v>
      </c>
      <c r="AG72">
        <v>61.91</v>
      </c>
      <c r="AH72">
        <v>63.28</v>
      </c>
      <c r="AI72">
        <v>65.150000000000006</v>
      </c>
      <c r="AJ72">
        <v>66.87</v>
      </c>
      <c r="AK72">
        <v>68.77</v>
      </c>
      <c r="AL72">
        <v>70.86</v>
      </c>
      <c r="AM72">
        <v>72.89</v>
      </c>
      <c r="AN72">
        <v>74.33</v>
      </c>
      <c r="AO72">
        <v>76.38</v>
      </c>
      <c r="AP72">
        <v>78.430000000000007</v>
      </c>
      <c r="AQ72">
        <v>80.67</v>
      </c>
      <c r="AR72">
        <v>87.55</v>
      </c>
      <c r="AS72">
        <v>100</v>
      </c>
    </row>
    <row r="73" spans="26:45">
      <c r="Z73">
        <v>7.83</v>
      </c>
      <c r="AA73">
        <v>50.62</v>
      </c>
      <c r="AB73">
        <v>52.55</v>
      </c>
      <c r="AC73">
        <v>54.7</v>
      </c>
      <c r="AD73">
        <v>57.46</v>
      </c>
      <c r="AE73">
        <v>59.02</v>
      </c>
      <c r="AF73">
        <v>60.35</v>
      </c>
      <c r="AG73">
        <v>61.85</v>
      </c>
      <c r="AH73">
        <v>63.22</v>
      </c>
      <c r="AI73">
        <v>65.11</v>
      </c>
      <c r="AJ73">
        <v>66.83</v>
      </c>
      <c r="AK73">
        <v>68.73</v>
      </c>
      <c r="AL73">
        <v>70.83</v>
      </c>
      <c r="AM73">
        <v>72.849999999999994</v>
      </c>
      <c r="AN73">
        <v>74.290000000000006</v>
      </c>
      <c r="AO73">
        <v>76.33</v>
      </c>
      <c r="AP73">
        <v>78.33</v>
      </c>
      <c r="AQ73">
        <v>80.64</v>
      </c>
      <c r="AR73">
        <v>87.54</v>
      </c>
      <c r="AS73">
        <v>100</v>
      </c>
    </row>
    <row r="74" spans="26:45">
      <c r="Z74">
        <v>7.92</v>
      </c>
      <c r="AA74">
        <v>50.58</v>
      </c>
      <c r="AB74">
        <v>52.49</v>
      </c>
      <c r="AC74">
        <v>54.64</v>
      </c>
      <c r="AD74">
        <v>57.38</v>
      </c>
      <c r="AE74">
        <v>58.96</v>
      </c>
      <c r="AF74">
        <v>60.29</v>
      </c>
      <c r="AG74">
        <v>61.79</v>
      </c>
      <c r="AH74">
        <v>63.16</v>
      </c>
      <c r="AI74">
        <v>65.06</v>
      </c>
      <c r="AJ74">
        <v>66.790000000000006</v>
      </c>
      <c r="AK74">
        <v>68.7</v>
      </c>
      <c r="AL74">
        <v>70.8</v>
      </c>
      <c r="AM74">
        <v>72.81</v>
      </c>
      <c r="AN74">
        <v>74.25</v>
      </c>
      <c r="AO74">
        <v>76.290000000000006</v>
      </c>
      <c r="AP74">
        <v>78.23</v>
      </c>
      <c r="AQ74">
        <v>80.62</v>
      </c>
      <c r="AR74">
        <v>87.52</v>
      </c>
      <c r="AS74">
        <v>99.99</v>
      </c>
    </row>
    <row r="75" spans="26:45">
      <c r="Z75">
        <v>8</v>
      </c>
      <c r="AA75">
        <v>50.54</v>
      </c>
      <c r="AB75">
        <v>52.44</v>
      </c>
      <c r="AC75">
        <v>54.58</v>
      </c>
      <c r="AD75">
        <v>57.3</v>
      </c>
      <c r="AE75">
        <v>58.9</v>
      </c>
      <c r="AF75">
        <v>60.23</v>
      </c>
      <c r="AG75">
        <v>61.72</v>
      </c>
      <c r="AH75">
        <v>63.1</v>
      </c>
      <c r="AI75">
        <v>65.010000000000005</v>
      </c>
      <c r="AJ75">
        <v>66.75</v>
      </c>
      <c r="AK75">
        <v>68.66</v>
      </c>
      <c r="AL75">
        <v>70.77</v>
      </c>
      <c r="AM75">
        <v>72.77</v>
      </c>
      <c r="AN75">
        <v>74.209999999999994</v>
      </c>
      <c r="AO75">
        <v>76.239999999999995</v>
      </c>
      <c r="AP75">
        <v>78.13</v>
      </c>
      <c r="AQ75">
        <v>80.59</v>
      </c>
      <c r="AR75">
        <v>87.5</v>
      </c>
      <c r="AS75">
        <v>99.97</v>
      </c>
    </row>
    <row r="76" spans="26:45">
      <c r="Z76">
        <v>8.08</v>
      </c>
      <c r="AA76">
        <v>50.5</v>
      </c>
      <c r="AB76">
        <v>52.38</v>
      </c>
      <c r="AC76">
        <v>54.52</v>
      </c>
      <c r="AD76">
        <v>57.22</v>
      </c>
      <c r="AE76">
        <v>58.83</v>
      </c>
      <c r="AF76">
        <v>60.16</v>
      </c>
      <c r="AG76">
        <v>61.66</v>
      </c>
      <c r="AH76">
        <v>63.04</v>
      </c>
      <c r="AI76">
        <v>64.959999999999994</v>
      </c>
      <c r="AJ76">
        <v>66.7</v>
      </c>
      <c r="AK76">
        <v>68.61</v>
      </c>
      <c r="AL76">
        <v>70.73</v>
      </c>
      <c r="AM76">
        <v>72.72</v>
      </c>
      <c r="AN76">
        <v>74.16</v>
      </c>
      <c r="AO76">
        <v>76.180000000000007</v>
      </c>
      <c r="AP76">
        <v>78.03</v>
      </c>
      <c r="AQ76">
        <v>80.569999999999993</v>
      </c>
      <c r="AR76">
        <v>87.49</v>
      </c>
      <c r="AS76">
        <v>99.95</v>
      </c>
    </row>
    <row r="77" spans="26:45">
      <c r="Z77">
        <v>8.17</v>
      </c>
      <c r="AA77">
        <v>50.46</v>
      </c>
      <c r="AB77">
        <v>52.32</v>
      </c>
      <c r="AC77">
        <v>54.45</v>
      </c>
      <c r="AD77">
        <v>57.14</v>
      </c>
      <c r="AE77">
        <v>58.77</v>
      </c>
      <c r="AF77">
        <v>60.1</v>
      </c>
      <c r="AG77">
        <v>61.59</v>
      </c>
      <c r="AH77">
        <v>62.97</v>
      </c>
      <c r="AI77">
        <v>64.91</v>
      </c>
      <c r="AJ77">
        <v>66.650000000000006</v>
      </c>
      <c r="AK77">
        <v>68.569999999999993</v>
      </c>
      <c r="AL77">
        <v>70.7</v>
      </c>
      <c r="AM77">
        <v>72.680000000000007</v>
      </c>
      <c r="AN77">
        <v>74.11</v>
      </c>
      <c r="AO77">
        <v>76.13</v>
      </c>
      <c r="AP77">
        <v>77.94</v>
      </c>
      <c r="AQ77">
        <v>80.55</v>
      </c>
      <c r="AR77">
        <v>87.47</v>
      </c>
      <c r="AS77">
        <v>99.92</v>
      </c>
    </row>
    <row r="78" spans="26:45">
      <c r="Z78">
        <v>8.25</v>
      </c>
      <c r="AA78">
        <v>50.41</v>
      </c>
      <c r="AB78">
        <v>52.26</v>
      </c>
      <c r="AC78">
        <v>54.38</v>
      </c>
      <c r="AD78">
        <v>57.05</v>
      </c>
      <c r="AE78">
        <v>58.7</v>
      </c>
      <c r="AF78">
        <v>60.03</v>
      </c>
      <c r="AG78">
        <v>61.51</v>
      </c>
      <c r="AH78">
        <v>62.9</v>
      </c>
      <c r="AI78">
        <v>64.86</v>
      </c>
      <c r="AJ78">
        <v>66.599999999999994</v>
      </c>
      <c r="AK78">
        <v>68.52</v>
      </c>
      <c r="AL78">
        <v>70.66</v>
      </c>
      <c r="AM78">
        <v>72.63</v>
      </c>
      <c r="AN78">
        <v>74.05</v>
      </c>
      <c r="AO78">
        <v>76.069999999999993</v>
      </c>
      <c r="AP78">
        <v>77.849999999999994</v>
      </c>
      <c r="AQ78">
        <v>80.53</v>
      </c>
      <c r="AR78">
        <v>87.46</v>
      </c>
      <c r="AS78">
        <v>99.88</v>
      </c>
    </row>
    <row r="79" spans="26:45">
      <c r="Z79">
        <v>8.33</v>
      </c>
      <c r="AA79">
        <v>50.36</v>
      </c>
      <c r="AB79">
        <v>52.19</v>
      </c>
      <c r="AC79">
        <v>54.31</v>
      </c>
      <c r="AD79">
        <v>56.96</v>
      </c>
      <c r="AE79">
        <v>58.63</v>
      </c>
      <c r="AF79">
        <v>59.95</v>
      </c>
      <c r="AG79">
        <v>61.44</v>
      </c>
      <c r="AH79">
        <v>62.83</v>
      </c>
      <c r="AI79">
        <v>64.8</v>
      </c>
      <c r="AJ79">
        <v>66.540000000000006</v>
      </c>
      <c r="AK79">
        <v>68.47</v>
      </c>
      <c r="AL79">
        <v>70.62</v>
      </c>
      <c r="AM79">
        <v>72.569999999999993</v>
      </c>
      <c r="AN79">
        <v>74</v>
      </c>
      <c r="AO79">
        <v>76.010000000000005</v>
      </c>
      <c r="AP79">
        <v>77.760000000000005</v>
      </c>
      <c r="AQ79">
        <v>80.5</v>
      </c>
      <c r="AR79">
        <v>87.44</v>
      </c>
      <c r="AS79">
        <v>99.84</v>
      </c>
    </row>
    <row r="80" spans="26:45">
      <c r="Z80">
        <v>8.42</v>
      </c>
      <c r="AA80">
        <v>50.31</v>
      </c>
      <c r="AB80">
        <v>52.12</v>
      </c>
      <c r="AC80">
        <v>54.24</v>
      </c>
      <c r="AD80">
        <v>56.86</v>
      </c>
      <c r="AE80">
        <v>58.55</v>
      </c>
      <c r="AF80">
        <v>59.88</v>
      </c>
      <c r="AG80">
        <v>61.36</v>
      </c>
      <c r="AH80">
        <v>62.75</v>
      </c>
      <c r="AI80">
        <v>64.739999999999995</v>
      </c>
      <c r="AJ80">
        <v>66.48</v>
      </c>
      <c r="AK80">
        <v>68.42</v>
      </c>
      <c r="AL80">
        <v>70.569999999999993</v>
      </c>
      <c r="AM80">
        <v>72.52</v>
      </c>
      <c r="AN80">
        <v>73.94</v>
      </c>
      <c r="AO80">
        <v>75.95</v>
      </c>
      <c r="AP80">
        <v>77.67</v>
      </c>
      <c r="AQ80">
        <v>80.489999999999995</v>
      </c>
      <c r="AR80">
        <v>87.43</v>
      </c>
      <c r="AS80">
        <v>99.8</v>
      </c>
    </row>
    <row r="81" spans="26:45">
      <c r="Z81">
        <v>8.5</v>
      </c>
      <c r="AA81">
        <v>50.26</v>
      </c>
      <c r="AB81">
        <v>52.05</v>
      </c>
      <c r="AC81">
        <v>54.16</v>
      </c>
      <c r="AD81">
        <v>56.77</v>
      </c>
      <c r="AE81">
        <v>58.48</v>
      </c>
      <c r="AF81">
        <v>59.8</v>
      </c>
      <c r="AG81">
        <v>61.28</v>
      </c>
      <c r="AH81">
        <v>62.68</v>
      </c>
      <c r="AI81">
        <v>64.680000000000007</v>
      </c>
      <c r="AJ81">
        <v>66.42</v>
      </c>
      <c r="AK81">
        <v>68.37</v>
      </c>
      <c r="AL81">
        <v>70.53</v>
      </c>
      <c r="AM81">
        <v>72.459999999999994</v>
      </c>
      <c r="AN81">
        <v>73.87</v>
      </c>
      <c r="AO81">
        <v>75.89</v>
      </c>
      <c r="AP81">
        <v>77.59</v>
      </c>
      <c r="AQ81">
        <v>80.47</v>
      </c>
      <c r="AR81">
        <v>87.41</v>
      </c>
      <c r="AS81">
        <v>99.75</v>
      </c>
    </row>
    <row r="82" spans="26:45">
      <c r="Z82">
        <v>8.58</v>
      </c>
      <c r="AA82">
        <v>50.2</v>
      </c>
      <c r="AB82">
        <v>51.98</v>
      </c>
      <c r="AC82">
        <v>54.08</v>
      </c>
      <c r="AD82">
        <v>56.66</v>
      </c>
      <c r="AE82">
        <v>58.4</v>
      </c>
      <c r="AF82">
        <v>59.72</v>
      </c>
      <c r="AG82">
        <v>61.2</v>
      </c>
      <c r="AH82">
        <v>62.6</v>
      </c>
      <c r="AI82">
        <v>64.61</v>
      </c>
      <c r="AJ82">
        <v>66.36</v>
      </c>
      <c r="AK82">
        <v>68.31</v>
      </c>
      <c r="AL82">
        <v>70.48</v>
      </c>
      <c r="AM82">
        <v>72.400000000000006</v>
      </c>
      <c r="AN82">
        <v>73.81</v>
      </c>
      <c r="AO82">
        <v>75.819999999999993</v>
      </c>
      <c r="AP82">
        <v>77.510000000000005</v>
      </c>
      <c r="AQ82">
        <v>80.45</v>
      </c>
      <c r="AR82">
        <v>87.4</v>
      </c>
      <c r="AS82">
        <v>99.7</v>
      </c>
    </row>
    <row r="83" spans="26:45">
      <c r="Z83">
        <v>8.67</v>
      </c>
      <c r="AA83">
        <v>50.14</v>
      </c>
      <c r="AB83">
        <v>51.9</v>
      </c>
      <c r="AC83">
        <v>54</v>
      </c>
      <c r="AD83">
        <v>56.56</v>
      </c>
      <c r="AE83">
        <v>58.32</v>
      </c>
      <c r="AF83">
        <v>59.64</v>
      </c>
      <c r="AG83">
        <v>61.12</v>
      </c>
      <c r="AH83">
        <v>62.52</v>
      </c>
      <c r="AI83">
        <v>64.55</v>
      </c>
      <c r="AJ83">
        <v>66.290000000000006</v>
      </c>
      <c r="AK83">
        <v>68.25</v>
      </c>
      <c r="AL83">
        <v>70.430000000000007</v>
      </c>
      <c r="AM83">
        <v>72.33</v>
      </c>
      <c r="AN83">
        <v>73.739999999999995</v>
      </c>
      <c r="AO83">
        <v>75.75</v>
      </c>
      <c r="AP83">
        <v>77.430000000000007</v>
      </c>
      <c r="AQ83">
        <v>80.430000000000007</v>
      </c>
      <c r="AR83">
        <v>87.39</v>
      </c>
      <c r="AS83">
        <v>99.64</v>
      </c>
    </row>
    <row r="84" spans="26:45">
      <c r="Z84">
        <v>8.75</v>
      </c>
      <c r="AA84">
        <v>50.08</v>
      </c>
      <c r="AB84">
        <v>51.82</v>
      </c>
      <c r="AC84">
        <v>53.92</v>
      </c>
      <c r="AD84">
        <v>56.45</v>
      </c>
      <c r="AE84">
        <v>58.23</v>
      </c>
      <c r="AF84">
        <v>59.56</v>
      </c>
      <c r="AG84">
        <v>61.03</v>
      </c>
      <c r="AH84">
        <v>62.43</v>
      </c>
      <c r="AI84">
        <v>64.48</v>
      </c>
      <c r="AJ84">
        <v>66.22</v>
      </c>
      <c r="AK84">
        <v>68.19</v>
      </c>
      <c r="AL84">
        <v>70.37</v>
      </c>
      <c r="AM84">
        <v>72.27</v>
      </c>
      <c r="AN84">
        <v>73.67</v>
      </c>
      <c r="AO84">
        <v>75.680000000000007</v>
      </c>
      <c r="AP84">
        <v>77.349999999999994</v>
      </c>
      <c r="AQ84">
        <v>80.41</v>
      </c>
      <c r="AR84">
        <v>87.37</v>
      </c>
      <c r="AS84">
        <v>99.57</v>
      </c>
    </row>
    <row r="85" spans="26:45">
      <c r="Z85">
        <v>8.83</v>
      </c>
      <c r="AA85">
        <v>50.02</v>
      </c>
      <c r="AB85">
        <v>51.74</v>
      </c>
      <c r="AC85">
        <v>53.83</v>
      </c>
      <c r="AD85">
        <v>56.34</v>
      </c>
      <c r="AE85">
        <v>58.15</v>
      </c>
      <c r="AF85">
        <v>59.47</v>
      </c>
      <c r="AG85">
        <v>60.94</v>
      </c>
      <c r="AH85">
        <v>62.35</v>
      </c>
      <c r="AI85">
        <v>64.41</v>
      </c>
      <c r="AJ85">
        <v>66.150000000000006</v>
      </c>
      <c r="AK85">
        <v>68.12</v>
      </c>
      <c r="AL85">
        <v>70.319999999999993</v>
      </c>
      <c r="AM85">
        <v>72.2</v>
      </c>
      <c r="AN85">
        <v>73.59</v>
      </c>
      <c r="AO85">
        <v>75.61</v>
      </c>
      <c r="AP85">
        <v>77.28</v>
      </c>
      <c r="AQ85">
        <v>80.400000000000006</v>
      </c>
      <c r="AR85">
        <v>87.36</v>
      </c>
      <c r="AS85">
        <v>99.5</v>
      </c>
    </row>
    <row r="86" spans="26:45">
      <c r="Z86">
        <v>8.92</v>
      </c>
      <c r="AA86">
        <v>49.95</v>
      </c>
      <c r="AB86">
        <v>51.65</v>
      </c>
      <c r="AC86">
        <v>53.75</v>
      </c>
      <c r="AD86">
        <v>56.23</v>
      </c>
      <c r="AE86">
        <v>58.06</v>
      </c>
      <c r="AF86">
        <v>59.39</v>
      </c>
      <c r="AG86">
        <v>60.85</v>
      </c>
      <c r="AH86">
        <v>62.26</v>
      </c>
      <c r="AI86">
        <v>64.33</v>
      </c>
      <c r="AJ86">
        <v>66.08</v>
      </c>
      <c r="AK86">
        <v>68.06</v>
      </c>
      <c r="AL86">
        <v>70.260000000000005</v>
      </c>
      <c r="AM86">
        <v>72.12</v>
      </c>
      <c r="AN86">
        <v>73.52</v>
      </c>
      <c r="AO86">
        <v>75.540000000000006</v>
      </c>
      <c r="AP86">
        <v>77.209999999999994</v>
      </c>
      <c r="AQ86">
        <v>80.39</v>
      </c>
      <c r="AR86">
        <v>87.35</v>
      </c>
      <c r="AS86">
        <v>99.42</v>
      </c>
    </row>
    <row r="87" spans="26:45">
      <c r="Z87">
        <v>9</v>
      </c>
      <c r="AA87">
        <v>49.89</v>
      </c>
      <c r="AB87">
        <v>51.57</v>
      </c>
      <c r="AC87">
        <v>53.65</v>
      </c>
      <c r="AD87">
        <v>56.11</v>
      </c>
      <c r="AE87">
        <v>57.97</v>
      </c>
      <c r="AF87">
        <v>59.3</v>
      </c>
      <c r="AG87">
        <v>60.76</v>
      </c>
      <c r="AH87">
        <v>62.17</v>
      </c>
      <c r="AI87">
        <v>64.25</v>
      </c>
      <c r="AJ87">
        <v>66</v>
      </c>
      <c r="AK87">
        <v>67.989999999999995</v>
      </c>
      <c r="AL87">
        <v>70.2</v>
      </c>
      <c r="AM87">
        <v>72.05</v>
      </c>
      <c r="AN87">
        <v>73.430000000000007</v>
      </c>
      <c r="AO87">
        <v>75.459999999999994</v>
      </c>
      <c r="AP87">
        <v>77.14</v>
      </c>
      <c r="AQ87">
        <v>80.37</v>
      </c>
      <c r="AR87">
        <v>87.34</v>
      </c>
      <c r="AS87">
        <v>99.34</v>
      </c>
    </row>
    <row r="88" spans="26:45">
      <c r="Z88">
        <v>9.08</v>
      </c>
      <c r="AA88">
        <v>49.82</v>
      </c>
      <c r="AB88">
        <v>51.48</v>
      </c>
      <c r="AC88">
        <v>53.56</v>
      </c>
      <c r="AD88">
        <v>55.99</v>
      </c>
      <c r="AE88">
        <v>57.88</v>
      </c>
      <c r="AF88">
        <v>59.21</v>
      </c>
      <c r="AG88">
        <v>60.66</v>
      </c>
      <c r="AH88">
        <v>62.07</v>
      </c>
      <c r="AI88">
        <v>64.17</v>
      </c>
      <c r="AJ88">
        <v>65.92</v>
      </c>
      <c r="AK88">
        <v>67.92</v>
      </c>
      <c r="AL88">
        <v>70.14</v>
      </c>
      <c r="AM88">
        <v>71.97</v>
      </c>
      <c r="AN88">
        <v>73.349999999999994</v>
      </c>
      <c r="AO88">
        <v>75.38</v>
      </c>
      <c r="AP88">
        <v>77.069999999999993</v>
      </c>
      <c r="AQ88">
        <v>80.36</v>
      </c>
      <c r="AR88">
        <v>87.32</v>
      </c>
      <c r="AS88">
        <v>99.26</v>
      </c>
    </row>
    <row r="89" spans="26:45">
      <c r="Z89">
        <v>9.17</v>
      </c>
      <c r="AA89">
        <v>49.74</v>
      </c>
      <c r="AB89">
        <v>51.38</v>
      </c>
      <c r="AC89">
        <v>53.47</v>
      </c>
      <c r="AD89">
        <v>55.87</v>
      </c>
      <c r="AE89">
        <v>57.78</v>
      </c>
      <c r="AF89">
        <v>59.11</v>
      </c>
      <c r="AG89">
        <v>60.57</v>
      </c>
      <c r="AH89">
        <v>61.98</v>
      </c>
      <c r="AI89">
        <v>64.09</v>
      </c>
      <c r="AJ89">
        <v>65.84</v>
      </c>
      <c r="AK89">
        <v>67.84</v>
      </c>
      <c r="AL89">
        <v>70.069999999999993</v>
      </c>
      <c r="AM89">
        <v>71.89</v>
      </c>
      <c r="AN89">
        <v>73.27</v>
      </c>
      <c r="AO89">
        <v>75.3</v>
      </c>
      <c r="AP89">
        <v>77.010000000000005</v>
      </c>
      <c r="AQ89">
        <v>80.349999999999994</v>
      </c>
      <c r="AR89">
        <v>87.31</v>
      </c>
      <c r="AS89">
        <v>99.17</v>
      </c>
    </row>
    <row r="90" spans="26:45">
      <c r="Z90">
        <v>9.25</v>
      </c>
      <c r="AA90">
        <v>49.67</v>
      </c>
      <c r="AB90">
        <v>51.29</v>
      </c>
      <c r="AC90">
        <v>53.37</v>
      </c>
      <c r="AD90">
        <v>55.74</v>
      </c>
      <c r="AE90">
        <v>57.69</v>
      </c>
      <c r="AF90">
        <v>59.01</v>
      </c>
      <c r="AG90">
        <v>60.47</v>
      </c>
      <c r="AH90">
        <v>61.88</v>
      </c>
      <c r="AI90">
        <v>64.010000000000005</v>
      </c>
      <c r="AJ90">
        <v>65.75</v>
      </c>
      <c r="AK90">
        <v>67.760000000000005</v>
      </c>
      <c r="AL90">
        <v>70</v>
      </c>
      <c r="AM90">
        <v>71.81</v>
      </c>
      <c r="AN90">
        <v>73.180000000000007</v>
      </c>
      <c r="AO90">
        <v>75.209999999999994</v>
      </c>
      <c r="AP90">
        <v>76.95</v>
      </c>
      <c r="AQ90">
        <v>80.34</v>
      </c>
      <c r="AR90">
        <v>87.3</v>
      </c>
      <c r="AS90">
        <v>99.07</v>
      </c>
    </row>
    <row r="91" spans="26:45">
      <c r="Z91">
        <v>9.33</v>
      </c>
      <c r="AA91">
        <v>49.59</v>
      </c>
      <c r="AB91">
        <v>51.19</v>
      </c>
      <c r="AC91">
        <v>53.27</v>
      </c>
      <c r="AD91">
        <v>55.61</v>
      </c>
      <c r="AE91">
        <v>57.59</v>
      </c>
      <c r="AF91">
        <v>58.92</v>
      </c>
      <c r="AG91">
        <v>60.36</v>
      </c>
      <c r="AH91">
        <v>61.78</v>
      </c>
      <c r="AI91">
        <v>63.92</v>
      </c>
      <c r="AJ91">
        <v>65.67</v>
      </c>
      <c r="AK91">
        <v>67.680000000000007</v>
      </c>
      <c r="AL91">
        <v>69.930000000000007</v>
      </c>
      <c r="AM91">
        <v>71.72</v>
      </c>
      <c r="AN91">
        <v>73.08</v>
      </c>
      <c r="AO91">
        <v>75.12</v>
      </c>
      <c r="AP91">
        <v>76.89</v>
      </c>
      <c r="AQ91">
        <v>80.33</v>
      </c>
      <c r="AR91">
        <v>87.29</v>
      </c>
      <c r="AS91">
        <v>98.97</v>
      </c>
    </row>
    <row r="92" spans="26:45">
      <c r="Z92">
        <v>9.42</v>
      </c>
      <c r="AA92">
        <v>49.51</v>
      </c>
      <c r="AB92">
        <v>51.09</v>
      </c>
      <c r="AC92">
        <v>53.16</v>
      </c>
      <c r="AD92">
        <v>55.48</v>
      </c>
      <c r="AE92">
        <v>57.49</v>
      </c>
      <c r="AF92">
        <v>58.81</v>
      </c>
      <c r="AG92">
        <v>60.26</v>
      </c>
      <c r="AH92">
        <v>61.67</v>
      </c>
      <c r="AI92">
        <v>63.83</v>
      </c>
      <c r="AJ92">
        <v>65.58</v>
      </c>
      <c r="AK92">
        <v>67.599999999999994</v>
      </c>
      <c r="AL92">
        <v>69.86</v>
      </c>
      <c r="AM92">
        <v>71.63</v>
      </c>
      <c r="AN92">
        <v>72.989999999999995</v>
      </c>
      <c r="AO92">
        <v>75.03</v>
      </c>
      <c r="AP92">
        <v>76.84</v>
      </c>
      <c r="AQ92">
        <v>80.319999999999993</v>
      </c>
      <c r="AR92">
        <v>87.28</v>
      </c>
      <c r="AS92">
        <v>98.86</v>
      </c>
    </row>
    <row r="93" spans="26:45">
      <c r="Z93">
        <v>9.5</v>
      </c>
      <c r="AA93">
        <v>49.43</v>
      </c>
      <c r="AB93">
        <v>50.98</v>
      </c>
      <c r="AC93">
        <v>53.06</v>
      </c>
      <c r="AD93">
        <v>55.34</v>
      </c>
      <c r="AE93">
        <v>57.38</v>
      </c>
      <c r="AF93">
        <v>58.71</v>
      </c>
      <c r="AG93">
        <v>60.15</v>
      </c>
      <c r="AH93">
        <v>61.57</v>
      </c>
      <c r="AI93">
        <v>63.74</v>
      </c>
      <c r="AJ93">
        <v>65.48</v>
      </c>
      <c r="AK93">
        <v>67.52</v>
      </c>
      <c r="AL93">
        <v>69.790000000000006</v>
      </c>
      <c r="AM93">
        <v>71.540000000000006</v>
      </c>
      <c r="AN93">
        <v>72.89</v>
      </c>
      <c r="AO93">
        <v>74.94</v>
      </c>
      <c r="AP93">
        <v>76.790000000000006</v>
      </c>
      <c r="AQ93">
        <v>80.31</v>
      </c>
      <c r="AR93">
        <v>87.27</v>
      </c>
      <c r="AS93">
        <v>98.75</v>
      </c>
    </row>
    <row r="94" spans="26:45">
      <c r="Z94">
        <v>9.58</v>
      </c>
      <c r="AA94">
        <v>49.35</v>
      </c>
      <c r="AB94">
        <v>50.87</v>
      </c>
      <c r="AC94">
        <v>52.95</v>
      </c>
      <c r="AD94">
        <v>55.2</v>
      </c>
      <c r="AE94">
        <v>57.28</v>
      </c>
      <c r="AF94">
        <v>58.61</v>
      </c>
      <c r="AG94">
        <v>60.04</v>
      </c>
      <c r="AH94">
        <v>61.46</v>
      </c>
      <c r="AI94">
        <v>63.64</v>
      </c>
      <c r="AJ94">
        <v>65.39</v>
      </c>
      <c r="AK94">
        <v>67.430000000000007</v>
      </c>
      <c r="AL94">
        <v>69.709999999999994</v>
      </c>
      <c r="AM94">
        <v>71.45</v>
      </c>
      <c r="AN94">
        <v>72.790000000000006</v>
      </c>
      <c r="AO94">
        <v>74.849999999999994</v>
      </c>
      <c r="AP94">
        <v>76.739999999999995</v>
      </c>
      <c r="AQ94">
        <v>80.3</v>
      </c>
      <c r="AR94">
        <v>87.26</v>
      </c>
      <c r="AS94">
        <v>98.63</v>
      </c>
    </row>
    <row r="95" spans="26:45">
      <c r="Z95">
        <v>9.67</v>
      </c>
      <c r="AA95">
        <v>49.26</v>
      </c>
      <c r="AB95">
        <v>50.76</v>
      </c>
      <c r="AC95">
        <v>52.84</v>
      </c>
      <c r="AD95">
        <v>55.06</v>
      </c>
      <c r="AE95">
        <v>57.17</v>
      </c>
      <c r="AF95">
        <v>58.5</v>
      </c>
      <c r="AG95">
        <v>59.93</v>
      </c>
      <c r="AH95">
        <v>61.35</v>
      </c>
      <c r="AI95">
        <v>63.55</v>
      </c>
      <c r="AJ95">
        <v>65.290000000000006</v>
      </c>
      <c r="AK95">
        <v>67.34</v>
      </c>
      <c r="AL95">
        <v>69.63</v>
      </c>
      <c r="AM95">
        <v>71.349999999999994</v>
      </c>
      <c r="AN95">
        <v>72.69</v>
      </c>
      <c r="AO95">
        <v>74.75</v>
      </c>
      <c r="AP95">
        <v>76.69</v>
      </c>
      <c r="AQ95">
        <v>80.3</v>
      </c>
      <c r="AR95">
        <v>87.25</v>
      </c>
      <c r="AS95">
        <v>98.51</v>
      </c>
    </row>
    <row r="96" spans="26:45">
      <c r="Z96">
        <v>9.75</v>
      </c>
      <c r="AA96">
        <v>49.17</v>
      </c>
      <c r="AB96">
        <v>50.65</v>
      </c>
      <c r="AC96">
        <v>52.72</v>
      </c>
      <c r="AD96">
        <v>54.91</v>
      </c>
      <c r="AE96">
        <v>57.06</v>
      </c>
      <c r="AF96">
        <v>58.39</v>
      </c>
      <c r="AG96">
        <v>59.81</v>
      </c>
      <c r="AH96">
        <v>61.24</v>
      </c>
      <c r="AI96">
        <v>63.45</v>
      </c>
      <c r="AJ96">
        <v>65.19</v>
      </c>
      <c r="AK96">
        <v>67.25</v>
      </c>
      <c r="AL96">
        <v>69.540000000000006</v>
      </c>
      <c r="AM96">
        <v>71.25</v>
      </c>
      <c r="AN96">
        <v>72.58</v>
      </c>
      <c r="AO96">
        <v>74.66</v>
      </c>
      <c r="AP96">
        <v>76.64</v>
      </c>
      <c r="AQ96">
        <v>80.290000000000006</v>
      </c>
      <c r="AR96">
        <v>87.24</v>
      </c>
      <c r="AS96">
        <v>98.38</v>
      </c>
    </row>
    <row r="97" spans="26:45">
      <c r="Z97">
        <v>9.83</v>
      </c>
      <c r="AA97">
        <v>49.08</v>
      </c>
      <c r="AB97">
        <v>50.54</v>
      </c>
      <c r="AC97">
        <v>52.61</v>
      </c>
      <c r="AD97">
        <v>54.76</v>
      </c>
      <c r="AE97">
        <v>56.95</v>
      </c>
      <c r="AF97">
        <v>58.28</v>
      </c>
      <c r="AG97">
        <v>59.7</v>
      </c>
      <c r="AH97">
        <v>61.12</v>
      </c>
      <c r="AI97">
        <v>63.35</v>
      </c>
      <c r="AJ97">
        <v>65.08</v>
      </c>
      <c r="AK97">
        <v>67.150000000000006</v>
      </c>
      <c r="AL97">
        <v>69.459999999999994</v>
      </c>
      <c r="AM97">
        <v>71.150000000000006</v>
      </c>
      <c r="AN97">
        <v>72.47</v>
      </c>
      <c r="AO97">
        <v>74.55</v>
      </c>
      <c r="AP97">
        <v>76.599999999999994</v>
      </c>
      <c r="AQ97">
        <v>80.290000000000006</v>
      </c>
      <c r="AR97">
        <v>87.24</v>
      </c>
      <c r="AS97">
        <v>98.25</v>
      </c>
    </row>
    <row r="98" spans="26:45">
      <c r="Z98">
        <v>9.92</v>
      </c>
      <c r="AA98">
        <v>48.99</v>
      </c>
      <c r="AB98">
        <v>50.42</v>
      </c>
      <c r="AC98">
        <v>52.49</v>
      </c>
      <c r="AD98">
        <v>54.61</v>
      </c>
      <c r="AE98">
        <v>56.83</v>
      </c>
      <c r="AF98">
        <v>58.16</v>
      </c>
      <c r="AG98">
        <v>59.58</v>
      </c>
      <c r="AH98">
        <v>61</v>
      </c>
      <c r="AI98">
        <v>63.24</v>
      </c>
      <c r="AJ98">
        <v>64.98</v>
      </c>
      <c r="AK98">
        <v>67.05</v>
      </c>
      <c r="AL98">
        <v>69.37</v>
      </c>
      <c r="AM98">
        <v>71.05</v>
      </c>
      <c r="AN98">
        <v>72.36</v>
      </c>
      <c r="AO98">
        <v>74.45</v>
      </c>
      <c r="AP98">
        <v>76.56</v>
      </c>
      <c r="AQ98">
        <v>80.28</v>
      </c>
      <c r="AR98">
        <v>87.23</v>
      </c>
      <c r="AS98">
        <v>98.11</v>
      </c>
    </row>
    <row r="99" spans="26:45">
      <c r="Z99">
        <v>10</v>
      </c>
      <c r="AA99">
        <v>48.89</v>
      </c>
      <c r="AB99">
        <v>50.3</v>
      </c>
      <c r="AC99">
        <v>52.37</v>
      </c>
      <c r="AD99">
        <v>54.45</v>
      </c>
      <c r="AE99">
        <v>56.72</v>
      </c>
      <c r="AF99">
        <v>58.05</v>
      </c>
      <c r="AG99">
        <v>59.46</v>
      </c>
      <c r="AH99">
        <v>60.88</v>
      </c>
      <c r="AI99">
        <v>63.13</v>
      </c>
      <c r="AJ99">
        <v>64.87</v>
      </c>
      <c r="AK99">
        <v>66.95</v>
      </c>
      <c r="AL99">
        <v>69.28</v>
      </c>
      <c r="AM99">
        <v>70.94</v>
      </c>
      <c r="AN99">
        <v>72.239999999999995</v>
      </c>
      <c r="AO99">
        <v>74.349999999999994</v>
      </c>
      <c r="AP99">
        <v>76.53</v>
      </c>
      <c r="AQ99">
        <v>80.28</v>
      </c>
      <c r="AR99">
        <v>87.22</v>
      </c>
      <c r="AS99">
        <v>97.97</v>
      </c>
    </row>
    <row r="100" spans="26:45">
      <c r="Z100">
        <v>10.08</v>
      </c>
      <c r="AA100">
        <v>48.79</v>
      </c>
      <c r="AB100">
        <v>50.17</v>
      </c>
      <c r="AC100">
        <v>52.24</v>
      </c>
      <c r="AD100">
        <v>54.3</v>
      </c>
      <c r="AE100">
        <v>56.6</v>
      </c>
      <c r="AF100">
        <v>57.93</v>
      </c>
      <c r="AG100">
        <v>59.33</v>
      </c>
      <c r="AH100">
        <v>60.76</v>
      </c>
      <c r="AI100">
        <v>63.03</v>
      </c>
      <c r="AJ100">
        <v>64.760000000000005</v>
      </c>
      <c r="AK100">
        <v>66.849999999999994</v>
      </c>
      <c r="AL100">
        <v>69.19</v>
      </c>
      <c r="AM100">
        <v>70.83</v>
      </c>
      <c r="AN100">
        <v>72.13</v>
      </c>
      <c r="AO100">
        <v>74.239999999999995</v>
      </c>
      <c r="AP100">
        <v>76.489999999999995</v>
      </c>
      <c r="AQ100">
        <v>80.28</v>
      </c>
      <c r="AR100">
        <v>87.21</v>
      </c>
      <c r="AS100">
        <v>97.82</v>
      </c>
    </row>
    <row r="101" spans="26:45">
      <c r="Z101">
        <v>10.17</v>
      </c>
      <c r="AA101">
        <v>48.69</v>
      </c>
      <c r="AB101">
        <v>50.05</v>
      </c>
      <c r="AC101">
        <v>52.12</v>
      </c>
      <c r="AD101">
        <v>54.13</v>
      </c>
      <c r="AE101">
        <v>56.47</v>
      </c>
      <c r="AF101">
        <v>57.81</v>
      </c>
      <c r="AG101">
        <v>59.2</v>
      </c>
      <c r="AH101">
        <v>60.63</v>
      </c>
      <c r="AI101">
        <v>62.91</v>
      </c>
      <c r="AJ101">
        <v>64.64</v>
      </c>
      <c r="AK101">
        <v>66.739999999999995</v>
      </c>
      <c r="AL101">
        <v>69.099999999999994</v>
      </c>
      <c r="AM101">
        <v>70.72</v>
      </c>
      <c r="AN101">
        <v>72.010000000000005</v>
      </c>
      <c r="AO101">
        <v>74.13</v>
      </c>
      <c r="AP101">
        <v>76.459999999999994</v>
      </c>
      <c r="AQ101">
        <v>80.28</v>
      </c>
      <c r="AR101">
        <v>87.21</v>
      </c>
      <c r="AS101">
        <v>97.67</v>
      </c>
    </row>
    <row r="102" spans="26:45">
      <c r="Z102">
        <v>10.25</v>
      </c>
      <c r="AA102">
        <v>48.59</v>
      </c>
      <c r="AB102">
        <v>49.92</v>
      </c>
      <c r="AC102">
        <v>51.99</v>
      </c>
      <c r="AD102">
        <v>53.97</v>
      </c>
      <c r="AE102">
        <v>56.35</v>
      </c>
      <c r="AF102">
        <v>57.68</v>
      </c>
      <c r="AG102">
        <v>59.08</v>
      </c>
      <c r="AH102">
        <v>60.51</v>
      </c>
      <c r="AI102">
        <v>62.8</v>
      </c>
      <c r="AJ102">
        <v>64.52</v>
      </c>
      <c r="AK102">
        <v>66.64</v>
      </c>
      <c r="AL102">
        <v>69</v>
      </c>
      <c r="AM102">
        <v>70.599999999999994</v>
      </c>
      <c r="AN102">
        <v>71.88</v>
      </c>
      <c r="AO102">
        <v>74.02</v>
      </c>
      <c r="AP102">
        <v>76.430000000000007</v>
      </c>
      <c r="AQ102">
        <v>80.28</v>
      </c>
      <c r="AR102">
        <v>87.2</v>
      </c>
      <c r="AS102">
        <v>97.51</v>
      </c>
    </row>
    <row r="103" spans="26:45">
      <c r="Z103">
        <v>10.33</v>
      </c>
      <c r="AA103">
        <v>48.48</v>
      </c>
      <c r="AB103">
        <v>49.78</v>
      </c>
      <c r="AC103">
        <v>51.86</v>
      </c>
      <c r="AD103">
        <v>53.8</v>
      </c>
      <c r="AE103">
        <v>56.22</v>
      </c>
      <c r="AF103">
        <v>57.56</v>
      </c>
      <c r="AG103">
        <v>58.95</v>
      </c>
      <c r="AH103">
        <v>60.38</v>
      </c>
      <c r="AI103">
        <v>62.68</v>
      </c>
      <c r="AJ103">
        <v>64.400000000000006</v>
      </c>
      <c r="AK103">
        <v>66.53</v>
      </c>
      <c r="AL103">
        <v>68.900000000000006</v>
      </c>
      <c r="AM103">
        <v>70.48</v>
      </c>
      <c r="AN103">
        <v>71.760000000000005</v>
      </c>
      <c r="AO103">
        <v>73.900000000000006</v>
      </c>
      <c r="AP103">
        <v>76.400000000000006</v>
      </c>
      <c r="AQ103">
        <v>80.28</v>
      </c>
      <c r="AR103">
        <v>87.19</v>
      </c>
      <c r="AS103">
        <v>97.34</v>
      </c>
    </row>
    <row r="104" spans="26:45">
      <c r="Z104">
        <v>10.42</v>
      </c>
      <c r="AA104">
        <v>48.38</v>
      </c>
      <c r="AB104">
        <v>49.65</v>
      </c>
      <c r="AC104">
        <v>51.72</v>
      </c>
      <c r="AD104">
        <v>53.63</v>
      </c>
      <c r="AE104">
        <v>56.1</v>
      </c>
      <c r="AF104">
        <v>57.43</v>
      </c>
      <c r="AG104">
        <v>58.81</v>
      </c>
      <c r="AH104">
        <v>60.24</v>
      </c>
      <c r="AI104">
        <v>62.56</v>
      </c>
      <c r="AJ104">
        <v>64.28</v>
      </c>
      <c r="AK104">
        <v>66.41</v>
      </c>
      <c r="AL104">
        <v>68.8</v>
      </c>
      <c r="AM104">
        <v>70.36</v>
      </c>
      <c r="AN104">
        <v>71.63</v>
      </c>
      <c r="AO104">
        <v>73.790000000000006</v>
      </c>
      <c r="AP104">
        <v>76.38</v>
      </c>
      <c r="AQ104">
        <v>80.28</v>
      </c>
      <c r="AR104">
        <v>87.19</v>
      </c>
      <c r="AS104">
        <v>97.17</v>
      </c>
    </row>
    <row r="105" spans="26:45">
      <c r="Z105">
        <v>10.5</v>
      </c>
      <c r="AA105">
        <v>48.26</v>
      </c>
      <c r="AB105">
        <v>49.51</v>
      </c>
      <c r="AC105">
        <v>51.58</v>
      </c>
      <c r="AD105">
        <v>53.45</v>
      </c>
      <c r="AE105">
        <v>55.96</v>
      </c>
      <c r="AF105">
        <v>57.3</v>
      </c>
      <c r="AG105">
        <v>58.68</v>
      </c>
      <c r="AH105">
        <v>60.11</v>
      </c>
      <c r="AI105">
        <v>62.44</v>
      </c>
      <c r="AJ105">
        <v>64.150000000000006</v>
      </c>
      <c r="AK105">
        <v>66.3</v>
      </c>
      <c r="AL105">
        <v>68.69</v>
      </c>
      <c r="AM105">
        <v>70.239999999999995</v>
      </c>
      <c r="AN105">
        <v>71.489999999999995</v>
      </c>
      <c r="AO105">
        <v>73.67</v>
      </c>
      <c r="AP105">
        <v>76.36</v>
      </c>
      <c r="AQ105">
        <v>80.28</v>
      </c>
      <c r="AR105">
        <v>87.18</v>
      </c>
      <c r="AS105">
        <v>97</v>
      </c>
    </row>
    <row r="106" spans="26:45">
      <c r="Z106">
        <v>10.58</v>
      </c>
      <c r="AA106">
        <v>48.15</v>
      </c>
      <c r="AB106">
        <v>49.37</v>
      </c>
      <c r="AC106">
        <v>51.45</v>
      </c>
      <c r="AD106">
        <v>53.27</v>
      </c>
      <c r="AE106">
        <v>55.83</v>
      </c>
      <c r="AF106">
        <v>57.17</v>
      </c>
      <c r="AG106">
        <v>58.54</v>
      </c>
      <c r="AH106">
        <v>59.97</v>
      </c>
      <c r="AI106">
        <v>62.32</v>
      </c>
      <c r="AJ106">
        <v>64.03</v>
      </c>
      <c r="AK106">
        <v>66.180000000000007</v>
      </c>
      <c r="AL106">
        <v>68.59</v>
      </c>
      <c r="AM106">
        <v>70.11</v>
      </c>
      <c r="AN106">
        <v>71.36</v>
      </c>
      <c r="AO106">
        <v>73.540000000000006</v>
      </c>
      <c r="AP106">
        <v>76.34</v>
      </c>
      <c r="AQ106">
        <v>80.28</v>
      </c>
      <c r="AR106">
        <v>87.18</v>
      </c>
      <c r="AS106">
        <v>96.82</v>
      </c>
    </row>
    <row r="107" spans="26:45">
      <c r="Z107">
        <v>10.67</v>
      </c>
      <c r="AA107">
        <v>48.04</v>
      </c>
      <c r="AB107">
        <v>49.23</v>
      </c>
      <c r="AC107">
        <v>51.3</v>
      </c>
      <c r="AD107">
        <v>53.09</v>
      </c>
      <c r="AE107">
        <v>55.7</v>
      </c>
      <c r="AF107">
        <v>57.03</v>
      </c>
      <c r="AG107">
        <v>58.4</v>
      </c>
      <c r="AH107">
        <v>59.83</v>
      </c>
      <c r="AI107">
        <v>62.19</v>
      </c>
      <c r="AJ107">
        <v>63.9</v>
      </c>
      <c r="AK107">
        <v>66.06</v>
      </c>
      <c r="AL107">
        <v>68.48</v>
      </c>
      <c r="AM107">
        <v>69.98</v>
      </c>
      <c r="AN107">
        <v>71.22</v>
      </c>
      <c r="AO107">
        <v>73.42</v>
      </c>
      <c r="AP107">
        <v>76.319999999999993</v>
      </c>
      <c r="AQ107">
        <v>80.290000000000006</v>
      </c>
      <c r="AR107">
        <v>87.17</v>
      </c>
      <c r="AS107">
        <v>96.63</v>
      </c>
    </row>
    <row r="108" spans="26:45">
      <c r="Z108">
        <v>10.75</v>
      </c>
      <c r="AA108">
        <v>47.92</v>
      </c>
      <c r="AB108">
        <v>49.08</v>
      </c>
      <c r="AC108">
        <v>51.16</v>
      </c>
      <c r="AD108">
        <v>52.91</v>
      </c>
      <c r="AE108">
        <v>55.56</v>
      </c>
      <c r="AF108">
        <v>56.9</v>
      </c>
      <c r="AG108">
        <v>58.25</v>
      </c>
      <c r="AH108">
        <v>59.69</v>
      </c>
      <c r="AI108">
        <v>62.06</v>
      </c>
      <c r="AJ108">
        <v>63.76</v>
      </c>
      <c r="AK108">
        <v>65.94</v>
      </c>
      <c r="AL108">
        <v>68.37</v>
      </c>
      <c r="AM108">
        <v>69.849999999999994</v>
      </c>
      <c r="AN108">
        <v>71.08</v>
      </c>
      <c r="AO108">
        <v>73.290000000000006</v>
      </c>
      <c r="AP108">
        <v>76.31</v>
      </c>
      <c r="AQ108">
        <v>80.290000000000006</v>
      </c>
      <c r="AR108">
        <v>87.17</v>
      </c>
      <c r="AS108">
        <v>96.44</v>
      </c>
    </row>
    <row r="109" spans="26:45">
      <c r="Z109">
        <v>10.83</v>
      </c>
      <c r="AA109">
        <v>47.8</v>
      </c>
      <c r="AB109">
        <v>48.93</v>
      </c>
      <c r="AC109">
        <v>51.01</v>
      </c>
      <c r="AD109">
        <v>52.72</v>
      </c>
      <c r="AE109">
        <v>55.42</v>
      </c>
      <c r="AF109">
        <v>56.76</v>
      </c>
      <c r="AG109">
        <v>58.11</v>
      </c>
      <c r="AH109">
        <v>59.54</v>
      </c>
      <c r="AI109">
        <v>61.93</v>
      </c>
      <c r="AJ109">
        <v>63.62</v>
      </c>
      <c r="AK109">
        <v>65.81</v>
      </c>
      <c r="AL109">
        <v>68.25</v>
      </c>
      <c r="AM109">
        <v>69.72</v>
      </c>
      <c r="AN109">
        <v>70.930000000000007</v>
      </c>
      <c r="AO109">
        <v>73.17</v>
      </c>
      <c r="AP109">
        <v>76.3</v>
      </c>
      <c r="AQ109">
        <v>80.3</v>
      </c>
      <c r="AR109">
        <v>87.16</v>
      </c>
      <c r="AS109">
        <v>96.25</v>
      </c>
    </row>
    <row r="110" spans="26:45">
      <c r="Z110">
        <v>10.92</v>
      </c>
      <c r="AA110">
        <v>47.68</v>
      </c>
      <c r="AB110">
        <v>48.78</v>
      </c>
      <c r="AC110">
        <v>50.86</v>
      </c>
      <c r="AD110">
        <v>52.53</v>
      </c>
      <c r="AE110">
        <v>55.28</v>
      </c>
      <c r="AF110">
        <v>56.62</v>
      </c>
      <c r="AG110">
        <v>57.96</v>
      </c>
      <c r="AH110">
        <v>59.4</v>
      </c>
      <c r="AI110">
        <v>61.79</v>
      </c>
      <c r="AJ110">
        <v>63.49</v>
      </c>
      <c r="AK110">
        <v>65.680000000000007</v>
      </c>
      <c r="AL110">
        <v>68.14</v>
      </c>
      <c r="AM110">
        <v>69.58</v>
      </c>
      <c r="AN110">
        <v>70.790000000000006</v>
      </c>
      <c r="AO110">
        <v>73.040000000000006</v>
      </c>
      <c r="AP110">
        <v>76.290000000000006</v>
      </c>
      <c r="AQ110">
        <v>80.31</v>
      </c>
      <c r="AR110">
        <v>87.16</v>
      </c>
      <c r="AS110">
        <v>96.05</v>
      </c>
    </row>
    <row r="111" spans="26:45">
      <c r="Z111">
        <v>11</v>
      </c>
      <c r="AA111">
        <v>47.55</v>
      </c>
      <c r="AB111">
        <v>48.63</v>
      </c>
      <c r="AC111">
        <v>50.71</v>
      </c>
      <c r="AD111">
        <v>52.33</v>
      </c>
      <c r="AE111">
        <v>55.13</v>
      </c>
      <c r="AF111">
        <v>56.47</v>
      </c>
      <c r="AG111">
        <v>57.81</v>
      </c>
      <c r="AH111">
        <v>59.25</v>
      </c>
      <c r="AI111">
        <v>61.66</v>
      </c>
      <c r="AJ111">
        <v>63.34</v>
      </c>
      <c r="AK111">
        <v>65.55</v>
      </c>
      <c r="AL111">
        <v>68.02</v>
      </c>
      <c r="AM111">
        <v>69.44</v>
      </c>
      <c r="AN111">
        <v>70.64</v>
      </c>
      <c r="AO111">
        <v>72.900000000000006</v>
      </c>
      <c r="AP111">
        <v>76.28</v>
      </c>
      <c r="AQ111">
        <v>80.31</v>
      </c>
      <c r="AR111">
        <v>87.16</v>
      </c>
      <c r="AS111">
        <v>95.84</v>
      </c>
    </row>
    <row r="112" spans="26:45">
      <c r="Z112">
        <v>11.08</v>
      </c>
      <c r="AA112">
        <v>47.43</v>
      </c>
      <c r="AB112">
        <v>48.47</v>
      </c>
      <c r="AC112">
        <v>50.56</v>
      </c>
      <c r="AD112">
        <v>52.13</v>
      </c>
      <c r="AE112">
        <v>54.98</v>
      </c>
      <c r="AF112">
        <v>56.33</v>
      </c>
      <c r="AG112">
        <v>57.66</v>
      </c>
      <c r="AH112">
        <v>59.1</v>
      </c>
      <c r="AI112">
        <v>61.52</v>
      </c>
      <c r="AJ112">
        <v>63.2</v>
      </c>
      <c r="AK112">
        <v>65.42</v>
      </c>
      <c r="AL112">
        <v>67.900000000000006</v>
      </c>
      <c r="AM112">
        <v>69.3</v>
      </c>
      <c r="AN112">
        <v>70.48</v>
      </c>
      <c r="AO112">
        <v>72.77</v>
      </c>
      <c r="AP112">
        <v>76.28</v>
      </c>
      <c r="AQ112">
        <v>80.319999999999993</v>
      </c>
      <c r="AR112">
        <v>87.15</v>
      </c>
      <c r="AS112">
        <v>95.63</v>
      </c>
    </row>
    <row r="113" spans="26:45">
      <c r="Z113">
        <v>11.17</v>
      </c>
      <c r="AA113">
        <v>47.3</v>
      </c>
      <c r="AB113">
        <v>48.31</v>
      </c>
      <c r="AC113">
        <v>50.4</v>
      </c>
      <c r="AD113">
        <v>51.93</v>
      </c>
      <c r="AE113">
        <v>54.84</v>
      </c>
      <c r="AF113">
        <v>56.18</v>
      </c>
      <c r="AG113">
        <v>57.51</v>
      </c>
      <c r="AH113">
        <v>58.94</v>
      </c>
      <c r="AI113">
        <v>61.37</v>
      </c>
      <c r="AJ113">
        <v>63.05</v>
      </c>
      <c r="AK113">
        <v>65.28</v>
      </c>
      <c r="AL113">
        <v>67.77</v>
      </c>
      <c r="AM113">
        <v>69.150000000000006</v>
      </c>
      <c r="AN113">
        <v>70.33</v>
      </c>
      <c r="AO113">
        <v>72.63</v>
      </c>
      <c r="AP113">
        <v>76.28</v>
      </c>
      <c r="AQ113">
        <v>80.33</v>
      </c>
      <c r="AR113">
        <v>87.15</v>
      </c>
      <c r="AS113">
        <v>95.41</v>
      </c>
    </row>
    <row r="114" spans="26:45">
      <c r="Z114">
        <v>11.25</v>
      </c>
      <c r="AA114">
        <v>47.17</v>
      </c>
      <c r="AB114">
        <v>48.15</v>
      </c>
      <c r="AC114">
        <v>50.24</v>
      </c>
      <c r="AD114">
        <v>51.73</v>
      </c>
      <c r="AE114">
        <v>54.68</v>
      </c>
      <c r="AF114">
        <v>56.03</v>
      </c>
      <c r="AG114">
        <v>57.35</v>
      </c>
      <c r="AH114">
        <v>58.79</v>
      </c>
      <c r="AI114">
        <v>61.23</v>
      </c>
      <c r="AJ114">
        <v>62.9</v>
      </c>
      <c r="AK114">
        <v>65.14</v>
      </c>
      <c r="AL114">
        <v>67.650000000000006</v>
      </c>
      <c r="AM114">
        <v>69</v>
      </c>
      <c r="AN114">
        <v>70.17</v>
      </c>
      <c r="AO114">
        <v>72.489999999999995</v>
      </c>
      <c r="AP114">
        <v>76.28</v>
      </c>
      <c r="AQ114">
        <v>80.34</v>
      </c>
      <c r="AR114">
        <v>87.15</v>
      </c>
      <c r="AS114">
        <v>95.19</v>
      </c>
    </row>
    <row r="115" spans="26:45">
      <c r="Z115">
        <v>11.33</v>
      </c>
      <c r="AA115">
        <v>47.03</v>
      </c>
      <c r="AB115">
        <v>47.98</v>
      </c>
      <c r="AC115">
        <v>50.08</v>
      </c>
      <c r="AD115">
        <v>51.52</v>
      </c>
      <c r="AE115">
        <v>54.53</v>
      </c>
      <c r="AF115">
        <v>55.88</v>
      </c>
      <c r="AG115">
        <v>57.19</v>
      </c>
      <c r="AH115">
        <v>58.63</v>
      </c>
      <c r="AI115">
        <v>61.08</v>
      </c>
      <c r="AJ115">
        <v>62.75</v>
      </c>
      <c r="AK115">
        <v>65</v>
      </c>
      <c r="AL115">
        <v>67.52</v>
      </c>
      <c r="AM115">
        <v>68.849999999999994</v>
      </c>
      <c r="AN115">
        <v>70.010000000000005</v>
      </c>
      <c r="AO115">
        <v>72.349999999999994</v>
      </c>
      <c r="AP115">
        <v>76.28</v>
      </c>
      <c r="AQ115">
        <v>80.349999999999994</v>
      </c>
      <c r="AR115">
        <v>87.15</v>
      </c>
      <c r="AS115">
        <v>94.97</v>
      </c>
    </row>
    <row r="116" spans="26:45">
      <c r="Z116">
        <v>11.42</v>
      </c>
      <c r="AA116">
        <v>46.9</v>
      </c>
      <c r="AB116">
        <v>47.82</v>
      </c>
      <c r="AC116">
        <v>49.92</v>
      </c>
      <c r="AD116">
        <v>51.31</v>
      </c>
      <c r="AE116">
        <v>54.37</v>
      </c>
      <c r="AF116">
        <v>55.72</v>
      </c>
      <c r="AG116">
        <v>57.03</v>
      </c>
      <c r="AH116">
        <v>58.46</v>
      </c>
      <c r="AI116">
        <v>60.93</v>
      </c>
      <c r="AJ116">
        <v>62.59</v>
      </c>
      <c r="AK116">
        <v>64.86</v>
      </c>
      <c r="AL116">
        <v>67.39</v>
      </c>
      <c r="AM116">
        <v>68.7</v>
      </c>
      <c r="AN116">
        <v>69.84</v>
      </c>
      <c r="AO116">
        <v>72.2</v>
      </c>
      <c r="AP116">
        <v>76.290000000000006</v>
      </c>
      <c r="AQ116">
        <v>80.37</v>
      </c>
      <c r="AR116">
        <v>87.15</v>
      </c>
      <c r="AS116">
        <v>94.73</v>
      </c>
    </row>
    <row r="117" spans="26:45">
      <c r="Z117">
        <v>11.5</v>
      </c>
      <c r="AA117">
        <v>46.76</v>
      </c>
      <c r="AB117">
        <v>47.64</v>
      </c>
      <c r="AC117">
        <v>49.75</v>
      </c>
      <c r="AD117">
        <v>51.09</v>
      </c>
      <c r="AE117">
        <v>54.22</v>
      </c>
      <c r="AF117">
        <v>55.57</v>
      </c>
      <c r="AG117">
        <v>56.86</v>
      </c>
      <c r="AH117">
        <v>58.3</v>
      </c>
      <c r="AI117">
        <v>60.78</v>
      </c>
      <c r="AJ117">
        <v>62.44</v>
      </c>
      <c r="AK117">
        <v>64.709999999999994</v>
      </c>
      <c r="AL117">
        <v>67.25</v>
      </c>
      <c r="AM117">
        <v>68.540000000000006</v>
      </c>
      <c r="AN117">
        <v>69.680000000000007</v>
      </c>
      <c r="AO117">
        <v>72.06</v>
      </c>
      <c r="AP117">
        <v>76.3</v>
      </c>
      <c r="AQ117">
        <v>80.38</v>
      </c>
      <c r="AR117">
        <v>87.14</v>
      </c>
      <c r="AS117">
        <v>94.5</v>
      </c>
    </row>
    <row r="118" spans="26:45">
      <c r="Z118">
        <v>11.58</v>
      </c>
      <c r="AA118">
        <v>46.62</v>
      </c>
      <c r="AB118">
        <v>47.47</v>
      </c>
      <c r="AC118">
        <v>49.58</v>
      </c>
      <c r="AD118">
        <v>50.88</v>
      </c>
      <c r="AE118">
        <v>54.06</v>
      </c>
      <c r="AF118">
        <v>55.41</v>
      </c>
      <c r="AG118">
        <v>56.7</v>
      </c>
      <c r="AH118">
        <v>58.13</v>
      </c>
      <c r="AI118">
        <v>60.63</v>
      </c>
      <c r="AJ118">
        <v>62.28</v>
      </c>
      <c r="AK118">
        <v>64.56</v>
      </c>
      <c r="AL118">
        <v>67.12</v>
      </c>
      <c r="AM118">
        <v>68.38</v>
      </c>
      <c r="AN118">
        <v>69.5</v>
      </c>
      <c r="AO118">
        <v>71.91</v>
      </c>
      <c r="AP118">
        <v>76.31</v>
      </c>
      <c r="AQ118">
        <v>80.39</v>
      </c>
      <c r="AR118">
        <v>87.14</v>
      </c>
      <c r="AS118">
        <v>94.25</v>
      </c>
    </row>
    <row r="119" spans="26:45">
      <c r="Z119">
        <v>11.67</v>
      </c>
      <c r="AA119">
        <v>46.47</v>
      </c>
      <c r="AB119">
        <v>47.3</v>
      </c>
      <c r="AC119">
        <v>49.41</v>
      </c>
      <c r="AD119">
        <v>50.66</v>
      </c>
      <c r="AE119">
        <v>53.89</v>
      </c>
      <c r="AF119">
        <v>55.25</v>
      </c>
      <c r="AG119">
        <v>56.53</v>
      </c>
      <c r="AH119">
        <v>57.97</v>
      </c>
      <c r="AI119">
        <v>60.47</v>
      </c>
      <c r="AJ119">
        <v>62.11</v>
      </c>
      <c r="AK119">
        <v>64.41</v>
      </c>
      <c r="AL119">
        <v>66.98</v>
      </c>
      <c r="AM119">
        <v>68.22</v>
      </c>
      <c r="AN119">
        <v>69.33</v>
      </c>
      <c r="AO119">
        <v>71.75</v>
      </c>
      <c r="AP119">
        <v>76.33</v>
      </c>
      <c r="AQ119">
        <v>80.41</v>
      </c>
      <c r="AR119">
        <v>87.14</v>
      </c>
      <c r="AS119">
        <v>94.01</v>
      </c>
    </row>
    <row r="120" spans="26:45">
      <c r="Z120">
        <v>11.75</v>
      </c>
      <c r="AA120">
        <v>46.33</v>
      </c>
      <c r="AB120">
        <v>47.12</v>
      </c>
      <c r="AC120">
        <v>49.23</v>
      </c>
      <c r="AD120">
        <v>50.43</v>
      </c>
      <c r="AE120">
        <v>53.73</v>
      </c>
      <c r="AF120">
        <v>55.08</v>
      </c>
      <c r="AG120">
        <v>56.36</v>
      </c>
      <c r="AH120">
        <v>57.79</v>
      </c>
      <c r="AI120">
        <v>60.31</v>
      </c>
      <c r="AJ120">
        <v>61.95</v>
      </c>
      <c r="AK120">
        <v>64.260000000000005</v>
      </c>
      <c r="AL120">
        <v>66.84</v>
      </c>
      <c r="AM120">
        <v>68.06</v>
      </c>
      <c r="AN120">
        <v>69.16</v>
      </c>
      <c r="AO120">
        <v>71.599999999999994</v>
      </c>
      <c r="AP120">
        <v>76.349999999999994</v>
      </c>
      <c r="AQ120">
        <v>80.42</v>
      </c>
      <c r="AR120">
        <v>87.14</v>
      </c>
      <c r="AS120">
        <v>93.75</v>
      </c>
    </row>
    <row r="121" spans="26:45">
      <c r="Z121">
        <v>11.83</v>
      </c>
      <c r="AA121">
        <v>46.18</v>
      </c>
      <c r="AB121">
        <v>46.93</v>
      </c>
      <c r="AC121">
        <v>49.06</v>
      </c>
      <c r="AD121">
        <v>50.21</v>
      </c>
      <c r="AE121">
        <v>53.56</v>
      </c>
      <c r="AF121">
        <v>54.92</v>
      </c>
      <c r="AG121">
        <v>56.18</v>
      </c>
      <c r="AH121">
        <v>57.62</v>
      </c>
      <c r="AI121">
        <v>60.15</v>
      </c>
      <c r="AJ121">
        <v>61.78</v>
      </c>
      <c r="AK121">
        <v>64.099999999999994</v>
      </c>
      <c r="AL121">
        <v>66.7</v>
      </c>
      <c r="AM121">
        <v>67.89</v>
      </c>
      <c r="AN121">
        <v>68.98</v>
      </c>
      <c r="AO121">
        <v>71.44</v>
      </c>
      <c r="AP121">
        <v>76.37</v>
      </c>
      <c r="AQ121">
        <v>80.44</v>
      </c>
      <c r="AR121">
        <v>87.14</v>
      </c>
      <c r="AS121">
        <v>93.5</v>
      </c>
    </row>
    <row r="122" spans="26:45">
      <c r="Z122">
        <v>11.92</v>
      </c>
      <c r="AA122">
        <v>46.03</v>
      </c>
      <c r="AB122">
        <v>46.75</v>
      </c>
      <c r="AC122">
        <v>48.88</v>
      </c>
      <c r="AD122">
        <v>49.98</v>
      </c>
      <c r="AE122">
        <v>53.39</v>
      </c>
      <c r="AF122">
        <v>54.75</v>
      </c>
      <c r="AG122">
        <v>56.01</v>
      </c>
      <c r="AH122">
        <v>57.44</v>
      </c>
      <c r="AI122">
        <v>59.98</v>
      </c>
      <c r="AJ122">
        <v>61.61</v>
      </c>
      <c r="AK122">
        <v>63.94</v>
      </c>
      <c r="AL122">
        <v>66.55</v>
      </c>
      <c r="AM122">
        <v>67.72</v>
      </c>
      <c r="AN122">
        <v>68.790000000000006</v>
      </c>
      <c r="AO122">
        <v>71.290000000000006</v>
      </c>
      <c r="AP122">
        <v>76.39</v>
      </c>
      <c r="AQ122">
        <v>80.459999999999994</v>
      </c>
      <c r="AR122">
        <v>87.15</v>
      </c>
      <c r="AS122">
        <v>93.23</v>
      </c>
    </row>
    <row r="123" spans="26:45">
      <c r="Z123">
        <v>12</v>
      </c>
      <c r="AA123">
        <v>45.88</v>
      </c>
      <c r="AB123">
        <v>46.56</v>
      </c>
      <c r="AC123">
        <v>48.69</v>
      </c>
      <c r="AD123">
        <v>49.74</v>
      </c>
      <c r="AE123">
        <v>53.22</v>
      </c>
      <c r="AF123">
        <v>54.58</v>
      </c>
      <c r="AG123">
        <v>55.83</v>
      </c>
      <c r="AH123">
        <v>57.27</v>
      </c>
      <c r="AI123">
        <v>59.82</v>
      </c>
      <c r="AJ123">
        <v>61.43</v>
      </c>
      <c r="AK123">
        <v>63.78</v>
      </c>
      <c r="AL123">
        <v>66.400000000000006</v>
      </c>
      <c r="AM123">
        <v>67.55</v>
      </c>
      <c r="AN123">
        <v>68.61</v>
      </c>
      <c r="AO123">
        <v>71.13</v>
      </c>
      <c r="AP123">
        <v>76.41</v>
      </c>
      <c r="AQ123">
        <v>80.48</v>
      </c>
      <c r="AR123">
        <v>87.15</v>
      </c>
      <c r="AS123">
        <v>92.96</v>
      </c>
    </row>
  </sheetData>
  <mergeCells count="1">
    <mergeCell ref="B1:T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0"/>
  <dimension ref="A1:AT123"/>
  <sheetViews>
    <sheetView topLeftCell="AD104" workbookViewId="0">
      <selection activeCell="AA2" sqref="AA2:AT2"/>
    </sheetView>
  </sheetViews>
  <sheetFormatPr baseColWidth="10" defaultColWidth="11" defaultRowHeight="16"/>
  <cols>
    <col min="2" max="22" width="5.1640625" customWidth="1"/>
  </cols>
  <sheetData>
    <row r="1" spans="1:46" ht="31" thickBot="1">
      <c r="A1" s="1" t="s">
        <v>79</v>
      </c>
      <c r="B1" s="330" t="s">
        <v>9</v>
      </c>
      <c r="C1" s="331"/>
      <c r="D1" s="331"/>
      <c r="E1" s="331"/>
      <c r="F1" s="331"/>
      <c r="G1" s="331"/>
      <c r="H1" s="331"/>
      <c r="I1" s="331"/>
      <c r="J1" s="331"/>
      <c r="K1" s="331"/>
      <c r="L1" s="331"/>
      <c r="M1" s="331"/>
      <c r="N1" s="331"/>
      <c r="O1" s="331"/>
      <c r="P1" s="331"/>
      <c r="Q1" s="331"/>
      <c r="R1" s="331"/>
      <c r="S1" s="331"/>
      <c r="T1" s="331"/>
      <c r="U1" s="332"/>
    </row>
    <row r="2" spans="1:46"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95</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row>
    <row r="3" spans="1:46">
      <c r="A3" s="6" t="s">
        <v>21</v>
      </c>
      <c r="B3" s="7">
        <v>46.2</v>
      </c>
      <c r="C3" s="8">
        <v>47.4</v>
      </c>
      <c r="D3" s="7">
        <v>51.2</v>
      </c>
      <c r="E3" s="8">
        <v>52.4</v>
      </c>
      <c r="F3" s="7">
        <v>54.1</v>
      </c>
      <c r="G3" s="8">
        <v>54.7</v>
      </c>
      <c r="H3" s="7">
        <v>56.5</v>
      </c>
      <c r="I3" s="8">
        <v>57.6</v>
      </c>
      <c r="J3" s="7">
        <v>59.1</v>
      </c>
      <c r="K3" s="8">
        <v>62.4</v>
      </c>
      <c r="L3" s="7">
        <v>63</v>
      </c>
      <c r="M3" s="8">
        <v>65.2</v>
      </c>
      <c r="N3" s="7">
        <v>68.099999999999994</v>
      </c>
      <c r="O3" s="8">
        <v>70.5</v>
      </c>
      <c r="P3" s="7">
        <v>70.7</v>
      </c>
      <c r="Q3" s="8">
        <v>75.900000000000006</v>
      </c>
      <c r="R3" s="7">
        <v>77.099999999999994</v>
      </c>
      <c r="S3" s="8">
        <v>77.400000000000006</v>
      </c>
      <c r="T3" s="7">
        <v>85</v>
      </c>
      <c r="U3" s="14">
        <v>100</v>
      </c>
      <c r="V3" t="s">
        <v>20</v>
      </c>
      <c r="Z3">
        <v>2</v>
      </c>
      <c r="AA3">
        <v>46.51</v>
      </c>
      <c r="AB3">
        <v>47.97</v>
      </c>
      <c r="AC3">
        <v>51.98</v>
      </c>
      <c r="AD3">
        <v>53.52</v>
      </c>
      <c r="AE3">
        <v>55.97</v>
      </c>
      <c r="AF3">
        <v>56.77</v>
      </c>
      <c r="AG3">
        <v>58.47</v>
      </c>
      <c r="AH3">
        <v>59.66</v>
      </c>
      <c r="AI3">
        <v>61.28</v>
      </c>
      <c r="AJ3">
        <v>63.82</v>
      </c>
      <c r="AK3">
        <v>64.31</v>
      </c>
      <c r="AL3">
        <v>66.069999999999993</v>
      </c>
      <c r="AM3">
        <v>68.19</v>
      </c>
      <c r="AN3">
        <v>70.239999999999995</v>
      </c>
      <c r="AO3">
        <v>70.760000000000005</v>
      </c>
      <c r="AP3">
        <v>74.069999999999993</v>
      </c>
      <c r="AQ3">
        <v>76.05</v>
      </c>
      <c r="AR3">
        <v>76.94</v>
      </c>
      <c r="AS3">
        <v>83.13</v>
      </c>
      <c r="AT3">
        <v>95.51</v>
      </c>
    </row>
    <row r="4" spans="1:46">
      <c r="A4" s="6" t="s">
        <v>22</v>
      </c>
      <c r="B4" s="7">
        <v>46.3</v>
      </c>
      <c r="C4" s="8">
        <v>47.6</v>
      </c>
      <c r="D4" s="7">
        <v>51.4</v>
      </c>
      <c r="E4" s="8">
        <v>52.6</v>
      </c>
      <c r="F4" s="7">
        <v>54.5</v>
      </c>
      <c r="G4" s="8">
        <v>55.1</v>
      </c>
      <c r="H4" s="7">
        <v>56.9</v>
      </c>
      <c r="I4" s="8">
        <v>58</v>
      </c>
      <c r="J4" s="7">
        <v>59.5</v>
      </c>
      <c r="K4" s="8">
        <v>62.7</v>
      </c>
      <c r="L4" s="7">
        <v>63.3</v>
      </c>
      <c r="M4" s="8">
        <v>65.400000000000006</v>
      </c>
      <c r="N4" s="7">
        <v>68.099999999999994</v>
      </c>
      <c r="O4" s="8">
        <v>70.5</v>
      </c>
      <c r="P4" s="7">
        <v>70.7</v>
      </c>
      <c r="Q4" s="8">
        <v>75.599999999999994</v>
      </c>
      <c r="R4" s="7">
        <v>76.900000000000006</v>
      </c>
      <c r="S4" s="8">
        <v>77.3</v>
      </c>
      <c r="T4" s="7">
        <v>84.7</v>
      </c>
      <c r="U4" s="14">
        <v>100</v>
      </c>
      <c r="V4" t="s">
        <v>20</v>
      </c>
      <c r="Z4">
        <v>2.08</v>
      </c>
      <c r="AA4">
        <v>46.52</v>
      </c>
      <c r="AB4">
        <v>47.98</v>
      </c>
      <c r="AC4">
        <v>52</v>
      </c>
      <c r="AD4">
        <v>53.56</v>
      </c>
      <c r="AE4">
        <v>56.04</v>
      </c>
      <c r="AF4">
        <v>56.85</v>
      </c>
      <c r="AG4">
        <v>58.54</v>
      </c>
      <c r="AH4">
        <v>59.73</v>
      </c>
      <c r="AI4">
        <v>61.36</v>
      </c>
      <c r="AJ4">
        <v>63.86</v>
      </c>
      <c r="AK4">
        <v>64.349999999999994</v>
      </c>
      <c r="AL4">
        <v>66.099999999999994</v>
      </c>
      <c r="AM4">
        <v>68.19</v>
      </c>
      <c r="AN4">
        <v>70.22</v>
      </c>
      <c r="AO4">
        <v>70.760000000000005</v>
      </c>
      <c r="AP4">
        <v>73.989999999999995</v>
      </c>
      <c r="AQ4">
        <v>76</v>
      </c>
      <c r="AR4">
        <v>76.92</v>
      </c>
      <c r="AS4">
        <v>83.05</v>
      </c>
      <c r="AT4">
        <v>95.27</v>
      </c>
    </row>
    <row r="5" spans="1:46">
      <c r="A5" s="6" t="s">
        <v>23</v>
      </c>
      <c r="B5" s="7">
        <v>46.3</v>
      </c>
      <c r="C5" s="8">
        <v>47.7</v>
      </c>
      <c r="D5" s="7">
        <v>51.5</v>
      </c>
      <c r="E5" s="8">
        <v>52.8</v>
      </c>
      <c r="F5" s="7">
        <v>54.8</v>
      </c>
      <c r="G5" s="8">
        <v>55.5</v>
      </c>
      <c r="H5" s="7">
        <v>57.3</v>
      </c>
      <c r="I5" s="8">
        <v>58.4</v>
      </c>
      <c r="J5" s="7">
        <v>59.9</v>
      </c>
      <c r="K5" s="8">
        <v>63</v>
      </c>
      <c r="L5" s="7">
        <v>63.5</v>
      </c>
      <c r="M5" s="8">
        <v>65.599999999999994</v>
      </c>
      <c r="N5" s="7">
        <v>68.2</v>
      </c>
      <c r="O5" s="8">
        <v>70.400000000000006</v>
      </c>
      <c r="P5" s="7">
        <v>70.7</v>
      </c>
      <c r="Q5" s="8">
        <v>75.3</v>
      </c>
      <c r="R5" s="7">
        <v>76.8</v>
      </c>
      <c r="S5" s="8">
        <v>77.2</v>
      </c>
      <c r="T5" s="7">
        <v>84.3</v>
      </c>
      <c r="U5" s="14">
        <v>99.2</v>
      </c>
      <c r="V5" t="s">
        <v>20</v>
      </c>
      <c r="Z5">
        <v>2.17</v>
      </c>
      <c r="AA5">
        <v>46.52</v>
      </c>
      <c r="AB5">
        <v>48</v>
      </c>
      <c r="AC5">
        <v>52.03</v>
      </c>
      <c r="AD5">
        <v>53.6</v>
      </c>
      <c r="AE5">
        <v>56.1</v>
      </c>
      <c r="AF5">
        <v>56.92</v>
      </c>
      <c r="AG5">
        <v>58.61</v>
      </c>
      <c r="AH5">
        <v>59.8</v>
      </c>
      <c r="AI5">
        <v>61.44</v>
      </c>
      <c r="AJ5">
        <v>63.9</v>
      </c>
      <c r="AK5">
        <v>64.39</v>
      </c>
      <c r="AL5">
        <v>66.12</v>
      </c>
      <c r="AM5">
        <v>68.180000000000007</v>
      </c>
      <c r="AN5">
        <v>70.2</v>
      </c>
      <c r="AO5">
        <v>70.760000000000005</v>
      </c>
      <c r="AP5">
        <v>73.91</v>
      </c>
      <c r="AQ5">
        <v>75.959999999999994</v>
      </c>
      <c r="AR5">
        <v>76.900000000000006</v>
      </c>
      <c r="AS5">
        <v>82.97</v>
      </c>
      <c r="AT5">
        <v>95.03</v>
      </c>
    </row>
    <row r="6" spans="1:46" ht="17" thickBot="1">
      <c r="A6" s="10" t="s">
        <v>24</v>
      </c>
      <c r="B6" s="11">
        <v>46.4</v>
      </c>
      <c r="C6" s="12">
        <v>47.7</v>
      </c>
      <c r="D6" s="11">
        <v>51.6</v>
      </c>
      <c r="E6" s="12">
        <v>53</v>
      </c>
      <c r="F6" s="11">
        <v>55.1</v>
      </c>
      <c r="G6" s="12">
        <v>55.8</v>
      </c>
      <c r="H6" s="11">
        <v>57.6</v>
      </c>
      <c r="I6" s="12">
        <v>58.7</v>
      </c>
      <c r="J6" s="11">
        <v>60.3</v>
      </c>
      <c r="K6" s="12">
        <v>63.2</v>
      </c>
      <c r="L6" s="11">
        <v>63.7</v>
      </c>
      <c r="M6" s="12">
        <v>65.7</v>
      </c>
      <c r="N6" s="11">
        <v>68.2</v>
      </c>
      <c r="O6" s="12">
        <v>70.400000000000006</v>
      </c>
      <c r="P6" s="11">
        <v>70.7</v>
      </c>
      <c r="Q6" s="12">
        <v>74.900000000000006</v>
      </c>
      <c r="R6" s="11">
        <v>76.599999999999994</v>
      </c>
      <c r="S6" s="12">
        <v>77.2</v>
      </c>
      <c r="T6" s="11">
        <v>84</v>
      </c>
      <c r="U6" s="15">
        <v>98.3</v>
      </c>
      <c r="V6" t="s">
        <v>20</v>
      </c>
      <c r="Z6">
        <v>2.25</v>
      </c>
      <c r="AA6">
        <v>46.53</v>
      </c>
      <c r="AB6">
        <v>48.01</v>
      </c>
      <c r="AC6">
        <v>52.05</v>
      </c>
      <c r="AD6">
        <v>53.64</v>
      </c>
      <c r="AE6">
        <v>56.16</v>
      </c>
      <c r="AF6">
        <v>56.99</v>
      </c>
      <c r="AG6">
        <v>58.67</v>
      </c>
      <c r="AH6">
        <v>59.87</v>
      </c>
      <c r="AI6">
        <v>61.51</v>
      </c>
      <c r="AJ6">
        <v>63.94</v>
      </c>
      <c r="AK6">
        <v>64.430000000000007</v>
      </c>
      <c r="AL6">
        <v>66.150000000000006</v>
      </c>
      <c r="AM6">
        <v>68.17</v>
      </c>
      <c r="AN6">
        <v>70.180000000000007</v>
      </c>
      <c r="AO6">
        <v>70.760000000000005</v>
      </c>
      <c r="AP6">
        <v>73.84</v>
      </c>
      <c r="AQ6">
        <v>75.91</v>
      </c>
      <c r="AR6">
        <v>76.88</v>
      </c>
      <c r="AS6">
        <v>82.9</v>
      </c>
      <c r="AT6">
        <v>94.79</v>
      </c>
    </row>
    <row r="7" spans="1:46">
      <c r="A7" s="6" t="s">
        <v>25</v>
      </c>
      <c r="B7" s="7">
        <v>46.4</v>
      </c>
      <c r="C7" s="8">
        <v>47.8</v>
      </c>
      <c r="D7" s="7">
        <v>51.8</v>
      </c>
      <c r="E7" s="8">
        <v>53.2</v>
      </c>
      <c r="F7" s="7">
        <v>55.4</v>
      </c>
      <c r="G7" s="8">
        <v>56.2</v>
      </c>
      <c r="H7" s="7">
        <v>57.9</v>
      </c>
      <c r="I7" s="8">
        <v>59.1</v>
      </c>
      <c r="J7" s="7">
        <v>60.6</v>
      </c>
      <c r="K7" s="8">
        <v>63.4</v>
      </c>
      <c r="L7" s="7">
        <v>63.9</v>
      </c>
      <c r="M7" s="8">
        <v>65.8</v>
      </c>
      <c r="N7" s="7">
        <v>68.2</v>
      </c>
      <c r="O7" s="8">
        <v>70.400000000000006</v>
      </c>
      <c r="P7" s="7">
        <v>70.8</v>
      </c>
      <c r="Q7" s="8">
        <v>74.7</v>
      </c>
      <c r="R7" s="7">
        <v>76.400000000000006</v>
      </c>
      <c r="S7" s="8">
        <v>77.099999999999994</v>
      </c>
      <c r="T7" s="7">
        <v>83.7</v>
      </c>
      <c r="U7" s="14">
        <v>97.3</v>
      </c>
      <c r="V7" t="s">
        <v>20</v>
      </c>
      <c r="Z7">
        <v>2.33</v>
      </c>
      <c r="AA7">
        <v>46.53</v>
      </c>
      <c r="AB7">
        <v>48.02</v>
      </c>
      <c r="AC7">
        <v>52.07</v>
      </c>
      <c r="AD7">
        <v>53.67</v>
      </c>
      <c r="AE7">
        <v>56.22</v>
      </c>
      <c r="AF7">
        <v>57.06</v>
      </c>
      <c r="AG7">
        <v>58.74</v>
      </c>
      <c r="AH7">
        <v>59.94</v>
      </c>
      <c r="AI7">
        <v>61.58</v>
      </c>
      <c r="AJ7">
        <v>63.98</v>
      </c>
      <c r="AK7">
        <v>64.47</v>
      </c>
      <c r="AL7">
        <v>66.17</v>
      </c>
      <c r="AM7">
        <v>68.17</v>
      </c>
      <c r="AN7">
        <v>70.150000000000006</v>
      </c>
      <c r="AO7">
        <v>70.75</v>
      </c>
      <c r="AP7">
        <v>73.760000000000005</v>
      </c>
      <c r="AQ7">
        <v>75.87</v>
      </c>
      <c r="AR7">
        <v>76.86</v>
      </c>
      <c r="AS7">
        <v>82.82</v>
      </c>
      <c r="AT7">
        <v>94.55</v>
      </c>
    </row>
    <row r="8" spans="1:46">
      <c r="A8" s="6" t="s">
        <v>22</v>
      </c>
      <c r="B8" s="7">
        <v>46.5</v>
      </c>
      <c r="C8" s="8">
        <v>47.9</v>
      </c>
      <c r="D8" s="7">
        <v>51.9</v>
      </c>
      <c r="E8" s="8">
        <v>53.4</v>
      </c>
      <c r="F8" s="7">
        <v>55.7</v>
      </c>
      <c r="G8" s="8">
        <v>56.5</v>
      </c>
      <c r="H8" s="7">
        <v>58.2</v>
      </c>
      <c r="I8" s="8">
        <v>59.4</v>
      </c>
      <c r="J8" s="7">
        <v>61</v>
      </c>
      <c r="K8" s="8">
        <v>63.6</v>
      </c>
      <c r="L8" s="7">
        <v>64.099999999999994</v>
      </c>
      <c r="M8" s="8">
        <v>66</v>
      </c>
      <c r="N8" s="7">
        <v>68.2</v>
      </c>
      <c r="O8" s="8">
        <v>70.3</v>
      </c>
      <c r="P8" s="7">
        <v>70.8</v>
      </c>
      <c r="Q8" s="8">
        <v>74.400000000000006</v>
      </c>
      <c r="R8" s="7">
        <v>76.2</v>
      </c>
      <c r="S8" s="8">
        <v>77</v>
      </c>
      <c r="T8" s="7">
        <v>83.4</v>
      </c>
      <c r="U8" s="14">
        <v>96.4</v>
      </c>
      <c r="V8" t="s">
        <v>20</v>
      </c>
      <c r="Z8">
        <v>2.42</v>
      </c>
      <c r="AA8">
        <v>46.53</v>
      </c>
      <c r="AB8">
        <v>48.04</v>
      </c>
      <c r="AC8">
        <v>52.09</v>
      </c>
      <c r="AD8">
        <v>53.7</v>
      </c>
      <c r="AE8">
        <v>56.28</v>
      </c>
      <c r="AF8">
        <v>57.13</v>
      </c>
      <c r="AG8">
        <v>58.8</v>
      </c>
      <c r="AH8">
        <v>60.01</v>
      </c>
      <c r="AI8">
        <v>61.65</v>
      </c>
      <c r="AJ8">
        <v>64.010000000000005</v>
      </c>
      <c r="AK8">
        <v>64.510000000000005</v>
      </c>
      <c r="AL8">
        <v>66.19</v>
      </c>
      <c r="AM8">
        <v>68.16</v>
      </c>
      <c r="AN8">
        <v>70.13</v>
      </c>
      <c r="AO8">
        <v>70.75</v>
      </c>
      <c r="AP8">
        <v>73.69</v>
      </c>
      <c r="AQ8">
        <v>75.819999999999993</v>
      </c>
      <c r="AR8">
        <v>76.84</v>
      </c>
      <c r="AS8">
        <v>82.75</v>
      </c>
      <c r="AT8">
        <v>94.32</v>
      </c>
    </row>
    <row r="9" spans="1:46">
      <c r="A9" s="6" t="s">
        <v>23</v>
      </c>
      <c r="B9" s="7">
        <v>46.5</v>
      </c>
      <c r="C9" s="8">
        <v>48</v>
      </c>
      <c r="D9" s="7">
        <v>52</v>
      </c>
      <c r="E9" s="8">
        <v>53.5</v>
      </c>
      <c r="F9" s="7">
        <v>56</v>
      </c>
      <c r="G9" s="8">
        <v>56.8</v>
      </c>
      <c r="H9" s="7">
        <v>58.5</v>
      </c>
      <c r="I9" s="8">
        <v>59.6</v>
      </c>
      <c r="J9" s="7">
        <v>61.3</v>
      </c>
      <c r="K9" s="8">
        <v>63.8</v>
      </c>
      <c r="L9" s="7">
        <v>64.3</v>
      </c>
      <c r="M9" s="8">
        <v>66.099999999999994</v>
      </c>
      <c r="N9" s="7">
        <v>68.2</v>
      </c>
      <c r="O9" s="8">
        <v>70.2</v>
      </c>
      <c r="P9" s="7">
        <v>70.8</v>
      </c>
      <c r="Q9" s="8">
        <v>74.099999999999994</v>
      </c>
      <c r="R9" s="7">
        <v>76.099999999999994</v>
      </c>
      <c r="S9" s="8">
        <v>76.900000000000006</v>
      </c>
      <c r="T9" s="7">
        <v>83.1</v>
      </c>
      <c r="U9" s="14">
        <v>95.6</v>
      </c>
      <c r="V9" t="s">
        <v>20</v>
      </c>
      <c r="Z9">
        <v>2.5</v>
      </c>
      <c r="AA9">
        <v>46.53</v>
      </c>
      <c r="AB9">
        <v>48.05</v>
      </c>
      <c r="AC9">
        <v>52.1</v>
      </c>
      <c r="AD9">
        <v>53.73</v>
      </c>
      <c r="AE9">
        <v>56.34</v>
      </c>
      <c r="AF9">
        <v>57.19</v>
      </c>
      <c r="AG9">
        <v>58.85</v>
      </c>
      <c r="AH9">
        <v>60.07</v>
      </c>
      <c r="AI9">
        <v>61.72</v>
      </c>
      <c r="AJ9">
        <v>64.05</v>
      </c>
      <c r="AK9">
        <v>64.540000000000006</v>
      </c>
      <c r="AL9">
        <v>66.209999999999994</v>
      </c>
      <c r="AM9">
        <v>68.150000000000006</v>
      </c>
      <c r="AN9">
        <v>70.11</v>
      </c>
      <c r="AO9">
        <v>70.739999999999995</v>
      </c>
      <c r="AP9">
        <v>73.61</v>
      </c>
      <c r="AQ9">
        <v>75.78</v>
      </c>
      <c r="AR9">
        <v>76.819999999999993</v>
      </c>
      <c r="AS9">
        <v>82.68</v>
      </c>
      <c r="AT9">
        <v>94.09</v>
      </c>
    </row>
    <row r="10" spans="1:46" ht="17" thickBot="1">
      <c r="A10" s="10" t="s">
        <v>24</v>
      </c>
      <c r="B10" s="11">
        <v>46.5</v>
      </c>
      <c r="C10" s="12">
        <v>48</v>
      </c>
      <c r="D10" s="11">
        <v>52.1</v>
      </c>
      <c r="E10" s="12">
        <v>53.6</v>
      </c>
      <c r="F10" s="11">
        <v>56.2</v>
      </c>
      <c r="G10" s="12">
        <v>57</v>
      </c>
      <c r="H10" s="11">
        <v>58.7</v>
      </c>
      <c r="I10" s="12">
        <v>59.9</v>
      </c>
      <c r="J10" s="11">
        <v>61.5</v>
      </c>
      <c r="K10" s="12">
        <v>63.9</v>
      </c>
      <c r="L10" s="11">
        <v>64.400000000000006</v>
      </c>
      <c r="M10" s="12">
        <v>66.099999999999994</v>
      </c>
      <c r="N10" s="11">
        <v>68.2</v>
      </c>
      <c r="O10" s="12">
        <v>70.2</v>
      </c>
      <c r="P10" s="11">
        <v>70.8</v>
      </c>
      <c r="Q10" s="12">
        <v>73.8</v>
      </c>
      <c r="R10" s="11">
        <v>75.900000000000006</v>
      </c>
      <c r="S10" s="12">
        <v>76.900000000000006</v>
      </c>
      <c r="T10" s="11">
        <v>82.9</v>
      </c>
      <c r="U10" s="15">
        <v>94.8</v>
      </c>
      <c r="V10" t="s">
        <v>20</v>
      </c>
      <c r="Z10">
        <v>2.58</v>
      </c>
      <c r="AA10">
        <v>46.53</v>
      </c>
      <c r="AB10">
        <v>48.06</v>
      </c>
      <c r="AC10">
        <v>52.12</v>
      </c>
      <c r="AD10">
        <v>53.76</v>
      </c>
      <c r="AE10">
        <v>56.39</v>
      </c>
      <c r="AF10">
        <v>57.25</v>
      </c>
      <c r="AG10">
        <v>58.91</v>
      </c>
      <c r="AH10">
        <v>60.13</v>
      </c>
      <c r="AI10">
        <v>61.79</v>
      </c>
      <c r="AJ10">
        <v>64.08</v>
      </c>
      <c r="AK10">
        <v>64.58</v>
      </c>
      <c r="AL10">
        <v>66.23</v>
      </c>
      <c r="AM10">
        <v>68.14</v>
      </c>
      <c r="AN10">
        <v>70.08</v>
      </c>
      <c r="AO10">
        <v>70.739999999999995</v>
      </c>
      <c r="AP10">
        <v>73.540000000000006</v>
      </c>
      <c r="AQ10">
        <v>75.739999999999995</v>
      </c>
      <c r="AR10">
        <v>76.81</v>
      </c>
      <c r="AS10">
        <v>82.61</v>
      </c>
      <c r="AT10">
        <v>93.87</v>
      </c>
    </row>
    <row r="11" spans="1:46">
      <c r="A11" s="6" t="s">
        <v>26</v>
      </c>
      <c r="B11" s="7">
        <v>46.5</v>
      </c>
      <c r="C11" s="8">
        <v>48.1</v>
      </c>
      <c r="D11" s="7">
        <v>52.1</v>
      </c>
      <c r="E11" s="8">
        <v>53.8</v>
      </c>
      <c r="F11" s="7">
        <v>56.4</v>
      </c>
      <c r="G11" s="8">
        <v>57.2</v>
      </c>
      <c r="H11" s="7">
        <v>58.9</v>
      </c>
      <c r="I11" s="8">
        <v>60.1</v>
      </c>
      <c r="J11" s="7">
        <v>61.8</v>
      </c>
      <c r="K11" s="8">
        <v>64.099999999999994</v>
      </c>
      <c r="L11" s="7">
        <v>64.599999999999994</v>
      </c>
      <c r="M11" s="8">
        <v>66.2</v>
      </c>
      <c r="N11" s="7">
        <v>68.099999999999994</v>
      </c>
      <c r="O11" s="8">
        <v>70.099999999999994</v>
      </c>
      <c r="P11" s="7">
        <v>70.7</v>
      </c>
      <c r="Q11" s="8">
        <v>73.599999999999994</v>
      </c>
      <c r="R11" s="7">
        <v>75.8</v>
      </c>
      <c r="S11" s="8">
        <v>76.8</v>
      </c>
      <c r="T11" s="7">
        <v>82.6</v>
      </c>
      <c r="U11" s="14">
        <v>94</v>
      </c>
      <c r="V11" t="s">
        <v>20</v>
      </c>
      <c r="Z11">
        <v>2.67</v>
      </c>
      <c r="AA11">
        <v>46.53</v>
      </c>
      <c r="AB11">
        <v>48.07</v>
      </c>
      <c r="AC11">
        <v>52.14</v>
      </c>
      <c r="AD11">
        <v>53.79</v>
      </c>
      <c r="AE11">
        <v>56.44</v>
      </c>
      <c r="AF11">
        <v>57.31</v>
      </c>
      <c r="AG11">
        <v>58.96</v>
      </c>
      <c r="AH11">
        <v>60.19</v>
      </c>
      <c r="AI11">
        <v>61.85</v>
      </c>
      <c r="AJ11">
        <v>64.11</v>
      </c>
      <c r="AK11">
        <v>64.61</v>
      </c>
      <c r="AL11">
        <v>66.239999999999995</v>
      </c>
      <c r="AM11">
        <v>68.13</v>
      </c>
      <c r="AN11">
        <v>70.05</v>
      </c>
      <c r="AO11">
        <v>70.73</v>
      </c>
      <c r="AP11">
        <v>73.47</v>
      </c>
      <c r="AQ11">
        <v>75.69</v>
      </c>
      <c r="AR11">
        <v>76.790000000000006</v>
      </c>
      <c r="AS11">
        <v>82.54</v>
      </c>
      <c r="AT11">
        <v>93.64</v>
      </c>
    </row>
    <row r="12" spans="1:46">
      <c r="A12" s="6" t="s">
        <v>22</v>
      </c>
      <c r="B12" s="7">
        <v>46.5</v>
      </c>
      <c r="C12" s="8">
        <v>48.1</v>
      </c>
      <c r="D12" s="7">
        <v>52.2</v>
      </c>
      <c r="E12" s="8">
        <v>53.8</v>
      </c>
      <c r="F12" s="7">
        <v>56.5</v>
      </c>
      <c r="G12" s="8">
        <v>57.4</v>
      </c>
      <c r="H12" s="7">
        <v>59.1</v>
      </c>
      <c r="I12" s="8">
        <v>60.3</v>
      </c>
      <c r="J12" s="7">
        <v>62</v>
      </c>
      <c r="K12" s="8">
        <v>64.2</v>
      </c>
      <c r="L12" s="7">
        <v>64.7</v>
      </c>
      <c r="M12" s="8">
        <v>66.3</v>
      </c>
      <c r="N12" s="7">
        <v>68.099999999999994</v>
      </c>
      <c r="O12" s="8">
        <v>70</v>
      </c>
      <c r="P12" s="7">
        <v>70.7</v>
      </c>
      <c r="Q12" s="8">
        <v>73.3</v>
      </c>
      <c r="R12" s="7">
        <v>75.599999999999994</v>
      </c>
      <c r="S12" s="8">
        <v>76.8</v>
      </c>
      <c r="T12" s="7">
        <v>82.4</v>
      </c>
      <c r="U12" s="14">
        <v>93.2</v>
      </c>
      <c r="V12" t="s">
        <v>20</v>
      </c>
      <c r="Z12">
        <v>2.75</v>
      </c>
      <c r="AA12">
        <v>46.53</v>
      </c>
      <c r="AB12">
        <v>48.08</v>
      </c>
      <c r="AC12">
        <v>52.15</v>
      </c>
      <c r="AD12">
        <v>53.82</v>
      </c>
      <c r="AE12">
        <v>56.49</v>
      </c>
      <c r="AF12">
        <v>57.37</v>
      </c>
      <c r="AG12">
        <v>59.01</v>
      </c>
      <c r="AH12">
        <v>60.25</v>
      </c>
      <c r="AI12">
        <v>61.91</v>
      </c>
      <c r="AJ12">
        <v>64.13</v>
      </c>
      <c r="AK12">
        <v>64.64</v>
      </c>
      <c r="AL12">
        <v>66.260000000000005</v>
      </c>
      <c r="AM12">
        <v>68.12</v>
      </c>
      <c r="AN12">
        <v>70.03</v>
      </c>
      <c r="AO12">
        <v>70.73</v>
      </c>
      <c r="AP12">
        <v>73.400000000000006</v>
      </c>
      <c r="AQ12">
        <v>75.650000000000006</v>
      </c>
      <c r="AR12">
        <v>76.77</v>
      </c>
      <c r="AS12">
        <v>82.47</v>
      </c>
      <c r="AT12">
        <v>93.42</v>
      </c>
    </row>
    <row r="13" spans="1:46">
      <c r="A13" s="6" t="s">
        <v>23</v>
      </c>
      <c r="B13" s="7">
        <v>46.5</v>
      </c>
      <c r="C13" s="8">
        <v>48.1</v>
      </c>
      <c r="D13" s="7">
        <v>52.2</v>
      </c>
      <c r="E13" s="8">
        <v>53.9</v>
      </c>
      <c r="F13" s="7">
        <v>56.7</v>
      </c>
      <c r="G13" s="8">
        <v>57.6</v>
      </c>
      <c r="H13" s="7">
        <v>59.2</v>
      </c>
      <c r="I13" s="8">
        <v>60.5</v>
      </c>
      <c r="J13" s="7">
        <v>62.1</v>
      </c>
      <c r="K13" s="8">
        <v>64.2</v>
      </c>
      <c r="L13" s="7">
        <v>64.7</v>
      </c>
      <c r="M13" s="8">
        <v>66.3</v>
      </c>
      <c r="N13" s="7">
        <v>68.099999999999994</v>
      </c>
      <c r="O13" s="8">
        <v>69.900000000000006</v>
      </c>
      <c r="P13" s="7">
        <v>70.7</v>
      </c>
      <c r="Q13" s="8">
        <v>73.099999999999994</v>
      </c>
      <c r="R13" s="7">
        <v>75.5</v>
      </c>
      <c r="S13" s="8">
        <v>76.7</v>
      </c>
      <c r="T13" s="7">
        <v>82.2</v>
      </c>
      <c r="U13" s="14">
        <v>92.5</v>
      </c>
      <c r="V13" t="s">
        <v>20</v>
      </c>
      <c r="Z13">
        <v>2.83</v>
      </c>
      <c r="AA13">
        <v>46.53</v>
      </c>
      <c r="AB13">
        <v>48.08</v>
      </c>
      <c r="AC13">
        <v>52.16</v>
      </c>
      <c r="AD13">
        <v>53.84</v>
      </c>
      <c r="AE13">
        <v>56.53</v>
      </c>
      <c r="AF13">
        <v>57.43</v>
      </c>
      <c r="AG13">
        <v>59.06</v>
      </c>
      <c r="AH13">
        <v>60.3</v>
      </c>
      <c r="AI13">
        <v>61.97</v>
      </c>
      <c r="AJ13">
        <v>64.16</v>
      </c>
      <c r="AK13">
        <v>64.67</v>
      </c>
      <c r="AL13">
        <v>66.27</v>
      </c>
      <c r="AM13">
        <v>68.11</v>
      </c>
      <c r="AN13">
        <v>70</v>
      </c>
      <c r="AO13">
        <v>70.72</v>
      </c>
      <c r="AP13">
        <v>73.33</v>
      </c>
      <c r="AQ13">
        <v>75.61</v>
      </c>
      <c r="AR13">
        <v>76.75</v>
      </c>
      <c r="AS13">
        <v>82.4</v>
      </c>
      <c r="AT13">
        <v>93.2</v>
      </c>
    </row>
    <row r="14" spans="1:46" ht="17" thickBot="1">
      <c r="A14" s="10" t="s">
        <v>24</v>
      </c>
      <c r="B14" s="11">
        <v>46.5</v>
      </c>
      <c r="C14" s="12">
        <v>48.1</v>
      </c>
      <c r="D14" s="11">
        <v>52.2</v>
      </c>
      <c r="E14" s="12">
        <v>54</v>
      </c>
      <c r="F14" s="11">
        <v>56.8</v>
      </c>
      <c r="G14" s="12">
        <v>57.7</v>
      </c>
      <c r="H14" s="11">
        <v>59.3</v>
      </c>
      <c r="I14" s="12">
        <v>60.6</v>
      </c>
      <c r="J14" s="11">
        <v>62.3</v>
      </c>
      <c r="K14" s="12">
        <v>64.3</v>
      </c>
      <c r="L14" s="11">
        <v>64.8</v>
      </c>
      <c r="M14" s="12">
        <v>66.3</v>
      </c>
      <c r="N14" s="11">
        <v>68</v>
      </c>
      <c r="O14" s="12">
        <v>69.8</v>
      </c>
      <c r="P14" s="11">
        <v>70.7</v>
      </c>
      <c r="Q14" s="12">
        <v>72.900000000000006</v>
      </c>
      <c r="R14" s="11">
        <v>75.3</v>
      </c>
      <c r="S14" s="12">
        <v>76.599999999999994</v>
      </c>
      <c r="T14" s="11">
        <v>82</v>
      </c>
      <c r="U14" s="15">
        <v>91.8</v>
      </c>
      <c r="V14" t="s">
        <v>20</v>
      </c>
      <c r="Z14">
        <v>2.92</v>
      </c>
      <c r="AA14">
        <v>46.53</v>
      </c>
      <c r="AB14">
        <v>48.09</v>
      </c>
      <c r="AC14">
        <v>52.18</v>
      </c>
      <c r="AD14">
        <v>53.87</v>
      </c>
      <c r="AE14">
        <v>56.58</v>
      </c>
      <c r="AF14">
        <v>57.48</v>
      </c>
      <c r="AG14">
        <v>59.1</v>
      </c>
      <c r="AH14">
        <v>60.35</v>
      </c>
      <c r="AI14">
        <v>62.02</v>
      </c>
      <c r="AJ14">
        <v>64.180000000000007</v>
      </c>
      <c r="AK14">
        <v>64.69</v>
      </c>
      <c r="AL14">
        <v>66.290000000000006</v>
      </c>
      <c r="AM14">
        <v>68.09</v>
      </c>
      <c r="AN14">
        <v>69.97</v>
      </c>
      <c r="AO14">
        <v>70.709999999999994</v>
      </c>
      <c r="AP14">
        <v>73.260000000000005</v>
      </c>
      <c r="AQ14">
        <v>75.569999999999993</v>
      </c>
      <c r="AR14">
        <v>76.739999999999995</v>
      </c>
      <c r="AS14">
        <v>82.33</v>
      </c>
      <c r="AT14">
        <v>92.99</v>
      </c>
    </row>
    <row r="15" spans="1:46">
      <c r="A15" s="6" t="s">
        <v>27</v>
      </c>
      <c r="B15" s="7">
        <v>46.5</v>
      </c>
      <c r="C15" s="8">
        <v>48.1</v>
      </c>
      <c r="D15" s="7">
        <v>52.2</v>
      </c>
      <c r="E15" s="8">
        <v>54</v>
      </c>
      <c r="F15" s="7">
        <v>56.9</v>
      </c>
      <c r="G15" s="8">
        <v>57.9</v>
      </c>
      <c r="H15" s="7">
        <v>59.4</v>
      </c>
      <c r="I15" s="8">
        <v>60.7</v>
      </c>
      <c r="J15" s="7">
        <v>62.4</v>
      </c>
      <c r="K15" s="8">
        <v>64.3</v>
      </c>
      <c r="L15" s="7">
        <v>64.900000000000006</v>
      </c>
      <c r="M15" s="8">
        <v>66.3</v>
      </c>
      <c r="N15" s="7">
        <v>67.900000000000006</v>
      </c>
      <c r="O15" s="8">
        <v>69.7</v>
      </c>
      <c r="P15" s="7">
        <v>70.599999999999994</v>
      </c>
      <c r="Q15" s="8">
        <v>72.599999999999994</v>
      </c>
      <c r="R15" s="7">
        <v>75.2</v>
      </c>
      <c r="S15" s="8">
        <v>76.599999999999994</v>
      </c>
      <c r="T15" s="7">
        <v>81.8</v>
      </c>
      <c r="U15" s="14">
        <v>91.1</v>
      </c>
      <c r="V15" t="s">
        <v>20</v>
      </c>
      <c r="Z15">
        <v>3</v>
      </c>
      <c r="AA15">
        <v>46.52</v>
      </c>
      <c r="AB15">
        <v>48.1</v>
      </c>
      <c r="AC15">
        <v>52.19</v>
      </c>
      <c r="AD15">
        <v>53.89</v>
      </c>
      <c r="AE15">
        <v>56.62</v>
      </c>
      <c r="AF15">
        <v>57.53</v>
      </c>
      <c r="AG15">
        <v>59.15</v>
      </c>
      <c r="AH15">
        <v>60.4</v>
      </c>
      <c r="AI15">
        <v>62.07</v>
      </c>
      <c r="AJ15">
        <v>64.2</v>
      </c>
      <c r="AK15">
        <v>64.72</v>
      </c>
      <c r="AL15">
        <v>66.3</v>
      </c>
      <c r="AM15">
        <v>68.08</v>
      </c>
      <c r="AN15">
        <v>69.94</v>
      </c>
      <c r="AO15">
        <v>70.7</v>
      </c>
      <c r="AP15">
        <v>73.19</v>
      </c>
      <c r="AQ15">
        <v>75.52</v>
      </c>
      <c r="AR15">
        <v>76.72</v>
      </c>
      <c r="AS15">
        <v>82.27</v>
      </c>
      <c r="AT15">
        <v>92.78</v>
      </c>
    </row>
    <row r="16" spans="1:46">
      <c r="A16" s="6" t="s">
        <v>22</v>
      </c>
      <c r="B16" s="7">
        <v>46.4</v>
      </c>
      <c r="C16" s="8">
        <v>48.1</v>
      </c>
      <c r="D16" s="7">
        <v>52.2</v>
      </c>
      <c r="E16" s="8">
        <v>54</v>
      </c>
      <c r="F16" s="7">
        <v>57</v>
      </c>
      <c r="G16" s="8">
        <v>57.9</v>
      </c>
      <c r="H16" s="7">
        <v>59.5</v>
      </c>
      <c r="I16" s="8">
        <v>60.8</v>
      </c>
      <c r="J16" s="7">
        <v>62.5</v>
      </c>
      <c r="K16" s="8">
        <v>64.3</v>
      </c>
      <c r="L16" s="7">
        <v>64.900000000000006</v>
      </c>
      <c r="M16" s="8">
        <v>66.3</v>
      </c>
      <c r="N16" s="7">
        <v>67.8</v>
      </c>
      <c r="O16" s="8">
        <v>69.5</v>
      </c>
      <c r="P16" s="7">
        <v>70.599999999999994</v>
      </c>
      <c r="Q16" s="8">
        <v>72.400000000000006</v>
      </c>
      <c r="R16" s="7">
        <v>75.099999999999994</v>
      </c>
      <c r="S16" s="8">
        <v>76.599999999999994</v>
      </c>
      <c r="T16" s="7">
        <v>81.599999999999994</v>
      </c>
      <c r="U16" s="14">
        <v>90.5</v>
      </c>
      <c r="V16" t="s">
        <v>20</v>
      </c>
      <c r="Z16">
        <v>3.08</v>
      </c>
      <c r="AA16">
        <v>46.52</v>
      </c>
      <c r="AB16">
        <v>48.1</v>
      </c>
      <c r="AC16">
        <v>52.2</v>
      </c>
      <c r="AD16">
        <v>53.91</v>
      </c>
      <c r="AE16">
        <v>56.66</v>
      </c>
      <c r="AF16">
        <v>57.58</v>
      </c>
      <c r="AG16">
        <v>59.19</v>
      </c>
      <c r="AH16">
        <v>60.45</v>
      </c>
      <c r="AI16">
        <v>62.12</v>
      </c>
      <c r="AJ16">
        <v>64.22</v>
      </c>
      <c r="AK16">
        <v>64.739999999999995</v>
      </c>
      <c r="AL16">
        <v>66.31</v>
      </c>
      <c r="AM16">
        <v>68.06</v>
      </c>
      <c r="AN16">
        <v>69.91</v>
      </c>
      <c r="AO16">
        <v>70.69</v>
      </c>
      <c r="AP16">
        <v>73.12</v>
      </c>
      <c r="AQ16">
        <v>75.48</v>
      </c>
      <c r="AR16">
        <v>76.709999999999994</v>
      </c>
      <c r="AS16">
        <v>82.21</v>
      </c>
      <c r="AT16">
        <v>92.57</v>
      </c>
    </row>
    <row r="17" spans="1:46">
      <c r="A17" s="6" t="s">
        <v>23</v>
      </c>
      <c r="B17" s="7">
        <v>46.4</v>
      </c>
      <c r="C17" s="8">
        <v>48.1</v>
      </c>
      <c r="D17" s="7">
        <v>52.2</v>
      </c>
      <c r="E17" s="8">
        <v>54</v>
      </c>
      <c r="F17" s="7">
        <v>57</v>
      </c>
      <c r="G17" s="8">
        <v>58</v>
      </c>
      <c r="H17" s="7">
        <v>59.5</v>
      </c>
      <c r="I17" s="8">
        <v>60.9</v>
      </c>
      <c r="J17" s="7">
        <v>62.6</v>
      </c>
      <c r="K17" s="8">
        <v>64.3</v>
      </c>
      <c r="L17" s="7">
        <v>64.900000000000006</v>
      </c>
      <c r="M17" s="8">
        <v>66.3</v>
      </c>
      <c r="N17" s="7">
        <v>67.8</v>
      </c>
      <c r="O17" s="8">
        <v>69.400000000000006</v>
      </c>
      <c r="P17" s="7">
        <v>70.5</v>
      </c>
      <c r="Q17" s="8">
        <v>72.2</v>
      </c>
      <c r="R17" s="7">
        <v>75</v>
      </c>
      <c r="S17" s="8">
        <v>76.5</v>
      </c>
      <c r="T17" s="7">
        <v>81.400000000000006</v>
      </c>
      <c r="U17" s="14">
        <v>89.9</v>
      </c>
      <c r="V17" t="s">
        <v>20</v>
      </c>
      <c r="Z17">
        <v>3.17</v>
      </c>
      <c r="AA17">
        <v>46.51</v>
      </c>
      <c r="AB17">
        <v>48.1</v>
      </c>
      <c r="AC17">
        <v>52.2</v>
      </c>
      <c r="AD17">
        <v>53.93</v>
      </c>
      <c r="AE17">
        <v>56.7</v>
      </c>
      <c r="AF17">
        <v>57.62</v>
      </c>
      <c r="AG17">
        <v>59.23</v>
      </c>
      <c r="AH17">
        <v>60.49</v>
      </c>
      <c r="AI17">
        <v>62.17</v>
      </c>
      <c r="AJ17">
        <v>64.239999999999995</v>
      </c>
      <c r="AK17">
        <v>64.760000000000005</v>
      </c>
      <c r="AL17">
        <v>66.319999999999993</v>
      </c>
      <c r="AM17">
        <v>68.05</v>
      </c>
      <c r="AN17">
        <v>69.88</v>
      </c>
      <c r="AO17">
        <v>70.680000000000007</v>
      </c>
      <c r="AP17">
        <v>73.05</v>
      </c>
      <c r="AQ17">
        <v>75.44</v>
      </c>
      <c r="AR17">
        <v>76.69</v>
      </c>
      <c r="AS17">
        <v>82.14</v>
      </c>
      <c r="AT17">
        <v>92.36</v>
      </c>
    </row>
    <row r="18" spans="1:46" ht="17" thickBot="1">
      <c r="A18" s="10" t="s">
        <v>24</v>
      </c>
      <c r="B18" s="11">
        <v>46.3</v>
      </c>
      <c r="C18" s="12">
        <v>48</v>
      </c>
      <c r="D18" s="11">
        <v>52.2</v>
      </c>
      <c r="E18" s="12">
        <v>54</v>
      </c>
      <c r="F18" s="11">
        <v>57</v>
      </c>
      <c r="G18" s="12">
        <v>58</v>
      </c>
      <c r="H18" s="11">
        <v>59.5</v>
      </c>
      <c r="I18" s="12">
        <v>60.9</v>
      </c>
      <c r="J18" s="11">
        <v>62.6</v>
      </c>
      <c r="K18" s="12">
        <v>64.2</v>
      </c>
      <c r="L18" s="11">
        <v>64.900000000000006</v>
      </c>
      <c r="M18" s="12">
        <v>66.3</v>
      </c>
      <c r="N18" s="11">
        <v>67.599999999999994</v>
      </c>
      <c r="O18" s="12">
        <v>69.3</v>
      </c>
      <c r="P18" s="11">
        <v>70.400000000000006</v>
      </c>
      <c r="Q18" s="12">
        <v>72.099999999999994</v>
      </c>
      <c r="R18" s="11">
        <v>74.8</v>
      </c>
      <c r="S18" s="12">
        <v>76.5</v>
      </c>
      <c r="T18" s="11">
        <v>81.3</v>
      </c>
      <c r="U18" s="15">
        <v>89.3</v>
      </c>
      <c r="V18" t="s">
        <v>20</v>
      </c>
      <c r="Z18">
        <v>3.25</v>
      </c>
      <c r="AA18">
        <v>46.51</v>
      </c>
      <c r="AB18">
        <v>48.11</v>
      </c>
      <c r="AC18">
        <v>52.21</v>
      </c>
      <c r="AD18">
        <v>53.94</v>
      </c>
      <c r="AE18">
        <v>56.74</v>
      </c>
      <c r="AF18">
        <v>57.67</v>
      </c>
      <c r="AG18">
        <v>59.26</v>
      </c>
      <c r="AH18">
        <v>60.54</v>
      </c>
      <c r="AI18">
        <v>62.22</v>
      </c>
      <c r="AJ18">
        <v>64.25</v>
      </c>
      <c r="AK18">
        <v>64.78</v>
      </c>
      <c r="AL18">
        <v>66.319999999999993</v>
      </c>
      <c r="AM18">
        <v>68.03</v>
      </c>
      <c r="AN18">
        <v>69.849999999999994</v>
      </c>
      <c r="AO18">
        <v>70.67</v>
      </c>
      <c r="AP18">
        <v>72.989999999999995</v>
      </c>
      <c r="AQ18">
        <v>75.400000000000006</v>
      </c>
      <c r="AR18">
        <v>76.680000000000007</v>
      </c>
      <c r="AS18">
        <v>82.08</v>
      </c>
      <c r="AT18">
        <v>92.16</v>
      </c>
    </row>
    <row r="19" spans="1:46">
      <c r="A19" s="6" t="s">
        <v>28</v>
      </c>
      <c r="B19" s="7">
        <v>46.2</v>
      </c>
      <c r="C19" s="8">
        <v>48</v>
      </c>
      <c r="D19" s="7">
        <v>52.1</v>
      </c>
      <c r="E19" s="8">
        <v>54</v>
      </c>
      <c r="F19" s="7">
        <v>57</v>
      </c>
      <c r="G19" s="8">
        <v>58.1</v>
      </c>
      <c r="H19" s="7">
        <v>59.5</v>
      </c>
      <c r="I19" s="8">
        <v>60.9</v>
      </c>
      <c r="J19" s="7">
        <v>62.6</v>
      </c>
      <c r="K19" s="8">
        <v>64.2</v>
      </c>
      <c r="L19" s="7">
        <v>64.8</v>
      </c>
      <c r="M19" s="8">
        <v>66.2</v>
      </c>
      <c r="N19" s="7">
        <v>67.5</v>
      </c>
      <c r="O19" s="8">
        <v>69.099999999999994</v>
      </c>
      <c r="P19" s="7">
        <v>70.400000000000006</v>
      </c>
      <c r="Q19" s="8">
        <v>71.900000000000006</v>
      </c>
      <c r="R19" s="7">
        <v>74.7</v>
      </c>
      <c r="S19" s="8">
        <v>76.400000000000006</v>
      </c>
      <c r="T19" s="7">
        <v>81.099999999999994</v>
      </c>
      <c r="U19" s="14">
        <v>88.8</v>
      </c>
      <c r="V19" t="s">
        <v>20</v>
      </c>
      <c r="Z19">
        <v>3.33</v>
      </c>
      <c r="AA19">
        <v>46.5</v>
      </c>
      <c r="AB19">
        <v>48.11</v>
      </c>
      <c r="AC19">
        <v>52.22</v>
      </c>
      <c r="AD19">
        <v>53.96</v>
      </c>
      <c r="AE19">
        <v>56.77</v>
      </c>
      <c r="AF19">
        <v>57.71</v>
      </c>
      <c r="AG19">
        <v>59.3</v>
      </c>
      <c r="AH19">
        <v>60.58</v>
      </c>
      <c r="AI19">
        <v>62.26</v>
      </c>
      <c r="AJ19">
        <v>64.27</v>
      </c>
      <c r="AK19">
        <v>64.8</v>
      </c>
      <c r="AL19">
        <v>66.33</v>
      </c>
      <c r="AM19">
        <v>68.010000000000005</v>
      </c>
      <c r="AN19">
        <v>69.819999999999993</v>
      </c>
      <c r="AO19">
        <v>70.66</v>
      </c>
      <c r="AP19">
        <v>72.92</v>
      </c>
      <c r="AQ19">
        <v>75.36</v>
      </c>
      <c r="AR19">
        <v>76.66</v>
      </c>
      <c r="AS19">
        <v>82.02</v>
      </c>
      <c r="AT19">
        <v>91.95</v>
      </c>
    </row>
    <row r="20" spans="1:46">
      <c r="A20" s="6" t="s">
        <v>22</v>
      </c>
      <c r="B20" s="7">
        <v>46.1</v>
      </c>
      <c r="C20" s="8">
        <v>47.9</v>
      </c>
      <c r="D20" s="7">
        <v>52</v>
      </c>
      <c r="E20" s="8">
        <v>53.9</v>
      </c>
      <c r="F20" s="7">
        <v>57</v>
      </c>
      <c r="G20" s="8">
        <v>58</v>
      </c>
      <c r="H20" s="7">
        <v>59.5</v>
      </c>
      <c r="I20" s="8">
        <v>60.9</v>
      </c>
      <c r="J20" s="7">
        <v>62.6</v>
      </c>
      <c r="K20" s="8">
        <v>64.099999999999994</v>
      </c>
      <c r="L20" s="7">
        <v>64.8</v>
      </c>
      <c r="M20" s="8">
        <v>66.099999999999994</v>
      </c>
      <c r="N20" s="7">
        <v>67.400000000000006</v>
      </c>
      <c r="O20" s="8">
        <v>69</v>
      </c>
      <c r="P20" s="7">
        <v>70.3</v>
      </c>
      <c r="Q20" s="8">
        <v>71.7</v>
      </c>
      <c r="R20" s="7">
        <v>74.599999999999994</v>
      </c>
      <c r="S20" s="8">
        <v>76.400000000000006</v>
      </c>
      <c r="T20" s="7">
        <v>81</v>
      </c>
      <c r="U20" s="14">
        <v>88.3</v>
      </c>
      <c r="V20" t="s">
        <v>20</v>
      </c>
      <c r="Z20">
        <v>3.42</v>
      </c>
      <c r="AA20">
        <v>46.49</v>
      </c>
      <c r="AB20">
        <v>48.11</v>
      </c>
      <c r="AC20">
        <v>52.22</v>
      </c>
      <c r="AD20">
        <v>53.97</v>
      </c>
      <c r="AE20">
        <v>56.8</v>
      </c>
      <c r="AF20">
        <v>57.75</v>
      </c>
      <c r="AG20">
        <v>59.33</v>
      </c>
      <c r="AH20">
        <v>60.61</v>
      </c>
      <c r="AI20">
        <v>62.3</v>
      </c>
      <c r="AJ20">
        <v>64.28</v>
      </c>
      <c r="AK20">
        <v>64.81</v>
      </c>
      <c r="AL20">
        <v>66.33</v>
      </c>
      <c r="AM20">
        <v>67.989999999999995</v>
      </c>
      <c r="AN20">
        <v>69.790000000000006</v>
      </c>
      <c r="AO20">
        <v>70.650000000000006</v>
      </c>
      <c r="AP20">
        <v>72.86</v>
      </c>
      <c r="AQ20">
        <v>75.319999999999993</v>
      </c>
      <c r="AR20">
        <v>76.650000000000006</v>
      </c>
      <c r="AS20">
        <v>81.96</v>
      </c>
      <c r="AT20">
        <v>91.76</v>
      </c>
    </row>
    <row r="21" spans="1:46">
      <c r="A21" s="6" t="s">
        <v>23</v>
      </c>
      <c r="B21" s="7">
        <v>46</v>
      </c>
      <c r="C21" s="8">
        <v>47.9</v>
      </c>
      <c r="D21" s="7">
        <v>52</v>
      </c>
      <c r="E21" s="8">
        <v>53.8</v>
      </c>
      <c r="F21" s="7">
        <v>56.9</v>
      </c>
      <c r="G21" s="8">
        <v>58</v>
      </c>
      <c r="H21" s="7">
        <v>59.4</v>
      </c>
      <c r="I21" s="8">
        <v>60.8</v>
      </c>
      <c r="J21" s="7">
        <v>62.5</v>
      </c>
      <c r="K21" s="8">
        <v>63.9</v>
      </c>
      <c r="L21" s="7">
        <v>64.7</v>
      </c>
      <c r="M21" s="8">
        <v>66</v>
      </c>
      <c r="N21" s="7">
        <v>67.3</v>
      </c>
      <c r="O21" s="8">
        <v>68.8</v>
      </c>
      <c r="P21" s="7">
        <v>70.2</v>
      </c>
      <c r="Q21" s="8">
        <v>71.599999999999994</v>
      </c>
      <c r="R21" s="7">
        <v>74.5</v>
      </c>
      <c r="S21" s="8">
        <v>76.400000000000006</v>
      </c>
      <c r="T21" s="7">
        <v>80.900000000000006</v>
      </c>
      <c r="U21" s="14">
        <v>87.8</v>
      </c>
      <c r="V21" t="s">
        <v>20</v>
      </c>
      <c r="Z21">
        <v>3.5</v>
      </c>
      <c r="AA21">
        <v>46.48</v>
      </c>
      <c r="AB21">
        <v>48.11</v>
      </c>
      <c r="AC21">
        <v>52.22</v>
      </c>
      <c r="AD21">
        <v>53.98</v>
      </c>
      <c r="AE21">
        <v>56.83</v>
      </c>
      <c r="AF21">
        <v>57.78</v>
      </c>
      <c r="AG21">
        <v>59.36</v>
      </c>
      <c r="AH21">
        <v>60.65</v>
      </c>
      <c r="AI21">
        <v>62.34</v>
      </c>
      <c r="AJ21">
        <v>64.290000000000006</v>
      </c>
      <c r="AK21">
        <v>64.83</v>
      </c>
      <c r="AL21">
        <v>66.34</v>
      </c>
      <c r="AM21">
        <v>67.97</v>
      </c>
      <c r="AN21">
        <v>69.75</v>
      </c>
      <c r="AO21">
        <v>70.64</v>
      </c>
      <c r="AP21">
        <v>72.790000000000006</v>
      </c>
      <c r="AQ21">
        <v>75.290000000000006</v>
      </c>
      <c r="AR21">
        <v>76.63</v>
      </c>
      <c r="AS21">
        <v>81.900000000000006</v>
      </c>
      <c r="AT21">
        <v>91.56</v>
      </c>
    </row>
    <row r="22" spans="1:46" ht="17" thickBot="1">
      <c r="A22" s="10" t="s">
        <v>24</v>
      </c>
      <c r="B22" s="11">
        <v>45.9</v>
      </c>
      <c r="C22" s="12">
        <v>47.8</v>
      </c>
      <c r="D22" s="11">
        <v>51.9</v>
      </c>
      <c r="E22" s="12">
        <v>53.7</v>
      </c>
      <c r="F22" s="11">
        <v>56.8</v>
      </c>
      <c r="G22" s="12">
        <v>57.9</v>
      </c>
      <c r="H22" s="11">
        <v>59.3</v>
      </c>
      <c r="I22" s="12">
        <v>60.8</v>
      </c>
      <c r="J22" s="11">
        <v>62.5</v>
      </c>
      <c r="K22" s="12">
        <v>63.8</v>
      </c>
      <c r="L22" s="11">
        <v>64.599999999999994</v>
      </c>
      <c r="M22" s="12">
        <v>65.900000000000006</v>
      </c>
      <c r="N22" s="11">
        <v>67.099999999999994</v>
      </c>
      <c r="O22" s="12">
        <v>68.599999999999994</v>
      </c>
      <c r="P22" s="11">
        <v>70.099999999999994</v>
      </c>
      <c r="Q22" s="12">
        <v>71.400000000000006</v>
      </c>
      <c r="R22" s="11">
        <v>74.400000000000006</v>
      </c>
      <c r="S22" s="12">
        <v>76.400000000000006</v>
      </c>
      <c r="T22" s="11">
        <v>80.8</v>
      </c>
      <c r="U22" s="15">
        <v>87.4</v>
      </c>
      <c r="V22" t="s">
        <v>20</v>
      </c>
      <c r="Z22">
        <v>3.58</v>
      </c>
      <c r="AA22">
        <v>46.47</v>
      </c>
      <c r="AB22">
        <v>48.11</v>
      </c>
      <c r="AC22">
        <v>52.23</v>
      </c>
      <c r="AD22">
        <v>53.99</v>
      </c>
      <c r="AE22">
        <v>56.86</v>
      </c>
      <c r="AF22">
        <v>57.82</v>
      </c>
      <c r="AG22">
        <v>59.38</v>
      </c>
      <c r="AH22">
        <v>60.68</v>
      </c>
      <c r="AI22">
        <v>62.37</v>
      </c>
      <c r="AJ22">
        <v>64.290000000000006</v>
      </c>
      <c r="AK22">
        <v>64.84</v>
      </c>
      <c r="AL22">
        <v>66.34</v>
      </c>
      <c r="AM22">
        <v>67.95</v>
      </c>
      <c r="AN22">
        <v>69.72</v>
      </c>
      <c r="AO22">
        <v>70.63</v>
      </c>
      <c r="AP22">
        <v>72.73</v>
      </c>
      <c r="AQ22">
        <v>75.25</v>
      </c>
      <c r="AR22">
        <v>76.62</v>
      </c>
      <c r="AS22">
        <v>81.849999999999994</v>
      </c>
      <c r="AT22">
        <v>91.37</v>
      </c>
    </row>
    <row r="23" spans="1:46">
      <c r="A23" s="6" t="s">
        <v>29</v>
      </c>
      <c r="B23" s="7">
        <v>45.8</v>
      </c>
      <c r="C23" s="8">
        <v>47.7</v>
      </c>
      <c r="D23" s="7">
        <v>51.8</v>
      </c>
      <c r="E23" s="8">
        <v>53.6</v>
      </c>
      <c r="F23" s="7">
        <v>56.7</v>
      </c>
      <c r="G23" s="8">
        <v>57.8</v>
      </c>
      <c r="H23" s="7">
        <v>59.1</v>
      </c>
      <c r="I23" s="8">
        <v>60.7</v>
      </c>
      <c r="J23" s="7">
        <v>62.4</v>
      </c>
      <c r="K23" s="8">
        <v>63.6</v>
      </c>
      <c r="L23" s="7">
        <v>64.5</v>
      </c>
      <c r="M23" s="8">
        <v>65.8</v>
      </c>
      <c r="N23" s="7">
        <v>67</v>
      </c>
      <c r="O23" s="8">
        <v>68.400000000000006</v>
      </c>
      <c r="P23" s="7">
        <v>70</v>
      </c>
      <c r="Q23" s="8">
        <v>71.3</v>
      </c>
      <c r="R23" s="7">
        <v>74.400000000000006</v>
      </c>
      <c r="S23" s="8">
        <v>76.3</v>
      </c>
      <c r="T23" s="7">
        <v>80.7</v>
      </c>
      <c r="U23" s="14">
        <v>87</v>
      </c>
      <c r="V23" t="s">
        <v>20</v>
      </c>
      <c r="Z23">
        <v>3.67</v>
      </c>
      <c r="AA23">
        <v>46.46</v>
      </c>
      <c r="AB23">
        <v>48.11</v>
      </c>
      <c r="AC23">
        <v>52.23</v>
      </c>
      <c r="AD23">
        <v>54</v>
      </c>
      <c r="AE23">
        <v>56.88</v>
      </c>
      <c r="AF23">
        <v>57.85</v>
      </c>
      <c r="AG23">
        <v>59.41</v>
      </c>
      <c r="AH23">
        <v>60.71</v>
      </c>
      <c r="AI23">
        <v>62.41</v>
      </c>
      <c r="AJ23">
        <v>64.3</v>
      </c>
      <c r="AK23">
        <v>64.849999999999994</v>
      </c>
      <c r="AL23">
        <v>66.34</v>
      </c>
      <c r="AM23">
        <v>67.930000000000007</v>
      </c>
      <c r="AN23">
        <v>69.680000000000007</v>
      </c>
      <c r="AO23">
        <v>70.61</v>
      </c>
      <c r="AP23">
        <v>72.67</v>
      </c>
      <c r="AQ23">
        <v>75.209999999999994</v>
      </c>
      <c r="AR23">
        <v>76.599999999999994</v>
      </c>
      <c r="AS23">
        <v>81.790000000000006</v>
      </c>
      <c r="AT23">
        <v>91.18</v>
      </c>
    </row>
    <row r="24" spans="1:46">
      <c r="A24" s="6" t="s">
        <v>22</v>
      </c>
      <c r="B24" s="7">
        <v>45.7</v>
      </c>
      <c r="C24" s="8">
        <v>47.6</v>
      </c>
      <c r="D24" s="7">
        <v>51.6</v>
      </c>
      <c r="E24" s="8">
        <v>53.5</v>
      </c>
      <c r="F24" s="7">
        <v>56.6</v>
      </c>
      <c r="G24" s="8">
        <v>57.7</v>
      </c>
      <c r="H24" s="7">
        <v>59</v>
      </c>
      <c r="I24" s="8">
        <v>60.5</v>
      </c>
      <c r="J24" s="7">
        <v>62.2</v>
      </c>
      <c r="K24" s="8">
        <v>63.4</v>
      </c>
      <c r="L24" s="7">
        <v>64.3</v>
      </c>
      <c r="M24" s="8">
        <v>65.7</v>
      </c>
      <c r="N24" s="7">
        <v>66.8</v>
      </c>
      <c r="O24" s="8">
        <v>68.2</v>
      </c>
      <c r="P24" s="7">
        <v>69.900000000000006</v>
      </c>
      <c r="Q24" s="8">
        <v>71.2</v>
      </c>
      <c r="R24" s="7">
        <v>74.3</v>
      </c>
      <c r="S24" s="8">
        <v>76.3</v>
      </c>
      <c r="T24" s="7">
        <v>80.599999999999994</v>
      </c>
      <c r="U24" s="14">
        <v>86.6</v>
      </c>
      <c r="V24" t="s">
        <v>20</v>
      </c>
      <c r="Z24">
        <v>3.75</v>
      </c>
      <c r="AA24">
        <v>46.45</v>
      </c>
      <c r="AB24">
        <v>48.11</v>
      </c>
      <c r="AC24">
        <v>52.23</v>
      </c>
      <c r="AD24">
        <v>54.01</v>
      </c>
      <c r="AE24">
        <v>56.91</v>
      </c>
      <c r="AF24">
        <v>57.88</v>
      </c>
      <c r="AG24">
        <v>59.43</v>
      </c>
      <c r="AH24">
        <v>60.74</v>
      </c>
      <c r="AI24">
        <v>62.44</v>
      </c>
      <c r="AJ24">
        <v>64.3</v>
      </c>
      <c r="AK24">
        <v>64.86</v>
      </c>
      <c r="AL24">
        <v>66.34</v>
      </c>
      <c r="AM24">
        <v>67.91</v>
      </c>
      <c r="AN24">
        <v>69.650000000000006</v>
      </c>
      <c r="AO24">
        <v>70.599999999999994</v>
      </c>
      <c r="AP24">
        <v>72.61</v>
      </c>
      <c r="AQ24">
        <v>75.17</v>
      </c>
      <c r="AR24">
        <v>76.59</v>
      </c>
      <c r="AS24">
        <v>81.739999999999995</v>
      </c>
      <c r="AT24">
        <v>90.99</v>
      </c>
    </row>
    <row r="25" spans="1:46">
      <c r="A25" s="6" t="s">
        <v>23</v>
      </c>
      <c r="B25" s="7">
        <v>45.5</v>
      </c>
      <c r="C25" s="8">
        <v>47.5</v>
      </c>
      <c r="D25" s="7">
        <v>51.5</v>
      </c>
      <c r="E25" s="8">
        <v>53.4</v>
      </c>
      <c r="F25" s="7">
        <v>56.4</v>
      </c>
      <c r="G25" s="8">
        <v>57.5</v>
      </c>
      <c r="H25" s="7">
        <v>58.8</v>
      </c>
      <c r="I25" s="8">
        <v>60.4</v>
      </c>
      <c r="J25" s="7">
        <v>62.1</v>
      </c>
      <c r="K25" s="8">
        <v>63.2</v>
      </c>
      <c r="L25" s="7">
        <v>64.2</v>
      </c>
      <c r="M25" s="8">
        <v>65.5</v>
      </c>
      <c r="N25" s="7">
        <v>66.599999999999994</v>
      </c>
      <c r="O25" s="8">
        <v>68</v>
      </c>
      <c r="P25" s="7">
        <v>69.7</v>
      </c>
      <c r="Q25" s="8">
        <v>71</v>
      </c>
      <c r="R25" s="7">
        <v>74.2</v>
      </c>
      <c r="S25" s="8">
        <v>76.3</v>
      </c>
      <c r="T25" s="7">
        <v>80.599999999999994</v>
      </c>
      <c r="U25" s="14">
        <v>86.3</v>
      </c>
      <c r="V25" t="s">
        <v>20</v>
      </c>
      <c r="Z25">
        <v>3.83</v>
      </c>
      <c r="AA25">
        <v>46.44</v>
      </c>
      <c r="AB25">
        <v>48.1</v>
      </c>
      <c r="AC25">
        <v>52.22</v>
      </c>
      <c r="AD25">
        <v>54.02</v>
      </c>
      <c r="AE25">
        <v>56.93</v>
      </c>
      <c r="AF25">
        <v>57.9</v>
      </c>
      <c r="AG25">
        <v>59.45</v>
      </c>
      <c r="AH25">
        <v>60.77</v>
      </c>
      <c r="AI25">
        <v>62.47</v>
      </c>
      <c r="AJ25">
        <v>64.3</v>
      </c>
      <c r="AK25">
        <v>64.87</v>
      </c>
      <c r="AL25">
        <v>66.34</v>
      </c>
      <c r="AM25">
        <v>67.89</v>
      </c>
      <c r="AN25">
        <v>69.61</v>
      </c>
      <c r="AO25">
        <v>70.58</v>
      </c>
      <c r="AP25">
        <v>72.55</v>
      </c>
      <c r="AQ25">
        <v>75.14</v>
      </c>
      <c r="AR25">
        <v>76.58</v>
      </c>
      <c r="AS25">
        <v>81.680000000000007</v>
      </c>
      <c r="AT25">
        <v>90.8</v>
      </c>
    </row>
    <row r="26" spans="1:46" ht="17" thickBot="1">
      <c r="A26" s="10" t="s">
        <v>24</v>
      </c>
      <c r="B26" s="11">
        <v>45.4</v>
      </c>
      <c r="C26" s="12">
        <v>47.4</v>
      </c>
      <c r="D26" s="11">
        <v>51.3</v>
      </c>
      <c r="E26" s="12">
        <v>53.2</v>
      </c>
      <c r="F26" s="11">
        <v>56.3</v>
      </c>
      <c r="G26" s="12">
        <v>57.4</v>
      </c>
      <c r="H26" s="11">
        <v>58.6</v>
      </c>
      <c r="I26" s="12">
        <v>60.2</v>
      </c>
      <c r="J26" s="11">
        <v>61.9</v>
      </c>
      <c r="K26" s="12">
        <v>63</v>
      </c>
      <c r="L26" s="11">
        <v>64</v>
      </c>
      <c r="M26" s="12">
        <v>65.3</v>
      </c>
      <c r="N26" s="11">
        <v>66.5</v>
      </c>
      <c r="O26" s="12">
        <v>67.8</v>
      </c>
      <c r="P26" s="11">
        <v>69.599999999999994</v>
      </c>
      <c r="Q26" s="12">
        <v>70.900000000000006</v>
      </c>
      <c r="R26" s="11">
        <v>74.099999999999994</v>
      </c>
      <c r="S26" s="12">
        <v>76.3</v>
      </c>
      <c r="T26" s="11">
        <v>80.5</v>
      </c>
      <c r="U26" s="15">
        <v>86</v>
      </c>
      <c r="V26" t="s">
        <v>20</v>
      </c>
      <c r="Z26">
        <v>3.92</v>
      </c>
      <c r="AA26">
        <v>46.42</v>
      </c>
      <c r="AB26">
        <v>48.1</v>
      </c>
      <c r="AC26">
        <v>52.22</v>
      </c>
      <c r="AD26">
        <v>54.02</v>
      </c>
      <c r="AE26">
        <v>56.95</v>
      </c>
      <c r="AF26">
        <v>57.93</v>
      </c>
      <c r="AG26">
        <v>59.47</v>
      </c>
      <c r="AH26">
        <v>60.79</v>
      </c>
      <c r="AI26">
        <v>62.49</v>
      </c>
      <c r="AJ26">
        <v>64.3</v>
      </c>
      <c r="AK26">
        <v>64.88</v>
      </c>
      <c r="AL26">
        <v>66.33</v>
      </c>
      <c r="AM26">
        <v>67.86</v>
      </c>
      <c r="AN26">
        <v>69.58</v>
      </c>
      <c r="AO26">
        <v>70.569999999999993</v>
      </c>
      <c r="AP26">
        <v>72.489999999999995</v>
      </c>
      <c r="AQ26">
        <v>75.099999999999994</v>
      </c>
      <c r="AR26">
        <v>76.56</v>
      </c>
      <c r="AS26">
        <v>81.63</v>
      </c>
      <c r="AT26">
        <v>90.62</v>
      </c>
    </row>
    <row r="27" spans="1:46">
      <c r="A27" s="6" t="s">
        <v>30</v>
      </c>
      <c r="B27" s="7">
        <v>45.2</v>
      </c>
      <c r="C27" s="8">
        <v>47.3</v>
      </c>
      <c r="D27" s="7">
        <v>51.2</v>
      </c>
      <c r="E27" s="8">
        <v>53</v>
      </c>
      <c r="F27" s="7">
        <v>56</v>
      </c>
      <c r="G27" s="8">
        <v>57.1</v>
      </c>
      <c r="H27" s="7">
        <v>58.3</v>
      </c>
      <c r="I27" s="8">
        <v>60</v>
      </c>
      <c r="J27" s="7">
        <v>61.7</v>
      </c>
      <c r="K27" s="8">
        <v>62.7</v>
      </c>
      <c r="L27" s="7">
        <v>63.8</v>
      </c>
      <c r="M27" s="8">
        <v>65.099999999999994</v>
      </c>
      <c r="N27" s="7">
        <v>66.3</v>
      </c>
      <c r="O27" s="8">
        <v>67.599999999999994</v>
      </c>
      <c r="P27" s="7">
        <v>69.5</v>
      </c>
      <c r="Q27" s="8">
        <v>70.8</v>
      </c>
      <c r="R27" s="7">
        <v>74.099999999999994</v>
      </c>
      <c r="S27" s="8">
        <v>76.3</v>
      </c>
      <c r="T27" s="7">
        <v>80.5</v>
      </c>
      <c r="U27" s="14">
        <v>85.7</v>
      </c>
      <c r="V27" t="s">
        <v>20</v>
      </c>
      <c r="Z27">
        <v>4</v>
      </c>
      <c r="AA27">
        <v>46.41</v>
      </c>
      <c r="AB27">
        <v>48.1</v>
      </c>
      <c r="AC27">
        <v>52.22</v>
      </c>
      <c r="AD27">
        <v>54.02</v>
      </c>
      <c r="AE27">
        <v>56.96</v>
      </c>
      <c r="AF27">
        <v>57.95</v>
      </c>
      <c r="AG27">
        <v>59.48</v>
      </c>
      <c r="AH27">
        <v>60.81</v>
      </c>
      <c r="AI27">
        <v>62.52</v>
      </c>
      <c r="AJ27">
        <v>64.3</v>
      </c>
      <c r="AK27">
        <v>64.88</v>
      </c>
      <c r="AL27">
        <v>66.33</v>
      </c>
      <c r="AM27">
        <v>67.84</v>
      </c>
      <c r="AN27">
        <v>69.540000000000006</v>
      </c>
      <c r="AO27">
        <v>70.55</v>
      </c>
      <c r="AP27">
        <v>72.430000000000007</v>
      </c>
      <c r="AQ27">
        <v>75.06</v>
      </c>
      <c r="AR27">
        <v>76.55</v>
      </c>
      <c r="AS27">
        <v>81.58</v>
      </c>
      <c r="AT27">
        <v>90.44</v>
      </c>
    </row>
    <row r="28" spans="1:46">
      <c r="A28" s="6" t="s">
        <v>22</v>
      </c>
      <c r="B28" s="7">
        <v>45.1</v>
      </c>
      <c r="C28" s="8">
        <v>47.1</v>
      </c>
      <c r="D28" s="7">
        <v>51</v>
      </c>
      <c r="E28" s="8">
        <v>52.8</v>
      </c>
      <c r="F28" s="7">
        <v>55.8</v>
      </c>
      <c r="G28" s="8">
        <v>56.9</v>
      </c>
      <c r="H28" s="7">
        <v>58.1</v>
      </c>
      <c r="I28" s="8">
        <v>59.7</v>
      </c>
      <c r="J28" s="7">
        <v>61.4</v>
      </c>
      <c r="K28" s="8">
        <v>62.4</v>
      </c>
      <c r="L28" s="7">
        <v>63.6</v>
      </c>
      <c r="M28" s="8">
        <v>64.900000000000006</v>
      </c>
      <c r="N28" s="7">
        <v>66.099999999999994</v>
      </c>
      <c r="O28" s="8">
        <v>67.3</v>
      </c>
      <c r="P28" s="7">
        <v>69.3</v>
      </c>
      <c r="Q28" s="8">
        <v>70.8</v>
      </c>
      <c r="R28" s="7">
        <v>74</v>
      </c>
      <c r="S28" s="8">
        <v>76.3</v>
      </c>
      <c r="T28" s="7">
        <v>80.5</v>
      </c>
      <c r="U28" s="14">
        <v>85.5</v>
      </c>
      <c r="V28" t="s">
        <v>20</v>
      </c>
      <c r="Z28">
        <v>4.08</v>
      </c>
      <c r="AA28">
        <v>46.39</v>
      </c>
      <c r="AB28">
        <v>48.09</v>
      </c>
      <c r="AC28">
        <v>52.21</v>
      </c>
      <c r="AD28">
        <v>54.03</v>
      </c>
      <c r="AE28">
        <v>56.98</v>
      </c>
      <c r="AF28">
        <v>57.97</v>
      </c>
      <c r="AG28">
        <v>59.49</v>
      </c>
      <c r="AH28">
        <v>60.83</v>
      </c>
      <c r="AI28">
        <v>62.54</v>
      </c>
      <c r="AJ28">
        <v>64.290000000000006</v>
      </c>
      <c r="AK28">
        <v>64.88</v>
      </c>
      <c r="AL28">
        <v>66.319999999999993</v>
      </c>
      <c r="AM28">
        <v>67.81</v>
      </c>
      <c r="AN28">
        <v>69.5</v>
      </c>
      <c r="AO28">
        <v>70.53</v>
      </c>
      <c r="AP28">
        <v>72.37</v>
      </c>
      <c r="AQ28">
        <v>75.03</v>
      </c>
      <c r="AR28">
        <v>76.540000000000006</v>
      </c>
      <c r="AS28">
        <v>81.53</v>
      </c>
      <c r="AT28">
        <v>90.27</v>
      </c>
    </row>
    <row r="29" spans="1:46">
      <c r="A29" s="6" t="s">
        <v>23</v>
      </c>
      <c r="B29" s="7">
        <v>44.9</v>
      </c>
      <c r="C29" s="8">
        <v>47</v>
      </c>
      <c r="D29" s="7">
        <v>50.8</v>
      </c>
      <c r="E29" s="8">
        <v>52.6</v>
      </c>
      <c r="F29" s="7">
        <v>55.6</v>
      </c>
      <c r="G29" s="8">
        <v>56.7</v>
      </c>
      <c r="H29" s="7">
        <v>57.8</v>
      </c>
      <c r="I29" s="8">
        <v>59.5</v>
      </c>
      <c r="J29" s="7">
        <v>61.1</v>
      </c>
      <c r="K29" s="8">
        <v>62.1</v>
      </c>
      <c r="L29" s="7">
        <v>63.4</v>
      </c>
      <c r="M29" s="8">
        <v>64.7</v>
      </c>
      <c r="N29" s="7">
        <v>65.8</v>
      </c>
      <c r="O29" s="8">
        <v>67.099999999999994</v>
      </c>
      <c r="P29" s="7">
        <v>69.2</v>
      </c>
      <c r="Q29" s="8">
        <v>70.7</v>
      </c>
      <c r="R29" s="7">
        <v>73.900000000000006</v>
      </c>
      <c r="S29" s="8">
        <v>76.3</v>
      </c>
      <c r="T29" s="7">
        <v>80.400000000000006</v>
      </c>
      <c r="U29" s="14">
        <v>85.3</v>
      </c>
      <c r="V29" t="s">
        <v>20</v>
      </c>
      <c r="Z29">
        <v>4.17</v>
      </c>
      <c r="AA29">
        <v>46.38</v>
      </c>
      <c r="AB29">
        <v>48.08</v>
      </c>
      <c r="AC29">
        <v>52.21</v>
      </c>
      <c r="AD29">
        <v>54.03</v>
      </c>
      <c r="AE29">
        <v>56.99</v>
      </c>
      <c r="AF29">
        <v>57.99</v>
      </c>
      <c r="AG29">
        <v>59.5</v>
      </c>
      <c r="AH29">
        <v>60.85</v>
      </c>
      <c r="AI29">
        <v>62.56</v>
      </c>
      <c r="AJ29">
        <v>64.28</v>
      </c>
      <c r="AK29">
        <v>64.88</v>
      </c>
      <c r="AL29">
        <v>66.31</v>
      </c>
      <c r="AM29">
        <v>67.78</v>
      </c>
      <c r="AN29">
        <v>69.459999999999994</v>
      </c>
      <c r="AO29">
        <v>70.52</v>
      </c>
      <c r="AP29">
        <v>72.319999999999993</v>
      </c>
      <c r="AQ29">
        <v>74.989999999999995</v>
      </c>
      <c r="AR29">
        <v>76.53</v>
      </c>
      <c r="AS29">
        <v>81.48</v>
      </c>
      <c r="AT29">
        <v>90.09</v>
      </c>
    </row>
    <row r="30" spans="1:46" ht="17" thickBot="1">
      <c r="A30" s="10" t="s">
        <v>24</v>
      </c>
      <c r="B30" s="11">
        <v>44.7</v>
      </c>
      <c r="C30" s="12">
        <v>46.8</v>
      </c>
      <c r="D30" s="11">
        <v>50.6</v>
      </c>
      <c r="E30" s="12">
        <v>52.3</v>
      </c>
      <c r="F30" s="11">
        <v>55.3</v>
      </c>
      <c r="G30" s="12">
        <v>56.4</v>
      </c>
      <c r="H30" s="11">
        <v>57.4</v>
      </c>
      <c r="I30" s="12">
        <v>59.2</v>
      </c>
      <c r="J30" s="11">
        <v>60.8</v>
      </c>
      <c r="K30" s="12">
        <v>61.8</v>
      </c>
      <c r="L30" s="11">
        <v>63.1</v>
      </c>
      <c r="M30" s="12">
        <v>64.5</v>
      </c>
      <c r="N30" s="11">
        <v>65.599999999999994</v>
      </c>
      <c r="O30" s="12">
        <v>66.8</v>
      </c>
      <c r="P30" s="11">
        <v>69</v>
      </c>
      <c r="Q30" s="12">
        <v>70.599999999999994</v>
      </c>
      <c r="R30" s="11">
        <v>73.900000000000006</v>
      </c>
      <c r="S30" s="12">
        <v>76.3</v>
      </c>
      <c r="T30" s="11">
        <v>80.5</v>
      </c>
      <c r="U30" s="15">
        <v>85.1</v>
      </c>
      <c r="V30" t="s">
        <v>20</v>
      </c>
      <c r="Z30">
        <v>4.25</v>
      </c>
      <c r="AA30">
        <v>46.36</v>
      </c>
      <c r="AB30">
        <v>48.08</v>
      </c>
      <c r="AC30">
        <v>52.2</v>
      </c>
      <c r="AD30">
        <v>54.02</v>
      </c>
      <c r="AE30">
        <v>57</v>
      </c>
      <c r="AF30">
        <v>58.01</v>
      </c>
      <c r="AG30">
        <v>59.51</v>
      </c>
      <c r="AH30">
        <v>60.87</v>
      </c>
      <c r="AI30">
        <v>62.57</v>
      </c>
      <c r="AJ30">
        <v>64.27</v>
      </c>
      <c r="AK30">
        <v>64.88</v>
      </c>
      <c r="AL30">
        <v>66.3</v>
      </c>
      <c r="AM30">
        <v>67.760000000000005</v>
      </c>
      <c r="AN30">
        <v>69.42</v>
      </c>
      <c r="AO30">
        <v>70.5</v>
      </c>
      <c r="AP30">
        <v>72.260000000000005</v>
      </c>
      <c r="AQ30">
        <v>74.959999999999994</v>
      </c>
      <c r="AR30">
        <v>76.52</v>
      </c>
      <c r="AS30">
        <v>81.430000000000007</v>
      </c>
      <c r="AT30">
        <v>89.92</v>
      </c>
    </row>
    <row r="31" spans="1:46">
      <c r="A31" s="6" t="s">
        <v>31</v>
      </c>
      <c r="B31" s="7">
        <v>44.5</v>
      </c>
      <c r="C31" s="8">
        <v>46.7</v>
      </c>
      <c r="D31" s="7">
        <v>50.4</v>
      </c>
      <c r="E31" s="8">
        <v>52.1</v>
      </c>
      <c r="F31" s="7">
        <v>55</v>
      </c>
      <c r="G31" s="8">
        <v>56</v>
      </c>
      <c r="H31" s="7">
        <v>57.1</v>
      </c>
      <c r="I31" s="8">
        <v>58.8</v>
      </c>
      <c r="J31" s="7">
        <v>60.5</v>
      </c>
      <c r="K31" s="8">
        <v>61.4</v>
      </c>
      <c r="L31" s="7">
        <v>62.8</v>
      </c>
      <c r="M31" s="8">
        <v>64.2</v>
      </c>
      <c r="N31" s="7">
        <v>65.400000000000006</v>
      </c>
      <c r="O31" s="8">
        <v>66.599999999999994</v>
      </c>
      <c r="P31" s="7">
        <v>68.900000000000006</v>
      </c>
      <c r="Q31" s="8">
        <v>70.599999999999994</v>
      </c>
      <c r="R31" s="7">
        <v>73.900000000000006</v>
      </c>
      <c r="S31" s="8">
        <v>76.3</v>
      </c>
      <c r="T31" s="7">
        <v>80.5</v>
      </c>
      <c r="U31" s="14">
        <v>85</v>
      </c>
      <c r="V31" t="s">
        <v>20</v>
      </c>
      <c r="Z31">
        <v>4.33</v>
      </c>
      <c r="AA31">
        <v>46.34</v>
      </c>
      <c r="AB31">
        <v>48.07</v>
      </c>
      <c r="AC31">
        <v>52.19</v>
      </c>
      <c r="AD31">
        <v>54.02</v>
      </c>
      <c r="AE31">
        <v>57.01</v>
      </c>
      <c r="AF31">
        <v>58.02</v>
      </c>
      <c r="AG31">
        <v>59.52</v>
      </c>
      <c r="AH31">
        <v>60.88</v>
      </c>
      <c r="AI31">
        <v>62.59</v>
      </c>
      <c r="AJ31">
        <v>64.260000000000005</v>
      </c>
      <c r="AK31">
        <v>64.88</v>
      </c>
      <c r="AL31">
        <v>66.290000000000006</v>
      </c>
      <c r="AM31">
        <v>67.73</v>
      </c>
      <c r="AN31">
        <v>69.38</v>
      </c>
      <c r="AO31">
        <v>70.48</v>
      </c>
      <c r="AP31">
        <v>72.2</v>
      </c>
      <c r="AQ31">
        <v>74.930000000000007</v>
      </c>
      <c r="AR31">
        <v>76.5</v>
      </c>
      <c r="AS31">
        <v>81.38</v>
      </c>
      <c r="AT31">
        <v>89.75</v>
      </c>
    </row>
    <row r="32" spans="1:46">
      <c r="A32" s="6" t="s">
        <v>22</v>
      </c>
      <c r="B32" s="7">
        <v>44.3</v>
      </c>
      <c r="C32" s="8">
        <v>46.5</v>
      </c>
      <c r="D32" s="7">
        <v>50.1</v>
      </c>
      <c r="E32" s="8">
        <v>51.8</v>
      </c>
      <c r="F32" s="7">
        <v>54.6</v>
      </c>
      <c r="G32" s="8">
        <v>55.7</v>
      </c>
      <c r="H32" s="7">
        <v>56.7</v>
      </c>
      <c r="I32" s="8">
        <v>58.5</v>
      </c>
      <c r="J32" s="7">
        <v>60.1</v>
      </c>
      <c r="K32" s="8">
        <v>61</v>
      </c>
      <c r="L32" s="7">
        <v>62.5</v>
      </c>
      <c r="M32" s="8">
        <v>64</v>
      </c>
      <c r="N32" s="7">
        <v>65.099999999999994</v>
      </c>
      <c r="O32" s="8">
        <v>66.3</v>
      </c>
      <c r="P32" s="7">
        <v>68.7</v>
      </c>
      <c r="Q32" s="8">
        <v>70.5</v>
      </c>
      <c r="R32" s="7">
        <v>73.8</v>
      </c>
      <c r="S32" s="8">
        <v>76.3</v>
      </c>
      <c r="T32" s="7">
        <v>80.5</v>
      </c>
      <c r="U32" s="14">
        <v>84.8</v>
      </c>
      <c r="V32" t="s">
        <v>20</v>
      </c>
      <c r="Z32">
        <v>4.42</v>
      </c>
      <c r="AA32">
        <v>46.32</v>
      </c>
      <c r="AB32">
        <v>48.06</v>
      </c>
      <c r="AC32">
        <v>52.18</v>
      </c>
      <c r="AD32">
        <v>54.02</v>
      </c>
      <c r="AE32">
        <v>57.01</v>
      </c>
      <c r="AF32">
        <v>58.03</v>
      </c>
      <c r="AG32">
        <v>59.52</v>
      </c>
      <c r="AH32">
        <v>60.89</v>
      </c>
      <c r="AI32">
        <v>62.6</v>
      </c>
      <c r="AJ32">
        <v>64.25</v>
      </c>
      <c r="AK32">
        <v>64.88</v>
      </c>
      <c r="AL32">
        <v>66.28</v>
      </c>
      <c r="AM32">
        <v>67.7</v>
      </c>
      <c r="AN32">
        <v>69.34</v>
      </c>
      <c r="AO32">
        <v>70.459999999999994</v>
      </c>
      <c r="AP32">
        <v>72.150000000000006</v>
      </c>
      <c r="AQ32">
        <v>74.89</v>
      </c>
      <c r="AR32">
        <v>76.489999999999995</v>
      </c>
      <c r="AS32">
        <v>81.34</v>
      </c>
      <c r="AT32">
        <v>89.59</v>
      </c>
    </row>
    <row r="33" spans="1:46">
      <c r="A33" s="6" t="s">
        <v>23</v>
      </c>
      <c r="B33" s="7">
        <v>44</v>
      </c>
      <c r="C33" s="8">
        <v>46.3</v>
      </c>
      <c r="D33" s="7">
        <v>49.9</v>
      </c>
      <c r="E33" s="8">
        <v>51.5</v>
      </c>
      <c r="F33" s="7">
        <v>54.3</v>
      </c>
      <c r="G33" s="8">
        <v>55.3</v>
      </c>
      <c r="H33" s="7">
        <v>56.3</v>
      </c>
      <c r="I33" s="8">
        <v>58.1</v>
      </c>
      <c r="J33" s="7">
        <v>59.7</v>
      </c>
      <c r="K33" s="8">
        <v>60.6</v>
      </c>
      <c r="L33" s="7">
        <v>62.2</v>
      </c>
      <c r="M33" s="8">
        <v>63.7</v>
      </c>
      <c r="N33" s="7">
        <v>64.900000000000006</v>
      </c>
      <c r="O33" s="8">
        <v>66</v>
      </c>
      <c r="P33" s="7">
        <v>68.5</v>
      </c>
      <c r="Q33" s="8">
        <v>70.5</v>
      </c>
      <c r="R33" s="7">
        <v>73.8</v>
      </c>
      <c r="S33" s="8">
        <v>76.3</v>
      </c>
      <c r="T33" s="7">
        <v>80.599999999999994</v>
      </c>
      <c r="U33" s="14">
        <v>84.8</v>
      </c>
      <c r="V33" t="s">
        <v>20</v>
      </c>
      <c r="Z33">
        <v>4.5</v>
      </c>
      <c r="AA33">
        <v>46.3</v>
      </c>
      <c r="AB33">
        <v>48.05</v>
      </c>
      <c r="AC33">
        <v>52.17</v>
      </c>
      <c r="AD33">
        <v>54.01</v>
      </c>
      <c r="AE33">
        <v>57.02</v>
      </c>
      <c r="AF33">
        <v>58.04</v>
      </c>
      <c r="AG33">
        <v>59.52</v>
      </c>
      <c r="AH33">
        <v>60.9</v>
      </c>
      <c r="AI33">
        <v>62.61</v>
      </c>
      <c r="AJ33">
        <v>64.23</v>
      </c>
      <c r="AK33">
        <v>64.87</v>
      </c>
      <c r="AL33">
        <v>66.27</v>
      </c>
      <c r="AM33">
        <v>67.67</v>
      </c>
      <c r="AN33">
        <v>69.290000000000006</v>
      </c>
      <c r="AO33">
        <v>70.44</v>
      </c>
      <c r="AP33">
        <v>72.099999999999994</v>
      </c>
      <c r="AQ33">
        <v>74.86</v>
      </c>
      <c r="AR33">
        <v>76.48</v>
      </c>
      <c r="AS33">
        <v>81.290000000000006</v>
      </c>
      <c r="AT33">
        <v>89.42</v>
      </c>
    </row>
    <row r="34" spans="1:46" ht="17" thickBot="1">
      <c r="A34" s="10" t="s">
        <v>24</v>
      </c>
      <c r="B34" s="11">
        <v>43.8</v>
      </c>
      <c r="C34" s="12">
        <v>46.1</v>
      </c>
      <c r="D34" s="11">
        <v>49.6</v>
      </c>
      <c r="E34" s="12">
        <v>51.2</v>
      </c>
      <c r="F34" s="11">
        <v>53.9</v>
      </c>
      <c r="G34" s="12">
        <v>54.9</v>
      </c>
      <c r="H34" s="11">
        <v>55.9</v>
      </c>
      <c r="I34" s="12">
        <v>57.7</v>
      </c>
      <c r="J34" s="11">
        <v>59.3</v>
      </c>
      <c r="K34" s="12">
        <v>60.2</v>
      </c>
      <c r="L34" s="11">
        <v>61.9</v>
      </c>
      <c r="M34" s="12">
        <v>63.4</v>
      </c>
      <c r="N34" s="11">
        <v>64.599999999999994</v>
      </c>
      <c r="O34" s="12">
        <v>65.7</v>
      </c>
      <c r="P34" s="11">
        <v>68.3</v>
      </c>
      <c r="Q34" s="12">
        <v>70.5</v>
      </c>
      <c r="R34" s="11">
        <v>73.8</v>
      </c>
      <c r="S34" s="12">
        <v>76.400000000000006</v>
      </c>
      <c r="T34" s="11">
        <v>80.599999999999994</v>
      </c>
      <c r="U34" s="15">
        <v>84.7</v>
      </c>
      <c r="V34" t="s">
        <v>20</v>
      </c>
      <c r="Z34">
        <v>4.58</v>
      </c>
      <c r="AA34">
        <v>46.28</v>
      </c>
      <c r="AB34">
        <v>48.04</v>
      </c>
      <c r="AC34">
        <v>52.15</v>
      </c>
      <c r="AD34">
        <v>54</v>
      </c>
      <c r="AE34">
        <v>57.02</v>
      </c>
      <c r="AF34">
        <v>58.05</v>
      </c>
      <c r="AG34">
        <v>59.52</v>
      </c>
      <c r="AH34">
        <v>60.9</v>
      </c>
      <c r="AI34">
        <v>62.61</v>
      </c>
      <c r="AJ34">
        <v>64.22</v>
      </c>
      <c r="AK34">
        <v>64.86</v>
      </c>
      <c r="AL34">
        <v>66.25</v>
      </c>
      <c r="AM34">
        <v>67.64</v>
      </c>
      <c r="AN34">
        <v>69.25</v>
      </c>
      <c r="AO34">
        <v>70.42</v>
      </c>
      <c r="AP34">
        <v>72.040000000000006</v>
      </c>
      <c r="AQ34">
        <v>74.83</v>
      </c>
      <c r="AR34">
        <v>76.47</v>
      </c>
      <c r="AS34">
        <v>81.25</v>
      </c>
      <c r="AT34">
        <v>89.26</v>
      </c>
    </row>
    <row r="35" spans="1:46">
      <c r="A35" s="6" t="s">
        <v>32</v>
      </c>
      <c r="B35" s="7">
        <v>43.6</v>
      </c>
      <c r="C35" s="8">
        <v>45.9</v>
      </c>
      <c r="D35" s="7">
        <v>49.3</v>
      </c>
      <c r="E35" s="8">
        <v>50.9</v>
      </c>
      <c r="F35" s="7">
        <v>53.5</v>
      </c>
      <c r="G35" s="8">
        <v>54.5</v>
      </c>
      <c r="H35" s="7">
        <v>55.4</v>
      </c>
      <c r="I35" s="8">
        <v>57.3</v>
      </c>
      <c r="J35" s="7">
        <v>58.9</v>
      </c>
      <c r="K35" s="8">
        <v>59.7</v>
      </c>
      <c r="L35" s="7">
        <v>61.5</v>
      </c>
      <c r="M35" s="8">
        <v>63.1</v>
      </c>
      <c r="N35" s="7">
        <v>64.3</v>
      </c>
      <c r="O35" s="8">
        <v>65.400000000000006</v>
      </c>
      <c r="P35" s="7">
        <v>68.099999999999994</v>
      </c>
      <c r="Q35" s="8">
        <v>70.400000000000006</v>
      </c>
      <c r="R35" s="7">
        <v>73.7</v>
      </c>
      <c r="S35" s="8">
        <v>76.400000000000006</v>
      </c>
      <c r="T35" s="7">
        <v>80.7</v>
      </c>
      <c r="U35" s="14">
        <v>84.7</v>
      </c>
      <c r="V35" t="s">
        <v>20</v>
      </c>
      <c r="Z35">
        <v>4.67</v>
      </c>
      <c r="AA35">
        <v>46.26</v>
      </c>
      <c r="AB35">
        <v>48.03</v>
      </c>
      <c r="AC35">
        <v>52.14</v>
      </c>
      <c r="AD35">
        <v>53.99</v>
      </c>
      <c r="AE35">
        <v>57.02</v>
      </c>
      <c r="AF35">
        <v>58.05</v>
      </c>
      <c r="AG35">
        <v>59.52</v>
      </c>
      <c r="AH35">
        <v>60.91</v>
      </c>
      <c r="AI35">
        <v>62.62</v>
      </c>
      <c r="AJ35">
        <v>64.2</v>
      </c>
      <c r="AK35">
        <v>64.849999999999994</v>
      </c>
      <c r="AL35">
        <v>66.239999999999995</v>
      </c>
      <c r="AM35">
        <v>67.61</v>
      </c>
      <c r="AN35">
        <v>69.209999999999994</v>
      </c>
      <c r="AO35">
        <v>70.400000000000006</v>
      </c>
      <c r="AP35">
        <v>71.989999999999995</v>
      </c>
      <c r="AQ35">
        <v>74.8</v>
      </c>
      <c r="AR35">
        <v>76.459999999999994</v>
      </c>
      <c r="AS35">
        <v>81.209999999999994</v>
      </c>
      <c r="AT35">
        <v>89.11</v>
      </c>
    </row>
    <row r="36" spans="1:46">
      <c r="A36" s="6" t="s">
        <v>22</v>
      </c>
      <c r="B36" s="7">
        <v>43.3</v>
      </c>
      <c r="C36" s="8">
        <v>45.7</v>
      </c>
      <c r="D36" s="7">
        <v>49</v>
      </c>
      <c r="E36" s="8">
        <v>50.5</v>
      </c>
      <c r="F36" s="7">
        <v>53</v>
      </c>
      <c r="G36" s="8">
        <v>54.1</v>
      </c>
      <c r="H36" s="7">
        <v>54.9</v>
      </c>
      <c r="I36" s="8">
        <v>56.8</v>
      </c>
      <c r="J36" s="7">
        <v>58.4</v>
      </c>
      <c r="K36" s="8">
        <v>59.2</v>
      </c>
      <c r="L36" s="7">
        <v>61.2</v>
      </c>
      <c r="M36" s="8">
        <v>62.7</v>
      </c>
      <c r="N36" s="7">
        <v>64</v>
      </c>
      <c r="O36" s="8">
        <v>65.099999999999994</v>
      </c>
      <c r="P36" s="7">
        <v>67.900000000000006</v>
      </c>
      <c r="Q36" s="8">
        <v>70.400000000000006</v>
      </c>
      <c r="R36" s="7">
        <v>73.7</v>
      </c>
      <c r="S36" s="8">
        <v>76.400000000000006</v>
      </c>
      <c r="T36" s="7">
        <v>80.8</v>
      </c>
      <c r="U36" s="14">
        <v>84.7</v>
      </c>
      <c r="V36" t="s">
        <v>20</v>
      </c>
      <c r="Z36">
        <v>4.75</v>
      </c>
      <c r="AA36">
        <v>46.24</v>
      </c>
      <c r="AB36">
        <v>48.01</v>
      </c>
      <c r="AC36">
        <v>52.12</v>
      </c>
      <c r="AD36">
        <v>53.98</v>
      </c>
      <c r="AE36">
        <v>57.02</v>
      </c>
      <c r="AF36">
        <v>58.05</v>
      </c>
      <c r="AG36">
        <v>59.51</v>
      </c>
      <c r="AH36">
        <v>60.91</v>
      </c>
      <c r="AI36">
        <v>62.62</v>
      </c>
      <c r="AJ36">
        <v>64.180000000000007</v>
      </c>
      <c r="AK36">
        <v>64.84</v>
      </c>
      <c r="AL36">
        <v>66.22</v>
      </c>
      <c r="AM36">
        <v>67.569999999999993</v>
      </c>
      <c r="AN36">
        <v>69.16</v>
      </c>
      <c r="AO36">
        <v>70.38</v>
      </c>
      <c r="AP36">
        <v>71.94</v>
      </c>
      <c r="AQ36">
        <v>74.760000000000005</v>
      </c>
      <c r="AR36">
        <v>76.45</v>
      </c>
      <c r="AS36">
        <v>81.17</v>
      </c>
      <c r="AT36">
        <v>88.95</v>
      </c>
    </row>
    <row r="37" spans="1:46">
      <c r="A37" s="6" t="s">
        <v>23</v>
      </c>
      <c r="B37" s="7">
        <v>43</v>
      </c>
      <c r="C37" s="8">
        <v>45.4</v>
      </c>
      <c r="D37" s="7">
        <v>48.7</v>
      </c>
      <c r="E37" s="8">
        <v>50.2</v>
      </c>
      <c r="F37" s="7">
        <v>52.6</v>
      </c>
      <c r="G37" s="8">
        <v>53.6</v>
      </c>
      <c r="H37" s="7">
        <v>54.4</v>
      </c>
      <c r="I37" s="8">
        <v>56.4</v>
      </c>
      <c r="J37" s="7">
        <v>57.9</v>
      </c>
      <c r="K37" s="8">
        <v>58.7</v>
      </c>
      <c r="L37" s="7">
        <v>60.8</v>
      </c>
      <c r="M37" s="8">
        <v>62.4</v>
      </c>
      <c r="N37" s="7">
        <v>63.7</v>
      </c>
      <c r="O37" s="8">
        <v>64.8</v>
      </c>
      <c r="P37" s="7">
        <v>67.7</v>
      </c>
      <c r="Q37" s="8">
        <v>70.400000000000006</v>
      </c>
      <c r="R37" s="7">
        <v>73.7</v>
      </c>
      <c r="S37" s="8">
        <v>76.400000000000006</v>
      </c>
      <c r="T37" s="7">
        <v>80.900000000000006</v>
      </c>
      <c r="U37" s="14">
        <v>84.8</v>
      </c>
      <c r="V37" t="s">
        <v>20</v>
      </c>
      <c r="Z37">
        <v>4.83</v>
      </c>
      <c r="AA37">
        <v>46.21</v>
      </c>
      <c r="AB37">
        <v>48</v>
      </c>
      <c r="AC37">
        <v>52.11</v>
      </c>
      <c r="AD37">
        <v>53.97</v>
      </c>
      <c r="AE37">
        <v>57.01</v>
      </c>
      <c r="AF37">
        <v>58.05</v>
      </c>
      <c r="AG37">
        <v>59.5</v>
      </c>
      <c r="AH37">
        <v>60.9</v>
      </c>
      <c r="AI37">
        <v>62.62</v>
      </c>
      <c r="AJ37">
        <v>64.150000000000006</v>
      </c>
      <c r="AK37">
        <v>64.83</v>
      </c>
      <c r="AL37">
        <v>66.2</v>
      </c>
      <c r="AM37">
        <v>67.540000000000006</v>
      </c>
      <c r="AN37">
        <v>69.12</v>
      </c>
      <c r="AO37">
        <v>70.349999999999994</v>
      </c>
      <c r="AP37">
        <v>71.89</v>
      </c>
      <c r="AQ37">
        <v>74.73</v>
      </c>
      <c r="AR37">
        <v>76.44</v>
      </c>
      <c r="AS37">
        <v>81.13</v>
      </c>
      <c r="AT37">
        <v>88.8</v>
      </c>
    </row>
    <row r="38" spans="1:46" ht="17" thickBot="1">
      <c r="A38" s="10" t="s">
        <v>24</v>
      </c>
      <c r="B38" s="11">
        <v>42.8</v>
      </c>
      <c r="C38" s="12">
        <v>45.2</v>
      </c>
      <c r="D38" s="11">
        <v>48.4</v>
      </c>
      <c r="E38" s="12">
        <v>49.8</v>
      </c>
      <c r="F38" s="11">
        <v>52.1</v>
      </c>
      <c r="G38" s="12">
        <v>53.1</v>
      </c>
      <c r="H38" s="11">
        <v>53.8</v>
      </c>
      <c r="I38" s="12">
        <v>55.8</v>
      </c>
      <c r="J38" s="11">
        <v>57.3</v>
      </c>
      <c r="K38" s="12">
        <v>58.2</v>
      </c>
      <c r="L38" s="11">
        <v>60.3</v>
      </c>
      <c r="M38" s="12">
        <v>62</v>
      </c>
      <c r="N38" s="11">
        <v>63.4</v>
      </c>
      <c r="O38" s="12">
        <v>64.5</v>
      </c>
      <c r="P38" s="11">
        <v>67.5</v>
      </c>
      <c r="Q38" s="12">
        <v>70.5</v>
      </c>
      <c r="R38" s="11">
        <v>73.7</v>
      </c>
      <c r="S38" s="12">
        <v>76.5</v>
      </c>
      <c r="T38" s="11">
        <v>81</v>
      </c>
      <c r="U38" s="15">
        <v>84.9</v>
      </c>
      <c r="V38" t="s">
        <v>20</v>
      </c>
      <c r="Z38">
        <v>4.92</v>
      </c>
      <c r="AA38">
        <v>46.19</v>
      </c>
      <c r="AB38">
        <v>47.98</v>
      </c>
      <c r="AC38">
        <v>52.09</v>
      </c>
      <c r="AD38">
        <v>53.95</v>
      </c>
      <c r="AE38">
        <v>57.01</v>
      </c>
      <c r="AF38">
        <v>58.05</v>
      </c>
      <c r="AG38">
        <v>59.49</v>
      </c>
      <c r="AH38">
        <v>60.9</v>
      </c>
      <c r="AI38">
        <v>62.62</v>
      </c>
      <c r="AJ38">
        <v>64.13</v>
      </c>
      <c r="AK38">
        <v>64.819999999999993</v>
      </c>
      <c r="AL38">
        <v>66.180000000000007</v>
      </c>
      <c r="AM38">
        <v>67.5</v>
      </c>
      <c r="AN38">
        <v>69.069999999999993</v>
      </c>
      <c r="AO38">
        <v>70.33</v>
      </c>
      <c r="AP38">
        <v>71.84</v>
      </c>
      <c r="AQ38">
        <v>74.7</v>
      </c>
      <c r="AR38">
        <v>76.430000000000007</v>
      </c>
      <c r="AS38">
        <v>81.09</v>
      </c>
      <c r="AT38">
        <v>88.65</v>
      </c>
    </row>
    <row r="39" spans="1:46">
      <c r="A39" s="6" t="s">
        <v>33</v>
      </c>
      <c r="B39" s="7">
        <v>42.5</v>
      </c>
      <c r="C39" s="8">
        <v>44.9</v>
      </c>
      <c r="D39" s="7">
        <v>48</v>
      </c>
      <c r="E39" s="8">
        <v>49.4</v>
      </c>
      <c r="F39" s="7">
        <v>51.6</v>
      </c>
      <c r="G39" s="8">
        <v>52.5</v>
      </c>
      <c r="H39" s="7">
        <v>53.2</v>
      </c>
      <c r="I39" s="8">
        <v>55.3</v>
      </c>
      <c r="J39" s="7">
        <v>56.8</v>
      </c>
      <c r="K39" s="8">
        <v>57.7</v>
      </c>
      <c r="L39" s="7">
        <v>59.9</v>
      </c>
      <c r="M39" s="8">
        <v>61.6</v>
      </c>
      <c r="N39" s="7">
        <v>63.1</v>
      </c>
      <c r="O39" s="8">
        <v>64.2</v>
      </c>
      <c r="P39" s="7">
        <v>67.3</v>
      </c>
      <c r="Q39" s="8">
        <v>70.5</v>
      </c>
      <c r="R39" s="7">
        <v>73.7</v>
      </c>
      <c r="S39" s="8">
        <v>76.5</v>
      </c>
      <c r="T39" s="7">
        <v>81.099999999999994</v>
      </c>
      <c r="U39" s="14">
        <v>85</v>
      </c>
      <c r="V39" t="s">
        <v>20</v>
      </c>
      <c r="Z39">
        <v>5</v>
      </c>
      <c r="AA39">
        <v>46.17</v>
      </c>
      <c r="AB39">
        <v>47.97</v>
      </c>
      <c r="AC39">
        <v>52.07</v>
      </c>
      <c r="AD39">
        <v>53.94</v>
      </c>
      <c r="AE39">
        <v>57</v>
      </c>
      <c r="AF39">
        <v>58.05</v>
      </c>
      <c r="AG39">
        <v>59.48</v>
      </c>
      <c r="AH39">
        <v>60.9</v>
      </c>
      <c r="AI39">
        <v>62.61</v>
      </c>
      <c r="AJ39">
        <v>64.099999999999994</v>
      </c>
      <c r="AK39">
        <v>64.8</v>
      </c>
      <c r="AL39">
        <v>66.16</v>
      </c>
      <c r="AM39">
        <v>67.47</v>
      </c>
      <c r="AN39">
        <v>69.02</v>
      </c>
      <c r="AO39">
        <v>70.31</v>
      </c>
      <c r="AP39">
        <v>71.790000000000006</v>
      </c>
      <c r="AQ39">
        <v>74.67</v>
      </c>
      <c r="AR39">
        <v>76.430000000000007</v>
      </c>
      <c r="AS39">
        <v>81.05</v>
      </c>
      <c r="AT39">
        <v>88.51</v>
      </c>
    </row>
    <row r="40" spans="1:46">
      <c r="A40" s="6" t="s">
        <v>22</v>
      </c>
      <c r="B40" s="7">
        <v>42.2</v>
      </c>
      <c r="C40" s="8">
        <v>44.7</v>
      </c>
      <c r="D40" s="7">
        <v>47.7</v>
      </c>
      <c r="E40" s="8">
        <v>48.9</v>
      </c>
      <c r="F40" s="7">
        <v>51</v>
      </c>
      <c r="G40" s="8">
        <v>52</v>
      </c>
      <c r="H40" s="7">
        <v>52.6</v>
      </c>
      <c r="I40" s="8">
        <v>54.7</v>
      </c>
      <c r="J40" s="7">
        <v>56.2</v>
      </c>
      <c r="K40" s="8">
        <v>57.1</v>
      </c>
      <c r="L40" s="7">
        <v>59.5</v>
      </c>
      <c r="M40" s="8">
        <v>61.2</v>
      </c>
      <c r="N40" s="7">
        <v>62.8</v>
      </c>
      <c r="O40" s="8">
        <v>63.8</v>
      </c>
      <c r="P40" s="7">
        <v>67.099999999999994</v>
      </c>
      <c r="Q40" s="8">
        <v>70.5</v>
      </c>
      <c r="R40" s="7">
        <v>73.7</v>
      </c>
      <c r="S40" s="8">
        <v>76.599999999999994</v>
      </c>
      <c r="T40" s="7">
        <v>81.3</v>
      </c>
      <c r="U40" s="14">
        <v>85.2</v>
      </c>
      <c r="V40" t="s">
        <v>20</v>
      </c>
      <c r="Z40">
        <v>5.08</v>
      </c>
      <c r="AA40">
        <v>46.14</v>
      </c>
      <c r="AB40">
        <v>47.95</v>
      </c>
      <c r="AC40">
        <v>52.05</v>
      </c>
      <c r="AD40">
        <v>53.92</v>
      </c>
      <c r="AE40">
        <v>56.99</v>
      </c>
      <c r="AF40">
        <v>58.04</v>
      </c>
      <c r="AG40">
        <v>59.46</v>
      </c>
      <c r="AH40">
        <v>60.89</v>
      </c>
      <c r="AI40">
        <v>62.6</v>
      </c>
      <c r="AJ40">
        <v>64.069999999999993</v>
      </c>
      <c r="AK40">
        <v>64.78</v>
      </c>
      <c r="AL40">
        <v>66.14</v>
      </c>
      <c r="AM40">
        <v>67.430000000000007</v>
      </c>
      <c r="AN40">
        <v>68.97</v>
      </c>
      <c r="AO40">
        <v>70.28</v>
      </c>
      <c r="AP40">
        <v>71.75</v>
      </c>
      <c r="AQ40">
        <v>74.64</v>
      </c>
      <c r="AR40">
        <v>76.42</v>
      </c>
      <c r="AS40">
        <v>81.010000000000005</v>
      </c>
      <c r="AT40">
        <v>88.36</v>
      </c>
    </row>
    <row r="41" spans="1:46">
      <c r="A41" s="6" t="s">
        <v>23</v>
      </c>
      <c r="B41" s="7">
        <v>41.9</v>
      </c>
      <c r="C41" s="8">
        <v>44.4</v>
      </c>
      <c r="D41" s="7">
        <v>47.3</v>
      </c>
      <c r="E41" s="8">
        <v>48.5</v>
      </c>
      <c r="F41" s="7">
        <v>50.5</v>
      </c>
      <c r="G41" s="8">
        <v>51.4</v>
      </c>
      <c r="H41" s="7">
        <v>52</v>
      </c>
      <c r="I41" s="8">
        <v>54.2</v>
      </c>
      <c r="J41" s="7">
        <v>55.6</v>
      </c>
      <c r="K41" s="8">
        <v>56.5</v>
      </c>
      <c r="L41" s="7">
        <v>59</v>
      </c>
      <c r="M41" s="8">
        <v>60.8</v>
      </c>
      <c r="N41" s="7">
        <v>62.4</v>
      </c>
      <c r="O41" s="8">
        <v>63.5</v>
      </c>
      <c r="P41" s="7">
        <v>66.8</v>
      </c>
      <c r="Q41" s="8">
        <v>70.599999999999994</v>
      </c>
      <c r="R41" s="7">
        <v>73.7</v>
      </c>
      <c r="S41" s="8">
        <v>76.599999999999994</v>
      </c>
      <c r="T41" s="7">
        <v>81.400000000000006</v>
      </c>
      <c r="U41" s="14">
        <v>85.3</v>
      </c>
      <c r="V41" t="s">
        <v>20</v>
      </c>
      <c r="Z41">
        <v>5.17</v>
      </c>
      <c r="AA41">
        <v>46.11</v>
      </c>
      <c r="AB41">
        <v>47.94</v>
      </c>
      <c r="AC41">
        <v>52.03</v>
      </c>
      <c r="AD41">
        <v>53.9</v>
      </c>
      <c r="AE41">
        <v>56.97</v>
      </c>
      <c r="AF41">
        <v>58.03</v>
      </c>
      <c r="AG41">
        <v>59.44</v>
      </c>
      <c r="AH41">
        <v>60.88</v>
      </c>
      <c r="AI41">
        <v>62.59</v>
      </c>
      <c r="AJ41">
        <v>64.040000000000006</v>
      </c>
      <c r="AK41">
        <v>64.760000000000005</v>
      </c>
      <c r="AL41">
        <v>66.11</v>
      </c>
      <c r="AM41">
        <v>67.39</v>
      </c>
      <c r="AN41">
        <v>68.930000000000007</v>
      </c>
      <c r="AO41">
        <v>70.260000000000005</v>
      </c>
      <c r="AP41">
        <v>71.7</v>
      </c>
      <c r="AQ41">
        <v>74.61</v>
      </c>
      <c r="AR41">
        <v>76.41</v>
      </c>
      <c r="AS41">
        <v>80.98</v>
      </c>
      <c r="AT41">
        <v>88.22</v>
      </c>
    </row>
    <row r="42" spans="1:46" ht="17" thickBot="1">
      <c r="A42" s="10" t="s">
        <v>24</v>
      </c>
      <c r="B42" s="11">
        <v>41.6</v>
      </c>
      <c r="C42" s="12">
        <v>44.1</v>
      </c>
      <c r="D42" s="11">
        <v>46.9</v>
      </c>
      <c r="E42" s="12">
        <v>48</v>
      </c>
      <c r="F42" s="11">
        <v>49.9</v>
      </c>
      <c r="G42" s="12">
        <v>50.8</v>
      </c>
      <c r="H42" s="11">
        <v>51.4</v>
      </c>
      <c r="I42" s="12">
        <v>53.5</v>
      </c>
      <c r="J42" s="11">
        <v>54.9</v>
      </c>
      <c r="K42" s="12">
        <v>55.9</v>
      </c>
      <c r="L42" s="11">
        <v>58.5</v>
      </c>
      <c r="M42" s="12">
        <v>60.4</v>
      </c>
      <c r="N42" s="11">
        <v>62.1</v>
      </c>
      <c r="O42" s="12">
        <v>63.1</v>
      </c>
      <c r="P42" s="11">
        <v>66.599999999999994</v>
      </c>
      <c r="Q42" s="12">
        <v>70.599999999999994</v>
      </c>
      <c r="R42" s="11">
        <v>73.8</v>
      </c>
      <c r="S42" s="12">
        <v>76.7</v>
      </c>
      <c r="T42" s="11">
        <v>81.599999999999994</v>
      </c>
      <c r="U42" s="15">
        <v>85.6</v>
      </c>
      <c r="V42" t="s">
        <v>20</v>
      </c>
      <c r="Z42">
        <v>5.25</v>
      </c>
      <c r="AA42">
        <v>46.08</v>
      </c>
      <c r="AB42">
        <v>47.92</v>
      </c>
      <c r="AC42">
        <v>52.01</v>
      </c>
      <c r="AD42">
        <v>53.88</v>
      </c>
      <c r="AE42">
        <v>56.96</v>
      </c>
      <c r="AF42">
        <v>58.02</v>
      </c>
      <c r="AG42">
        <v>59.42</v>
      </c>
      <c r="AH42">
        <v>60.86</v>
      </c>
      <c r="AI42">
        <v>62.58</v>
      </c>
      <c r="AJ42">
        <v>64</v>
      </c>
      <c r="AK42">
        <v>64.739999999999995</v>
      </c>
      <c r="AL42">
        <v>66.09</v>
      </c>
      <c r="AM42">
        <v>67.36</v>
      </c>
      <c r="AN42">
        <v>68.88</v>
      </c>
      <c r="AO42">
        <v>70.23</v>
      </c>
      <c r="AP42">
        <v>71.650000000000006</v>
      </c>
      <c r="AQ42">
        <v>74.58</v>
      </c>
      <c r="AR42">
        <v>76.400000000000006</v>
      </c>
      <c r="AS42">
        <v>80.94</v>
      </c>
      <c r="AT42">
        <v>88.08</v>
      </c>
    </row>
    <row r="43" spans="1:46" ht="17" thickBot="1">
      <c r="A43" s="10" t="s">
        <v>34</v>
      </c>
      <c r="B43" s="11">
        <v>41.2</v>
      </c>
      <c r="C43" s="12">
        <v>43.8</v>
      </c>
      <c r="D43" s="11">
        <v>46.5</v>
      </c>
      <c r="E43" s="12">
        <v>47.6</v>
      </c>
      <c r="F43" s="11">
        <v>49.3</v>
      </c>
      <c r="G43" s="12">
        <v>50.1</v>
      </c>
      <c r="H43" s="11">
        <v>50.7</v>
      </c>
      <c r="I43" s="12">
        <v>52.9</v>
      </c>
      <c r="J43" s="11">
        <v>54.2</v>
      </c>
      <c r="K43" s="12">
        <v>55.2</v>
      </c>
      <c r="L43" s="11">
        <v>58</v>
      </c>
      <c r="M43" s="12">
        <v>59.9</v>
      </c>
      <c r="N43" s="11">
        <v>61.7</v>
      </c>
      <c r="O43" s="12">
        <v>62.7</v>
      </c>
      <c r="P43" s="11">
        <v>66.3</v>
      </c>
      <c r="Q43" s="12">
        <v>70.7</v>
      </c>
      <c r="R43" s="11">
        <v>73.8</v>
      </c>
      <c r="S43" s="12">
        <v>76.7</v>
      </c>
      <c r="T43" s="11">
        <v>81.8</v>
      </c>
      <c r="U43" s="15">
        <v>85.8</v>
      </c>
      <c r="V43" t="s">
        <v>20</v>
      </c>
      <c r="Z43">
        <v>5.33</v>
      </c>
      <c r="AA43">
        <v>46.06</v>
      </c>
      <c r="AB43">
        <v>47.9</v>
      </c>
      <c r="AC43">
        <v>51.98</v>
      </c>
      <c r="AD43">
        <v>53.86</v>
      </c>
      <c r="AE43">
        <v>56.94</v>
      </c>
      <c r="AF43">
        <v>58</v>
      </c>
      <c r="AG43">
        <v>59.4</v>
      </c>
      <c r="AH43">
        <v>60.85</v>
      </c>
      <c r="AI43">
        <v>62.56</v>
      </c>
      <c r="AJ43">
        <v>63.97</v>
      </c>
      <c r="AK43">
        <v>64.72</v>
      </c>
      <c r="AL43">
        <v>66.06</v>
      </c>
      <c r="AM43">
        <v>67.319999999999993</v>
      </c>
      <c r="AN43">
        <v>68.83</v>
      </c>
      <c r="AO43">
        <v>70.209999999999994</v>
      </c>
      <c r="AP43">
        <v>71.61</v>
      </c>
      <c r="AQ43">
        <v>74.56</v>
      </c>
      <c r="AR43">
        <v>76.39</v>
      </c>
      <c r="AS43">
        <v>80.91</v>
      </c>
      <c r="AT43">
        <v>87.95</v>
      </c>
    </row>
    <row r="44" spans="1:46">
      <c r="Z44">
        <v>5.42</v>
      </c>
      <c r="AA44">
        <v>46.03</v>
      </c>
      <c r="AB44">
        <v>47.88</v>
      </c>
      <c r="AC44">
        <v>51.96</v>
      </c>
      <c r="AD44">
        <v>53.84</v>
      </c>
      <c r="AE44">
        <v>56.92</v>
      </c>
      <c r="AF44">
        <v>57.99</v>
      </c>
      <c r="AG44">
        <v>59.37</v>
      </c>
      <c r="AH44">
        <v>60.83</v>
      </c>
      <c r="AI44">
        <v>62.55</v>
      </c>
      <c r="AJ44">
        <v>63.93</v>
      </c>
      <c r="AK44">
        <v>64.7</v>
      </c>
      <c r="AL44">
        <v>66.03</v>
      </c>
      <c r="AM44">
        <v>67.28</v>
      </c>
      <c r="AN44">
        <v>68.78</v>
      </c>
      <c r="AO44">
        <v>70.180000000000007</v>
      </c>
      <c r="AP44">
        <v>71.56</v>
      </c>
      <c r="AQ44">
        <v>74.53</v>
      </c>
      <c r="AR44">
        <v>76.39</v>
      </c>
      <c r="AS44">
        <v>80.88</v>
      </c>
      <c r="AT44">
        <v>87.82</v>
      </c>
    </row>
    <row r="45" spans="1:46">
      <c r="Z45">
        <v>5.5</v>
      </c>
      <c r="AA45">
        <v>46</v>
      </c>
      <c r="AB45">
        <v>47.86</v>
      </c>
      <c r="AC45">
        <v>51.93</v>
      </c>
      <c r="AD45">
        <v>53.81</v>
      </c>
      <c r="AE45">
        <v>56.9</v>
      </c>
      <c r="AF45">
        <v>57.97</v>
      </c>
      <c r="AG45">
        <v>59.35</v>
      </c>
      <c r="AH45">
        <v>60.81</v>
      </c>
      <c r="AI45">
        <v>62.53</v>
      </c>
      <c r="AJ45">
        <v>63.89</v>
      </c>
      <c r="AK45">
        <v>64.67</v>
      </c>
      <c r="AL45">
        <v>66</v>
      </c>
      <c r="AM45">
        <v>67.239999999999995</v>
      </c>
      <c r="AN45">
        <v>68.72</v>
      </c>
      <c r="AO45">
        <v>70.150000000000006</v>
      </c>
      <c r="AP45">
        <v>71.52</v>
      </c>
      <c r="AQ45">
        <v>74.5</v>
      </c>
      <c r="AR45">
        <v>76.38</v>
      </c>
      <c r="AS45">
        <v>80.849999999999994</v>
      </c>
      <c r="AT45">
        <v>87.69</v>
      </c>
    </row>
    <row r="46" spans="1:46">
      <c r="Z46">
        <v>5.58</v>
      </c>
      <c r="AA46">
        <v>45.96</v>
      </c>
      <c r="AB46">
        <v>47.84</v>
      </c>
      <c r="AC46">
        <v>51.9</v>
      </c>
      <c r="AD46">
        <v>53.79</v>
      </c>
      <c r="AE46">
        <v>56.87</v>
      </c>
      <c r="AF46">
        <v>57.95</v>
      </c>
      <c r="AG46">
        <v>59.32</v>
      </c>
      <c r="AH46">
        <v>60.79</v>
      </c>
      <c r="AI46">
        <v>62.5</v>
      </c>
      <c r="AJ46">
        <v>63.85</v>
      </c>
      <c r="AK46">
        <v>64.64</v>
      </c>
      <c r="AL46">
        <v>65.97</v>
      </c>
      <c r="AM46">
        <v>67.19</v>
      </c>
      <c r="AN46">
        <v>68.67</v>
      </c>
      <c r="AO46">
        <v>70.12</v>
      </c>
      <c r="AP46">
        <v>71.48</v>
      </c>
      <c r="AQ46">
        <v>74.47</v>
      </c>
      <c r="AR46">
        <v>76.37</v>
      </c>
      <c r="AS46">
        <v>80.819999999999993</v>
      </c>
      <c r="AT46">
        <v>87.56</v>
      </c>
    </row>
    <row r="47" spans="1:46">
      <c r="Z47">
        <v>5.67</v>
      </c>
      <c r="AA47">
        <v>45.93</v>
      </c>
      <c r="AB47">
        <v>47.81</v>
      </c>
      <c r="AC47">
        <v>51.88</v>
      </c>
      <c r="AD47">
        <v>53.76</v>
      </c>
      <c r="AE47">
        <v>56.85</v>
      </c>
      <c r="AF47">
        <v>57.93</v>
      </c>
      <c r="AG47">
        <v>59.28</v>
      </c>
      <c r="AH47">
        <v>60.77</v>
      </c>
      <c r="AI47">
        <v>62.48</v>
      </c>
      <c r="AJ47">
        <v>63.8</v>
      </c>
      <c r="AK47">
        <v>64.61</v>
      </c>
      <c r="AL47">
        <v>65.94</v>
      </c>
      <c r="AM47">
        <v>67.150000000000006</v>
      </c>
      <c r="AN47">
        <v>68.62</v>
      </c>
      <c r="AO47">
        <v>70.09</v>
      </c>
      <c r="AP47">
        <v>71.44</v>
      </c>
      <c r="AQ47">
        <v>74.45</v>
      </c>
      <c r="AR47">
        <v>76.37</v>
      </c>
      <c r="AS47">
        <v>80.790000000000006</v>
      </c>
      <c r="AT47">
        <v>87.44</v>
      </c>
    </row>
    <row r="48" spans="1:46">
      <c r="Z48">
        <v>5.75</v>
      </c>
      <c r="AA48">
        <v>45.9</v>
      </c>
      <c r="AB48">
        <v>47.79</v>
      </c>
      <c r="AC48">
        <v>51.85</v>
      </c>
      <c r="AD48">
        <v>53.73</v>
      </c>
      <c r="AE48">
        <v>56.82</v>
      </c>
      <c r="AF48">
        <v>57.9</v>
      </c>
      <c r="AG48">
        <v>59.25</v>
      </c>
      <c r="AH48">
        <v>60.74</v>
      </c>
      <c r="AI48">
        <v>62.45</v>
      </c>
      <c r="AJ48">
        <v>63.76</v>
      </c>
      <c r="AK48">
        <v>64.58</v>
      </c>
      <c r="AL48">
        <v>65.91</v>
      </c>
      <c r="AM48">
        <v>67.11</v>
      </c>
      <c r="AN48">
        <v>68.56</v>
      </c>
      <c r="AO48">
        <v>70.069999999999993</v>
      </c>
      <c r="AP48">
        <v>71.400000000000006</v>
      </c>
      <c r="AQ48">
        <v>74.42</v>
      </c>
      <c r="AR48">
        <v>76.36</v>
      </c>
      <c r="AS48">
        <v>80.760000000000005</v>
      </c>
      <c r="AT48">
        <v>87.32</v>
      </c>
    </row>
    <row r="49" spans="26:46">
      <c r="Z49">
        <v>5.83</v>
      </c>
      <c r="AA49">
        <v>45.86</v>
      </c>
      <c r="AB49">
        <v>47.77</v>
      </c>
      <c r="AC49">
        <v>51.81</v>
      </c>
      <c r="AD49">
        <v>53.7</v>
      </c>
      <c r="AE49">
        <v>56.79</v>
      </c>
      <c r="AF49">
        <v>57.87</v>
      </c>
      <c r="AG49">
        <v>59.21</v>
      </c>
      <c r="AH49">
        <v>60.71</v>
      </c>
      <c r="AI49">
        <v>62.42</v>
      </c>
      <c r="AJ49">
        <v>63.71</v>
      </c>
      <c r="AK49">
        <v>64.55</v>
      </c>
      <c r="AL49">
        <v>65.87</v>
      </c>
      <c r="AM49">
        <v>67.06</v>
      </c>
      <c r="AN49">
        <v>68.510000000000005</v>
      </c>
      <c r="AO49">
        <v>70.040000000000006</v>
      </c>
      <c r="AP49">
        <v>71.36</v>
      </c>
      <c r="AQ49">
        <v>74.400000000000006</v>
      </c>
      <c r="AR49">
        <v>76.349999999999994</v>
      </c>
      <c r="AS49">
        <v>80.739999999999995</v>
      </c>
      <c r="AT49">
        <v>87.2</v>
      </c>
    </row>
    <row r="50" spans="26:46">
      <c r="Z50">
        <v>5.92</v>
      </c>
      <c r="AA50">
        <v>45.83</v>
      </c>
      <c r="AB50">
        <v>47.74</v>
      </c>
      <c r="AC50">
        <v>51.78</v>
      </c>
      <c r="AD50">
        <v>53.66</v>
      </c>
      <c r="AE50">
        <v>56.76</v>
      </c>
      <c r="AF50">
        <v>57.84</v>
      </c>
      <c r="AG50">
        <v>59.17</v>
      </c>
      <c r="AH50">
        <v>60.68</v>
      </c>
      <c r="AI50">
        <v>62.39</v>
      </c>
      <c r="AJ50">
        <v>63.66</v>
      </c>
      <c r="AK50">
        <v>64.510000000000005</v>
      </c>
      <c r="AL50">
        <v>65.83</v>
      </c>
      <c r="AM50">
        <v>67.02</v>
      </c>
      <c r="AN50">
        <v>68.45</v>
      </c>
      <c r="AO50">
        <v>70</v>
      </c>
      <c r="AP50">
        <v>71.319999999999993</v>
      </c>
      <c r="AQ50">
        <v>74.37</v>
      </c>
      <c r="AR50">
        <v>76.349999999999994</v>
      </c>
      <c r="AS50">
        <v>80.709999999999994</v>
      </c>
      <c r="AT50">
        <v>87.08</v>
      </c>
    </row>
    <row r="51" spans="26:46">
      <c r="Z51">
        <v>6</v>
      </c>
      <c r="AA51">
        <v>45.79</v>
      </c>
      <c r="AB51">
        <v>47.71</v>
      </c>
      <c r="AC51">
        <v>51.75</v>
      </c>
      <c r="AD51">
        <v>53.63</v>
      </c>
      <c r="AE51">
        <v>56.72</v>
      </c>
      <c r="AF51">
        <v>57.81</v>
      </c>
      <c r="AG51">
        <v>59.13</v>
      </c>
      <c r="AH51">
        <v>60.65</v>
      </c>
      <c r="AI51">
        <v>62.36</v>
      </c>
      <c r="AJ51">
        <v>63.61</v>
      </c>
      <c r="AK51">
        <v>64.48</v>
      </c>
      <c r="AL51">
        <v>65.8</v>
      </c>
      <c r="AM51">
        <v>66.97</v>
      </c>
      <c r="AN51">
        <v>68.400000000000006</v>
      </c>
      <c r="AO51">
        <v>69.97</v>
      </c>
      <c r="AP51">
        <v>71.28</v>
      </c>
      <c r="AQ51">
        <v>74.349999999999994</v>
      </c>
      <c r="AR51">
        <v>76.34</v>
      </c>
      <c r="AS51">
        <v>80.69</v>
      </c>
      <c r="AT51">
        <v>86.97</v>
      </c>
    </row>
    <row r="52" spans="26:46">
      <c r="Z52">
        <v>6.08</v>
      </c>
      <c r="AA52">
        <v>45.76</v>
      </c>
      <c r="AB52">
        <v>47.69</v>
      </c>
      <c r="AC52">
        <v>51.71</v>
      </c>
      <c r="AD52">
        <v>53.59</v>
      </c>
      <c r="AE52">
        <v>56.69</v>
      </c>
      <c r="AF52">
        <v>57.78</v>
      </c>
      <c r="AG52">
        <v>59.09</v>
      </c>
      <c r="AH52">
        <v>60.61</v>
      </c>
      <c r="AI52">
        <v>62.32</v>
      </c>
      <c r="AJ52">
        <v>63.55</v>
      </c>
      <c r="AK52">
        <v>64.44</v>
      </c>
      <c r="AL52">
        <v>65.760000000000005</v>
      </c>
      <c r="AM52">
        <v>66.930000000000007</v>
      </c>
      <c r="AN52">
        <v>68.34</v>
      </c>
      <c r="AO52">
        <v>69.94</v>
      </c>
      <c r="AP52">
        <v>71.239999999999995</v>
      </c>
      <c r="AQ52">
        <v>74.319999999999993</v>
      </c>
      <c r="AR52">
        <v>76.34</v>
      </c>
      <c r="AS52">
        <v>80.66</v>
      </c>
      <c r="AT52">
        <v>86.86</v>
      </c>
    </row>
    <row r="53" spans="26:46">
      <c r="Z53">
        <v>6.17</v>
      </c>
      <c r="AA53">
        <v>45.72</v>
      </c>
      <c r="AB53">
        <v>47.66</v>
      </c>
      <c r="AC53">
        <v>51.68</v>
      </c>
      <c r="AD53">
        <v>53.56</v>
      </c>
      <c r="AE53">
        <v>56.65</v>
      </c>
      <c r="AF53">
        <v>57.74</v>
      </c>
      <c r="AG53">
        <v>59.04</v>
      </c>
      <c r="AH53">
        <v>60.57</v>
      </c>
      <c r="AI53">
        <v>62.28</v>
      </c>
      <c r="AJ53">
        <v>63.5</v>
      </c>
      <c r="AK53">
        <v>64.400000000000006</v>
      </c>
      <c r="AL53">
        <v>65.72</v>
      </c>
      <c r="AM53">
        <v>66.88</v>
      </c>
      <c r="AN53">
        <v>68.28</v>
      </c>
      <c r="AO53">
        <v>69.91</v>
      </c>
      <c r="AP53">
        <v>71.209999999999994</v>
      </c>
      <c r="AQ53">
        <v>74.3</v>
      </c>
      <c r="AR53">
        <v>76.33</v>
      </c>
      <c r="AS53">
        <v>80.64</v>
      </c>
      <c r="AT53">
        <v>86.75</v>
      </c>
    </row>
    <row r="54" spans="26:46">
      <c r="Z54">
        <v>6.25</v>
      </c>
      <c r="AA54">
        <v>45.68</v>
      </c>
      <c r="AB54">
        <v>47.63</v>
      </c>
      <c r="AC54">
        <v>51.64</v>
      </c>
      <c r="AD54">
        <v>53.52</v>
      </c>
      <c r="AE54">
        <v>56.61</v>
      </c>
      <c r="AF54">
        <v>57.7</v>
      </c>
      <c r="AG54">
        <v>58.99</v>
      </c>
      <c r="AH54">
        <v>60.53</v>
      </c>
      <c r="AI54">
        <v>62.24</v>
      </c>
      <c r="AJ54">
        <v>63.44</v>
      </c>
      <c r="AK54">
        <v>64.36</v>
      </c>
      <c r="AL54">
        <v>65.67</v>
      </c>
      <c r="AM54">
        <v>66.83</v>
      </c>
      <c r="AN54">
        <v>68.22</v>
      </c>
      <c r="AO54">
        <v>69.87</v>
      </c>
      <c r="AP54">
        <v>71.17</v>
      </c>
      <c r="AQ54">
        <v>74.28</v>
      </c>
      <c r="AR54">
        <v>76.33</v>
      </c>
      <c r="AS54">
        <v>80.62</v>
      </c>
      <c r="AT54">
        <v>86.65</v>
      </c>
    </row>
    <row r="55" spans="26:46">
      <c r="Z55">
        <v>6.33</v>
      </c>
      <c r="AA55">
        <v>45.64</v>
      </c>
      <c r="AB55">
        <v>47.6</v>
      </c>
      <c r="AC55">
        <v>51.6</v>
      </c>
      <c r="AD55">
        <v>53.48</v>
      </c>
      <c r="AE55">
        <v>56.56</v>
      </c>
      <c r="AF55">
        <v>57.66</v>
      </c>
      <c r="AG55">
        <v>58.94</v>
      </c>
      <c r="AH55">
        <v>60.49</v>
      </c>
      <c r="AI55">
        <v>62.19</v>
      </c>
      <c r="AJ55">
        <v>63.38</v>
      </c>
      <c r="AK55">
        <v>64.31</v>
      </c>
      <c r="AL55">
        <v>65.63</v>
      </c>
      <c r="AM55">
        <v>66.78</v>
      </c>
      <c r="AN55">
        <v>68.17</v>
      </c>
      <c r="AO55">
        <v>69.84</v>
      </c>
      <c r="AP55">
        <v>71.14</v>
      </c>
      <c r="AQ55">
        <v>74.25</v>
      </c>
      <c r="AR55">
        <v>76.319999999999993</v>
      </c>
      <c r="AS55">
        <v>80.599999999999994</v>
      </c>
      <c r="AT55">
        <v>86.54</v>
      </c>
    </row>
    <row r="56" spans="26:46">
      <c r="Z56">
        <v>6.42</v>
      </c>
      <c r="AA56">
        <v>45.6</v>
      </c>
      <c r="AB56">
        <v>47.57</v>
      </c>
      <c r="AC56">
        <v>51.56</v>
      </c>
      <c r="AD56">
        <v>53.43</v>
      </c>
      <c r="AE56">
        <v>56.52</v>
      </c>
      <c r="AF56">
        <v>57.61</v>
      </c>
      <c r="AG56">
        <v>58.89</v>
      </c>
      <c r="AH56">
        <v>60.44</v>
      </c>
      <c r="AI56">
        <v>62.15</v>
      </c>
      <c r="AJ56">
        <v>63.32</v>
      </c>
      <c r="AK56">
        <v>64.27</v>
      </c>
      <c r="AL56">
        <v>65.59</v>
      </c>
      <c r="AM56">
        <v>66.73</v>
      </c>
      <c r="AN56">
        <v>68.099999999999994</v>
      </c>
      <c r="AO56">
        <v>69.81</v>
      </c>
      <c r="AP56">
        <v>71.099999999999994</v>
      </c>
      <c r="AQ56">
        <v>74.23</v>
      </c>
      <c r="AR56">
        <v>76.319999999999993</v>
      </c>
      <c r="AS56">
        <v>80.58</v>
      </c>
      <c r="AT56">
        <v>86.44</v>
      </c>
    </row>
    <row r="57" spans="26:46">
      <c r="Z57">
        <v>6.5</v>
      </c>
      <c r="AA57">
        <v>45.56</v>
      </c>
      <c r="AB57">
        <v>47.54</v>
      </c>
      <c r="AC57">
        <v>51.52</v>
      </c>
      <c r="AD57">
        <v>53.39</v>
      </c>
      <c r="AE57">
        <v>56.47</v>
      </c>
      <c r="AF57">
        <v>57.57</v>
      </c>
      <c r="AG57">
        <v>58.83</v>
      </c>
      <c r="AH57">
        <v>60.4</v>
      </c>
      <c r="AI57">
        <v>62.1</v>
      </c>
      <c r="AJ57">
        <v>63.25</v>
      </c>
      <c r="AK57">
        <v>64.22</v>
      </c>
      <c r="AL57">
        <v>65.540000000000006</v>
      </c>
      <c r="AM57">
        <v>66.680000000000007</v>
      </c>
      <c r="AN57">
        <v>68.040000000000006</v>
      </c>
      <c r="AO57">
        <v>69.77</v>
      </c>
      <c r="AP57">
        <v>71.069999999999993</v>
      </c>
      <c r="AQ57">
        <v>74.209999999999994</v>
      </c>
      <c r="AR57">
        <v>76.319999999999993</v>
      </c>
      <c r="AS57">
        <v>80.569999999999993</v>
      </c>
      <c r="AT57">
        <v>86.35</v>
      </c>
    </row>
    <row r="58" spans="26:46">
      <c r="Z58">
        <v>6.58</v>
      </c>
      <c r="AA58">
        <v>45.52</v>
      </c>
      <c r="AB58">
        <v>47.51</v>
      </c>
      <c r="AC58">
        <v>51.48</v>
      </c>
      <c r="AD58">
        <v>53.34</v>
      </c>
      <c r="AE58">
        <v>56.42</v>
      </c>
      <c r="AF58">
        <v>57.52</v>
      </c>
      <c r="AG58">
        <v>58.77</v>
      </c>
      <c r="AH58">
        <v>60.35</v>
      </c>
      <c r="AI58">
        <v>62.05</v>
      </c>
      <c r="AJ58">
        <v>63.19</v>
      </c>
      <c r="AK58">
        <v>64.180000000000007</v>
      </c>
      <c r="AL58">
        <v>65.489999999999995</v>
      </c>
      <c r="AM58">
        <v>66.63</v>
      </c>
      <c r="AN58">
        <v>67.98</v>
      </c>
      <c r="AO58">
        <v>69.739999999999995</v>
      </c>
      <c r="AP58">
        <v>71.040000000000006</v>
      </c>
      <c r="AQ58">
        <v>74.19</v>
      </c>
      <c r="AR58">
        <v>76.31</v>
      </c>
      <c r="AS58">
        <v>80.55</v>
      </c>
      <c r="AT58">
        <v>86.25</v>
      </c>
    </row>
    <row r="59" spans="26:46">
      <c r="Z59">
        <v>6.67</v>
      </c>
      <c r="AA59">
        <v>45.48</v>
      </c>
      <c r="AB59">
        <v>47.47</v>
      </c>
      <c r="AC59">
        <v>51.44</v>
      </c>
      <c r="AD59">
        <v>53.3</v>
      </c>
      <c r="AE59">
        <v>56.37</v>
      </c>
      <c r="AF59">
        <v>57.47</v>
      </c>
      <c r="AG59">
        <v>58.71</v>
      </c>
      <c r="AH59">
        <v>60.3</v>
      </c>
      <c r="AI59">
        <v>61.99</v>
      </c>
      <c r="AJ59">
        <v>63.12</v>
      </c>
      <c r="AK59">
        <v>64.13</v>
      </c>
      <c r="AL59">
        <v>65.44</v>
      </c>
      <c r="AM59">
        <v>66.569999999999993</v>
      </c>
      <c r="AN59">
        <v>67.92</v>
      </c>
      <c r="AO59">
        <v>69.7</v>
      </c>
      <c r="AP59">
        <v>71.010000000000005</v>
      </c>
      <c r="AQ59">
        <v>74.17</v>
      </c>
      <c r="AR59">
        <v>76.31</v>
      </c>
      <c r="AS59">
        <v>80.540000000000006</v>
      </c>
      <c r="AT59">
        <v>86.16</v>
      </c>
    </row>
    <row r="60" spans="26:46">
      <c r="Z60">
        <v>6.75</v>
      </c>
      <c r="AA60">
        <v>45.43</v>
      </c>
      <c r="AB60">
        <v>47.44</v>
      </c>
      <c r="AC60">
        <v>51.39</v>
      </c>
      <c r="AD60">
        <v>53.25</v>
      </c>
      <c r="AE60">
        <v>56.32</v>
      </c>
      <c r="AF60">
        <v>57.42</v>
      </c>
      <c r="AG60">
        <v>58.65</v>
      </c>
      <c r="AH60">
        <v>60.24</v>
      </c>
      <c r="AI60">
        <v>61.94</v>
      </c>
      <c r="AJ60">
        <v>63.05</v>
      </c>
      <c r="AK60">
        <v>64.069999999999993</v>
      </c>
      <c r="AL60">
        <v>65.39</v>
      </c>
      <c r="AM60">
        <v>66.52</v>
      </c>
      <c r="AN60">
        <v>67.86</v>
      </c>
      <c r="AO60">
        <v>69.66</v>
      </c>
      <c r="AP60">
        <v>70.97</v>
      </c>
      <c r="AQ60">
        <v>74.150000000000006</v>
      </c>
      <c r="AR60">
        <v>76.31</v>
      </c>
      <c r="AS60">
        <v>80.52</v>
      </c>
      <c r="AT60">
        <v>86.08</v>
      </c>
    </row>
    <row r="61" spans="26:46">
      <c r="Z61">
        <v>6.83</v>
      </c>
      <c r="AA61">
        <v>45.39</v>
      </c>
      <c r="AB61">
        <v>47.4</v>
      </c>
      <c r="AC61">
        <v>51.34</v>
      </c>
      <c r="AD61">
        <v>53.2</v>
      </c>
      <c r="AE61">
        <v>56.26</v>
      </c>
      <c r="AF61">
        <v>57.36</v>
      </c>
      <c r="AG61">
        <v>58.58</v>
      </c>
      <c r="AH61">
        <v>60.18</v>
      </c>
      <c r="AI61">
        <v>61.88</v>
      </c>
      <c r="AJ61">
        <v>62.97</v>
      </c>
      <c r="AK61">
        <v>64.02</v>
      </c>
      <c r="AL61">
        <v>65.34</v>
      </c>
      <c r="AM61">
        <v>66.459999999999994</v>
      </c>
      <c r="AN61">
        <v>67.790000000000006</v>
      </c>
      <c r="AO61">
        <v>69.62</v>
      </c>
      <c r="AP61">
        <v>70.95</v>
      </c>
      <c r="AQ61">
        <v>74.13</v>
      </c>
      <c r="AR61">
        <v>76.31</v>
      </c>
      <c r="AS61">
        <v>80.510000000000005</v>
      </c>
      <c r="AT61">
        <v>85.99</v>
      </c>
    </row>
    <row r="62" spans="26:46">
      <c r="Z62">
        <v>6.92</v>
      </c>
      <c r="AA62">
        <v>45.34</v>
      </c>
      <c r="AB62">
        <v>47.37</v>
      </c>
      <c r="AC62">
        <v>51.3</v>
      </c>
      <c r="AD62">
        <v>53.15</v>
      </c>
      <c r="AE62">
        <v>56.2</v>
      </c>
      <c r="AF62">
        <v>57.3</v>
      </c>
      <c r="AG62">
        <v>58.52</v>
      </c>
      <c r="AH62">
        <v>60.13</v>
      </c>
      <c r="AI62">
        <v>61.82</v>
      </c>
      <c r="AJ62">
        <v>62.9</v>
      </c>
      <c r="AK62">
        <v>63.97</v>
      </c>
      <c r="AL62">
        <v>65.290000000000006</v>
      </c>
      <c r="AM62">
        <v>66.41</v>
      </c>
      <c r="AN62">
        <v>67.73</v>
      </c>
      <c r="AO62">
        <v>69.59</v>
      </c>
      <c r="AP62">
        <v>70.92</v>
      </c>
      <c r="AQ62">
        <v>74.11</v>
      </c>
      <c r="AR62">
        <v>76.3</v>
      </c>
      <c r="AS62">
        <v>80.5</v>
      </c>
      <c r="AT62">
        <v>85.91</v>
      </c>
    </row>
    <row r="63" spans="26:46">
      <c r="Z63">
        <v>7</v>
      </c>
      <c r="AA63">
        <v>45.29</v>
      </c>
      <c r="AB63">
        <v>47.33</v>
      </c>
      <c r="AC63">
        <v>51.25</v>
      </c>
      <c r="AD63">
        <v>53.09</v>
      </c>
      <c r="AE63">
        <v>56.14</v>
      </c>
      <c r="AF63">
        <v>57.24</v>
      </c>
      <c r="AG63">
        <v>58.45</v>
      </c>
      <c r="AH63">
        <v>60.07</v>
      </c>
      <c r="AI63">
        <v>61.75</v>
      </c>
      <c r="AJ63">
        <v>62.82</v>
      </c>
      <c r="AK63">
        <v>63.91</v>
      </c>
      <c r="AL63">
        <v>65.23</v>
      </c>
      <c r="AM63">
        <v>66.349999999999994</v>
      </c>
      <c r="AN63">
        <v>67.66</v>
      </c>
      <c r="AO63">
        <v>69.55</v>
      </c>
      <c r="AP63">
        <v>70.89</v>
      </c>
      <c r="AQ63">
        <v>74.09</v>
      </c>
      <c r="AR63">
        <v>76.3</v>
      </c>
      <c r="AS63">
        <v>80.489999999999995</v>
      </c>
      <c r="AT63">
        <v>85.83</v>
      </c>
    </row>
    <row r="64" spans="26:46">
      <c r="Z64">
        <v>7.08</v>
      </c>
      <c r="AA64">
        <v>45.25</v>
      </c>
      <c r="AB64">
        <v>47.29</v>
      </c>
      <c r="AC64">
        <v>51.2</v>
      </c>
      <c r="AD64">
        <v>53.04</v>
      </c>
      <c r="AE64">
        <v>56.08</v>
      </c>
      <c r="AF64">
        <v>57.18</v>
      </c>
      <c r="AG64">
        <v>58.37</v>
      </c>
      <c r="AH64">
        <v>60</v>
      </c>
      <c r="AI64">
        <v>61.69</v>
      </c>
      <c r="AJ64">
        <v>62.74</v>
      </c>
      <c r="AK64">
        <v>63.85</v>
      </c>
      <c r="AL64">
        <v>65.180000000000007</v>
      </c>
      <c r="AM64">
        <v>66.290000000000006</v>
      </c>
      <c r="AN64">
        <v>67.599999999999994</v>
      </c>
      <c r="AO64">
        <v>69.510000000000005</v>
      </c>
      <c r="AP64">
        <v>70.86</v>
      </c>
      <c r="AQ64">
        <v>74.069999999999993</v>
      </c>
      <c r="AR64">
        <v>76.3</v>
      </c>
      <c r="AS64">
        <v>80.48</v>
      </c>
      <c r="AT64">
        <v>85.75</v>
      </c>
    </row>
    <row r="65" spans="26:46">
      <c r="Z65">
        <v>7.17</v>
      </c>
      <c r="AA65">
        <v>45.2</v>
      </c>
      <c r="AB65">
        <v>47.25</v>
      </c>
      <c r="AC65">
        <v>51.15</v>
      </c>
      <c r="AD65">
        <v>52.98</v>
      </c>
      <c r="AE65">
        <v>56.01</v>
      </c>
      <c r="AF65">
        <v>57.12</v>
      </c>
      <c r="AG65">
        <v>58.3</v>
      </c>
      <c r="AH65">
        <v>59.94</v>
      </c>
      <c r="AI65">
        <v>61.62</v>
      </c>
      <c r="AJ65">
        <v>62.66</v>
      </c>
      <c r="AK65">
        <v>63.79</v>
      </c>
      <c r="AL65">
        <v>65.12</v>
      </c>
      <c r="AM65">
        <v>66.239999999999995</v>
      </c>
      <c r="AN65">
        <v>67.53</v>
      </c>
      <c r="AO65">
        <v>69.47</v>
      </c>
      <c r="AP65">
        <v>70.83</v>
      </c>
      <c r="AQ65">
        <v>74.05</v>
      </c>
      <c r="AR65">
        <v>76.3</v>
      </c>
      <c r="AS65">
        <v>80.47</v>
      </c>
      <c r="AT65">
        <v>85.68</v>
      </c>
    </row>
    <row r="66" spans="26:46">
      <c r="Z66">
        <v>7.25</v>
      </c>
      <c r="AA66">
        <v>45.15</v>
      </c>
      <c r="AB66">
        <v>47.22</v>
      </c>
      <c r="AC66">
        <v>51.1</v>
      </c>
      <c r="AD66">
        <v>52.93</v>
      </c>
      <c r="AE66">
        <v>55.95</v>
      </c>
      <c r="AF66">
        <v>57.05</v>
      </c>
      <c r="AG66">
        <v>58.22</v>
      </c>
      <c r="AH66">
        <v>59.87</v>
      </c>
      <c r="AI66">
        <v>61.55</v>
      </c>
      <c r="AJ66">
        <v>62.58</v>
      </c>
      <c r="AK66">
        <v>63.73</v>
      </c>
      <c r="AL66">
        <v>65.06</v>
      </c>
      <c r="AM66">
        <v>66.180000000000007</v>
      </c>
      <c r="AN66">
        <v>67.459999999999994</v>
      </c>
      <c r="AO66">
        <v>69.430000000000007</v>
      </c>
      <c r="AP66">
        <v>70.81</v>
      </c>
      <c r="AQ66">
        <v>74.040000000000006</v>
      </c>
      <c r="AR66">
        <v>76.3</v>
      </c>
      <c r="AS66">
        <v>80.459999999999994</v>
      </c>
      <c r="AT66">
        <v>85.6</v>
      </c>
    </row>
    <row r="67" spans="26:46">
      <c r="Z67">
        <v>7.33</v>
      </c>
      <c r="AA67">
        <v>45.1</v>
      </c>
      <c r="AB67">
        <v>47.18</v>
      </c>
      <c r="AC67">
        <v>51.04</v>
      </c>
      <c r="AD67">
        <v>52.87</v>
      </c>
      <c r="AE67">
        <v>55.88</v>
      </c>
      <c r="AF67">
        <v>56.98</v>
      </c>
      <c r="AG67">
        <v>58.14</v>
      </c>
      <c r="AH67">
        <v>59.8</v>
      </c>
      <c r="AI67">
        <v>61.47</v>
      </c>
      <c r="AJ67">
        <v>62.5</v>
      </c>
      <c r="AK67">
        <v>63.67</v>
      </c>
      <c r="AL67">
        <v>65</v>
      </c>
      <c r="AM67">
        <v>66.12</v>
      </c>
      <c r="AN67">
        <v>67.39</v>
      </c>
      <c r="AO67">
        <v>69.38</v>
      </c>
      <c r="AP67">
        <v>70.78</v>
      </c>
      <c r="AQ67">
        <v>74.02</v>
      </c>
      <c r="AR67">
        <v>76.3</v>
      </c>
      <c r="AS67">
        <v>80.459999999999994</v>
      </c>
      <c r="AT67">
        <v>85.54</v>
      </c>
    </row>
    <row r="68" spans="26:46">
      <c r="Z68">
        <v>7.42</v>
      </c>
      <c r="AA68">
        <v>45.05</v>
      </c>
      <c r="AB68">
        <v>47.13</v>
      </c>
      <c r="AC68">
        <v>50.99</v>
      </c>
      <c r="AD68">
        <v>52.81</v>
      </c>
      <c r="AE68">
        <v>55.81</v>
      </c>
      <c r="AF68">
        <v>56.91</v>
      </c>
      <c r="AG68">
        <v>58.06</v>
      </c>
      <c r="AH68">
        <v>59.73</v>
      </c>
      <c r="AI68">
        <v>61.4</v>
      </c>
      <c r="AJ68">
        <v>62.41</v>
      </c>
      <c r="AK68">
        <v>63.6</v>
      </c>
      <c r="AL68">
        <v>64.94</v>
      </c>
      <c r="AM68">
        <v>66.05</v>
      </c>
      <c r="AN68">
        <v>67.33</v>
      </c>
      <c r="AO68">
        <v>69.34</v>
      </c>
      <c r="AP68">
        <v>70.760000000000005</v>
      </c>
      <c r="AQ68">
        <v>74</v>
      </c>
      <c r="AR68">
        <v>76.3</v>
      </c>
      <c r="AS68">
        <v>80.45</v>
      </c>
      <c r="AT68">
        <v>85.47</v>
      </c>
    </row>
    <row r="69" spans="26:46">
      <c r="Z69">
        <v>7.5</v>
      </c>
      <c r="AA69">
        <v>45</v>
      </c>
      <c r="AB69">
        <v>47.09</v>
      </c>
      <c r="AC69">
        <v>50.93</v>
      </c>
      <c r="AD69">
        <v>52.74</v>
      </c>
      <c r="AE69">
        <v>55.74</v>
      </c>
      <c r="AF69">
        <v>56.84</v>
      </c>
      <c r="AG69">
        <v>57.98</v>
      </c>
      <c r="AH69">
        <v>59.65</v>
      </c>
      <c r="AI69">
        <v>61.32</v>
      </c>
      <c r="AJ69">
        <v>62.32</v>
      </c>
      <c r="AK69">
        <v>63.53</v>
      </c>
      <c r="AL69">
        <v>64.88</v>
      </c>
      <c r="AM69">
        <v>65.989999999999995</v>
      </c>
      <c r="AN69">
        <v>67.260000000000005</v>
      </c>
      <c r="AO69">
        <v>69.3</v>
      </c>
      <c r="AP69">
        <v>70.739999999999995</v>
      </c>
      <c r="AQ69">
        <v>73.989999999999995</v>
      </c>
      <c r="AR69">
        <v>76.3</v>
      </c>
      <c r="AS69">
        <v>80.45</v>
      </c>
      <c r="AT69">
        <v>85.41</v>
      </c>
    </row>
    <row r="70" spans="26:46">
      <c r="Z70">
        <v>7.58</v>
      </c>
      <c r="AA70">
        <v>44.94</v>
      </c>
      <c r="AB70">
        <v>47.05</v>
      </c>
      <c r="AC70">
        <v>50.88</v>
      </c>
      <c r="AD70">
        <v>52.68</v>
      </c>
      <c r="AE70">
        <v>55.66</v>
      </c>
      <c r="AF70">
        <v>56.76</v>
      </c>
      <c r="AG70">
        <v>57.89</v>
      </c>
      <c r="AH70">
        <v>59.57</v>
      </c>
      <c r="AI70">
        <v>61.24</v>
      </c>
      <c r="AJ70">
        <v>62.23</v>
      </c>
      <c r="AK70">
        <v>63.47</v>
      </c>
      <c r="AL70">
        <v>64.81</v>
      </c>
      <c r="AM70">
        <v>65.930000000000007</v>
      </c>
      <c r="AN70">
        <v>67.180000000000007</v>
      </c>
      <c r="AO70">
        <v>69.260000000000005</v>
      </c>
      <c r="AP70">
        <v>70.72</v>
      </c>
      <c r="AQ70">
        <v>73.97</v>
      </c>
      <c r="AR70">
        <v>76.3</v>
      </c>
      <c r="AS70">
        <v>80.45</v>
      </c>
      <c r="AT70">
        <v>85.35</v>
      </c>
    </row>
    <row r="71" spans="26:46">
      <c r="Z71">
        <v>7.67</v>
      </c>
      <c r="AA71">
        <v>44.89</v>
      </c>
      <c r="AB71">
        <v>47</v>
      </c>
      <c r="AC71">
        <v>50.82</v>
      </c>
      <c r="AD71">
        <v>52.61</v>
      </c>
      <c r="AE71">
        <v>55.58</v>
      </c>
      <c r="AF71">
        <v>56.68</v>
      </c>
      <c r="AG71">
        <v>57.8</v>
      </c>
      <c r="AH71">
        <v>59.49</v>
      </c>
      <c r="AI71">
        <v>61.16</v>
      </c>
      <c r="AJ71">
        <v>62.14</v>
      </c>
      <c r="AK71">
        <v>63.4</v>
      </c>
      <c r="AL71">
        <v>64.75</v>
      </c>
      <c r="AM71">
        <v>65.87</v>
      </c>
      <c r="AN71">
        <v>67.11</v>
      </c>
      <c r="AO71">
        <v>69.209999999999994</v>
      </c>
      <c r="AP71">
        <v>70.7</v>
      </c>
      <c r="AQ71">
        <v>73.95</v>
      </c>
      <c r="AR71">
        <v>76.3</v>
      </c>
      <c r="AS71">
        <v>80.45</v>
      </c>
      <c r="AT71">
        <v>85.29</v>
      </c>
    </row>
    <row r="72" spans="26:46">
      <c r="Z72">
        <v>7.75</v>
      </c>
      <c r="AA72">
        <v>44.84</v>
      </c>
      <c r="AB72">
        <v>46.96</v>
      </c>
      <c r="AC72">
        <v>50.76</v>
      </c>
      <c r="AD72">
        <v>52.55</v>
      </c>
      <c r="AE72">
        <v>55.5</v>
      </c>
      <c r="AF72">
        <v>56.6</v>
      </c>
      <c r="AG72">
        <v>57.71</v>
      </c>
      <c r="AH72">
        <v>59.41</v>
      </c>
      <c r="AI72">
        <v>61.07</v>
      </c>
      <c r="AJ72">
        <v>62.04</v>
      </c>
      <c r="AK72">
        <v>63.32</v>
      </c>
      <c r="AL72">
        <v>64.680000000000007</v>
      </c>
      <c r="AM72">
        <v>65.8</v>
      </c>
      <c r="AN72">
        <v>67.040000000000006</v>
      </c>
      <c r="AO72">
        <v>69.17</v>
      </c>
      <c r="AP72">
        <v>70.67</v>
      </c>
      <c r="AQ72">
        <v>73.94</v>
      </c>
      <c r="AR72">
        <v>76.3</v>
      </c>
      <c r="AS72">
        <v>80.45</v>
      </c>
      <c r="AT72">
        <v>85.23</v>
      </c>
    </row>
    <row r="73" spans="26:46">
      <c r="Z73">
        <v>7.83</v>
      </c>
      <c r="AA73">
        <v>44.78</v>
      </c>
      <c r="AB73">
        <v>46.91</v>
      </c>
      <c r="AC73">
        <v>50.7</v>
      </c>
      <c r="AD73">
        <v>52.48</v>
      </c>
      <c r="AE73">
        <v>55.42</v>
      </c>
      <c r="AF73">
        <v>56.52</v>
      </c>
      <c r="AG73">
        <v>57.61</v>
      </c>
      <c r="AH73">
        <v>59.33</v>
      </c>
      <c r="AI73">
        <v>60.98</v>
      </c>
      <c r="AJ73">
        <v>61.95</v>
      </c>
      <c r="AK73">
        <v>63.25</v>
      </c>
      <c r="AL73">
        <v>64.61</v>
      </c>
      <c r="AM73">
        <v>65.739999999999995</v>
      </c>
      <c r="AN73">
        <v>66.97</v>
      </c>
      <c r="AO73">
        <v>69.12</v>
      </c>
      <c r="AP73">
        <v>70.66</v>
      </c>
      <c r="AQ73">
        <v>73.930000000000007</v>
      </c>
      <c r="AR73">
        <v>76.3</v>
      </c>
      <c r="AS73">
        <v>80.45</v>
      </c>
      <c r="AT73">
        <v>85.18</v>
      </c>
    </row>
    <row r="74" spans="26:46">
      <c r="Z74">
        <v>7.92</v>
      </c>
      <c r="AA74">
        <v>44.72</v>
      </c>
      <c r="AB74">
        <v>46.87</v>
      </c>
      <c r="AC74">
        <v>50.64</v>
      </c>
      <c r="AD74">
        <v>52.41</v>
      </c>
      <c r="AE74">
        <v>55.34</v>
      </c>
      <c r="AF74">
        <v>56.44</v>
      </c>
      <c r="AG74">
        <v>57.52</v>
      </c>
      <c r="AH74">
        <v>59.24</v>
      </c>
      <c r="AI74">
        <v>60.89</v>
      </c>
      <c r="AJ74">
        <v>61.85</v>
      </c>
      <c r="AK74">
        <v>63.17</v>
      </c>
      <c r="AL74">
        <v>64.540000000000006</v>
      </c>
      <c r="AM74">
        <v>65.67</v>
      </c>
      <c r="AN74">
        <v>66.89</v>
      </c>
      <c r="AO74">
        <v>69.069999999999993</v>
      </c>
      <c r="AP74">
        <v>70.64</v>
      </c>
      <c r="AQ74">
        <v>73.91</v>
      </c>
      <c r="AR74">
        <v>76.31</v>
      </c>
      <c r="AS74">
        <v>80.45</v>
      </c>
      <c r="AT74">
        <v>85.13</v>
      </c>
    </row>
    <row r="75" spans="26:46">
      <c r="Z75">
        <v>8</v>
      </c>
      <c r="AA75">
        <v>44.67</v>
      </c>
      <c r="AB75">
        <v>46.82</v>
      </c>
      <c r="AC75">
        <v>50.57</v>
      </c>
      <c r="AD75">
        <v>52.34</v>
      </c>
      <c r="AE75">
        <v>55.25</v>
      </c>
      <c r="AF75">
        <v>56.35</v>
      </c>
      <c r="AG75">
        <v>57.42</v>
      </c>
      <c r="AH75">
        <v>59.15</v>
      </c>
      <c r="AI75">
        <v>60.8</v>
      </c>
      <c r="AJ75">
        <v>61.75</v>
      </c>
      <c r="AK75">
        <v>63.1</v>
      </c>
      <c r="AL75">
        <v>64.47</v>
      </c>
      <c r="AM75">
        <v>65.599999999999994</v>
      </c>
      <c r="AN75">
        <v>66.819999999999993</v>
      </c>
      <c r="AO75">
        <v>69.03</v>
      </c>
      <c r="AP75">
        <v>70.62</v>
      </c>
      <c r="AQ75">
        <v>73.900000000000006</v>
      </c>
      <c r="AR75">
        <v>76.31</v>
      </c>
      <c r="AS75">
        <v>80.45</v>
      </c>
      <c r="AT75">
        <v>85.09</v>
      </c>
    </row>
    <row r="76" spans="26:46">
      <c r="Z76">
        <v>8.08</v>
      </c>
      <c r="AA76">
        <v>44.61</v>
      </c>
      <c r="AB76">
        <v>46.77</v>
      </c>
      <c r="AC76">
        <v>50.51</v>
      </c>
      <c r="AD76">
        <v>52.26</v>
      </c>
      <c r="AE76">
        <v>55.16</v>
      </c>
      <c r="AF76">
        <v>56.26</v>
      </c>
      <c r="AG76">
        <v>57.32</v>
      </c>
      <c r="AH76">
        <v>59.06</v>
      </c>
      <c r="AI76">
        <v>60.7</v>
      </c>
      <c r="AJ76">
        <v>61.64</v>
      </c>
      <c r="AK76">
        <v>63.02</v>
      </c>
      <c r="AL76">
        <v>64.400000000000006</v>
      </c>
      <c r="AM76">
        <v>65.53</v>
      </c>
      <c r="AN76">
        <v>66.75</v>
      </c>
      <c r="AO76">
        <v>68.98</v>
      </c>
      <c r="AP76">
        <v>70.599999999999994</v>
      </c>
      <c r="AQ76">
        <v>73.89</v>
      </c>
      <c r="AR76">
        <v>76.31</v>
      </c>
      <c r="AS76">
        <v>80.459999999999994</v>
      </c>
      <c r="AT76">
        <v>85.04</v>
      </c>
    </row>
    <row r="77" spans="26:46">
      <c r="Z77">
        <v>8.17</v>
      </c>
      <c r="AA77">
        <v>44.55</v>
      </c>
      <c r="AB77">
        <v>46.72</v>
      </c>
      <c r="AC77">
        <v>50.44</v>
      </c>
      <c r="AD77">
        <v>52.19</v>
      </c>
      <c r="AE77">
        <v>55.07</v>
      </c>
      <c r="AF77">
        <v>56.17</v>
      </c>
      <c r="AG77">
        <v>57.22</v>
      </c>
      <c r="AH77">
        <v>58.97</v>
      </c>
      <c r="AI77">
        <v>60.61</v>
      </c>
      <c r="AJ77">
        <v>61.54</v>
      </c>
      <c r="AK77">
        <v>62.94</v>
      </c>
      <c r="AL77">
        <v>64.33</v>
      </c>
      <c r="AM77">
        <v>65.459999999999994</v>
      </c>
      <c r="AN77">
        <v>66.67</v>
      </c>
      <c r="AO77">
        <v>68.930000000000007</v>
      </c>
      <c r="AP77">
        <v>70.59</v>
      </c>
      <c r="AQ77">
        <v>73.87</v>
      </c>
      <c r="AR77">
        <v>76.31</v>
      </c>
      <c r="AS77">
        <v>80.459999999999994</v>
      </c>
      <c r="AT77">
        <v>85</v>
      </c>
    </row>
    <row r="78" spans="26:46">
      <c r="Z78">
        <v>8.25</v>
      </c>
      <c r="AA78">
        <v>44.49</v>
      </c>
      <c r="AB78">
        <v>46.67</v>
      </c>
      <c r="AC78">
        <v>50.38</v>
      </c>
      <c r="AD78">
        <v>52.11</v>
      </c>
      <c r="AE78">
        <v>54.98</v>
      </c>
      <c r="AF78">
        <v>56.07</v>
      </c>
      <c r="AG78">
        <v>57.11</v>
      </c>
      <c r="AH78">
        <v>58.87</v>
      </c>
      <c r="AI78">
        <v>60.51</v>
      </c>
      <c r="AJ78">
        <v>61.43</v>
      </c>
      <c r="AK78">
        <v>62.86</v>
      </c>
      <c r="AL78">
        <v>64.25</v>
      </c>
      <c r="AM78">
        <v>65.39</v>
      </c>
      <c r="AN78">
        <v>66.59</v>
      </c>
      <c r="AO78">
        <v>68.88</v>
      </c>
      <c r="AP78">
        <v>70.569999999999993</v>
      </c>
      <c r="AQ78">
        <v>73.86</v>
      </c>
      <c r="AR78">
        <v>76.319999999999993</v>
      </c>
      <c r="AS78">
        <v>80.47</v>
      </c>
      <c r="AT78">
        <v>84.96</v>
      </c>
    </row>
    <row r="79" spans="26:46">
      <c r="Z79">
        <v>8.33</v>
      </c>
      <c r="AA79">
        <v>44.43</v>
      </c>
      <c r="AB79">
        <v>46.62</v>
      </c>
      <c r="AC79">
        <v>50.31</v>
      </c>
      <c r="AD79">
        <v>52.03</v>
      </c>
      <c r="AE79">
        <v>54.89</v>
      </c>
      <c r="AF79">
        <v>55.98</v>
      </c>
      <c r="AG79">
        <v>57</v>
      </c>
      <c r="AH79">
        <v>58.78</v>
      </c>
      <c r="AI79">
        <v>60.4</v>
      </c>
      <c r="AJ79">
        <v>61.32</v>
      </c>
      <c r="AK79">
        <v>62.77</v>
      </c>
      <c r="AL79">
        <v>64.180000000000007</v>
      </c>
      <c r="AM79">
        <v>65.319999999999993</v>
      </c>
      <c r="AN79">
        <v>66.510000000000005</v>
      </c>
      <c r="AO79">
        <v>68.83</v>
      </c>
      <c r="AP79">
        <v>70.56</v>
      </c>
      <c r="AQ79">
        <v>73.849999999999994</v>
      </c>
      <c r="AR79">
        <v>76.319999999999993</v>
      </c>
      <c r="AS79">
        <v>80.48</v>
      </c>
      <c r="AT79">
        <v>84.93</v>
      </c>
    </row>
    <row r="80" spans="26:46">
      <c r="Z80">
        <v>8.42</v>
      </c>
      <c r="AA80">
        <v>44.37</v>
      </c>
      <c r="AB80">
        <v>46.57</v>
      </c>
      <c r="AC80">
        <v>50.24</v>
      </c>
      <c r="AD80">
        <v>51.95</v>
      </c>
      <c r="AE80">
        <v>54.79</v>
      </c>
      <c r="AF80">
        <v>55.88</v>
      </c>
      <c r="AG80">
        <v>56.89</v>
      </c>
      <c r="AH80">
        <v>58.68</v>
      </c>
      <c r="AI80">
        <v>60.3</v>
      </c>
      <c r="AJ80">
        <v>61.21</v>
      </c>
      <c r="AK80">
        <v>62.69</v>
      </c>
      <c r="AL80">
        <v>64.099999999999994</v>
      </c>
      <c r="AM80">
        <v>65.25</v>
      </c>
      <c r="AN80">
        <v>66.44</v>
      </c>
      <c r="AO80">
        <v>68.790000000000006</v>
      </c>
      <c r="AP80">
        <v>70.540000000000006</v>
      </c>
      <c r="AQ80">
        <v>73.84</v>
      </c>
      <c r="AR80">
        <v>76.319999999999993</v>
      </c>
      <c r="AS80">
        <v>80.489999999999995</v>
      </c>
      <c r="AT80">
        <v>84.89</v>
      </c>
    </row>
    <row r="81" spans="26:46">
      <c r="Z81">
        <v>8.5</v>
      </c>
      <c r="AA81">
        <v>44.3</v>
      </c>
      <c r="AB81">
        <v>46.52</v>
      </c>
      <c r="AC81">
        <v>50.17</v>
      </c>
      <c r="AD81">
        <v>51.87</v>
      </c>
      <c r="AE81">
        <v>54.69</v>
      </c>
      <c r="AF81">
        <v>55.78</v>
      </c>
      <c r="AG81">
        <v>56.78</v>
      </c>
      <c r="AH81">
        <v>58.57</v>
      </c>
      <c r="AI81">
        <v>60.19</v>
      </c>
      <c r="AJ81">
        <v>61.1</v>
      </c>
      <c r="AK81">
        <v>62.6</v>
      </c>
      <c r="AL81">
        <v>64.02</v>
      </c>
      <c r="AM81">
        <v>65.180000000000007</v>
      </c>
      <c r="AN81">
        <v>66.36</v>
      </c>
      <c r="AO81">
        <v>68.73</v>
      </c>
      <c r="AP81">
        <v>70.53</v>
      </c>
      <c r="AQ81">
        <v>73.83</v>
      </c>
      <c r="AR81">
        <v>76.33</v>
      </c>
      <c r="AS81">
        <v>80.5</v>
      </c>
      <c r="AT81">
        <v>84.86</v>
      </c>
    </row>
    <row r="82" spans="26:46">
      <c r="Z82">
        <v>8.58</v>
      </c>
      <c r="AA82">
        <v>44.24</v>
      </c>
      <c r="AB82">
        <v>46.46</v>
      </c>
      <c r="AC82">
        <v>50.1</v>
      </c>
      <c r="AD82">
        <v>51.79</v>
      </c>
      <c r="AE82">
        <v>54.59</v>
      </c>
      <c r="AF82">
        <v>55.67</v>
      </c>
      <c r="AG82">
        <v>56.67</v>
      </c>
      <c r="AH82">
        <v>58.47</v>
      </c>
      <c r="AI82">
        <v>60.08</v>
      </c>
      <c r="AJ82">
        <v>60.98</v>
      </c>
      <c r="AK82">
        <v>62.51</v>
      </c>
      <c r="AL82">
        <v>63.94</v>
      </c>
      <c r="AM82">
        <v>65.11</v>
      </c>
      <c r="AN82">
        <v>66.28</v>
      </c>
      <c r="AO82">
        <v>68.680000000000007</v>
      </c>
      <c r="AP82">
        <v>70.52</v>
      </c>
      <c r="AQ82">
        <v>73.819999999999993</v>
      </c>
      <c r="AR82">
        <v>76.33</v>
      </c>
      <c r="AS82">
        <v>80.510000000000005</v>
      </c>
      <c r="AT82">
        <v>84.84</v>
      </c>
    </row>
    <row r="83" spans="26:46">
      <c r="Z83">
        <v>8.67</v>
      </c>
      <c r="AA83">
        <v>44.18</v>
      </c>
      <c r="AB83">
        <v>46.41</v>
      </c>
      <c r="AC83">
        <v>50.02</v>
      </c>
      <c r="AD83">
        <v>51.71</v>
      </c>
      <c r="AE83">
        <v>54.49</v>
      </c>
      <c r="AF83">
        <v>55.57</v>
      </c>
      <c r="AG83">
        <v>56.55</v>
      </c>
      <c r="AH83">
        <v>58.36</v>
      </c>
      <c r="AI83">
        <v>59.97</v>
      </c>
      <c r="AJ83">
        <v>60.87</v>
      </c>
      <c r="AK83">
        <v>62.42</v>
      </c>
      <c r="AL83">
        <v>63.86</v>
      </c>
      <c r="AM83">
        <v>65.03</v>
      </c>
      <c r="AN83">
        <v>66.2</v>
      </c>
      <c r="AO83">
        <v>68.63</v>
      </c>
      <c r="AP83">
        <v>70.510000000000005</v>
      </c>
      <c r="AQ83">
        <v>73.81</v>
      </c>
      <c r="AR83">
        <v>76.33</v>
      </c>
      <c r="AS83">
        <v>80.52</v>
      </c>
      <c r="AT83">
        <v>84.81</v>
      </c>
    </row>
    <row r="84" spans="26:46">
      <c r="Z84">
        <v>8.75</v>
      </c>
      <c r="AA84">
        <v>44.11</v>
      </c>
      <c r="AB84">
        <v>46.35</v>
      </c>
      <c r="AC84">
        <v>49.95</v>
      </c>
      <c r="AD84">
        <v>51.62</v>
      </c>
      <c r="AE84">
        <v>54.38</v>
      </c>
      <c r="AF84">
        <v>55.46</v>
      </c>
      <c r="AG84">
        <v>56.43</v>
      </c>
      <c r="AH84">
        <v>58.25</v>
      </c>
      <c r="AI84">
        <v>59.86</v>
      </c>
      <c r="AJ84">
        <v>60.75</v>
      </c>
      <c r="AK84">
        <v>62.33</v>
      </c>
      <c r="AL84">
        <v>63.77</v>
      </c>
      <c r="AM84">
        <v>64.959999999999994</v>
      </c>
      <c r="AN84">
        <v>66.12</v>
      </c>
      <c r="AO84">
        <v>68.58</v>
      </c>
      <c r="AP84">
        <v>70.5</v>
      </c>
      <c r="AQ84">
        <v>73.8</v>
      </c>
      <c r="AR84">
        <v>76.34</v>
      </c>
      <c r="AS84">
        <v>80.53</v>
      </c>
      <c r="AT84">
        <v>84.79</v>
      </c>
    </row>
    <row r="85" spans="26:46">
      <c r="Z85">
        <v>8.83</v>
      </c>
      <c r="AA85">
        <v>44.05</v>
      </c>
      <c r="AB85">
        <v>46.3</v>
      </c>
      <c r="AC85">
        <v>49.88</v>
      </c>
      <c r="AD85">
        <v>51.53</v>
      </c>
      <c r="AE85">
        <v>54.28</v>
      </c>
      <c r="AF85">
        <v>55.35</v>
      </c>
      <c r="AG85">
        <v>56.31</v>
      </c>
      <c r="AH85">
        <v>58.14</v>
      </c>
      <c r="AI85">
        <v>59.74</v>
      </c>
      <c r="AJ85">
        <v>60.63</v>
      </c>
      <c r="AK85">
        <v>62.23</v>
      </c>
      <c r="AL85">
        <v>63.69</v>
      </c>
      <c r="AM85">
        <v>64.88</v>
      </c>
      <c r="AN85">
        <v>66.03</v>
      </c>
      <c r="AO85">
        <v>68.53</v>
      </c>
      <c r="AP85">
        <v>70.489999999999995</v>
      </c>
      <c r="AQ85">
        <v>73.790000000000006</v>
      </c>
      <c r="AR85">
        <v>76.34</v>
      </c>
      <c r="AS85">
        <v>80.55</v>
      </c>
      <c r="AT85">
        <v>84.77</v>
      </c>
    </row>
    <row r="86" spans="26:46">
      <c r="Z86">
        <v>8.92</v>
      </c>
      <c r="AA86">
        <v>43.98</v>
      </c>
      <c r="AB86">
        <v>46.24</v>
      </c>
      <c r="AC86">
        <v>49.8</v>
      </c>
      <c r="AD86">
        <v>51.44</v>
      </c>
      <c r="AE86">
        <v>54.17</v>
      </c>
      <c r="AF86">
        <v>55.24</v>
      </c>
      <c r="AG86">
        <v>56.18</v>
      </c>
      <c r="AH86">
        <v>58.03</v>
      </c>
      <c r="AI86">
        <v>59.62</v>
      </c>
      <c r="AJ86">
        <v>60.5</v>
      </c>
      <c r="AK86">
        <v>62.14</v>
      </c>
      <c r="AL86">
        <v>63.6</v>
      </c>
      <c r="AM86">
        <v>64.8</v>
      </c>
      <c r="AN86">
        <v>65.95</v>
      </c>
      <c r="AO86">
        <v>68.47</v>
      </c>
      <c r="AP86">
        <v>70.48</v>
      </c>
      <c r="AQ86">
        <v>73.78</v>
      </c>
      <c r="AR86">
        <v>76.349999999999994</v>
      </c>
      <c r="AS86">
        <v>80.56</v>
      </c>
      <c r="AT86">
        <v>84.75</v>
      </c>
    </row>
    <row r="87" spans="26:46">
      <c r="Z87">
        <v>9</v>
      </c>
      <c r="AA87">
        <v>43.91</v>
      </c>
      <c r="AB87">
        <v>46.18</v>
      </c>
      <c r="AC87">
        <v>49.72</v>
      </c>
      <c r="AD87">
        <v>51.35</v>
      </c>
      <c r="AE87">
        <v>54.05</v>
      </c>
      <c r="AF87">
        <v>55.12</v>
      </c>
      <c r="AG87">
        <v>56.06</v>
      </c>
      <c r="AH87">
        <v>57.91</v>
      </c>
      <c r="AI87">
        <v>59.5</v>
      </c>
      <c r="AJ87">
        <v>60.38</v>
      </c>
      <c r="AK87">
        <v>62.04</v>
      </c>
      <c r="AL87">
        <v>63.51</v>
      </c>
      <c r="AM87">
        <v>64.73</v>
      </c>
      <c r="AN87">
        <v>65.87</v>
      </c>
      <c r="AO87">
        <v>68.42</v>
      </c>
      <c r="AP87">
        <v>70.47</v>
      </c>
      <c r="AQ87">
        <v>73.78</v>
      </c>
      <c r="AR87">
        <v>76.36</v>
      </c>
      <c r="AS87">
        <v>80.58</v>
      </c>
      <c r="AT87">
        <v>84.74</v>
      </c>
    </row>
    <row r="88" spans="26:46">
      <c r="Z88">
        <v>9.08</v>
      </c>
      <c r="AA88">
        <v>43.84</v>
      </c>
      <c r="AB88">
        <v>46.12</v>
      </c>
      <c r="AC88">
        <v>49.64</v>
      </c>
      <c r="AD88">
        <v>51.26</v>
      </c>
      <c r="AE88">
        <v>53.94</v>
      </c>
      <c r="AF88">
        <v>55</v>
      </c>
      <c r="AG88">
        <v>55.93</v>
      </c>
      <c r="AH88">
        <v>57.79</v>
      </c>
      <c r="AI88">
        <v>59.37</v>
      </c>
      <c r="AJ88">
        <v>60.25</v>
      </c>
      <c r="AK88">
        <v>61.94</v>
      </c>
      <c r="AL88">
        <v>63.43</v>
      </c>
      <c r="AM88">
        <v>64.650000000000006</v>
      </c>
      <c r="AN88">
        <v>65.78</v>
      </c>
      <c r="AO88">
        <v>68.36</v>
      </c>
      <c r="AP88">
        <v>70.47</v>
      </c>
      <c r="AQ88">
        <v>73.77</v>
      </c>
      <c r="AR88">
        <v>76.36</v>
      </c>
      <c r="AS88">
        <v>80.599999999999994</v>
      </c>
      <c r="AT88">
        <v>84.73</v>
      </c>
    </row>
    <row r="89" spans="26:46">
      <c r="Z89">
        <v>9.17</v>
      </c>
      <c r="AA89">
        <v>43.77</v>
      </c>
      <c r="AB89">
        <v>46.06</v>
      </c>
      <c r="AC89">
        <v>49.56</v>
      </c>
      <c r="AD89">
        <v>51.17</v>
      </c>
      <c r="AE89">
        <v>53.83</v>
      </c>
      <c r="AF89">
        <v>54.88</v>
      </c>
      <c r="AG89">
        <v>55.8</v>
      </c>
      <c r="AH89">
        <v>57.67</v>
      </c>
      <c r="AI89">
        <v>59.25</v>
      </c>
      <c r="AJ89">
        <v>60.12</v>
      </c>
      <c r="AK89">
        <v>61.84</v>
      </c>
      <c r="AL89">
        <v>63.34</v>
      </c>
      <c r="AM89">
        <v>64.569999999999993</v>
      </c>
      <c r="AN89">
        <v>65.7</v>
      </c>
      <c r="AO89">
        <v>68.31</v>
      </c>
      <c r="AP89">
        <v>70.459999999999994</v>
      </c>
      <c r="AQ89">
        <v>73.760000000000005</v>
      </c>
      <c r="AR89">
        <v>76.37</v>
      </c>
      <c r="AS89">
        <v>80.62</v>
      </c>
      <c r="AT89">
        <v>84.72</v>
      </c>
    </row>
    <row r="90" spans="26:46">
      <c r="Z90">
        <v>9.25</v>
      </c>
      <c r="AA90">
        <v>43.7</v>
      </c>
      <c r="AB90">
        <v>46</v>
      </c>
      <c r="AC90">
        <v>49.48</v>
      </c>
      <c r="AD90">
        <v>51.07</v>
      </c>
      <c r="AE90">
        <v>53.71</v>
      </c>
      <c r="AF90">
        <v>54.76</v>
      </c>
      <c r="AG90">
        <v>55.66</v>
      </c>
      <c r="AH90">
        <v>57.55</v>
      </c>
      <c r="AI90">
        <v>59.12</v>
      </c>
      <c r="AJ90">
        <v>59.99</v>
      </c>
      <c r="AK90">
        <v>61.74</v>
      </c>
      <c r="AL90">
        <v>63.24</v>
      </c>
      <c r="AM90">
        <v>64.489999999999995</v>
      </c>
      <c r="AN90">
        <v>65.61</v>
      </c>
      <c r="AO90">
        <v>68.25</v>
      </c>
      <c r="AP90">
        <v>70.45</v>
      </c>
      <c r="AQ90">
        <v>73.75</v>
      </c>
      <c r="AR90">
        <v>76.37</v>
      </c>
      <c r="AS90">
        <v>80.64</v>
      </c>
      <c r="AT90">
        <v>84.72</v>
      </c>
    </row>
    <row r="91" spans="26:46">
      <c r="Z91">
        <v>9.33</v>
      </c>
      <c r="AA91">
        <v>43.63</v>
      </c>
      <c r="AB91">
        <v>45.94</v>
      </c>
      <c r="AC91">
        <v>49.4</v>
      </c>
      <c r="AD91">
        <v>50.98</v>
      </c>
      <c r="AE91">
        <v>53.59</v>
      </c>
      <c r="AF91">
        <v>54.64</v>
      </c>
      <c r="AG91">
        <v>55.53</v>
      </c>
      <c r="AH91">
        <v>57.42</v>
      </c>
      <c r="AI91">
        <v>58.99</v>
      </c>
      <c r="AJ91">
        <v>59.86</v>
      </c>
      <c r="AK91">
        <v>61.64</v>
      </c>
      <c r="AL91">
        <v>63.15</v>
      </c>
      <c r="AM91">
        <v>64.41</v>
      </c>
      <c r="AN91">
        <v>65.53</v>
      </c>
      <c r="AO91">
        <v>68.19</v>
      </c>
      <c r="AP91">
        <v>70.45</v>
      </c>
      <c r="AQ91">
        <v>73.75</v>
      </c>
      <c r="AR91">
        <v>76.38</v>
      </c>
      <c r="AS91">
        <v>80.66</v>
      </c>
      <c r="AT91">
        <v>84.71</v>
      </c>
    </row>
    <row r="92" spans="26:46">
      <c r="Z92">
        <v>9.42</v>
      </c>
      <c r="AA92">
        <v>43.56</v>
      </c>
      <c r="AB92">
        <v>45.88</v>
      </c>
      <c r="AC92">
        <v>49.31</v>
      </c>
      <c r="AD92">
        <v>50.88</v>
      </c>
      <c r="AE92">
        <v>53.46</v>
      </c>
      <c r="AF92">
        <v>54.51</v>
      </c>
      <c r="AG92">
        <v>55.39</v>
      </c>
      <c r="AH92">
        <v>57.29</v>
      </c>
      <c r="AI92">
        <v>58.85</v>
      </c>
      <c r="AJ92">
        <v>59.72</v>
      </c>
      <c r="AK92">
        <v>61.53</v>
      </c>
      <c r="AL92">
        <v>63.06</v>
      </c>
      <c r="AM92">
        <v>64.319999999999993</v>
      </c>
      <c r="AN92">
        <v>65.44</v>
      </c>
      <c r="AO92">
        <v>68.14</v>
      </c>
      <c r="AP92">
        <v>70.45</v>
      </c>
      <c r="AQ92">
        <v>73.739999999999995</v>
      </c>
      <c r="AR92">
        <v>76.39</v>
      </c>
      <c r="AS92">
        <v>80.680000000000007</v>
      </c>
      <c r="AT92">
        <v>84.71</v>
      </c>
    </row>
    <row r="93" spans="26:46">
      <c r="Z93">
        <v>9.5</v>
      </c>
      <c r="AA93">
        <v>43.48</v>
      </c>
      <c r="AB93">
        <v>45.81</v>
      </c>
      <c r="AC93">
        <v>49.23</v>
      </c>
      <c r="AD93">
        <v>50.78</v>
      </c>
      <c r="AE93">
        <v>53.34</v>
      </c>
      <c r="AF93">
        <v>54.38</v>
      </c>
      <c r="AG93">
        <v>55.25</v>
      </c>
      <c r="AH93">
        <v>57.16</v>
      </c>
      <c r="AI93">
        <v>58.72</v>
      </c>
      <c r="AJ93">
        <v>59.58</v>
      </c>
      <c r="AK93">
        <v>61.42</v>
      </c>
      <c r="AL93">
        <v>62.96</v>
      </c>
      <c r="AM93">
        <v>64.239999999999995</v>
      </c>
      <c r="AN93">
        <v>65.349999999999994</v>
      </c>
      <c r="AO93">
        <v>68.08</v>
      </c>
      <c r="AP93">
        <v>70.44</v>
      </c>
      <c r="AQ93">
        <v>73.739999999999995</v>
      </c>
      <c r="AR93">
        <v>76.400000000000006</v>
      </c>
      <c r="AS93">
        <v>80.709999999999994</v>
      </c>
      <c r="AT93">
        <v>84.72</v>
      </c>
    </row>
    <row r="94" spans="26:46">
      <c r="Z94">
        <v>9.58</v>
      </c>
      <c r="AA94">
        <v>43.41</v>
      </c>
      <c r="AB94">
        <v>45.75</v>
      </c>
      <c r="AC94">
        <v>49.14</v>
      </c>
      <c r="AD94">
        <v>50.68</v>
      </c>
      <c r="AE94">
        <v>53.21</v>
      </c>
      <c r="AF94">
        <v>54.25</v>
      </c>
      <c r="AG94">
        <v>55.1</v>
      </c>
      <c r="AH94">
        <v>57.03</v>
      </c>
      <c r="AI94">
        <v>58.58</v>
      </c>
      <c r="AJ94">
        <v>59.44</v>
      </c>
      <c r="AK94">
        <v>61.31</v>
      </c>
      <c r="AL94">
        <v>62.86</v>
      </c>
      <c r="AM94">
        <v>64.16</v>
      </c>
      <c r="AN94">
        <v>65.260000000000005</v>
      </c>
      <c r="AO94">
        <v>68.02</v>
      </c>
      <c r="AP94">
        <v>70.44</v>
      </c>
      <c r="AQ94">
        <v>73.73</v>
      </c>
      <c r="AR94">
        <v>76.400000000000006</v>
      </c>
      <c r="AS94">
        <v>80.73</v>
      </c>
      <c r="AT94">
        <v>84.72</v>
      </c>
    </row>
    <row r="95" spans="26:46">
      <c r="Z95">
        <v>9.67</v>
      </c>
      <c r="AA95">
        <v>43.34</v>
      </c>
      <c r="AB95">
        <v>45.68</v>
      </c>
      <c r="AC95">
        <v>49.05</v>
      </c>
      <c r="AD95">
        <v>50.57</v>
      </c>
      <c r="AE95">
        <v>53.09</v>
      </c>
      <c r="AF95">
        <v>54.12</v>
      </c>
      <c r="AG95">
        <v>54.96</v>
      </c>
      <c r="AH95">
        <v>56.9</v>
      </c>
      <c r="AI95">
        <v>58.44</v>
      </c>
      <c r="AJ95">
        <v>59.3</v>
      </c>
      <c r="AK95">
        <v>61.2</v>
      </c>
      <c r="AL95">
        <v>62.77</v>
      </c>
      <c r="AM95">
        <v>64.069999999999993</v>
      </c>
      <c r="AN95">
        <v>65.17</v>
      </c>
      <c r="AO95">
        <v>67.959999999999994</v>
      </c>
      <c r="AP95">
        <v>70.44</v>
      </c>
      <c r="AQ95">
        <v>73.73</v>
      </c>
      <c r="AR95">
        <v>76.41</v>
      </c>
      <c r="AS95">
        <v>80.760000000000005</v>
      </c>
      <c r="AT95">
        <v>84.73</v>
      </c>
    </row>
    <row r="96" spans="26:46">
      <c r="Z96">
        <v>9.75</v>
      </c>
      <c r="AA96">
        <v>43.26</v>
      </c>
      <c r="AB96">
        <v>45.62</v>
      </c>
      <c r="AC96">
        <v>48.97</v>
      </c>
      <c r="AD96">
        <v>50.47</v>
      </c>
      <c r="AE96">
        <v>52.95</v>
      </c>
      <c r="AF96">
        <v>53.98</v>
      </c>
      <c r="AG96">
        <v>54.81</v>
      </c>
      <c r="AH96">
        <v>56.76</v>
      </c>
      <c r="AI96">
        <v>58.29</v>
      </c>
      <c r="AJ96">
        <v>59.16</v>
      </c>
      <c r="AK96">
        <v>61.09</v>
      </c>
      <c r="AL96">
        <v>62.67</v>
      </c>
      <c r="AM96">
        <v>63.99</v>
      </c>
      <c r="AN96">
        <v>65.08</v>
      </c>
      <c r="AO96">
        <v>67.900000000000006</v>
      </c>
      <c r="AP96">
        <v>70.44</v>
      </c>
      <c r="AQ96">
        <v>73.73</v>
      </c>
      <c r="AR96">
        <v>76.42</v>
      </c>
      <c r="AS96">
        <v>80.790000000000006</v>
      </c>
      <c r="AT96">
        <v>84.74</v>
      </c>
    </row>
    <row r="97" spans="26:46">
      <c r="Z97">
        <v>9.83</v>
      </c>
      <c r="AA97">
        <v>43.18</v>
      </c>
      <c r="AB97">
        <v>45.55</v>
      </c>
      <c r="AC97">
        <v>48.88</v>
      </c>
      <c r="AD97">
        <v>50.36</v>
      </c>
      <c r="AE97">
        <v>52.82</v>
      </c>
      <c r="AF97">
        <v>53.85</v>
      </c>
      <c r="AG97">
        <v>54.66</v>
      </c>
      <c r="AH97">
        <v>56.62</v>
      </c>
      <c r="AI97">
        <v>58.15</v>
      </c>
      <c r="AJ97">
        <v>59.01</v>
      </c>
      <c r="AK97">
        <v>60.98</v>
      </c>
      <c r="AL97">
        <v>62.57</v>
      </c>
      <c r="AM97">
        <v>63.9</v>
      </c>
      <c r="AN97">
        <v>64.989999999999995</v>
      </c>
      <c r="AO97">
        <v>67.84</v>
      </c>
      <c r="AP97">
        <v>70.44</v>
      </c>
      <c r="AQ97">
        <v>73.72</v>
      </c>
      <c r="AR97">
        <v>76.430000000000007</v>
      </c>
      <c r="AS97">
        <v>80.81</v>
      </c>
      <c r="AT97">
        <v>84.76</v>
      </c>
    </row>
    <row r="98" spans="26:46">
      <c r="Z98">
        <v>9.92</v>
      </c>
      <c r="AA98">
        <v>43.1</v>
      </c>
      <c r="AB98">
        <v>45.48</v>
      </c>
      <c r="AC98">
        <v>48.78</v>
      </c>
      <c r="AD98">
        <v>50.26</v>
      </c>
      <c r="AE98">
        <v>52.69</v>
      </c>
      <c r="AF98">
        <v>53.71</v>
      </c>
      <c r="AG98">
        <v>54.51</v>
      </c>
      <c r="AH98">
        <v>56.48</v>
      </c>
      <c r="AI98">
        <v>58</v>
      </c>
      <c r="AJ98">
        <v>58.86</v>
      </c>
      <c r="AK98">
        <v>60.86</v>
      </c>
      <c r="AL98">
        <v>62.46</v>
      </c>
      <c r="AM98">
        <v>63.81</v>
      </c>
      <c r="AN98">
        <v>64.900000000000006</v>
      </c>
      <c r="AO98">
        <v>67.78</v>
      </c>
      <c r="AP98">
        <v>70.44</v>
      </c>
      <c r="AQ98">
        <v>73.72</v>
      </c>
      <c r="AR98">
        <v>76.44</v>
      </c>
      <c r="AS98">
        <v>80.84</v>
      </c>
      <c r="AT98">
        <v>84.77</v>
      </c>
    </row>
    <row r="99" spans="26:46">
      <c r="Z99">
        <v>10</v>
      </c>
      <c r="AA99">
        <v>43.03</v>
      </c>
      <c r="AB99">
        <v>45.42</v>
      </c>
      <c r="AC99">
        <v>48.69</v>
      </c>
      <c r="AD99">
        <v>50.15</v>
      </c>
      <c r="AE99">
        <v>52.55</v>
      </c>
      <c r="AF99">
        <v>53.56</v>
      </c>
      <c r="AG99">
        <v>54.35</v>
      </c>
      <c r="AH99">
        <v>56.34</v>
      </c>
      <c r="AI99">
        <v>57.85</v>
      </c>
      <c r="AJ99">
        <v>58.71</v>
      </c>
      <c r="AK99">
        <v>60.74</v>
      </c>
      <c r="AL99">
        <v>62.36</v>
      </c>
      <c r="AM99">
        <v>63.72</v>
      </c>
      <c r="AN99">
        <v>64.81</v>
      </c>
      <c r="AO99">
        <v>67.72</v>
      </c>
      <c r="AP99">
        <v>70.45</v>
      </c>
      <c r="AQ99">
        <v>73.72</v>
      </c>
      <c r="AR99">
        <v>76.45</v>
      </c>
      <c r="AS99">
        <v>80.88</v>
      </c>
      <c r="AT99">
        <v>84.79</v>
      </c>
    </row>
    <row r="100" spans="26:46">
      <c r="Z100">
        <v>10.08</v>
      </c>
      <c r="AA100">
        <v>42.95</v>
      </c>
      <c r="AB100">
        <v>45.35</v>
      </c>
      <c r="AC100">
        <v>48.6</v>
      </c>
      <c r="AD100">
        <v>50.04</v>
      </c>
      <c r="AE100">
        <v>52.41</v>
      </c>
      <c r="AF100">
        <v>53.42</v>
      </c>
      <c r="AG100">
        <v>54.19</v>
      </c>
      <c r="AH100">
        <v>56.19</v>
      </c>
      <c r="AI100">
        <v>57.69</v>
      </c>
      <c r="AJ100">
        <v>58.56</v>
      </c>
      <c r="AK100">
        <v>60.62</v>
      </c>
      <c r="AL100">
        <v>62.25</v>
      </c>
      <c r="AM100">
        <v>63.63</v>
      </c>
      <c r="AN100">
        <v>64.709999999999994</v>
      </c>
      <c r="AO100">
        <v>67.650000000000006</v>
      </c>
      <c r="AP100">
        <v>70.45</v>
      </c>
      <c r="AQ100">
        <v>73.72</v>
      </c>
      <c r="AR100">
        <v>76.459999999999994</v>
      </c>
      <c r="AS100">
        <v>80.91</v>
      </c>
      <c r="AT100">
        <v>84.82</v>
      </c>
    </row>
    <row r="101" spans="26:46">
      <c r="Z101">
        <v>10.17</v>
      </c>
      <c r="AA101">
        <v>42.87</v>
      </c>
      <c r="AB101">
        <v>45.27</v>
      </c>
      <c r="AC101">
        <v>48.5</v>
      </c>
      <c r="AD101">
        <v>49.92</v>
      </c>
      <c r="AE101">
        <v>52.27</v>
      </c>
      <c r="AF101">
        <v>53.27</v>
      </c>
      <c r="AG101">
        <v>54.04</v>
      </c>
      <c r="AH101">
        <v>56.04</v>
      </c>
      <c r="AI101">
        <v>57.54</v>
      </c>
      <c r="AJ101">
        <v>58.41</v>
      </c>
      <c r="AK101">
        <v>60.5</v>
      </c>
      <c r="AL101">
        <v>62.15</v>
      </c>
      <c r="AM101">
        <v>63.54</v>
      </c>
      <c r="AN101">
        <v>64.62</v>
      </c>
      <c r="AO101">
        <v>67.59</v>
      </c>
      <c r="AP101">
        <v>70.45</v>
      </c>
      <c r="AQ101">
        <v>73.72</v>
      </c>
      <c r="AR101">
        <v>76.47</v>
      </c>
      <c r="AS101">
        <v>80.94</v>
      </c>
      <c r="AT101">
        <v>84.84</v>
      </c>
    </row>
    <row r="102" spans="26:46">
      <c r="Z102">
        <v>10.25</v>
      </c>
      <c r="AA102">
        <v>42.79</v>
      </c>
      <c r="AB102">
        <v>45.2</v>
      </c>
      <c r="AC102">
        <v>48.41</v>
      </c>
      <c r="AD102">
        <v>49.81</v>
      </c>
      <c r="AE102">
        <v>52.13</v>
      </c>
      <c r="AF102">
        <v>53.12</v>
      </c>
      <c r="AG102">
        <v>53.87</v>
      </c>
      <c r="AH102">
        <v>55.89</v>
      </c>
      <c r="AI102">
        <v>57.38</v>
      </c>
      <c r="AJ102">
        <v>58.25</v>
      </c>
      <c r="AK102">
        <v>60.38</v>
      </c>
      <c r="AL102">
        <v>62.04</v>
      </c>
      <c r="AM102">
        <v>63.45</v>
      </c>
      <c r="AN102">
        <v>64.52</v>
      </c>
      <c r="AO102">
        <v>67.53</v>
      </c>
      <c r="AP102">
        <v>70.459999999999994</v>
      </c>
      <c r="AQ102">
        <v>73.72</v>
      </c>
      <c r="AR102">
        <v>76.48</v>
      </c>
      <c r="AS102">
        <v>80.97</v>
      </c>
      <c r="AT102">
        <v>84.87</v>
      </c>
    </row>
    <row r="103" spans="26:46">
      <c r="Z103">
        <v>10.33</v>
      </c>
      <c r="AA103">
        <v>42.7</v>
      </c>
      <c r="AB103">
        <v>45.13</v>
      </c>
      <c r="AC103">
        <v>48.31</v>
      </c>
      <c r="AD103">
        <v>49.69</v>
      </c>
      <c r="AE103">
        <v>51.98</v>
      </c>
      <c r="AF103">
        <v>52.97</v>
      </c>
      <c r="AG103">
        <v>53.71</v>
      </c>
      <c r="AH103">
        <v>55.74</v>
      </c>
      <c r="AI103">
        <v>57.22</v>
      </c>
      <c r="AJ103">
        <v>58.1</v>
      </c>
      <c r="AK103">
        <v>60.25</v>
      </c>
      <c r="AL103">
        <v>61.93</v>
      </c>
      <c r="AM103">
        <v>63.36</v>
      </c>
      <c r="AN103">
        <v>64.430000000000007</v>
      </c>
      <c r="AO103">
        <v>67.459999999999994</v>
      </c>
      <c r="AP103">
        <v>70.47</v>
      </c>
      <c r="AQ103">
        <v>73.72</v>
      </c>
      <c r="AR103">
        <v>76.489999999999995</v>
      </c>
      <c r="AS103">
        <v>81.010000000000005</v>
      </c>
      <c r="AT103">
        <v>84.9</v>
      </c>
    </row>
    <row r="104" spans="26:46">
      <c r="Z104">
        <v>10.42</v>
      </c>
      <c r="AA104">
        <v>42.62</v>
      </c>
      <c r="AB104">
        <v>45.06</v>
      </c>
      <c r="AC104">
        <v>48.21</v>
      </c>
      <c r="AD104">
        <v>49.58</v>
      </c>
      <c r="AE104">
        <v>51.83</v>
      </c>
      <c r="AF104">
        <v>52.82</v>
      </c>
      <c r="AG104">
        <v>53.54</v>
      </c>
      <c r="AH104">
        <v>55.58</v>
      </c>
      <c r="AI104">
        <v>57.06</v>
      </c>
      <c r="AJ104">
        <v>57.94</v>
      </c>
      <c r="AK104">
        <v>60.13</v>
      </c>
      <c r="AL104">
        <v>61.82</v>
      </c>
      <c r="AM104">
        <v>63.27</v>
      </c>
      <c r="AN104">
        <v>64.33</v>
      </c>
      <c r="AO104">
        <v>67.400000000000006</v>
      </c>
      <c r="AP104">
        <v>70.47</v>
      </c>
      <c r="AQ104">
        <v>73.72</v>
      </c>
      <c r="AR104">
        <v>76.5</v>
      </c>
      <c r="AS104">
        <v>81.05</v>
      </c>
      <c r="AT104">
        <v>84.93</v>
      </c>
    </row>
    <row r="105" spans="26:46">
      <c r="Z105">
        <v>10.5</v>
      </c>
      <c r="AA105">
        <v>42.54</v>
      </c>
      <c r="AB105">
        <v>44.98</v>
      </c>
      <c r="AC105">
        <v>48.11</v>
      </c>
      <c r="AD105">
        <v>49.46</v>
      </c>
      <c r="AE105">
        <v>51.68</v>
      </c>
      <c r="AF105">
        <v>52.66</v>
      </c>
      <c r="AG105">
        <v>53.37</v>
      </c>
      <c r="AH105">
        <v>55.42</v>
      </c>
      <c r="AI105">
        <v>56.89</v>
      </c>
      <c r="AJ105">
        <v>57.77</v>
      </c>
      <c r="AK105">
        <v>60</v>
      </c>
      <c r="AL105">
        <v>61.71</v>
      </c>
      <c r="AM105">
        <v>63.17</v>
      </c>
      <c r="AN105">
        <v>64.23</v>
      </c>
      <c r="AO105">
        <v>67.33</v>
      </c>
      <c r="AP105">
        <v>70.48</v>
      </c>
      <c r="AQ105">
        <v>73.72</v>
      </c>
      <c r="AR105">
        <v>76.510000000000005</v>
      </c>
      <c r="AS105">
        <v>81.08</v>
      </c>
      <c r="AT105">
        <v>84.97</v>
      </c>
    </row>
    <row r="106" spans="26:46">
      <c r="Z106">
        <v>10.58</v>
      </c>
      <c r="AA106">
        <v>42.45</v>
      </c>
      <c r="AB106">
        <v>44.91</v>
      </c>
      <c r="AC106">
        <v>48.01</v>
      </c>
      <c r="AD106">
        <v>49.34</v>
      </c>
      <c r="AE106">
        <v>51.53</v>
      </c>
      <c r="AF106">
        <v>52.5</v>
      </c>
      <c r="AG106">
        <v>53.2</v>
      </c>
      <c r="AH106">
        <v>55.26</v>
      </c>
      <c r="AI106">
        <v>56.72</v>
      </c>
      <c r="AJ106">
        <v>57.61</v>
      </c>
      <c r="AK106">
        <v>59.87</v>
      </c>
      <c r="AL106">
        <v>61.59</v>
      </c>
      <c r="AM106">
        <v>63.08</v>
      </c>
      <c r="AN106">
        <v>64.14</v>
      </c>
      <c r="AO106">
        <v>67.27</v>
      </c>
      <c r="AP106">
        <v>70.489999999999995</v>
      </c>
      <c r="AQ106">
        <v>73.72</v>
      </c>
      <c r="AR106">
        <v>76.52</v>
      </c>
      <c r="AS106">
        <v>81.12</v>
      </c>
      <c r="AT106">
        <v>85.01</v>
      </c>
    </row>
    <row r="107" spans="26:46">
      <c r="Z107">
        <v>10.67</v>
      </c>
      <c r="AA107">
        <v>42.37</v>
      </c>
      <c r="AB107">
        <v>44.83</v>
      </c>
      <c r="AC107">
        <v>47.91</v>
      </c>
      <c r="AD107">
        <v>49.22</v>
      </c>
      <c r="AE107">
        <v>51.37</v>
      </c>
      <c r="AF107">
        <v>52.34</v>
      </c>
      <c r="AG107">
        <v>53.03</v>
      </c>
      <c r="AH107">
        <v>55.1</v>
      </c>
      <c r="AI107">
        <v>56.55</v>
      </c>
      <c r="AJ107">
        <v>57.44</v>
      </c>
      <c r="AK107">
        <v>59.74</v>
      </c>
      <c r="AL107">
        <v>61.48</v>
      </c>
      <c r="AM107">
        <v>62.98</v>
      </c>
      <c r="AN107">
        <v>64.040000000000006</v>
      </c>
      <c r="AO107">
        <v>67.2</v>
      </c>
      <c r="AP107">
        <v>70.5</v>
      </c>
      <c r="AQ107">
        <v>73.72</v>
      </c>
      <c r="AR107">
        <v>76.53</v>
      </c>
      <c r="AS107">
        <v>81.16</v>
      </c>
      <c r="AT107">
        <v>85.05</v>
      </c>
    </row>
    <row r="108" spans="26:46">
      <c r="Z108">
        <v>10.75</v>
      </c>
      <c r="AA108">
        <v>42.28</v>
      </c>
      <c r="AB108">
        <v>44.76</v>
      </c>
      <c r="AC108">
        <v>47.8</v>
      </c>
      <c r="AD108">
        <v>49.09</v>
      </c>
      <c r="AE108">
        <v>51.22</v>
      </c>
      <c r="AF108">
        <v>52.18</v>
      </c>
      <c r="AG108">
        <v>52.85</v>
      </c>
      <c r="AH108">
        <v>54.94</v>
      </c>
      <c r="AI108">
        <v>56.38</v>
      </c>
      <c r="AJ108">
        <v>57.28</v>
      </c>
      <c r="AK108">
        <v>59.61</v>
      </c>
      <c r="AL108">
        <v>61.36</v>
      </c>
      <c r="AM108">
        <v>62.89</v>
      </c>
      <c r="AN108">
        <v>63.94</v>
      </c>
      <c r="AO108">
        <v>67.13</v>
      </c>
      <c r="AP108">
        <v>70.510000000000005</v>
      </c>
      <c r="AQ108">
        <v>73.72</v>
      </c>
      <c r="AR108">
        <v>76.540000000000006</v>
      </c>
      <c r="AS108">
        <v>81.2</v>
      </c>
      <c r="AT108">
        <v>85.1</v>
      </c>
    </row>
    <row r="109" spans="26:46">
      <c r="Z109">
        <v>10.83</v>
      </c>
      <c r="AA109">
        <v>42.19</v>
      </c>
      <c r="AB109">
        <v>44.68</v>
      </c>
      <c r="AC109">
        <v>47.7</v>
      </c>
      <c r="AD109">
        <v>48.97</v>
      </c>
      <c r="AE109">
        <v>51.06</v>
      </c>
      <c r="AF109">
        <v>52.01</v>
      </c>
      <c r="AG109">
        <v>52.67</v>
      </c>
      <c r="AH109">
        <v>54.77</v>
      </c>
      <c r="AI109">
        <v>56.2</v>
      </c>
      <c r="AJ109">
        <v>57.11</v>
      </c>
      <c r="AK109">
        <v>59.47</v>
      </c>
      <c r="AL109">
        <v>61.25</v>
      </c>
      <c r="AM109">
        <v>62.79</v>
      </c>
      <c r="AN109">
        <v>63.84</v>
      </c>
      <c r="AO109">
        <v>67.06</v>
      </c>
      <c r="AP109">
        <v>70.52</v>
      </c>
      <c r="AQ109">
        <v>73.72</v>
      </c>
      <c r="AR109">
        <v>76.56</v>
      </c>
      <c r="AS109">
        <v>81.25</v>
      </c>
      <c r="AT109">
        <v>85.14</v>
      </c>
    </row>
    <row r="110" spans="26:46">
      <c r="Z110">
        <v>10.92</v>
      </c>
      <c r="AA110">
        <v>42.1</v>
      </c>
      <c r="AB110">
        <v>44.6</v>
      </c>
      <c r="AC110">
        <v>47.59</v>
      </c>
      <c r="AD110">
        <v>48.84</v>
      </c>
      <c r="AE110">
        <v>50.9</v>
      </c>
      <c r="AF110">
        <v>51.85</v>
      </c>
      <c r="AG110">
        <v>52.49</v>
      </c>
      <c r="AH110">
        <v>54.6</v>
      </c>
      <c r="AI110">
        <v>56.03</v>
      </c>
      <c r="AJ110">
        <v>56.93</v>
      </c>
      <c r="AK110">
        <v>59.34</v>
      </c>
      <c r="AL110">
        <v>61.13</v>
      </c>
      <c r="AM110">
        <v>62.69</v>
      </c>
      <c r="AN110">
        <v>63.74</v>
      </c>
      <c r="AO110">
        <v>66.989999999999995</v>
      </c>
      <c r="AP110">
        <v>70.53</v>
      </c>
      <c r="AQ110">
        <v>73.73</v>
      </c>
      <c r="AR110">
        <v>76.569999999999993</v>
      </c>
      <c r="AS110">
        <v>81.290000000000006</v>
      </c>
      <c r="AT110">
        <v>85.19</v>
      </c>
    </row>
    <row r="111" spans="26:46">
      <c r="Z111">
        <v>11</v>
      </c>
      <c r="AA111">
        <v>42.01</v>
      </c>
      <c r="AB111">
        <v>44.52</v>
      </c>
      <c r="AC111">
        <v>47.49</v>
      </c>
      <c r="AD111">
        <v>48.72</v>
      </c>
      <c r="AE111">
        <v>50.74</v>
      </c>
      <c r="AF111">
        <v>51.68</v>
      </c>
      <c r="AG111">
        <v>52.31</v>
      </c>
      <c r="AH111">
        <v>54.43</v>
      </c>
      <c r="AI111">
        <v>55.85</v>
      </c>
      <c r="AJ111">
        <v>56.76</v>
      </c>
      <c r="AK111">
        <v>59.2</v>
      </c>
      <c r="AL111">
        <v>61.01</v>
      </c>
      <c r="AM111">
        <v>62.59</v>
      </c>
      <c r="AN111">
        <v>63.63</v>
      </c>
      <c r="AO111">
        <v>66.92</v>
      </c>
      <c r="AP111">
        <v>70.540000000000006</v>
      </c>
      <c r="AQ111">
        <v>73.73</v>
      </c>
      <c r="AR111">
        <v>76.58</v>
      </c>
      <c r="AS111">
        <v>81.33</v>
      </c>
      <c r="AT111">
        <v>85.25</v>
      </c>
    </row>
    <row r="112" spans="26:46">
      <c r="Z112">
        <v>11.08</v>
      </c>
      <c r="AA112">
        <v>41.92</v>
      </c>
      <c r="AB112">
        <v>44.44</v>
      </c>
      <c r="AC112">
        <v>47.38</v>
      </c>
      <c r="AD112">
        <v>48.59</v>
      </c>
      <c r="AE112">
        <v>50.57</v>
      </c>
      <c r="AF112">
        <v>51.5</v>
      </c>
      <c r="AG112">
        <v>52.12</v>
      </c>
      <c r="AH112">
        <v>54.26</v>
      </c>
      <c r="AI112">
        <v>55.66</v>
      </c>
      <c r="AJ112">
        <v>56.58</v>
      </c>
      <c r="AK112">
        <v>59.06</v>
      </c>
      <c r="AL112">
        <v>60.88</v>
      </c>
      <c r="AM112">
        <v>62.49</v>
      </c>
      <c r="AN112">
        <v>63.53</v>
      </c>
      <c r="AO112">
        <v>66.849999999999994</v>
      </c>
      <c r="AP112">
        <v>70.56</v>
      </c>
      <c r="AQ112">
        <v>73.73</v>
      </c>
      <c r="AR112">
        <v>76.599999999999994</v>
      </c>
      <c r="AS112">
        <v>81.38</v>
      </c>
      <c r="AT112">
        <v>85.3</v>
      </c>
    </row>
    <row r="113" spans="26:46">
      <c r="Z113">
        <v>11.17</v>
      </c>
      <c r="AA113">
        <v>41.83</v>
      </c>
      <c r="AB113">
        <v>44.36</v>
      </c>
      <c r="AC113">
        <v>47.27</v>
      </c>
      <c r="AD113">
        <v>48.46</v>
      </c>
      <c r="AE113">
        <v>50.4</v>
      </c>
      <c r="AF113">
        <v>51.33</v>
      </c>
      <c r="AG113">
        <v>51.94</v>
      </c>
      <c r="AH113">
        <v>54.08</v>
      </c>
      <c r="AI113">
        <v>55.48</v>
      </c>
      <c r="AJ113">
        <v>56.41</v>
      </c>
      <c r="AK113">
        <v>58.92</v>
      </c>
      <c r="AL113">
        <v>60.76</v>
      </c>
      <c r="AM113">
        <v>62.39</v>
      </c>
      <c r="AN113">
        <v>63.43</v>
      </c>
      <c r="AO113">
        <v>66.78</v>
      </c>
      <c r="AP113">
        <v>70.569999999999993</v>
      </c>
      <c r="AQ113">
        <v>73.739999999999995</v>
      </c>
      <c r="AR113">
        <v>76.61</v>
      </c>
      <c r="AS113">
        <v>81.42</v>
      </c>
      <c r="AT113">
        <v>85.36</v>
      </c>
    </row>
    <row r="114" spans="26:46">
      <c r="Z114">
        <v>11.25</v>
      </c>
      <c r="AA114">
        <v>41.74</v>
      </c>
      <c r="AB114">
        <v>44.28</v>
      </c>
      <c r="AC114">
        <v>47.16</v>
      </c>
      <c r="AD114">
        <v>48.32</v>
      </c>
      <c r="AE114">
        <v>50.24</v>
      </c>
      <c r="AF114">
        <v>51.15</v>
      </c>
      <c r="AG114">
        <v>51.74</v>
      </c>
      <c r="AH114">
        <v>53.9</v>
      </c>
      <c r="AI114">
        <v>55.29</v>
      </c>
      <c r="AJ114">
        <v>56.23</v>
      </c>
      <c r="AK114">
        <v>58.77</v>
      </c>
      <c r="AL114">
        <v>60.64</v>
      </c>
      <c r="AM114">
        <v>62.29</v>
      </c>
      <c r="AN114">
        <v>63.32</v>
      </c>
      <c r="AO114">
        <v>66.709999999999994</v>
      </c>
      <c r="AP114">
        <v>70.59</v>
      </c>
      <c r="AQ114">
        <v>73.739999999999995</v>
      </c>
      <c r="AR114">
        <v>76.62</v>
      </c>
      <c r="AS114">
        <v>81.47</v>
      </c>
      <c r="AT114">
        <v>85.42</v>
      </c>
    </row>
    <row r="115" spans="26:46">
      <c r="Z115">
        <v>11.33</v>
      </c>
      <c r="AA115">
        <v>41.65</v>
      </c>
      <c r="AB115">
        <v>44.19</v>
      </c>
      <c r="AC115">
        <v>47.04</v>
      </c>
      <c r="AD115">
        <v>48.19</v>
      </c>
      <c r="AE115">
        <v>50.06</v>
      </c>
      <c r="AF115">
        <v>50.97</v>
      </c>
      <c r="AG115">
        <v>51.55</v>
      </c>
      <c r="AH115">
        <v>53.72</v>
      </c>
      <c r="AI115">
        <v>55.1</v>
      </c>
      <c r="AJ115">
        <v>56.04</v>
      </c>
      <c r="AK115">
        <v>58.63</v>
      </c>
      <c r="AL115">
        <v>60.51</v>
      </c>
      <c r="AM115">
        <v>62.19</v>
      </c>
      <c r="AN115">
        <v>63.22</v>
      </c>
      <c r="AO115">
        <v>66.64</v>
      </c>
      <c r="AP115">
        <v>70.599999999999994</v>
      </c>
      <c r="AQ115">
        <v>73.75</v>
      </c>
      <c r="AR115">
        <v>76.64</v>
      </c>
      <c r="AS115">
        <v>81.52</v>
      </c>
      <c r="AT115">
        <v>85.48</v>
      </c>
    </row>
    <row r="116" spans="26:46">
      <c r="Z116">
        <v>11.42</v>
      </c>
      <c r="AA116">
        <v>41.55</v>
      </c>
      <c r="AB116">
        <v>44.11</v>
      </c>
      <c r="AC116">
        <v>46.93</v>
      </c>
      <c r="AD116">
        <v>48.05</v>
      </c>
      <c r="AE116">
        <v>49.89</v>
      </c>
      <c r="AF116">
        <v>50.79</v>
      </c>
      <c r="AG116">
        <v>51.36</v>
      </c>
      <c r="AH116">
        <v>53.54</v>
      </c>
      <c r="AI116">
        <v>54.91</v>
      </c>
      <c r="AJ116">
        <v>55.86</v>
      </c>
      <c r="AK116">
        <v>58.48</v>
      </c>
      <c r="AL116">
        <v>60.38</v>
      </c>
      <c r="AM116">
        <v>62.08</v>
      </c>
      <c r="AN116">
        <v>63.11</v>
      </c>
      <c r="AO116">
        <v>66.569999999999993</v>
      </c>
      <c r="AP116">
        <v>70.62</v>
      </c>
      <c r="AQ116">
        <v>73.75</v>
      </c>
      <c r="AR116">
        <v>76.650000000000006</v>
      </c>
      <c r="AS116">
        <v>81.569999999999993</v>
      </c>
      <c r="AT116">
        <v>85.55</v>
      </c>
    </row>
    <row r="117" spans="26:46">
      <c r="Z117">
        <v>11.5</v>
      </c>
      <c r="AA117">
        <v>41.46</v>
      </c>
      <c r="AB117">
        <v>44.03</v>
      </c>
      <c r="AC117">
        <v>46.82</v>
      </c>
      <c r="AD117">
        <v>47.92</v>
      </c>
      <c r="AE117">
        <v>49.71</v>
      </c>
      <c r="AF117">
        <v>50.61</v>
      </c>
      <c r="AG117">
        <v>51.16</v>
      </c>
      <c r="AH117">
        <v>53.35</v>
      </c>
      <c r="AI117">
        <v>54.72</v>
      </c>
      <c r="AJ117">
        <v>55.67</v>
      </c>
      <c r="AK117">
        <v>58.34</v>
      </c>
      <c r="AL117">
        <v>60.26</v>
      </c>
      <c r="AM117">
        <v>61.98</v>
      </c>
      <c r="AN117">
        <v>63.01</v>
      </c>
      <c r="AO117">
        <v>66.489999999999995</v>
      </c>
      <c r="AP117">
        <v>70.64</v>
      </c>
      <c r="AQ117">
        <v>73.760000000000005</v>
      </c>
      <c r="AR117">
        <v>76.67</v>
      </c>
      <c r="AS117">
        <v>81.62</v>
      </c>
      <c r="AT117">
        <v>85.62</v>
      </c>
    </row>
    <row r="118" spans="26:46">
      <c r="Z118">
        <v>11.58</v>
      </c>
      <c r="AA118">
        <v>41.36</v>
      </c>
      <c r="AB118">
        <v>43.94</v>
      </c>
      <c r="AC118">
        <v>46.7</v>
      </c>
      <c r="AD118">
        <v>47.78</v>
      </c>
      <c r="AE118">
        <v>49.54</v>
      </c>
      <c r="AF118">
        <v>50.42</v>
      </c>
      <c r="AG118">
        <v>50.96</v>
      </c>
      <c r="AH118">
        <v>53.17</v>
      </c>
      <c r="AI118">
        <v>54.52</v>
      </c>
      <c r="AJ118">
        <v>55.48</v>
      </c>
      <c r="AK118">
        <v>58.19</v>
      </c>
      <c r="AL118">
        <v>60.13</v>
      </c>
      <c r="AM118">
        <v>61.87</v>
      </c>
      <c r="AN118">
        <v>62.9</v>
      </c>
      <c r="AO118">
        <v>66.42</v>
      </c>
      <c r="AP118">
        <v>70.66</v>
      </c>
      <c r="AQ118">
        <v>73.77</v>
      </c>
      <c r="AR118">
        <v>76.680000000000007</v>
      </c>
      <c r="AS118">
        <v>81.680000000000007</v>
      </c>
      <c r="AT118">
        <v>85.69</v>
      </c>
    </row>
    <row r="119" spans="26:46">
      <c r="Z119">
        <v>11.67</v>
      </c>
      <c r="AA119">
        <v>41.27</v>
      </c>
      <c r="AB119">
        <v>43.85</v>
      </c>
      <c r="AC119">
        <v>46.58</v>
      </c>
      <c r="AD119">
        <v>47.64</v>
      </c>
      <c r="AE119">
        <v>49.36</v>
      </c>
      <c r="AF119">
        <v>50.23</v>
      </c>
      <c r="AG119">
        <v>50.76</v>
      </c>
      <c r="AH119">
        <v>52.98</v>
      </c>
      <c r="AI119">
        <v>54.32</v>
      </c>
      <c r="AJ119">
        <v>55.29</v>
      </c>
      <c r="AK119">
        <v>58.03</v>
      </c>
      <c r="AL119">
        <v>59.99</v>
      </c>
      <c r="AM119">
        <v>61.77</v>
      </c>
      <c r="AN119">
        <v>62.79</v>
      </c>
      <c r="AO119">
        <v>66.34</v>
      </c>
      <c r="AP119">
        <v>70.680000000000007</v>
      </c>
      <c r="AQ119">
        <v>73.78</v>
      </c>
      <c r="AR119">
        <v>76.7</v>
      </c>
      <c r="AS119">
        <v>81.73</v>
      </c>
      <c r="AT119">
        <v>85.77</v>
      </c>
    </row>
    <row r="120" spans="26:46">
      <c r="Z120">
        <v>11.75</v>
      </c>
      <c r="AA120">
        <v>41.17</v>
      </c>
      <c r="AB120">
        <v>43.77</v>
      </c>
      <c r="AC120">
        <v>46.47</v>
      </c>
      <c r="AD120">
        <v>47.5</v>
      </c>
      <c r="AE120">
        <v>49.17</v>
      </c>
      <c r="AF120">
        <v>50.04</v>
      </c>
      <c r="AG120">
        <v>50.55</v>
      </c>
      <c r="AH120">
        <v>52.78</v>
      </c>
      <c r="AI120">
        <v>54.12</v>
      </c>
      <c r="AJ120">
        <v>55.1</v>
      </c>
      <c r="AK120">
        <v>57.88</v>
      </c>
      <c r="AL120">
        <v>59.86</v>
      </c>
      <c r="AM120">
        <v>61.66</v>
      </c>
      <c r="AN120">
        <v>62.68</v>
      </c>
      <c r="AO120">
        <v>66.27</v>
      </c>
      <c r="AP120">
        <v>70.7</v>
      </c>
      <c r="AQ120">
        <v>73.78</v>
      </c>
      <c r="AR120">
        <v>76.709999999999994</v>
      </c>
      <c r="AS120">
        <v>81.78</v>
      </c>
      <c r="AT120">
        <v>85.85</v>
      </c>
    </row>
    <row r="121" spans="26:46">
      <c r="Z121">
        <v>11.83</v>
      </c>
      <c r="AA121">
        <v>41.07</v>
      </c>
      <c r="AB121">
        <v>43.68</v>
      </c>
      <c r="AC121">
        <v>46.35</v>
      </c>
      <c r="AD121">
        <v>47.35</v>
      </c>
      <c r="AE121">
        <v>48.99</v>
      </c>
      <c r="AF121">
        <v>49.85</v>
      </c>
      <c r="AG121">
        <v>50.35</v>
      </c>
      <c r="AH121">
        <v>52.59</v>
      </c>
      <c r="AI121">
        <v>53.91</v>
      </c>
      <c r="AJ121">
        <v>54.91</v>
      </c>
      <c r="AK121">
        <v>57.73</v>
      </c>
      <c r="AL121">
        <v>59.73</v>
      </c>
      <c r="AM121">
        <v>61.55</v>
      </c>
      <c r="AN121">
        <v>62.57</v>
      </c>
      <c r="AO121">
        <v>66.19</v>
      </c>
      <c r="AP121">
        <v>70.72</v>
      </c>
      <c r="AQ121">
        <v>73.790000000000006</v>
      </c>
      <c r="AR121">
        <v>76.73</v>
      </c>
      <c r="AS121">
        <v>81.84</v>
      </c>
      <c r="AT121">
        <v>85.93</v>
      </c>
    </row>
    <row r="122" spans="26:46">
      <c r="Z122">
        <v>11.92</v>
      </c>
      <c r="AA122">
        <v>40.97</v>
      </c>
      <c r="AB122">
        <v>43.59</v>
      </c>
      <c r="AC122">
        <v>46.23</v>
      </c>
      <c r="AD122">
        <v>47.21</v>
      </c>
      <c r="AE122">
        <v>48.8</v>
      </c>
      <c r="AF122">
        <v>49.66</v>
      </c>
      <c r="AG122">
        <v>50.14</v>
      </c>
      <c r="AH122">
        <v>52.39</v>
      </c>
      <c r="AI122">
        <v>53.71</v>
      </c>
      <c r="AJ122">
        <v>54.71</v>
      </c>
      <c r="AK122">
        <v>57.57</v>
      </c>
      <c r="AL122">
        <v>59.59</v>
      </c>
      <c r="AM122">
        <v>61.44</v>
      </c>
      <c r="AN122">
        <v>62.46</v>
      </c>
      <c r="AO122">
        <v>66.12</v>
      </c>
      <c r="AP122">
        <v>70.739999999999995</v>
      </c>
      <c r="AQ122">
        <v>73.8</v>
      </c>
      <c r="AR122">
        <v>76.75</v>
      </c>
      <c r="AS122">
        <v>81.900000000000006</v>
      </c>
      <c r="AT122">
        <v>86.01</v>
      </c>
    </row>
    <row r="123" spans="26:46">
      <c r="Z123">
        <v>12</v>
      </c>
      <c r="AA123">
        <v>40.869999999999997</v>
      </c>
      <c r="AB123">
        <v>43.5</v>
      </c>
      <c r="AC123">
        <v>46.1</v>
      </c>
      <c r="AD123">
        <v>47.06</v>
      </c>
      <c r="AE123">
        <v>48.62</v>
      </c>
      <c r="AF123">
        <v>49.46</v>
      </c>
      <c r="AG123">
        <v>49.93</v>
      </c>
      <c r="AH123">
        <v>52.19</v>
      </c>
      <c r="AI123">
        <v>53.5</v>
      </c>
      <c r="AJ123">
        <v>54.51</v>
      </c>
      <c r="AK123">
        <v>57.41</v>
      </c>
      <c r="AL123">
        <v>59.46</v>
      </c>
      <c r="AM123">
        <v>61.33</v>
      </c>
      <c r="AN123">
        <v>62.35</v>
      </c>
      <c r="AO123">
        <v>66.040000000000006</v>
      </c>
      <c r="AP123">
        <v>70.760000000000005</v>
      </c>
      <c r="AQ123">
        <v>73.81</v>
      </c>
      <c r="AR123">
        <v>76.760000000000005</v>
      </c>
      <c r="AS123">
        <v>81.95</v>
      </c>
      <c r="AT123">
        <v>86.1</v>
      </c>
    </row>
  </sheetData>
  <mergeCells count="1">
    <mergeCell ref="B1:U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1"/>
  <dimension ref="A1:AU123"/>
  <sheetViews>
    <sheetView topLeftCell="AB81" workbookViewId="0">
      <selection activeCell="AU109" sqref="AT109:AU123"/>
    </sheetView>
  </sheetViews>
  <sheetFormatPr baseColWidth="10" defaultColWidth="11" defaultRowHeight="16"/>
  <cols>
    <col min="2" max="22" width="5.1640625" customWidth="1"/>
  </cols>
  <sheetData>
    <row r="1" spans="1:47" ht="31" thickBot="1">
      <c r="A1" s="1" t="s">
        <v>80</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96</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96</v>
      </c>
    </row>
    <row r="3" spans="1:47">
      <c r="A3" s="6" t="s">
        <v>21</v>
      </c>
      <c r="B3" s="7">
        <v>46.9</v>
      </c>
      <c r="C3" s="8">
        <v>48</v>
      </c>
      <c r="D3" s="7">
        <v>51.8</v>
      </c>
      <c r="E3" s="8">
        <v>55.8</v>
      </c>
      <c r="F3" s="7">
        <v>56.1</v>
      </c>
      <c r="G3" s="8">
        <v>57.4</v>
      </c>
      <c r="H3" s="7">
        <v>57.8</v>
      </c>
      <c r="I3" s="8">
        <v>58.2</v>
      </c>
      <c r="J3" s="7">
        <v>60.4</v>
      </c>
      <c r="K3" s="8">
        <v>62.1</v>
      </c>
      <c r="L3" s="7">
        <v>62.4</v>
      </c>
      <c r="M3" s="8">
        <v>63</v>
      </c>
      <c r="N3" s="7">
        <v>63.9</v>
      </c>
      <c r="O3" s="8">
        <v>64.3</v>
      </c>
      <c r="P3" s="7">
        <v>65.400000000000006</v>
      </c>
      <c r="Q3" s="8">
        <v>69.2</v>
      </c>
      <c r="R3" s="7">
        <v>71.8</v>
      </c>
      <c r="S3" s="8">
        <v>76.400000000000006</v>
      </c>
      <c r="T3" s="7">
        <v>83.5</v>
      </c>
      <c r="U3" s="8">
        <v>93.9</v>
      </c>
      <c r="V3" s="9">
        <v>100</v>
      </c>
      <c r="Z3">
        <v>2</v>
      </c>
      <c r="AA3">
        <v>44.23</v>
      </c>
      <c r="AB3">
        <v>46.55</v>
      </c>
      <c r="AC3">
        <v>50.65</v>
      </c>
      <c r="AD3">
        <v>53.58</v>
      </c>
      <c r="AE3">
        <v>54.48</v>
      </c>
      <c r="AF3">
        <v>55.95</v>
      </c>
      <c r="AG3">
        <v>56.58</v>
      </c>
      <c r="AH3">
        <v>57.34</v>
      </c>
      <c r="AI3">
        <v>58.75</v>
      </c>
      <c r="AJ3">
        <v>59.89</v>
      </c>
      <c r="AK3">
        <v>60.63</v>
      </c>
      <c r="AL3">
        <v>61.25</v>
      </c>
      <c r="AM3">
        <v>62.32</v>
      </c>
      <c r="AN3">
        <v>63.19</v>
      </c>
      <c r="AO3">
        <v>64.64</v>
      </c>
      <c r="AP3">
        <v>67.44</v>
      </c>
      <c r="AQ3">
        <v>69.650000000000006</v>
      </c>
      <c r="AR3">
        <v>73.91</v>
      </c>
      <c r="AS3">
        <v>78.819999999999993</v>
      </c>
      <c r="AT3">
        <v>85.53</v>
      </c>
      <c r="AU3">
        <v>94.08</v>
      </c>
    </row>
    <row r="4" spans="1:47">
      <c r="A4" s="6" t="s">
        <v>22</v>
      </c>
      <c r="B4" s="7">
        <v>46.3</v>
      </c>
      <c r="C4" s="8">
        <v>47.7</v>
      </c>
      <c r="D4" s="7">
        <v>51.6</v>
      </c>
      <c r="E4" s="8">
        <v>55.3</v>
      </c>
      <c r="F4" s="7">
        <v>55.8</v>
      </c>
      <c r="G4" s="8">
        <v>57</v>
      </c>
      <c r="H4" s="7">
        <v>57.5</v>
      </c>
      <c r="I4" s="8">
        <v>58</v>
      </c>
      <c r="J4" s="7">
        <v>60</v>
      </c>
      <c r="K4" s="8">
        <v>61.6</v>
      </c>
      <c r="L4" s="7">
        <v>62</v>
      </c>
      <c r="M4" s="8">
        <v>62.6</v>
      </c>
      <c r="N4" s="7">
        <v>63.5</v>
      </c>
      <c r="O4" s="8">
        <v>64</v>
      </c>
      <c r="P4" s="7">
        <v>65.2</v>
      </c>
      <c r="Q4" s="8">
        <v>68.8</v>
      </c>
      <c r="R4" s="7">
        <v>71.3</v>
      </c>
      <c r="S4" s="8">
        <v>75.900000000000006</v>
      </c>
      <c r="T4" s="7">
        <v>82.5</v>
      </c>
      <c r="U4" s="8">
        <v>92.1</v>
      </c>
      <c r="V4" s="9">
        <v>100</v>
      </c>
      <c r="Z4">
        <v>2.08</v>
      </c>
      <c r="AA4">
        <v>44.11</v>
      </c>
      <c r="AB4">
        <v>46.48</v>
      </c>
      <c r="AC4">
        <v>50.59</v>
      </c>
      <c r="AD4">
        <v>53.48</v>
      </c>
      <c r="AE4">
        <v>54.4</v>
      </c>
      <c r="AF4">
        <v>55.89</v>
      </c>
      <c r="AG4">
        <v>56.53</v>
      </c>
      <c r="AH4">
        <v>57.3</v>
      </c>
      <c r="AI4">
        <v>58.67</v>
      </c>
      <c r="AJ4">
        <v>59.79</v>
      </c>
      <c r="AK4">
        <v>60.55</v>
      </c>
      <c r="AL4">
        <v>61.17</v>
      </c>
      <c r="AM4">
        <v>62.26</v>
      </c>
      <c r="AN4">
        <v>63.14</v>
      </c>
      <c r="AO4">
        <v>64.61</v>
      </c>
      <c r="AP4">
        <v>67.349999999999994</v>
      </c>
      <c r="AQ4">
        <v>69.55</v>
      </c>
      <c r="AR4">
        <v>73.790000000000006</v>
      </c>
      <c r="AS4">
        <v>78.59</v>
      </c>
      <c r="AT4">
        <v>85.15</v>
      </c>
      <c r="AU4">
        <v>93.54</v>
      </c>
    </row>
    <row r="5" spans="1:47">
      <c r="A5" s="6" t="s">
        <v>23</v>
      </c>
      <c r="B5" s="7">
        <v>45.8</v>
      </c>
      <c r="C5" s="8">
        <v>47.4</v>
      </c>
      <c r="D5" s="7">
        <v>51.3</v>
      </c>
      <c r="E5" s="8">
        <v>54.8</v>
      </c>
      <c r="F5" s="7">
        <v>55.4</v>
      </c>
      <c r="G5" s="8">
        <v>56.8</v>
      </c>
      <c r="H5" s="7">
        <v>57.3</v>
      </c>
      <c r="I5" s="8">
        <v>57.8</v>
      </c>
      <c r="J5" s="7">
        <v>59.7</v>
      </c>
      <c r="K5" s="8">
        <v>61.1</v>
      </c>
      <c r="L5" s="7">
        <v>61.6</v>
      </c>
      <c r="M5" s="8">
        <v>62.3</v>
      </c>
      <c r="N5" s="7">
        <v>63.2</v>
      </c>
      <c r="O5" s="8">
        <v>63.8</v>
      </c>
      <c r="P5" s="7">
        <v>65.099999999999994</v>
      </c>
      <c r="Q5" s="8">
        <v>68.5</v>
      </c>
      <c r="R5" s="7">
        <v>70.900000000000006</v>
      </c>
      <c r="S5" s="8">
        <v>75.400000000000006</v>
      </c>
      <c r="T5" s="7">
        <v>81.5</v>
      </c>
      <c r="U5" s="8">
        <v>90.3</v>
      </c>
      <c r="V5" s="9">
        <v>100</v>
      </c>
      <c r="Z5">
        <v>2.17</v>
      </c>
      <c r="AA5">
        <v>43.99</v>
      </c>
      <c r="AB5">
        <v>46.41</v>
      </c>
      <c r="AC5">
        <v>50.54</v>
      </c>
      <c r="AD5">
        <v>53.38</v>
      </c>
      <c r="AE5">
        <v>54.33</v>
      </c>
      <c r="AF5">
        <v>55.82</v>
      </c>
      <c r="AG5">
        <v>56.47</v>
      </c>
      <c r="AH5">
        <v>57.26</v>
      </c>
      <c r="AI5">
        <v>58.6</v>
      </c>
      <c r="AJ5">
        <v>59.69</v>
      </c>
      <c r="AK5">
        <v>60.47</v>
      </c>
      <c r="AL5">
        <v>61.09</v>
      </c>
      <c r="AM5">
        <v>62.19</v>
      </c>
      <c r="AN5">
        <v>63.1</v>
      </c>
      <c r="AO5">
        <v>64.58</v>
      </c>
      <c r="AP5">
        <v>67.28</v>
      </c>
      <c r="AQ5">
        <v>69.45</v>
      </c>
      <c r="AR5">
        <v>73.67</v>
      </c>
      <c r="AS5">
        <v>78.37</v>
      </c>
      <c r="AT5">
        <v>84.78</v>
      </c>
      <c r="AU5">
        <v>93.02</v>
      </c>
    </row>
    <row r="6" spans="1:47" ht="17" thickBot="1">
      <c r="A6" s="10" t="s">
        <v>24</v>
      </c>
      <c r="B6" s="11">
        <v>45.2</v>
      </c>
      <c r="C6" s="12">
        <v>47.1</v>
      </c>
      <c r="D6" s="11">
        <v>51.1</v>
      </c>
      <c r="E6" s="12">
        <v>54.4</v>
      </c>
      <c r="F6" s="11">
        <v>55.1</v>
      </c>
      <c r="G6" s="12">
        <v>56.5</v>
      </c>
      <c r="H6" s="11">
        <v>57</v>
      </c>
      <c r="I6" s="12">
        <v>57.6</v>
      </c>
      <c r="J6" s="11">
        <v>59.4</v>
      </c>
      <c r="K6" s="12">
        <v>60.7</v>
      </c>
      <c r="L6" s="11">
        <v>61.3</v>
      </c>
      <c r="M6" s="12">
        <v>61.9</v>
      </c>
      <c r="N6" s="11">
        <v>62.9</v>
      </c>
      <c r="O6" s="12">
        <v>63.6</v>
      </c>
      <c r="P6" s="11">
        <v>64.900000000000006</v>
      </c>
      <c r="Q6" s="12">
        <v>68.099999999999994</v>
      </c>
      <c r="R6" s="11">
        <v>70.5</v>
      </c>
      <c r="S6" s="12">
        <v>74.900000000000006</v>
      </c>
      <c r="T6" s="11">
        <v>80.599999999999994</v>
      </c>
      <c r="U6" s="12">
        <v>88.7</v>
      </c>
      <c r="V6" s="13">
        <v>98.4</v>
      </c>
      <c r="Z6">
        <v>2.25</v>
      </c>
      <c r="AA6">
        <v>43.87</v>
      </c>
      <c r="AB6">
        <v>46.35</v>
      </c>
      <c r="AC6">
        <v>50.48</v>
      </c>
      <c r="AD6">
        <v>53.29</v>
      </c>
      <c r="AE6">
        <v>54.26</v>
      </c>
      <c r="AF6">
        <v>55.76</v>
      </c>
      <c r="AG6">
        <v>56.42</v>
      </c>
      <c r="AH6">
        <v>57.23</v>
      </c>
      <c r="AI6">
        <v>58.53</v>
      </c>
      <c r="AJ6">
        <v>59.6</v>
      </c>
      <c r="AK6">
        <v>60.4</v>
      </c>
      <c r="AL6">
        <v>61.02</v>
      </c>
      <c r="AM6">
        <v>62.12</v>
      </c>
      <c r="AN6">
        <v>63.06</v>
      </c>
      <c r="AO6">
        <v>64.55</v>
      </c>
      <c r="AP6">
        <v>67.2</v>
      </c>
      <c r="AQ6">
        <v>69.36</v>
      </c>
      <c r="AR6">
        <v>73.55</v>
      </c>
      <c r="AS6">
        <v>78.16</v>
      </c>
      <c r="AT6">
        <v>84.42</v>
      </c>
      <c r="AU6">
        <v>92.51</v>
      </c>
    </row>
    <row r="7" spans="1:47">
      <c r="A7" s="6" t="s">
        <v>25</v>
      </c>
      <c r="B7" s="7">
        <v>44.8</v>
      </c>
      <c r="C7" s="8">
        <v>46.8</v>
      </c>
      <c r="D7" s="7">
        <v>50.9</v>
      </c>
      <c r="E7" s="8">
        <v>54</v>
      </c>
      <c r="F7" s="7">
        <v>54.8</v>
      </c>
      <c r="G7" s="8">
        <v>56.2</v>
      </c>
      <c r="H7" s="7">
        <v>56.8</v>
      </c>
      <c r="I7" s="8">
        <v>57.5</v>
      </c>
      <c r="J7" s="7">
        <v>59.1</v>
      </c>
      <c r="K7" s="8">
        <v>60.3</v>
      </c>
      <c r="L7" s="7">
        <v>61</v>
      </c>
      <c r="M7" s="8">
        <v>61.6</v>
      </c>
      <c r="N7" s="7">
        <v>62.6</v>
      </c>
      <c r="O7" s="8">
        <v>63.4</v>
      </c>
      <c r="P7" s="7">
        <v>64.8</v>
      </c>
      <c r="Q7" s="8">
        <v>67.8</v>
      </c>
      <c r="R7" s="7">
        <v>70.099999999999994</v>
      </c>
      <c r="S7" s="8">
        <v>74.400000000000006</v>
      </c>
      <c r="T7" s="7">
        <v>79.8</v>
      </c>
      <c r="U7" s="8">
        <v>87.2</v>
      </c>
      <c r="V7" s="9">
        <v>96.4</v>
      </c>
      <c r="Z7">
        <v>2.33</v>
      </c>
      <c r="AA7">
        <v>43.76</v>
      </c>
      <c r="AB7">
        <v>46.28</v>
      </c>
      <c r="AC7">
        <v>50.43</v>
      </c>
      <c r="AD7">
        <v>53.19</v>
      </c>
      <c r="AE7">
        <v>54.19</v>
      </c>
      <c r="AF7">
        <v>55.7</v>
      </c>
      <c r="AG7">
        <v>56.37</v>
      </c>
      <c r="AH7">
        <v>57.2</v>
      </c>
      <c r="AI7">
        <v>58.47</v>
      </c>
      <c r="AJ7">
        <v>59.51</v>
      </c>
      <c r="AK7">
        <v>60.32</v>
      </c>
      <c r="AL7">
        <v>60.95</v>
      </c>
      <c r="AM7">
        <v>62.06</v>
      </c>
      <c r="AN7">
        <v>63.02</v>
      </c>
      <c r="AO7">
        <v>64.52</v>
      </c>
      <c r="AP7">
        <v>67.12</v>
      </c>
      <c r="AQ7">
        <v>69.27</v>
      </c>
      <c r="AR7">
        <v>73.44</v>
      </c>
      <c r="AS7">
        <v>77.95</v>
      </c>
      <c r="AT7">
        <v>84.07</v>
      </c>
      <c r="AU7">
        <v>92.01</v>
      </c>
    </row>
    <row r="8" spans="1:47">
      <c r="A8" s="6" t="s">
        <v>22</v>
      </c>
      <c r="B8" s="7">
        <v>44.3</v>
      </c>
      <c r="C8" s="8">
        <v>46.6</v>
      </c>
      <c r="D8" s="7">
        <v>50.7</v>
      </c>
      <c r="E8" s="8">
        <v>53.7</v>
      </c>
      <c r="F8" s="7">
        <v>54.5</v>
      </c>
      <c r="G8" s="8">
        <v>56</v>
      </c>
      <c r="H8" s="7">
        <v>56.6</v>
      </c>
      <c r="I8" s="8">
        <v>57.4</v>
      </c>
      <c r="J8" s="7">
        <v>58.8</v>
      </c>
      <c r="K8" s="8">
        <v>60</v>
      </c>
      <c r="L8" s="7">
        <v>60.7</v>
      </c>
      <c r="M8" s="8">
        <v>61.3</v>
      </c>
      <c r="N8" s="7">
        <v>62.4</v>
      </c>
      <c r="O8" s="8">
        <v>63.2</v>
      </c>
      <c r="P8" s="7">
        <v>64.7</v>
      </c>
      <c r="Q8" s="8">
        <v>67.5</v>
      </c>
      <c r="R8" s="7">
        <v>69.7</v>
      </c>
      <c r="S8" s="8">
        <v>74</v>
      </c>
      <c r="T8" s="7">
        <v>79</v>
      </c>
      <c r="U8" s="8">
        <v>85.8</v>
      </c>
      <c r="V8" s="9">
        <v>94.5</v>
      </c>
      <c r="Z8">
        <v>2.42</v>
      </c>
      <c r="AA8">
        <v>43.65</v>
      </c>
      <c r="AB8">
        <v>46.22</v>
      </c>
      <c r="AC8">
        <v>50.37</v>
      </c>
      <c r="AD8">
        <v>53.1</v>
      </c>
      <c r="AE8">
        <v>54.12</v>
      </c>
      <c r="AF8">
        <v>55.65</v>
      </c>
      <c r="AG8">
        <v>56.32</v>
      </c>
      <c r="AH8">
        <v>57.16</v>
      </c>
      <c r="AI8">
        <v>58.4</v>
      </c>
      <c r="AJ8">
        <v>59.42</v>
      </c>
      <c r="AK8">
        <v>60.26</v>
      </c>
      <c r="AL8">
        <v>60.88</v>
      </c>
      <c r="AM8">
        <v>62</v>
      </c>
      <c r="AN8">
        <v>62.98</v>
      </c>
      <c r="AO8">
        <v>64.5</v>
      </c>
      <c r="AP8">
        <v>67.05</v>
      </c>
      <c r="AQ8">
        <v>69.180000000000007</v>
      </c>
      <c r="AR8">
        <v>73.33</v>
      </c>
      <c r="AS8">
        <v>77.739999999999995</v>
      </c>
      <c r="AT8">
        <v>83.73</v>
      </c>
      <c r="AU8">
        <v>91.53</v>
      </c>
    </row>
    <row r="9" spans="1:47">
      <c r="A9" s="6" t="s">
        <v>23</v>
      </c>
      <c r="B9" s="7">
        <v>43.9</v>
      </c>
      <c r="C9" s="8">
        <v>46.4</v>
      </c>
      <c r="D9" s="7">
        <v>50.5</v>
      </c>
      <c r="E9" s="8">
        <v>53.3</v>
      </c>
      <c r="F9" s="7">
        <v>54.3</v>
      </c>
      <c r="G9" s="8">
        <v>55.8</v>
      </c>
      <c r="H9" s="7">
        <v>56.4</v>
      </c>
      <c r="I9" s="8">
        <v>57.2</v>
      </c>
      <c r="J9" s="7">
        <v>58.6</v>
      </c>
      <c r="K9" s="8">
        <v>59.6</v>
      </c>
      <c r="L9" s="7">
        <v>60.4</v>
      </c>
      <c r="M9" s="8">
        <v>61</v>
      </c>
      <c r="N9" s="7">
        <v>62.1</v>
      </c>
      <c r="O9" s="8">
        <v>63.1</v>
      </c>
      <c r="P9" s="7">
        <v>64.599999999999994</v>
      </c>
      <c r="Q9" s="8">
        <v>67.2</v>
      </c>
      <c r="R9" s="7">
        <v>69.400000000000006</v>
      </c>
      <c r="S9" s="8">
        <v>73.599999999999994</v>
      </c>
      <c r="T9" s="7">
        <v>78.2</v>
      </c>
      <c r="U9" s="8">
        <v>84.5</v>
      </c>
      <c r="V9" s="9">
        <v>92.7</v>
      </c>
      <c r="Z9">
        <v>2.5</v>
      </c>
      <c r="AA9">
        <v>43.55</v>
      </c>
      <c r="AB9">
        <v>46.16</v>
      </c>
      <c r="AC9">
        <v>50.32</v>
      </c>
      <c r="AD9">
        <v>53.01</v>
      </c>
      <c r="AE9">
        <v>54.05</v>
      </c>
      <c r="AF9">
        <v>55.59</v>
      </c>
      <c r="AG9">
        <v>56.27</v>
      </c>
      <c r="AH9">
        <v>57.13</v>
      </c>
      <c r="AI9">
        <v>58.34</v>
      </c>
      <c r="AJ9">
        <v>59.33</v>
      </c>
      <c r="AK9">
        <v>60.19</v>
      </c>
      <c r="AL9">
        <v>60.81</v>
      </c>
      <c r="AM9">
        <v>61.94</v>
      </c>
      <c r="AN9">
        <v>62.94</v>
      </c>
      <c r="AO9">
        <v>64.47</v>
      </c>
      <c r="AP9">
        <v>66.98</v>
      </c>
      <c r="AQ9">
        <v>69.09</v>
      </c>
      <c r="AR9">
        <v>73.22</v>
      </c>
      <c r="AS9">
        <v>77.540000000000006</v>
      </c>
      <c r="AT9">
        <v>83.4</v>
      </c>
      <c r="AU9">
        <v>91.05</v>
      </c>
    </row>
    <row r="10" spans="1:47" ht="17" thickBot="1">
      <c r="A10" s="10" t="s">
        <v>24</v>
      </c>
      <c r="B10" s="11">
        <v>43.5</v>
      </c>
      <c r="C10" s="12">
        <v>46.2</v>
      </c>
      <c r="D10" s="11">
        <v>50.3</v>
      </c>
      <c r="E10" s="12">
        <v>53</v>
      </c>
      <c r="F10" s="11">
        <v>54</v>
      </c>
      <c r="G10" s="12">
        <v>55.6</v>
      </c>
      <c r="H10" s="11">
        <v>56.3</v>
      </c>
      <c r="I10" s="12">
        <v>57.1</v>
      </c>
      <c r="J10" s="11">
        <v>58.3</v>
      </c>
      <c r="K10" s="12">
        <v>59.3</v>
      </c>
      <c r="L10" s="11">
        <v>60.2</v>
      </c>
      <c r="M10" s="12">
        <v>60.8</v>
      </c>
      <c r="N10" s="11">
        <v>61.9</v>
      </c>
      <c r="O10" s="12">
        <v>62.9</v>
      </c>
      <c r="P10" s="11">
        <v>64.5</v>
      </c>
      <c r="Q10" s="12">
        <v>67</v>
      </c>
      <c r="R10" s="11">
        <v>69.099999999999994</v>
      </c>
      <c r="S10" s="12">
        <v>73.2</v>
      </c>
      <c r="T10" s="11">
        <v>77.5</v>
      </c>
      <c r="U10" s="12">
        <v>83.4</v>
      </c>
      <c r="V10" s="13">
        <v>91</v>
      </c>
      <c r="Z10">
        <v>2.58</v>
      </c>
      <c r="AA10">
        <v>43.44</v>
      </c>
      <c r="AB10">
        <v>46.1</v>
      </c>
      <c r="AC10">
        <v>50.27</v>
      </c>
      <c r="AD10">
        <v>52.92</v>
      </c>
      <c r="AE10">
        <v>53.99</v>
      </c>
      <c r="AF10">
        <v>55.54</v>
      </c>
      <c r="AG10">
        <v>56.23</v>
      </c>
      <c r="AH10">
        <v>57.1</v>
      </c>
      <c r="AI10">
        <v>58.28</v>
      </c>
      <c r="AJ10">
        <v>59.25</v>
      </c>
      <c r="AK10">
        <v>60.12</v>
      </c>
      <c r="AL10">
        <v>60.74</v>
      </c>
      <c r="AM10">
        <v>61.88</v>
      </c>
      <c r="AN10">
        <v>62.91</v>
      </c>
      <c r="AO10">
        <v>64.45</v>
      </c>
      <c r="AP10">
        <v>66.91</v>
      </c>
      <c r="AQ10">
        <v>69.010000000000005</v>
      </c>
      <c r="AR10">
        <v>73.11</v>
      </c>
      <c r="AS10">
        <v>77.34</v>
      </c>
      <c r="AT10">
        <v>83.08</v>
      </c>
      <c r="AU10">
        <v>90.59</v>
      </c>
    </row>
    <row r="11" spans="1:47">
      <c r="A11" s="6" t="s">
        <v>26</v>
      </c>
      <c r="B11" s="7">
        <v>43.2</v>
      </c>
      <c r="C11" s="8">
        <v>46</v>
      </c>
      <c r="D11" s="7">
        <v>50.1</v>
      </c>
      <c r="E11" s="8">
        <v>52.7</v>
      </c>
      <c r="F11" s="7">
        <v>53.8</v>
      </c>
      <c r="G11" s="8">
        <v>55.4</v>
      </c>
      <c r="H11" s="7">
        <v>56.1</v>
      </c>
      <c r="I11" s="8">
        <v>57</v>
      </c>
      <c r="J11" s="7">
        <v>58.1</v>
      </c>
      <c r="K11" s="8">
        <v>59.1</v>
      </c>
      <c r="L11" s="7">
        <v>60</v>
      </c>
      <c r="M11" s="8">
        <v>60.6</v>
      </c>
      <c r="N11" s="7">
        <v>61.8</v>
      </c>
      <c r="O11" s="8">
        <v>62.8</v>
      </c>
      <c r="P11" s="7">
        <v>64.400000000000006</v>
      </c>
      <c r="Q11" s="8">
        <v>66.8</v>
      </c>
      <c r="R11" s="7">
        <v>68.8</v>
      </c>
      <c r="S11" s="8">
        <v>72.900000000000006</v>
      </c>
      <c r="T11" s="7">
        <v>76.900000000000006</v>
      </c>
      <c r="U11" s="8">
        <v>82.3</v>
      </c>
      <c r="V11" s="9">
        <v>89.5</v>
      </c>
      <c r="Z11">
        <v>2.67</v>
      </c>
      <c r="AA11">
        <v>43.34</v>
      </c>
      <c r="AB11">
        <v>46.05</v>
      </c>
      <c r="AC11">
        <v>50.22</v>
      </c>
      <c r="AD11">
        <v>52.83</v>
      </c>
      <c r="AE11">
        <v>53.93</v>
      </c>
      <c r="AF11">
        <v>55.48</v>
      </c>
      <c r="AG11">
        <v>56.18</v>
      </c>
      <c r="AH11">
        <v>57.07</v>
      </c>
      <c r="AI11">
        <v>58.22</v>
      </c>
      <c r="AJ11">
        <v>59.17</v>
      </c>
      <c r="AK11">
        <v>60.06</v>
      </c>
      <c r="AL11">
        <v>60.68</v>
      </c>
      <c r="AM11">
        <v>61.83</v>
      </c>
      <c r="AN11">
        <v>62.88</v>
      </c>
      <c r="AO11">
        <v>64.430000000000007</v>
      </c>
      <c r="AP11">
        <v>66.849999999999994</v>
      </c>
      <c r="AQ11">
        <v>68.92</v>
      </c>
      <c r="AR11">
        <v>73.010000000000005</v>
      </c>
      <c r="AS11">
        <v>77.150000000000006</v>
      </c>
      <c r="AT11">
        <v>82.77</v>
      </c>
      <c r="AU11">
        <v>90.13</v>
      </c>
    </row>
    <row r="12" spans="1:47">
      <c r="A12" s="6" t="s">
        <v>22</v>
      </c>
      <c r="B12" s="7">
        <v>42.9</v>
      </c>
      <c r="C12" s="8">
        <v>45.8</v>
      </c>
      <c r="D12" s="7">
        <v>50</v>
      </c>
      <c r="E12" s="8">
        <v>52.4</v>
      </c>
      <c r="F12" s="7">
        <v>53.7</v>
      </c>
      <c r="G12" s="8">
        <v>55.3</v>
      </c>
      <c r="H12" s="7">
        <v>56</v>
      </c>
      <c r="I12" s="8">
        <v>56.9</v>
      </c>
      <c r="J12" s="7">
        <v>58</v>
      </c>
      <c r="K12" s="8">
        <v>58.8</v>
      </c>
      <c r="L12" s="7">
        <v>59.8</v>
      </c>
      <c r="M12" s="8">
        <v>60.4</v>
      </c>
      <c r="N12" s="7">
        <v>61.6</v>
      </c>
      <c r="O12" s="8">
        <v>62.7</v>
      </c>
      <c r="P12" s="7">
        <v>64.3</v>
      </c>
      <c r="Q12" s="8">
        <v>66.599999999999994</v>
      </c>
      <c r="R12" s="7">
        <v>68.599999999999994</v>
      </c>
      <c r="S12" s="8">
        <v>72.5</v>
      </c>
      <c r="T12" s="7">
        <v>76.3</v>
      </c>
      <c r="U12" s="8">
        <v>81.400000000000006</v>
      </c>
      <c r="V12" s="9">
        <v>88.1</v>
      </c>
      <c r="Z12">
        <v>2.75</v>
      </c>
      <c r="AA12">
        <v>43.25</v>
      </c>
      <c r="AB12">
        <v>45.99</v>
      </c>
      <c r="AC12">
        <v>50.17</v>
      </c>
      <c r="AD12">
        <v>52.75</v>
      </c>
      <c r="AE12">
        <v>53.87</v>
      </c>
      <c r="AF12">
        <v>55.43</v>
      </c>
      <c r="AG12">
        <v>56.14</v>
      </c>
      <c r="AH12">
        <v>57.04</v>
      </c>
      <c r="AI12">
        <v>58.16</v>
      </c>
      <c r="AJ12">
        <v>59.09</v>
      </c>
      <c r="AK12">
        <v>60</v>
      </c>
      <c r="AL12">
        <v>60.62</v>
      </c>
      <c r="AM12">
        <v>61.78</v>
      </c>
      <c r="AN12">
        <v>62.85</v>
      </c>
      <c r="AO12">
        <v>64.41</v>
      </c>
      <c r="AP12">
        <v>66.78</v>
      </c>
      <c r="AQ12">
        <v>68.84</v>
      </c>
      <c r="AR12">
        <v>72.900000000000006</v>
      </c>
      <c r="AS12">
        <v>76.959999999999994</v>
      </c>
      <c r="AT12">
        <v>82.47</v>
      </c>
      <c r="AU12">
        <v>89.69</v>
      </c>
    </row>
    <row r="13" spans="1:47">
      <c r="A13" s="6" t="s">
        <v>23</v>
      </c>
      <c r="B13" s="7">
        <v>42.6</v>
      </c>
      <c r="C13" s="8">
        <v>45.6</v>
      </c>
      <c r="D13" s="7">
        <v>49.8</v>
      </c>
      <c r="E13" s="8">
        <v>52.2</v>
      </c>
      <c r="F13" s="7">
        <v>53.5</v>
      </c>
      <c r="G13" s="8">
        <v>55.1</v>
      </c>
      <c r="H13" s="7">
        <v>55.9</v>
      </c>
      <c r="I13" s="8">
        <v>56.9</v>
      </c>
      <c r="J13" s="7">
        <v>57.8</v>
      </c>
      <c r="K13" s="8">
        <v>58.6</v>
      </c>
      <c r="L13" s="7">
        <v>59.6</v>
      </c>
      <c r="M13" s="8">
        <v>60.2</v>
      </c>
      <c r="N13" s="7">
        <v>61.5</v>
      </c>
      <c r="O13" s="8">
        <v>62.7</v>
      </c>
      <c r="P13" s="7">
        <v>64.3</v>
      </c>
      <c r="Q13" s="8">
        <v>66.400000000000006</v>
      </c>
      <c r="R13" s="7">
        <v>68.3</v>
      </c>
      <c r="S13" s="8">
        <v>72.2</v>
      </c>
      <c r="T13" s="7">
        <v>75.7</v>
      </c>
      <c r="U13" s="8">
        <v>80.599999999999994</v>
      </c>
      <c r="V13" s="9">
        <v>86.8</v>
      </c>
      <c r="Z13">
        <v>2.83</v>
      </c>
      <c r="AA13">
        <v>43.15</v>
      </c>
      <c r="AB13">
        <v>45.94</v>
      </c>
      <c r="AC13">
        <v>50.12</v>
      </c>
      <c r="AD13">
        <v>52.67</v>
      </c>
      <c r="AE13">
        <v>53.81</v>
      </c>
      <c r="AF13">
        <v>55.38</v>
      </c>
      <c r="AG13">
        <v>56.1</v>
      </c>
      <c r="AH13">
        <v>57.02</v>
      </c>
      <c r="AI13">
        <v>58.1</v>
      </c>
      <c r="AJ13">
        <v>59.02</v>
      </c>
      <c r="AK13">
        <v>59.94</v>
      </c>
      <c r="AL13">
        <v>60.56</v>
      </c>
      <c r="AM13">
        <v>61.73</v>
      </c>
      <c r="AN13">
        <v>62.82</v>
      </c>
      <c r="AO13">
        <v>64.39</v>
      </c>
      <c r="AP13">
        <v>66.72</v>
      </c>
      <c r="AQ13">
        <v>68.77</v>
      </c>
      <c r="AR13">
        <v>72.8</v>
      </c>
      <c r="AS13">
        <v>76.77</v>
      </c>
      <c r="AT13">
        <v>82.18</v>
      </c>
      <c r="AU13">
        <v>89.26</v>
      </c>
    </row>
    <row r="14" spans="1:47" ht="17" thickBot="1">
      <c r="A14" s="10" t="s">
        <v>24</v>
      </c>
      <c r="B14" s="11">
        <v>42.4</v>
      </c>
      <c r="C14" s="12">
        <v>45.5</v>
      </c>
      <c r="D14" s="11">
        <v>49.7</v>
      </c>
      <c r="E14" s="12">
        <v>52</v>
      </c>
      <c r="F14" s="11">
        <v>53.3</v>
      </c>
      <c r="G14" s="12">
        <v>55</v>
      </c>
      <c r="H14" s="11">
        <v>55.8</v>
      </c>
      <c r="I14" s="12">
        <v>56.8</v>
      </c>
      <c r="J14" s="11">
        <v>57.7</v>
      </c>
      <c r="K14" s="12">
        <v>58.4</v>
      </c>
      <c r="L14" s="11">
        <v>59.5</v>
      </c>
      <c r="M14" s="12">
        <v>60.1</v>
      </c>
      <c r="N14" s="11">
        <v>61.3</v>
      </c>
      <c r="O14" s="12">
        <v>62.6</v>
      </c>
      <c r="P14" s="11">
        <v>64.3</v>
      </c>
      <c r="Q14" s="12">
        <v>66.2</v>
      </c>
      <c r="R14" s="11">
        <v>68.099999999999994</v>
      </c>
      <c r="S14" s="12">
        <v>72</v>
      </c>
      <c r="T14" s="11">
        <v>75.2</v>
      </c>
      <c r="U14" s="12">
        <v>79.900000000000006</v>
      </c>
      <c r="V14" s="13">
        <v>85.7</v>
      </c>
      <c r="Z14">
        <v>2.92</v>
      </c>
      <c r="AA14">
        <v>43.06</v>
      </c>
      <c r="AB14">
        <v>45.89</v>
      </c>
      <c r="AC14">
        <v>50.08</v>
      </c>
      <c r="AD14">
        <v>52.59</v>
      </c>
      <c r="AE14">
        <v>53.75</v>
      </c>
      <c r="AF14">
        <v>55.33</v>
      </c>
      <c r="AG14">
        <v>56.06</v>
      </c>
      <c r="AH14">
        <v>56.99</v>
      </c>
      <c r="AI14">
        <v>58.05</v>
      </c>
      <c r="AJ14">
        <v>58.94</v>
      </c>
      <c r="AK14">
        <v>59.88</v>
      </c>
      <c r="AL14">
        <v>60.5</v>
      </c>
      <c r="AM14">
        <v>61.68</v>
      </c>
      <c r="AN14">
        <v>62.79</v>
      </c>
      <c r="AO14">
        <v>64.37</v>
      </c>
      <c r="AP14">
        <v>66.66</v>
      </c>
      <c r="AQ14">
        <v>68.69</v>
      </c>
      <c r="AR14">
        <v>72.709999999999994</v>
      </c>
      <c r="AS14">
        <v>76.59</v>
      </c>
      <c r="AT14">
        <v>81.900000000000006</v>
      </c>
      <c r="AU14">
        <v>88.84</v>
      </c>
    </row>
    <row r="15" spans="1:47">
      <c r="A15" s="6" t="s">
        <v>27</v>
      </c>
      <c r="B15" s="7">
        <v>42.2</v>
      </c>
      <c r="C15" s="8">
        <v>45.4</v>
      </c>
      <c r="D15" s="7">
        <v>49.6</v>
      </c>
      <c r="E15" s="8">
        <v>51.8</v>
      </c>
      <c r="F15" s="7">
        <v>53.2</v>
      </c>
      <c r="G15" s="8">
        <v>54.9</v>
      </c>
      <c r="H15" s="7">
        <v>55.7</v>
      </c>
      <c r="I15" s="8">
        <v>56.8</v>
      </c>
      <c r="J15" s="7">
        <v>57.6</v>
      </c>
      <c r="K15" s="8">
        <v>58.3</v>
      </c>
      <c r="L15" s="7">
        <v>59.4</v>
      </c>
      <c r="M15" s="8">
        <v>60</v>
      </c>
      <c r="N15" s="7">
        <v>61.3</v>
      </c>
      <c r="O15" s="8">
        <v>62.6</v>
      </c>
      <c r="P15" s="7">
        <v>64.3</v>
      </c>
      <c r="Q15" s="8">
        <v>66.099999999999994</v>
      </c>
      <c r="R15" s="7">
        <v>68</v>
      </c>
      <c r="S15" s="8">
        <v>71.7</v>
      </c>
      <c r="T15" s="7">
        <v>74.8</v>
      </c>
      <c r="U15" s="8">
        <v>79.3</v>
      </c>
      <c r="V15" s="9">
        <v>84.7</v>
      </c>
      <c r="Z15">
        <v>3</v>
      </c>
      <c r="AA15">
        <v>42.98</v>
      </c>
      <c r="AB15">
        <v>45.84</v>
      </c>
      <c r="AC15">
        <v>50.03</v>
      </c>
      <c r="AD15">
        <v>52.51</v>
      </c>
      <c r="AE15">
        <v>53.7</v>
      </c>
      <c r="AF15">
        <v>55.29</v>
      </c>
      <c r="AG15">
        <v>56.02</v>
      </c>
      <c r="AH15">
        <v>56.97</v>
      </c>
      <c r="AI15">
        <v>58</v>
      </c>
      <c r="AJ15">
        <v>58.87</v>
      </c>
      <c r="AK15">
        <v>59.83</v>
      </c>
      <c r="AL15">
        <v>60.45</v>
      </c>
      <c r="AM15">
        <v>61.63</v>
      </c>
      <c r="AN15">
        <v>62.76</v>
      </c>
      <c r="AO15">
        <v>64.36</v>
      </c>
      <c r="AP15">
        <v>66.599999999999994</v>
      </c>
      <c r="AQ15">
        <v>68.62</v>
      </c>
      <c r="AR15">
        <v>72.61</v>
      </c>
      <c r="AS15">
        <v>76.42</v>
      </c>
      <c r="AT15">
        <v>81.63</v>
      </c>
      <c r="AU15">
        <v>88.44</v>
      </c>
    </row>
    <row r="16" spans="1:47">
      <c r="A16" s="6" t="s">
        <v>22</v>
      </c>
      <c r="B16" s="7">
        <v>42.1</v>
      </c>
      <c r="C16" s="8">
        <v>45.3</v>
      </c>
      <c r="D16" s="7">
        <v>49.5</v>
      </c>
      <c r="E16" s="8">
        <v>51.7</v>
      </c>
      <c r="F16" s="7">
        <v>53.1</v>
      </c>
      <c r="G16" s="8">
        <v>54.8</v>
      </c>
      <c r="H16" s="7">
        <v>55.6</v>
      </c>
      <c r="I16" s="8">
        <v>56.7</v>
      </c>
      <c r="J16" s="7">
        <v>57.5</v>
      </c>
      <c r="K16" s="8">
        <v>58.2</v>
      </c>
      <c r="L16" s="7">
        <v>59.3</v>
      </c>
      <c r="M16" s="8">
        <v>59.9</v>
      </c>
      <c r="N16" s="7">
        <v>61.2</v>
      </c>
      <c r="O16" s="8">
        <v>62.6</v>
      </c>
      <c r="P16" s="7">
        <v>64.3</v>
      </c>
      <c r="Q16" s="8">
        <v>66</v>
      </c>
      <c r="R16" s="7">
        <v>67.8</v>
      </c>
      <c r="S16" s="8">
        <v>71.5</v>
      </c>
      <c r="T16" s="7">
        <v>74.3</v>
      </c>
      <c r="U16" s="8">
        <v>78.900000000000006</v>
      </c>
      <c r="V16" s="9">
        <v>83.8</v>
      </c>
      <c r="Z16">
        <v>3.08</v>
      </c>
      <c r="AA16">
        <v>42.89</v>
      </c>
      <c r="AB16">
        <v>45.79</v>
      </c>
      <c r="AC16">
        <v>49.98</v>
      </c>
      <c r="AD16">
        <v>52.44</v>
      </c>
      <c r="AE16">
        <v>53.64</v>
      </c>
      <c r="AF16">
        <v>55.24</v>
      </c>
      <c r="AG16">
        <v>55.98</v>
      </c>
      <c r="AH16">
        <v>56.94</v>
      </c>
      <c r="AI16">
        <v>57.95</v>
      </c>
      <c r="AJ16">
        <v>58.81</v>
      </c>
      <c r="AK16">
        <v>59.78</v>
      </c>
      <c r="AL16">
        <v>60.4</v>
      </c>
      <c r="AM16">
        <v>61.59</v>
      </c>
      <c r="AN16">
        <v>62.74</v>
      </c>
      <c r="AO16">
        <v>64.34</v>
      </c>
      <c r="AP16">
        <v>66.55</v>
      </c>
      <c r="AQ16">
        <v>68.55</v>
      </c>
      <c r="AR16">
        <v>72.52</v>
      </c>
      <c r="AS16">
        <v>76.239999999999995</v>
      </c>
      <c r="AT16">
        <v>81.37</v>
      </c>
      <c r="AU16">
        <v>88.04</v>
      </c>
    </row>
    <row r="17" spans="1:47">
      <c r="A17" s="6" t="s">
        <v>23</v>
      </c>
      <c r="B17" s="7">
        <v>42</v>
      </c>
      <c r="C17" s="8">
        <v>45.2</v>
      </c>
      <c r="D17" s="7">
        <v>49.4</v>
      </c>
      <c r="E17" s="8">
        <v>51.5</v>
      </c>
      <c r="F17" s="7">
        <v>53.1</v>
      </c>
      <c r="G17" s="8">
        <v>54.7</v>
      </c>
      <c r="H17" s="7">
        <v>55.6</v>
      </c>
      <c r="I17" s="8">
        <v>56.7</v>
      </c>
      <c r="J17" s="7">
        <v>57.4</v>
      </c>
      <c r="K17" s="8">
        <v>58.1</v>
      </c>
      <c r="L17" s="7">
        <v>59.3</v>
      </c>
      <c r="M17" s="8">
        <v>59.9</v>
      </c>
      <c r="N17" s="7">
        <v>61.2</v>
      </c>
      <c r="O17" s="8">
        <v>62.6</v>
      </c>
      <c r="P17" s="7">
        <v>64.3</v>
      </c>
      <c r="Q17" s="8">
        <v>65.900000000000006</v>
      </c>
      <c r="R17" s="7">
        <v>67.7</v>
      </c>
      <c r="S17" s="8">
        <v>71.3</v>
      </c>
      <c r="T17" s="7">
        <v>74</v>
      </c>
      <c r="U17" s="8">
        <v>78.5</v>
      </c>
      <c r="V17" s="9">
        <v>83.1</v>
      </c>
      <c r="Z17">
        <v>3.17</v>
      </c>
      <c r="AA17">
        <v>42.81</v>
      </c>
      <c r="AB17">
        <v>45.74</v>
      </c>
      <c r="AC17">
        <v>49.94</v>
      </c>
      <c r="AD17">
        <v>52.36</v>
      </c>
      <c r="AE17">
        <v>53.59</v>
      </c>
      <c r="AF17">
        <v>55.2</v>
      </c>
      <c r="AG17">
        <v>55.95</v>
      </c>
      <c r="AH17">
        <v>56.92</v>
      </c>
      <c r="AI17">
        <v>57.9</v>
      </c>
      <c r="AJ17">
        <v>58.74</v>
      </c>
      <c r="AK17">
        <v>59.73</v>
      </c>
      <c r="AL17">
        <v>60.35</v>
      </c>
      <c r="AM17">
        <v>61.55</v>
      </c>
      <c r="AN17">
        <v>62.72</v>
      </c>
      <c r="AO17">
        <v>64.33</v>
      </c>
      <c r="AP17">
        <v>66.489999999999995</v>
      </c>
      <c r="AQ17">
        <v>68.48</v>
      </c>
      <c r="AR17">
        <v>72.430000000000007</v>
      </c>
      <c r="AS17">
        <v>76.08</v>
      </c>
      <c r="AT17">
        <v>81.12</v>
      </c>
      <c r="AU17">
        <v>87.66</v>
      </c>
    </row>
    <row r="18" spans="1:47" ht="17" thickBot="1">
      <c r="A18" s="10" t="s">
        <v>24</v>
      </c>
      <c r="B18" s="11">
        <v>41.9</v>
      </c>
      <c r="C18" s="12">
        <v>45.1</v>
      </c>
      <c r="D18" s="11">
        <v>49.3</v>
      </c>
      <c r="E18" s="12">
        <v>51.4</v>
      </c>
      <c r="F18" s="11">
        <v>53</v>
      </c>
      <c r="G18" s="12">
        <v>54.7</v>
      </c>
      <c r="H18" s="11">
        <v>55.5</v>
      </c>
      <c r="I18" s="12">
        <v>56.7</v>
      </c>
      <c r="J18" s="11">
        <v>57.4</v>
      </c>
      <c r="K18" s="12">
        <v>58</v>
      </c>
      <c r="L18" s="11">
        <v>59.2</v>
      </c>
      <c r="M18" s="12">
        <v>59.9</v>
      </c>
      <c r="N18" s="11">
        <v>61.1</v>
      </c>
      <c r="O18" s="12">
        <v>62.6</v>
      </c>
      <c r="P18" s="11">
        <v>64.400000000000006</v>
      </c>
      <c r="Q18" s="12">
        <v>65.900000000000006</v>
      </c>
      <c r="R18" s="11">
        <v>67.599999999999994</v>
      </c>
      <c r="S18" s="12">
        <v>71.099999999999994</v>
      </c>
      <c r="T18" s="11">
        <v>73.7</v>
      </c>
      <c r="U18" s="12">
        <v>78.3</v>
      </c>
      <c r="V18" s="13">
        <v>82.5</v>
      </c>
      <c r="Z18">
        <v>3.25</v>
      </c>
      <c r="AA18">
        <v>42.74</v>
      </c>
      <c r="AB18">
        <v>45.7</v>
      </c>
      <c r="AC18">
        <v>49.9</v>
      </c>
      <c r="AD18">
        <v>52.29</v>
      </c>
      <c r="AE18">
        <v>53.55</v>
      </c>
      <c r="AF18">
        <v>55.16</v>
      </c>
      <c r="AG18">
        <v>55.91</v>
      </c>
      <c r="AH18">
        <v>56.9</v>
      </c>
      <c r="AI18">
        <v>57.86</v>
      </c>
      <c r="AJ18">
        <v>58.68</v>
      </c>
      <c r="AK18">
        <v>59.68</v>
      </c>
      <c r="AL18">
        <v>60.3</v>
      </c>
      <c r="AM18">
        <v>61.51</v>
      </c>
      <c r="AN18">
        <v>62.7</v>
      </c>
      <c r="AO18">
        <v>64.319999999999993</v>
      </c>
      <c r="AP18">
        <v>66.44</v>
      </c>
      <c r="AQ18">
        <v>68.42</v>
      </c>
      <c r="AR18">
        <v>72.34</v>
      </c>
      <c r="AS18">
        <v>75.91</v>
      </c>
      <c r="AT18">
        <v>80.88</v>
      </c>
      <c r="AU18">
        <v>87.29</v>
      </c>
    </row>
    <row r="19" spans="1:47">
      <c r="A19" s="6" t="s">
        <v>28</v>
      </c>
      <c r="B19" s="7">
        <v>41.9</v>
      </c>
      <c r="C19" s="8">
        <v>45.1</v>
      </c>
      <c r="D19" s="7">
        <v>49.2</v>
      </c>
      <c r="E19" s="8">
        <v>51.3</v>
      </c>
      <c r="F19" s="7">
        <v>53</v>
      </c>
      <c r="G19" s="8">
        <v>54.7</v>
      </c>
      <c r="H19" s="7">
        <v>55.5</v>
      </c>
      <c r="I19" s="8">
        <v>56.7</v>
      </c>
      <c r="J19" s="7">
        <v>57.4</v>
      </c>
      <c r="K19" s="8">
        <v>58</v>
      </c>
      <c r="L19" s="7">
        <v>59.3</v>
      </c>
      <c r="M19" s="8">
        <v>59.9</v>
      </c>
      <c r="N19" s="7">
        <v>61.1</v>
      </c>
      <c r="O19" s="8">
        <v>62.7</v>
      </c>
      <c r="P19" s="7">
        <v>64.400000000000006</v>
      </c>
      <c r="Q19" s="8">
        <v>65.900000000000006</v>
      </c>
      <c r="R19" s="7">
        <v>67.599999999999994</v>
      </c>
      <c r="S19" s="8">
        <v>71</v>
      </c>
      <c r="T19" s="7">
        <v>73.400000000000006</v>
      </c>
      <c r="U19" s="8">
        <v>78.2</v>
      </c>
      <c r="V19" s="9">
        <v>82</v>
      </c>
      <c r="Z19">
        <v>3.33</v>
      </c>
      <c r="AA19">
        <v>42.66</v>
      </c>
      <c r="AB19">
        <v>45.65</v>
      </c>
      <c r="AC19">
        <v>49.86</v>
      </c>
      <c r="AD19">
        <v>52.23</v>
      </c>
      <c r="AE19">
        <v>53.5</v>
      </c>
      <c r="AF19">
        <v>55.12</v>
      </c>
      <c r="AG19">
        <v>55.88</v>
      </c>
      <c r="AH19">
        <v>56.88</v>
      </c>
      <c r="AI19">
        <v>57.82</v>
      </c>
      <c r="AJ19">
        <v>58.62</v>
      </c>
      <c r="AK19">
        <v>59.64</v>
      </c>
      <c r="AL19">
        <v>60.26</v>
      </c>
      <c r="AM19">
        <v>61.47</v>
      </c>
      <c r="AN19">
        <v>62.68</v>
      </c>
      <c r="AO19">
        <v>64.31</v>
      </c>
      <c r="AP19">
        <v>66.39</v>
      </c>
      <c r="AQ19">
        <v>68.349999999999994</v>
      </c>
      <c r="AR19">
        <v>72.25</v>
      </c>
      <c r="AS19">
        <v>75.75</v>
      </c>
      <c r="AT19">
        <v>80.66</v>
      </c>
      <c r="AU19">
        <v>86.92</v>
      </c>
    </row>
    <row r="20" spans="1:47">
      <c r="A20" s="6" t="s">
        <v>22</v>
      </c>
      <c r="B20" s="7">
        <v>41.9</v>
      </c>
      <c r="C20" s="8">
        <v>45.1</v>
      </c>
      <c r="D20" s="7">
        <v>49.2</v>
      </c>
      <c r="E20" s="8">
        <v>51.3</v>
      </c>
      <c r="F20" s="7">
        <v>53</v>
      </c>
      <c r="G20" s="8">
        <v>54.7</v>
      </c>
      <c r="H20" s="7">
        <v>55.5</v>
      </c>
      <c r="I20" s="8">
        <v>56.7</v>
      </c>
      <c r="J20" s="7">
        <v>57.4</v>
      </c>
      <c r="K20" s="8">
        <v>58</v>
      </c>
      <c r="L20" s="7">
        <v>59.3</v>
      </c>
      <c r="M20" s="8">
        <v>59.9</v>
      </c>
      <c r="N20" s="7">
        <v>61.2</v>
      </c>
      <c r="O20" s="8">
        <v>62.8</v>
      </c>
      <c r="P20" s="7">
        <v>64.5</v>
      </c>
      <c r="Q20" s="8">
        <v>65.900000000000006</v>
      </c>
      <c r="R20" s="7">
        <v>67.599999999999994</v>
      </c>
      <c r="S20" s="8">
        <v>70.900000000000006</v>
      </c>
      <c r="T20" s="7">
        <v>73.2</v>
      </c>
      <c r="U20" s="8">
        <v>78.2</v>
      </c>
      <c r="V20" s="9">
        <v>81.7</v>
      </c>
      <c r="Z20">
        <v>3.42</v>
      </c>
      <c r="AA20">
        <v>42.59</v>
      </c>
      <c r="AB20">
        <v>45.61</v>
      </c>
      <c r="AC20">
        <v>49.81</v>
      </c>
      <c r="AD20">
        <v>52.16</v>
      </c>
      <c r="AE20">
        <v>53.45</v>
      </c>
      <c r="AF20">
        <v>55.08</v>
      </c>
      <c r="AG20">
        <v>55.85</v>
      </c>
      <c r="AH20">
        <v>56.86</v>
      </c>
      <c r="AI20">
        <v>57.78</v>
      </c>
      <c r="AJ20">
        <v>58.56</v>
      </c>
      <c r="AK20">
        <v>59.6</v>
      </c>
      <c r="AL20">
        <v>60.22</v>
      </c>
      <c r="AM20">
        <v>61.43</v>
      </c>
      <c r="AN20">
        <v>62.66</v>
      </c>
      <c r="AO20">
        <v>64.3</v>
      </c>
      <c r="AP20">
        <v>66.349999999999994</v>
      </c>
      <c r="AQ20">
        <v>68.290000000000006</v>
      </c>
      <c r="AR20">
        <v>72.17</v>
      </c>
      <c r="AS20">
        <v>75.599999999999994</v>
      </c>
      <c r="AT20">
        <v>80.44</v>
      </c>
      <c r="AU20">
        <v>86.57</v>
      </c>
    </row>
    <row r="21" spans="1:47">
      <c r="A21" s="6" t="s">
        <v>23</v>
      </c>
      <c r="B21" s="7">
        <v>41.9</v>
      </c>
      <c r="C21" s="8">
        <v>45.1</v>
      </c>
      <c r="D21" s="7">
        <v>49.1</v>
      </c>
      <c r="E21" s="8">
        <v>51.2</v>
      </c>
      <c r="F21" s="7">
        <v>53</v>
      </c>
      <c r="G21" s="8">
        <v>54.7</v>
      </c>
      <c r="H21" s="7">
        <v>55.5</v>
      </c>
      <c r="I21" s="8">
        <v>56.8</v>
      </c>
      <c r="J21" s="7">
        <v>57.4</v>
      </c>
      <c r="K21" s="8">
        <v>58</v>
      </c>
      <c r="L21" s="7">
        <v>59.3</v>
      </c>
      <c r="M21" s="8">
        <v>59.9</v>
      </c>
      <c r="N21" s="7">
        <v>61.2</v>
      </c>
      <c r="O21" s="8">
        <v>62.8</v>
      </c>
      <c r="P21" s="7">
        <v>64.599999999999994</v>
      </c>
      <c r="Q21" s="8">
        <v>65.900000000000006</v>
      </c>
      <c r="R21" s="7">
        <v>67.599999999999994</v>
      </c>
      <c r="S21" s="8">
        <v>70.8</v>
      </c>
      <c r="T21" s="7">
        <v>73.099999999999994</v>
      </c>
      <c r="U21" s="8">
        <v>78.3</v>
      </c>
      <c r="V21" s="9">
        <v>81.5</v>
      </c>
      <c r="Z21">
        <v>3.5</v>
      </c>
      <c r="AA21">
        <v>42.52</v>
      </c>
      <c r="AB21">
        <v>45.57</v>
      </c>
      <c r="AC21">
        <v>49.77</v>
      </c>
      <c r="AD21">
        <v>52.1</v>
      </c>
      <c r="AE21">
        <v>53.41</v>
      </c>
      <c r="AF21">
        <v>55.05</v>
      </c>
      <c r="AG21">
        <v>55.82</v>
      </c>
      <c r="AH21">
        <v>56.84</v>
      </c>
      <c r="AI21">
        <v>57.74</v>
      </c>
      <c r="AJ21">
        <v>58.51</v>
      </c>
      <c r="AK21">
        <v>59.56</v>
      </c>
      <c r="AL21">
        <v>60.18</v>
      </c>
      <c r="AM21">
        <v>61.4</v>
      </c>
      <c r="AN21">
        <v>62.64</v>
      </c>
      <c r="AO21">
        <v>64.3</v>
      </c>
      <c r="AP21">
        <v>66.3</v>
      </c>
      <c r="AQ21">
        <v>68.239999999999995</v>
      </c>
      <c r="AR21">
        <v>72.08</v>
      </c>
      <c r="AS21">
        <v>75.45</v>
      </c>
      <c r="AT21">
        <v>80.23</v>
      </c>
      <c r="AU21">
        <v>86.24</v>
      </c>
    </row>
    <row r="22" spans="1:47" ht="17" thickBot="1">
      <c r="A22" s="10" t="s">
        <v>24</v>
      </c>
      <c r="B22" s="11">
        <v>42</v>
      </c>
      <c r="C22" s="12">
        <v>45.1</v>
      </c>
      <c r="D22" s="11">
        <v>49.1</v>
      </c>
      <c r="E22" s="12">
        <v>51.2</v>
      </c>
      <c r="F22" s="11">
        <v>53</v>
      </c>
      <c r="G22" s="12">
        <v>54.7</v>
      </c>
      <c r="H22" s="11">
        <v>55.6</v>
      </c>
      <c r="I22" s="12">
        <v>56.8</v>
      </c>
      <c r="J22" s="11">
        <v>57.5</v>
      </c>
      <c r="K22" s="12">
        <v>58.1</v>
      </c>
      <c r="L22" s="11">
        <v>59.4</v>
      </c>
      <c r="M22" s="12">
        <v>60</v>
      </c>
      <c r="N22" s="11">
        <v>61.3</v>
      </c>
      <c r="O22" s="12">
        <v>63</v>
      </c>
      <c r="P22" s="11">
        <v>64.7</v>
      </c>
      <c r="Q22" s="12">
        <v>65.900000000000006</v>
      </c>
      <c r="R22" s="11">
        <v>67.599999999999994</v>
      </c>
      <c r="S22" s="12">
        <v>70.7</v>
      </c>
      <c r="T22" s="11">
        <v>73</v>
      </c>
      <c r="U22" s="12">
        <v>78.5</v>
      </c>
      <c r="V22" s="13">
        <v>81.400000000000006</v>
      </c>
      <c r="Z22">
        <v>3.58</v>
      </c>
      <c r="AA22">
        <v>42.46</v>
      </c>
      <c r="AB22">
        <v>45.53</v>
      </c>
      <c r="AC22">
        <v>49.74</v>
      </c>
      <c r="AD22">
        <v>52.04</v>
      </c>
      <c r="AE22">
        <v>53.37</v>
      </c>
      <c r="AF22">
        <v>55.01</v>
      </c>
      <c r="AG22">
        <v>55.79</v>
      </c>
      <c r="AH22">
        <v>56.83</v>
      </c>
      <c r="AI22">
        <v>57.7</v>
      </c>
      <c r="AJ22">
        <v>58.46</v>
      </c>
      <c r="AK22">
        <v>59.52</v>
      </c>
      <c r="AL22">
        <v>60.14</v>
      </c>
      <c r="AM22">
        <v>61.37</v>
      </c>
      <c r="AN22">
        <v>62.63</v>
      </c>
      <c r="AO22">
        <v>64.290000000000006</v>
      </c>
      <c r="AP22">
        <v>66.260000000000005</v>
      </c>
      <c r="AQ22">
        <v>68.180000000000007</v>
      </c>
      <c r="AR22">
        <v>72</v>
      </c>
      <c r="AS22">
        <v>75.3</v>
      </c>
      <c r="AT22">
        <v>80.03</v>
      </c>
      <c r="AU22">
        <v>85.91</v>
      </c>
    </row>
    <row r="23" spans="1:47">
      <c r="A23" s="6" t="s">
        <v>29</v>
      </c>
      <c r="B23" s="7">
        <v>42.1</v>
      </c>
      <c r="C23" s="8">
        <v>45.1</v>
      </c>
      <c r="D23" s="7">
        <v>49</v>
      </c>
      <c r="E23" s="8">
        <v>51.2</v>
      </c>
      <c r="F23" s="7">
        <v>53.1</v>
      </c>
      <c r="G23" s="8">
        <v>54.8</v>
      </c>
      <c r="H23" s="7">
        <v>55.6</v>
      </c>
      <c r="I23" s="8">
        <v>56.9</v>
      </c>
      <c r="J23" s="7">
        <v>57.6</v>
      </c>
      <c r="K23" s="8">
        <v>58.2</v>
      </c>
      <c r="L23" s="7">
        <v>59.5</v>
      </c>
      <c r="M23" s="8">
        <v>60.1</v>
      </c>
      <c r="N23" s="7">
        <v>61.4</v>
      </c>
      <c r="O23" s="8">
        <v>63.1</v>
      </c>
      <c r="P23" s="7">
        <v>64.900000000000006</v>
      </c>
      <c r="Q23" s="8">
        <v>66</v>
      </c>
      <c r="R23" s="7">
        <v>67.599999999999994</v>
      </c>
      <c r="S23" s="8">
        <v>70.7</v>
      </c>
      <c r="T23" s="7">
        <v>72.900000000000006</v>
      </c>
      <c r="U23" s="8">
        <v>78.900000000000006</v>
      </c>
      <c r="V23" s="9">
        <v>81.400000000000006</v>
      </c>
      <c r="Z23">
        <v>3.67</v>
      </c>
      <c r="AA23">
        <v>42.4</v>
      </c>
      <c r="AB23">
        <v>45.49</v>
      </c>
      <c r="AC23">
        <v>49.7</v>
      </c>
      <c r="AD23">
        <v>51.98</v>
      </c>
      <c r="AE23">
        <v>53.33</v>
      </c>
      <c r="AF23">
        <v>54.98</v>
      </c>
      <c r="AG23">
        <v>55.76</v>
      </c>
      <c r="AH23">
        <v>56.81</v>
      </c>
      <c r="AI23">
        <v>57.66</v>
      </c>
      <c r="AJ23">
        <v>58.41</v>
      </c>
      <c r="AK23">
        <v>59.49</v>
      </c>
      <c r="AL23">
        <v>60.1</v>
      </c>
      <c r="AM23">
        <v>61.34</v>
      </c>
      <c r="AN23">
        <v>62.62</v>
      </c>
      <c r="AO23">
        <v>64.290000000000006</v>
      </c>
      <c r="AP23">
        <v>66.22</v>
      </c>
      <c r="AQ23">
        <v>68.13</v>
      </c>
      <c r="AR23">
        <v>71.930000000000007</v>
      </c>
      <c r="AS23">
        <v>75.16</v>
      </c>
      <c r="AT23">
        <v>79.84</v>
      </c>
      <c r="AU23">
        <v>85.59</v>
      </c>
    </row>
    <row r="24" spans="1:47">
      <c r="A24" s="6" t="s">
        <v>22</v>
      </c>
      <c r="B24" s="7">
        <v>42.2</v>
      </c>
      <c r="C24" s="8">
        <v>45.2</v>
      </c>
      <c r="D24" s="7">
        <v>49</v>
      </c>
      <c r="E24" s="8">
        <v>51.3</v>
      </c>
      <c r="F24" s="7">
        <v>53.2</v>
      </c>
      <c r="G24" s="8">
        <v>54.8</v>
      </c>
      <c r="H24" s="7">
        <v>55.7</v>
      </c>
      <c r="I24" s="8">
        <v>56.9</v>
      </c>
      <c r="J24" s="7">
        <v>57.7</v>
      </c>
      <c r="K24" s="8">
        <v>58.3</v>
      </c>
      <c r="L24" s="7">
        <v>59.7</v>
      </c>
      <c r="M24" s="8">
        <v>60.3</v>
      </c>
      <c r="N24" s="7">
        <v>61.5</v>
      </c>
      <c r="O24" s="8">
        <v>63.2</v>
      </c>
      <c r="P24" s="7">
        <v>65</v>
      </c>
      <c r="Q24" s="8">
        <v>66.099999999999994</v>
      </c>
      <c r="R24" s="7">
        <v>67.7</v>
      </c>
      <c r="S24" s="8">
        <v>70.7</v>
      </c>
      <c r="T24" s="7">
        <v>72.900000000000006</v>
      </c>
      <c r="U24" s="8">
        <v>79.3</v>
      </c>
      <c r="V24" s="9">
        <v>81.599999999999994</v>
      </c>
      <c r="Z24">
        <v>3.75</v>
      </c>
      <c r="AA24">
        <v>42.34</v>
      </c>
      <c r="AB24">
        <v>45.46</v>
      </c>
      <c r="AC24">
        <v>49.66</v>
      </c>
      <c r="AD24">
        <v>51.92</v>
      </c>
      <c r="AE24">
        <v>53.29</v>
      </c>
      <c r="AF24">
        <v>54.95</v>
      </c>
      <c r="AG24">
        <v>55.74</v>
      </c>
      <c r="AH24">
        <v>56.8</v>
      </c>
      <c r="AI24">
        <v>57.63</v>
      </c>
      <c r="AJ24">
        <v>58.36</v>
      </c>
      <c r="AK24">
        <v>59.45</v>
      </c>
      <c r="AL24">
        <v>60.07</v>
      </c>
      <c r="AM24">
        <v>61.31</v>
      </c>
      <c r="AN24">
        <v>62.61</v>
      </c>
      <c r="AO24">
        <v>64.290000000000006</v>
      </c>
      <c r="AP24">
        <v>66.180000000000007</v>
      </c>
      <c r="AQ24">
        <v>68.08</v>
      </c>
      <c r="AR24">
        <v>71.849999999999994</v>
      </c>
      <c r="AS24">
        <v>75.02</v>
      </c>
      <c r="AT24">
        <v>79.66</v>
      </c>
      <c r="AU24">
        <v>85.29</v>
      </c>
    </row>
    <row r="25" spans="1:47">
      <c r="A25" s="6" t="s">
        <v>23</v>
      </c>
      <c r="B25" s="7">
        <v>42.4</v>
      </c>
      <c r="C25" s="8">
        <v>45.2</v>
      </c>
      <c r="D25" s="7">
        <v>49</v>
      </c>
      <c r="E25" s="8">
        <v>51.4</v>
      </c>
      <c r="F25" s="7">
        <v>53.3</v>
      </c>
      <c r="G25" s="8">
        <v>54.9</v>
      </c>
      <c r="H25" s="7">
        <v>55.8</v>
      </c>
      <c r="I25" s="8">
        <v>57</v>
      </c>
      <c r="J25" s="7">
        <v>57.8</v>
      </c>
      <c r="K25" s="8">
        <v>58.5</v>
      </c>
      <c r="L25" s="7">
        <v>59.8</v>
      </c>
      <c r="M25" s="8">
        <v>60.4</v>
      </c>
      <c r="N25" s="7">
        <v>61.7</v>
      </c>
      <c r="O25" s="8">
        <v>63.4</v>
      </c>
      <c r="P25" s="7">
        <v>65.2</v>
      </c>
      <c r="Q25" s="8">
        <v>66.2</v>
      </c>
      <c r="R25" s="7">
        <v>67.8</v>
      </c>
      <c r="S25" s="8">
        <v>70.7</v>
      </c>
      <c r="T25" s="7">
        <v>72.900000000000006</v>
      </c>
      <c r="U25" s="8">
        <v>79.900000000000006</v>
      </c>
      <c r="V25" s="9">
        <v>81.900000000000006</v>
      </c>
      <c r="Z25">
        <v>3.83</v>
      </c>
      <c r="AA25">
        <v>42.29</v>
      </c>
      <c r="AB25">
        <v>45.42</v>
      </c>
      <c r="AC25">
        <v>49.62</v>
      </c>
      <c r="AD25">
        <v>51.87</v>
      </c>
      <c r="AE25">
        <v>53.26</v>
      </c>
      <c r="AF25">
        <v>54.92</v>
      </c>
      <c r="AG25">
        <v>55.71</v>
      </c>
      <c r="AH25">
        <v>56.78</v>
      </c>
      <c r="AI25">
        <v>57.6</v>
      </c>
      <c r="AJ25">
        <v>58.32</v>
      </c>
      <c r="AK25">
        <v>59.42</v>
      </c>
      <c r="AL25">
        <v>60.04</v>
      </c>
      <c r="AM25">
        <v>61.28</v>
      </c>
      <c r="AN25">
        <v>62.6</v>
      </c>
      <c r="AO25">
        <v>64.290000000000006</v>
      </c>
      <c r="AP25">
        <v>66.150000000000006</v>
      </c>
      <c r="AQ25">
        <v>68.03</v>
      </c>
      <c r="AR25">
        <v>71.78</v>
      </c>
      <c r="AS25">
        <v>74.89</v>
      </c>
      <c r="AT25">
        <v>79.489999999999995</v>
      </c>
      <c r="AU25">
        <v>85</v>
      </c>
    </row>
    <row r="26" spans="1:47" ht="17" thickBot="1">
      <c r="A26" s="10" t="s">
        <v>24</v>
      </c>
      <c r="B26" s="11">
        <v>42.6</v>
      </c>
      <c r="C26" s="12">
        <v>45.3</v>
      </c>
      <c r="D26" s="11">
        <v>49</v>
      </c>
      <c r="E26" s="12">
        <v>51.5</v>
      </c>
      <c r="F26" s="11">
        <v>53.4</v>
      </c>
      <c r="G26" s="12">
        <v>55</v>
      </c>
      <c r="H26" s="11">
        <v>55.9</v>
      </c>
      <c r="I26" s="12">
        <v>57.1</v>
      </c>
      <c r="J26" s="11">
        <v>58</v>
      </c>
      <c r="K26" s="12">
        <v>58.7</v>
      </c>
      <c r="L26" s="11">
        <v>60</v>
      </c>
      <c r="M26" s="12">
        <v>60.6</v>
      </c>
      <c r="N26" s="11">
        <v>61.9</v>
      </c>
      <c r="O26" s="12">
        <v>63.6</v>
      </c>
      <c r="P26" s="11">
        <v>65.400000000000006</v>
      </c>
      <c r="Q26" s="12">
        <v>66.400000000000006</v>
      </c>
      <c r="R26" s="11">
        <v>68</v>
      </c>
      <c r="S26" s="12">
        <v>70.7</v>
      </c>
      <c r="T26" s="11">
        <v>73</v>
      </c>
      <c r="U26" s="12">
        <v>80.599999999999994</v>
      </c>
      <c r="V26" s="13">
        <v>82.4</v>
      </c>
      <c r="Z26">
        <v>3.92</v>
      </c>
      <c r="AA26">
        <v>42.23</v>
      </c>
      <c r="AB26">
        <v>45.39</v>
      </c>
      <c r="AC26">
        <v>49.59</v>
      </c>
      <c r="AD26">
        <v>51.81</v>
      </c>
      <c r="AE26">
        <v>53.23</v>
      </c>
      <c r="AF26">
        <v>54.89</v>
      </c>
      <c r="AG26">
        <v>55.69</v>
      </c>
      <c r="AH26">
        <v>56.77</v>
      </c>
      <c r="AI26">
        <v>57.57</v>
      </c>
      <c r="AJ26">
        <v>58.28</v>
      </c>
      <c r="AK26">
        <v>59.4</v>
      </c>
      <c r="AL26">
        <v>60.01</v>
      </c>
      <c r="AM26">
        <v>61.26</v>
      </c>
      <c r="AN26">
        <v>62.59</v>
      </c>
      <c r="AO26">
        <v>64.290000000000006</v>
      </c>
      <c r="AP26">
        <v>66.11</v>
      </c>
      <c r="AQ26">
        <v>67.98</v>
      </c>
      <c r="AR26">
        <v>71.709999999999994</v>
      </c>
      <c r="AS26">
        <v>74.760000000000005</v>
      </c>
      <c r="AT26">
        <v>79.33</v>
      </c>
      <c r="AU26">
        <v>84.71</v>
      </c>
    </row>
    <row r="27" spans="1:47">
      <c r="A27" s="6" t="s">
        <v>30</v>
      </c>
      <c r="B27" s="7">
        <v>42.9</v>
      </c>
      <c r="C27" s="8">
        <v>45.4</v>
      </c>
      <c r="D27" s="7">
        <v>49</v>
      </c>
      <c r="E27" s="8">
        <v>51.6</v>
      </c>
      <c r="F27" s="7">
        <v>53.5</v>
      </c>
      <c r="G27" s="8">
        <v>55.1</v>
      </c>
      <c r="H27" s="7">
        <v>56</v>
      </c>
      <c r="I27" s="8">
        <v>57.2</v>
      </c>
      <c r="J27" s="7">
        <v>58.1</v>
      </c>
      <c r="K27" s="8">
        <v>58.9</v>
      </c>
      <c r="L27" s="7">
        <v>60.3</v>
      </c>
      <c r="M27" s="8">
        <v>60.8</v>
      </c>
      <c r="N27" s="7">
        <v>62.1</v>
      </c>
      <c r="O27" s="8">
        <v>63.8</v>
      </c>
      <c r="P27" s="7">
        <v>65.5</v>
      </c>
      <c r="Q27" s="8">
        <v>66.599999999999994</v>
      </c>
      <c r="R27" s="7">
        <v>68.2</v>
      </c>
      <c r="S27" s="8">
        <v>70.8</v>
      </c>
      <c r="T27" s="7">
        <v>73.2</v>
      </c>
      <c r="U27" s="8">
        <v>81.400000000000006</v>
      </c>
      <c r="V27" s="9">
        <v>83</v>
      </c>
      <c r="Z27">
        <v>4</v>
      </c>
      <c r="AA27">
        <v>42.19</v>
      </c>
      <c r="AB27">
        <v>45.36</v>
      </c>
      <c r="AC27">
        <v>49.56</v>
      </c>
      <c r="AD27">
        <v>51.76</v>
      </c>
      <c r="AE27">
        <v>53.2</v>
      </c>
      <c r="AF27">
        <v>54.86</v>
      </c>
      <c r="AG27">
        <v>55.67</v>
      </c>
      <c r="AH27">
        <v>56.76</v>
      </c>
      <c r="AI27">
        <v>57.55</v>
      </c>
      <c r="AJ27">
        <v>58.24</v>
      </c>
      <c r="AK27">
        <v>59.37</v>
      </c>
      <c r="AL27">
        <v>59.99</v>
      </c>
      <c r="AM27">
        <v>61.24</v>
      </c>
      <c r="AN27">
        <v>62.59</v>
      </c>
      <c r="AO27">
        <v>64.290000000000006</v>
      </c>
      <c r="AP27">
        <v>66.08</v>
      </c>
      <c r="AQ27">
        <v>67.94</v>
      </c>
      <c r="AR27">
        <v>71.64</v>
      </c>
      <c r="AS27">
        <v>74.63</v>
      </c>
      <c r="AT27">
        <v>79.180000000000007</v>
      </c>
      <c r="AU27">
        <v>84.44</v>
      </c>
    </row>
    <row r="28" spans="1:47">
      <c r="A28" s="6" t="s">
        <v>22</v>
      </c>
      <c r="B28" s="7">
        <v>43.2</v>
      </c>
      <c r="C28" s="8">
        <v>45.5</v>
      </c>
      <c r="D28" s="7">
        <v>49.1</v>
      </c>
      <c r="E28" s="8">
        <v>51.7</v>
      </c>
      <c r="F28" s="7">
        <v>53.7</v>
      </c>
      <c r="G28" s="8">
        <v>55.3</v>
      </c>
      <c r="H28" s="7">
        <v>56.1</v>
      </c>
      <c r="I28" s="8">
        <v>57.3</v>
      </c>
      <c r="J28" s="7">
        <v>58.3</v>
      </c>
      <c r="K28" s="8">
        <v>59.1</v>
      </c>
      <c r="L28" s="7">
        <v>60.5</v>
      </c>
      <c r="M28" s="8">
        <v>61.1</v>
      </c>
      <c r="N28" s="7">
        <v>62.3</v>
      </c>
      <c r="O28" s="8">
        <v>64.099999999999994</v>
      </c>
      <c r="P28" s="7">
        <v>65.8</v>
      </c>
      <c r="Q28" s="8">
        <v>66.8</v>
      </c>
      <c r="R28" s="7">
        <v>68.3</v>
      </c>
      <c r="S28" s="8">
        <v>70.900000000000006</v>
      </c>
      <c r="T28" s="7">
        <v>73.3</v>
      </c>
      <c r="U28" s="8">
        <v>82.3</v>
      </c>
      <c r="V28" s="9">
        <v>83.7</v>
      </c>
      <c r="Z28">
        <v>4.08</v>
      </c>
      <c r="AA28">
        <v>42.14</v>
      </c>
      <c r="AB28">
        <v>45.33</v>
      </c>
      <c r="AC28">
        <v>49.52</v>
      </c>
      <c r="AD28">
        <v>51.71</v>
      </c>
      <c r="AE28">
        <v>53.17</v>
      </c>
      <c r="AF28">
        <v>54.84</v>
      </c>
      <c r="AG28">
        <v>55.65</v>
      </c>
      <c r="AH28">
        <v>56.75</v>
      </c>
      <c r="AI28">
        <v>57.52</v>
      </c>
      <c r="AJ28">
        <v>58.2</v>
      </c>
      <c r="AK28">
        <v>59.35</v>
      </c>
      <c r="AL28">
        <v>59.96</v>
      </c>
      <c r="AM28">
        <v>61.22</v>
      </c>
      <c r="AN28">
        <v>62.59</v>
      </c>
      <c r="AO28">
        <v>64.290000000000006</v>
      </c>
      <c r="AP28">
        <v>66.05</v>
      </c>
      <c r="AQ28">
        <v>67.900000000000006</v>
      </c>
      <c r="AR28">
        <v>71.569999999999993</v>
      </c>
      <c r="AS28">
        <v>74.510000000000005</v>
      </c>
      <c r="AT28">
        <v>79.05</v>
      </c>
      <c r="AU28">
        <v>84.19</v>
      </c>
    </row>
    <row r="29" spans="1:47">
      <c r="A29" s="6" t="s">
        <v>23</v>
      </c>
      <c r="B29" s="7">
        <v>43.5</v>
      </c>
      <c r="C29" s="8">
        <v>45.7</v>
      </c>
      <c r="D29" s="7">
        <v>49.1</v>
      </c>
      <c r="E29" s="8">
        <v>51.9</v>
      </c>
      <c r="F29" s="7">
        <v>53.9</v>
      </c>
      <c r="G29" s="8">
        <v>55.4</v>
      </c>
      <c r="H29" s="7">
        <v>56.3</v>
      </c>
      <c r="I29" s="8">
        <v>57.4</v>
      </c>
      <c r="J29" s="7">
        <v>58.6</v>
      </c>
      <c r="K29" s="8">
        <v>59.4</v>
      </c>
      <c r="L29" s="7">
        <v>60.8</v>
      </c>
      <c r="M29" s="8">
        <v>61.4</v>
      </c>
      <c r="N29" s="7">
        <v>62.5</v>
      </c>
      <c r="O29" s="8">
        <v>64.3</v>
      </c>
      <c r="P29" s="7">
        <v>66</v>
      </c>
      <c r="Q29" s="8">
        <v>67</v>
      </c>
      <c r="R29" s="7">
        <v>68.599999999999994</v>
      </c>
      <c r="S29" s="8">
        <v>71</v>
      </c>
      <c r="T29" s="7">
        <v>73.599999999999994</v>
      </c>
      <c r="U29" s="8">
        <v>83.4</v>
      </c>
      <c r="V29" s="9">
        <v>84.5</v>
      </c>
      <c r="Z29">
        <v>4.17</v>
      </c>
      <c r="AA29">
        <v>42.1</v>
      </c>
      <c r="AB29">
        <v>45.3</v>
      </c>
      <c r="AC29">
        <v>49.49</v>
      </c>
      <c r="AD29">
        <v>51.67</v>
      </c>
      <c r="AE29">
        <v>53.14</v>
      </c>
      <c r="AF29">
        <v>54.81</v>
      </c>
      <c r="AG29">
        <v>55.63</v>
      </c>
      <c r="AH29">
        <v>56.74</v>
      </c>
      <c r="AI29">
        <v>57.5</v>
      </c>
      <c r="AJ29">
        <v>58.17</v>
      </c>
      <c r="AK29">
        <v>59.33</v>
      </c>
      <c r="AL29">
        <v>59.94</v>
      </c>
      <c r="AM29">
        <v>61.2</v>
      </c>
      <c r="AN29">
        <v>62.59</v>
      </c>
      <c r="AO29">
        <v>64.3</v>
      </c>
      <c r="AP29">
        <v>66.02</v>
      </c>
      <c r="AQ29">
        <v>67.86</v>
      </c>
      <c r="AR29">
        <v>71.510000000000005</v>
      </c>
      <c r="AS29">
        <v>74.400000000000006</v>
      </c>
      <c r="AT29">
        <v>78.92</v>
      </c>
      <c r="AU29">
        <v>83.94</v>
      </c>
    </row>
    <row r="30" spans="1:47" ht="17" thickBot="1">
      <c r="A30" s="10" t="s">
        <v>24</v>
      </c>
      <c r="B30" s="11">
        <v>43.9</v>
      </c>
      <c r="C30" s="12">
        <v>45.8</v>
      </c>
      <c r="D30" s="11">
        <v>49.2</v>
      </c>
      <c r="E30" s="12">
        <v>52.1</v>
      </c>
      <c r="F30" s="11">
        <v>54.1</v>
      </c>
      <c r="G30" s="12">
        <v>55.6</v>
      </c>
      <c r="H30" s="11">
        <v>56.4</v>
      </c>
      <c r="I30" s="12">
        <v>57.6</v>
      </c>
      <c r="J30" s="11">
        <v>58.8</v>
      </c>
      <c r="K30" s="12">
        <v>59.7</v>
      </c>
      <c r="L30" s="11">
        <v>61.1</v>
      </c>
      <c r="M30" s="12">
        <v>61.7</v>
      </c>
      <c r="N30" s="11">
        <v>62.8</v>
      </c>
      <c r="O30" s="12">
        <v>64.599999999999994</v>
      </c>
      <c r="P30" s="11">
        <v>66.2</v>
      </c>
      <c r="Q30" s="12">
        <v>67.2</v>
      </c>
      <c r="R30" s="11">
        <v>68.8</v>
      </c>
      <c r="S30" s="12">
        <v>71.099999999999994</v>
      </c>
      <c r="T30" s="11">
        <v>73.900000000000006</v>
      </c>
      <c r="U30" s="12">
        <v>84.5</v>
      </c>
      <c r="V30" s="13">
        <v>85.5</v>
      </c>
      <c r="Z30">
        <v>4.25</v>
      </c>
      <c r="AA30">
        <v>42.06</v>
      </c>
      <c r="AB30">
        <v>45.27</v>
      </c>
      <c r="AC30">
        <v>49.46</v>
      </c>
      <c r="AD30">
        <v>51.63</v>
      </c>
      <c r="AE30">
        <v>53.11</v>
      </c>
      <c r="AF30">
        <v>54.79</v>
      </c>
      <c r="AG30">
        <v>55.61</v>
      </c>
      <c r="AH30">
        <v>56.73</v>
      </c>
      <c r="AI30">
        <v>57.48</v>
      </c>
      <c r="AJ30">
        <v>58.14</v>
      </c>
      <c r="AK30">
        <v>59.31</v>
      </c>
      <c r="AL30">
        <v>59.92</v>
      </c>
      <c r="AM30">
        <v>61.19</v>
      </c>
      <c r="AN30">
        <v>62.59</v>
      </c>
      <c r="AO30">
        <v>64.3</v>
      </c>
      <c r="AP30">
        <v>66</v>
      </c>
      <c r="AQ30">
        <v>67.819999999999993</v>
      </c>
      <c r="AR30">
        <v>71.45</v>
      </c>
      <c r="AS30">
        <v>74.28</v>
      </c>
      <c r="AT30">
        <v>78.8</v>
      </c>
      <c r="AU30">
        <v>83.7</v>
      </c>
    </row>
    <row r="31" spans="1:47">
      <c r="A31" s="6" t="s">
        <v>31</v>
      </c>
      <c r="B31" s="7">
        <v>44.2</v>
      </c>
      <c r="C31" s="8">
        <v>46</v>
      </c>
      <c r="D31" s="7">
        <v>49.3</v>
      </c>
      <c r="E31" s="8">
        <v>52.3</v>
      </c>
      <c r="F31" s="7">
        <v>54.4</v>
      </c>
      <c r="G31" s="8">
        <v>55.8</v>
      </c>
      <c r="H31" s="7">
        <v>56.6</v>
      </c>
      <c r="I31" s="8">
        <v>57.7</v>
      </c>
      <c r="J31" s="7">
        <v>59.1</v>
      </c>
      <c r="K31" s="8">
        <v>60.1</v>
      </c>
      <c r="L31" s="7">
        <v>61.4</v>
      </c>
      <c r="M31" s="8">
        <v>62</v>
      </c>
      <c r="N31" s="7">
        <v>63.1</v>
      </c>
      <c r="O31" s="8">
        <v>64.900000000000006</v>
      </c>
      <c r="P31" s="7">
        <v>66.5</v>
      </c>
      <c r="Q31" s="8">
        <v>67.5</v>
      </c>
      <c r="R31" s="7">
        <v>69.099999999999994</v>
      </c>
      <c r="S31" s="8">
        <v>71.3</v>
      </c>
      <c r="T31" s="7">
        <v>74.2</v>
      </c>
      <c r="U31" s="8">
        <v>85.8</v>
      </c>
      <c r="V31" s="9">
        <v>86.6</v>
      </c>
      <c r="Z31">
        <v>4.33</v>
      </c>
      <c r="AA31">
        <v>42.03</v>
      </c>
      <c r="AB31">
        <v>45.25</v>
      </c>
      <c r="AC31">
        <v>49.43</v>
      </c>
      <c r="AD31">
        <v>51.58</v>
      </c>
      <c r="AE31">
        <v>53.09</v>
      </c>
      <c r="AF31">
        <v>54.77</v>
      </c>
      <c r="AG31">
        <v>55.59</v>
      </c>
      <c r="AH31">
        <v>56.72</v>
      </c>
      <c r="AI31">
        <v>57.46</v>
      </c>
      <c r="AJ31">
        <v>58.11</v>
      </c>
      <c r="AK31">
        <v>59.29</v>
      </c>
      <c r="AL31">
        <v>59.91</v>
      </c>
      <c r="AM31">
        <v>61.17</v>
      </c>
      <c r="AN31">
        <v>62.59</v>
      </c>
      <c r="AO31">
        <v>64.31</v>
      </c>
      <c r="AP31">
        <v>65.98</v>
      </c>
      <c r="AQ31">
        <v>67.790000000000006</v>
      </c>
      <c r="AR31">
        <v>71.39</v>
      </c>
      <c r="AS31">
        <v>74.180000000000007</v>
      </c>
      <c r="AT31">
        <v>78.69</v>
      </c>
      <c r="AU31">
        <v>83.48</v>
      </c>
    </row>
    <row r="32" spans="1:47">
      <c r="A32" s="6" t="s">
        <v>22</v>
      </c>
      <c r="B32" s="7">
        <v>44.6</v>
      </c>
      <c r="C32" s="8">
        <v>46.2</v>
      </c>
      <c r="D32" s="7">
        <v>49.3</v>
      </c>
      <c r="E32" s="8">
        <v>52.6</v>
      </c>
      <c r="F32" s="7">
        <v>54.6</v>
      </c>
      <c r="G32" s="8">
        <v>56</v>
      </c>
      <c r="H32" s="7">
        <v>56.8</v>
      </c>
      <c r="I32" s="8">
        <v>57.9</v>
      </c>
      <c r="J32" s="7">
        <v>59.4</v>
      </c>
      <c r="K32" s="8">
        <v>60.4</v>
      </c>
      <c r="L32" s="7">
        <v>61.8</v>
      </c>
      <c r="M32" s="8">
        <v>62.3</v>
      </c>
      <c r="N32" s="7">
        <v>63.4</v>
      </c>
      <c r="O32" s="8">
        <v>65.2</v>
      </c>
      <c r="P32" s="7">
        <v>66.8</v>
      </c>
      <c r="Q32" s="8">
        <v>67.8</v>
      </c>
      <c r="R32" s="7">
        <v>69.400000000000006</v>
      </c>
      <c r="S32" s="8">
        <v>71.5</v>
      </c>
      <c r="T32" s="7">
        <v>74.599999999999994</v>
      </c>
      <c r="U32" s="8">
        <v>87.2</v>
      </c>
      <c r="V32" s="9">
        <v>87.9</v>
      </c>
      <c r="Z32">
        <v>4.42</v>
      </c>
      <c r="AA32">
        <v>41.99</v>
      </c>
      <c r="AB32">
        <v>45.23</v>
      </c>
      <c r="AC32">
        <v>49.4</v>
      </c>
      <c r="AD32">
        <v>51.55</v>
      </c>
      <c r="AE32">
        <v>53.07</v>
      </c>
      <c r="AF32">
        <v>54.75</v>
      </c>
      <c r="AG32">
        <v>55.58</v>
      </c>
      <c r="AH32">
        <v>56.72</v>
      </c>
      <c r="AI32">
        <v>57.44</v>
      </c>
      <c r="AJ32">
        <v>58.09</v>
      </c>
      <c r="AK32">
        <v>59.28</v>
      </c>
      <c r="AL32">
        <v>59.89</v>
      </c>
      <c r="AM32">
        <v>61.16</v>
      </c>
      <c r="AN32">
        <v>62.59</v>
      </c>
      <c r="AO32">
        <v>64.319999999999993</v>
      </c>
      <c r="AP32">
        <v>65.959999999999994</v>
      </c>
      <c r="AQ32">
        <v>67.75</v>
      </c>
      <c r="AR32">
        <v>71.33</v>
      </c>
      <c r="AS32">
        <v>74.069999999999993</v>
      </c>
      <c r="AT32">
        <v>78.59</v>
      </c>
      <c r="AU32">
        <v>83.27</v>
      </c>
    </row>
    <row r="33" spans="1:47">
      <c r="A33" s="6" t="s">
        <v>23</v>
      </c>
      <c r="B33" s="7">
        <v>45</v>
      </c>
      <c r="C33" s="8">
        <v>46.4</v>
      </c>
      <c r="D33" s="7">
        <v>49.4</v>
      </c>
      <c r="E33" s="8">
        <v>52.9</v>
      </c>
      <c r="F33" s="7">
        <v>54.9</v>
      </c>
      <c r="G33" s="8">
        <v>56.3</v>
      </c>
      <c r="H33" s="7">
        <v>57</v>
      </c>
      <c r="I33" s="8">
        <v>58.1</v>
      </c>
      <c r="J33" s="7">
        <v>59.7</v>
      </c>
      <c r="K33" s="8">
        <v>60.8</v>
      </c>
      <c r="L33" s="7">
        <v>62.1</v>
      </c>
      <c r="M33" s="8">
        <v>62.7</v>
      </c>
      <c r="N33" s="7">
        <v>63.8</v>
      </c>
      <c r="O33" s="8">
        <v>65.5</v>
      </c>
      <c r="P33" s="7">
        <v>67.099999999999994</v>
      </c>
      <c r="Q33" s="8">
        <v>68.099999999999994</v>
      </c>
      <c r="R33" s="7">
        <v>69.7</v>
      </c>
      <c r="S33" s="8">
        <v>71.8</v>
      </c>
      <c r="T33" s="7">
        <v>75</v>
      </c>
      <c r="U33" s="8">
        <v>88.7</v>
      </c>
      <c r="V33" s="9">
        <v>89.2</v>
      </c>
      <c r="Z33">
        <v>4.5</v>
      </c>
      <c r="AA33">
        <v>41.96</v>
      </c>
      <c r="AB33">
        <v>45.2</v>
      </c>
      <c r="AC33">
        <v>49.38</v>
      </c>
      <c r="AD33">
        <v>51.51</v>
      </c>
      <c r="AE33">
        <v>53.05</v>
      </c>
      <c r="AF33">
        <v>54.74</v>
      </c>
      <c r="AG33">
        <v>55.57</v>
      </c>
      <c r="AH33">
        <v>56.71</v>
      </c>
      <c r="AI33">
        <v>57.43</v>
      </c>
      <c r="AJ33">
        <v>58.07</v>
      </c>
      <c r="AK33">
        <v>59.27</v>
      </c>
      <c r="AL33">
        <v>59.88</v>
      </c>
      <c r="AM33">
        <v>61.15</v>
      </c>
      <c r="AN33">
        <v>62.6</v>
      </c>
      <c r="AO33">
        <v>64.33</v>
      </c>
      <c r="AP33">
        <v>65.94</v>
      </c>
      <c r="AQ33">
        <v>67.73</v>
      </c>
      <c r="AR33">
        <v>71.28</v>
      </c>
      <c r="AS33">
        <v>73.97</v>
      </c>
      <c r="AT33">
        <v>78.5</v>
      </c>
      <c r="AU33">
        <v>83.07</v>
      </c>
    </row>
    <row r="34" spans="1:47" ht="17" thickBot="1">
      <c r="A34" s="10" t="s">
        <v>24</v>
      </c>
      <c r="B34" s="11">
        <v>45.4</v>
      </c>
      <c r="C34" s="12">
        <v>46.7</v>
      </c>
      <c r="D34" s="11">
        <v>49.5</v>
      </c>
      <c r="E34" s="12">
        <v>53.2</v>
      </c>
      <c r="F34" s="11">
        <v>55.2</v>
      </c>
      <c r="G34" s="12">
        <v>56.5</v>
      </c>
      <c r="H34" s="11">
        <v>57.2</v>
      </c>
      <c r="I34" s="12">
        <v>58.3</v>
      </c>
      <c r="J34" s="11">
        <v>60</v>
      </c>
      <c r="K34" s="12">
        <v>61.3</v>
      </c>
      <c r="L34" s="11">
        <v>62.6</v>
      </c>
      <c r="M34" s="12">
        <v>63.1</v>
      </c>
      <c r="N34" s="11">
        <v>64.099999999999994</v>
      </c>
      <c r="O34" s="12">
        <v>65.900000000000006</v>
      </c>
      <c r="P34" s="11">
        <v>67.400000000000006</v>
      </c>
      <c r="Q34" s="12">
        <v>68.5</v>
      </c>
      <c r="R34" s="11">
        <v>70.099999999999994</v>
      </c>
      <c r="S34" s="12">
        <v>72</v>
      </c>
      <c r="T34" s="11">
        <v>75.5</v>
      </c>
      <c r="U34" s="12">
        <v>90.3</v>
      </c>
      <c r="V34" s="13">
        <v>90.7</v>
      </c>
      <c r="Z34">
        <v>4.58</v>
      </c>
      <c r="AA34">
        <v>41.94</v>
      </c>
      <c r="AB34">
        <v>45.18</v>
      </c>
      <c r="AC34">
        <v>49.35</v>
      </c>
      <c r="AD34">
        <v>51.47</v>
      </c>
      <c r="AE34">
        <v>53.03</v>
      </c>
      <c r="AF34">
        <v>54.72</v>
      </c>
      <c r="AG34">
        <v>55.56</v>
      </c>
      <c r="AH34">
        <v>56.71</v>
      </c>
      <c r="AI34">
        <v>57.42</v>
      </c>
      <c r="AJ34">
        <v>58.05</v>
      </c>
      <c r="AK34">
        <v>59.26</v>
      </c>
      <c r="AL34">
        <v>59.87</v>
      </c>
      <c r="AM34">
        <v>61.15</v>
      </c>
      <c r="AN34">
        <v>62.61</v>
      </c>
      <c r="AO34">
        <v>64.34</v>
      </c>
      <c r="AP34">
        <v>65.92</v>
      </c>
      <c r="AQ34">
        <v>67.7</v>
      </c>
      <c r="AR34">
        <v>71.23</v>
      </c>
      <c r="AS34">
        <v>73.88</v>
      </c>
      <c r="AT34">
        <v>78.430000000000007</v>
      </c>
      <c r="AU34">
        <v>82.88</v>
      </c>
    </row>
    <row r="35" spans="1:47">
      <c r="A35" s="6" t="s">
        <v>32</v>
      </c>
      <c r="B35" s="7">
        <v>45.8</v>
      </c>
      <c r="C35" s="8">
        <v>46.9</v>
      </c>
      <c r="D35" s="7">
        <v>49.6</v>
      </c>
      <c r="E35" s="8">
        <v>53.5</v>
      </c>
      <c r="F35" s="7">
        <v>55.5</v>
      </c>
      <c r="G35" s="8">
        <v>56.8</v>
      </c>
      <c r="H35" s="7">
        <v>57.5</v>
      </c>
      <c r="I35" s="8">
        <v>58.5</v>
      </c>
      <c r="J35" s="7">
        <v>60.4</v>
      </c>
      <c r="K35" s="8">
        <v>61.7</v>
      </c>
      <c r="L35" s="7">
        <v>63</v>
      </c>
      <c r="M35" s="8">
        <v>63.6</v>
      </c>
      <c r="N35" s="7">
        <v>64.5</v>
      </c>
      <c r="O35" s="8">
        <v>66.3</v>
      </c>
      <c r="P35" s="7">
        <v>67.7</v>
      </c>
      <c r="Q35" s="8">
        <v>68.900000000000006</v>
      </c>
      <c r="R35" s="7">
        <v>70.5</v>
      </c>
      <c r="S35" s="8">
        <v>72.3</v>
      </c>
      <c r="T35" s="7">
        <v>76.099999999999994</v>
      </c>
      <c r="U35" s="8">
        <v>92.1</v>
      </c>
      <c r="V35" s="9">
        <v>92.4</v>
      </c>
      <c r="Z35">
        <v>4.67</v>
      </c>
      <c r="AA35">
        <v>41.92</v>
      </c>
      <c r="AB35">
        <v>45.17</v>
      </c>
      <c r="AC35">
        <v>49.32</v>
      </c>
      <c r="AD35">
        <v>51.44</v>
      </c>
      <c r="AE35">
        <v>53.02</v>
      </c>
      <c r="AF35">
        <v>54.71</v>
      </c>
      <c r="AG35">
        <v>55.55</v>
      </c>
      <c r="AH35">
        <v>56.71</v>
      </c>
      <c r="AI35">
        <v>57.41</v>
      </c>
      <c r="AJ35">
        <v>58.03</v>
      </c>
      <c r="AK35">
        <v>59.25</v>
      </c>
      <c r="AL35">
        <v>59.86</v>
      </c>
      <c r="AM35">
        <v>61.14</v>
      </c>
      <c r="AN35">
        <v>62.61</v>
      </c>
      <c r="AO35">
        <v>64.36</v>
      </c>
      <c r="AP35">
        <v>65.91</v>
      </c>
      <c r="AQ35">
        <v>67.67</v>
      </c>
      <c r="AR35">
        <v>71.180000000000007</v>
      </c>
      <c r="AS35">
        <v>73.790000000000006</v>
      </c>
      <c r="AT35">
        <v>78.36</v>
      </c>
      <c r="AU35">
        <v>82.7</v>
      </c>
    </row>
    <row r="36" spans="1:47">
      <c r="A36" s="6" t="s">
        <v>22</v>
      </c>
      <c r="B36" s="7">
        <v>46.3</v>
      </c>
      <c r="C36" s="8">
        <v>47.2</v>
      </c>
      <c r="D36" s="7">
        <v>49.8</v>
      </c>
      <c r="E36" s="8">
        <v>53.9</v>
      </c>
      <c r="F36" s="7">
        <v>55.9</v>
      </c>
      <c r="G36" s="8">
        <v>57.1</v>
      </c>
      <c r="H36" s="7">
        <v>57.8</v>
      </c>
      <c r="I36" s="8">
        <v>58.7</v>
      </c>
      <c r="J36" s="7">
        <v>60.8</v>
      </c>
      <c r="K36" s="8">
        <v>62.2</v>
      </c>
      <c r="L36" s="7">
        <v>63.4</v>
      </c>
      <c r="M36" s="8">
        <v>64</v>
      </c>
      <c r="N36" s="7">
        <v>64.900000000000006</v>
      </c>
      <c r="O36" s="8">
        <v>66.7</v>
      </c>
      <c r="P36" s="7">
        <v>68.099999999999994</v>
      </c>
      <c r="Q36" s="8">
        <v>69.3</v>
      </c>
      <c r="R36" s="7">
        <v>70.900000000000006</v>
      </c>
      <c r="S36" s="8">
        <v>72.599999999999994</v>
      </c>
      <c r="T36" s="7">
        <v>76.599999999999994</v>
      </c>
      <c r="U36" s="8">
        <v>93.9</v>
      </c>
      <c r="V36" s="9">
        <v>94.1</v>
      </c>
      <c r="Z36">
        <v>4.75</v>
      </c>
      <c r="AA36">
        <v>41.9</v>
      </c>
      <c r="AB36">
        <v>45.15</v>
      </c>
      <c r="AC36">
        <v>49.3</v>
      </c>
      <c r="AD36">
        <v>51.41</v>
      </c>
      <c r="AE36">
        <v>53</v>
      </c>
      <c r="AF36">
        <v>54.7</v>
      </c>
      <c r="AG36">
        <v>55.54</v>
      </c>
      <c r="AH36">
        <v>56.7</v>
      </c>
      <c r="AI36">
        <v>57.4</v>
      </c>
      <c r="AJ36">
        <v>58.02</v>
      </c>
      <c r="AK36">
        <v>59.25</v>
      </c>
      <c r="AL36">
        <v>59.86</v>
      </c>
      <c r="AM36">
        <v>61.14</v>
      </c>
      <c r="AN36">
        <v>62.63</v>
      </c>
      <c r="AO36">
        <v>64.37</v>
      </c>
      <c r="AP36">
        <v>65.89</v>
      </c>
      <c r="AQ36">
        <v>67.650000000000006</v>
      </c>
      <c r="AR36">
        <v>71.13</v>
      </c>
      <c r="AS36">
        <v>73.7</v>
      </c>
      <c r="AT36">
        <v>78.3</v>
      </c>
      <c r="AU36">
        <v>82.53</v>
      </c>
    </row>
    <row r="37" spans="1:47">
      <c r="A37" s="6" t="s">
        <v>23</v>
      </c>
      <c r="B37" s="7">
        <v>46.7</v>
      </c>
      <c r="C37" s="8">
        <v>47.5</v>
      </c>
      <c r="D37" s="7">
        <v>49.9</v>
      </c>
      <c r="E37" s="8">
        <v>54.2</v>
      </c>
      <c r="F37" s="7">
        <v>56.3</v>
      </c>
      <c r="G37" s="8">
        <v>57.4</v>
      </c>
      <c r="H37" s="7">
        <v>58</v>
      </c>
      <c r="I37" s="8">
        <v>59</v>
      </c>
      <c r="J37" s="7">
        <v>61.2</v>
      </c>
      <c r="K37" s="8">
        <v>62.8</v>
      </c>
      <c r="L37" s="7">
        <v>63.9</v>
      </c>
      <c r="M37" s="8">
        <v>64.5</v>
      </c>
      <c r="N37" s="7">
        <v>65.400000000000006</v>
      </c>
      <c r="O37" s="8">
        <v>67.099999999999994</v>
      </c>
      <c r="P37" s="7">
        <v>68.400000000000006</v>
      </c>
      <c r="Q37" s="8">
        <v>69.7</v>
      </c>
      <c r="R37" s="7">
        <v>71.3</v>
      </c>
      <c r="S37" s="8">
        <v>72.900000000000006</v>
      </c>
      <c r="T37" s="7">
        <v>77.3</v>
      </c>
      <c r="U37" s="8">
        <v>95.9</v>
      </c>
      <c r="V37" s="9">
        <v>96</v>
      </c>
      <c r="Z37">
        <v>4.83</v>
      </c>
      <c r="AA37">
        <v>41.88</v>
      </c>
      <c r="AB37">
        <v>45.13</v>
      </c>
      <c r="AC37">
        <v>49.28</v>
      </c>
      <c r="AD37">
        <v>51.38</v>
      </c>
      <c r="AE37">
        <v>52.99</v>
      </c>
      <c r="AF37">
        <v>54.69</v>
      </c>
      <c r="AG37">
        <v>55.53</v>
      </c>
      <c r="AH37">
        <v>56.7</v>
      </c>
      <c r="AI37">
        <v>57.39</v>
      </c>
      <c r="AJ37">
        <v>58.01</v>
      </c>
      <c r="AK37">
        <v>59.25</v>
      </c>
      <c r="AL37">
        <v>59.86</v>
      </c>
      <c r="AM37">
        <v>61.14</v>
      </c>
      <c r="AN37">
        <v>62.64</v>
      </c>
      <c r="AO37">
        <v>64.39</v>
      </c>
      <c r="AP37">
        <v>65.88</v>
      </c>
      <c r="AQ37">
        <v>67.63</v>
      </c>
      <c r="AR37">
        <v>71.08</v>
      </c>
      <c r="AS37">
        <v>73.62</v>
      </c>
      <c r="AT37">
        <v>78.25</v>
      </c>
      <c r="AU37">
        <v>82.37</v>
      </c>
    </row>
    <row r="38" spans="1:47" ht="17" thickBot="1">
      <c r="A38" s="10" t="s">
        <v>24</v>
      </c>
      <c r="B38" s="11">
        <v>47.1</v>
      </c>
      <c r="C38" s="12">
        <v>47.8</v>
      </c>
      <c r="D38" s="11">
        <v>50.1</v>
      </c>
      <c r="E38" s="12">
        <v>54.6</v>
      </c>
      <c r="F38" s="11">
        <v>56.7</v>
      </c>
      <c r="G38" s="12">
        <v>57.8</v>
      </c>
      <c r="H38" s="11">
        <v>58.3</v>
      </c>
      <c r="I38" s="12">
        <v>59.2</v>
      </c>
      <c r="J38" s="11">
        <v>61.6</v>
      </c>
      <c r="K38" s="12">
        <v>63.3</v>
      </c>
      <c r="L38" s="11">
        <v>64.5</v>
      </c>
      <c r="M38" s="12">
        <v>65</v>
      </c>
      <c r="N38" s="11">
        <v>65.8</v>
      </c>
      <c r="O38" s="12">
        <v>67.5</v>
      </c>
      <c r="P38" s="11">
        <v>68.8</v>
      </c>
      <c r="Q38" s="12">
        <v>70.099999999999994</v>
      </c>
      <c r="R38" s="11">
        <v>71.8</v>
      </c>
      <c r="S38" s="12">
        <v>73.3</v>
      </c>
      <c r="T38" s="11">
        <v>78</v>
      </c>
      <c r="U38" s="12">
        <v>98</v>
      </c>
      <c r="V38" s="13">
        <v>98</v>
      </c>
      <c r="Z38">
        <v>4.92</v>
      </c>
      <c r="AA38">
        <v>41.87</v>
      </c>
      <c r="AB38">
        <v>45.12</v>
      </c>
      <c r="AC38">
        <v>49.25</v>
      </c>
      <c r="AD38">
        <v>51.36</v>
      </c>
      <c r="AE38">
        <v>52.98</v>
      </c>
      <c r="AF38">
        <v>54.68</v>
      </c>
      <c r="AG38">
        <v>55.52</v>
      </c>
      <c r="AH38">
        <v>56.71</v>
      </c>
      <c r="AI38">
        <v>57.39</v>
      </c>
      <c r="AJ38">
        <v>58</v>
      </c>
      <c r="AK38">
        <v>59.25</v>
      </c>
      <c r="AL38">
        <v>59.86</v>
      </c>
      <c r="AM38">
        <v>61.14</v>
      </c>
      <c r="AN38">
        <v>62.65</v>
      </c>
      <c r="AO38">
        <v>64.41</v>
      </c>
      <c r="AP38">
        <v>65.88</v>
      </c>
      <c r="AQ38">
        <v>67.62</v>
      </c>
      <c r="AR38">
        <v>71.040000000000006</v>
      </c>
      <c r="AS38">
        <v>73.540000000000006</v>
      </c>
      <c r="AT38">
        <v>78.209999999999994</v>
      </c>
      <c r="AU38">
        <v>82.23</v>
      </c>
    </row>
    <row r="39" spans="1:47">
      <c r="A39" s="6" t="s">
        <v>33</v>
      </c>
      <c r="B39" s="7">
        <v>47.6</v>
      </c>
      <c r="C39" s="8">
        <v>48.1</v>
      </c>
      <c r="D39" s="7">
        <v>50.2</v>
      </c>
      <c r="E39" s="8">
        <v>55.1</v>
      </c>
      <c r="F39" s="7">
        <v>57.1</v>
      </c>
      <c r="G39" s="8">
        <v>58.1</v>
      </c>
      <c r="H39" s="7">
        <v>58.6</v>
      </c>
      <c r="I39" s="8">
        <v>59.5</v>
      </c>
      <c r="J39" s="7">
        <v>62.1</v>
      </c>
      <c r="K39" s="8">
        <v>63.9</v>
      </c>
      <c r="L39" s="7">
        <v>65</v>
      </c>
      <c r="M39" s="8">
        <v>65.599999999999994</v>
      </c>
      <c r="N39" s="7">
        <v>66.3</v>
      </c>
      <c r="O39" s="8">
        <v>68</v>
      </c>
      <c r="P39" s="7">
        <v>69.2</v>
      </c>
      <c r="Q39" s="8">
        <v>70.599999999999994</v>
      </c>
      <c r="R39" s="7">
        <v>72.3</v>
      </c>
      <c r="S39" s="8">
        <v>73.7</v>
      </c>
      <c r="T39" s="7">
        <v>78.7</v>
      </c>
      <c r="U39" s="8">
        <v>100</v>
      </c>
      <c r="V39" s="9">
        <v>100</v>
      </c>
      <c r="Z39">
        <v>5</v>
      </c>
      <c r="AA39">
        <v>41.86</v>
      </c>
      <c r="AB39">
        <v>45.11</v>
      </c>
      <c r="AC39">
        <v>49.23</v>
      </c>
      <c r="AD39">
        <v>51.34</v>
      </c>
      <c r="AE39">
        <v>52.97</v>
      </c>
      <c r="AF39">
        <v>54.67</v>
      </c>
      <c r="AG39">
        <v>55.52</v>
      </c>
      <c r="AH39">
        <v>56.71</v>
      </c>
      <c r="AI39">
        <v>57.39</v>
      </c>
      <c r="AJ39">
        <v>57.99</v>
      </c>
      <c r="AK39">
        <v>59.25</v>
      </c>
      <c r="AL39">
        <v>59.86</v>
      </c>
      <c r="AM39">
        <v>61.14</v>
      </c>
      <c r="AN39">
        <v>62.67</v>
      </c>
      <c r="AO39">
        <v>64.430000000000007</v>
      </c>
      <c r="AP39">
        <v>65.87</v>
      </c>
      <c r="AQ39">
        <v>67.599999999999994</v>
      </c>
      <c r="AR39">
        <v>71</v>
      </c>
      <c r="AS39">
        <v>73.47</v>
      </c>
      <c r="AT39">
        <v>78.180000000000007</v>
      </c>
      <c r="AU39">
        <v>82.1</v>
      </c>
    </row>
    <row r="40" spans="1:47">
      <c r="A40" s="6" t="s">
        <v>22</v>
      </c>
      <c r="B40" s="7">
        <v>48</v>
      </c>
      <c r="C40" s="8">
        <v>48.5</v>
      </c>
      <c r="D40" s="7">
        <v>50.4</v>
      </c>
      <c r="E40" s="8">
        <v>55.5</v>
      </c>
      <c r="F40" s="7">
        <v>57.5</v>
      </c>
      <c r="G40" s="8">
        <v>58.5</v>
      </c>
      <c r="H40" s="7">
        <v>59</v>
      </c>
      <c r="I40" s="8">
        <v>59.7</v>
      </c>
      <c r="J40" s="7">
        <v>62.6</v>
      </c>
      <c r="K40" s="8">
        <v>64.5</v>
      </c>
      <c r="L40" s="7">
        <v>65.599999999999994</v>
      </c>
      <c r="M40" s="8">
        <v>66.099999999999994</v>
      </c>
      <c r="N40" s="7">
        <v>66.8</v>
      </c>
      <c r="O40" s="8">
        <v>68.5</v>
      </c>
      <c r="P40" s="7">
        <v>69.599999999999994</v>
      </c>
      <c r="Q40" s="8">
        <v>71.099999999999994</v>
      </c>
      <c r="R40" s="7">
        <v>72.8</v>
      </c>
      <c r="S40" s="8">
        <v>74.099999999999994</v>
      </c>
      <c r="T40" s="7">
        <v>79.5</v>
      </c>
      <c r="U40" s="8">
        <v>100</v>
      </c>
      <c r="V40" s="9">
        <v>100</v>
      </c>
      <c r="Z40">
        <v>5.08</v>
      </c>
      <c r="AA40">
        <v>41.85</v>
      </c>
      <c r="AB40">
        <v>45.1</v>
      </c>
      <c r="AC40">
        <v>49.21</v>
      </c>
      <c r="AD40">
        <v>51.31</v>
      </c>
      <c r="AE40">
        <v>52.97</v>
      </c>
      <c r="AF40">
        <v>54.67</v>
      </c>
      <c r="AG40">
        <v>55.52</v>
      </c>
      <c r="AH40">
        <v>56.71</v>
      </c>
      <c r="AI40">
        <v>57.39</v>
      </c>
      <c r="AJ40">
        <v>57.99</v>
      </c>
      <c r="AK40">
        <v>59.25</v>
      </c>
      <c r="AL40">
        <v>59.86</v>
      </c>
      <c r="AM40">
        <v>61.15</v>
      </c>
      <c r="AN40">
        <v>62.69</v>
      </c>
      <c r="AO40">
        <v>64.45</v>
      </c>
      <c r="AP40">
        <v>65.87</v>
      </c>
      <c r="AQ40">
        <v>67.59</v>
      </c>
      <c r="AR40">
        <v>70.959999999999994</v>
      </c>
      <c r="AS40">
        <v>73.400000000000006</v>
      </c>
      <c r="AT40">
        <v>78.17</v>
      </c>
      <c r="AU40">
        <v>81.98</v>
      </c>
    </row>
    <row r="41" spans="1:47">
      <c r="A41" s="6" t="s">
        <v>23</v>
      </c>
      <c r="B41" s="7">
        <v>48.5</v>
      </c>
      <c r="C41" s="8">
        <v>48.8</v>
      </c>
      <c r="D41" s="7">
        <v>50.6</v>
      </c>
      <c r="E41" s="8">
        <v>56</v>
      </c>
      <c r="F41" s="7">
        <v>58</v>
      </c>
      <c r="G41" s="8">
        <v>58.9</v>
      </c>
      <c r="H41" s="7">
        <v>59.3</v>
      </c>
      <c r="I41" s="8">
        <v>60</v>
      </c>
      <c r="J41" s="7">
        <v>63.1</v>
      </c>
      <c r="K41" s="8">
        <v>65.2</v>
      </c>
      <c r="L41" s="7">
        <v>66.2</v>
      </c>
      <c r="M41" s="8">
        <v>66.7</v>
      </c>
      <c r="N41" s="7">
        <v>67.400000000000006</v>
      </c>
      <c r="O41" s="8">
        <v>69</v>
      </c>
      <c r="P41" s="7">
        <v>70.099999999999994</v>
      </c>
      <c r="Q41" s="8">
        <v>71.599999999999994</v>
      </c>
      <c r="R41" s="7">
        <v>73.400000000000006</v>
      </c>
      <c r="S41" s="8">
        <v>74.5</v>
      </c>
      <c r="T41" s="7">
        <v>80.3</v>
      </c>
      <c r="U41" s="8">
        <v>100</v>
      </c>
      <c r="V41" s="9">
        <v>100</v>
      </c>
      <c r="Z41">
        <v>5.17</v>
      </c>
      <c r="AA41">
        <v>41.85</v>
      </c>
      <c r="AB41">
        <v>45.09</v>
      </c>
      <c r="AC41">
        <v>49.19</v>
      </c>
      <c r="AD41">
        <v>51.3</v>
      </c>
      <c r="AE41">
        <v>52.96</v>
      </c>
      <c r="AF41">
        <v>54.66</v>
      </c>
      <c r="AG41">
        <v>55.52</v>
      </c>
      <c r="AH41">
        <v>56.71</v>
      </c>
      <c r="AI41">
        <v>57.39</v>
      </c>
      <c r="AJ41">
        <v>57.99</v>
      </c>
      <c r="AK41">
        <v>59.26</v>
      </c>
      <c r="AL41">
        <v>59.87</v>
      </c>
      <c r="AM41">
        <v>61.16</v>
      </c>
      <c r="AN41">
        <v>62.71</v>
      </c>
      <c r="AO41">
        <v>64.47</v>
      </c>
      <c r="AP41">
        <v>65.86</v>
      </c>
      <c r="AQ41">
        <v>67.58</v>
      </c>
      <c r="AR41">
        <v>70.92</v>
      </c>
      <c r="AS41">
        <v>73.34</v>
      </c>
      <c r="AT41">
        <v>78.16</v>
      </c>
      <c r="AU41">
        <v>81.87</v>
      </c>
    </row>
    <row r="42" spans="1:47" ht="17" thickBot="1">
      <c r="A42" s="10" t="s">
        <v>24</v>
      </c>
      <c r="B42" s="11">
        <v>48.9</v>
      </c>
      <c r="C42" s="12">
        <v>49.2</v>
      </c>
      <c r="D42" s="11">
        <v>50.8</v>
      </c>
      <c r="E42" s="12">
        <v>56.5</v>
      </c>
      <c r="F42" s="11">
        <v>58.5</v>
      </c>
      <c r="G42" s="12">
        <v>59.3</v>
      </c>
      <c r="H42" s="11">
        <v>59.7</v>
      </c>
      <c r="I42" s="12">
        <v>60.3</v>
      </c>
      <c r="J42" s="11">
        <v>63.6</v>
      </c>
      <c r="K42" s="12">
        <v>65.900000000000006</v>
      </c>
      <c r="L42" s="11">
        <v>66.8</v>
      </c>
      <c r="M42" s="12">
        <v>67.3</v>
      </c>
      <c r="N42" s="11">
        <v>67.900000000000006</v>
      </c>
      <c r="O42" s="12">
        <v>69.5</v>
      </c>
      <c r="P42" s="11">
        <v>70.5</v>
      </c>
      <c r="Q42" s="12">
        <v>72.2</v>
      </c>
      <c r="R42" s="11">
        <v>74</v>
      </c>
      <c r="S42" s="12">
        <v>75</v>
      </c>
      <c r="T42" s="11">
        <v>81.2</v>
      </c>
      <c r="U42" s="12">
        <v>100</v>
      </c>
      <c r="V42" s="13">
        <v>100</v>
      </c>
      <c r="Z42">
        <v>5.25</v>
      </c>
      <c r="AA42">
        <v>41.85</v>
      </c>
      <c r="AB42">
        <v>45.08</v>
      </c>
      <c r="AC42">
        <v>49.17</v>
      </c>
      <c r="AD42">
        <v>51.28</v>
      </c>
      <c r="AE42">
        <v>52.96</v>
      </c>
      <c r="AF42">
        <v>54.66</v>
      </c>
      <c r="AG42">
        <v>55.52</v>
      </c>
      <c r="AH42">
        <v>56.72</v>
      </c>
      <c r="AI42">
        <v>57.39</v>
      </c>
      <c r="AJ42">
        <v>57.99</v>
      </c>
      <c r="AK42">
        <v>59.27</v>
      </c>
      <c r="AL42">
        <v>59.88</v>
      </c>
      <c r="AM42">
        <v>61.16</v>
      </c>
      <c r="AN42">
        <v>62.73</v>
      </c>
      <c r="AO42">
        <v>64.489999999999995</v>
      </c>
      <c r="AP42">
        <v>65.87</v>
      </c>
      <c r="AQ42">
        <v>67.569999999999993</v>
      </c>
      <c r="AR42">
        <v>70.89</v>
      </c>
      <c r="AS42">
        <v>73.28</v>
      </c>
      <c r="AT42">
        <v>78.16</v>
      </c>
      <c r="AU42">
        <v>81.77</v>
      </c>
    </row>
    <row r="43" spans="1:47" ht="17" thickBot="1">
      <c r="A43" s="10" t="s">
        <v>34</v>
      </c>
      <c r="B43" s="11">
        <v>49.4</v>
      </c>
      <c r="C43" s="12">
        <v>49.6</v>
      </c>
      <c r="D43" s="11">
        <v>51</v>
      </c>
      <c r="E43" s="12">
        <v>57.1</v>
      </c>
      <c r="F43" s="11">
        <v>59</v>
      </c>
      <c r="G43" s="12">
        <v>59.7</v>
      </c>
      <c r="H43" s="11">
        <v>60.1</v>
      </c>
      <c r="I43" s="12">
        <v>60.6</v>
      </c>
      <c r="J43" s="11">
        <v>64.2</v>
      </c>
      <c r="K43" s="12">
        <v>66.599999999999994</v>
      </c>
      <c r="L43" s="11">
        <v>67.400000000000006</v>
      </c>
      <c r="M43" s="12">
        <v>68</v>
      </c>
      <c r="N43" s="11">
        <v>68.5</v>
      </c>
      <c r="O43" s="12">
        <v>70</v>
      </c>
      <c r="P43" s="11">
        <v>71</v>
      </c>
      <c r="Q43" s="12">
        <v>72.8</v>
      </c>
      <c r="R43" s="11">
        <v>74.599999999999994</v>
      </c>
      <c r="S43" s="12">
        <v>75.5</v>
      </c>
      <c r="T43" s="11">
        <v>82.1</v>
      </c>
      <c r="U43" s="12">
        <v>100</v>
      </c>
      <c r="V43" s="13">
        <v>100</v>
      </c>
      <c r="Z43">
        <v>5.33</v>
      </c>
      <c r="AA43">
        <v>41.85</v>
      </c>
      <c r="AB43">
        <v>45.08</v>
      </c>
      <c r="AC43">
        <v>49.16</v>
      </c>
      <c r="AD43">
        <v>51.27</v>
      </c>
      <c r="AE43">
        <v>52.96</v>
      </c>
      <c r="AF43">
        <v>54.66</v>
      </c>
      <c r="AG43">
        <v>55.52</v>
      </c>
      <c r="AH43">
        <v>56.73</v>
      </c>
      <c r="AI43">
        <v>57.4</v>
      </c>
      <c r="AJ43">
        <v>57.99</v>
      </c>
      <c r="AK43">
        <v>59.28</v>
      </c>
      <c r="AL43">
        <v>59.89</v>
      </c>
      <c r="AM43">
        <v>61.18</v>
      </c>
      <c r="AN43">
        <v>62.75</v>
      </c>
      <c r="AO43">
        <v>64.52</v>
      </c>
      <c r="AP43">
        <v>65.87</v>
      </c>
      <c r="AQ43">
        <v>67.569999999999993</v>
      </c>
      <c r="AR43">
        <v>70.86</v>
      </c>
      <c r="AS43">
        <v>73.22</v>
      </c>
      <c r="AT43">
        <v>78.17</v>
      </c>
      <c r="AU43">
        <v>81.680000000000007</v>
      </c>
    </row>
    <row r="44" spans="1:47">
      <c r="Z44">
        <v>5.42</v>
      </c>
      <c r="AA44">
        <v>41.86</v>
      </c>
      <c r="AB44">
        <v>45.07</v>
      </c>
      <c r="AC44">
        <v>49.14</v>
      </c>
      <c r="AD44">
        <v>51.25</v>
      </c>
      <c r="AE44">
        <v>52.96</v>
      </c>
      <c r="AF44">
        <v>54.66</v>
      </c>
      <c r="AG44">
        <v>55.52</v>
      </c>
      <c r="AH44">
        <v>56.73</v>
      </c>
      <c r="AI44">
        <v>57.41</v>
      </c>
      <c r="AJ44">
        <v>58</v>
      </c>
      <c r="AK44">
        <v>59.3</v>
      </c>
      <c r="AL44">
        <v>59.9</v>
      </c>
      <c r="AM44">
        <v>61.19</v>
      </c>
      <c r="AN44">
        <v>62.78</v>
      </c>
      <c r="AO44">
        <v>64.55</v>
      </c>
      <c r="AP44">
        <v>65.87</v>
      </c>
      <c r="AQ44">
        <v>67.56</v>
      </c>
      <c r="AR44">
        <v>70.83</v>
      </c>
      <c r="AS44">
        <v>73.17</v>
      </c>
      <c r="AT44">
        <v>78.19</v>
      </c>
      <c r="AU44">
        <v>81.599999999999994</v>
      </c>
    </row>
    <row r="45" spans="1:47">
      <c r="Z45">
        <v>5.5</v>
      </c>
      <c r="AA45">
        <v>41.87</v>
      </c>
      <c r="AB45">
        <v>45.07</v>
      </c>
      <c r="AC45">
        <v>49.12</v>
      </c>
      <c r="AD45">
        <v>51.24</v>
      </c>
      <c r="AE45">
        <v>52.97</v>
      </c>
      <c r="AF45">
        <v>54.66</v>
      </c>
      <c r="AG45">
        <v>55.52</v>
      </c>
      <c r="AH45">
        <v>56.74</v>
      </c>
      <c r="AI45">
        <v>57.42</v>
      </c>
      <c r="AJ45">
        <v>58.01</v>
      </c>
      <c r="AK45">
        <v>59.31</v>
      </c>
      <c r="AL45">
        <v>59.92</v>
      </c>
      <c r="AM45">
        <v>61.21</v>
      </c>
      <c r="AN45">
        <v>62.8</v>
      </c>
      <c r="AO45">
        <v>64.569999999999993</v>
      </c>
      <c r="AP45">
        <v>65.88</v>
      </c>
      <c r="AQ45">
        <v>67.56</v>
      </c>
      <c r="AR45">
        <v>70.8</v>
      </c>
      <c r="AS45">
        <v>73.12</v>
      </c>
      <c r="AT45">
        <v>78.23</v>
      </c>
      <c r="AU45">
        <v>81.540000000000006</v>
      </c>
    </row>
    <row r="46" spans="1:47">
      <c r="Z46">
        <v>5.58</v>
      </c>
      <c r="AA46">
        <v>41.88</v>
      </c>
      <c r="AB46">
        <v>45.07</v>
      </c>
      <c r="AC46">
        <v>49.11</v>
      </c>
      <c r="AD46">
        <v>51.24</v>
      </c>
      <c r="AE46">
        <v>52.97</v>
      </c>
      <c r="AF46">
        <v>54.67</v>
      </c>
      <c r="AG46">
        <v>55.53</v>
      </c>
      <c r="AH46">
        <v>56.75</v>
      </c>
      <c r="AI46">
        <v>57.43</v>
      </c>
      <c r="AJ46">
        <v>58.02</v>
      </c>
      <c r="AK46">
        <v>59.33</v>
      </c>
      <c r="AL46">
        <v>59.94</v>
      </c>
      <c r="AM46">
        <v>61.22</v>
      </c>
      <c r="AN46">
        <v>62.83</v>
      </c>
      <c r="AO46">
        <v>64.599999999999994</v>
      </c>
      <c r="AP46">
        <v>65.89</v>
      </c>
      <c r="AQ46">
        <v>67.56</v>
      </c>
      <c r="AR46">
        <v>70.78</v>
      </c>
      <c r="AS46">
        <v>73.08</v>
      </c>
      <c r="AT46">
        <v>78.27</v>
      </c>
      <c r="AU46">
        <v>81.489999999999995</v>
      </c>
    </row>
    <row r="47" spans="1:47">
      <c r="Z47">
        <v>5.67</v>
      </c>
      <c r="AA47">
        <v>41.89</v>
      </c>
      <c r="AB47">
        <v>45.07</v>
      </c>
      <c r="AC47">
        <v>49.1</v>
      </c>
      <c r="AD47">
        <v>51.23</v>
      </c>
      <c r="AE47">
        <v>52.98</v>
      </c>
      <c r="AF47">
        <v>54.67</v>
      </c>
      <c r="AG47">
        <v>55.54</v>
      </c>
      <c r="AH47">
        <v>56.76</v>
      </c>
      <c r="AI47">
        <v>57.44</v>
      </c>
      <c r="AJ47">
        <v>58.04</v>
      </c>
      <c r="AK47">
        <v>59.35</v>
      </c>
      <c r="AL47">
        <v>59.96</v>
      </c>
      <c r="AM47">
        <v>61.24</v>
      </c>
      <c r="AN47">
        <v>62.86</v>
      </c>
      <c r="AO47">
        <v>64.64</v>
      </c>
      <c r="AP47">
        <v>65.900000000000006</v>
      </c>
      <c r="AQ47">
        <v>67.569999999999993</v>
      </c>
      <c r="AR47">
        <v>70.75</v>
      </c>
      <c r="AS47">
        <v>73.040000000000006</v>
      </c>
      <c r="AT47">
        <v>78.319999999999993</v>
      </c>
      <c r="AU47">
        <v>81.45</v>
      </c>
    </row>
    <row r="48" spans="1:47">
      <c r="Z48">
        <v>5.75</v>
      </c>
      <c r="AA48">
        <v>41.91</v>
      </c>
      <c r="AB48">
        <v>45.07</v>
      </c>
      <c r="AC48">
        <v>49.09</v>
      </c>
      <c r="AD48">
        <v>51.23</v>
      </c>
      <c r="AE48">
        <v>52.99</v>
      </c>
      <c r="AF48">
        <v>54.68</v>
      </c>
      <c r="AG48">
        <v>55.55</v>
      </c>
      <c r="AH48">
        <v>56.77</v>
      </c>
      <c r="AI48">
        <v>57.46</v>
      </c>
      <c r="AJ48">
        <v>58.05</v>
      </c>
      <c r="AK48">
        <v>59.38</v>
      </c>
      <c r="AL48">
        <v>59.98</v>
      </c>
      <c r="AM48">
        <v>61.27</v>
      </c>
      <c r="AN48">
        <v>62.9</v>
      </c>
      <c r="AO48">
        <v>64.67</v>
      </c>
      <c r="AP48">
        <v>65.91</v>
      </c>
      <c r="AQ48">
        <v>67.58</v>
      </c>
      <c r="AR48">
        <v>70.73</v>
      </c>
      <c r="AS48">
        <v>73.010000000000005</v>
      </c>
      <c r="AT48">
        <v>78.38</v>
      </c>
      <c r="AU48">
        <v>81.42</v>
      </c>
    </row>
    <row r="49" spans="26:47">
      <c r="Z49">
        <v>5.83</v>
      </c>
      <c r="AA49">
        <v>41.94</v>
      </c>
      <c r="AB49">
        <v>45.08</v>
      </c>
      <c r="AC49">
        <v>49.07</v>
      </c>
      <c r="AD49">
        <v>51.23</v>
      </c>
      <c r="AE49">
        <v>53</v>
      </c>
      <c r="AF49">
        <v>54.69</v>
      </c>
      <c r="AG49">
        <v>55.56</v>
      </c>
      <c r="AH49">
        <v>56.79</v>
      </c>
      <c r="AI49">
        <v>57.48</v>
      </c>
      <c r="AJ49">
        <v>58.07</v>
      </c>
      <c r="AK49">
        <v>59.4</v>
      </c>
      <c r="AL49">
        <v>60.01</v>
      </c>
      <c r="AM49">
        <v>61.29</v>
      </c>
      <c r="AN49">
        <v>62.93</v>
      </c>
      <c r="AO49">
        <v>64.7</v>
      </c>
      <c r="AP49">
        <v>65.930000000000007</v>
      </c>
      <c r="AQ49">
        <v>67.58</v>
      </c>
      <c r="AR49">
        <v>70.72</v>
      </c>
      <c r="AS49">
        <v>72.98</v>
      </c>
      <c r="AT49">
        <v>78.45</v>
      </c>
      <c r="AU49">
        <v>81.400000000000006</v>
      </c>
    </row>
    <row r="50" spans="26:47">
      <c r="Z50">
        <v>5.92</v>
      </c>
      <c r="AA50">
        <v>41.96</v>
      </c>
      <c r="AB50">
        <v>45.08</v>
      </c>
      <c r="AC50">
        <v>49.06</v>
      </c>
      <c r="AD50">
        <v>51.23</v>
      </c>
      <c r="AE50">
        <v>53.02</v>
      </c>
      <c r="AF50">
        <v>54.7</v>
      </c>
      <c r="AG50">
        <v>55.57</v>
      </c>
      <c r="AH50">
        <v>56.8</v>
      </c>
      <c r="AI50">
        <v>57.5</v>
      </c>
      <c r="AJ50">
        <v>58.1</v>
      </c>
      <c r="AK50">
        <v>59.43</v>
      </c>
      <c r="AL50">
        <v>60.04</v>
      </c>
      <c r="AM50">
        <v>61.32</v>
      </c>
      <c r="AN50">
        <v>62.97</v>
      </c>
      <c r="AO50">
        <v>64.739999999999995</v>
      </c>
      <c r="AP50">
        <v>65.95</v>
      </c>
      <c r="AQ50">
        <v>67.599999999999994</v>
      </c>
      <c r="AR50">
        <v>70.7</v>
      </c>
      <c r="AS50">
        <v>72.95</v>
      </c>
      <c r="AT50">
        <v>78.540000000000006</v>
      </c>
      <c r="AU50">
        <v>81.39</v>
      </c>
    </row>
    <row r="51" spans="26:47">
      <c r="Z51">
        <v>6</v>
      </c>
      <c r="AA51">
        <v>41.99</v>
      </c>
      <c r="AB51">
        <v>45.09</v>
      </c>
      <c r="AC51">
        <v>49.06</v>
      </c>
      <c r="AD51">
        <v>51.23</v>
      </c>
      <c r="AE51">
        <v>53.03</v>
      </c>
      <c r="AF51">
        <v>54.72</v>
      </c>
      <c r="AG51">
        <v>55.58</v>
      </c>
      <c r="AH51">
        <v>56.81</v>
      </c>
      <c r="AI51">
        <v>57.52</v>
      </c>
      <c r="AJ51">
        <v>58.12</v>
      </c>
      <c r="AK51">
        <v>59.46</v>
      </c>
      <c r="AL51">
        <v>60.07</v>
      </c>
      <c r="AM51">
        <v>61.34</v>
      </c>
      <c r="AN51">
        <v>63</v>
      </c>
      <c r="AO51">
        <v>64.77</v>
      </c>
      <c r="AP51">
        <v>65.97</v>
      </c>
      <c r="AQ51">
        <v>67.61</v>
      </c>
      <c r="AR51">
        <v>70.69</v>
      </c>
      <c r="AS51">
        <v>72.930000000000007</v>
      </c>
      <c r="AT51">
        <v>78.63</v>
      </c>
      <c r="AU51">
        <v>81.39</v>
      </c>
    </row>
    <row r="52" spans="26:47">
      <c r="Z52">
        <v>6.08</v>
      </c>
      <c r="AA52">
        <v>42.02</v>
      </c>
      <c r="AB52">
        <v>45.1</v>
      </c>
      <c r="AC52">
        <v>49.05</v>
      </c>
      <c r="AD52">
        <v>51.24</v>
      </c>
      <c r="AE52">
        <v>53.05</v>
      </c>
      <c r="AF52">
        <v>54.73</v>
      </c>
      <c r="AG52">
        <v>55.59</v>
      </c>
      <c r="AH52">
        <v>56.83</v>
      </c>
      <c r="AI52">
        <v>57.54</v>
      </c>
      <c r="AJ52">
        <v>58.15</v>
      </c>
      <c r="AK52">
        <v>59.5</v>
      </c>
      <c r="AL52">
        <v>60.1</v>
      </c>
      <c r="AM52">
        <v>61.38</v>
      </c>
      <c r="AN52">
        <v>63.04</v>
      </c>
      <c r="AO52">
        <v>64.81</v>
      </c>
      <c r="AP52">
        <v>65.989999999999995</v>
      </c>
      <c r="AQ52">
        <v>67.63</v>
      </c>
      <c r="AR52">
        <v>70.680000000000007</v>
      </c>
      <c r="AS52">
        <v>72.91</v>
      </c>
      <c r="AT52">
        <v>78.73</v>
      </c>
      <c r="AU52">
        <v>81.41</v>
      </c>
    </row>
    <row r="53" spans="26:47">
      <c r="Z53">
        <v>6.17</v>
      </c>
      <c r="AA53">
        <v>42.06</v>
      </c>
      <c r="AB53">
        <v>45.11</v>
      </c>
      <c r="AC53">
        <v>49.04</v>
      </c>
      <c r="AD53">
        <v>51.25</v>
      </c>
      <c r="AE53">
        <v>53.07</v>
      </c>
      <c r="AF53">
        <v>54.75</v>
      </c>
      <c r="AG53">
        <v>55.61</v>
      </c>
      <c r="AH53">
        <v>56.85</v>
      </c>
      <c r="AI53">
        <v>57.57</v>
      </c>
      <c r="AJ53">
        <v>58.18</v>
      </c>
      <c r="AK53">
        <v>59.53</v>
      </c>
      <c r="AL53">
        <v>60.13</v>
      </c>
      <c r="AM53">
        <v>61.41</v>
      </c>
      <c r="AN53">
        <v>63.08</v>
      </c>
      <c r="AO53">
        <v>64.849999999999994</v>
      </c>
      <c r="AP53">
        <v>66.02</v>
      </c>
      <c r="AQ53">
        <v>67.650000000000006</v>
      </c>
      <c r="AR53">
        <v>70.67</v>
      </c>
      <c r="AS53">
        <v>72.900000000000006</v>
      </c>
      <c r="AT53">
        <v>78.84</v>
      </c>
      <c r="AU53">
        <v>81.44</v>
      </c>
    </row>
    <row r="54" spans="26:47">
      <c r="Z54">
        <v>6.25</v>
      </c>
      <c r="AA54">
        <v>42.09</v>
      </c>
      <c r="AB54">
        <v>45.12</v>
      </c>
      <c r="AC54">
        <v>49.03</v>
      </c>
      <c r="AD54">
        <v>51.26</v>
      </c>
      <c r="AE54">
        <v>53.09</v>
      </c>
      <c r="AF54">
        <v>54.76</v>
      </c>
      <c r="AG54">
        <v>55.63</v>
      </c>
      <c r="AH54">
        <v>56.87</v>
      </c>
      <c r="AI54">
        <v>57.6</v>
      </c>
      <c r="AJ54">
        <v>58.22</v>
      </c>
      <c r="AK54">
        <v>59.57</v>
      </c>
      <c r="AL54">
        <v>60.17</v>
      </c>
      <c r="AM54">
        <v>61.44</v>
      </c>
      <c r="AN54">
        <v>63.13</v>
      </c>
      <c r="AO54">
        <v>64.89</v>
      </c>
      <c r="AP54">
        <v>66.040000000000006</v>
      </c>
      <c r="AQ54">
        <v>67.67</v>
      </c>
      <c r="AR54">
        <v>70.66</v>
      </c>
      <c r="AS54">
        <v>72.89</v>
      </c>
      <c r="AT54">
        <v>78.97</v>
      </c>
      <c r="AU54">
        <v>81.48</v>
      </c>
    </row>
    <row r="55" spans="26:47">
      <c r="Z55">
        <v>6.33</v>
      </c>
      <c r="AA55">
        <v>42.14</v>
      </c>
      <c r="AB55">
        <v>45.14</v>
      </c>
      <c r="AC55">
        <v>49.03</v>
      </c>
      <c r="AD55">
        <v>51.27</v>
      </c>
      <c r="AE55">
        <v>53.11</v>
      </c>
      <c r="AF55">
        <v>54.78</v>
      </c>
      <c r="AG55">
        <v>55.65</v>
      </c>
      <c r="AH55">
        <v>56.89</v>
      </c>
      <c r="AI55">
        <v>57.63</v>
      </c>
      <c r="AJ55">
        <v>58.25</v>
      </c>
      <c r="AK55">
        <v>59.61</v>
      </c>
      <c r="AL55">
        <v>60.21</v>
      </c>
      <c r="AM55">
        <v>61.48</v>
      </c>
      <c r="AN55">
        <v>63.17</v>
      </c>
      <c r="AO55">
        <v>64.94</v>
      </c>
      <c r="AP55">
        <v>66.069999999999993</v>
      </c>
      <c r="AQ55">
        <v>67.69</v>
      </c>
      <c r="AR55">
        <v>70.66</v>
      </c>
      <c r="AS55">
        <v>72.88</v>
      </c>
      <c r="AT55">
        <v>79.099999999999994</v>
      </c>
      <c r="AU55">
        <v>81.53</v>
      </c>
    </row>
    <row r="56" spans="26:47">
      <c r="Z56">
        <v>6.42</v>
      </c>
      <c r="AA56">
        <v>42.18</v>
      </c>
      <c r="AB56">
        <v>45.15</v>
      </c>
      <c r="AC56">
        <v>49.03</v>
      </c>
      <c r="AD56">
        <v>51.28</v>
      </c>
      <c r="AE56">
        <v>53.14</v>
      </c>
      <c r="AF56">
        <v>54.8</v>
      </c>
      <c r="AG56">
        <v>55.67</v>
      </c>
      <c r="AH56">
        <v>56.91</v>
      </c>
      <c r="AI56">
        <v>57.66</v>
      </c>
      <c r="AJ56">
        <v>58.29</v>
      </c>
      <c r="AK56">
        <v>59.65</v>
      </c>
      <c r="AL56">
        <v>60.25</v>
      </c>
      <c r="AM56">
        <v>61.52</v>
      </c>
      <c r="AN56">
        <v>63.22</v>
      </c>
      <c r="AO56">
        <v>64.98</v>
      </c>
      <c r="AP56">
        <v>66.099999999999994</v>
      </c>
      <c r="AQ56">
        <v>67.72</v>
      </c>
      <c r="AR56">
        <v>70.66</v>
      </c>
      <c r="AS56">
        <v>72.88</v>
      </c>
      <c r="AT56">
        <v>79.239999999999995</v>
      </c>
      <c r="AU56">
        <v>81.59</v>
      </c>
    </row>
    <row r="57" spans="26:47">
      <c r="Z57">
        <v>6.5</v>
      </c>
      <c r="AA57">
        <v>42.23</v>
      </c>
      <c r="AB57">
        <v>45.17</v>
      </c>
      <c r="AC57">
        <v>49.02</v>
      </c>
      <c r="AD57">
        <v>51.3</v>
      </c>
      <c r="AE57">
        <v>53.17</v>
      </c>
      <c r="AF57">
        <v>54.83</v>
      </c>
      <c r="AG57">
        <v>55.69</v>
      </c>
      <c r="AH57">
        <v>56.93</v>
      </c>
      <c r="AI57">
        <v>57.69</v>
      </c>
      <c r="AJ57">
        <v>58.33</v>
      </c>
      <c r="AK57">
        <v>59.7</v>
      </c>
      <c r="AL57">
        <v>60.3</v>
      </c>
      <c r="AM57">
        <v>61.56</v>
      </c>
      <c r="AN57">
        <v>63.26</v>
      </c>
      <c r="AO57">
        <v>65.03</v>
      </c>
      <c r="AP57">
        <v>66.13</v>
      </c>
      <c r="AQ57">
        <v>67.75</v>
      </c>
      <c r="AR57">
        <v>70.66</v>
      </c>
      <c r="AS57">
        <v>72.89</v>
      </c>
      <c r="AT57">
        <v>79.39</v>
      </c>
      <c r="AU57">
        <v>81.66</v>
      </c>
    </row>
    <row r="58" spans="26:47">
      <c r="Z58">
        <v>6.58</v>
      </c>
      <c r="AA58">
        <v>42.28</v>
      </c>
      <c r="AB58">
        <v>45.19</v>
      </c>
      <c r="AC58">
        <v>49.02</v>
      </c>
      <c r="AD58">
        <v>51.32</v>
      </c>
      <c r="AE58">
        <v>53.2</v>
      </c>
      <c r="AF58">
        <v>54.85</v>
      </c>
      <c r="AG58">
        <v>55.71</v>
      </c>
      <c r="AH58">
        <v>56.95</v>
      </c>
      <c r="AI58">
        <v>57.73</v>
      </c>
      <c r="AJ58">
        <v>58.38</v>
      </c>
      <c r="AK58">
        <v>59.74</v>
      </c>
      <c r="AL58">
        <v>60.34</v>
      </c>
      <c r="AM58">
        <v>61.6</v>
      </c>
      <c r="AN58">
        <v>63.31</v>
      </c>
      <c r="AO58">
        <v>65.069999999999993</v>
      </c>
      <c r="AP58">
        <v>66.17</v>
      </c>
      <c r="AQ58">
        <v>67.78</v>
      </c>
      <c r="AR58">
        <v>70.66</v>
      </c>
      <c r="AS58">
        <v>72.900000000000006</v>
      </c>
      <c r="AT58">
        <v>79.56</v>
      </c>
      <c r="AU58">
        <v>81.75</v>
      </c>
    </row>
    <row r="59" spans="26:47">
      <c r="Z59">
        <v>6.67</v>
      </c>
      <c r="AA59">
        <v>42.33</v>
      </c>
      <c r="AB59">
        <v>45.21</v>
      </c>
      <c r="AC59">
        <v>49.02</v>
      </c>
      <c r="AD59">
        <v>51.34</v>
      </c>
      <c r="AE59">
        <v>53.23</v>
      </c>
      <c r="AF59">
        <v>54.88</v>
      </c>
      <c r="AG59">
        <v>55.73</v>
      </c>
      <c r="AH59">
        <v>56.97</v>
      </c>
      <c r="AI59">
        <v>57.77</v>
      </c>
      <c r="AJ59">
        <v>58.43</v>
      </c>
      <c r="AK59">
        <v>59.79</v>
      </c>
      <c r="AL59">
        <v>60.39</v>
      </c>
      <c r="AM59">
        <v>61.65</v>
      </c>
      <c r="AN59">
        <v>63.37</v>
      </c>
      <c r="AO59">
        <v>65.12</v>
      </c>
      <c r="AP59">
        <v>66.209999999999994</v>
      </c>
      <c r="AQ59">
        <v>67.81</v>
      </c>
      <c r="AR59">
        <v>70.67</v>
      </c>
      <c r="AS59">
        <v>72.91</v>
      </c>
      <c r="AT59">
        <v>79.73</v>
      </c>
      <c r="AU59">
        <v>81.84</v>
      </c>
    </row>
    <row r="60" spans="26:47">
      <c r="Z60">
        <v>6.75</v>
      </c>
      <c r="AA60">
        <v>42.39</v>
      </c>
      <c r="AB60">
        <v>45.23</v>
      </c>
      <c r="AC60">
        <v>49.02</v>
      </c>
      <c r="AD60">
        <v>51.36</v>
      </c>
      <c r="AE60">
        <v>53.26</v>
      </c>
      <c r="AF60">
        <v>54.91</v>
      </c>
      <c r="AG60">
        <v>55.76</v>
      </c>
      <c r="AH60">
        <v>57</v>
      </c>
      <c r="AI60">
        <v>57.81</v>
      </c>
      <c r="AJ60">
        <v>58.48</v>
      </c>
      <c r="AK60">
        <v>59.84</v>
      </c>
      <c r="AL60">
        <v>60.44</v>
      </c>
      <c r="AM60">
        <v>61.69</v>
      </c>
      <c r="AN60">
        <v>63.42</v>
      </c>
      <c r="AO60">
        <v>65.17</v>
      </c>
      <c r="AP60">
        <v>66.25</v>
      </c>
      <c r="AQ60">
        <v>67.849999999999994</v>
      </c>
      <c r="AR60">
        <v>70.67</v>
      </c>
      <c r="AS60">
        <v>72.930000000000007</v>
      </c>
      <c r="AT60">
        <v>79.91</v>
      </c>
      <c r="AU60">
        <v>81.95</v>
      </c>
    </row>
    <row r="61" spans="26:47">
      <c r="Z61">
        <v>6.83</v>
      </c>
      <c r="AA61">
        <v>42.45</v>
      </c>
      <c r="AB61">
        <v>45.25</v>
      </c>
      <c r="AC61">
        <v>49.02</v>
      </c>
      <c r="AD61">
        <v>51.39</v>
      </c>
      <c r="AE61">
        <v>53.3</v>
      </c>
      <c r="AF61">
        <v>54.93</v>
      </c>
      <c r="AG61">
        <v>55.79</v>
      </c>
      <c r="AH61">
        <v>57.03</v>
      </c>
      <c r="AI61">
        <v>57.85</v>
      </c>
      <c r="AJ61">
        <v>58.53</v>
      </c>
      <c r="AK61">
        <v>59.9</v>
      </c>
      <c r="AL61">
        <v>60.5</v>
      </c>
      <c r="AM61">
        <v>61.74</v>
      </c>
      <c r="AN61">
        <v>63.47</v>
      </c>
      <c r="AO61">
        <v>65.22</v>
      </c>
      <c r="AP61">
        <v>66.290000000000006</v>
      </c>
      <c r="AQ61">
        <v>67.88</v>
      </c>
      <c r="AR61">
        <v>70.680000000000007</v>
      </c>
      <c r="AS61">
        <v>72.95</v>
      </c>
      <c r="AT61">
        <v>80.11</v>
      </c>
      <c r="AU61">
        <v>82.07</v>
      </c>
    </row>
    <row r="62" spans="26:47">
      <c r="Z62">
        <v>6.92</v>
      </c>
      <c r="AA62">
        <v>42.52</v>
      </c>
      <c r="AB62">
        <v>45.28</v>
      </c>
      <c r="AC62">
        <v>49.02</v>
      </c>
      <c r="AD62">
        <v>51.42</v>
      </c>
      <c r="AE62">
        <v>53.33</v>
      </c>
      <c r="AF62">
        <v>54.97</v>
      </c>
      <c r="AG62">
        <v>55.82</v>
      </c>
      <c r="AH62">
        <v>57.05</v>
      </c>
      <c r="AI62">
        <v>57.9</v>
      </c>
      <c r="AJ62">
        <v>58.58</v>
      </c>
      <c r="AK62">
        <v>59.95</v>
      </c>
      <c r="AL62">
        <v>60.55</v>
      </c>
      <c r="AM62">
        <v>61.79</v>
      </c>
      <c r="AN62">
        <v>63.53</v>
      </c>
      <c r="AO62">
        <v>65.28</v>
      </c>
      <c r="AP62">
        <v>66.33</v>
      </c>
      <c r="AQ62">
        <v>67.92</v>
      </c>
      <c r="AR62">
        <v>70.69</v>
      </c>
      <c r="AS62">
        <v>72.97</v>
      </c>
      <c r="AT62">
        <v>80.31</v>
      </c>
      <c r="AU62">
        <v>82.2</v>
      </c>
    </row>
    <row r="63" spans="26:47">
      <c r="Z63">
        <v>7</v>
      </c>
      <c r="AA63">
        <v>42.58</v>
      </c>
      <c r="AB63">
        <v>45.3</v>
      </c>
      <c r="AC63">
        <v>49.03</v>
      </c>
      <c r="AD63">
        <v>51.45</v>
      </c>
      <c r="AE63">
        <v>53.37</v>
      </c>
      <c r="AF63">
        <v>55</v>
      </c>
      <c r="AG63">
        <v>55.85</v>
      </c>
      <c r="AH63">
        <v>57.08</v>
      </c>
      <c r="AI63">
        <v>57.94</v>
      </c>
      <c r="AJ63">
        <v>58.64</v>
      </c>
      <c r="AK63">
        <v>60.01</v>
      </c>
      <c r="AL63">
        <v>60.61</v>
      </c>
      <c r="AM63">
        <v>61.85</v>
      </c>
      <c r="AN63">
        <v>63.59</v>
      </c>
      <c r="AO63">
        <v>65.33</v>
      </c>
      <c r="AP63">
        <v>66.38</v>
      </c>
      <c r="AQ63">
        <v>67.97</v>
      </c>
      <c r="AR63">
        <v>70.709999999999994</v>
      </c>
      <c r="AS63">
        <v>73</v>
      </c>
      <c r="AT63">
        <v>80.52</v>
      </c>
      <c r="AU63">
        <v>82.34</v>
      </c>
    </row>
    <row r="64" spans="26:47">
      <c r="Z64">
        <v>7.08</v>
      </c>
      <c r="AA64">
        <v>42.65</v>
      </c>
      <c r="AB64">
        <v>45.33</v>
      </c>
      <c r="AC64">
        <v>49.03</v>
      </c>
      <c r="AD64">
        <v>51.48</v>
      </c>
      <c r="AE64">
        <v>53.41</v>
      </c>
      <c r="AF64">
        <v>55.03</v>
      </c>
      <c r="AG64">
        <v>55.88</v>
      </c>
      <c r="AH64">
        <v>57.11</v>
      </c>
      <c r="AI64">
        <v>57.99</v>
      </c>
      <c r="AJ64">
        <v>58.7</v>
      </c>
      <c r="AK64">
        <v>60.07</v>
      </c>
      <c r="AL64">
        <v>60.67</v>
      </c>
      <c r="AM64">
        <v>61.9</v>
      </c>
      <c r="AN64">
        <v>63.65</v>
      </c>
      <c r="AO64">
        <v>65.39</v>
      </c>
      <c r="AP64">
        <v>66.430000000000007</v>
      </c>
      <c r="AQ64">
        <v>68.010000000000005</v>
      </c>
      <c r="AR64">
        <v>70.73</v>
      </c>
      <c r="AS64">
        <v>73.040000000000006</v>
      </c>
      <c r="AT64">
        <v>80.75</v>
      </c>
      <c r="AU64">
        <v>82.49</v>
      </c>
    </row>
    <row r="65" spans="26:47">
      <c r="Z65">
        <v>7.17</v>
      </c>
      <c r="AA65">
        <v>42.73</v>
      </c>
      <c r="AB65">
        <v>45.36</v>
      </c>
      <c r="AC65">
        <v>49.04</v>
      </c>
      <c r="AD65">
        <v>51.52</v>
      </c>
      <c r="AE65">
        <v>53.46</v>
      </c>
      <c r="AF65">
        <v>55.07</v>
      </c>
      <c r="AG65">
        <v>55.91</v>
      </c>
      <c r="AH65">
        <v>57.14</v>
      </c>
      <c r="AI65">
        <v>58.04</v>
      </c>
      <c r="AJ65">
        <v>58.76</v>
      </c>
      <c r="AK65">
        <v>60.14</v>
      </c>
      <c r="AL65">
        <v>60.73</v>
      </c>
      <c r="AM65">
        <v>61.96</v>
      </c>
      <c r="AN65">
        <v>63.71</v>
      </c>
      <c r="AO65">
        <v>65.44</v>
      </c>
      <c r="AP65">
        <v>66.48</v>
      </c>
      <c r="AQ65">
        <v>68.06</v>
      </c>
      <c r="AR65">
        <v>70.739999999999995</v>
      </c>
      <c r="AS65">
        <v>73.08</v>
      </c>
      <c r="AT65">
        <v>80.98</v>
      </c>
      <c r="AU65">
        <v>82.66</v>
      </c>
    </row>
    <row r="66" spans="26:47">
      <c r="Z66">
        <v>7.25</v>
      </c>
      <c r="AA66">
        <v>42.8</v>
      </c>
      <c r="AB66">
        <v>45.39</v>
      </c>
      <c r="AC66">
        <v>49.04</v>
      </c>
      <c r="AD66">
        <v>51.55</v>
      </c>
      <c r="AE66">
        <v>53.5</v>
      </c>
      <c r="AF66">
        <v>55.1</v>
      </c>
      <c r="AG66">
        <v>55.95</v>
      </c>
      <c r="AH66">
        <v>57.17</v>
      </c>
      <c r="AI66">
        <v>58.1</v>
      </c>
      <c r="AJ66">
        <v>58.83</v>
      </c>
      <c r="AK66">
        <v>60.2</v>
      </c>
      <c r="AL66">
        <v>60.8</v>
      </c>
      <c r="AM66">
        <v>62.02</v>
      </c>
      <c r="AN66">
        <v>63.78</v>
      </c>
      <c r="AO66">
        <v>65.5</v>
      </c>
      <c r="AP66">
        <v>66.53</v>
      </c>
      <c r="AQ66">
        <v>68.11</v>
      </c>
      <c r="AR66">
        <v>70.77</v>
      </c>
      <c r="AS66">
        <v>73.12</v>
      </c>
      <c r="AT66">
        <v>81.22</v>
      </c>
      <c r="AU66">
        <v>82.83</v>
      </c>
    </row>
    <row r="67" spans="26:47">
      <c r="Z67">
        <v>7.33</v>
      </c>
      <c r="AA67">
        <v>42.88</v>
      </c>
      <c r="AB67">
        <v>45.43</v>
      </c>
      <c r="AC67">
        <v>49.05</v>
      </c>
      <c r="AD67">
        <v>51.59</v>
      </c>
      <c r="AE67">
        <v>53.55</v>
      </c>
      <c r="AF67">
        <v>55.14</v>
      </c>
      <c r="AG67">
        <v>55.98</v>
      </c>
      <c r="AH67">
        <v>57.21</v>
      </c>
      <c r="AI67">
        <v>58.15</v>
      </c>
      <c r="AJ67">
        <v>58.9</v>
      </c>
      <c r="AK67">
        <v>60.27</v>
      </c>
      <c r="AL67">
        <v>60.87</v>
      </c>
      <c r="AM67">
        <v>62.08</v>
      </c>
      <c r="AN67">
        <v>63.84</v>
      </c>
      <c r="AO67">
        <v>65.56</v>
      </c>
      <c r="AP67">
        <v>66.58</v>
      </c>
      <c r="AQ67">
        <v>68.16</v>
      </c>
      <c r="AR67">
        <v>70.790000000000006</v>
      </c>
      <c r="AS67">
        <v>73.17</v>
      </c>
      <c r="AT67">
        <v>81.47</v>
      </c>
      <c r="AU67">
        <v>83.02</v>
      </c>
    </row>
    <row r="68" spans="26:47">
      <c r="Z68">
        <v>7.42</v>
      </c>
      <c r="AA68">
        <v>42.97</v>
      </c>
      <c r="AB68">
        <v>45.46</v>
      </c>
      <c r="AC68">
        <v>49.06</v>
      </c>
      <c r="AD68">
        <v>51.64</v>
      </c>
      <c r="AE68">
        <v>53.6</v>
      </c>
      <c r="AF68">
        <v>55.18</v>
      </c>
      <c r="AG68">
        <v>56.02</v>
      </c>
      <c r="AH68">
        <v>57.24</v>
      </c>
      <c r="AI68">
        <v>58.21</v>
      </c>
      <c r="AJ68">
        <v>58.97</v>
      </c>
      <c r="AK68">
        <v>60.34</v>
      </c>
      <c r="AL68">
        <v>60.93</v>
      </c>
      <c r="AM68">
        <v>62.14</v>
      </c>
      <c r="AN68">
        <v>63.91</v>
      </c>
      <c r="AO68">
        <v>65.63</v>
      </c>
      <c r="AP68">
        <v>66.64</v>
      </c>
      <c r="AQ68">
        <v>68.22</v>
      </c>
      <c r="AR68">
        <v>70.81</v>
      </c>
      <c r="AS68">
        <v>73.22</v>
      </c>
      <c r="AT68">
        <v>81.739999999999995</v>
      </c>
      <c r="AU68">
        <v>83.22</v>
      </c>
    </row>
    <row r="69" spans="26:47">
      <c r="Z69">
        <v>7.5</v>
      </c>
      <c r="AA69">
        <v>43.05</v>
      </c>
      <c r="AB69">
        <v>45.5</v>
      </c>
      <c r="AC69">
        <v>49.07</v>
      </c>
      <c r="AD69">
        <v>51.68</v>
      </c>
      <c r="AE69">
        <v>53.65</v>
      </c>
      <c r="AF69">
        <v>55.23</v>
      </c>
      <c r="AG69">
        <v>56.06</v>
      </c>
      <c r="AH69">
        <v>57.27</v>
      </c>
      <c r="AI69">
        <v>58.27</v>
      </c>
      <c r="AJ69">
        <v>59.04</v>
      </c>
      <c r="AK69">
        <v>60.42</v>
      </c>
      <c r="AL69">
        <v>61.01</v>
      </c>
      <c r="AM69">
        <v>62.21</v>
      </c>
      <c r="AN69">
        <v>63.98</v>
      </c>
      <c r="AO69">
        <v>65.69</v>
      </c>
      <c r="AP69">
        <v>66.7</v>
      </c>
      <c r="AQ69">
        <v>68.27</v>
      </c>
      <c r="AR69">
        <v>70.84</v>
      </c>
      <c r="AS69">
        <v>73.28</v>
      </c>
      <c r="AT69">
        <v>82.01</v>
      </c>
      <c r="AU69">
        <v>83.43</v>
      </c>
    </row>
    <row r="70" spans="26:47">
      <c r="Z70">
        <v>7.58</v>
      </c>
      <c r="AA70">
        <v>43.14</v>
      </c>
      <c r="AB70">
        <v>45.54</v>
      </c>
      <c r="AC70">
        <v>49.08</v>
      </c>
      <c r="AD70">
        <v>51.73</v>
      </c>
      <c r="AE70">
        <v>53.7</v>
      </c>
      <c r="AF70">
        <v>55.27</v>
      </c>
      <c r="AG70">
        <v>56.1</v>
      </c>
      <c r="AH70">
        <v>57.31</v>
      </c>
      <c r="AI70">
        <v>58.33</v>
      </c>
      <c r="AJ70">
        <v>59.12</v>
      </c>
      <c r="AK70">
        <v>60.49</v>
      </c>
      <c r="AL70">
        <v>61.08</v>
      </c>
      <c r="AM70">
        <v>62.28</v>
      </c>
      <c r="AN70">
        <v>64.05</v>
      </c>
      <c r="AO70">
        <v>65.75</v>
      </c>
      <c r="AP70">
        <v>66.760000000000005</v>
      </c>
      <c r="AQ70">
        <v>68.33</v>
      </c>
      <c r="AR70">
        <v>70.87</v>
      </c>
      <c r="AS70">
        <v>73.34</v>
      </c>
      <c r="AT70">
        <v>82.29</v>
      </c>
      <c r="AU70">
        <v>83.65</v>
      </c>
    </row>
    <row r="71" spans="26:47">
      <c r="Z71">
        <v>7.67</v>
      </c>
      <c r="AA71">
        <v>43.23</v>
      </c>
      <c r="AB71">
        <v>45.57</v>
      </c>
      <c r="AC71">
        <v>49.09</v>
      </c>
      <c r="AD71">
        <v>51.77</v>
      </c>
      <c r="AE71">
        <v>53.75</v>
      </c>
      <c r="AF71">
        <v>55.32</v>
      </c>
      <c r="AG71">
        <v>56.14</v>
      </c>
      <c r="AH71">
        <v>57.35</v>
      </c>
      <c r="AI71">
        <v>58.39</v>
      </c>
      <c r="AJ71">
        <v>59.2</v>
      </c>
      <c r="AK71">
        <v>60.57</v>
      </c>
      <c r="AL71">
        <v>61.16</v>
      </c>
      <c r="AM71">
        <v>62.35</v>
      </c>
      <c r="AN71">
        <v>64.12</v>
      </c>
      <c r="AO71">
        <v>65.819999999999993</v>
      </c>
      <c r="AP71">
        <v>66.819999999999993</v>
      </c>
      <c r="AQ71">
        <v>68.400000000000006</v>
      </c>
      <c r="AR71">
        <v>70.91</v>
      </c>
      <c r="AS71">
        <v>73.400000000000006</v>
      </c>
      <c r="AT71">
        <v>82.59</v>
      </c>
      <c r="AU71">
        <v>83.88</v>
      </c>
    </row>
    <row r="72" spans="26:47">
      <c r="Z72">
        <v>7.75</v>
      </c>
      <c r="AA72">
        <v>43.33</v>
      </c>
      <c r="AB72">
        <v>45.62</v>
      </c>
      <c r="AC72">
        <v>49.1</v>
      </c>
      <c r="AD72">
        <v>51.82</v>
      </c>
      <c r="AE72">
        <v>53.81</v>
      </c>
      <c r="AF72">
        <v>55.36</v>
      </c>
      <c r="AG72">
        <v>56.18</v>
      </c>
      <c r="AH72">
        <v>57.39</v>
      </c>
      <c r="AI72">
        <v>58.46</v>
      </c>
      <c r="AJ72">
        <v>59.28</v>
      </c>
      <c r="AK72">
        <v>60.65</v>
      </c>
      <c r="AL72">
        <v>61.24</v>
      </c>
      <c r="AM72">
        <v>62.42</v>
      </c>
      <c r="AN72">
        <v>64.2</v>
      </c>
      <c r="AO72">
        <v>65.89</v>
      </c>
      <c r="AP72">
        <v>66.89</v>
      </c>
      <c r="AQ72">
        <v>68.459999999999994</v>
      </c>
      <c r="AR72">
        <v>70.94</v>
      </c>
      <c r="AS72">
        <v>73.47</v>
      </c>
      <c r="AT72">
        <v>82.89</v>
      </c>
      <c r="AU72">
        <v>84.13</v>
      </c>
    </row>
    <row r="73" spans="26:47">
      <c r="Z73">
        <v>7.83</v>
      </c>
      <c r="AA73">
        <v>43.43</v>
      </c>
      <c r="AB73">
        <v>45.66</v>
      </c>
      <c r="AC73">
        <v>49.12</v>
      </c>
      <c r="AD73">
        <v>51.88</v>
      </c>
      <c r="AE73">
        <v>53.87</v>
      </c>
      <c r="AF73">
        <v>55.41</v>
      </c>
      <c r="AG73">
        <v>56.23</v>
      </c>
      <c r="AH73">
        <v>57.42</v>
      </c>
      <c r="AI73">
        <v>58.52</v>
      </c>
      <c r="AJ73">
        <v>59.36</v>
      </c>
      <c r="AK73">
        <v>60.73</v>
      </c>
      <c r="AL73">
        <v>61.32</v>
      </c>
      <c r="AM73">
        <v>62.49</v>
      </c>
      <c r="AN73">
        <v>64.27</v>
      </c>
      <c r="AO73">
        <v>65.959999999999994</v>
      </c>
      <c r="AP73">
        <v>66.959999999999994</v>
      </c>
      <c r="AQ73">
        <v>68.53</v>
      </c>
      <c r="AR73">
        <v>70.98</v>
      </c>
      <c r="AS73">
        <v>73.540000000000006</v>
      </c>
      <c r="AT73">
        <v>83.2</v>
      </c>
      <c r="AU73">
        <v>84.38</v>
      </c>
    </row>
    <row r="74" spans="26:47">
      <c r="Z74">
        <v>7.92</v>
      </c>
      <c r="AA74">
        <v>43.53</v>
      </c>
      <c r="AB74">
        <v>45.7</v>
      </c>
      <c r="AC74">
        <v>49.13</v>
      </c>
      <c r="AD74">
        <v>51.93</v>
      </c>
      <c r="AE74">
        <v>53.93</v>
      </c>
      <c r="AF74">
        <v>55.46</v>
      </c>
      <c r="AG74">
        <v>56.27</v>
      </c>
      <c r="AH74">
        <v>57.46</v>
      </c>
      <c r="AI74">
        <v>58.59</v>
      </c>
      <c r="AJ74">
        <v>59.45</v>
      </c>
      <c r="AK74">
        <v>60.81</v>
      </c>
      <c r="AL74">
        <v>61.4</v>
      </c>
      <c r="AM74">
        <v>62.57</v>
      </c>
      <c r="AN74">
        <v>64.349999999999994</v>
      </c>
      <c r="AO74">
        <v>66.03</v>
      </c>
      <c r="AP74">
        <v>67.03</v>
      </c>
      <c r="AQ74">
        <v>68.599999999999994</v>
      </c>
      <c r="AR74">
        <v>71.02</v>
      </c>
      <c r="AS74">
        <v>73.62</v>
      </c>
      <c r="AT74">
        <v>83.53</v>
      </c>
      <c r="AU74">
        <v>84.65</v>
      </c>
    </row>
    <row r="75" spans="26:47">
      <c r="Z75">
        <v>8</v>
      </c>
      <c r="AA75">
        <v>43.64</v>
      </c>
      <c r="AB75">
        <v>45.75</v>
      </c>
      <c r="AC75">
        <v>49.15</v>
      </c>
      <c r="AD75">
        <v>51.99</v>
      </c>
      <c r="AE75">
        <v>53.99</v>
      </c>
      <c r="AF75">
        <v>55.51</v>
      </c>
      <c r="AG75">
        <v>56.32</v>
      </c>
      <c r="AH75">
        <v>57.51</v>
      </c>
      <c r="AI75">
        <v>58.66</v>
      </c>
      <c r="AJ75">
        <v>59.54</v>
      </c>
      <c r="AK75">
        <v>60.9</v>
      </c>
      <c r="AL75">
        <v>61.49</v>
      </c>
      <c r="AM75">
        <v>62.65</v>
      </c>
      <c r="AN75">
        <v>64.430000000000007</v>
      </c>
      <c r="AO75">
        <v>66.099999999999994</v>
      </c>
      <c r="AP75">
        <v>67.099999999999994</v>
      </c>
      <c r="AQ75">
        <v>68.67</v>
      </c>
      <c r="AR75">
        <v>71.06</v>
      </c>
      <c r="AS75">
        <v>73.7</v>
      </c>
      <c r="AT75">
        <v>83.86</v>
      </c>
      <c r="AU75">
        <v>84.93</v>
      </c>
    </row>
    <row r="76" spans="26:47">
      <c r="Z76">
        <v>8.08</v>
      </c>
      <c r="AA76">
        <v>43.75</v>
      </c>
      <c r="AB76">
        <v>45.8</v>
      </c>
      <c r="AC76">
        <v>49.17</v>
      </c>
      <c r="AD76">
        <v>52.05</v>
      </c>
      <c r="AE76">
        <v>54.06</v>
      </c>
      <c r="AF76">
        <v>55.57</v>
      </c>
      <c r="AG76">
        <v>56.37</v>
      </c>
      <c r="AH76">
        <v>57.55</v>
      </c>
      <c r="AI76">
        <v>58.74</v>
      </c>
      <c r="AJ76">
        <v>59.63</v>
      </c>
      <c r="AK76">
        <v>60.99</v>
      </c>
      <c r="AL76">
        <v>61.58</v>
      </c>
      <c r="AM76">
        <v>62.73</v>
      </c>
      <c r="AN76">
        <v>64.510000000000005</v>
      </c>
      <c r="AO76">
        <v>66.17</v>
      </c>
      <c r="AP76">
        <v>67.17</v>
      </c>
      <c r="AQ76">
        <v>68.739999999999995</v>
      </c>
      <c r="AR76">
        <v>71.099999999999994</v>
      </c>
      <c r="AS76">
        <v>73.790000000000006</v>
      </c>
      <c r="AT76">
        <v>84.2</v>
      </c>
      <c r="AU76">
        <v>85.22</v>
      </c>
    </row>
    <row r="77" spans="26:47">
      <c r="Z77">
        <v>8.17</v>
      </c>
      <c r="AA77">
        <v>43.86</v>
      </c>
      <c r="AB77">
        <v>45.85</v>
      </c>
      <c r="AC77">
        <v>49.18</v>
      </c>
      <c r="AD77">
        <v>52.11</v>
      </c>
      <c r="AE77">
        <v>54.12</v>
      </c>
      <c r="AF77">
        <v>55.62</v>
      </c>
      <c r="AG77">
        <v>56.42</v>
      </c>
      <c r="AH77">
        <v>57.59</v>
      </c>
      <c r="AI77">
        <v>58.81</v>
      </c>
      <c r="AJ77">
        <v>59.73</v>
      </c>
      <c r="AK77">
        <v>61.08</v>
      </c>
      <c r="AL77">
        <v>61.67</v>
      </c>
      <c r="AM77">
        <v>62.81</v>
      </c>
      <c r="AN77">
        <v>64.599999999999994</v>
      </c>
      <c r="AO77">
        <v>66.25</v>
      </c>
      <c r="AP77">
        <v>67.25</v>
      </c>
      <c r="AQ77">
        <v>68.819999999999993</v>
      </c>
      <c r="AR77">
        <v>71.150000000000006</v>
      </c>
      <c r="AS77">
        <v>73.88</v>
      </c>
      <c r="AT77">
        <v>84.56</v>
      </c>
      <c r="AU77">
        <v>85.52</v>
      </c>
    </row>
    <row r="78" spans="26:47">
      <c r="Z78">
        <v>8.25</v>
      </c>
      <c r="AA78">
        <v>43.97</v>
      </c>
      <c r="AB78">
        <v>45.9</v>
      </c>
      <c r="AC78">
        <v>49.2</v>
      </c>
      <c r="AD78">
        <v>52.18</v>
      </c>
      <c r="AE78">
        <v>54.19</v>
      </c>
      <c r="AF78">
        <v>55.68</v>
      </c>
      <c r="AG78">
        <v>56.47</v>
      </c>
      <c r="AH78">
        <v>57.64</v>
      </c>
      <c r="AI78">
        <v>58.89</v>
      </c>
      <c r="AJ78">
        <v>59.83</v>
      </c>
      <c r="AK78">
        <v>61.18</v>
      </c>
      <c r="AL78">
        <v>61.76</v>
      </c>
      <c r="AM78">
        <v>62.89</v>
      </c>
      <c r="AN78">
        <v>64.680000000000007</v>
      </c>
      <c r="AO78">
        <v>66.319999999999993</v>
      </c>
      <c r="AP78">
        <v>67.33</v>
      </c>
      <c r="AQ78">
        <v>68.900000000000006</v>
      </c>
      <c r="AR78">
        <v>71.2</v>
      </c>
      <c r="AS78">
        <v>73.97</v>
      </c>
      <c r="AT78">
        <v>84.92</v>
      </c>
      <c r="AU78">
        <v>85.83</v>
      </c>
    </row>
    <row r="79" spans="26:47">
      <c r="Z79">
        <v>8.33</v>
      </c>
      <c r="AA79">
        <v>44.08</v>
      </c>
      <c r="AB79">
        <v>45.95</v>
      </c>
      <c r="AC79">
        <v>49.22</v>
      </c>
      <c r="AD79">
        <v>52.24</v>
      </c>
      <c r="AE79">
        <v>54.26</v>
      </c>
      <c r="AF79">
        <v>55.74</v>
      </c>
      <c r="AG79">
        <v>56.52</v>
      </c>
      <c r="AH79">
        <v>57.68</v>
      </c>
      <c r="AI79">
        <v>58.97</v>
      </c>
      <c r="AJ79">
        <v>59.93</v>
      </c>
      <c r="AK79">
        <v>61.27</v>
      </c>
      <c r="AL79">
        <v>61.86</v>
      </c>
      <c r="AM79">
        <v>62.98</v>
      </c>
      <c r="AN79">
        <v>64.77</v>
      </c>
      <c r="AO79">
        <v>66.400000000000006</v>
      </c>
      <c r="AP79">
        <v>67.41</v>
      </c>
      <c r="AQ79">
        <v>68.98</v>
      </c>
      <c r="AR79">
        <v>71.25</v>
      </c>
      <c r="AS79">
        <v>74.069999999999993</v>
      </c>
      <c r="AT79">
        <v>85.3</v>
      </c>
      <c r="AU79">
        <v>86.16</v>
      </c>
    </row>
    <row r="80" spans="26:47">
      <c r="Z80">
        <v>8.42</v>
      </c>
      <c r="AA80">
        <v>44.2</v>
      </c>
      <c r="AB80">
        <v>46</v>
      </c>
      <c r="AC80">
        <v>49.24</v>
      </c>
      <c r="AD80">
        <v>52.31</v>
      </c>
      <c r="AE80">
        <v>54.33</v>
      </c>
      <c r="AF80">
        <v>55.8</v>
      </c>
      <c r="AG80">
        <v>56.58</v>
      </c>
      <c r="AH80">
        <v>57.73</v>
      </c>
      <c r="AI80">
        <v>59.05</v>
      </c>
      <c r="AJ80">
        <v>60.03</v>
      </c>
      <c r="AK80">
        <v>61.37</v>
      </c>
      <c r="AL80">
        <v>61.95</v>
      </c>
      <c r="AM80">
        <v>63.07</v>
      </c>
      <c r="AN80">
        <v>64.86</v>
      </c>
      <c r="AO80">
        <v>66.48</v>
      </c>
      <c r="AP80">
        <v>67.489999999999995</v>
      </c>
      <c r="AQ80">
        <v>69.06</v>
      </c>
      <c r="AR80">
        <v>71.3</v>
      </c>
      <c r="AS80">
        <v>74.17</v>
      </c>
      <c r="AT80">
        <v>85.68</v>
      </c>
      <c r="AU80">
        <v>86.49</v>
      </c>
    </row>
    <row r="81" spans="26:47">
      <c r="Z81">
        <v>8.5</v>
      </c>
      <c r="AA81">
        <v>44.31</v>
      </c>
      <c r="AB81">
        <v>46.06</v>
      </c>
      <c r="AC81">
        <v>49.26</v>
      </c>
      <c r="AD81">
        <v>52.38</v>
      </c>
      <c r="AE81">
        <v>54.41</v>
      </c>
      <c r="AF81">
        <v>55.86</v>
      </c>
      <c r="AG81">
        <v>56.63</v>
      </c>
      <c r="AH81">
        <v>57.78</v>
      </c>
      <c r="AI81">
        <v>59.13</v>
      </c>
      <c r="AJ81">
        <v>60.13</v>
      </c>
      <c r="AK81">
        <v>61.47</v>
      </c>
      <c r="AL81">
        <v>62.05</v>
      </c>
      <c r="AM81">
        <v>63.16</v>
      </c>
      <c r="AN81">
        <v>64.95</v>
      </c>
      <c r="AO81">
        <v>66.56</v>
      </c>
      <c r="AP81">
        <v>67.58</v>
      </c>
      <c r="AQ81">
        <v>69.150000000000006</v>
      </c>
      <c r="AR81">
        <v>71.36</v>
      </c>
      <c r="AS81">
        <v>74.28</v>
      </c>
      <c r="AT81">
        <v>86.07</v>
      </c>
      <c r="AU81">
        <v>86.84</v>
      </c>
    </row>
    <row r="82" spans="26:47">
      <c r="Z82">
        <v>8.58</v>
      </c>
      <c r="AA82">
        <v>44.42</v>
      </c>
      <c r="AB82">
        <v>46.11</v>
      </c>
      <c r="AC82">
        <v>49.29</v>
      </c>
      <c r="AD82">
        <v>52.45</v>
      </c>
      <c r="AE82">
        <v>54.48</v>
      </c>
      <c r="AF82">
        <v>55.93</v>
      </c>
      <c r="AG82">
        <v>56.69</v>
      </c>
      <c r="AH82">
        <v>57.83</v>
      </c>
      <c r="AI82">
        <v>59.22</v>
      </c>
      <c r="AJ82">
        <v>60.24</v>
      </c>
      <c r="AK82">
        <v>61.57</v>
      </c>
      <c r="AL82">
        <v>62.16</v>
      </c>
      <c r="AM82">
        <v>63.25</v>
      </c>
      <c r="AN82">
        <v>65.040000000000006</v>
      </c>
      <c r="AO82">
        <v>66.64</v>
      </c>
      <c r="AP82">
        <v>67.66</v>
      </c>
      <c r="AQ82">
        <v>69.239999999999995</v>
      </c>
      <c r="AR82">
        <v>71.42</v>
      </c>
      <c r="AS82">
        <v>74.39</v>
      </c>
      <c r="AT82">
        <v>86.48</v>
      </c>
      <c r="AU82">
        <v>87.2</v>
      </c>
    </row>
    <row r="83" spans="26:47">
      <c r="Z83">
        <v>8.67</v>
      </c>
      <c r="AA83">
        <v>44.54</v>
      </c>
      <c r="AB83">
        <v>46.17</v>
      </c>
      <c r="AC83">
        <v>49.31</v>
      </c>
      <c r="AD83">
        <v>52.53</v>
      </c>
      <c r="AE83">
        <v>54.56</v>
      </c>
      <c r="AF83">
        <v>55.99</v>
      </c>
      <c r="AG83">
        <v>56.75</v>
      </c>
      <c r="AH83">
        <v>57.88</v>
      </c>
      <c r="AI83">
        <v>59.31</v>
      </c>
      <c r="AJ83">
        <v>60.35</v>
      </c>
      <c r="AK83">
        <v>61.68</v>
      </c>
      <c r="AL83">
        <v>62.26</v>
      </c>
      <c r="AM83">
        <v>63.34</v>
      </c>
      <c r="AN83">
        <v>65.13</v>
      </c>
      <c r="AO83">
        <v>66.72</v>
      </c>
      <c r="AP83">
        <v>67.75</v>
      </c>
      <c r="AQ83">
        <v>69.33</v>
      </c>
      <c r="AR83">
        <v>71.48</v>
      </c>
      <c r="AS83">
        <v>74.510000000000005</v>
      </c>
      <c r="AT83">
        <v>86.89</v>
      </c>
      <c r="AU83">
        <v>87.57</v>
      </c>
    </row>
    <row r="84" spans="26:47">
      <c r="Z84">
        <v>8.75</v>
      </c>
      <c r="AA84">
        <v>44.66</v>
      </c>
      <c r="AB84">
        <v>46.23</v>
      </c>
      <c r="AC84">
        <v>49.34</v>
      </c>
      <c r="AD84">
        <v>52.61</v>
      </c>
      <c r="AE84">
        <v>54.64</v>
      </c>
      <c r="AF84">
        <v>56.06</v>
      </c>
      <c r="AG84">
        <v>56.81</v>
      </c>
      <c r="AH84">
        <v>57.93</v>
      </c>
      <c r="AI84">
        <v>59.4</v>
      </c>
      <c r="AJ84">
        <v>60.47</v>
      </c>
      <c r="AK84">
        <v>61.79</v>
      </c>
      <c r="AL84">
        <v>62.37</v>
      </c>
      <c r="AM84">
        <v>63.44</v>
      </c>
      <c r="AN84">
        <v>65.23</v>
      </c>
      <c r="AO84">
        <v>66.81</v>
      </c>
      <c r="AP84">
        <v>67.84</v>
      </c>
      <c r="AQ84">
        <v>69.42</v>
      </c>
      <c r="AR84">
        <v>71.540000000000006</v>
      </c>
      <c r="AS84">
        <v>74.63</v>
      </c>
      <c r="AT84">
        <v>87.31</v>
      </c>
      <c r="AU84">
        <v>87.95</v>
      </c>
    </row>
    <row r="85" spans="26:47">
      <c r="Z85">
        <v>8.83</v>
      </c>
      <c r="AA85">
        <v>44.77</v>
      </c>
      <c r="AB85">
        <v>46.3</v>
      </c>
      <c r="AC85">
        <v>49.36</v>
      </c>
      <c r="AD85">
        <v>52.69</v>
      </c>
      <c r="AE85">
        <v>54.72</v>
      </c>
      <c r="AF85">
        <v>56.13</v>
      </c>
      <c r="AG85">
        <v>56.87</v>
      </c>
      <c r="AH85">
        <v>57.98</v>
      </c>
      <c r="AI85">
        <v>59.49</v>
      </c>
      <c r="AJ85">
        <v>60.58</v>
      </c>
      <c r="AK85">
        <v>61.9</v>
      </c>
      <c r="AL85">
        <v>62.48</v>
      </c>
      <c r="AM85">
        <v>63.54</v>
      </c>
      <c r="AN85">
        <v>65.319999999999993</v>
      </c>
      <c r="AO85">
        <v>66.89</v>
      </c>
      <c r="AP85">
        <v>67.94</v>
      </c>
      <c r="AQ85">
        <v>69.52</v>
      </c>
      <c r="AR85">
        <v>71.599999999999994</v>
      </c>
      <c r="AS85">
        <v>74.760000000000005</v>
      </c>
      <c r="AT85">
        <v>87.75</v>
      </c>
      <c r="AU85">
        <v>88.34</v>
      </c>
    </row>
    <row r="86" spans="26:47">
      <c r="Z86">
        <v>8.92</v>
      </c>
      <c r="AA86">
        <v>44.89</v>
      </c>
      <c r="AB86">
        <v>46.36</v>
      </c>
      <c r="AC86">
        <v>49.39</v>
      </c>
      <c r="AD86">
        <v>52.77</v>
      </c>
      <c r="AE86">
        <v>54.81</v>
      </c>
      <c r="AF86">
        <v>56.2</v>
      </c>
      <c r="AG86">
        <v>56.94</v>
      </c>
      <c r="AH86">
        <v>58.04</v>
      </c>
      <c r="AI86">
        <v>59.58</v>
      </c>
      <c r="AJ86">
        <v>60.7</v>
      </c>
      <c r="AK86">
        <v>62.01</v>
      </c>
      <c r="AL86">
        <v>62.59</v>
      </c>
      <c r="AM86">
        <v>63.64</v>
      </c>
      <c r="AN86">
        <v>65.42</v>
      </c>
      <c r="AO86">
        <v>66.98</v>
      </c>
      <c r="AP86">
        <v>68.03</v>
      </c>
      <c r="AQ86">
        <v>69.62</v>
      </c>
      <c r="AR86">
        <v>71.67</v>
      </c>
      <c r="AS86">
        <v>74.88</v>
      </c>
      <c r="AT86">
        <v>88.19</v>
      </c>
      <c r="AU86">
        <v>88.75</v>
      </c>
    </row>
    <row r="87" spans="26:47">
      <c r="Z87">
        <v>9</v>
      </c>
      <c r="AA87">
        <v>45.01</v>
      </c>
      <c r="AB87">
        <v>46.42</v>
      </c>
      <c r="AC87">
        <v>49.42</v>
      </c>
      <c r="AD87">
        <v>52.85</v>
      </c>
      <c r="AE87">
        <v>54.89</v>
      </c>
      <c r="AF87">
        <v>56.27</v>
      </c>
      <c r="AG87">
        <v>57</v>
      </c>
      <c r="AH87">
        <v>58.09</v>
      </c>
      <c r="AI87">
        <v>59.68</v>
      </c>
      <c r="AJ87">
        <v>60.82</v>
      </c>
      <c r="AK87">
        <v>62.13</v>
      </c>
      <c r="AL87">
        <v>62.7</v>
      </c>
      <c r="AM87">
        <v>63.74</v>
      </c>
      <c r="AN87">
        <v>65.52</v>
      </c>
      <c r="AO87">
        <v>67.069999999999993</v>
      </c>
      <c r="AP87">
        <v>68.13</v>
      </c>
      <c r="AQ87">
        <v>69.72</v>
      </c>
      <c r="AR87">
        <v>71.739999999999995</v>
      </c>
      <c r="AS87">
        <v>75.02</v>
      </c>
      <c r="AT87">
        <v>88.65</v>
      </c>
      <c r="AU87">
        <v>89.16</v>
      </c>
    </row>
    <row r="88" spans="26:47">
      <c r="Z88">
        <v>9.08</v>
      </c>
      <c r="AA88">
        <v>45.13</v>
      </c>
      <c r="AB88">
        <v>46.49</v>
      </c>
      <c r="AC88">
        <v>49.45</v>
      </c>
      <c r="AD88">
        <v>52.94</v>
      </c>
      <c r="AE88">
        <v>54.98</v>
      </c>
      <c r="AF88">
        <v>56.34</v>
      </c>
      <c r="AG88">
        <v>57.07</v>
      </c>
      <c r="AH88">
        <v>58.15</v>
      </c>
      <c r="AI88">
        <v>59.77</v>
      </c>
      <c r="AJ88">
        <v>60.95</v>
      </c>
      <c r="AK88">
        <v>62.24</v>
      </c>
      <c r="AL88">
        <v>62.82</v>
      </c>
      <c r="AM88">
        <v>63.85</v>
      </c>
      <c r="AN88">
        <v>65.63</v>
      </c>
      <c r="AO88">
        <v>67.16</v>
      </c>
      <c r="AP88">
        <v>68.23</v>
      </c>
      <c r="AQ88">
        <v>69.819999999999993</v>
      </c>
      <c r="AR88">
        <v>71.81</v>
      </c>
      <c r="AS88">
        <v>75.16</v>
      </c>
      <c r="AT88">
        <v>89.11</v>
      </c>
      <c r="AU88">
        <v>89.59</v>
      </c>
    </row>
    <row r="89" spans="26:47">
      <c r="Z89">
        <v>9.17</v>
      </c>
      <c r="AA89">
        <v>45.25</v>
      </c>
      <c r="AB89">
        <v>46.56</v>
      </c>
      <c r="AC89">
        <v>49.48</v>
      </c>
      <c r="AD89">
        <v>53.03</v>
      </c>
      <c r="AE89">
        <v>55.07</v>
      </c>
      <c r="AF89">
        <v>56.42</v>
      </c>
      <c r="AG89">
        <v>57.13</v>
      </c>
      <c r="AH89">
        <v>58.2</v>
      </c>
      <c r="AI89">
        <v>59.87</v>
      </c>
      <c r="AJ89">
        <v>61.08</v>
      </c>
      <c r="AK89">
        <v>62.36</v>
      </c>
      <c r="AL89">
        <v>62.94</v>
      </c>
      <c r="AM89">
        <v>63.96</v>
      </c>
      <c r="AN89">
        <v>65.73</v>
      </c>
      <c r="AO89">
        <v>67.25</v>
      </c>
      <c r="AP89">
        <v>68.33</v>
      </c>
      <c r="AQ89">
        <v>69.930000000000007</v>
      </c>
      <c r="AR89">
        <v>71.89</v>
      </c>
      <c r="AS89">
        <v>75.3</v>
      </c>
      <c r="AT89">
        <v>89.58</v>
      </c>
      <c r="AU89">
        <v>90.03</v>
      </c>
    </row>
    <row r="90" spans="26:47">
      <c r="Z90">
        <v>9.25</v>
      </c>
      <c r="AA90">
        <v>45.37</v>
      </c>
      <c r="AB90">
        <v>46.63</v>
      </c>
      <c r="AC90">
        <v>49.51</v>
      </c>
      <c r="AD90">
        <v>53.12</v>
      </c>
      <c r="AE90">
        <v>55.16</v>
      </c>
      <c r="AF90">
        <v>56.49</v>
      </c>
      <c r="AG90">
        <v>57.2</v>
      </c>
      <c r="AH90">
        <v>58.26</v>
      </c>
      <c r="AI90">
        <v>59.98</v>
      </c>
      <c r="AJ90">
        <v>61.2</v>
      </c>
      <c r="AK90">
        <v>62.49</v>
      </c>
      <c r="AL90">
        <v>63.06</v>
      </c>
      <c r="AM90">
        <v>64.06</v>
      </c>
      <c r="AN90">
        <v>65.84</v>
      </c>
      <c r="AO90">
        <v>67.349999999999994</v>
      </c>
      <c r="AP90">
        <v>68.44</v>
      </c>
      <c r="AQ90">
        <v>70.03</v>
      </c>
      <c r="AR90">
        <v>71.959999999999994</v>
      </c>
      <c r="AS90">
        <v>75.44</v>
      </c>
      <c r="AT90">
        <v>90.07</v>
      </c>
      <c r="AU90">
        <v>90.48</v>
      </c>
    </row>
    <row r="91" spans="26:47">
      <c r="Z91">
        <v>9.33</v>
      </c>
      <c r="AA91">
        <v>45.49</v>
      </c>
      <c r="AB91">
        <v>46.7</v>
      </c>
      <c r="AC91">
        <v>49.54</v>
      </c>
      <c r="AD91">
        <v>53.21</v>
      </c>
      <c r="AE91">
        <v>55.26</v>
      </c>
      <c r="AF91">
        <v>56.57</v>
      </c>
      <c r="AG91">
        <v>57.27</v>
      </c>
      <c r="AH91">
        <v>58.32</v>
      </c>
      <c r="AI91">
        <v>60.08</v>
      </c>
      <c r="AJ91">
        <v>61.34</v>
      </c>
      <c r="AK91">
        <v>62.61</v>
      </c>
      <c r="AL91">
        <v>63.18</v>
      </c>
      <c r="AM91">
        <v>64.180000000000007</v>
      </c>
      <c r="AN91">
        <v>65.95</v>
      </c>
      <c r="AO91">
        <v>67.44</v>
      </c>
      <c r="AP91">
        <v>68.540000000000006</v>
      </c>
      <c r="AQ91">
        <v>70.14</v>
      </c>
      <c r="AR91">
        <v>72.040000000000006</v>
      </c>
      <c r="AS91">
        <v>75.59</v>
      </c>
      <c r="AT91">
        <v>90.56</v>
      </c>
      <c r="AU91">
        <v>90.94</v>
      </c>
    </row>
    <row r="92" spans="26:47">
      <c r="Z92">
        <v>9.42</v>
      </c>
      <c r="AA92">
        <v>45.61</v>
      </c>
      <c r="AB92">
        <v>46.77</v>
      </c>
      <c r="AC92">
        <v>49.57</v>
      </c>
      <c r="AD92">
        <v>53.31</v>
      </c>
      <c r="AE92">
        <v>55.35</v>
      </c>
      <c r="AF92">
        <v>56.65</v>
      </c>
      <c r="AG92">
        <v>57.34</v>
      </c>
      <c r="AH92">
        <v>58.38</v>
      </c>
      <c r="AI92">
        <v>60.18</v>
      </c>
      <c r="AJ92">
        <v>61.47</v>
      </c>
      <c r="AK92">
        <v>62.74</v>
      </c>
      <c r="AL92">
        <v>63.31</v>
      </c>
      <c r="AM92">
        <v>64.290000000000006</v>
      </c>
      <c r="AN92">
        <v>66.06</v>
      </c>
      <c r="AO92">
        <v>67.540000000000006</v>
      </c>
      <c r="AP92">
        <v>68.650000000000006</v>
      </c>
      <c r="AQ92">
        <v>70.260000000000005</v>
      </c>
      <c r="AR92">
        <v>72.12</v>
      </c>
      <c r="AS92">
        <v>75.75</v>
      </c>
      <c r="AT92">
        <v>91.07</v>
      </c>
      <c r="AU92">
        <v>91.41</v>
      </c>
    </row>
    <row r="93" spans="26:47">
      <c r="Z93">
        <v>9.5</v>
      </c>
      <c r="AA93">
        <v>45.73</v>
      </c>
      <c r="AB93">
        <v>46.85</v>
      </c>
      <c r="AC93">
        <v>49.61</v>
      </c>
      <c r="AD93">
        <v>53.41</v>
      </c>
      <c r="AE93">
        <v>55.45</v>
      </c>
      <c r="AF93">
        <v>56.73</v>
      </c>
      <c r="AG93">
        <v>57.42</v>
      </c>
      <c r="AH93">
        <v>58.44</v>
      </c>
      <c r="AI93">
        <v>60.29</v>
      </c>
      <c r="AJ93">
        <v>61.61</v>
      </c>
      <c r="AK93">
        <v>62.87</v>
      </c>
      <c r="AL93">
        <v>63.43</v>
      </c>
      <c r="AM93">
        <v>64.400000000000006</v>
      </c>
      <c r="AN93">
        <v>66.17</v>
      </c>
      <c r="AO93">
        <v>67.64</v>
      </c>
      <c r="AP93">
        <v>68.760000000000005</v>
      </c>
      <c r="AQ93">
        <v>70.37</v>
      </c>
      <c r="AR93">
        <v>72.2</v>
      </c>
      <c r="AS93">
        <v>75.91</v>
      </c>
      <c r="AT93">
        <v>91.58</v>
      </c>
      <c r="AU93">
        <v>91.9</v>
      </c>
    </row>
    <row r="94" spans="26:47">
      <c r="Z94">
        <v>9.58</v>
      </c>
      <c r="AA94">
        <v>45.85</v>
      </c>
      <c r="AB94">
        <v>46.92</v>
      </c>
      <c r="AC94">
        <v>49.64</v>
      </c>
      <c r="AD94">
        <v>53.51</v>
      </c>
      <c r="AE94">
        <v>55.55</v>
      </c>
      <c r="AF94">
        <v>56.82</v>
      </c>
      <c r="AG94">
        <v>57.49</v>
      </c>
      <c r="AH94">
        <v>58.5</v>
      </c>
      <c r="AI94">
        <v>60.4</v>
      </c>
      <c r="AJ94">
        <v>61.75</v>
      </c>
      <c r="AK94">
        <v>63</v>
      </c>
      <c r="AL94">
        <v>63.57</v>
      </c>
      <c r="AM94">
        <v>64.52</v>
      </c>
      <c r="AN94">
        <v>66.28</v>
      </c>
      <c r="AO94">
        <v>67.739999999999995</v>
      </c>
      <c r="AP94">
        <v>68.87</v>
      </c>
      <c r="AQ94">
        <v>70.489999999999995</v>
      </c>
      <c r="AR94">
        <v>72.290000000000006</v>
      </c>
      <c r="AS94">
        <v>76.069999999999993</v>
      </c>
      <c r="AT94">
        <v>92.11</v>
      </c>
      <c r="AU94">
        <v>92.39</v>
      </c>
    </row>
    <row r="95" spans="26:47">
      <c r="Z95">
        <v>9.67</v>
      </c>
      <c r="AA95">
        <v>45.97</v>
      </c>
      <c r="AB95">
        <v>47</v>
      </c>
      <c r="AC95">
        <v>49.68</v>
      </c>
      <c r="AD95">
        <v>53.61</v>
      </c>
      <c r="AE95">
        <v>55.65</v>
      </c>
      <c r="AF95">
        <v>56.9</v>
      </c>
      <c r="AG95">
        <v>57.57</v>
      </c>
      <c r="AH95">
        <v>58.57</v>
      </c>
      <c r="AI95">
        <v>60.51</v>
      </c>
      <c r="AJ95">
        <v>61.89</v>
      </c>
      <c r="AK95">
        <v>63.13</v>
      </c>
      <c r="AL95">
        <v>63.7</v>
      </c>
      <c r="AM95">
        <v>64.64</v>
      </c>
      <c r="AN95">
        <v>66.39</v>
      </c>
      <c r="AO95">
        <v>67.84</v>
      </c>
      <c r="AP95">
        <v>68.989999999999995</v>
      </c>
      <c r="AQ95">
        <v>70.61</v>
      </c>
      <c r="AR95">
        <v>72.38</v>
      </c>
      <c r="AS95">
        <v>76.239999999999995</v>
      </c>
      <c r="AT95">
        <v>92.64</v>
      </c>
      <c r="AU95">
        <v>92.9</v>
      </c>
    </row>
    <row r="96" spans="26:47">
      <c r="Z96">
        <v>9.75</v>
      </c>
      <c r="AA96">
        <v>46.1</v>
      </c>
      <c r="AB96">
        <v>47.08</v>
      </c>
      <c r="AC96">
        <v>49.72</v>
      </c>
      <c r="AD96">
        <v>53.71</v>
      </c>
      <c r="AE96">
        <v>55.75</v>
      </c>
      <c r="AF96">
        <v>56.99</v>
      </c>
      <c r="AG96">
        <v>57.65</v>
      </c>
      <c r="AH96">
        <v>58.63</v>
      </c>
      <c r="AI96">
        <v>60.63</v>
      </c>
      <c r="AJ96">
        <v>62.04</v>
      </c>
      <c r="AK96">
        <v>63.27</v>
      </c>
      <c r="AL96">
        <v>63.83</v>
      </c>
      <c r="AM96">
        <v>64.760000000000005</v>
      </c>
      <c r="AN96">
        <v>66.510000000000005</v>
      </c>
      <c r="AO96">
        <v>67.94</v>
      </c>
      <c r="AP96">
        <v>69.11</v>
      </c>
      <c r="AQ96">
        <v>70.73</v>
      </c>
      <c r="AR96">
        <v>72.47</v>
      </c>
      <c r="AS96">
        <v>76.41</v>
      </c>
      <c r="AT96">
        <v>93.19</v>
      </c>
      <c r="AU96">
        <v>93.42</v>
      </c>
    </row>
    <row r="97" spans="26:47">
      <c r="Z97">
        <v>9.83</v>
      </c>
      <c r="AA97">
        <v>46.22</v>
      </c>
      <c r="AB97">
        <v>47.16</v>
      </c>
      <c r="AC97">
        <v>49.76</v>
      </c>
      <c r="AD97">
        <v>53.82</v>
      </c>
      <c r="AE97">
        <v>55.86</v>
      </c>
      <c r="AF97">
        <v>57.08</v>
      </c>
      <c r="AG97">
        <v>57.72</v>
      </c>
      <c r="AH97">
        <v>58.7</v>
      </c>
      <c r="AI97">
        <v>60.74</v>
      </c>
      <c r="AJ97">
        <v>62.19</v>
      </c>
      <c r="AK97">
        <v>63.4</v>
      </c>
      <c r="AL97">
        <v>63.97</v>
      </c>
      <c r="AM97">
        <v>64.89</v>
      </c>
      <c r="AN97">
        <v>66.63</v>
      </c>
      <c r="AO97">
        <v>68.040000000000006</v>
      </c>
      <c r="AP97">
        <v>69.23</v>
      </c>
      <c r="AQ97">
        <v>70.86</v>
      </c>
      <c r="AR97">
        <v>72.56</v>
      </c>
      <c r="AS97">
        <v>76.59</v>
      </c>
      <c r="AT97">
        <v>93.74</v>
      </c>
      <c r="AU97">
        <v>93.95</v>
      </c>
    </row>
    <row r="98" spans="26:47">
      <c r="Z98">
        <v>9.92</v>
      </c>
      <c r="AA98">
        <v>46.35</v>
      </c>
      <c r="AB98">
        <v>47.25</v>
      </c>
      <c r="AC98">
        <v>49.8</v>
      </c>
      <c r="AD98">
        <v>53.93</v>
      </c>
      <c r="AE98">
        <v>55.97</v>
      </c>
      <c r="AF98">
        <v>57.17</v>
      </c>
      <c r="AG98">
        <v>57.8</v>
      </c>
      <c r="AH98">
        <v>58.76</v>
      </c>
      <c r="AI98">
        <v>60.86</v>
      </c>
      <c r="AJ98">
        <v>62.34</v>
      </c>
      <c r="AK98">
        <v>63.55</v>
      </c>
      <c r="AL98">
        <v>64.11</v>
      </c>
      <c r="AM98">
        <v>65.010000000000005</v>
      </c>
      <c r="AN98">
        <v>66.75</v>
      </c>
      <c r="AO98">
        <v>68.150000000000006</v>
      </c>
      <c r="AP98">
        <v>69.349999999999994</v>
      </c>
      <c r="AQ98">
        <v>70.98</v>
      </c>
      <c r="AR98">
        <v>72.650000000000006</v>
      </c>
      <c r="AS98">
        <v>76.77</v>
      </c>
      <c r="AT98">
        <v>94.3</v>
      </c>
      <c r="AU98">
        <v>94.49</v>
      </c>
    </row>
    <row r="99" spans="26:47">
      <c r="Z99">
        <v>10</v>
      </c>
      <c r="AA99">
        <v>46.47</v>
      </c>
      <c r="AB99">
        <v>47.33</v>
      </c>
      <c r="AC99">
        <v>49.84</v>
      </c>
      <c r="AD99">
        <v>54.04</v>
      </c>
      <c r="AE99">
        <v>56.07</v>
      </c>
      <c r="AF99">
        <v>57.26</v>
      </c>
      <c r="AG99">
        <v>57.89</v>
      </c>
      <c r="AH99">
        <v>58.83</v>
      </c>
      <c r="AI99">
        <v>60.98</v>
      </c>
      <c r="AJ99">
        <v>62.49</v>
      </c>
      <c r="AK99">
        <v>63.69</v>
      </c>
      <c r="AL99">
        <v>64.25</v>
      </c>
      <c r="AM99">
        <v>65.14</v>
      </c>
      <c r="AN99">
        <v>66.87</v>
      </c>
      <c r="AO99">
        <v>68.260000000000005</v>
      </c>
      <c r="AP99">
        <v>69.47</v>
      </c>
      <c r="AQ99">
        <v>71.11</v>
      </c>
      <c r="AR99">
        <v>72.75</v>
      </c>
      <c r="AS99">
        <v>76.95</v>
      </c>
      <c r="AT99">
        <v>94.88</v>
      </c>
      <c r="AU99">
        <v>95.04</v>
      </c>
    </row>
    <row r="100" spans="26:47">
      <c r="Z100">
        <v>10.08</v>
      </c>
      <c r="AA100">
        <v>46.6</v>
      </c>
      <c r="AB100">
        <v>47.42</v>
      </c>
      <c r="AC100">
        <v>49.88</v>
      </c>
      <c r="AD100">
        <v>54.15</v>
      </c>
      <c r="AE100">
        <v>56.19</v>
      </c>
      <c r="AF100">
        <v>57.35</v>
      </c>
      <c r="AG100">
        <v>57.97</v>
      </c>
      <c r="AH100">
        <v>58.9</v>
      </c>
      <c r="AI100">
        <v>61.1</v>
      </c>
      <c r="AJ100">
        <v>62.65</v>
      </c>
      <c r="AK100">
        <v>63.83</v>
      </c>
      <c r="AL100">
        <v>64.400000000000006</v>
      </c>
      <c r="AM100">
        <v>65.27</v>
      </c>
      <c r="AN100">
        <v>67</v>
      </c>
      <c r="AO100">
        <v>68.36</v>
      </c>
      <c r="AP100">
        <v>69.599999999999994</v>
      </c>
      <c r="AQ100">
        <v>71.239999999999995</v>
      </c>
      <c r="AR100">
        <v>72.849999999999994</v>
      </c>
      <c r="AS100">
        <v>77.14</v>
      </c>
      <c r="AT100">
        <v>95.46</v>
      </c>
      <c r="AU100">
        <v>95.61</v>
      </c>
    </row>
    <row r="101" spans="26:47">
      <c r="Z101">
        <v>10.17</v>
      </c>
      <c r="AA101">
        <v>46.72</v>
      </c>
      <c r="AB101">
        <v>47.5</v>
      </c>
      <c r="AC101">
        <v>49.92</v>
      </c>
      <c r="AD101">
        <v>54.27</v>
      </c>
      <c r="AE101">
        <v>56.3</v>
      </c>
      <c r="AF101">
        <v>57.45</v>
      </c>
      <c r="AG101">
        <v>58.05</v>
      </c>
      <c r="AH101">
        <v>58.97</v>
      </c>
      <c r="AI101">
        <v>61.23</v>
      </c>
      <c r="AJ101">
        <v>62.81</v>
      </c>
      <c r="AK101">
        <v>63.98</v>
      </c>
      <c r="AL101">
        <v>64.540000000000006</v>
      </c>
      <c r="AM101">
        <v>65.400000000000006</v>
      </c>
      <c r="AN101">
        <v>67.12</v>
      </c>
      <c r="AO101">
        <v>68.47</v>
      </c>
      <c r="AP101">
        <v>69.72</v>
      </c>
      <c r="AQ101">
        <v>71.38</v>
      </c>
      <c r="AR101">
        <v>72.95</v>
      </c>
      <c r="AS101">
        <v>77.34</v>
      </c>
      <c r="AT101">
        <v>96.06</v>
      </c>
      <c r="AU101">
        <v>96.18</v>
      </c>
    </row>
    <row r="102" spans="26:47">
      <c r="Z102">
        <v>10.25</v>
      </c>
      <c r="AA102">
        <v>46.85</v>
      </c>
      <c r="AB102">
        <v>47.59</v>
      </c>
      <c r="AC102">
        <v>49.96</v>
      </c>
      <c r="AD102">
        <v>54.39</v>
      </c>
      <c r="AE102">
        <v>56.41</v>
      </c>
      <c r="AF102">
        <v>57.54</v>
      </c>
      <c r="AG102">
        <v>58.14</v>
      </c>
      <c r="AH102">
        <v>59.04</v>
      </c>
      <c r="AI102">
        <v>61.35</v>
      </c>
      <c r="AJ102">
        <v>62.97</v>
      </c>
      <c r="AK102">
        <v>64.13</v>
      </c>
      <c r="AL102">
        <v>64.69</v>
      </c>
      <c r="AM102">
        <v>65.540000000000006</v>
      </c>
      <c r="AN102">
        <v>67.25</v>
      </c>
      <c r="AO102">
        <v>68.58</v>
      </c>
      <c r="AP102">
        <v>69.86</v>
      </c>
      <c r="AQ102">
        <v>71.52</v>
      </c>
      <c r="AR102">
        <v>73.06</v>
      </c>
      <c r="AS102">
        <v>77.540000000000006</v>
      </c>
      <c r="AT102">
        <v>96.66</v>
      </c>
      <c r="AU102">
        <v>96.77</v>
      </c>
    </row>
    <row r="103" spans="26:47">
      <c r="Z103">
        <v>10.33</v>
      </c>
      <c r="AA103">
        <v>46.98</v>
      </c>
      <c r="AB103">
        <v>47.68</v>
      </c>
      <c r="AC103">
        <v>50.01</v>
      </c>
      <c r="AD103">
        <v>54.51</v>
      </c>
      <c r="AE103">
        <v>56.53</v>
      </c>
      <c r="AF103">
        <v>57.64</v>
      </c>
      <c r="AG103">
        <v>58.23</v>
      </c>
      <c r="AH103">
        <v>59.12</v>
      </c>
      <c r="AI103">
        <v>61.48</v>
      </c>
      <c r="AJ103">
        <v>63.13</v>
      </c>
      <c r="AK103">
        <v>64.28</v>
      </c>
      <c r="AL103">
        <v>64.84</v>
      </c>
      <c r="AM103">
        <v>65.67</v>
      </c>
      <c r="AN103">
        <v>67.38</v>
      </c>
      <c r="AO103">
        <v>68.7</v>
      </c>
      <c r="AP103">
        <v>69.989999999999995</v>
      </c>
      <c r="AQ103">
        <v>71.650000000000006</v>
      </c>
      <c r="AR103">
        <v>73.16</v>
      </c>
      <c r="AS103">
        <v>77.739999999999995</v>
      </c>
      <c r="AT103">
        <v>97.28</v>
      </c>
      <c r="AU103">
        <v>97.37</v>
      </c>
    </row>
    <row r="104" spans="26:47">
      <c r="Z104">
        <v>10.42</v>
      </c>
      <c r="AA104">
        <v>47.11</v>
      </c>
      <c r="AB104">
        <v>47.78</v>
      </c>
      <c r="AC104">
        <v>50.05</v>
      </c>
      <c r="AD104">
        <v>54.63</v>
      </c>
      <c r="AE104">
        <v>56.65</v>
      </c>
      <c r="AF104">
        <v>57.74</v>
      </c>
      <c r="AG104">
        <v>58.32</v>
      </c>
      <c r="AH104">
        <v>59.19</v>
      </c>
      <c r="AI104">
        <v>61.61</v>
      </c>
      <c r="AJ104">
        <v>63.3</v>
      </c>
      <c r="AK104">
        <v>64.44</v>
      </c>
      <c r="AL104">
        <v>65</v>
      </c>
      <c r="AM104">
        <v>65.81</v>
      </c>
      <c r="AN104">
        <v>67.510000000000005</v>
      </c>
      <c r="AO104">
        <v>68.81</v>
      </c>
      <c r="AP104">
        <v>70.12</v>
      </c>
      <c r="AQ104">
        <v>71.8</v>
      </c>
      <c r="AR104">
        <v>73.27</v>
      </c>
      <c r="AS104">
        <v>77.94</v>
      </c>
      <c r="AT104">
        <v>97.9</v>
      </c>
      <c r="AU104">
        <v>97.98</v>
      </c>
    </row>
    <row r="105" spans="26:47">
      <c r="Z105">
        <v>10.5</v>
      </c>
      <c r="AA105">
        <v>47.23</v>
      </c>
      <c r="AB105">
        <v>47.87</v>
      </c>
      <c r="AC105">
        <v>50.1</v>
      </c>
      <c r="AD105">
        <v>54.75</v>
      </c>
      <c r="AE105">
        <v>56.77</v>
      </c>
      <c r="AF105">
        <v>57.84</v>
      </c>
      <c r="AG105">
        <v>58.41</v>
      </c>
      <c r="AH105">
        <v>59.26</v>
      </c>
      <c r="AI105">
        <v>61.74</v>
      </c>
      <c r="AJ105">
        <v>63.47</v>
      </c>
      <c r="AK105">
        <v>64.599999999999994</v>
      </c>
      <c r="AL105">
        <v>65.150000000000006</v>
      </c>
      <c r="AM105">
        <v>65.95</v>
      </c>
      <c r="AN105">
        <v>67.64</v>
      </c>
      <c r="AO105">
        <v>68.930000000000007</v>
      </c>
      <c r="AP105">
        <v>70.260000000000005</v>
      </c>
      <c r="AQ105">
        <v>71.94</v>
      </c>
      <c r="AR105">
        <v>73.38</v>
      </c>
      <c r="AS105">
        <v>78.16</v>
      </c>
      <c r="AT105">
        <v>98.54</v>
      </c>
      <c r="AU105">
        <v>98.6</v>
      </c>
    </row>
    <row r="106" spans="26:47">
      <c r="Z106">
        <v>10.58</v>
      </c>
      <c r="AA106">
        <v>47.36</v>
      </c>
      <c r="AB106">
        <v>47.97</v>
      </c>
      <c r="AC106">
        <v>50.15</v>
      </c>
      <c r="AD106">
        <v>54.88</v>
      </c>
      <c r="AE106">
        <v>56.89</v>
      </c>
      <c r="AF106">
        <v>57.94</v>
      </c>
      <c r="AG106">
        <v>58.5</v>
      </c>
      <c r="AH106">
        <v>59.34</v>
      </c>
      <c r="AI106">
        <v>61.88</v>
      </c>
      <c r="AJ106">
        <v>63.64</v>
      </c>
      <c r="AK106">
        <v>64.75</v>
      </c>
      <c r="AL106">
        <v>65.31</v>
      </c>
      <c r="AM106">
        <v>66.09</v>
      </c>
      <c r="AN106">
        <v>67.77</v>
      </c>
      <c r="AO106">
        <v>69.040000000000006</v>
      </c>
      <c r="AP106">
        <v>70.400000000000006</v>
      </c>
      <c r="AQ106">
        <v>72.09</v>
      </c>
      <c r="AR106">
        <v>73.489999999999995</v>
      </c>
      <c r="AS106">
        <v>78.37</v>
      </c>
      <c r="AT106">
        <v>99.18</v>
      </c>
      <c r="AU106">
        <v>99.23</v>
      </c>
    </row>
    <row r="107" spans="26:47">
      <c r="Z107">
        <v>10.67</v>
      </c>
      <c r="AA107">
        <v>47.49</v>
      </c>
      <c r="AB107">
        <v>48.06</v>
      </c>
      <c r="AC107">
        <v>50.2</v>
      </c>
      <c r="AD107">
        <v>55.01</v>
      </c>
      <c r="AE107">
        <v>57.02</v>
      </c>
      <c r="AF107">
        <v>58.05</v>
      </c>
      <c r="AG107">
        <v>58.59</v>
      </c>
      <c r="AH107">
        <v>59.42</v>
      </c>
      <c r="AI107">
        <v>62.02</v>
      </c>
      <c r="AJ107">
        <v>63.81</v>
      </c>
      <c r="AK107">
        <v>64.92</v>
      </c>
      <c r="AL107">
        <v>65.47</v>
      </c>
      <c r="AM107">
        <v>66.239999999999995</v>
      </c>
      <c r="AN107">
        <v>67.91</v>
      </c>
      <c r="AO107">
        <v>69.16</v>
      </c>
      <c r="AP107">
        <v>70.540000000000006</v>
      </c>
      <c r="AQ107">
        <v>72.239999999999995</v>
      </c>
      <c r="AR107">
        <v>73.61</v>
      </c>
      <c r="AS107">
        <v>78.59</v>
      </c>
      <c r="AT107">
        <v>99.84</v>
      </c>
      <c r="AU107">
        <v>99.88</v>
      </c>
    </row>
    <row r="108" spans="26:47">
      <c r="Z108">
        <v>10.75</v>
      </c>
      <c r="AA108">
        <v>47.62</v>
      </c>
      <c r="AB108">
        <v>48.16</v>
      </c>
      <c r="AC108">
        <v>50.25</v>
      </c>
      <c r="AD108">
        <v>55.14</v>
      </c>
      <c r="AE108">
        <v>57.14</v>
      </c>
      <c r="AF108">
        <v>58.15</v>
      </c>
      <c r="AG108">
        <v>58.69</v>
      </c>
      <c r="AH108">
        <v>59.49</v>
      </c>
      <c r="AI108">
        <v>62.15</v>
      </c>
      <c r="AJ108">
        <v>63.99</v>
      </c>
      <c r="AK108">
        <v>65.08</v>
      </c>
      <c r="AL108">
        <v>65.63</v>
      </c>
      <c r="AM108">
        <v>66.38</v>
      </c>
      <c r="AN108">
        <v>68.05</v>
      </c>
      <c r="AO108">
        <v>69.28</v>
      </c>
      <c r="AP108">
        <v>70.680000000000007</v>
      </c>
      <c r="AQ108">
        <v>72.39</v>
      </c>
      <c r="AR108">
        <v>73.73</v>
      </c>
      <c r="AS108">
        <v>78.81</v>
      </c>
      <c r="AT108">
        <v>100</v>
      </c>
      <c r="AU108">
        <v>100</v>
      </c>
    </row>
    <row r="109" spans="26:47">
      <c r="Z109">
        <v>10.83</v>
      </c>
      <c r="AA109">
        <v>47.76</v>
      </c>
      <c r="AB109">
        <v>48.26</v>
      </c>
      <c r="AC109">
        <v>50.3</v>
      </c>
      <c r="AD109">
        <v>55.27</v>
      </c>
      <c r="AE109">
        <v>57.27</v>
      </c>
      <c r="AF109">
        <v>58.26</v>
      </c>
      <c r="AG109">
        <v>58.78</v>
      </c>
      <c r="AH109">
        <v>59.57</v>
      </c>
      <c r="AI109">
        <v>62.29</v>
      </c>
      <c r="AJ109">
        <v>64.17</v>
      </c>
      <c r="AK109">
        <v>65.25</v>
      </c>
      <c r="AL109">
        <v>65.8</v>
      </c>
      <c r="AM109">
        <v>66.53</v>
      </c>
      <c r="AN109">
        <v>68.19</v>
      </c>
      <c r="AO109">
        <v>69.400000000000006</v>
      </c>
      <c r="AP109">
        <v>70.83</v>
      </c>
      <c r="AQ109">
        <v>72.540000000000006</v>
      </c>
      <c r="AR109">
        <v>73.849999999999994</v>
      </c>
      <c r="AS109">
        <v>79.040000000000006</v>
      </c>
      <c r="AT109">
        <v>100</v>
      </c>
      <c r="AU109">
        <v>100</v>
      </c>
    </row>
    <row r="110" spans="26:47">
      <c r="Z110">
        <v>10.92</v>
      </c>
      <c r="AA110">
        <v>47.89</v>
      </c>
      <c r="AB110">
        <v>48.36</v>
      </c>
      <c r="AC110">
        <v>50.35</v>
      </c>
      <c r="AD110">
        <v>55.41</v>
      </c>
      <c r="AE110">
        <v>57.4</v>
      </c>
      <c r="AF110">
        <v>58.37</v>
      </c>
      <c r="AG110">
        <v>58.88</v>
      </c>
      <c r="AH110">
        <v>59.65</v>
      </c>
      <c r="AI110">
        <v>62.44</v>
      </c>
      <c r="AJ110">
        <v>64.36</v>
      </c>
      <c r="AK110">
        <v>65.42</v>
      </c>
      <c r="AL110">
        <v>65.97</v>
      </c>
      <c r="AM110">
        <v>66.680000000000007</v>
      </c>
      <c r="AN110">
        <v>68.33</v>
      </c>
      <c r="AO110">
        <v>69.52</v>
      </c>
      <c r="AP110">
        <v>70.97</v>
      </c>
      <c r="AQ110">
        <v>72.7</v>
      </c>
      <c r="AR110">
        <v>73.97</v>
      </c>
      <c r="AS110">
        <v>79.27</v>
      </c>
      <c r="AT110">
        <v>100</v>
      </c>
      <c r="AU110">
        <v>100</v>
      </c>
    </row>
    <row r="111" spans="26:47">
      <c r="Z111">
        <v>11</v>
      </c>
      <c r="AA111">
        <v>48.02</v>
      </c>
      <c r="AB111">
        <v>48.47</v>
      </c>
      <c r="AC111">
        <v>50.4</v>
      </c>
      <c r="AD111">
        <v>55.55</v>
      </c>
      <c r="AE111">
        <v>57.54</v>
      </c>
      <c r="AF111">
        <v>58.48</v>
      </c>
      <c r="AG111">
        <v>58.98</v>
      </c>
      <c r="AH111">
        <v>59.73</v>
      </c>
      <c r="AI111">
        <v>62.58</v>
      </c>
      <c r="AJ111">
        <v>64.540000000000006</v>
      </c>
      <c r="AK111">
        <v>65.59</v>
      </c>
      <c r="AL111">
        <v>66.14</v>
      </c>
      <c r="AM111">
        <v>66.83</v>
      </c>
      <c r="AN111">
        <v>68.47</v>
      </c>
      <c r="AO111">
        <v>69.650000000000006</v>
      </c>
      <c r="AP111">
        <v>71.12</v>
      </c>
      <c r="AQ111">
        <v>72.849999999999994</v>
      </c>
      <c r="AR111">
        <v>74.09</v>
      </c>
      <c r="AS111">
        <v>79.510000000000005</v>
      </c>
      <c r="AT111">
        <v>100</v>
      </c>
      <c r="AU111">
        <v>100</v>
      </c>
    </row>
    <row r="112" spans="26:47">
      <c r="Z112">
        <v>11.08</v>
      </c>
      <c r="AA112">
        <v>48.15</v>
      </c>
      <c r="AB112">
        <v>48.57</v>
      </c>
      <c r="AC112">
        <v>50.46</v>
      </c>
      <c r="AD112">
        <v>55.69</v>
      </c>
      <c r="AE112">
        <v>57.67</v>
      </c>
      <c r="AF112">
        <v>58.6</v>
      </c>
      <c r="AG112">
        <v>59.08</v>
      </c>
      <c r="AH112">
        <v>59.82</v>
      </c>
      <c r="AI112">
        <v>62.73</v>
      </c>
      <c r="AJ112">
        <v>64.73</v>
      </c>
      <c r="AK112">
        <v>65.760000000000005</v>
      </c>
      <c r="AL112">
        <v>66.31</v>
      </c>
      <c r="AM112">
        <v>66.989999999999995</v>
      </c>
      <c r="AN112">
        <v>68.62</v>
      </c>
      <c r="AO112">
        <v>69.77</v>
      </c>
      <c r="AP112">
        <v>71.27</v>
      </c>
      <c r="AQ112">
        <v>73.02</v>
      </c>
      <c r="AR112">
        <v>74.22</v>
      </c>
      <c r="AS112">
        <v>79.75</v>
      </c>
      <c r="AT112">
        <v>100</v>
      </c>
      <c r="AU112">
        <v>100</v>
      </c>
    </row>
    <row r="113" spans="26:47">
      <c r="Z113">
        <v>11.17</v>
      </c>
      <c r="AA113">
        <v>48.29</v>
      </c>
      <c r="AB113">
        <v>48.68</v>
      </c>
      <c r="AC113">
        <v>50.51</v>
      </c>
      <c r="AD113">
        <v>55.83</v>
      </c>
      <c r="AE113">
        <v>57.81</v>
      </c>
      <c r="AF113">
        <v>58.71</v>
      </c>
      <c r="AG113">
        <v>59.18</v>
      </c>
      <c r="AH113">
        <v>59.9</v>
      </c>
      <c r="AI113">
        <v>62.88</v>
      </c>
      <c r="AJ113">
        <v>64.92</v>
      </c>
      <c r="AK113">
        <v>65.94</v>
      </c>
      <c r="AL113">
        <v>66.48</v>
      </c>
      <c r="AM113">
        <v>67.150000000000006</v>
      </c>
      <c r="AN113">
        <v>68.760000000000005</v>
      </c>
      <c r="AO113">
        <v>69.900000000000006</v>
      </c>
      <c r="AP113">
        <v>71.430000000000007</v>
      </c>
      <c r="AQ113">
        <v>73.180000000000007</v>
      </c>
      <c r="AR113">
        <v>74.349999999999994</v>
      </c>
      <c r="AS113">
        <v>80</v>
      </c>
      <c r="AT113">
        <v>100</v>
      </c>
      <c r="AU113">
        <v>100</v>
      </c>
    </row>
    <row r="114" spans="26:47">
      <c r="Z114">
        <v>11.25</v>
      </c>
      <c r="AA114">
        <v>48.42</v>
      </c>
      <c r="AB114">
        <v>48.79</v>
      </c>
      <c r="AC114">
        <v>50.57</v>
      </c>
      <c r="AD114">
        <v>55.97</v>
      </c>
      <c r="AE114">
        <v>57.95</v>
      </c>
      <c r="AF114">
        <v>58.83</v>
      </c>
      <c r="AG114">
        <v>59.29</v>
      </c>
      <c r="AH114">
        <v>59.98</v>
      </c>
      <c r="AI114">
        <v>63.03</v>
      </c>
      <c r="AJ114">
        <v>65.11</v>
      </c>
      <c r="AK114">
        <v>66.11</v>
      </c>
      <c r="AL114">
        <v>66.66</v>
      </c>
      <c r="AM114">
        <v>67.31</v>
      </c>
      <c r="AN114">
        <v>68.91</v>
      </c>
      <c r="AO114">
        <v>70.03</v>
      </c>
      <c r="AP114">
        <v>71.58</v>
      </c>
      <c r="AQ114">
        <v>73.34</v>
      </c>
      <c r="AR114">
        <v>74.48</v>
      </c>
      <c r="AS114">
        <v>80.25</v>
      </c>
      <c r="AT114">
        <v>100</v>
      </c>
      <c r="AU114">
        <v>100</v>
      </c>
    </row>
    <row r="115" spans="26:47">
      <c r="Z115">
        <v>11.33</v>
      </c>
      <c r="AA115">
        <v>48.56</v>
      </c>
      <c r="AB115">
        <v>48.9</v>
      </c>
      <c r="AC115">
        <v>50.63</v>
      </c>
      <c r="AD115">
        <v>56.12</v>
      </c>
      <c r="AE115">
        <v>58.09</v>
      </c>
      <c r="AF115">
        <v>58.94</v>
      </c>
      <c r="AG115">
        <v>59.39</v>
      </c>
      <c r="AH115">
        <v>60.07</v>
      </c>
      <c r="AI115">
        <v>63.18</v>
      </c>
      <c r="AJ115">
        <v>65.31</v>
      </c>
      <c r="AK115">
        <v>66.290000000000006</v>
      </c>
      <c r="AL115">
        <v>66.84</v>
      </c>
      <c r="AM115">
        <v>67.47</v>
      </c>
      <c r="AN115">
        <v>69.06</v>
      </c>
      <c r="AO115">
        <v>70.16</v>
      </c>
      <c r="AP115">
        <v>71.739999999999995</v>
      </c>
      <c r="AQ115">
        <v>73.510000000000005</v>
      </c>
      <c r="AR115">
        <v>74.61</v>
      </c>
      <c r="AS115">
        <v>80.5</v>
      </c>
      <c r="AT115">
        <v>100</v>
      </c>
      <c r="AU115">
        <v>100</v>
      </c>
    </row>
    <row r="116" spans="26:47">
      <c r="Z116">
        <v>11.42</v>
      </c>
      <c r="AA116">
        <v>48.69</v>
      </c>
      <c r="AB116">
        <v>49.01</v>
      </c>
      <c r="AC116">
        <v>50.68</v>
      </c>
      <c r="AD116">
        <v>56.27</v>
      </c>
      <c r="AE116">
        <v>58.23</v>
      </c>
      <c r="AF116">
        <v>59.06</v>
      </c>
      <c r="AG116">
        <v>59.5</v>
      </c>
      <c r="AH116">
        <v>60.16</v>
      </c>
      <c r="AI116">
        <v>63.33</v>
      </c>
      <c r="AJ116">
        <v>65.510000000000005</v>
      </c>
      <c r="AK116">
        <v>66.48</v>
      </c>
      <c r="AL116">
        <v>67.02</v>
      </c>
      <c r="AM116">
        <v>67.63</v>
      </c>
      <c r="AN116">
        <v>69.209999999999994</v>
      </c>
      <c r="AO116">
        <v>70.290000000000006</v>
      </c>
      <c r="AP116">
        <v>71.900000000000006</v>
      </c>
      <c r="AQ116">
        <v>73.680000000000007</v>
      </c>
      <c r="AR116">
        <v>74.75</v>
      </c>
      <c r="AS116">
        <v>80.760000000000005</v>
      </c>
      <c r="AT116">
        <v>100</v>
      </c>
      <c r="AU116">
        <v>100</v>
      </c>
    </row>
    <row r="117" spans="26:47">
      <c r="Z117">
        <v>11.5</v>
      </c>
      <c r="AA117">
        <v>48.83</v>
      </c>
      <c r="AB117">
        <v>49.12</v>
      </c>
      <c r="AC117">
        <v>50.74</v>
      </c>
      <c r="AD117">
        <v>56.42</v>
      </c>
      <c r="AE117">
        <v>58.37</v>
      </c>
      <c r="AF117">
        <v>59.18</v>
      </c>
      <c r="AG117">
        <v>59.6</v>
      </c>
      <c r="AH117">
        <v>60.24</v>
      </c>
      <c r="AI117">
        <v>63.49</v>
      </c>
      <c r="AJ117">
        <v>65.709999999999994</v>
      </c>
      <c r="AK117">
        <v>66.66</v>
      </c>
      <c r="AL117">
        <v>67.209999999999994</v>
      </c>
      <c r="AM117">
        <v>67.790000000000006</v>
      </c>
      <c r="AN117">
        <v>69.37</v>
      </c>
      <c r="AO117">
        <v>70.42</v>
      </c>
      <c r="AP117">
        <v>72.069999999999993</v>
      </c>
      <c r="AQ117">
        <v>73.849999999999994</v>
      </c>
      <c r="AR117">
        <v>74.89</v>
      </c>
      <c r="AS117">
        <v>81.02</v>
      </c>
      <c r="AT117">
        <v>100</v>
      </c>
      <c r="AU117">
        <v>100</v>
      </c>
    </row>
    <row r="118" spans="26:47">
      <c r="Z118">
        <v>11.58</v>
      </c>
      <c r="AA118">
        <v>48.96</v>
      </c>
      <c r="AB118">
        <v>49.24</v>
      </c>
      <c r="AC118">
        <v>50.8</v>
      </c>
      <c r="AD118">
        <v>56.58</v>
      </c>
      <c r="AE118">
        <v>58.52</v>
      </c>
      <c r="AF118">
        <v>59.31</v>
      </c>
      <c r="AG118">
        <v>59.71</v>
      </c>
      <c r="AH118">
        <v>60.33</v>
      </c>
      <c r="AI118">
        <v>63.65</v>
      </c>
      <c r="AJ118">
        <v>65.91</v>
      </c>
      <c r="AK118">
        <v>66.849999999999994</v>
      </c>
      <c r="AL118">
        <v>67.39</v>
      </c>
      <c r="AM118">
        <v>67.959999999999994</v>
      </c>
      <c r="AN118">
        <v>69.52</v>
      </c>
      <c r="AO118">
        <v>70.56</v>
      </c>
      <c r="AP118">
        <v>72.23</v>
      </c>
      <c r="AQ118">
        <v>74.03</v>
      </c>
      <c r="AR118">
        <v>75.03</v>
      </c>
      <c r="AS118">
        <v>81.290000000000006</v>
      </c>
      <c r="AT118">
        <v>100</v>
      </c>
      <c r="AU118">
        <v>100</v>
      </c>
    </row>
    <row r="119" spans="26:47">
      <c r="Z119">
        <v>11.67</v>
      </c>
      <c r="AA119">
        <v>49.1</v>
      </c>
      <c r="AB119">
        <v>49.35</v>
      </c>
      <c r="AC119">
        <v>50.86</v>
      </c>
      <c r="AD119">
        <v>56.73</v>
      </c>
      <c r="AE119">
        <v>58.67</v>
      </c>
      <c r="AF119">
        <v>59.43</v>
      </c>
      <c r="AG119">
        <v>59.82</v>
      </c>
      <c r="AH119">
        <v>60.42</v>
      </c>
      <c r="AI119">
        <v>63.81</v>
      </c>
      <c r="AJ119">
        <v>66.12</v>
      </c>
      <c r="AK119">
        <v>67.040000000000006</v>
      </c>
      <c r="AL119">
        <v>67.58</v>
      </c>
      <c r="AM119">
        <v>68.13</v>
      </c>
      <c r="AN119">
        <v>69.680000000000007</v>
      </c>
      <c r="AO119">
        <v>70.69</v>
      </c>
      <c r="AP119">
        <v>72.400000000000006</v>
      </c>
      <c r="AQ119">
        <v>74.209999999999994</v>
      </c>
      <c r="AR119">
        <v>75.17</v>
      </c>
      <c r="AS119">
        <v>81.56</v>
      </c>
      <c r="AT119">
        <v>100</v>
      </c>
      <c r="AU119">
        <v>100</v>
      </c>
    </row>
    <row r="120" spans="26:47">
      <c r="Z120">
        <v>11.75</v>
      </c>
      <c r="AA120">
        <v>49.24</v>
      </c>
      <c r="AB120">
        <v>49.47</v>
      </c>
      <c r="AC120">
        <v>50.93</v>
      </c>
      <c r="AD120">
        <v>56.89</v>
      </c>
      <c r="AE120">
        <v>58.82</v>
      </c>
      <c r="AF120">
        <v>59.56</v>
      </c>
      <c r="AG120">
        <v>59.94</v>
      </c>
      <c r="AH120">
        <v>60.51</v>
      </c>
      <c r="AI120">
        <v>63.97</v>
      </c>
      <c r="AJ120">
        <v>66.33</v>
      </c>
      <c r="AK120">
        <v>67.23</v>
      </c>
      <c r="AL120">
        <v>67.77</v>
      </c>
      <c r="AM120">
        <v>68.3</v>
      </c>
      <c r="AN120">
        <v>69.84</v>
      </c>
      <c r="AO120">
        <v>70.83</v>
      </c>
      <c r="AP120">
        <v>72.569999999999993</v>
      </c>
      <c r="AQ120">
        <v>74.39</v>
      </c>
      <c r="AR120">
        <v>75.319999999999993</v>
      </c>
      <c r="AS120">
        <v>81.83</v>
      </c>
      <c r="AT120">
        <v>100</v>
      </c>
      <c r="AU120">
        <v>100</v>
      </c>
    </row>
    <row r="121" spans="26:47">
      <c r="Z121">
        <v>11.83</v>
      </c>
      <c r="AA121">
        <v>49.38</v>
      </c>
      <c r="AB121">
        <v>49.59</v>
      </c>
      <c r="AC121">
        <v>50.99</v>
      </c>
      <c r="AD121">
        <v>57.05</v>
      </c>
      <c r="AE121">
        <v>58.97</v>
      </c>
      <c r="AF121">
        <v>59.68</v>
      </c>
      <c r="AG121">
        <v>60.05</v>
      </c>
      <c r="AH121">
        <v>60.61</v>
      </c>
      <c r="AI121">
        <v>64.14</v>
      </c>
      <c r="AJ121">
        <v>66.540000000000006</v>
      </c>
      <c r="AK121">
        <v>67.430000000000007</v>
      </c>
      <c r="AL121">
        <v>67.959999999999994</v>
      </c>
      <c r="AM121">
        <v>68.48</v>
      </c>
      <c r="AN121">
        <v>70</v>
      </c>
      <c r="AO121">
        <v>70.97</v>
      </c>
      <c r="AP121">
        <v>72.739999999999995</v>
      </c>
      <c r="AQ121">
        <v>74.569999999999993</v>
      </c>
      <c r="AR121">
        <v>75.459999999999994</v>
      </c>
      <c r="AS121">
        <v>82.11</v>
      </c>
      <c r="AT121">
        <v>100</v>
      </c>
      <c r="AU121">
        <v>100</v>
      </c>
    </row>
    <row r="122" spans="26:47">
      <c r="Z122">
        <v>11.92</v>
      </c>
      <c r="AA122">
        <v>49.52</v>
      </c>
      <c r="AB122">
        <v>49.71</v>
      </c>
      <c r="AC122">
        <v>51.05</v>
      </c>
      <c r="AD122">
        <v>57.21</v>
      </c>
      <c r="AE122">
        <v>59.12</v>
      </c>
      <c r="AF122">
        <v>59.81</v>
      </c>
      <c r="AG122">
        <v>60.16</v>
      </c>
      <c r="AH122">
        <v>60.7</v>
      </c>
      <c r="AI122">
        <v>64.3</v>
      </c>
      <c r="AJ122">
        <v>66.760000000000005</v>
      </c>
      <c r="AK122">
        <v>67.62</v>
      </c>
      <c r="AL122">
        <v>68.16</v>
      </c>
      <c r="AM122">
        <v>68.650000000000006</v>
      </c>
      <c r="AN122">
        <v>70.16</v>
      </c>
      <c r="AO122">
        <v>71.11</v>
      </c>
      <c r="AP122">
        <v>72.91</v>
      </c>
      <c r="AQ122">
        <v>74.75</v>
      </c>
      <c r="AR122">
        <v>75.61</v>
      </c>
      <c r="AS122">
        <v>82.4</v>
      </c>
      <c r="AT122">
        <v>100</v>
      </c>
      <c r="AU122">
        <v>100</v>
      </c>
    </row>
    <row r="123" spans="26:47">
      <c r="Z123">
        <v>12</v>
      </c>
      <c r="AA123">
        <v>49.66</v>
      </c>
      <c r="AB123">
        <v>49.84</v>
      </c>
      <c r="AC123">
        <v>51.12</v>
      </c>
      <c r="AD123">
        <v>57.38</v>
      </c>
      <c r="AE123">
        <v>59.28</v>
      </c>
      <c r="AF123">
        <v>59.94</v>
      </c>
      <c r="AG123">
        <v>60.28</v>
      </c>
      <c r="AH123">
        <v>60.79</v>
      </c>
      <c r="AI123">
        <v>64.47</v>
      </c>
      <c r="AJ123">
        <v>66.97</v>
      </c>
      <c r="AK123">
        <v>67.819999999999993</v>
      </c>
      <c r="AL123">
        <v>68.36</v>
      </c>
      <c r="AM123">
        <v>68.83</v>
      </c>
      <c r="AN123">
        <v>70.33</v>
      </c>
      <c r="AO123">
        <v>71.25</v>
      </c>
      <c r="AP123">
        <v>73.09</v>
      </c>
      <c r="AQ123">
        <v>74.94</v>
      </c>
      <c r="AR123">
        <v>75.77</v>
      </c>
      <c r="AS123">
        <v>82.69</v>
      </c>
      <c r="AT123">
        <v>100</v>
      </c>
      <c r="AU123">
        <v>100</v>
      </c>
    </row>
  </sheetData>
  <mergeCells count="1">
    <mergeCell ref="B1:V1"/>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2"/>
  <dimension ref="A1:AU123"/>
  <sheetViews>
    <sheetView workbookViewId="0">
      <selection activeCell="A2" sqref="A2:V43"/>
    </sheetView>
  </sheetViews>
  <sheetFormatPr baseColWidth="10" defaultColWidth="11" defaultRowHeight="16"/>
  <cols>
    <col min="2" max="22" width="5.1640625" customWidth="1"/>
  </cols>
  <sheetData>
    <row r="1" spans="1:47" ht="31" thickBot="1">
      <c r="A1" s="1" t="s">
        <v>81</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38.5</v>
      </c>
      <c r="C3" s="8">
        <v>41.9</v>
      </c>
      <c r="D3" s="7">
        <v>47.7</v>
      </c>
      <c r="E3" s="8">
        <v>49.5</v>
      </c>
      <c r="F3" s="7">
        <v>50.2</v>
      </c>
      <c r="G3" s="8">
        <v>50.6</v>
      </c>
      <c r="H3" s="7">
        <v>51.5</v>
      </c>
      <c r="I3" s="8">
        <v>52.1</v>
      </c>
      <c r="J3" s="7">
        <v>53.4</v>
      </c>
      <c r="K3" s="8">
        <v>54</v>
      </c>
      <c r="L3" s="7">
        <v>56.5</v>
      </c>
      <c r="M3" s="8">
        <v>57.9</v>
      </c>
      <c r="N3" s="7">
        <v>58.3</v>
      </c>
      <c r="O3" s="8">
        <v>59.6</v>
      </c>
      <c r="P3" s="7">
        <v>60.1</v>
      </c>
      <c r="Q3" s="8">
        <v>61.6</v>
      </c>
      <c r="R3" s="7">
        <v>63.2</v>
      </c>
      <c r="S3" s="8">
        <v>64.900000000000006</v>
      </c>
      <c r="T3" s="7">
        <v>65.7</v>
      </c>
      <c r="U3" s="8">
        <v>68.2</v>
      </c>
      <c r="V3" s="9">
        <v>69.3</v>
      </c>
      <c r="Z3">
        <v>2</v>
      </c>
      <c r="AA3">
        <v>33.049999999999997</v>
      </c>
      <c r="AB3">
        <v>39.72</v>
      </c>
      <c r="AC3">
        <v>46</v>
      </c>
      <c r="AD3">
        <v>47.92</v>
      </c>
      <c r="AE3">
        <v>48.67</v>
      </c>
      <c r="AF3">
        <v>49.31</v>
      </c>
      <c r="AG3">
        <v>50.81</v>
      </c>
      <c r="AH3">
        <v>52.23</v>
      </c>
      <c r="AI3">
        <v>53.59</v>
      </c>
      <c r="AJ3">
        <v>54.77</v>
      </c>
      <c r="AK3">
        <v>56.5</v>
      </c>
      <c r="AL3">
        <v>57.89</v>
      </c>
      <c r="AM3">
        <v>58.78</v>
      </c>
      <c r="AN3">
        <v>59.76</v>
      </c>
      <c r="AO3">
        <v>60.98</v>
      </c>
      <c r="AP3">
        <v>62.11</v>
      </c>
      <c r="AQ3">
        <v>63.83</v>
      </c>
      <c r="AR3">
        <v>65.73</v>
      </c>
      <c r="AS3">
        <v>67.760000000000005</v>
      </c>
      <c r="AT3">
        <v>71.31</v>
      </c>
      <c r="AU3">
        <v>74.349999999999994</v>
      </c>
    </row>
    <row r="4" spans="1:47">
      <c r="A4" s="6" t="s">
        <v>22</v>
      </c>
      <c r="B4" s="7">
        <v>37.200000000000003</v>
      </c>
      <c r="C4" s="8">
        <v>41.4</v>
      </c>
      <c r="D4" s="7">
        <v>47.4</v>
      </c>
      <c r="E4" s="8">
        <v>49.2</v>
      </c>
      <c r="F4" s="7">
        <v>49.9</v>
      </c>
      <c r="G4" s="8">
        <v>50.3</v>
      </c>
      <c r="H4" s="7">
        <v>51.3</v>
      </c>
      <c r="I4" s="8">
        <v>52.2</v>
      </c>
      <c r="J4" s="7">
        <v>53.4</v>
      </c>
      <c r="K4" s="8">
        <v>54.2</v>
      </c>
      <c r="L4" s="7">
        <v>56.5</v>
      </c>
      <c r="M4" s="8">
        <v>57.9</v>
      </c>
      <c r="N4" s="7">
        <v>58.4</v>
      </c>
      <c r="O4" s="8">
        <v>59.6</v>
      </c>
      <c r="P4" s="7">
        <v>60.2</v>
      </c>
      <c r="Q4" s="8">
        <v>61.7</v>
      </c>
      <c r="R4" s="7">
        <v>63.3</v>
      </c>
      <c r="S4" s="8">
        <v>65.099999999999994</v>
      </c>
      <c r="T4" s="7">
        <v>66.2</v>
      </c>
      <c r="U4" s="8">
        <v>68.8</v>
      </c>
      <c r="V4" s="9">
        <v>70.3</v>
      </c>
      <c r="Z4">
        <v>2.08</v>
      </c>
      <c r="AA4">
        <v>32.89</v>
      </c>
      <c r="AB4">
        <v>39.65</v>
      </c>
      <c r="AC4">
        <v>45.93</v>
      </c>
      <c r="AD4">
        <v>47.86</v>
      </c>
      <c r="AE4">
        <v>48.61</v>
      </c>
      <c r="AF4">
        <v>49.27</v>
      </c>
      <c r="AG4">
        <v>50.79</v>
      </c>
      <c r="AH4">
        <v>52.24</v>
      </c>
      <c r="AI4">
        <v>53.6</v>
      </c>
      <c r="AJ4">
        <v>54.8</v>
      </c>
      <c r="AK4">
        <v>56.5</v>
      </c>
      <c r="AL4">
        <v>57.89</v>
      </c>
      <c r="AM4">
        <v>58.81</v>
      </c>
      <c r="AN4">
        <v>59.77</v>
      </c>
      <c r="AO4">
        <v>61.02</v>
      </c>
      <c r="AP4">
        <v>62.14</v>
      </c>
      <c r="AQ4">
        <v>63.86</v>
      </c>
      <c r="AR4">
        <v>65.760000000000005</v>
      </c>
      <c r="AS4">
        <v>67.86</v>
      </c>
      <c r="AT4">
        <v>71.459999999999994</v>
      </c>
      <c r="AU4">
        <v>74.599999999999994</v>
      </c>
    </row>
    <row r="5" spans="1:47">
      <c r="A5" s="6" t="s">
        <v>23</v>
      </c>
      <c r="B5" s="7">
        <v>36</v>
      </c>
      <c r="C5" s="8">
        <v>40.9</v>
      </c>
      <c r="D5" s="7">
        <v>47</v>
      </c>
      <c r="E5" s="8">
        <v>48.8</v>
      </c>
      <c r="F5" s="7">
        <v>49.6</v>
      </c>
      <c r="G5" s="8">
        <v>50</v>
      </c>
      <c r="H5" s="7">
        <v>51.2</v>
      </c>
      <c r="I5" s="8">
        <v>52.2</v>
      </c>
      <c r="J5" s="7">
        <v>53.5</v>
      </c>
      <c r="K5" s="8">
        <v>54.3</v>
      </c>
      <c r="L5" s="7">
        <v>56.5</v>
      </c>
      <c r="M5" s="8">
        <v>57.9</v>
      </c>
      <c r="N5" s="7">
        <v>58.5</v>
      </c>
      <c r="O5" s="8">
        <v>59.6</v>
      </c>
      <c r="P5" s="7">
        <v>60.4</v>
      </c>
      <c r="Q5" s="8">
        <v>61.8</v>
      </c>
      <c r="R5" s="7">
        <v>63.4</v>
      </c>
      <c r="S5" s="8">
        <v>65.2</v>
      </c>
      <c r="T5" s="7">
        <v>66.5</v>
      </c>
      <c r="U5" s="8">
        <v>69.400000000000006</v>
      </c>
      <c r="V5" s="9">
        <v>71.2</v>
      </c>
      <c r="Z5">
        <v>2.17</v>
      </c>
      <c r="AA5">
        <v>32.74</v>
      </c>
      <c r="AB5">
        <v>39.58</v>
      </c>
      <c r="AC5">
        <v>45.86</v>
      </c>
      <c r="AD5">
        <v>47.8</v>
      </c>
      <c r="AE5">
        <v>48.56</v>
      </c>
      <c r="AF5">
        <v>49.23</v>
      </c>
      <c r="AG5">
        <v>50.76</v>
      </c>
      <c r="AH5">
        <v>52.25</v>
      </c>
      <c r="AI5">
        <v>53.61</v>
      </c>
      <c r="AJ5">
        <v>54.83</v>
      </c>
      <c r="AK5">
        <v>56.5</v>
      </c>
      <c r="AL5">
        <v>57.89</v>
      </c>
      <c r="AM5">
        <v>58.83</v>
      </c>
      <c r="AN5">
        <v>59.79</v>
      </c>
      <c r="AO5">
        <v>61.06</v>
      </c>
      <c r="AP5">
        <v>62.16</v>
      </c>
      <c r="AQ5">
        <v>63.89</v>
      </c>
      <c r="AR5">
        <v>65.8</v>
      </c>
      <c r="AS5">
        <v>67.95</v>
      </c>
      <c r="AT5">
        <v>71.61</v>
      </c>
      <c r="AU5">
        <v>74.84</v>
      </c>
    </row>
    <row r="6" spans="1:47" ht="17" thickBot="1">
      <c r="A6" s="10" t="s">
        <v>24</v>
      </c>
      <c r="B6" s="11">
        <v>34.9</v>
      </c>
      <c r="C6" s="12">
        <v>40.5</v>
      </c>
      <c r="D6" s="11">
        <v>46.7</v>
      </c>
      <c r="E6" s="12">
        <v>48.5</v>
      </c>
      <c r="F6" s="11">
        <v>49.3</v>
      </c>
      <c r="G6" s="12">
        <v>49.8</v>
      </c>
      <c r="H6" s="11">
        <v>51.1</v>
      </c>
      <c r="I6" s="12">
        <v>52.2</v>
      </c>
      <c r="J6" s="11">
        <v>53.5</v>
      </c>
      <c r="K6" s="12">
        <v>54.5</v>
      </c>
      <c r="L6" s="11">
        <v>56.5</v>
      </c>
      <c r="M6" s="12">
        <v>57.9</v>
      </c>
      <c r="N6" s="11">
        <v>58.6</v>
      </c>
      <c r="O6" s="12">
        <v>59.7</v>
      </c>
      <c r="P6" s="11">
        <v>60.6</v>
      </c>
      <c r="Q6" s="12">
        <v>61.9</v>
      </c>
      <c r="R6" s="11">
        <v>63.6</v>
      </c>
      <c r="S6" s="12">
        <v>65.400000000000006</v>
      </c>
      <c r="T6" s="11">
        <v>66.900000000000006</v>
      </c>
      <c r="U6" s="12">
        <v>70</v>
      </c>
      <c r="V6" s="13">
        <v>72.2</v>
      </c>
      <c r="Z6">
        <v>2.25</v>
      </c>
      <c r="AA6">
        <v>32.61</v>
      </c>
      <c r="AB6">
        <v>39.520000000000003</v>
      </c>
      <c r="AC6">
        <v>45.8</v>
      </c>
      <c r="AD6">
        <v>47.75</v>
      </c>
      <c r="AE6">
        <v>48.5</v>
      </c>
      <c r="AF6">
        <v>49.2</v>
      </c>
      <c r="AG6">
        <v>50.74</v>
      </c>
      <c r="AH6">
        <v>52.25</v>
      </c>
      <c r="AI6">
        <v>53.62</v>
      </c>
      <c r="AJ6">
        <v>54.87</v>
      </c>
      <c r="AK6">
        <v>56.5</v>
      </c>
      <c r="AL6">
        <v>57.89</v>
      </c>
      <c r="AM6">
        <v>58.85</v>
      </c>
      <c r="AN6">
        <v>59.8</v>
      </c>
      <c r="AO6">
        <v>61.11</v>
      </c>
      <c r="AP6">
        <v>62.18</v>
      </c>
      <c r="AQ6">
        <v>63.91</v>
      </c>
      <c r="AR6">
        <v>65.84</v>
      </c>
      <c r="AS6">
        <v>68.040000000000006</v>
      </c>
      <c r="AT6">
        <v>71.75</v>
      </c>
      <c r="AU6">
        <v>75.08</v>
      </c>
    </row>
    <row r="7" spans="1:47">
      <c r="A7" s="6" t="s">
        <v>25</v>
      </c>
      <c r="B7" s="7">
        <v>34.1</v>
      </c>
      <c r="C7" s="8">
        <v>40.200000000000003</v>
      </c>
      <c r="D7" s="7">
        <v>46.4</v>
      </c>
      <c r="E7" s="8">
        <v>48.3</v>
      </c>
      <c r="F7" s="7">
        <v>49</v>
      </c>
      <c r="G7" s="8">
        <v>49.6</v>
      </c>
      <c r="H7" s="7">
        <v>50.9</v>
      </c>
      <c r="I7" s="8">
        <v>52.2</v>
      </c>
      <c r="J7" s="7">
        <v>53.5</v>
      </c>
      <c r="K7" s="8">
        <v>54.6</v>
      </c>
      <c r="L7" s="7">
        <v>56.5</v>
      </c>
      <c r="M7" s="8">
        <v>57.9</v>
      </c>
      <c r="N7" s="7">
        <v>58.7</v>
      </c>
      <c r="O7" s="8">
        <v>59.7</v>
      </c>
      <c r="P7" s="7">
        <v>60.8</v>
      </c>
      <c r="Q7" s="8">
        <v>62</v>
      </c>
      <c r="R7" s="7">
        <v>63.7</v>
      </c>
      <c r="S7" s="8">
        <v>65.5</v>
      </c>
      <c r="T7" s="7">
        <v>67.3</v>
      </c>
      <c r="U7" s="8">
        <v>70.5</v>
      </c>
      <c r="V7" s="9">
        <v>73.099999999999994</v>
      </c>
      <c r="Z7">
        <v>2.33</v>
      </c>
      <c r="AA7">
        <v>32.49</v>
      </c>
      <c r="AB7">
        <v>39.450000000000003</v>
      </c>
      <c r="AC7">
        <v>45.74</v>
      </c>
      <c r="AD7">
        <v>47.69</v>
      </c>
      <c r="AE7">
        <v>48.45</v>
      </c>
      <c r="AF7">
        <v>49.16</v>
      </c>
      <c r="AG7">
        <v>50.72</v>
      </c>
      <c r="AH7">
        <v>52.26</v>
      </c>
      <c r="AI7">
        <v>53.63</v>
      </c>
      <c r="AJ7">
        <v>54.9</v>
      </c>
      <c r="AK7">
        <v>56.5</v>
      </c>
      <c r="AL7">
        <v>57.89</v>
      </c>
      <c r="AM7">
        <v>58.87</v>
      </c>
      <c r="AN7">
        <v>59.81</v>
      </c>
      <c r="AO7">
        <v>61.15</v>
      </c>
      <c r="AP7">
        <v>62.2</v>
      </c>
      <c r="AQ7">
        <v>63.94</v>
      </c>
      <c r="AR7">
        <v>65.88</v>
      </c>
      <c r="AS7">
        <v>68.13</v>
      </c>
      <c r="AT7">
        <v>71.89</v>
      </c>
      <c r="AU7">
        <v>75.319999999999993</v>
      </c>
    </row>
    <row r="8" spans="1:47">
      <c r="A8" s="6" t="s">
        <v>22</v>
      </c>
      <c r="B8" s="7">
        <v>33.299999999999997</v>
      </c>
      <c r="C8" s="8">
        <v>39.799999999999997</v>
      </c>
      <c r="D8" s="7">
        <v>46.1</v>
      </c>
      <c r="E8" s="8">
        <v>48</v>
      </c>
      <c r="F8" s="7">
        <v>48.8</v>
      </c>
      <c r="G8" s="8">
        <v>49.4</v>
      </c>
      <c r="H8" s="7">
        <v>50.8</v>
      </c>
      <c r="I8" s="8">
        <v>52.2</v>
      </c>
      <c r="J8" s="7">
        <v>53.6</v>
      </c>
      <c r="K8" s="8">
        <v>54.7</v>
      </c>
      <c r="L8" s="7">
        <v>56.5</v>
      </c>
      <c r="M8" s="8">
        <v>57.9</v>
      </c>
      <c r="N8" s="7">
        <v>58.7</v>
      </c>
      <c r="O8" s="8">
        <v>59.7</v>
      </c>
      <c r="P8" s="7">
        <v>60.9</v>
      </c>
      <c r="Q8" s="8">
        <v>62.1</v>
      </c>
      <c r="R8" s="7">
        <v>63.8</v>
      </c>
      <c r="S8" s="8">
        <v>65.7</v>
      </c>
      <c r="T8" s="7">
        <v>67.599999999999994</v>
      </c>
      <c r="U8" s="8">
        <v>71.099999999999994</v>
      </c>
      <c r="V8" s="9">
        <v>74</v>
      </c>
      <c r="Z8">
        <v>2.42</v>
      </c>
      <c r="AA8">
        <v>32.380000000000003</v>
      </c>
      <c r="AB8">
        <v>39.4</v>
      </c>
      <c r="AC8">
        <v>45.68</v>
      </c>
      <c r="AD8">
        <v>47.64</v>
      </c>
      <c r="AE8">
        <v>48.4</v>
      </c>
      <c r="AF8">
        <v>49.13</v>
      </c>
      <c r="AG8">
        <v>50.7</v>
      </c>
      <c r="AH8">
        <v>52.26</v>
      </c>
      <c r="AI8">
        <v>53.64</v>
      </c>
      <c r="AJ8">
        <v>54.93</v>
      </c>
      <c r="AK8">
        <v>56.5</v>
      </c>
      <c r="AL8">
        <v>57.89</v>
      </c>
      <c r="AM8">
        <v>58.89</v>
      </c>
      <c r="AN8">
        <v>59.82</v>
      </c>
      <c r="AO8">
        <v>61.19</v>
      </c>
      <c r="AP8">
        <v>62.22</v>
      </c>
      <c r="AQ8">
        <v>63.97</v>
      </c>
      <c r="AR8">
        <v>65.92</v>
      </c>
      <c r="AS8">
        <v>68.209999999999994</v>
      </c>
      <c r="AT8">
        <v>72.03</v>
      </c>
      <c r="AU8">
        <v>75.56</v>
      </c>
    </row>
    <row r="9" spans="1:47">
      <c r="A9" s="6" t="s">
        <v>23</v>
      </c>
      <c r="B9" s="7">
        <v>32.799999999999997</v>
      </c>
      <c r="C9" s="8">
        <v>39.6</v>
      </c>
      <c r="D9" s="7">
        <v>45.9</v>
      </c>
      <c r="E9" s="8">
        <v>47.8</v>
      </c>
      <c r="F9" s="7">
        <v>48.6</v>
      </c>
      <c r="G9" s="8">
        <v>49.2</v>
      </c>
      <c r="H9" s="7">
        <v>50.8</v>
      </c>
      <c r="I9" s="8">
        <v>52.2</v>
      </c>
      <c r="J9" s="7">
        <v>53.6</v>
      </c>
      <c r="K9" s="8">
        <v>54.8</v>
      </c>
      <c r="L9" s="7">
        <v>56.5</v>
      </c>
      <c r="M9" s="8">
        <v>57.9</v>
      </c>
      <c r="N9" s="7">
        <v>58.8</v>
      </c>
      <c r="O9" s="8">
        <v>59.8</v>
      </c>
      <c r="P9" s="7">
        <v>61.1</v>
      </c>
      <c r="Q9" s="8">
        <v>62.2</v>
      </c>
      <c r="R9" s="7">
        <v>63.9</v>
      </c>
      <c r="S9" s="8">
        <v>65.8</v>
      </c>
      <c r="T9" s="7">
        <v>67.900000000000006</v>
      </c>
      <c r="U9" s="8">
        <v>71.599999999999994</v>
      </c>
      <c r="V9" s="9">
        <v>74.8</v>
      </c>
      <c r="Z9">
        <v>2.5</v>
      </c>
      <c r="AA9">
        <v>32.28</v>
      </c>
      <c r="AB9">
        <v>39.35</v>
      </c>
      <c r="AC9">
        <v>45.62</v>
      </c>
      <c r="AD9">
        <v>47.6</v>
      </c>
      <c r="AE9">
        <v>48.36</v>
      </c>
      <c r="AF9">
        <v>49.1</v>
      </c>
      <c r="AG9">
        <v>50.68</v>
      </c>
      <c r="AH9">
        <v>52.27</v>
      </c>
      <c r="AI9">
        <v>53.65</v>
      </c>
      <c r="AJ9">
        <v>54.95</v>
      </c>
      <c r="AK9">
        <v>56.5</v>
      </c>
      <c r="AL9">
        <v>57.89</v>
      </c>
      <c r="AM9">
        <v>58.92</v>
      </c>
      <c r="AN9">
        <v>59.83</v>
      </c>
      <c r="AO9">
        <v>61.23</v>
      </c>
      <c r="AP9">
        <v>62.25</v>
      </c>
      <c r="AQ9">
        <v>63.99</v>
      </c>
      <c r="AR9">
        <v>65.959999999999994</v>
      </c>
      <c r="AS9">
        <v>68.3</v>
      </c>
      <c r="AT9">
        <v>72.17</v>
      </c>
      <c r="AU9">
        <v>75.8</v>
      </c>
    </row>
    <row r="10" spans="1:47" ht="17" thickBot="1">
      <c r="A10" s="10" t="s">
        <v>24</v>
      </c>
      <c r="B10" s="11">
        <v>32.299999999999997</v>
      </c>
      <c r="C10" s="12">
        <v>39.4</v>
      </c>
      <c r="D10" s="11">
        <v>45.7</v>
      </c>
      <c r="E10" s="12">
        <v>47.6</v>
      </c>
      <c r="F10" s="11">
        <v>48.4</v>
      </c>
      <c r="G10" s="12">
        <v>49.1</v>
      </c>
      <c r="H10" s="11">
        <v>50.7</v>
      </c>
      <c r="I10" s="12">
        <v>52.3</v>
      </c>
      <c r="J10" s="11">
        <v>53.6</v>
      </c>
      <c r="K10" s="12">
        <v>54.9</v>
      </c>
      <c r="L10" s="11">
        <v>56.5</v>
      </c>
      <c r="M10" s="12">
        <v>57.9</v>
      </c>
      <c r="N10" s="11">
        <v>58.9</v>
      </c>
      <c r="O10" s="12">
        <v>59.8</v>
      </c>
      <c r="P10" s="11">
        <v>61.2</v>
      </c>
      <c r="Q10" s="12">
        <v>62.2</v>
      </c>
      <c r="R10" s="11">
        <v>64</v>
      </c>
      <c r="S10" s="12">
        <v>65.900000000000006</v>
      </c>
      <c r="T10" s="11">
        <v>68.2</v>
      </c>
      <c r="U10" s="12">
        <v>72.099999999999994</v>
      </c>
      <c r="V10" s="13">
        <v>75.599999999999994</v>
      </c>
      <c r="Z10">
        <v>2.58</v>
      </c>
      <c r="AA10">
        <v>32.200000000000003</v>
      </c>
      <c r="AB10">
        <v>39.299999999999997</v>
      </c>
      <c r="AC10">
        <v>45.56</v>
      </c>
      <c r="AD10">
        <v>47.55</v>
      </c>
      <c r="AE10">
        <v>48.31</v>
      </c>
      <c r="AF10">
        <v>49.07</v>
      </c>
      <c r="AG10">
        <v>50.67</v>
      </c>
      <c r="AH10">
        <v>52.27</v>
      </c>
      <c r="AI10">
        <v>53.66</v>
      </c>
      <c r="AJ10">
        <v>54.98</v>
      </c>
      <c r="AK10">
        <v>56.5</v>
      </c>
      <c r="AL10">
        <v>57.89</v>
      </c>
      <c r="AM10">
        <v>58.94</v>
      </c>
      <c r="AN10">
        <v>59.84</v>
      </c>
      <c r="AO10">
        <v>61.27</v>
      </c>
      <c r="AP10">
        <v>62.27</v>
      </c>
      <c r="AQ10">
        <v>64.010000000000005</v>
      </c>
      <c r="AR10">
        <v>65.989999999999995</v>
      </c>
      <c r="AS10">
        <v>68.38</v>
      </c>
      <c r="AT10">
        <v>72.3</v>
      </c>
      <c r="AU10">
        <v>76.03</v>
      </c>
    </row>
    <row r="11" spans="1:47">
      <c r="A11" s="6" t="s">
        <v>26</v>
      </c>
      <c r="B11" s="7">
        <v>32.1</v>
      </c>
      <c r="C11" s="8">
        <v>39.200000000000003</v>
      </c>
      <c r="D11" s="7">
        <v>45.5</v>
      </c>
      <c r="E11" s="8">
        <v>47.5</v>
      </c>
      <c r="F11" s="7">
        <v>48.2</v>
      </c>
      <c r="G11" s="8">
        <v>49</v>
      </c>
      <c r="H11" s="7">
        <v>50.6</v>
      </c>
      <c r="I11" s="8">
        <v>52.3</v>
      </c>
      <c r="J11" s="7">
        <v>53.7</v>
      </c>
      <c r="K11" s="8">
        <v>55</v>
      </c>
      <c r="L11" s="7">
        <v>56.5</v>
      </c>
      <c r="M11" s="8">
        <v>57.9</v>
      </c>
      <c r="N11" s="7">
        <v>59</v>
      </c>
      <c r="O11" s="8">
        <v>59.9</v>
      </c>
      <c r="P11" s="7">
        <v>61.3</v>
      </c>
      <c r="Q11" s="8">
        <v>62.3</v>
      </c>
      <c r="R11" s="7">
        <v>64.099999999999994</v>
      </c>
      <c r="S11" s="8">
        <v>66.099999999999994</v>
      </c>
      <c r="T11" s="7">
        <v>68.5</v>
      </c>
      <c r="U11" s="8">
        <v>72.5</v>
      </c>
      <c r="V11" s="9">
        <v>76.400000000000006</v>
      </c>
      <c r="Z11">
        <v>2.67</v>
      </c>
      <c r="AA11">
        <v>32.130000000000003</v>
      </c>
      <c r="AB11">
        <v>39.25</v>
      </c>
      <c r="AC11">
        <v>45.51</v>
      </c>
      <c r="AD11">
        <v>47.51</v>
      </c>
      <c r="AE11">
        <v>48.27</v>
      </c>
      <c r="AF11">
        <v>49.05</v>
      </c>
      <c r="AG11">
        <v>50.65</v>
      </c>
      <c r="AH11">
        <v>52.28</v>
      </c>
      <c r="AI11">
        <v>53.67</v>
      </c>
      <c r="AJ11">
        <v>55.01</v>
      </c>
      <c r="AK11">
        <v>56.5</v>
      </c>
      <c r="AL11">
        <v>57.89</v>
      </c>
      <c r="AM11">
        <v>58.96</v>
      </c>
      <c r="AN11">
        <v>59.85</v>
      </c>
      <c r="AO11">
        <v>61.31</v>
      </c>
      <c r="AP11">
        <v>62.29</v>
      </c>
      <c r="AQ11">
        <v>64.040000000000006</v>
      </c>
      <c r="AR11">
        <v>66.03</v>
      </c>
      <c r="AS11">
        <v>68.47</v>
      </c>
      <c r="AT11">
        <v>72.430000000000007</v>
      </c>
      <c r="AU11">
        <v>76.260000000000005</v>
      </c>
    </row>
    <row r="12" spans="1:47">
      <c r="A12" s="6" t="s">
        <v>22</v>
      </c>
      <c r="B12" s="7">
        <v>32</v>
      </c>
      <c r="C12" s="8">
        <v>39.1</v>
      </c>
      <c r="D12" s="7">
        <v>45.3</v>
      </c>
      <c r="E12" s="8">
        <v>47.4</v>
      </c>
      <c r="F12" s="7">
        <v>48.1</v>
      </c>
      <c r="G12" s="8">
        <v>49</v>
      </c>
      <c r="H12" s="7">
        <v>50.6</v>
      </c>
      <c r="I12" s="8">
        <v>52.3</v>
      </c>
      <c r="J12" s="7">
        <v>53.7</v>
      </c>
      <c r="K12" s="8">
        <v>55.1</v>
      </c>
      <c r="L12" s="7">
        <v>56.5</v>
      </c>
      <c r="M12" s="8">
        <v>57.9</v>
      </c>
      <c r="N12" s="7">
        <v>59</v>
      </c>
      <c r="O12" s="8">
        <v>59.9</v>
      </c>
      <c r="P12" s="7">
        <v>61.5</v>
      </c>
      <c r="Q12" s="8">
        <v>62.4</v>
      </c>
      <c r="R12" s="7">
        <v>64.099999999999994</v>
      </c>
      <c r="S12" s="8">
        <v>66.2</v>
      </c>
      <c r="T12" s="7">
        <v>68.8</v>
      </c>
      <c r="U12" s="8">
        <v>73</v>
      </c>
      <c r="V12" s="9">
        <v>77.2</v>
      </c>
      <c r="Z12">
        <v>2.75</v>
      </c>
      <c r="AA12">
        <v>32.08</v>
      </c>
      <c r="AB12">
        <v>39.22</v>
      </c>
      <c r="AC12">
        <v>45.46</v>
      </c>
      <c r="AD12">
        <v>47.47</v>
      </c>
      <c r="AE12">
        <v>48.23</v>
      </c>
      <c r="AF12">
        <v>49.03</v>
      </c>
      <c r="AG12">
        <v>50.64</v>
      </c>
      <c r="AH12">
        <v>52.29</v>
      </c>
      <c r="AI12">
        <v>53.68</v>
      </c>
      <c r="AJ12">
        <v>55.03</v>
      </c>
      <c r="AK12">
        <v>56.5</v>
      </c>
      <c r="AL12">
        <v>57.89</v>
      </c>
      <c r="AM12">
        <v>58.97</v>
      </c>
      <c r="AN12">
        <v>59.87</v>
      </c>
      <c r="AO12">
        <v>61.35</v>
      </c>
      <c r="AP12">
        <v>62.31</v>
      </c>
      <c r="AQ12">
        <v>64.06</v>
      </c>
      <c r="AR12">
        <v>66.06</v>
      </c>
      <c r="AS12">
        <v>68.55</v>
      </c>
      <c r="AT12">
        <v>72.56</v>
      </c>
      <c r="AU12">
        <v>76.489999999999995</v>
      </c>
    </row>
    <row r="13" spans="1:47">
      <c r="A13" s="6" t="s">
        <v>23</v>
      </c>
      <c r="B13" s="7">
        <v>32</v>
      </c>
      <c r="C13" s="8">
        <v>39.1</v>
      </c>
      <c r="D13" s="7">
        <v>45.2</v>
      </c>
      <c r="E13" s="8">
        <v>47.3</v>
      </c>
      <c r="F13" s="7">
        <v>48</v>
      </c>
      <c r="G13" s="8">
        <v>48.9</v>
      </c>
      <c r="H13" s="7">
        <v>50.6</v>
      </c>
      <c r="I13" s="8">
        <v>52.3</v>
      </c>
      <c r="J13" s="7">
        <v>53.7</v>
      </c>
      <c r="K13" s="8">
        <v>55.2</v>
      </c>
      <c r="L13" s="7">
        <v>56.5</v>
      </c>
      <c r="M13" s="8">
        <v>57.9</v>
      </c>
      <c r="N13" s="7">
        <v>59.1</v>
      </c>
      <c r="O13" s="8">
        <v>59.9</v>
      </c>
      <c r="P13" s="7">
        <v>61.6</v>
      </c>
      <c r="Q13" s="8">
        <v>62.4</v>
      </c>
      <c r="R13" s="7">
        <v>64.2</v>
      </c>
      <c r="S13" s="8">
        <v>66.3</v>
      </c>
      <c r="T13" s="7">
        <v>69</v>
      </c>
      <c r="U13" s="8">
        <v>73.400000000000006</v>
      </c>
      <c r="V13" s="9">
        <v>77.900000000000006</v>
      </c>
      <c r="Z13">
        <v>2.83</v>
      </c>
      <c r="AA13">
        <v>32.04</v>
      </c>
      <c r="AB13">
        <v>39.18</v>
      </c>
      <c r="AC13">
        <v>45.41</v>
      </c>
      <c r="AD13">
        <v>47.43</v>
      </c>
      <c r="AE13">
        <v>48.2</v>
      </c>
      <c r="AF13">
        <v>49.01</v>
      </c>
      <c r="AG13">
        <v>50.62</v>
      </c>
      <c r="AH13">
        <v>52.29</v>
      </c>
      <c r="AI13">
        <v>53.69</v>
      </c>
      <c r="AJ13">
        <v>55.06</v>
      </c>
      <c r="AK13">
        <v>56.5</v>
      </c>
      <c r="AL13">
        <v>57.89</v>
      </c>
      <c r="AM13">
        <v>58.99</v>
      </c>
      <c r="AN13">
        <v>59.88</v>
      </c>
      <c r="AO13">
        <v>61.38</v>
      </c>
      <c r="AP13">
        <v>62.33</v>
      </c>
      <c r="AQ13">
        <v>64.08</v>
      </c>
      <c r="AR13">
        <v>66.099999999999994</v>
      </c>
      <c r="AS13">
        <v>68.63</v>
      </c>
      <c r="AT13">
        <v>72.69</v>
      </c>
      <c r="AU13">
        <v>76.72</v>
      </c>
    </row>
    <row r="14" spans="1:47" ht="17" thickBot="1">
      <c r="A14" s="10" t="s">
        <v>24</v>
      </c>
      <c r="B14" s="11">
        <v>32.299999999999997</v>
      </c>
      <c r="C14" s="12">
        <v>39.1</v>
      </c>
      <c r="D14" s="11">
        <v>45.1</v>
      </c>
      <c r="E14" s="12">
        <v>47.2</v>
      </c>
      <c r="F14" s="11">
        <v>48</v>
      </c>
      <c r="G14" s="12">
        <v>48.9</v>
      </c>
      <c r="H14" s="11">
        <v>50.6</v>
      </c>
      <c r="I14" s="12">
        <v>52.4</v>
      </c>
      <c r="J14" s="11">
        <v>53.8</v>
      </c>
      <c r="K14" s="12">
        <v>55.3</v>
      </c>
      <c r="L14" s="11">
        <v>56.5</v>
      </c>
      <c r="M14" s="12">
        <v>57.9</v>
      </c>
      <c r="N14" s="11">
        <v>59.1</v>
      </c>
      <c r="O14" s="12">
        <v>60</v>
      </c>
      <c r="P14" s="11">
        <v>61.7</v>
      </c>
      <c r="Q14" s="12">
        <v>62.5</v>
      </c>
      <c r="R14" s="11">
        <v>64.2</v>
      </c>
      <c r="S14" s="12">
        <v>66.400000000000006</v>
      </c>
      <c r="T14" s="11">
        <v>69.3</v>
      </c>
      <c r="U14" s="12">
        <v>73.7</v>
      </c>
      <c r="V14" s="13">
        <v>78.7</v>
      </c>
      <c r="Z14">
        <v>2.92</v>
      </c>
      <c r="AA14">
        <v>32.01</v>
      </c>
      <c r="AB14">
        <v>39.15</v>
      </c>
      <c r="AC14">
        <v>45.37</v>
      </c>
      <c r="AD14">
        <v>47.39</v>
      </c>
      <c r="AE14">
        <v>48.16</v>
      </c>
      <c r="AF14">
        <v>48.99</v>
      </c>
      <c r="AG14">
        <v>50.61</v>
      </c>
      <c r="AH14">
        <v>52.3</v>
      </c>
      <c r="AI14">
        <v>53.69</v>
      </c>
      <c r="AJ14">
        <v>55.09</v>
      </c>
      <c r="AK14">
        <v>56.5</v>
      </c>
      <c r="AL14">
        <v>57.89</v>
      </c>
      <c r="AM14">
        <v>59.01</v>
      </c>
      <c r="AN14">
        <v>59.89</v>
      </c>
      <c r="AO14">
        <v>61.42</v>
      </c>
      <c r="AP14">
        <v>62.34</v>
      </c>
      <c r="AQ14">
        <v>64.099999999999994</v>
      </c>
      <c r="AR14">
        <v>66.14</v>
      </c>
      <c r="AS14">
        <v>68.709999999999994</v>
      </c>
      <c r="AT14">
        <v>72.819999999999993</v>
      </c>
      <c r="AU14">
        <v>76.94</v>
      </c>
    </row>
    <row r="15" spans="1:47">
      <c r="A15" s="6" t="s">
        <v>27</v>
      </c>
      <c r="B15" s="7">
        <v>32.6</v>
      </c>
      <c r="C15" s="8">
        <v>39.1</v>
      </c>
      <c r="D15" s="7">
        <v>45</v>
      </c>
      <c r="E15" s="8">
        <v>47.2</v>
      </c>
      <c r="F15" s="7">
        <v>48</v>
      </c>
      <c r="G15" s="8">
        <v>49</v>
      </c>
      <c r="H15" s="7">
        <v>50.6</v>
      </c>
      <c r="I15" s="8">
        <v>52.4</v>
      </c>
      <c r="J15" s="7">
        <v>53.8</v>
      </c>
      <c r="K15" s="8">
        <v>55.3</v>
      </c>
      <c r="L15" s="7">
        <v>56.5</v>
      </c>
      <c r="M15" s="8">
        <v>57.9</v>
      </c>
      <c r="N15" s="7">
        <v>59.2</v>
      </c>
      <c r="O15" s="8">
        <v>60</v>
      </c>
      <c r="P15" s="7">
        <v>61.8</v>
      </c>
      <c r="Q15" s="8">
        <v>62.5</v>
      </c>
      <c r="R15" s="7">
        <v>64.3</v>
      </c>
      <c r="S15" s="8">
        <v>66.5</v>
      </c>
      <c r="T15" s="7">
        <v>69.5</v>
      </c>
      <c r="U15" s="8">
        <v>74.099999999999994</v>
      </c>
      <c r="V15" s="9">
        <v>79.3</v>
      </c>
      <c r="Z15">
        <v>3</v>
      </c>
      <c r="AA15">
        <v>31.99</v>
      </c>
      <c r="AB15">
        <v>39.119999999999997</v>
      </c>
      <c r="AC15">
        <v>45.33</v>
      </c>
      <c r="AD15">
        <v>47.36</v>
      </c>
      <c r="AE15">
        <v>48.13</v>
      </c>
      <c r="AF15">
        <v>48.98</v>
      </c>
      <c r="AG15">
        <v>50.6</v>
      </c>
      <c r="AH15">
        <v>52.31</v>
      </c>
      <c r="AI15">
        <v>53.7</v>
      </c>
      <c r="AJ15">
        <v>55.11</v>
      </c>
      <c r="AK15">
        <v>56.5</v>
      </c>
      <c r="AL15">
        <v>57.89</v>
      </c>
      <c r="AM15">
        <v>59.03</v>
      </c>
      <c r="AN15">
        <v>59.9</v>
      </c>
      <c r="AO15">
        <v>61.46</v>
      </c>
      <c r="AP15">
        <v>62.36</v>
      </c>
      <c r="AQ15">
        <v>64.12</v>
      </c>
      <c r="AR15">
        <v>66.17</v>
      </c>
      <c r="AS15">
        <v>68.78</v>
      </c>
      <c r="AT15">
        <v>72.94</v>
      </c>
      <c r="AU15">
        <v>77.17</v>
      </c>
    </row>
    <row r="16" spans="1:47">
      <c r="A16" s="6" t="s">
        <v>22</v>
      </c>
      <c r="B16" s="7">
        <v>33.1</v>
      </c>
      <c r="C16" s="8">
        <v>39.200000000000003</v>
      </c>
      <c r="D16" s="7">
        <v>45</v>
      </c>
      <c r="E16" s="8">
        <v>47.2</v>
      </c>
      <c r="F16" s="7">
        <v>48</v>
      </c>
      <c r="G16" s="8">
        <v>49</v>
      </c>
      <c r="H16" s="7">
        <v>50.6</v>
      </c>
      <c r="I16" s="8">
        <v>52.4</v>
      </c>
      <c r="J16" s="7">
        <v>53.8</v>
      </c>
      <c r="K16" s="8">
        <v>55.4</v>
      </c>
      <c r="L16" s="7">
        <v>56.5</v>
      </c>
      <c r="M16" s="8">
        <v>57.9</v>
      </c>
      <c r="N16" s="7">
        <v>59.2</v>
      </c>
      <c r="O16" s="8">
        <v>60.1</v>
      </c>
      <c r="P16" s="7">
        <v>61.9</v>
      </c>
      <c r="Q16" s="8">
        <v>62.6</v>
      </c>
      <c r="R16" s="7">
        <v>64.3</v>
      </c>
      <c r="S16" s="8">
        <v>66.599999999999994</v>
      </c>
      <c r="T16" s="7">
        <v>69.7</v>
      </c>
      <c r="U16" s="8">
        <v>74.400000000000006</v>
      </c>
      <c r="V16" s="9">
        <v>80</v>
      </c>
      <c r="Z16">
        <v>3.08</v>
      </c>
      <c r="AA16">
        <v>31.99</v>
      </c>
      <c r="AB16">
        <v>39.1</v>
      </c>
      <c r="AC16">
        <v>45.29</v>
      </c>
      <c r="AD16">
        <v>47.33</v>
      </c>
      <c r="AE16">
        <v>48.1</v>
      </c>
      <c r="AF16">
        <v>48.97</v>
      </c>
      <c r="AG16">
        <v>50.59</v>
      </c>
      <c r="AH16">
        <v>52.31</v>
      </c>
      <c r="AI16">
        <v>53.71</v>
      </c>
      <c r="AJ16">
        <v>55.13</v>
      </c>
      <c r="AK16">
        <v>56.5</v>
      </c>
      <c r="AL16">
        <v>57.89</v>
      </c>
      <c r="AM16">
        <v>59.05</v>
      </c>
      <c r="AN16">
        <v>59.91</v>
      </c>
      <c r="AO16">
        <v>61.5</v>
      </c>
      <c r="AP16">
        <v>62.38</v>
      </c>
      <c r="AQ16">
        <v>64.14</v>
      </c>
      <c r="AR16">
        <v>66.2</v>
      </c>
      <c r="AS16">
        <v>68.86</v>
      </c>
      <c r="AT16">
        <v>73.06</v>
      </c>
      <c r="AU16">
        <v>77.39</v>
      </c>
    </row>
    <row r="17" spans="1:47">
      <c r="A17" s="6" t="s">
        <v>23</v>
      </c>
      <c r="B17" s="7">
        <v>33.6</v>
      </c>
      <c r="C17" s="8">
        <v>39.299999999999997</v>
      </c>
      <c r="D17" s="7">
        <v>45</v>
      </c>
      <c r="E17" s="8">
        <v>47.2</v>
      </c>
      <c r="F17" s="7">
        <v>48</v>
      </c>
      <c r="G17" s="8">
        <v>49.1</v>
      </c>
      <c r="H17" s="7">
        <v>50.6</v>
      </c>
      <c r="I17" s="8">
        <v>52.4</v>
      </c>
      <c r="J17" s="7">
        <v>53.8</v>
      </c>
      <c r="K17" s="8">
        <v>55.4</v>
      </c>
      <c r="L17" s="7">
        <v>56.5</v>
      </c>
      <c r="M17" s="8">
        <v>57.9</v>
      </c>
      <c r="N17" s="7">
        <v>59.3</v>
      </c>
      <c r="O17" s="8">
        <v>60.1</v>
      </c>
      <c r="P17" s="7">
        <v>62</v>
      </c>
      <c r="Q17" s="8">
        <v>62.6</v>
      </c>
      <c r="R17" s="7">
        <v>64.3</v>
      </c>
      <c r="S17" s="8">
        <v>66.7</v>
      </c>
      <c r="T17" s="7">
        <v>69.900000000000006</v>
      </c>
      <c r="U17" s="8">
        <v>74.7</v>
      </c>
      <c r="V17" s="9">
        <v>80.599999999999994</v>
      </c>
      <c r="Z17">
        <v>3.17</v>
      </c>
      <c r="AA17">
        <v>32</v>
      </c>
      <c r="AB17">
        <v>39.08</v>
      </c>
      <c r="AC17">
        <v>45.25</v>
      </c>
      <c r="AD17">
        <v>47.3</v>
      </c>
      <c r="AE17">
        <v>48.08</v>
      </c>
      <c r="AF17">
        <v>48.96</v>
      </c>
      <c r="AG17">
        <v>50.59</v>
      </c>
      <c r="AH17">
        <v>52.32</v>
      </c>
      <c r="AI17">
        <v>53.72</v>
      </c>
      <c r="AJ17">
        <v>55.15</v>
      </c>
      <c r="AK17">
        <v>56.5</v>
      </c>
      <c r="AL17">
        <v>57.89</v>
      </c>
      <c r="AM17">
        <v>59.07</v>
      </c>
      <c r="AN17">
        <v>59.92</v>
      </c>
      <c r="AO17">
        <v>61.53</v>
      </c>
      <c r="AP17">
        <v>62.4</v>
      </c>
      <c r="AQ17">
        <v>64.150000000000006</v>
      </c>
      <c r="AR17">
        <v>66.239999999999995</v>
      </c>
      <c r="AS17">
        <v>68.930000000000007</v>
      </c>
      <c r="AT17">
        <v>73.180000000000007</v>
      </c>
      <c r="AU17">
        <v>77.599999999999994</v>
      </c>
    </row>
    <row r="18" spans="1:47" ht="17" thickBot="1">
      <c r="A18" s="10" t="s">
        <v>24</v>
      </c>
      <c r="B18" s="11">
        <v>34.200000000000003</v>
      </c>
      <c r="C18" s="12">
        <v>39.5</v>
      </c>
      <c r="D18" s="11">
        <v>45</v>
      </c>
      <c r="E18" s="12">
        <v>47.2</v>
      </c>
      <c r="F18" s="11">
        <v>48</v>
      </c>
      <c r="G18" s="12">
        <v>49.3</v>
      </c>
      <c r="H18" s="11">
        <v>50.7</v>
      </c>
      <c r="I18" s="12">
        <v>52.5</v>
      </c>
      <c r="J18" s="11">
        <v>53.8</v>
      </c>
      <c r="K18" s="12">
        <v>55.4</v>
      </c>
      <c r="L18" s="11">
        <v>56.5</v>
      </c>
      <c r="M18" s="12">
        <v>57.9</v>
      </c>
      <c r="N18" s="11">
        <v>59.3</v>
      </c>
      <c r="O18" s="12">
        <v>60.1</v>
      </c>
      <c r="P18" s="11">
        <v>62.1</v>
      </c>
      <c r="Q18" s="12">
        <v>62.7</v>
      </c>
      <c r="R18" s="11">
        <v>64.400000000000006</v>
      </c>
      <c r="S18" s="12">
        <v>66.8</v>
      </c>
      <c r="T18" s="11">
        <v>70.099999999999994</v>
      </c>
      <c r="U18" s="12">
        <v>75</v>
      </c>
      <c r="V18" s="13">
        <v>81.2</v>
      </c>
      <c r="Z18">
        <v>3.25</v>
      </c>
      <c r="AA18">
        <v>32.03</v>
      </c>
      <c r="AB18">
        <v>39.07</v>
      </c>
      <c r="AC18">
        <v>45.21</v>
      </c>
      <c r="AD18">
        <v>47.28</v>
      </c>
      <c r="AE18">
        <v>48.05</v>
      </c>
      <c r="AF18">
        <v>48.95</v>
      </c>
      <c r="AG18">
        <v>50.58</v>
      </c>
      <c r="AH18">
        <v>52.33</v>
      </c>
      <c r="AI18">
        <v>53.73</v>
      </c>
      <c r="AJ18">
        <v>55.18</v>
      </c>
      <c r="AK18">
        <v>56.5</v>
      </c>
      <c r="AL18">
        <v>57.89</v>
      </c>
      <c r="AM18">
        <v>59.08</v>
      </c>
      <c r="AN18">
        <v>59.93</v>
      </c>
      <c r="AO18">
        <v>61.57</v>
      </c>
      <c r="AP18">
        <v>62.42</v>
      </c>
      <c r="AQ18">
        <v>64.17</v>
      </c>
      <c r="AR18">
        <v>66.27</v>
      </c>
      <c r="AS18">
        <v>69.010000000000005</v>
      </c>
      <c r="AT18">
        <v>73.3</v>
      </c>
      <c r="AU18">
        <v>77.819999999999993</v>
      </c>
    </row>
    <row r="19" spans="1:47">
      <c r="A19" s="6" t="s">
        <v>28</v>
      </c>
      <c r="B19" s="7">
        <v>34.700000000000003</v>
      </c>
      <c r="C19" s="8">
        <v>39.799999999999997</v>
      </c>
      <c r="D19" s="7">
        <v>45</v>
      </c>
      <c r="E19" s="8">
        <v>47.3</v>
      </c>
      <c r="F19" s="7">
        <v>48.1</v>
      </c>
      <c r="G19" s="8">
        <v>49.4</v>
      </c>
      <c r="H19" s="7">
        <v>50.7</v>
      </c>
      <c r="I19" s="8">
        <v>52.5</v>
      </c>
      <c r="J19" s="7">
        <v>53.9</v>
      </c>
      <c r="K19" s="8">
        <v>55.5</v>
      </c>
      <c r="L19" s="7">
        <v>56.5</v>
      </c>
      <c r="M19" s="8">
        <v>57.9</v>
      </c>
      <c r="N19" s="7">
        <v>59.3</v>
      </c>
      <c r="O19" s="8">
        <v>60.2</v>
      </c>
      <c r="P19" s="7">
        <v>62.2</v>
      </c>
      <c r="Q19" s="8">
        <v>62.7</v>
      </c>
      <c r="R19" s="7">
        <v>64.400000000000006</v>
      </c>
      <c r="S19" s="8">
        <v>66.900000000000006</v>
      </c>
      <c r="T19" s="7">
        <v>70.2</v>
      </c>
      <c r="U19" s="8">
        <v>75.3</v>
      </c>
      <c r="V19" s="9">
        <v>81.8</v>
      </c>
      <c r="Z19">
        <v>3.33</v>
      </c>
      <c r="AA19">
        <v>32.07</v>
      </c>
      <c r="AB19">
        <v>39.06</v>
      </c>
      <c r="AC19">
        <v>45.18</v>
      </c>
      <c r="AD19">
        <v>47.26</v>
      </c>
      <c r="AE19">
        <v>48.03</v>
      </c>
      <c r="AF19">
        <v>48.95</v>
      </c>
      <c r="AG19">
        <v>50.57</v>
      </c>
      <c r="AH19">
        <v>52.33</v>
      </c>
      <c r="AI19">
        <v>53.74</v>
      </c>
      <c r="AJ19">
        <v>55.2</v>
      </c>
      <c r="AK19">
        <v>56.5</v>
      </c>
      <c r="AL19">
        <v>57.89</v>
      </c>
      <c r="AM19">
        <v>59.1</v>
      </c>
      <c r="AN19">
        <v>59.95</v>
      </c>
      <c r="AO19">
        <v>61.6</v>
      </c>
      <c r="AP19">
        <v>62.43</v>
      </c>
      <c r="AQ19">
        <v>64.19</v>
      </c>
      <c r="AR19">
        <v>66.3</v>
      </c>
      <c r="AS19">
        <v>69.08</v>
      </c>
      <c r="AT19">
        <v>73.42</v>
      </c>
      <c r="AU19">
        <v>78.03</v>
      </c>
    </row>
    <row r="20" spans="1:47">
      <c r="A20" s="6" t="s">
        <v>22</v>
      </c>
      <c r="B20" s="7">
        <v>35.200000000000003</v>
      </c>
      <c r="C20" s="8">
        <v>40.1</v>
      </c>
      <c r="D20" s="7">
        <v>45.1</v>
      </c>
      <c r="E20" s="8">
        <v>47.4</v>
      </c>
      <c r="F20" s="7">
        <v>48.2</v>
      </c>
      <c r="G20" s="8">
        <v>49.6</v>
      </c>
      <c r="H20" s="7">
        <v>50.8</v>
      </c>
      <c r="I20" s="8">
        <v>52.5</v>
      </c>
      <c r="J20" s="7">
        <v>53.9</v>
      </c>
      <c r="K20" s="8">
        <v>55.5</v>
      </c>
      <c r="L20" s="7">
        <v>56.5</v>
      </c>
      <c r="M20" s="8">
        <v>57.9</v>
      </c>
      <c r="N20" s="7">
        <v>59.4</v>
      </c>
      <c r="O20" s="8">
        <v>60.2</v>
      </c>
      <c r="P20" s="7">
        <v>62.2</v>
      </c>
      <c r="Q20" s="8">
        <v>62.7</v>
      </c>
      <c r="R20" s="7">
        <v>64.400000000000006</v>
      </c>
      <c r="S20" s="8">
        <v>66.900000000000006</v>
      </c>
      <c r="T20" s="7">
        <v>70.3</v>
      </c>
      <c r="U20" s="8">
        <v>75.5</v>
      </c>
      <c r="V20" s="9">
        <v>82.4</v>
      </c>
      <c r="Z20">
        <v>3.42</v>
      </c>
      <c r="AA20">
        <v>32.119999999999997</v>
      </c>
      <c r="AB20">
        <v>39.049999999999997</v>
      </c>
      <c r="AC20">
        <v>45.15</v>
      </c>
      <c r="AD20">
        <v>47.23</v>
      </c>
      <c r="AE20">
        <v>48.01</v>
      </c>
      <c r="AF20">
        <v>48.94</v>
      </c>
      <c r="AG20">
        <v>50.57</v>
      </c>
      <c r="AH20">
        <v>52.34</v>
      </c>
      <c r="AI20">
        <v>53.74</v>
      </c>
      <c r="AJ20">
        <v>55.22</v>
      </c>
      <c r="AK20">
        <v>56.5</v>
      </c>
      <c r="AL20">
        <v>57.89</v>
      </c>
      <c r="AM20">
        <v>59.12</v>
      </c>
      <c r="AN20">
        <v>59.96</v>
      </c>
      <c r="AO20">
        <v>61.63</v>
      </c>
      <c r="AP20">
        <v>62.45</v>
      </c>
      <c r="AQ20">
        <v>64.2</v>
      </c>
      <c r="AR20">
        <v>66.34</v>
      </c>
      <c r="AS20">
        <v>69.150000000000006</v>
      </c>
      <c r="AT20">
        <v>73.53</v>
      </c>
      <c r="AU20">
        <v>78.239999999999995</v>
      </c>
    </row>
    <row r="21" spans="1:47">
      <c r="A21" s="6" t="s">
        <v>23</v>
      </c>
      <c r="B21" s="7">
        <v>35.799999999999997</v>
      </c>
      <c r="C21" s="8">
        <v>40.4</v>
      </c>
      <c r="D21" s="7">
        <v>45.2</v>
      </c>
      <c r="E21" s="8">
        <v>47.6</v>
      </c>
      <c r="F21" s="7">
        <v>48.4</v>
      </c>
      <c r="G21" s="8">
        <v>49.8</v>
      </c>
      <c r="H21" s="7">
        <v>50.9</v>
      </c>
      <c r="I21" s="8">
        <v>52.5</v>
      </c>
      <c r="J21" s="7">
        <v>53.9</v>
      </c>
      <c r="K21" s="8">
        <v>55.5</v>
      </c>
      <c r="L21" s="7">
        <v>56.5</v>
      </c>
      <c r="M21" s="8">
        <v>57.9</v>
      </c>
      <c r="N21" s="7">
        <v>59.4</v>
      </c>
      <c r="O21" s="8">
        <v>60.3</v>
      </c>
      <c r="P21" s="7">
        <v>62.3</v>
      </c>
      <c r="Q21" s="8">
        <v>62.7</v>
      </c>
      <c r="R21" s="7">
        <v>64.400000000000006</v>
      </c>
      <c r="S21" s="8">
        <v>67</v>
      </c>
      <c r="T21" s="7">
        <v>70.400000000000006</v>
      </c>
      <c r="U21" s="8">
        <v>75.7</v>
      </c>
      <c r="V21" s="9">
        <v>82.9</v>
      </c>
      <c r="Z21">
        <v>3.5</v>
      </c>
      <c r="AA21">
        <v>32.18</v>
      </c>
      <c r="AB21">
        <v>39.049999999999997</v>
      </c>
      <c r="AC21">
        <v>45.12</v>
      </c>
      <c r="AD21">
        <v>47.22</v>
      </c>
      <c r="AE21">
        <v>47.99</v>
      </c>
      <c r="AF21">
        <v>48.94</v>
      </c>
      <c r="AG21">
        <v>50.57</v>
      </c>
      <c r="AH21">
        <v>52.35</v>
      </c>
      <c r="AI21">
        <v>53.75</v>
      </c>
      <c r="AJ21">
        <v>55.24</v>
      </c>
      <c r="AK21">
        <v>56.5</v>
      </c>
      <c r="AL21">
        <v>57.89</v>
      </c>
      <c r="AM21">
        <v>59.13</v>
      </c>
      <c r="AN21">
        <v>59.97</v>
      </c>
      <c r="AO21">
        <v>61.67</v>
      </c>
      <c r="AP21">
        <v>62.47</v>
      </c>
      <c r="AQ21">
        <v>64.22</v>
      </c>
      <c r="AR21">
        <v>66.37</v>
      </c>
      <c r="AS21">
        <v>69.22</v>
      </c>
      <c r="AT21">
        <v>73.64</v>
      </c>
      <c r="AU21">
        <v>78.45</v>
      </c>
    </row>
    <row r="22" spans="1:47" ht="17" thickBot="1">
      <c r="A22" s="10" t="s">
        <v>24</v>
      </c>
      <c r="B22" s="11">
        <v>36.299999999999997</v>
      </c>
      <c r="C22" s="12">
        <v>40.799999999999997</v>
      </c>
      <c r="D22" s="11">
        <v>45.3</v>
      </c>
      <c r="E22" s="12">
        <v>47.8</v>
      </c>
      <c r="F22" s="11">
        <v>48.6</v>
      </c>
      <c r="G22" s="12">
        <v>50</v>
      </c>
      <c r="H22" s="11">
        <v>51</v>
      </c>
      <c r="I22" s="12">
        <v>52.6</v>
      </c>
      <c r="J22" s="11">
        <v>53.9</v>
      </c>
      <c r="K22" s="12">
        <v>55.5</v>
      </c>
      <c r="L22" s="11">
        <v>56.5</v>
      </c>
      <c r="M22" s="12">
        <v>57.9</v>
      </c>
      <c r="N22" s="11">
        <v>59.4</v>
      </c>
      <c r="O22" s="12">
        <v>60.3</v>
      </c>
      <c r="P22" s="11">
        <v>62.4</v>
      </c>
      <c r="Q22" s="12">
        <v>62.8</v>
      </c>
      <c r="R22" s="11">
        <v>64.400000000000006</v>
      </c>
      <c r="S22" s="12">
        <v>67.099999999999994</v>
      </c>
      <c r="T22" s="11">
        <v>70.5</v>
      </c>
      <c r="U22" s="12">
        <v>75.900000000000006</v>
      </c>
      <c r="V22" s="13">
        <v>83.4</v>
      </c>
      <c r="Z22">
        <v>3.58</v>
      </c>
      <c r="AA22">
        <v>32.26</v>
      </c>
      <c r="AB22">
        <v>39.06</v>
      </c>
      <c r="AC22">
        <v>45.1</v>
      </c>
      <c r="AD22">
        <v>47.2</v>
      </c>
      <c r="AE22">
        <v>47.98</v>
      </c>
      <c r="AF22">
        <v>48.95</v>
      </c>
      <c r="AG22">
        <v>50.57</v>
      </c>
      <c r="AH22">
        <v>52.35</v>
      </c>
      <c r="AI22">
        <v>53.76</v>
      </c>
      <c r="AJ22">
        <v>55.26</v>
      </c>
      <c r="AK22">
        <v>56.5</v>
      </c>
      <c r="AL22">
        <v>57.88</v>
      </c>
      <c r="AM22">
        <v>59.15</v>
      </c>
      <c r="AN22">
        <v>59.98</v>
      </c>
      <c r="AO22">
        <v>61.7</v>
      </c>
      <c r="AP22">
        <v>62.48</v>
      </c>
      <c r="AQ22">
        <v>64.23</v>
      </c>
      <c r="AR22">
        <v>66.400000000000006</v>
      </c>
      <c r="AS22">
        <v>69.28</v>
      </c>
      <c r="AT22">
        <v>73.75</v>
      </c>
      <c r="AU22">
        <v>78.650000000000006</v>
      </c>
    </row>
    <row r="23" spans="1:47">
      <c r="A23" s="6" t="s">
        <v>29</v>
      </c>
      <c r="B23" s="7">
        <v>36.9</v>
      </c>
      <c r="C23" s="8">
        <v>41.3</v>
      </c>
      <c r="D23" s="7">
        <v>45.5</v>
      </c>
      <c r="E23" s="8">
        <v>48</v>
      </c>
      <c r="F23" s="7">
        <v>48.8</v>
      </c>
      <c r="G23" s="8">
        <v>50.3</v>
      </c>
      <c r="H23" s="7">
        <v>51.2</v>
      </c>
      <c r="I23" s="8">
        <v>52.6</v>
      </c>
      <c r="J23" s="7">
        <v>53.9</v>
      </c>
      <c r="K23" s="8">
        <v>55.4</v>
      </c>
      <c r="L23" s="7">
        <v>56.5</v>
      </c>
      <c r="M23" s="8">
        <v>57.9</v>
      </c>
      <c r="N23" s="7">
        <v>59.4</v>
      </c>
      <c r="O23" s="8">
        <v>60.4</v>
      </c>
      <c r="P23" s="7">
        <v>62.4</v>
      </c>
      <c r="Q23" s="8">
        <v>62.8</v>
      </c>
      <c r="R23" s="7">
        <v>64.400000000000006</v>
      </c>
      <c r="S23" s="8">
        <v>67.2</v>
      </c>
      <c r="T23" s="7">
        <v>70.599999999999994</v>
      </c>
      <c r="U23" s="8">
        <v>76</v>
      </c>
      <c r="V23" s="9">
        <v>83.8</v>
      </c>
      <c r="Z23">
        <v>3.67</v>
      </c>
      <c r="AA23">
        <v>32.35</v>
      </c>
      <c r="AB23">
        <v>39.06</v>
      </c>
      <c r="AC23">
        <v>45.07</v>
      </c>
      <c r="AD23">
        <v>47.19</v>
      </c>
      <c r="AE23">
        <v>47.97</v>
      </c>
      <c r="AF23">
        <v>48.95</v>
      </c>
      <c r="AG23">
        <v>50.57</v>
      </c>
      <c r="AH23">
        <v>52.36</v>
      </c>
      <c r="AI23">
        <v>53.77</v>
      </c>
      <c r="AJ23">
        <v>55.27</v>
      </c>
      <c r="AK23">
        <v>56.5</v>
      </c>
      <c r="AL23">
        <v>57.88</v>
      </c>
      <c r="AM23">
        <v>59.16</v>
      </c>
      <c r="AN23">
        <v>59.99</v>
      </c>
      <c r="AO23">
        <v>61.73</v>
      </c>
      <c r="AP23">
        <v>62.5</v>
      </c>
      <c r="AQ23">
        <v>64.25</v>
      </c>
      <c r="AR23">
        <v>66.430000000000007</v>
      </c>
      <c r="AS23">
        <v>69.349999999999994</v>
      </c>
      <c r="AT23">
        <v>73.849999999999994</v>
      </c>
      <c r="AU23">
        <v>78.86</v>
      </c>
    </row>
    <row r="24" spans="1:47">
      <c r="A24" s="6" t="s">
        <v>22</v>
      </c>
      <c r="B24" s="7">
        <v>37.5</v>
      </c>
      <c r="C24" s="8">
        <v>41.8</v>
      </c>
      <c r="D24" s="7">
        <v>45.7</v>
      </c>
      <c r="E24" s="8">
        <v>48.2</v>
      </c>
      <c r="F24" s="7">
        <v>49</v>
      </c>
      <c r="G24" s="8">
        <v>50.6</v>
      </c>
      <c r="H24" s="7">
        <v>51.3</v>
      </c>
      <c r="I24" s="8">
        <v>52.6</v>
      </c>
      <c r="J24" s="7">
        <v>53.9</v>
      </c>
      <c r="K24" s="8">
        <v>55.4</v>
      </c>
      <c r="L24" s="7">
        <v>56.5</v>
      </c>
      <c r="M24" s="8">
        <v>57.9</v>
      </c>
      <c r="N24" s="7">
        <v>59.4</v>
      </c>
      <c r="O24" s="8">
        <v>60.4</v>
      </c>
      <c r="P24" s="7">
        <v>62.5</v>
      </c>
      <c r="Q24" s="8">
        <v>62.8</v>
      </c>
      <c r="R24" s="7">
        <v>64.5</v>
      </c>
      <c r="S24" s="8">
        <v>67.2</v>
      </c>
      <c r="T24" s="7">
        <v>70.7</v>
      </c>
      <c r="U24" s="8">
        <v>76.2</v>
      </c>
      <c r="V24" s="9">
        <v>84.3</v>
      </c>
      <c r="Z24">
        <v>3.75</v>
      </c>
      <c r="AA24">
        <v>32.46</v>
      </c>
      <c r="AB24">
        <v>39.08</v>
      </c>
      <c r="AC24">
        <v>45.05</v>
      </c>
      <c r="AD24">
        <v>47.18</v>
      </c>
      <c r="AE24">
        <v>47.96</v>
      </c>
      <c r="AF24">
        <v>48.96</v>
      </c>
      <c r="AG24">
        <v>50.57</v>
      </c>
      <c r="AH24">
        <v>52.37</v>
      </c>
      <c r="AI24">
        <v>53.77</v>
      </c>
      <c r="AJ24">
        <v>55.29</v>
      </c>
      <c r="AK24">
        <v>56.5</v>
      </c>
      <c r="AL24">
        <v>57.88</v>
      </c>
      <c r="AM24">
        <v>59.18</v>
      </c>
      <c r="AN24">
        <v>60</v>
      </c>
      <c r="AO24">
        <v>61.76</v>
      </c>
      <c r="AP24">
        <v>62.51</v>
      </c>
      <c r="AQ24">
        <v>64.260000000000005</v>
      </c>
      <c r="AR24">
        <v>66.459999999999994</v>
      </c>
      <c r="AS24">
        <v>69.41</v>
      </c>
      <c r="AT24">
        <v>73.959999999999994</v>
      </c>
      <c r="AU24">
        <v>79.06</v>
      </c>
    </row>
    <row r="25" spans="1:47">
      <c r="A25" s="6" t="s">
        <v>23</v>
      </c>
      <c r="B25" s="7">
        <v>38</v>
      </c>
      <c r="C25" s="8">
        <v>42.3</v>
      </c>
      <c r="D25" s="7">
        <v>45.9</v>
      </c>
      <c r="E25" s="8">
        <v>48.4</v>
      </c>
      <c r="F25" s="7">
        <v>49.3</v>
      </c>
      <c r="G25" s="8">
        <v>50.9</v>
      </c>
      <c r="H25" s="7">
        <v>51.5</v>
      </c>
      <c r="I25" s="8">
        <v>52.7</v>
      </c>
      <c r="J25" s="7">
        <v>53.9</v>
      </c>
      <c r="K25" s="8">
        <v>55.4</v>
      </c>
      <c r="L25" s="7">
        <v>56.5</v>
      </c>
      <c r="M25" s="8">
        <v>57.9</v>
      </c>
      <c r="N25" s="7">
        <v>59.4</v>
      </c>
      <c r="O25" s="8">
        <v>60.4</v>
      </c>
      <c r="P25" s="7">
        <v>62.5</v>
      </c>
      <c r="Q25" s="8">
        <v>62.8</v>
      </c>
      <c r="R25" s="7">
        <v>64.5</v>
      </c>
      <c r="S25" s="8">
        <v>67.3</v>
      </c>
      <c r="T25" s="7">
        <v>70.7</v>
      </c>
      <c r="U25" s="8">
        <v>76.3</v>
      </c>
      <c r="V25" s="9">
        <v>84.7</v>
      </c>
      <c r="Z25">
        <v>3.83</v>
      </c>
      <c r="AA25">
        <v>32.58</v>
      </c>
      <c r="AB25">
        <v>39.090000000000003</v>
      </c>
      <c r="AC25">
        <v>45.03</v>
      </c>
      <c r="AD25">
        <v>47.17</v>
      </c>
      <c r="AE25">
        <v>47.95</v>
      </c>
      <c r="AF25">
        <v>48.97</v>
      </c>
      <c r="AG25">
        <v>50.57</v>
      </c>
      <c r="AH25">
        <v>52.37</v>
      </c>
      <c r="AI25">
        <v>53.78</v>
      </c>
      <c r="AJ25">
        <v>55.31</v>
      </c>
      <c r="AK25">
        <v>56.5</v>
      </c>
      <c r="AL25">
        <v>57.88</v>
      </c>
      <c r="AM25">
        <v>59.19</v>
      </c>
      <c r="AN25">
        <v>60.02</v>
      </c>
      <c r="AO25">
        <v>61.8</v>
      </c>
      <c r="AP25">
        <v>62.53</v>
      </c>
      <c r="AQ25">
        <v>64.27</v>
      </c>
      <c r="AR25">
        <v>66.489999999999995</v>
      </c>
      <c r="AS25">
        <v>69.47</v>
      </c>
      <c r="AT25">
        <v>74.06</v>
      </c>
      <c r="AU25">
        <v>79.260000000000005</v>
      </c>
    </row>
    <row r="26" spans="1:47" ht="17" thickBot="1">
      <c r="A26" s="10" t="s">
        <v>24</v>
      </c>
      <c r="B26" s="11">
        <v>38.6</v>
      </c>
      <c r="C26" s="12">
        <v>42.7</v>
      </c>
      <c r="D26" s="11">
        <v>46.1</v>
      </c>
      <c r="E26" s="12">
        <v>48.7</v>
      </c>
      <c r="F26" s="11">
        <v>49.6</v>
      </c>
      <c r="G26" s="12">
        <v>51.2</v>
      </c>
      <c r="H26" s="11">
        <v>51.6</v>
      </c>
      <c r="I26" s="12">
        <v>52.7</v>
      </c>
      <c r="J26" s="11">
        <v>53.9</v>
      </c>
      <c r="K26" s="12">
        <v>55.3</v>
      </c>
      <c r="L26" s="11">
        <v>56.5</v>
      </c>
      <c r="M26" s="12">
        <v>57.9</v>
      </c>
      <c r="N26" s="11">
        <v>59.4</v>
      </c>
      <c r="O26" s="12">
        <v>60.5</v>
      </c>
      <c r="P26" s="11">
        <v>62.5</v>
      </c>
      <c r="Q26" s="12">
        <v>62.8</v>
      </c>
      <c r="R26" s="11">
        <v>64.5</v>
      </c>
      <c r="S26" s="12">
        <v>67.3</v>
      </c>
      <c r="T26" s="11">
        <v>70.8</v>
      </c>
      <c r="U26" s="12">
        <v>76.3</v>
      </c>
      <c r="V26" s="13">
        <v>85.1</v>
      </c>
      <c r="Z26">
        <v>3.92</v>
      </c>
      <c r="AA26">
        <v>32.71</v>
      </c>
      <c r="AB26">
        <v>39.11</v>
      </c>
      <c r="AC26">
        <v>45.02</v>
      </c>
      <c r="AD26">
        <v>47.16</v>
      </c>
      <c r="AE26">
        <v>47.95</v>
      </c>
      <c r="AF26">
        <v>48.99</v>
      </c>
      <c r="AG26">
        <v>50.57</v>
      </c>
      <c r="AH26">
        <v>52.38</v>
      </c>
      <c r="AI26">
        <v>53.79</v>
      </c>
      <c r="AJ26">
        <v>55.32</v>
      </c>
      <c r="AK26">
        <v>56.5</v>
      </c>
      <c r="AL26">
        <v>57.88</v>
      </c>
      <c r="AM26">
        <v>59.2</v>
      </c>
      <c r="AN26">
        <v>60.03</v>
      </c>
      <c r="AO26">
        <v>61.83</v>
      </c>
      <c r="AP26">
        <v>62.54</v>
      </c>
      <c r="AQ26">
        <v>64.28</v>
      </c>
      <c r="AR26">
        <v>66.52</v>
      </c>
      <c r="AS26">
        <v>69.540000000000006</v>
      </c>
      <c r="AT26">
        <v>74.16</v>
      </c>
      <c r="AU26">
        <v>79.45</v>
      </c>
    </row>
    <row r="27" spans="1:47">
      <c r="A27" s="6" t="s">
        <v>30</v>
      </c>
      <c r="B27" s="7">
        <v>39.200000000000003</v>
      </c>
      <c r="C27" s="8">
        <v>43.2</v>
      </c>
      <c r="D27" s="7">
        <v>46.4</v>
      </c>
      <c r="E27" s="8">
        <v>49</v>
      </c>
      <c r="F27" s="7">
        <v>49.9</v>
      </c>
      <c r="G27" s="8">
        <v>51.5</v>
      </c>
      <c r="H27" s="7">
        <v>51.8</v>
      </c>
      <c r="I27" s="8">
        <v>52.7</v>
      </c>
      <c r="J27" s="7">
        <v>53.9</v>
      </c>
      <c r="K27" s="8">
        <v>55.3</v>
      </c>
      <c r="L27" s="7">
        <v>56.5</v>
      </c>
      <c r="M27" s="8">
        <v>57.9</v>
      </c>
      <c r="N27" s="7">
        <v>59.4</v>
      </c>
      <c r="O27" s="8">
        <v>60.5</v>
      </c>
      <c r="P27" s="7">
        <v>62.6</v>
      </c>
      <c r="Q27" s="8">
        <v>62.8</v>
      </c>
      <c r="R27" s="7">
        <v>64.599999999999994</v>
      </c>
      <c r="S27" s="8">
        <v>67.400000000000006</v>
      </c>
      <c r="T27" s="7">
        <v>70.8</v>
      </c>
      <c r="U27" s="8">
        <v>76.400000000000006</v>
      </c>
      <c r="V27" s="9">
        <v>85.4</v>
      </c>
      <c r="Z27">
        <v>4</v>
      </c>
      <c r="AA27">
        <v>32.85</v>
      </c>
      <c r="AB27">
        <v>39.14</v>
      </c>
      <c r="AC27">
        <v>45</v>
      </c>
      <c r="AD27">
        <v>47.16</v>
      </c>
      <c r="AE27">
        <v>47.95</v>
      </c>
      <c r="AF27">
        <v>49</v>
      </c>
      <c r="AG27">
        <v>50.58</v>
      </c>
      <c r="AH27">
        <v>52.39</v>
      </c>
      <c r="AI27">
        <v>53.79</v>
      </c>
      <c r="AJ27">
        <v>55.34</v>
      </c>
      <c r="AK27">
        <v>56.5</v>
      </c>
      <c r="AL27">
        <v>57.88</v>
      </c>
      <c r="AM27">
        <v>59.22</v>
      </c>
      <c r="AN27">
        <v>60.04</v>
      </c>
      <c r="AO27">
        <v>61.86</v>
      </c>
      <c r="AP27">
        <v>62.56</v>
      </c>
      <c r="AQ27">
        <v>64.290000000000006</v>
      </c>
      <c r="AR27">
        <v>66.55</v>
      </c>
      <c r="AS27">
        <v>69.59</v>
      </c>
      <c r="AT27">
        <v>74.260000000000005</v>
      </c>
      <c r="AU27">
        <v>79.650000000000006</v>
      </c>
    </row>
    <row r="28" spans="1:47">
      <c r="A28" s="6" t="s">
        <v>22</v>
      </c>
      <c r="B28" s="7">
        <v>39.700000000000003</v>
      </c>
      <c r="C28" s="8">
        <v>43.5</v>
      </c>
      <c r="D28" s="7">
        <v>46.7</v>
      </c>
      <c r="E28" s="8">
        <v>49.4</v>
      </c>
      <c r="F28" s="7">
        <v>50.2</v>
      </c>
      <c r="G28" s="8">
        <v>51.7</v>
      </c>
      <c r="H28" s="7">
        <v>51.9</v>
      </c>
      <c r="I28" s="8">
        <v>52.8</v>
      </c>
      <c r="J28" s="7">
        <v>53.9</v>
      </c>
      <c r="K28" s="8">
        <v>55.2</v>
      </c>
      <c r="L28" s="7">
        <v>56.5</v>
      </c>
      <c r="M28" s="8">
        <v>57.9</v>
      </c>
      <c r="N28" s="7">
        <v>59.4</v>
      </c>
      <c r="O28" s="8">
        <v>60.6</v>
      </c>
      <c r="P28" s="7">
        <v>62.6</v>
      </c>
      <c r="Q28" s="8">
        <v>62.8</v>
      </c>
      <c r="R28" s="7">
        <v>64.7</v>
      </c>
      <c r="S28" s="8">
        <v>67.400000000000006</v>
      </c>
      <c r="T28" s="7">
        <v>70.8</v>
      </c>
      <c r="U28" s="8">
        <v>76.400000000000006</v>
      </c>
      <c r="V28" s="9">
        <v>85.8</v>
      </c>
      <c r="Z28">
        <v>4.08</v>
      </c>
      <c r="AA28">
        <v>32.99</v>
      </c>
      <c r="AB28">
        <v>39.17</v>
      </c>
      <c r="AC28">
        <v>44.99</v>
      </c>
      <c r="AD28">
        <v>47.16</v>
      </c>
      <c r="AE28">
        <v>47.95</v>
      </c>
      <c r="AF28">
        <v>49.02</v>
      </c>
      <c r="AG28">
        <v>50.59</v>
      </c>
      <c r="AH28">
        <v>52.4</v>
      </c>
      <c r="AI28">
        <v>53.8</v>
      </c>
      <c r="AJ28">
        <v>55.35</v>
      </c>
      <c r="AK28">
        <v>56.5</v>
      </c>
      <c r="AL28">
        <v>57.88</v>
      </c>
      <c r="AM28">
        <v>59.23</v>
      </c>
      <c r="AN28">
        <v>60.05</v>
      </c>
      <c r="AO28">
        <v>61.89</v>
      </c>
      <c r="AP28">
        <v>62.57</v>
      </c>
      <c r="AQ28">
        <v>64.3</v>
      </c>
      <c r="AR28">
        <v>66.58</v>
      </c>
      <c r="AS28">
        <v>69.650000000000006</v>
      </c>
      <c r="AT28">
        <v>74.349999999999994</v>
      </c>
      <c r="AU28">
        <v>79.84</v>
      </c>
    </row>
    <row r="29" spans="1:47">
      <c r="A29" s="6" t="s">
        <v>23</v>
      </c>
      <c r="B29" s="7">
        <v>40.1</v>
      </c>
      <c r="C29" s="8">
        <v>43.8</v>
      </c>
      <c r="D29" s="7">
        <v>46.9</v>
      </c>
      <c r="E29" s="8">
        <v>49.7</v>
      </c>
      <c r="F29" s="7">
        <v>50.6</v>
      </c>
      <c r="G29" s="8">
        <v>51.9</v>
      </c>
      <c r="H29" s="7">
        <v>52.1</v>
      </c>
      <c r="I29" s="8">
        <v>52.8</v>
      </c>
      <c r="J29" s="7">
        <v>53.9</v>
      </c>
      <c r="K29" s="8">
        <v>55.2</v>
      </c>
      <c r="L29" s="7">
        <v>56.5</v>
      </c>
      <c r="M29" s="8">
        <v>57.9</v>
      </c>
      <c r="N29" s="7">
        <v>59.4</v>
      </c>
      <c r="O29" s="8">
        <v>60.6</v>
      </c>
      <c r="P29" s="7">
        <v>62.6</v>
      </c>
      <c r="Q29" s="8">
        <v>62.8</v>
      </c>
      <c r="R29" s="7">
        <v>64.7</v>
      </c>
      <c r="S29" s="8">
        <v>67.400000000000006</v>
      </c>
      <c r="T29" s="7">
        <v>70.7</v>
      </c>
      <c r="U29" s="8">
        <v>76.400000000000006</v>
      </c>
      <c r="V29" s="9">
        <v>86.1</v>
      </c>
      <c r="Z29">
        <v>4.17</v>
      </c>
      <c r="AA29">
        <v>33.14</v>
      </c>
      <c r="AB29">
        <v>39.200000000000003</v>
      </c>
      <c r="AC29">
        <v>44.98</v>
      </c>
      <c r="AD29">
        <v>47.16</v>
      </c>
      <c r="AE29">
        <v>47.95</v>
      </c>
      <c r="AF29">
        <v>49.04</v>
      </c>
      <c r="AG29">
        <v>50.59</v>
      </c>
      <c r="AH29">
        <v>52.4</v>
      </c>
      <c r="AI29">
        <v>53.8</v>
      </c>
      <c r="AJ29">
        <v>55.36</v>
      </c>
      <c r="AK29">
        <v>56.5</v>
      </c>
      <c r="AL29">
        <v>57.88</v>
      </c>
      <c r="AM29">
        <v>59.24</v>
      </c>
      <c r="AN29">
        <v>60.06</v>
      </c>
      <c r="AO29">
        <v>61.91</v>
      </c>
      <c r="AP29">
        <v>62.58</v>
      </c>
      <c r="AQ29">
        <v>64.31</v>
      </c>
      <c r="AR29">
        <v>66.61</v>
      </c>
      <c r="AS29">
        <v>69.709999999999994</v>
      </c>
      <c r="AT29">
        <v>74.45</v>
      </c>
      <c r="AU29">
        <v>80.03</v>
      </c>
    </row>
    <row r="30" spans="1:47" ht="17" thickBot="1">
      <c r="A30" s="10" t="s">
        <v>24</v>
      </c>
      <c r="B30" s="11">
        <v>40.6</v>
      </c>
      <c r="C30" s="12">
        <v>44.1</v>
      </c>
      <c r="D30" s="11">
        <v>47</v>
      </c>
      <c r="E30" s="12">
        <v>49.9</v>
      </c>
      <c r="F30" s="11">
        <v>50.8</v>
      </c>
      <c r="G30" s="12">
        <v>52.1</v>
      </c>
      <c r="H30" s="11">
        <v>52.2</v>
      </c>
      <c r="I30" s="12">
        <v>52.8</v>
      </c>
      <c r="J30" s="11">
        <v>53.8</v>
      </c>
      <c r="K30" s="12">
        <v>55.1</v>
      </c>
      <c r="L30" s="11">
        <v>56.5</v>
      </c>
      <c r="M30" s="12">
        <v>57.9</v>
      </c>
      <c r="N30" s="11">
        <v>59.3</v>
      </c>
      <c r="O30" s="12">
        <v>60.7</v>
      </c>
      <c r="P30" s="11">
        <v>62.6</v>
      </c>
      <c r="Q30" s="12">
        <v>62.8</v>
      </c>
      <c r="R30" s="11">
        <v>64.8</v>
      </c>
      <c r="S30" s="12">
        <v>67.400000000000006</v>
      </c>
      <c r="T30" s="11">
        <v>70.7</v>
      </c>
      <c r="U30" s="12">
        <v>76.400000000000006</v>
      </c>
      <c r="V30" s="13">
        <v>86.3</v>
      </c>
      <c r="Z30">
        <v>4.25</v>
      </c>
      <c r="AA30">
        <v>33.29</v>
      </c>
      <c r="AB30">
        <v>39.24</v>
      </c>
      <c r="AC30">
        <v>44.98</v>
      </c>
      <c r="AD30">
        <v>47.17</v>
      </c>
      <c r="AE30">
        <v>47.96</v>
      </c>
      <c r="AF30">
        <v>49.07</v>
      </c>
      <c r="AG30">
        <v>50.6</v>
      </c>
      <c r="AH30">
        <v>52.41</v>
      </c>
      <c r="AI30">
        <v>53.81</v>
      </c>
      <c r="AJ30">
        <v>55.38</v>
      </c>
      <c r="AK30">
        <v>56.5</v>
      </c>
      <c r="AL30">
        <v>57.88</v>
      </c>
      <c r="AM30">
        <v>59.25</v>
      </c>
      <c r="AN30">
        <v>60.08</v>
      </c>
      <c r="AO30">
        <v>61.94</v>
      </c>
      <c r="AP30">
        <v>62.6</v>
      </c>
      <c r="AQ30">
        <v>64.319999999999993</v>
      </c>
      <c r="AR30">
        <v>66.64</v>
      </c>
      <c r="AS30">
        <v>69.760000000000005</v>
      </c>
      <c r="AT30">
        <v>74.540000000000006</v>
      </c>
      <c r="AU30">
        <v>80.209999999999994</v>
      </c>
    </row>
    <row r="31" spans="1:47">
      <c r="A31" s="6" t="s">
        <v>31</v>
      </c>
      <c r="B31" s="7">
        <v>40.9</v>
      </c>
      <c r="C31" s="8">
        <v>44.3</v>
      </c>
      <c r="D31" s="7">
        <v>47.1</v>
      </c>
      <c r="E31" s="8">
        <v>50.1</v>
      </c>
      <c r="F31" s="7">
        <v>51</v>
      </c>
      <c r="G31" s="8">
        <v>52.2</v>
      </c>
      <c r="H31" s="7">
        <v>52.2</v>
      </c>
      <c r="I31" s="8">
        <v>52.8</v>
      </c>
      <c r="J31" s="7">
        <v>53.8</v>
      </c>
      <c r="K31" s="8">
        <v>55</v>
      </c>
      <c r="L31" s="7">
        <v>56.5</v>
      </c>
      <c r="M31" s="8">
        <v>57.9</v>
      </c>
      <c r="N31" s="7">
        <v>59.3</v>
      </c>
      <c r="O31" s="8">
        <v>60.7</v>
      </c>
      <c r="P31" s="7">
        <v>62.6</v>
      </c>
      <c r="Q31" s="8">
        <v>62.7</v>
      </c>
      <c r="R31" s="7">
        <v>64.900000000000006</v>
      </c>
      <c r="S31" s="8">
        <v>67.5</v>
      </c>
      <c r="T31" s="7">
        <v>70.7</v>
      </c>
      <c r="U31" s="8">
        <v>76.3</v>
      </c>
      <c r="V31" s="9">
        <v>86.6</v>
      </c>
      <c r="Z31">
        <v>4.33</v>
      </c>
      <c r="AA31">
        <v>33.44</v>
      </c>
      <c r="AB31">
        <v>39.28</v>
      </c>
      <c r="AC31">
        <v>44.97</v>
      </c>
      <c r="AD31">
        <v>47.18</v>
      </c>
      <c r="AE31">
        <v>47.97</v>
      </c>
      <c r="AF31">
        <v>49.09</v>
      </c>
      <c r="AG31">
        <v>50.61</v>
      </c>
      <c r="AH31">
        <v>52.42</v>
      </c>
      <c r="AI31">
        <v>53.82</v>
      </c>
      <c r="AJ31">
        <v>55.39</v>
      </c>
      <c r="AK31">
        <v>56.5</v>
      </c>
      <c r="AL31">
        <v>57.88</v>
      </c>
      <c r="AM31">
        <v>59.27</v>
      </c>
      <c r="AN31">
        <v>60.09</v>
      </c>
      <c r="AO31">
        <v>61.97</v>
      </c>
      <c r="AP31">
        <v>62.61</v>
      </c>
      <c r="AQ31">
        <v>64.33</v>
      </c>
      <c r="AR31">
        <v>66.66</v>
      </c>
      <c r="AS31">
        <v>69.819999999999993</v>
      </c>
      <c r="AT31">
        <v>74.63</v>
      </c>
      <c r="AU31">
        <v>80.400000000000006</v>
      </c>
    </row>
    <row r="32" spans="1:47">
      <c r="A32" s="6" t="s">
        <v>22</v>
      </c>
      <c r="B32" s="7">
        <v>41.2</v>
      </c>
      <c r="C32" s="8">
        <v>44.5</v>
      </c>
      <c r="D32" s="7">
        <v>47.1</v>
      </c>
      <c r="E32" s="8">
        <v>50.2</v>
      </c>
      <c r="F32" s="7">
        <v>51.1</v>
      </c>
      <c r="G32" s="8">
        <v>52.2</v>
      </c>
      <c r="H32" s="7">
        <v>52.3</v>
      </c>
      <c r="I32" s="8">
        <v>52.8</v>
      </c>
      <c r="J32" s="7">
        <v>53.7</v>
      </c>
      <c r="K32" s="8">
        <v>54.8</v>
      </c>
      <c r="L32" s="7">
        <v>56.5</v>
      </c>
      <c r="M32" s="8">
        <v>57.9</v>
      </c>
      <c r="N32" s="7">
        <v>59.3</v>
      </c>
      <c r="O32" s="8">
        <v>60.7</v>
      </c>
      <c r="P32" s="7">
        <v>62.6</v>
      </c>
      <c r="Q32" s="8">
        <v>62.7</v>
      </c>
      <c r="R32" s="7">
        <v>64.900000000000006</v>
      </c>
      <c r="S32" s="8">
        <v>67.5</v>
      </c>
      <c r="T32" s="7">
        <v>70.599999999999994</v>
      </c>
      <c r="U32" s="8">
        <v>76.3</v>
      </c>
      <c r="V32" s="9">
        <v>86.8</v>
      </c>
      <c r="Z32">
        <v>4.42</v>
      </c>
      <c r="AA32">
        <v>33.590000000000003</v>
      </c>
      <c r="AB32">
        <v>39.32</v>
      </c>
      <c r="AC32">
        <v>44.97</v>
      </c>
      <c r="AD32">
        <v>47.18</v>
      </c>
      <c r="AE32">
        <v>47.98</v>
      </c>
      <c r="AF32">
        <v>49.12</v>
      </c>
      <c r="AG32">
        <v>50.63</v>
      </c>
      <c r="AH32">
        <v>52.43</v>
      </c>
      <c r="AI32">
        <v>53.82</v>
      </c>
      <c r="AJ32">
        <v>55.4</v>
      </c>
      <c r="AK32">
        <v>56.5</v>
      </c>
      <c r="AL32">
        <v>57.89</v>
      </c>
      <c r="AM32">
        <v>59.28</v>
      </c>
      <c r="AN32">
        <v>60.1</v>
      </c>
      <c r="AO32">
        <v>62</v>
      </c>
      <c r="AP32">
        <v>62.62</v>
      </c>
      <c r="AQ32">
        <v>64.33</v>
      </c>
      <c r="AR32">
        <v>66.69</v>
      </c>
      <c r="AS32">
        <v>69.87</v>
      </c>
      <c r="AT32">
        <v>74.709999999999994</v>
      </c>
      <c r="AU32">
        <v>80.58</v>
      </c>
    </row>
    <row r="33" spans="1:47">
      <c r="A33" s="6" t="s">
        <v>23</v>
      </c>
      <c r="B33" s="7">
        <v>41.5</v>
      </c>
      <c r="C33" s="8">
        <v>44.6</v>
      </c>
      <c r="D33" s="7">
        <v>47.1</v>
      </c>
      <c r="E33" s="8">
        <v>50.2</v>
      </c>
      <c r="F33" s="7">
        <v>51.1</v>
      </c>
      <c r="G33" s="8">
        <v>52.3</v>
      </c>
      <c r="H33" s="7">
        <v>52.3</v>
      </c>
      <c r="I33" s="8">
        <v>52.7</v>
      </c>
      <c r="J33" s="7">
        <v>53.6</v>
      </c>
      <c r="K33" s="8">
        <v>54.7</v>
      </c>
      <c r="L33" s="7">
        <v>56.5</v>
      </c>
      <c r="M33" s="8">
        <v>57.9</v>
      </c>
      <c r="N33" s="7">
        <v>59.2</v>
      </c>
      <c r="O33" s="8">
        <v>60.8</v>
      </c>
      <c r="P33" s="7">
        <v>62.6</v>
      </c>
      <c r="Q33" s="8">
        <v>62.7</v>
      </c>
      <c r="R33" s="7">
        <v>65</v>
      </c>
      <c r="S33" s="8">
        <v>67.5</v>
      </c>
      <c r="T33" s="7">
        <v>70.5</v>
      </c>
      <c r="U33" s="8">
        <v>76.2</v>
      </c>
      <c r="V33" s="9">
        <v>87</v>
      </c>
      <c r="Z33">
        <v>4.5</v>
      </c>
      <c r="AA33">
        <v>33.74</v>
      </c>
      <c r="AB33">
        <v>39.369999999999997</v>
      </c>
      <c r="AC33">
        <v>44.97</v>
      </c>
      <c r="AD33">
        <v>47.2</v>
      </c>
      <c r="AE33">
        <v>47.99</v>
      </c>
      <c r="AF33">
        <v>49.15</v>
      </c>
      <c r="AG33">
        <v>50.64</v>
      </c>
      <c r="AH33">
        <v>52.43</v>
      </c>
      <c r="AI33">
        <v>53.83</v>
      </c>
      <c r="AJ33">
        <v>55.41</v>
      </c>
      <c r="AK33">
        <v>56.5</v>
      </c>
      <c r="AL33">
        <v>57.89</v>
      </c>
      <c r="AM33">
        <v>59.29</v>
      </c>
      <c r="AN33">
        <v>60.11</v>
      </c>
      <c r="AO33">
        <v>62.02</v>
      </c>
      <c r="AP33">
        <v>62.63</v>
      </c>
      <c r="AQ33">
        <v>64.34</v>
      </c>
      <c r="AR33">
        <v>66.72</v>
      </c>
      <c r="AS33">
        <v>69.92</v>
      </c>
      <c r="AT33">
        <v>74.8</v>
      </c>
      <c r="AU33">
        <v>80.760000000000005</v>
      </c>
    </row>
    <row r="34" spans="1:47" ht="17" thickBot="1">
      <c r="A34" s="10" t="s">
        <v>24</v>
      </c>
      <c r="B34" s="11">
        <v>41.8</v>
      </c>
      <c r="C34" s="12">
        <v>44.7</v>
      </c>
      <c r="D34" s="11">
        <v>47.1</v>
      </c>
      <c r="E34" s="12">
        <v>50.1</v>
      </c>
      <c r="F34" s="11">
        <v>51.1</v>
      </c>
      <c r="G34" s="12">
        <v>52.3</v>
      </c>
      <c r="H34" s="11">
        <v>52.3</v>
      </c>
      <c r="I34" s="12">
        <v>52.7</v>
      </c>
      <c r="J34" s="11">
        <v>53.5</v>
      </c>
      <c r="K34" s="12">
        <v>54.6</v>
      </c>
      <c r="L34" s="11">
        <v>56.5</v>
      </c>
      <c r="M34" s="12">
        <v>57.9</v>
      </c>
      <c r="N34" s="11">
        <v>59.2</v>
      </c>
      <c r="O34" s="12">
        <v>60.8</v>
      </c>
      <c r="P34" s="11">
        <v>62.6</v>
      </c>
      <c r="Q34" s="12">
        <v>62.6</v>
      </c>
      <c r="R34" s="11">
        <v>65.099999999999994</v>
      </c>
      <c r="S34" s="12">
        <v>67.5</v>
      </c>
      <c r="T34" s="11">
        <v>70.400000000000006</v>
      </c>
      <c r="U34" s="12">
        <v>76</v>
      </c>
      <c r="V34" s="13">
        <v>87.2</v>
      </c>
      <c r="Z34">
        <v>4.58</v>
      </c>
      <c r="AA34">
        <v>33.9</v>
      </c>
      <c r="AB34">
        <v>39.43</v>
      </c>
      <c r="AC34">
        <v>44.98</v>
      </c>
      <c r="AD34">
        <v>47.21</v>
      </c>
      <c r="AE34">
        <v>48</v>
      </c>
      <c r="AF34">
        <v>49.19</v>
      </c>
      <c r="AG34">
        <v>50.65</v>
      </c>
      <c r="AH34">
        <v>52.44</v>
      </c>
      <c r="AI34">
        <v>53.83</v>
      </c>
      <c r="AJ34">
        <v>55.42</v>
      </c>
      <c r="AK34">
        <v>56.5</v>
      </c>
      <c r="AL34">
        <v>57.89</v>
      </c>
      <c r="AM34">
        <v>59.3</v>
      </c>
      <c r="AN34">
        <v>60.12</v>
      </c>
      <c r="AO34">
        <v>62.05</v>
      </c>
      <c r="AP34">
        <v>62.64</v>
      </c>
      <c r="AQ34">
        <v>64.34</v>
      </c>
      <c r="AR34">
        <v>66.739999999999995</v>
      </c>
      <c r="AS34">
        <v>69.97</v>
      </c>
      <c r="AT34">
        <v>74.88</v>
      </c>
      <c r="AU34">
        <v>80.94</v>
      </c>
    </row>
    <row r="35" spans="1:47">
      <c r="A35" s="6" t="s">
        <v>32</v>
      </c>
      <c r="B35" s="7">
        <v>41.9</v>
      </c>
      <c r="C35" s="8">
        <v>44.7</v>
      </c>
      <c r="D35" s="7">
        <v>47</v>
      </c>
      <c r="E35" s="8">
        <v>49.9</v>
      </c>
      <c r="F35" s="7">
        <v>50.9</v>
      </c>
      <c r="G35" s="8">
        <v>52.3</v>
      </c>
      <c r="H35" s="7">
        <v>52.3</v>
      </c>
      <c r="I35" s="8">
        <v>52.6</v>
      </c>
      <c r="J35" s="7">
        <v>53.4</v>
      </c>
      <c r="K35" s="8">
        <v>54.4</v>
      </c>
      <c r="L35" s="7">
        <v>56.5</v>
      </c>
      <c r="M35" s="8">
        <v>58</v>
      </c>
      <c r="N35" s="7">
        <v>59.2</v>
      </c>
      <c r="O35" s="8">
        <v>60.9</v>
      </c>
      <c r="P35" s="7">
        <v>62.5</v>
      </c>
      <c r="Q35" s="8">
        <v>62.6</v>
      </c>
      <c r="R35" s="7">
        <v>65.2</v>
      </c>
      <c r="S35" s="8">
        <v>67.5</v>
      </c>
      <c r="T35" s="7">
        <v>70.3</v>
      </c>
      <c r="U35" s="8">
        <v>75.900000000000006</v>
      </c>
      <c r="V35" s="9">
        <v>87.3</v>
      </c>
      <c r="Z35">
        <v>4.67</v>
      </c>
      <c r="AA35">
        <v>34.049999999999997</v>
      </c>
      <c r="AB35">
        <v>39.49</v>
      </c>
      <c r="AC35">
        <v>44.98</v>
      </c>
      <c r="AD35">
        <v>47.23</v>
      </c>
      <c r="AE35">
        <v>48.02</v>
      </c>
      <c r="AF35">
        <v>49.22</v>
      </c>
      <c r="AG35">
        <v>50.67</v>
      </c>
      <c r="AH35">
        <v>52.45</v>
      </c>
      <c r="AI35">
        <v>53.84</v>
      </c>
      <c r="AJ35">
        <v>55.43</v>
      </c>
      <c r="AK35">
        <v>56.5</v>
      </c>
      <c r="AL35">
        <v>57.89</v>
      </c>
      <c r="AM35">
        <v>59.31</v>
      </c>
      <c r="AN35">
        <v>60.14</v>
      </c>
      <c r="AO35">
        <v>62.07</v>
      </c>
      <c r="AP35">
        <v>62.66</v>
      </c>
      <c r="AQ35">
        <v>64.349999999999994</v>
      </c>
      <c r="AR35">
        <v>66.77</v>
      </c>
      <c r="AS35">
        <v>70.02</v>
      </c>
      <c r="AT35">
        <v>74.959999999999994</v>
      </c>
      <c r="AU35">
        <v>81.11</v>
      </c>
    </row>
    <row r="36" spans="1:47">
      <c r="A36" s="6" t="s">
        <v>22</v>
      </c>
      <c r="B36" s="7">
        <v>42.1</v>
      </c>
      <c r="C36" s="8">
        <v>44.7</v>
      </c>
      <c r="D36" s="7">
        <v>46.8</v>
      </c>
      <c r="E36" s="8">
        <v>49.7</v>
      </c>
      <c r="F36" s="7">
        <v>50.7</v>
      </c>
      <c r="G36" s="8">
        <v>52.2</v>
      </c>
      <c r="H36" s="7">
        <v>52.2</v>
      </c>
      <c r="I36" s="8">
        <v>52.5</v>
      </c>
      <c r="J36" s="7">
        <v>53.2</v>
      </c>
      <c r="K36" s="8">
        <v>54.2</v>
      </c>
      <c r="L36" s="7">
        <v>56.5</v>
      </c>
      <c r="M36" s="8">
        <v>58</v>
      </c>
      <c r="N36" s="7">
        <v>59.1</v>
      </c>
      <c r="O36" s="8">
        <v>60.9</v>
      </c>
      <c r="P36" s="7">
        <v>62.5</v>
      </c>
      <c r="Q36" s="8">
        <v>62.6</v>
      </c>
      <c r="R36" s="7">
        <v>65.3</v>
      </c>
      <c r="S36" s="8">
        <v>67.5</v>
      </c>
      <c r="T36" s="7">
        <v>70.099999999999994</v>
      </c>
      <c r="U36" s="8">
        <v>75.7</v>
      </c>
      <c r="V36" s="9">
        <v>87.4</v>
      </c>
      <c r="Z36">
        <v>4.75</v>
      </c>
      <c r="AA36">
        <v>34.200000000000003</v>
      </c>
      <c r="AB36">
        <v>39.549999999999997</v>
      </c>
      <c r="AC36">
        <v>44.99</v>
      </c>
      <c r="AD36">
        <v>47.25</v>
      </c>
      <c r="AE36">
        <v>48.04</v>
      </c>
      <c r="AF36">
        <v>49.26</v>
      </c>
      <c r="AG36">
        <v>50.68</v>
      </c>
      <c r="AH36">
        <v>52.46</v>
      </c>
      <c r="AI36">
        <v>53.84</v>
      </c>
      <c r="AJ36">
        <v>55.43</v>
      </c>
      <c r="AK36">
        <v>56.5</v>
      </c>
      <c r="AL36">
        <v>57.89</v>
      </c>
      <c r="AM36">
        <v>59.32</v>
      </c>
      <c r="AN36">
        <v>60.15</v>
      </c>
      <c r="AO36">
        <v>62.1</v>
      </c>
      <c r="AP36">
        <v>62.67</v>
      </c>
      <c r="AQ36">
        <v>64.349999999999994</v>
      </c>
      <c r="AR36">
        <v>66.790000000000006</v>
      </c>
      <c r="AS36">
        <v>70.069999999999993</v>
      </c>
      <c r="AT36">
        <v>75.040000000000006</v>
      </c>
      <c r="AU36">
        <v>81.290000000000006</v>
      </c>
    </row>
    <row r="37" spans="1:47">
      <c r="A37" s="6" t="s">
        <v>23</v>
      </c>
      <c r="B37" s="7">
        <v>42.2</v>
      </c>
      <c r="C37" s="8">
        <v>44.6</v>
      </c>
      <c r="D37" s="7">
        <v>46.6</v>
      </c>
      <c r="E37" s="8">
        <v>49.4</v>
      </c>
      <c r="F37" s="7">
        <v>50.3</v>
      </c>
      <c r="G37" s="8">
        <v>52.1</v>
      </c>
      <c r="H37" s="7">
        <v>52.2</v>
      </c>
      <c r="I37" s="8">
        <v>52.4</v>
      </c>
      <c r="J37" s="7">
        <v>53.1</v>
      </c>
      <c r="K37" s="8">
        <v>54</v>
      </c>
      <c r="L37" s="7">
        <v>56.5</v>
      </c>
      <c r="M37" s="8">
        <v>58</v>
      </c>
      <c r="N37" s="7">
        <v>59</v>
      </c>
      <c r="O37" s="8">
        <v>61</v>
      </c>
      <c r="P37" s="7">
        <v>62.4</v>
      </c>
      <c r="Q37" s="8">
        <v>62.5</v>
      </c>
      <c r="R37" s="7">
        <v>65.400000000000006</v>
      </c>
      <c r="S37" s="8">
        <v>67.5</v>
      </c>
      <c r="T37" s="7">
        <v>69.900000000000006</v>
      </c>
      <c r="U37" s="8">
        <v>75.5</v>
      </c>
      <c r="V37" s="9">
        <v>87.5</v>
      </c>
      <c r="Z37">
        <v>4.83</v>
      </c>
      <c r="AA37">
        <v>34.36</v>
      </c>
      <c r="AB37">
        <v>39.619999999999997</v>
      </c>
      <c r="AC37">
        <v>45</v>
      </c>
      <c r="AD37">
        <v>47.27</v>
      </c>
      <c r="AE37">
        <v>48.07</v>
      </c>
      <c r="AF37">
        <v>49.3</v>
      </c>
      <c r="AG37">
        <v>50.7</v>
      </c>
      <c r="AH37">
        <v>52.47</v>
      </c>
      <c r="AI37">
        <v>53.85</v>
      </c>
      <c r="AJ37">
        <v>55.44</v>
      </c>
      <c r="AK37">
        <v>56.5</v>
      </c>
      <c r="AL37">
        <v>57.89</v>
      </c>
      <c r="AM37">
        <v>59.33</v>
      </c>
      <c r="AN37">
        <v>60.16</v>
      </c>
      <c r="AO37">
        <v>62.12</v>
      </c>
      <c r="AP37">
        <v>62.68</v>
      </c>
      <c r="AQ37">
        <v>64.36</v>
      </c>
      <c r="AR37">
        <v>66.819999999999993</v>
      </c>
      <c r="AS37">
        <v>70.11</v>
      </c>
      <c r="AT37">
        <v>75.12</v>
      </c>
      <c r="AU37">
        <v>81.459999999999994</v>
      </c>
    </row>
    <row r="38" spans="1:47" ht="17" thickBot="1">
      <c r="A38" s="10" t="s">
        <v>24</v>
      </c>
      <c r="B38" s="11">
        <v>42.2</v>
      </c>
      <c r="C38" s="12">
        <v>44.5</v>
      </c>
      <c r="D38" s="11">
        <v>46.3</v>
      </c>
      <c r="E38" s="12">
        <v>49</v>
      </c>
      <c r="F38" s="11">
        <v>49.9</v>
      </c>
      <c r="G38" s="12">
        <v>52</v>
      </c>
      <c r="H38" s="11">
        <v>52.1</v>
      </c>
      <c r="I38" s="12">
        <v>52.3</v>
      </c>
      <c r="J38" s="11">
        <v>52.9</v>
      </c>
      <c r="K38" s="12">
        <v>53.8</v>
      </c>
      <c r="L38" s="11">
        <v>56.5</v>
      </c>
      <c r="M38" s="12">
        <v>58</v>
      </c>
      <c r="N38" s="11">
        <v>59</v>
      </c>
      <c r="O38" s="12">
        <v>61</v>
      </c>
      <c r="P38" s="11">
        <v>62.4</v>
      </c>
      <c r="Q38" s="12">
        <v>62.4</v>
      </c>
      <c r="R38" s="11">
        <v>65.5</v>
      </c>
      <c r="S38" s="12">
        <v>67.5</v>
      </c>
      <c r="T38" s="11">
        <v>69.8</v>
      </c>
      <c r="U38" s="12">
        <v>75.3</v>
      </c>
      <c r="V38" s="13">
        <v>87.5</v>
      </c>
      <c r="Z38">
        <v>4.92</v>
      </c>
      <c r="AA38">
        <v>34.51</v>
      </c>
      <c r="AB38">
        <v>39.69</v>
      </c>
      <c r="AC38">
        <v>45.01</v>
      </c>
      <c r="AD38">
        <v>47.29</v>
      </c>
      <c r="AE38">
        <v>48.09</v>
      </c>
      <c r="AF38">
        <v>49.35</v>
      </c>
      <c r="AG38">
        <v>50.72</v>
      </c>
      <c r="AH38">
        <v>52.47</v>
      </c>
      <c r="AI38">
        <v>53.85</v>
      </c>
      <c r="AJ38">
        <v>55.45</v>
      </c>
      <c r="AK38">
        <v>56.5</v>
      </c>
      <c r="AL38">
        <v>57.89</v>
      </c>
      <c r="AM38">
        <v>59.34</v>
      </c>
      <c r="AN38">
        <v>60.17</v>
      </c>
      <c r="AO38">
        <v>62.15</v>
      </c>
      <c r="AP38">
        <v>62.69</v>
      </c>
      <c r="AQ38">
        <v>64.36</v>
      </c>
      <c r="AR38">
        <v>66.84</v>
      </c>
      <c r="AS38">
        <v>70.150000000000006</v>
      </c>
      <c r="AT38">
        <v>75.19</v>
      </c>
      <c r="AU38">
        <v>81.62</v>
      </c>
    </row>
    <row r="39" spans="1:47">
      <c r="A39" s="6" t="s">
        <v>33</v>
      </c>
      <c r="B39" s="7">
        <v>42.2</v>
      </c>
      <c r="C39" s="8">
        <v>44.3</v>
      </c>
      <c r="D39" s="7">
        <v>46</v>
      </c>
      <c r="E39" s="8">
        <v>48.5</v>
      </c>
      <c r="F39" s="7">
        <v>49.4</v>
      </c>
      <c r="G39" s="8">
        <v>51.8</v>
      </c>
      <c r="H39" s="7">
        <v>51.9</v>
      </c>
      <c r="I39" s="8">
        <v>52.2</v>
      </c>
      <c r="J39" s="7">
        <v>52.7</v>
      </c>
      <c r="K39" s="8">
        <v>53.6</v>
      </c>
      <c r="L39" s="7">
        <v>56.5</v>
      </c>
      <c r="M39" s="8">
        <v>58</v>
      </c>
      <c r="N39" s="7">
        <v>58.9</v>
      </c>
      <c r="O39" s="8">
        <v>61.1</v>
      </c>
      <c r="P39" s="7">
        <v>62.3</v>
      </c>
      <c r="Q39" s="8">
        <v>62.4</v>
      </c>
      <c r="R39" s="7">
        <v>65.7</v>
      </c>
      <c r="S39" s="8">
        <v>67.5</v>
      </c>
      <c r="T39" s="7">
        <v>69.599999999999994</v>
      </c>
      <c r="U39" s="8">
        <v>75</v>
      </c>
      <c r="V39" s="9">
        <v>87.6</v>
      </c>
      <c r="Z39">
        <v>5</v>
      </c>
      <c r="AA39">
        <v>34.67</v>
      </c>
      <c r="AB39">
        <v>39.770000000000003</v>
      </c>
      <c r="AC39">
        <v>45.03</v>
      </c>
      <c r="AD39">
        <v>47.32</v>
      </c>
      <c r="AE39">
        <v>48.12</v>
      </c>
      <c r="AF39">
        <v>49.39</v>
      </c>
      <c r="AG39">
        <v>50.74</v>
      </c>
      <c r="AH39">
        <v>52.48</v>
      </c>
      <c r="AI39">
        <v>53.86</v>
      </c>
      <c r="AJ39">
        <v>55.45</v>
      </c>
      <c r="AK39">
        <v>56.5</v>
      </c>
      <c r="AL39">
        <v>57.89</v>
      </c>
      <c r="AM39">
        <v>59.34</v>
      </c>
      <c r="AN39">
        <v>60.18</v>
      </c>
      <c r="AO39">
        <v>62.17</v>
      </c>
      <c r="AP39">
        <v>62.7</v>
      </c>
      <c r="AQ39">
        <v>64.36</v>
      </c>
      <c r="AR39">
        <v>66.87</v>
      </c>
      <c r="AS39">
        <v>70.2</v>
      </c>
      <c r="AT39">
        <v>75.260000000000005</v>
      </c>
      <c r="AU39">
        <v>81.790000000000006</v>
      </c>
    </row>
    <row r="40" spans="1:47">
      <c r="A40" s="6" t="s">
        <v>22</v>
      </c>
      <c r="B40" s="7">
        <v>42.2</v>
      </c>
      <c r="C40" s="8">
        <v>44</v>
      </c>
      <c r="D40" s="7">
        <v>45.6</v>
      </c>
      <c r="E40" s="8">
        <v>48</v>
      </c>
      <c r="F40" s="7">
        <v>48.8</v>
      </c>
      <c r="G40" s="8">
        <v>51.6</v>
      </c>
      <c r="H40" s="7">
        <v>51.8</v>
      </c>
      <c r="I40" s="8">
        <v>52</v>
      </c>
      <c r="J40" s="7">
        <v>52.5</v>
      </c>
      <c r="K40" s="8">
        <v>53.4</v>
      </c>
      <c r="L40" s="7">
        <v>56.5</v>
      </c>
      <c r="M40" s="8">
        <v>58</v>
      </c>
      <c r="N40" s="7">
        <v>58.8</v>
      </c>
      <c r="O40" s="8">
        <v>61.1</v>
      </c>
      <c r="P40" s="7">
        <v>62.3</v>
      </c>
      <c r="Q40" s="8">
        <v>62.3</v>
      </c>
      <c r="R40" s="7">
        <v>65.8</v>
      </c>
      <c r="S40" s="8">
        <v>67.400000000000006</v>
      </c>
      <c r="T40" s="7">
        <v>69.400000000000006</v>
      </c>
      <c r="U40" s="8">
        <v>74.7</v>
      </c>
      <c r="V40" s="9">
        <v>87.6</v>
      </c>
      <c r="Z40">
        <v>5.08</v>
      </c>
      <c r="AA40">
        <v>34.82</v>
      </c>
      <c r="AB40">
        <v>39.85</v>
      </c>
      <c r="AC40">
        <v>45.05</v>
      </c>
      <c r="AD40">
        <v>47.35</v>
      </c>
      <c r="AE40">
        <v>48.15</v>
      </c>
      <c r="AF40">
        <v>49.44</v>
      </c>
      <c r="AG40">
        <v>50.76</v>
      </c>
      <c r="AH40">
        <v>52.49</v>
      </c>
      <c r="AI40">
        <v>53.86</v>
      </c>
      <c r="AJ40">
        <v>55.46</v>
      </c>
      <c r="AK40">
        <v>56.5</v>
      </c>
      <c r="AL40">
        <v>57.89</v>
      </c>
      <c r="AM40">
        <v>59.35</v>
      </c>
      <c r="AN40">
        <v>60.2</v>
      </c>
      <c r="AO40">
        <v>62.19</v>
      </c>
      <c r="AP40">
        <v>62.7</v>
      </c>
      <c r="AQ40">
        <v>64.36</v>
      </c>
      <c r="AR40">
        <v>66.89</v>
      </c>
      <c r="AS40">
        <v>70.239999999999995</v>
      </c>
      <c r="AT40">
        <v>75.33</v>
      </c>
      <c r="AU40">
        <v>81.95</v>
      </c>
    </row>
    <row r="41" spans="1:47">
      <c r="A41" s="6" t="s">
        <v>23</v>
      </c>
      <c r="B41" s="7">
        <v>42.1</v>
      </c>
      <c r="C41" s="8">
        <v>43.7</v>
      </c>
      <c r="D41" s="7">
        <v>45.2</v>
      </c>
      <c r="E41" s="8">
        <v>47.4</v>
      </c>
      <c r="F41" s="7">
        <v>48.1</v>
      </c>
      <c r="G41" s="8">
        <v>51.3</v>
      </c>
      <c r="H41" s="7">
        <v>51.6</v>
      </c>
      <c r="I41" s="8">
        <v>51.8</v>
      </c>
      <c r="J41" s="7">
        <v>52.2</v>
      </c>
      <c r="K41" s="8">
        <v>53.1</v>
      </c>
      <c r="L41" s="7">
        <v>56.5</v>
      </c>
      <c r="M41" s="8">
        <v>58</v>
      </c>
      <c r="N41" s="7">
        <v>58.8</v>
      </c>
      <c r="O41" s="8">
        <v>61.2</v>
      </c>
      <c r="P41" s="7">
        <v>62.2</v>
      </c>
      <c r="Q41" s="8">
        <v>62.3</v>
      </c>
      <c r="R41" s="7">
        <v>65.900000000000006</v>
      </c>
      <c r="S41" s="8">
        <v>67.400000000000006</v>
      </c>
      <c r="T41" s="7">
        <v>69.099999999999994</v>
      </c>
      <c r="U41" s="8">
        <v>74.400000000000006</v>
      </c>
      <c r="V41" s="9">
        <v>87.5</v>
      </c>
      <c r="Z41">
        <v>5.17</v>
      </c>
      <c r="AA41">
        <v>34.979999999999997</v>
      </c>
      <c r="AB41">
        <v>39.93</v>
      </c>
      <c r="AC41">
        <v>45.07</v>
      </c>
      <c r="AD41">
        <v>47.38</v>
      </c>
      <c r="AE41">
        <v>48.18</v>
      </c>
      <c r="AF41">
        <v>49.49</v>
      </c>
      <c r="AG41">
        <v>50.79</v>
      </c>
      <c r="AH41">
        <v>52.5</v>
      </c>
      <c r="AI41">
        <v>53.87</v>
      </c>
      <c r="AJ41">
        <v>55.46</v>
      </c>
      <c r="AK41">
        <v>56.5</v>
      </c>
      <c r="AL41">
        <v>57.89</v>
      </c>
      <c r="AM41">
        <v>59.36</v>
      </c>
      <c r="AN41">
        <v>60.21</v>
      </c>
      <c r="AO41">
        <v>62.21</v>
      </c>
      <c r="AP41">
        <v>62.71</v>
      </c>
      <c r="AQ41">
        <v>64.36</v>
      </c>
      <c r="AR41">
        <v>66.91</v>
      </c>
      <c r="AS41">
        <v>70.28</v>
      </c>
      <c r="AT41">
        <v>75.400000000000006</v>
      </c>
      <c r="AU41">
        <v>82.11</v>
      </c>
    </row>
    <row r="42" spans="1:47" ht="17" thickBot="1">
      <c r="A42" s="10" t="s">
        <v>24</v>
      </c>
      <c r="B42" s="11">
        <v>42</v>
      </c>
      <c r="C42" s="12">
        <v>43.4</v>
      </c>
      <c r="D42" s="11">
        <v>44.7</v>
      </c>
      <c r="E42" s="12">
        <v>46.7</v>
      </c>
      <c r="F42" s="11">
        <v>47.4</v>
      </c>
      <c r="G42" s="12">
        <v>51</v>
      </c>
      <c r="H42" s="11">
        <v>51.4</v>
      </c>
      <c r="I42" s="12">
        <v>51.6</v>
      </c>
      <c r="J42" s="11">
        <v>52</v>
      </c>
      <c r="K42" s="12">
        <v>52.8</v>
      </c>
      <c r="L42" s="11">
        <v>56.5</v>
      </c>
      <c r="M42" s="12">
        <v>58</v>
      </c>
      <c r="N42" s="11">
        <v>58.7</v>
      </c>
      <c r="O42" s="12">
        <v>61.2</v>
      </c>
      <c r="P42" s="11">
        <v>62.1</v>
      </c>
      <c r="Q42" s="12">
        <v>62.2</v>
      </c>
      <c r="R42" s="11">
        <v>66.099999999999994</v>
      </c>
      <c r="S42" s="12">
        <v>67.400000000000006</v>
      </c>
      <c r="T42" s="11">
        <v>68.900000000000006</v>
      </c>
      <c r="U42" s="12">
        <v>74.099999999999994</v>
      </c>
      <c r="V42" s="13">
        <v>87.5</v>
      </c>
      <c r="Z42">
        <v>5.25</v>
      </c>
      <c r="AA42">
        <v>35.14</v>
      </c>
      <c r="AB42">
        <v>40.020000000000003</v>
      </c>
      <c r="AC42">
        <v>45.09</v>
      </c>
      <c r="AD42">
        <v>47.42</v>
      </c>
      <c r="AE42">
        <v>48.22</v>
      </c>
      <c r="AF42">
        <v>49.55</v>
      </c>
      <c r="AG42">
        <v>50.81</v>
      </c>
      <c r="AH42">
        <v>52.51</v>
      </c>
      <c r="AI42">
        <v>53.87</v>
      </c>
      <c r="AJ42">
        <v>55.46</v>
      </c>
      <c r="AK42">
        <v>56.5</v>
      </c>
      <c r="AL42">
        <v>57.89</v>
      </c>
      <c r="AM42">
        <v>59.37</v>
      </c>
      <c r="AN42">
        <v>60.22</v>
      </c>
      <c r="AO42">
        <v>62.23</v>
      </c>
      <c r="AP42">
        <v>62.72</v>
      </c>
      <c r="AQ42">
        <v>64.37</v>
      </c>
      <c r="AR42">
        <v>66.94</v>
      </c>
      <c r="AS42">
        <v>70.31</v>
      </c>
      <c r="AT42">
        <v>75.47</v>
      </c>
      <c r="AU42">
        <v>82.27</v>
      </c>
    </row>
    <row r="43" spans="1:47" ht="17" thickBot="1">
      <c r="A43" s="10" t="s">
        <v>34</v>
      </c>
      <c r="B43" s="11">
        <v>41.8</v>
      </c>
      <c r="C43" s="12">
        <v>43</v>
      </c>
      <c r="D43" s="11">
        <v>44.2</v>
      </c>
      <c r="E43" s="12">
        <v>45.9</v>
      </c>
      <c r="F43" s="11">
        <v>46.5</v>
      </c>
      <c r="G43" s="12">
        <v>50.7</v>
      </c>
      <c r="H43" s="11">
        <v>51.2</v>
      </c>
      <c r="I43" s="12">
        <v>51.4</v>
      </c>
      <c r="J43" s="11">
        <v>51.7</v>
      </c>
      <c r="K43" s="12">
        <v>52.5</v>
      </c>
      <c r="L43" s="11">
        <v>56.5</v>
      </c>
      <c r="M43" s="12">
        <v>58</v>
      </c>
      <c r="N43" s="11">
        <v>58.6</v>
      </c>
      <c r="O43" s="12">
        <v>61.3</v>
      </c>
      <c r="P43" s="11">
        <v>62</v>
      </c>
      <c r="Q43" s="12">
        <v>62.1</v>
      </c>
      <c r="R43" s="11">
        <v>66.2</v>
      </c>
      <c r="S43" s="12">
        <v>67.3</v>
      </c>
      <c r="T43" s="11">
        <v>68.599999999999994</v>
      </c>
      <c r="U43" s="12">
        <v>73.7</v>
      </c>
      <c r="V43" s="13">
        <v>87.4</v>
      </c>
      <c r="Z43">
        <v>5.33</v>
      </c>
      <c r="AA43">
        <v>35.299999999999997</v>
      </c>
      <c r="AB43">
        <v>40.11</v>
      </c>
      <c r="AC43">
        <v>45.12</v>
      </c>
      <c r="AD43">
        <v>47.45</v>
      </c>
      <c r="AE43">
        <v>48.26</v>
      </c>
      <c r="AF43">
        <v>49.61</v>
      </c>
      <c r="AG43">
        <v>50.84</v>
      </c>
      <c r="AH43">
        <v>52.52</v>
      </c>
      <c r="AI43">
        <v>53.87</v>
      </c>
      <c r="AJ43">
        <v>55.46</v>
      </c>
      <c r="AK43">
        <v>56.5</v>
      </c>
      <c r="AL43">
        <v>57.89</v>
      </c>
      <c r="AM43">
        <v>59.37</v>
      </c>
      <c r="AN43">
        <v>60.23</v>
      </c>
      <c r="AO43">
        <v>62.25</v>
      </c>
      <c r="AP43">
        <v>62.73</v>
      </c>
      <c r="AQ43">
        <v>64.37</v>
      </c>
      <c r="AR43">
        <v>66.959999999999994</v>
      </c>
      <c r="AS43">
        <v>70.349999999999994</v>
      </c>
      <c r="AT43">
        <v>75.53</v>
      </c>
      <c r="AU43">
        <v>82.43</v>
      </c>
    </row>
    <row r="44" spans="1:47">
      <c r="Z44">
        <v>5.42</v>
      </c>
      <c r="AA44">
        <v>35.450000000000003</v>
      </c>
      <c r="AB44">
        <v>40.21</v>
      </c>
      <c r="AC44">
        <v>45.14</v>
      </c>
      <c r="AD44">
        <v>47.49</v>
      </c>
      <c r="AE44">
        <v>48.3</v>
      </c>
      <c r="AF44">
        <v>49.66</v>
      </c>
      <c r="AG44">
        <v>50.86</v>
      </c>
      <c r="AH44">
        <v>52.52</v>
      </c>
      <c r="AI44">
        <v>53.88</v>
      </c>
      <c r="AJ44">
        <v>55.47</v>
      </c>
      <c r="AK44">
        <v>56.5</v>
      </c>
      <c r="AL44">
        <v>57.89</v>
      </c>
      <c r="AM44">
        <v>59.38</v>
      </c>
      <c r="AN44">
        <v>60.24</v>
      </c>
      <c r="AO44">
        <v>62.27</v>
      </c>
      <c r="AP44">
        <v>62.74</v>
      </c>
      <c r="AQ44">
        <v>64.37</v>
      </c>
      <c r="AR44">
        <v>66.98</v>
      </c>
      <c r="AS44">
        <v>70.38</v>
      </c>
      <c r="AT44">
        <v>75.59</v>
      </c>
      <c r="AU44">
        <v>82.58</v>
      </c>
    </row>
    <row r="45" spans="1:47">
      <c r="Z45">
        <v>5.5</v>
      </c>
      <c r="AA45">
        <v>35.61</v>
      </c>
      <c r="AB45">
        <v>40.31</v>
      </c>
      <c r="AC45">
        <v>45.17</v>
      </c>
      <c r="AD45">
        <v>47.54</v>
      </c>
      <c r="AE45">
        <v>48.34</v>
      </c>
      <c r="AF45">
        <v>49.73</v>
      </c>
      <c r="AG45">
        <v>50.89</v>
      </c>
      <c r="AH45">
        <v>52.53</v>
      </c>
      <c r="AI45">
        <v>53.88</v>
      </c>
      <c r="AJ45">
        <v>55.47</v>
      </c>
      <c r="AK45">
        <v>56.5</v>
      </c>
      <c r="AL45">
        <v>57.89</v>
      </c>
      <c r="AM45">
        <v>59.38</v>
      </c>
      <c r="AN45">
        <v>60.26</v>
      </c>
      <c r="AO45">
        <v>62.29</v>
      </c>
      <c r="AP45">
        <v>62.74</v>
      </c>
      <c r="AQ45">
        <v>64.38</v>
      </c>
      <c r="AR45">
        <v>67</v>
      </c>
      <c r="AS45">
        <v>70.42</v>
      </c>
      <c r="AT45">
        <v>75.650000000000006</v>
      </c>
      <c r="AU45">
        <v>82.73</v>
      </c>
    </row>
    <row r="46" spans="1:47">
      <c r="Z46">
        <v>5.58</v>
      </c>
      <c r="AA46">
        <v>35.770000000000003</v>
      </c>
      <c r="AB46">
        <v>40.42</v>
      </c>
      <c r="AC46">
        <v>45.21</v>
      </c>
      <c r="AD46">
        <v>47.58</v>
      </c>
      <c r="AE46">
        <v>48.39</v>
      </c>
      <c r="AF46">
        <v>49.79</v>
      </c>
      <c r="AG46">
        <v>50.92</v>
      </c>
      <c r="AH46">
        <v>52.54</v>
      </c>
      <c r="AI46">
        <v>53.88</v>
      </c>
      <c r="AJ46">
        <v>55.47</v>
      </c>
      <c r="AK46">
        <v>56.5</v>
      </c>
      <c r="AL46">
        <v>57.89</v>
      </c>
      <c r="AM46">
        <v>59.39</v>
      </c>
      <c r="AN46">
        <v>60.27</v>
      </c>
      <c r="AO46">
        <v>62.31</v>
      </c>
      <c r="AP46">
        <v>62.75</v>
      </c>
      <c r="AQ46">
        <v>64.38</v>
      </c>
      <c r="AR46">
        <v>67.02</v>
      </c>
      <c r="AS46">
        <v>70.45</v>
      </c>
      <c r="AT46">
        <v>75.709999999999994</v>
      </c>
      <c r="AU46">
        <v>82.88</v>
      </c>
    </row>
    <row r="47" spans="1:47">
      <c r="Z47">
        <v>5.67</v>
      </c>
      <c r="AA47">
        <v>35.93</v>
      </c>
      <c r="AB47">
        <v>40.53</v>
      </c>
      <c r="AC47">
        <v>45.24</v>
      </c>
      <c r="AD47">
        <v>47.63</v>
      </c>
      <c r="AE47">
        <v>48.43</v>
      </c>
      <c r="AF47">
        <v>49.86</v>
      </c>
      <c r="AG47">
        <v>50.95</v>
      </c>
      <c r="AH47">
        <v>52.55</v>
      </c>
      <c r="AI47">
        <v>53.89</v>
      </c>
      <c r="AJ47">
        <v>55.47</v>
      </c>
      <c r="AK47">
        <v>56.5</v>
      </c>
      <c r="AL47">
        <v>57.89</v>
      </c>
      <c r="AM47">
        <v>59.39</v>
      </c>
      <c r="AN47">
        <v>60.28</v>
      </c>
      <c r="AO47">
        <v>62.33</v>
      </c>
      <c r="AP47">
        <v>62.76</v>
      </c>
      <c r="AQ47">
        <v>64.39</v>
      </c>
      <c r="AR47">
        <v>67.040000000000006</v>
      </c>
      <c r="AS47">
        <v>70.48</v>
      </c>
      <c r="AT47">
        <v>75.760000000000005</v>
      </c>
      <c r="AU47">
        <v>83.03</v>
      </c>
    </row>
    <row r="48" spans="1:47">
      <c r="Z48">
        <v>5.75</v>
      </c>
      <c r="AA48">
        <v>36.1</v>
      </c>
      <c r="AB48">
        <v>40.64</v>
      </c>
      <c r="AC48">
        <v>45.28</v>
      </c>
      <c r="AD48">
        <v>47.68</v>
      </c>
      <c r="AE48">
        <v>48.48</v>
      </c>
      <c r="AF48">
        <v>49.93</v>
      </c>
      <c r="AG48">
        <v>50.99</v>
      </c>
      <c r="AH48">
        <v>52.56</v>
      </c>
      <c r="AI48">
        <v>53.89</v>
      </c>
      <c r="AJ48">
        <v>55.46</v>
      </c>
      <c r="AK48">
        <v>56.5</v>
      </c>
      <c r="AL48">
        <v>57.89</v>
      </c>
      <c r="AM48">
        <v>59.4</v>
      </c>
      <c r="AN48">
        <v>60.29</v>
      </c>
      <c r="AO48">
        <v>62.35</v>
      </c>
      <c r="AP48">
        <v>62.76</v>
      </c>
      <c r="AQ48">
        <v>64.39</v>
      </c>
      <c r="AR48">
        <v>67.06</v>
      </c>
      <c r="AS48">
        <v>70.510000000000005</v>
      </c>
      <c r="AT48">
        <v>75.81</v>
      </c>
      <c r="AU48">
        <v>83.17</v>
      </c>
    </row>
    <row r="49" spans="26:47">
      <c r="Z49">
        <v>5.83</v>
      </c>
      <c r="AA49">
        <v>36.26</v>
      </c>
      <c r="AB49">
        <v>40.76</v>
      </c>
      <c r="AC49">
        <v>45.32</v>
      </c>
      <c r="AD49">
        <v>47.73</v>
      </c>
      <c r="AE49">
        <v>48.54</v>
      </c>
      <c r="AF49">
        <v>50</v>
      </c>
      <c r="AG49">
        <v>51.02</v>
      </c>
      <c r="AH49">
        <v>52.57</v>
      </c>
      <c r="AI49">
        <v>53.89</v>
      </c>
      <c r="AJ49">
        <v>55.46</v>
      </c>
      <c r="AK49">
        <v>56.5</v>
      </c>
      <c r="AL49">
        <v>57.89</v>
      </c>
      <c r="AM49">
        <v>59.4</v>
      </c>
      <c r="AN49">
        <v>60.31</v>
      </c>
      <c r="AO49">
        <v>62.37</v>
      </c>
      <c r="AP49">
        <v>62.77</v>
      </c>
      <c r="AQ49">
        <v>64.400000000000006</v>
      </c>
      <c r="AR49">
        <v>67.08</v>
      </c>
      <c r="AS49">
        <v>70.540000000000006</v>
      </c>
      <c r="AT49">
        <v>75.86</v>
      </c>
      <c r="AU49">
        <v>83.32</v>
      </c>
    </row>
    <row r="50" spans="26:47">
      <c r="Z50">
        <v>5.92</v>
      </c>
      <c r="AA50">
        <v>36.42</v>
      </c>
      <c r="AB50">
        <v>40.880000000000003</v>
      </c>
      <c r="AC50">
        <v>45.36</v>
      </c>
      <c r="AD50">
        <v>47.78</v>
      </c>
      <c r="AE50">
        <v>48.59</v>
      </c>
      <c r="AF50">
        <v>50.07</v>
      </c>
      <c r="AG50">
        <v>51.05</v>
      </c>
      <c r="AH50">
        <v>52.58</v>
      </c>
      <c r="AI50">
        <v>53.9</v>
      </c>
      <c r="AJ50">
        <v>55.46</v>
      </c>
      <c r="AK50">
        <v>56.5</v>
      </c>
      <c r="AL50">
        <v>57.89</v>
      </c>
      <c r="AM50">
        <v>59.41</v>
      </c>
      <c r="AN50">
        <v>60.32</v>
      </c>
      <c r="AO50">
        <v>62.38</v>
      </c>
      <c r="AP50">
        <v>62.77</v>
      </c>
      <c r="AQ50">
        <v>64.41</v>
      </c>
      <c r="AR50">
        <v>67.099999999999994</v>
      </c>
      <c r="AS50">
        <v>70.56</v>
      </c>
      <c r="AT50">
        <v>75.91</v>
      </c>
      <c r="AU50">
        <v>83.46</v>
      </c>
    </row>
    <row r="51" spans="26:47">
      <c r="Z51">
        <v>6</v>
      </c>
      <c r="AA51">
        <v>36.58</v>
      </c>
      <c r="AB51">
        <v>41.01</v>
      </c>
      <c r="AC51">
        <v>45.4</v>
      </c>
      <c r="AD51">
        <v>47.84</v>
      </c>
      <c r="AE51">
        <v>48.65</v>
      </c>
      <c r="AF51">
        <v>50.15</v>
      </c>
      <c r="AG51">
        <v>51.09</v>
      </c>
      <c r="AH51">
        <v>52.59</v>
      </c>
      <c r="AI51">
        <v>53.9</v>
      </c>
      <c r="AJ51">
        <v>55.45</v>
      </c>
      <c r="AK51">
        <v>56.5</v>
      </c>
      <c r="AL51">
        <v>57.89</v>
      </c>
      <c r="AM51">
        <v>59.41</v>
      </c>
      <c r="AN51">
        <v>60.33</v>
      </c>
      <c r="AO51">
        <v>62.4</v>
      </c>
      <c r="AP51">
        <v>62.78</v>
      </c>
      <c r="AQ51">
        <v>64.42</v>
      </c>
      <c r="AR51">
        <v>67.12</v>
      </c>
      <c r="AS51">
        <v>70.59</v>
      </c>
      <c r="AT51">
        <v>75.959999999999994</v>
      </c>
      <c r="AU51">
        <v>83.59</v>
      </c>
    </row>
    <row r="52" spans="26:47">
      <c r="Z52">
        <v>6.08</v>
      </c>
      <c r="AA52">
        <v>36.75</v>
      </c>
      <c r="AB52">
        <v>41.14</v>
      </c>
      <c r="AC52">
        <v>45.45</v>
      </c>
      <c r="AD52">
        <v>47.9</v>
      </c>
      <c r="AE52">
        <v>48.71</v>
      </c>
      <c r="AF52">
        <v>50.23</v>
      </c>
      <c r="AG52">
        <v>51.13</v>
      </c>
      <c r="AH52">
        <v>52.6</v>
      </c>
      <c r="AI52">
        <v>53.9</v>
      </c>
      <c r="AJ52">
        <v>55.45</v>
      </c>
      <c r="AK52">
        <v>56.5</v>
      </c>
      <c r="AL52">
        <v>57.89</v>
      </c>
      <c r="AM52">
        <v>59.41</v>
      </c>
      <c r="AN52">
        <v>60.34</v>
      </c>
      <c r="AO52">
        <v>62.41</v>
      </c>
      <c r="AP52">
        <v>62.78</v>
      </c>
      <c r="AQ52">
        <v>64.42</v>
      </c>
      <c r="AR52">
        <v>67.14</v>
      </c>
      <c r="AS52">
        <v>70.61</v>
      </c>
      <c r="AT52">
        <v>76</v>
      </c>
      <c r="AU52">
        <v>83.73</v>
      </c>
    </row>
    <row r="53" spans="26:47">
      <c r="Z53">
        <v>6.17</v>
      </c>
      <c r="AA53">
        <v>36.909999999999997</v>
      </c>
      <c r="AB53">
        <v>41.28</v>
      </c>
      <c r="AC53">
        <v>45.5</v>
      </c>
      <c r="AD53">
        <v>47.96</v>
      </c>
      <c r="AE53">
        <v>48.77</v>
      </c>
      <c r="AF53">
        <v>50.31</v>
      </c>
      <c r="AG53">
        <v>51.17</v>
      </c>
      <c r="AH53">
        <v>52.6</v>
      </c>
      <c r="AI53">
        <v>53.9</v>
      </c>
      <c r="AJ53">
        <v>55.44</v>
      </c>
      <c r="AK53">
        <v>56.5</v>
      </c>
      <c r="AL53">
        <v>57.9</v>
      </c>
      <c r="AM53">
        <v>59.42</v>
      </c>
      <c r="AN53">
        <v>60.36</v>
      </c>
      <c r="AO53">
        <v>62.43</v>
      </c>
      <c r="AP53">
        <v>62.78</v>
      </c>
      <c r="AQ53">
        <v>64.430000000000007</v>
      </c>
      <c r="AR53">
        <v>67.16</v>
      </c>
      <c r="AS53">
        <v>70.63</v>
      </c>
      <c r="AT53">
        <v>76.040000000000006</v>
      </c>
      <c r="AU53">
        <v>83.86</v>
      </c>
    </row>
    <row r="54" spans="26:47">
      <c r="Z54">
        <v>6.25</v>
      </c>
      <c r="AA54">
        <v>37.08</v>
      </c>
      <c r="AB54">
        <v>41.41</v>
      </c>
      <c r="AC54">
        <v>45.55</v>
      </c>
      <c r="AD54">
        <v>48.02</v>
      </c>
      <c r="AE54">
        <v>48.84</v>
      </c>
      <c r="AF54">
        <v>50.39</v>
      </c>
      <c r="AG54">
        <v>51.21</v>
      </c>
      <c r="AH54">
        <v>52.61</v>
      </c>
      <c r="AI54">
        <v>53.9</v>
      </c>
      <c r="AJ54">
        <v>55.44</v>
      </c>
      <c r="AK54">
        <v>56.5</v>
      </c>
      <c r="AL54">
        <v>57.9</v>
      </c>
      <c r="AM54">
        <v>59.42</v>
      </c>
      <c r="AN54">
        <v>60.37</v>
      </c>
      <c r="AO54">
        <v>62.44</v>
      </c>
      <c r="AP54">
        <v>62.79</v>
      </c>
      <c r="AQ54">
        <v>64.44</v>
      </c>
      <c r="AR54">
        <v>67.17</v>
      </c>
      <c r="AS54">
        <v>70.650000000000006</v>
      </c>
      <c r="AT54">
        <v>76.08</v>
      </c>
      <c r="AU54">
        <v>83.99</v>
      </c>
    </row>
    <row r="55" spans="26:47">
      <c r="Z55">
        <v>6.33</v>
      </c>
      <c r="AA55">
        <v>37.24</v>
      </c>
      <c r="AB55">
        <v>41.56</v>
      </c>
      <c r="AC55">
        <v>45.61</v>
      </c>
      <c r="AD55">
        <v>48.09</v>
      </c>
      <c r="AE55">
        <v>48.91</v>
      </c>
      <c r="AF55">
        <v>50.48</v>
      </c>
      <c r="AG55">
        <v>51.25</v>
      </c>
      <c r="AH55">
        <v>52.62</v>
      </c>
      <c r="AI55">
        <v>53.91</v>
      </c>
      <c r="AJ55">
        <v>55.43</v>
      </c>
      <c r="AK55">
        <v>56.5</v>
      </c>
      <c r="AL55">
        <v>57.9</v>
      </c>
      <c r="AM55">
        <v>59.42</v>
      </c>
      <c r="AN55">
        <v>60.38</v>
      </c>
      <c r="AO55">
        <v>62.46</v>
      </c>
      <c r="AP55">
        <v>62.79</v>
      </c>
      <c r="AQ55">
        <v>64.45</v>
      </c>
      <c r="AR55">
        <v>67.19</v>
      </c>
      <c r="AS55">
        <v>70.67</v>
      </c>
      <c r="AT55">
        <v>76.12</v>
      </c>
      <c r="AU55">
        <v>84.12</v>
      </c>
    </row>
    <row r="56" spans="26:47">
      <c r="Z56">
        <v>6.42</v>
      </c>
      <c r="AA56">
        <v>37.409999999999997</v>
      </c>
      <c r="AB56">
        <v>41.7</v>
      </c>
      <c r="AC56">
        <v>45.66</v>
      </c>
      <c r="AD56">
        <v>48.16</v>
      </c>
      <c r="AE56">
        <v>48.98</v>
      </c>
      <c r="AF56">
        <v>50.57</v>
      </c>
      <c r="AG56">
        <v>51.29</v>
      </c>
      <c r="AH56">
        <v>52.63</v>
      </c>
      <c r="AI56">
        <v>53.91</v>
      </c>
      <c r="AJ56">
        <v>55.42</v>
      </c>
      <c r="AK56">
        <v>56.5</v>
      </c>
      <c r="AL56">
        <v>57.9</v>
      </c>
      <c r="AM56">
        <v>59.42</v>
      </c>
      <c r="AN56">
        <v>60.39</v>
      </c>
      <c r="AO56">
        <v>62.47</v>
      </c>
      <c r="AP56">
        <v>62.79</v>
      </c>
      <c r="AQ56">
        <v>64.459999999999994</v>
      </c>
      <c r="AR56">
        <v>67.209999999999994</v>
      </c>
      <c r="AS56">
        <v>70.69</v>
      </c>
      <c r="AT56">
        <v>76.150000000000006</v>
      </c>
      <c r="AU56">
        <v>84.25</v>
      </c>
    </row>
    <row r="57" spans="26:47">
      <c r="Z57">
        <v>6.5</v>
      </c>
      <c r="AA57">
        <v>37.58</v>
      </c>
      <c r="AB57">
        <v>41.85</v>
      </c>
      <c r="AC57">
        <v>45.72</v>
      </c>
      <c r="AD57">
        <v>48.23</v>
      </c>
      <c r="AE57">
        <v>49.05</v>
      </c>
      <c r="AF57">
        <v>50.66</v>
      </c>
      <c r="AG57">
        <v>51.33</v>
      </c>
      <c r="AH57">
        <v>52.64</v>
      </c>
      <c r="AI57">
        <v>53.91</v>
      </c>
      <c r="AJ57">
        <v>55.41</v>
      </c>
      <c r="AK57">
        <v>56.5</v>
      </c>
      <c r="AL57">
        <v>57.9</v>
      </c>
      <c r="AM57">
        <v>59.42</v>
      </c>
      <c r="AN57">
        <v>60.41</v>
      </c>
      <c r="AO57">
        <v>62.48</v>
      </c>
      <c r="AP57">
        <v>62.79</v>
      </c>
      <c r="AQ57">
        <v>64.47</v>
      </c>
      <c r="AR57">
        <v>67.22</v>
      </c>
      <c r="AS57">
        <v>70.7</v>
      </c>
      <c r="AT57">
        <v>76.19</v>
      </c>
      <c r="AU57">
        <v>84.37</v>
      </c>
    </row>
    <row r="58" spans="26:47">
      <c r="Z58">
        <v>6.58</v>
      </c>
      <c r="AA58">
        <v>37.75</v>
      </c>
      <c r="AB58">
        <v>42</v>
      </c>
      <c r="AC58">
        <v>45.78</v>
      </c>
      <c r="AD58">
        <v>48.31</v>
      </c>
      <c r="AE58">
        <v>49.13</v>
      </c>
      <c r="AF58">
        <v>50.76</v>
      </c>
      <c r="AG58">
        <v>51.38</v>
      </c>
      <c r="AH58">
        <v>52.65</v>
      </c>
      <c r="AI58">
        <v>53.91</v>
      </c>
      <c r="AJ58">
        <v>55.4</v>
      </c>
      <c r="AK58">
        <v>56.5</v>
      </c>
      <c r="AL58">
        <v>57.9</v>
      </c>
      <c r="AM58">
        <v>59.42</v>
      </c>
      <c r="AN58">
        <v>60.42</v>
      </c>
      <c r="AO58">
        <v>62.49</v>
      </c>
      <c r="AP58">
        <v>62.8</v>
      </c>
      <c r="AQ58">
        <v>64.48</v>
      </c>
      <c r="AR58">
        <v>67.239999999999995</v>
      </c>
      <c r="AS58">
        <v>70.72</v>
      </c>
      <c r="AT58">
        <v>76.22</v>
      </c>
      <c r="AU58">
        <v>84.49</v>
      </c>
    </row>
    <row r="59" spans="26:47">
      <c r="Z59">
        <v>6.67</v>
      </c>
      <c r="AA59">
        <v>37.909999999999997</v>
      </c>
      <c r="AB59">
        <v>42.15</v>
      </c>
      <c r="AC59">
        <v>45.85</v>
      </c>
      <c r="AD59">
        <v>48.38</v>
      </c>
      <c r="AE59">
        <v>49.2</v>
      </c>
      <c r="AF59">
        <v>50.85</v>
      </c>
      <c r="AG59">
        <v>51.42</v>
      </c>
      <c r="AH59">
        <v>52.66</v>
      </c>
      <c r="AI59">
        <v>53.91</v>
      </c>
      <c r="AJ59">
        <v>55.39</v>
      </c>
      <c r="AK59">
        <v>56.5</v>
      </c>
      <c r="AL59">
        <v>57.9</v>
      </c>
      <c r="AM59">
        <v>59.42</v>
      </c>
      <c r="AN59">
        <v>60.43</v>
      </c>
      <c r="AO59">
        <v>62.5</v>
      </c>
      <c r="AP59">
        <v>62.8</v>
      </c>
      <c r="AQ59">
        <v>64.489999999999995</v>
      </c>
      <c r="AR59">
        <v>67.25</v>
      </c>
      <c r="AS59">
        <v>70.73</v>
      </c>
      <c r="AT59">
        <v>76.239999999999995</v>
      </c>
      <c r="AU59">
        <v>84.61</v>
      </c>
    </row>
    <row r="60" spans="26:47">
      <c r="Z60">
        <v>6.75</v>
      </c>
      <c r="AA60">
        <v>38.08</v>
      </c>
      <c r="AB60">
        <v>42.29</v>
      </c>
      <c r="AC60">
        <v>45.91</v>
      </c>
      <c r="AD60">
        <v>48.46</v>
      </c>
      <c r="AE60">
        <v>49.28</v>
      </c>
      <c r="AF60">
        <v>50.94</v>
      </c>
      <c r="AG60">
        <v>51.47</v>
      </c>
      <c r="AH60">
        <v>52.67</v>
      </c>
      <c r="AI60">
        <v>53.91</v>
      </c>
      <c r="AJ60">
        <v>55.38</v>
      </c>
      <c r="AK60">
        <v>56.5</v>
      </c>
      <c r="AL60">
        <v>57.9</v>
      </c>
      <c r="AM60">
        <v>59.42</v>
      </c>
      <c r="AN60">
        <v>60.44</v>
      </c>
      <c r="AO60">
        <v>62.51</v>
      </c>
      <c r="AP60">
        <v>62.8</v>
      </c>
      <c r="AQ60">
        <v>64.5</v>
      </c>
      <c r="AR60">
        <v>67.27</v>
      </c>
      <c r="AS60">
        <v>70.739999999999995</v>
      </c>
      <c r="AT60">
        <v>76.27</v>
      </c>
      <c r="AU60">
        <v>84.73</v>
      </c>
    </row>
    <row r="61" spans="26:47">
      <c r="Z61">
        <v>6.83</v>
      </c>
      <c r="AA61">
        <v>38.25</v>
      </c>
      <c r="AB61">
        <v>42.44</v>
      </c>
      <c r="AC61">
        <v>45.98</v>
      </c>
      <c r="AD61">
        <v>48.54</v>
      </c>
      <c r="AE61">
        <v>49.37</v>
      </c>
      <c r="AF61">
        <v>51.03</v>
      </c>
      <c r="AG61">
        <v>51.52</v>
      </c>
      <c r="AH61">
        <v>52.68</v>
      </c>
      <c r="AI61">
        <v>53.91</v>
      </c>
      <c r="AJ61">
        <v>55.37</v>
      </c>
      <c r="AK61">
        <v>56.5</v>
      </c>
      <c r="AL61">
        <v>57.9</v>
      </c>
      <c r="AM61">
        <v>59.42</v>
      </c>
      <c r="AN61">
        <v>60.46</v>
      </c>
      <c r="AO61">
        <v>62.52</v>
      </c>
      <c r="AP61">
        <v>62.8</v>
      </c>
      <c r="AQ61">
        <v>64.52</v>
      </c>
      <c r="AR61">
        <v>67.28</v>
      </c>
      <c r="AS61">
        <v>70.75</v>
      </c>
      <c r="AT61">
        <v>76.3</v>
      </c>
      <c r="AU61">
        <v>84.84</v>
      </c>
    </row>
    <row r="62" spans="26:47">
      <c r="Z62">
        <v>6.92</v>
      </c>
      <c r="AA62">
        <v>38.42</v>
      </c>
      <c r="AB62">
        <v>42.57</v>
      </c>
      <c r="AC62">
        <v>46.05</v>
      </c>
      <c r="AD62">
        <v>48.63</v>
      </c>
      <c r="AE62">
        <v>49.45</v>
      </c>
      <c r="AF62">
        <v>51.12</v>
      </c>
      <c r="AG62">
        <v>51.57</v>
      </c>
      <c r="AH62">
        <v>52.69</v>
      </c>
      <c r="AI62">
        <v>53.91</v>
      </c>
      <c r="AJ62">
        <v>55.36</v>
      </c>
      <c r="AK62">
        <v>56.5</v>
      </c>
      <c r="AL62">
        <v>57.9</v>
      </c>
      <c r="AM62">
        <v>59.42</v>
      </c>
      <c r="AN62">
        <v>60.47</v>
      </c>
      <c r="AO62">
        <v>62.53</v>
      </c>
      <c r="AP62">
        <v>62.8</v>
      </c>
      <c r="AQ62">
        <v>64.53</v>
      </c>
      <c r="AR62">
        <v>67.3</v>
      </c>
      <c r="AS62">
        <v>70.760000000000005</v>
      </c>
      <c r="AT62">
        <v>76.319999999999993</v>
      </c>
      <c r="AU62">
        <v>84.95</v>
      </c>
    </row>
    <row r="63" spans="26:47">
      <c r="Z63">
        <v>7</v>
      </c>
      <c r="AA63">
        <v>38.590000000000003</v>
      </c>
      <c r="AB63">
        <v>42.71</v>
      </c>
      <c r="AC63">
        <v>46.13</v>
      </c>
      <c r="AD63">
        <v>48.72</v>
      </c>
      <c r="AE63">
        <v>49.54</v>
      </c>
      <c r="AF63">
        <v>51.2</v>
      </c>
      <c r="AG63">
        <v>51.62</v>
      </c>
      <c r="AH63">
        <v>52.7</v>
      </c>
      <c r="AI63">
        <v>53.91</v>
      </c>
      <c r="AJ63">
        <v>55.35</v>
      </c>
      <c r="AK63">
        <v>56.5</v>
      </c>
      <c r="AL63">
        <v>57.9</v>
      </c>
      <c r="AM63">
        <v>59.42</v>
      </c>
      <c r="AN63">
        <v>60.48</v>
      </c>
      <c r="AO63">
        <v>62.54</v>
      </c>
      <c r="AP63">
        <v>62.8</v>
      </c>
      <c r="AQ63">
        <v>64.540000000000006</v>
      </c>
      <c r="AR63">
        <v>67.31</v>
      </c>
      <c r="AS63">
        <v>70.760000000000005</v>
      </c>
      <c r="AT63">
        <v>76.34</v>
      </c>
      <c r="AU63">
        <v>85.06</v>
      </c>
    </row>
    <row r="64" spans="26:47">
      <c r="Z64">
        <v>7.08</v>
      </c>
      <c r="AA64">
        <v>38.76</v>
      </c>
      <c r="AB64">
        <v>42.84</v>
      </c>
      <c r="AC64">
        <v>46.2</v>
      </c>
      <c r="AD64">
        <v>48.81</v>
      </c>
      <c r="AE64">
        <v>49.63</v>
      </c>
      <c r="AF64">
        <v>51.28</v>
      </c>
      <c r="AG64">
        <v>51.67</v>
      </c>
      <c r="AH64">
        <v>52.71</v>
      </c>
      <c r="AI64">
        <v>53.91</v>
      </c>
      <c r="AJ64">
        <v>55.33</v>
      </c>
      <c r="AK64">
        <v>56.5</v>
      </c>
      <c r="AL64">
        <v>57.91</v>
      </c>
      <c r="AM64">
        <v>59.41</v>
      </c>
      <c r="AN64">
        <v>60.49</v>
      </c>
      <c r="AO64">
        <v>62.55</v>
      </c>
      <c r="AP64">
        <v>62.8</v>
      </c>
      <c r="AQ64">
        <v>64.56</v>
      </c>
      <c r="AR64">
        <v>67.319999999999993</v>
      </c>
      <c r="AS64">
        <v>70.77</v>
      </c>
      <c r="AT64">
        <v>76.349999999999994</v>
      </c>
      <c r="AU64">
        <v>85.17</v>
      </c>
    </row>
    <row r="65" spans="26:47">
      <c r="Z65">
        <v>7.17</v>
      </c>
      <c r="AA65">
        <v>38.92</v>
      </c>
      <c r="AB65">
        <v>42.96</v>
      </c>
      <c r="AC65">
        <v>46.28</v>
      </c>
      <c r="AD65">
        <v>48.9</v>
      </c>
      <c r="AE65">
        <v>49.72</v>
      </c>
      <c r="AF65">
        <v>51.36</v>
      </c>
      <c r="AG65">
        <v>51.72</v>
      </c>
      <c r="AH65">
        <v>52.72</v>
      </c>
      <c r="AI65">
        <v>53.91</v>
      </c>
      <c r="AJ65">
        <v>55.32</v>
      </c>
      <c r="AK65">
        <v>56.5</v>
      </c>
      <c r="AL65">
        <v>57.91</v>
      </c>
      <c r="AM65">
        <v>59.41</v>
      </c>
      <c r="AN65">
        <v>60.51</v>
      </c>
      <c r="AO65">
        <v>62.56</v>
      </c>
      <c r="AP65">
        <v>62.8</v>
      </c>
      <c r="AQ65">
        <v>64.569999999999993</v>
      </c>
      <c r="AR65">
        <v>67.33</v>
      </c>
      <c r="AS65">
        <v>70.77</v>
      </c>
      <c r="AT65">
        <v>76.37</v>
      </c>
      <c r="AU65">
        <v>85.27</v>
      </c>
    </row>
    <row r="66" spans="26:47">
      <c r="Z66">
        <v>7.25</v>
      </c>
      <c r="AA66">
        <v>39.08</v>
      </c>
      <c r="AB66">
        <v>43.08</v>
      </c>
      <c r="AC66">
        <v>46.36</v>
      </c>
      <c r="AD66">
        <v>48.99</v>
      </c>
      <c r="AE66">
        <v>49.82</v>
      </c>
      <c r="AF66">
        <v>51.44</v>
      </c>
      <c r="AG66">
        <v>51.77</v>
      </c>
      <c r="AH66">
        <v>52.73</v>
      </c>
      <c r="AI66">
        <v>53.91</v>
      </c>
      <c r="AJ66">
        <v>55.3</v>
      </c>
      <c r="AK66">
        <v>56.5</v>
      </c>
      <c r="AL66">
        <v>57.91</v>
      </c>
      <c r="AM66">
        <v>59.41</v>
      </c>
      <c r="AN66">
        <v>60.52</v>
      </c>
      <c r="AO66">
        <v>62.57</v>
      </c>
      <c r="AP66">
        <v>62.8</v>
      </c>
      <c r="AQ66">
        <v>64.59</v>
      </c>
      <c r="AR66">
        <v>67.349999999999994</v>
      </c>
      <c r="AS66">
        <v>70.78</v>
      </c>
      <c r="AT66">
        <v>76.38</v>
      </c>
      <c r="AU66">
        <v>85.38</v>
      </c>
    </row>
    <row r="67" spans="26:47">
      <c r="Z67">
        <v>7.33</v>
      </c>
      <c r="AA67">
        <v>39.229999999999997</v>
      </c>
      <c r="AB67">
        <v>43.2</v>
      </c>
      <c r="AC67">
        <v>46.44</v>
      </c>
      <c r="AD67">
        <v>49.09</v>
      </c>
      <c r="AE67">
        <v>49.91</v>
      </c>
      <c r="AF67">
        <v>51.51</v>
      </c>
      <c r="AG67">
        <v>51.81</v>
      </c>
      <c r="AH67">
        <v>52.74</v>
      </c>
      <c r="AI67">
        <v>53.91</v>
      </c>
      <c r="AJ67">
        <v>55.28</v>
      </c>
      <c r="AK67">
        <v>56.5</v>
      </c>
      <c r="AL67">
        <v>57.91</v>
      </c>
      <c r="AM67">
        <v>59.41</v>
      </c>
      <c r="AN67">
        <v>60.53</v>
      </c>
      <c r="AO67">
        <v>62.57</v>
      </c>
      <c r="AP67">
        <v>62.79</v>
      </c>
      <c r="AQ67">
        <v>64.599999999999994</v>
      </c>
      <c r="AR67">
        <v>67.36</v>
      </c>
      <c r="AS67">
        <v>70.78</v>
      </c>
      <c r="AT67">
        <v>76.39</v>
      </c>
      <c r="AU67">
        <v>85.48</v>
      </c>
    </row>
    <row r="68" spans="26:47">
      <c r="Z68">
        <v>7.42</v>
      </c>
      <c r="AA68">
        <v>39.380000000000003</v>
      </c>
      <c r="AB68">
        <v>43.31</v>
      </c>
      <c r="AC68">
        <v>46.52</v>
      </c>
      <c r="AD68">
        <v>49.18</v>
      </c>
      <c r="AE68">
        <v>50.01</v>
      </c>
      <c r="AF68">
        <v>51.58</v>
      </c>
      <c r="AG68">
        <v>51.86</v>
      </c>
      <c r="AH68">
        <v>52.75</v>
      </c>
      <c r="AI68">
        <v>53.91</v>
      </c>
      <c r="AJ68">
        <v>55.27</v>
      </c>
      <c r="AK68">
        <v>56.5</v>
      </c>
      <c r="AL68">
        <v>57.91</v>
      </c>
      <c r="AM68">
        <v>59.4</v>
      </c>
      <c r="AN68">
        <v>60.54</v>
      </c>
      <c r="AO68">
        <v>62.58</v>
      </c>
      <c r="AP68">
        <v>62.79</v>
      </c>
      <c r="AQ68">
        <v>64.62</v>
      </c>
      <c r="AR68">
        <v>67.37</v>
      </c>
      <c r="AS68">
        <v>70.78</v>
      </c>
      <c r="AT68">
        <v>76.400000000000006</v>
      </c>
      <c r="AU68">
        <v>85.57</v>
      </c>
    </row>
    <row r="69" spans="26:47">
      <c r="Z69">
        <v>7.5</v>
      </c>
      <c r="AA69">
        <v>39.53</v>
      </c>
      <c r="AB69">
        <v>43.42</v>
      </c>
      <c r="AC69">
        <v>46.59</v>
      </c>
      <c r="AD69">
        <v>49.28</v>
      </c>
      <c r="AE69">
        <v>50.12</v>
      </c>
      <c r="AF69">
        <v>51.64</v>
      </c>
      <c r="AG69">
        <v>51.9</v>
      </c>
      <c r="AH69">
        <v>52.76</v>
      </c>
      <c r="AI69">
        <v>53.91</v>
      </c>
      <c r="AJ69">
        <v>55.25</v>
      </c>
      <c r="AK69">
        <v>56.5</v>
      </c>
      <c r="AL69">
        <v>57.91</v>
      </c>
      <c r="AM69">
        <v>59.4</v>
      </c>
      <c r="AN69">
        <v>60.56</v>
      </c>
      <c r="AO69">
        <v>62.58</v>
      </c>
      <c r="AP69">
        <v>62.79</v>
      </c>
      <c r="AQ69">
        <v>64.63</v>
      </c>
      <c r="AR69">
        <v>67.38</v>
      </c>
      <c r="AS69">
        <v>70.78</v>
      </c>
      <c r="AT69">
        <v>76.41</v>
      </c>
      <c r="AU69">
        <v>85.67</v>
      </c>
    </row>
    <row r="70" spans="26:47">
      <c r="Z70">
        <v>7.58</v>
      </c>
      <c r="AA70">
        <v>39.67</v>
      </c>
      <c r="AB70">
        <v>43.52</v>
      </c>
      <c r="AC70">
        <v>46.65</v>
      </c>
      <c r="AD70">
        <v>49.38</v>
      </c>
      <c r="AE70">
        <v>50.22</v>
      </c>
      <c r="AF70">
        <v>51.71</v>
      </c>
      <c r="AG70">
        <v>51.94</v>
      </c>
      <c r="AH70">
        <v>52.77</v>
      </c>
      <c r="AI70">
        <v>53.9</v>
      </c>
      <c r="AJ70">
        <v>55.23</v>
      </c>
      <c r="AK70">
        <v>56.5</v>
      </c>
      <c r="AL70">
        <v>57.91</v>
      </c>
      <c r="AM70">
        <v>59.39</v>
      </c>
      <c r="AN70">
        <v>60.57</v>
      </c>
      <c r="AO70">
        <v>62.59</v>
      </c>
      <c r="AP70">
        <v>62.79</v>
      </c>
      <c r="AQ70">
        <v>64.650000000000006</v>
      </c>
      <c r="AR70">
        <v>67.39</v>
      </c>
      <c r="AS70">
        <v>70.77</v>
      </c>
      <c r="AT70">
        <v>76.42</v>
      </c>
      <c r="AU70">
        <v>85.76</v>
      </c>
    </row>
    <row r="71" spans="26:47">
      <c r="Z71">
        <v>7.67</v>
      </c>
      <c r="AA71">
        <v>39.81</v>
      </c>
      <c r="AB71">
        <v>43.62</v>
      </c>
      <c r="AC71">
        <v>46.72</v>
      </c>
      <c r="AD71">
        <v>49.48</v>
      </c>
      <c r="AE71">
        <v>50.32</v>
      </c>
      <c r="AF71">
        <v>51.77</v>
      </c>
      <c r="AG71">
        <v>51.98</v>
      </c>
      <c r="AH71">
        <v>52.78</v>
      </c>
      <c r="AI71">
        <v>53.9</v>
      </c>
      <c r="AJ71">
        <v>55.21</v>
      </c>
      <c r="AK71">
        <v>56.5</v>
      </c>
      <c r="AL71">
        <v>57.91</v>
      </c>
      <c r="AM71">
        <v>59.39</v>
      </c>
      <c r="AN71">
        <v>60.58</v>
      </c>
      <c r="AO71">
        <v>62.59</v>
      </c>
      <c r="AP71">
        <v>62.78</v>
      </c>
      <c r="AQ71">
        <v>64.67</v>
      </c>
      <c r="AR71">
        <v>67.400000000000006</v>
      </c>
      <c r="AS71">
        <v>70.77</v>
      </c>
      <c r="AT71">
        <v>76.42</v>
      </c>
      <c r="AU71">
        <v>85.85</v>
      </c>
    </row>
    <row r="72" spans="26:47">
      <c r="Z72">
        <v>7.75</v>
      </c>
      <c r="AA72">
        <v>39.94</v>
      </c>
      <c r="AB72">
        <v>43.71</v>
      </c>
      <c r="AC72">
        <v>46.78</v>
      </c>
      <c r="AD72">
        <v>49.57</v>
      </c>
      <c r="AE72">
        <v>50.42</v>
      </c>
      <c r="AF72">
        <v>51.82</v>
      </c>
      <c r="AG72">
        <v>52.02</v>
      </c>
      <c r="AH72">
        <v>52.79</v>
      </c>
      <c r="AI72">
        <v>53.89</v>
      </c>
      <c r="AJ72">
        <v>55.19</v>
      </c>
      <c r="AK72">
        <v>56.5</v>
      </c>
      <c r="AL72">
        <v>57.92</v>
      </c>
      <c r="AM72">
        <v>59.38</v>
      </c>
      <c r="AN72">
        <v>60.6</v>
      </c>
      <c r="AO72">
        <v>62.6</v>
      </c>
      <c r="AP72">
        <v>62.78</v>
      </c>
      <c r="AQ72">
        <v>64.69</v>
      </c>
      <c r="AR72">
        <v>67.41</v>
      </c>
      <c r="AS72">
        <v>70.760000000000005</v>
      </c>
      <c r="AT72">
        <v>76.42</v>
      </c>
      <c r="AU72">
        <v>85.94</v>
      </c>
    </row>
    <row r="73" spans="26:47">
      <c r="Z73">
        <v>7.83</v>
      </c>
      <c r="AA73">
        <v>40.08</v>
      </c>
      <c r="AB73">
        <v>43.8</v>
      </c>
      <c r="AC73">
        <v>46.83</v>
      </c>
      <c r="AD73">
        <v>49.66</v>
      </c>
      <c r="AE73">
        <v>50.52</v>
      </c>
      <c r="AF73">
        <v>51.87</v>
      </c>
      <c r="AG73">
        <v>52.05</v>
      </c>
      <c r="AH73">
        <v>52.8</v>
      </c>
      <c r="AI73">
        <v>53.88</v>
      </c>
      <c r="AJ73">
        <v>55.17</v>
      </c>
      <c r="AK73">
        <v>56.5</v>
      </c>
      <c r="AL73">
        <v>57.92</v>
      </c>
      <c r="AM73">
        <v>59.38</v>
      </c>
      <c r="AN73">
        <v>60.61</v>
      </c>
      <c r="AO73">
        <v>62.6</v>
      </c>
      <c r="AP73">
        <v>62.78</v>
      </c>
      <c r="AQ73">
        <v>64.7</v>
      </c>
      <c r="AR73">
        <v>67.42</v>
      </c>
      <c r="AS73">
        <v>70.75</v>
      </c>
      <c r="AT73">
        <v>76.42</v>
      </c>
      <c r="AU73">
        <v>86.03</v>
      </c>
    </row>
    <row r="74" spans="26:47">
      <c r="Z74">
        <v>7.92</v>
      </c>
      <c r="AA74">
        <v>40.200000000000003</v>
      </c>
      <c r="AB74">
        <v>43.89</v>
      </c>
      <c r="AC74">
        <v>46.88</v>
      </c>
      <c r="AD74">
        <v>49.74</v>
      </c>
      <c r="AE74">
        <v>50.61</v>
      </c>
      <c r="AF74">
        <v>51.92</v>
      </c>
      <c r="AG74">
        <v>52.08</v>
      </c>
      <c r="AH74">
        <v>52.8</v>
      </c>
      <c r="AI74">
        <v>53.87</v>
      </c>
      <c r="AJ74">
        <v>55.14</v>
      </c>
      <c r="AK74">
        <v>56.5</v>
      </c>
      <c r="AL74">
        <v>57.92</v>
      </c>
      <c r="AM74">
        <v>59.37</v>
      </c>
      <c r="AN74">
        <v>60.62</v>
      </c>
      <c r="AO74">
        <v>62.6</v>
      </c>
      <c r="AP74">
        <v>62.77</v>
      </c>
      <c r="AQ74">
        <v>64.72</v>
      </c>
      <c r="AR74">
        <v>67.430000000000007</v>
      </c>
      <c r="AS74">
        <v>70.739999999999995</v>
      </c>
      <c r="AT74">
        <v>76.41</v>
      </c>
      <c r="AU74">
        <v>86.11</v>
      </c>
    </row>
    <row r="75" spans="26:47">
      <c r="Z75">
        <v>8</v>
      </c>
      <c r="AA75">
        <v>40.33</v>
      </c>
      <c r="AB75">
        <v>43.97</v>
      </c>
      <c r="AC75">
        <v>46.93</v>
      </c>
      <c r="AD75">
        <v>49.81</v>
      </c>
      <c r="AE75">
        <v>50.69</v>
      </c>
      <c r="AF75">
        <v>51.97</v>
      </c>
      <c r="AG75">
        <v>52.11</v>
      </c>
      <c r="AH75">
        <v>52.81</v>
      </c>
      <c r="AI75">
        <v>53.86</v>
      </c>
      <c r="AJ75">
        <v>55.12</v>
      </c>
      <c r="AK75">
        <v>56.5</v>
      </c>
      <c r="AL75">
        <v>57.92</v>
      </c>
      <c r="AM75">
        <v>59.36</v>
      </c>
      <c r="AN75">
        <v>60.63</v>
      </c>
      <c r="AO75">
        <v>62.6</v>
      </c>
      <c r="AP75">
        <v>62.77</v>
      </c>
      <c r="AQ75">
        <v>64.739999999999995</v>
      </c>
      <c r="AR75">
        <v>67.430000000000007</v>
      </c>
      <c r="AS75">
        <v>70.73</v>
      </c>
      <c r="AT75">
        <v>76.41</v>
      </c>
      <c r="AU75">
        <v>86.19</v>
      </c>
    </row>
    <row r="76" spans="26:47">
      <c r="Z76">
        <v>8.08</v>
      </c>
      <c r="AA76">
        <v>40.450000000000003</v>
      </c>
      <c r="AB76">
        <v>44.05</v>
      </c>
      <c r="AC76">
        <v>46.97</v>
      </c>
      <c r="AD76">
        <v>49.87</v>
      </c>
      <c r="AE76">
        <v>50.77</v>
      </c>
      <c r="AF76">
        <v>52.02</v>
      </c>
      <c r="AG76">
        <v>52.14</v>
      </c>
      <c r="AH76">
        <v>52.81</v>
      </c>
      <c r="AI76">
        <v>53.84</v>
      </c>
      <c r="AJ76">
        <v>55.09</v>
      </c>
      <c r="AK76">
        <v>56.5</v>
      </c>
      <c r="AL76">
        <v>57.92</v>
      </c>
      <c r="AM76">
        <v>59.36</v>
      </c>
      <c r="AN76">
        <v>60.65</v>
      </c>
      <c r="AO76">
        <v>62.6</v>
      </c>
      <c r="AP76">
        <v>62.76</v>
      </c>
      <c r="AQ76">
        <v>64.760000000000005</v>
      </c>
      <c r="AR76">
        <v>67.44</v>
      </c>
      <c r="AS76">
        <v>70.72</v>
      </c>
      <c r="AT76">
        <v>76.400000000000006</v>
      </c>
      <c r="AU76">
        <v>86.27</v>
      </c>
    </row>
    <row r="77" spans="26:47">
      <c r="Z77">
        <v>8.17</v>
      </c>
      <c r="AA77">
        <v>40.56</v>
      </c>
      <c r="AB77">
        <v>44.12</v>
      </c>
      <c r="AC77">
        <v>47</v>
      </c>
      <c r="AD77">
        <v>49.93</v>
      </c>
      <c r="AE77">
        <v>50.84</v>
      </c>
      <c r="AF77">
        <v>52.06</v>
      </c>
      <c r="AG77">
        <v>52.17</v>
      </c>
      <c r="AH77">
        <v>52.81</v>
      </c>
      <c r="AI77">
        <v>53.83</v>
      </c>
      <c r="AJ77">
        <v>55.06</v>
      </c>
      <c r="AK77">
        <v>56.5</v>
      </c>
      <c r="AL77">
        <v>57.92</v>
      </c>
      <c r="AM77">
        <v>59.35</v>
      </c>
      <c r="AN77">
        <v>60.66</v>
      </c>
      <c r="AO77">
        <v>62.61</v>
      </c>
      <c r="AP77">
        <v>62.75</v>
      </c>
      <c r="AQ77">
        <v>64.78</v>
      </c>
      <c r="AR77">
        <v>67.45</v>
      </c>
      <c r="AS77">
        <v>70.709999999999994</v>
      </c>
      <c r="AT77">
        <v>76.39</v>
      </c>
      <c r="AU77">
        <v>86.35</v>
      </c>
    </row>
    <row r="78" spans="26:47">
      <c r="Z78">
        <v>8.25</v>
      </c>
      <c r="AA78">
        <v>40.67</v>
      </c>
      <c r="AB78">
        <v>44.19</v>
      </c>
      <c r="AC78">
        <v>47.04</v>
      </c>
      <c r="AD78">
        <v>49.99</v>
      </c>
      <c r="AE78">
        <v>50.9</v>
      </c>
      <c r="AF78">
        <v>52.09</v>
      </c>
      <c r="AG78">
        <v>52.19</v>
      </c>
      <c r="AH78">
        <v>52.81</v>
      </c>
      <c r="AI78">
        <v>53.81</v>
      </c>
      <c r="AJ78">
        <v>55.04</v>
      </c>
      <c r="AK78">
        <v>56.5</v>
      </c>
      <c r="AL78">
        <v>57.92</v>
      </c>
      <c r="AM78">
        <v>59.34</v>
      </c>
      <c r="AN78">
        <v>60.67</v>
      </c>
      <c r="AO78">
        <v>62.61</v>
      </c>
      <c r="AP78">
        <v>62.75</v>
      </c>
      <c r="AQ78">
        <v>64.8</v>
      </c>
      <c r="AR78">
        <v>67.459999999999994</v>
      </c>
      <c r="AS78">
        <v>70.69</v>
      </c>
      <c r="AT78">
        <v>76.37</v>
      </c>
      <c r="AU78">
        <v>86.42</v>
      </c>
    </row>
    <row r="79" spans="26:47">
      <c r="Z79">
        <v>8.33</v>
      </c>
      <c r="AA79">
        <v>40.78</v>
      </c>
      <c r="AB79">
        <v>44.26</v>
      </c>
      <c r="AC79">
        <v>47.06</v>
      </c>
      <c r="AD79">
        <v>50.03</v>
      </c>
      <c r="AE79">
        <v>50.96</v>
      </c>
      <c r="AF79">
        <v>52.13</v>
      </c>
      <c r="AG79">
        <v>52.22</v>
      </c>
      <c r="AH79">
        <v>52.81</v>
      </c>
      <c r="AI79">
        <v>53.79</v>
      </c>
      <c r="AJ79">
        <v>55.01</v>
      </c>
      <c r="AK79">
        <v>56.5</v>
      </c>
      <c r="AL79">
        <v>57.93</v>
      </c>
      <c r="AM79">
        <v>59.33</v>
      </c>
      <c r="AN79">
        <v>60.69</v>
      </c>
      <c r="AO79">
        <v>62.6</v>
      </c>
      <c r="AP79">
        <v>62.74</v>
      </c>
      <c r="AQ79">
        <v>64.83</v>
      </c>
      <c r="AR79">
        <v>67.459999999999994</v>
      </c>
      <c r="AS79">
        <v>70.680000000000007</v>
      </c>
      <c r="AT79">
        <v>76.36</v>
      </c>
      <c r="AU79">
        <v>86.49</v>
      </c>
    </row>
    <row r="80" spans="26:47">
      <c r="Z80">
        <v>8.42</v>
      </c>
      <c r="AA80">
        <v>40.89</v>
      </c>
      <c r="AB80">
        <v>44.32</v>
      </c>
      <c r="AC80">
        <v>47.09</v>
      </c>
      <c r="AD80">
        <v>50.07</v>
      </c>
      <c r="AE80">
        <v>51.01</v>
      </c>
      <c r="AF80">
        <v>52.16</v>
      </c>
      <c r="AG80">
        <v>52.24</v>
      </c>
      <c r="AH80">
        <v>52.8</v>
      </c>
      <c r="AI80">
        <v>53.77</v>
      </c>
      <c r="AJ80">
        <v>54.97</v>
      </c>
      <c r="AK80">
        <v>56.5</v>
      </c>
      <c r="AL80">
        <v>57.93</v>
      </c>
      <c r="AM80">
        <v>59.32</v>
      </c>
      <c r="AN80">
        <v>60.7</v>
      </c>
      <c r="AO80">
        <v>62.6</v>
      </c>
      <c r="AP80">
        <v>62.74</v>
      </c>
      <c r="AQ80">
        <v>64.849999999999994</v>
      </c>
      <c r="AR80">
        <v>67.47</v>
      </c>
      <c r="AS80">
        <v>70.66</v>
      </c>
      <c r="AT80">
        <v>76.34</v>
      </c>
      <c r="AU80">
        <v>86.56</v>
      </c>
    </row>
    <row r="81" spans="26:47">
      <c r="Z81">
        <v>8.5</v>
      </c>
      <c r="AA81">
        <v>40.99</v>
      </c>
      <c r="AB81">
        <v>44.37</v>
      </c>
      <c r="AC81">
        <v>47.11</v>
      </c>
      <c r="AD81">
        <v>50.1</v>
      </c>
      <c r="AE81">
        <v>51.05</v>
      </c>
      <c r="AF81">
        <v>52.19</v>
      </c>
      <c r="AG81">
        <v>52.25</v>
      </c>
      <c r="AH81">
        <v>52.8</v>
      </c>
      <c r="AI81">
        <v>53.75</v>
      </c>
      <c r="AJ81">
        <v>54.94</v>
      </c>
      <c r="AK81">
        <v>56.5</v>
      </c>
      <c r="AL81">
        <v>57.93</v>
      </c>
      <c r="AM81">
        <v>59.31</v>
      </c>
      <c r="AN81">
        <v>60.71</v>
      </c>
      <c r="AO81">
        <v>62.6</v>
      </c>
      <c r="AP81">
        <v>62.73</v>
      </c>
      <c r="AQ81">
        <v>64.87</v>
      </c>
      <c r="AR81">
        <v>67.47</v>
      </c>
      <c r="AS81">
        <v>70.64</v>
      </c>
      <c r="AT81">
        <v>76.319999999999993</v>
      </c>
      <c r="AU81">
        <v>86.63</v>
      </c>
    </row>
    <row r="82" spans="26:47">
      <c r="Z82">
        <v>8.58</v>
      </c>
      <c r="AA82">
        <v>41.08</v>
      </c>
      <c r="AB82">
        <v>44.42</v>
      </c>
      <c r="AC82">
        <v>47.12</v>
      </c>
      <c r="AD82">
        <v>50.13</v>
      </c>
      <c r="AE82">
        <v>51.08</v>
      </c>
      <c r="AF82">
        <v>52.21</v>
      </c>
      <c r="AG82">
        <v>52.27</v>
      </c>
      <c r="AH82">
        <v>52.79</v>
      </c>
      <c r="AI82">
        <v>53.73</v>
      </c>
      <c r="AJ82">
        <v>54.91</v>
      </c>
      <c r="AK82">
        <v>56.5</v>
      </c>
      <c r="AL82">
        <v>57.93</v>
      </c>
      <c r="AM82">
        <v>59.31</v>
      </c>
      <c r="AN82">
        <v>60.72</v>
      </c>
      <c r="AO82">
        <v>62.6</v>
      </c>
      <c r="AP82">
        <v>62.72</v>
      </c>
      <c r="AQ82">
        <v>64.89</v>
      </c>
      <c r="AR82">
        <v>67.48</v>
      </c>
      <c r="AS82">
        <v>70.62</v>
      </c>
      <c r="AT82">
        <v>76.3</v>
      </c>
      <c r="AU82">
        <v>86.69</v>
      </c>
    </row>
    <row r="83" spans="26:47">
      <c r="Z83">
        <v>8.67</v>
      </c>
      <c r="AA83">
        <v>41.18</v>
      </c>
      <c r="AB83">
        <v>44.47</v>
      </c>
      <c r="AC83">
        <v>47.13</v>
      </c>
      <c r="AD83">
        <v>50.15</v>
      </c>
      <c r="AE83">
        <v>51.11</v>
      </c>
      <c r="AF83">
        <v>52.23</v>
      </c>
      <c r="AG83">
        <v>52.28</v>
      </c>
      <c r="AH83">
        <v>52.79</v>
      </c>
      <c r="AI83">
        <v>53.71</v>
      </c>
      <c r="AJ83">
        <v>54.87</v>
      </c>
      <c r="AK83">
        <v>56.5</v>
      </c>
      <c r="AL83">
        <v>57.93</v>
      </c>
      <c r="AM83">
        <v>59.3</v>
      </c>
      <c r="AN83">
        <v>60.74</v>
      </c>
      <c r="AO83">
        <v>62.6</v>
      </c>
      <c r="AP83">
        <v>62.71</v>
      </c>
      <c r="AQ83">
        <v>64.92</v>
      </c>
      <c r="AR83">
        <v>67.48</v>
      </c>
      <c r="AS83">
        <v>70.599999999999994</v>
      </c>
      <c r="AT83">
        <v>76.28</v>
      </c>
      <c r="AU83">
        <v>86.76</v>
      </c>
    </row>
    <row r="84" spans="26:47">
      <c r="Z84">
        <v>8.75</v>
      </c>
      <c r="AA84">
        <v>41.27</v>
      </c>
      <c r="AB84">
        <v>44.51</v>
      </c>
      <c r="AC84">
        <v>47.14</v>
      </c>
      <c r="AD84">
        <v>50.16</v>
      </c>
      <c r="AE84">
        <v>51.13</v>
      </c>
      <c r="AF84">
        <v>52.25</v>
      </c>
      <c r="AG84">
        <v>52.29</v>
      </c>
      <c r="AH84">
        <v>52.78</v>
      </c>
      <c r="AI84">
        <v>53.68</v>
      </c>
      <c r="AJ84">
        <v>54.84</v>
      </c>
      <c r="AK84">
        <v>56.5</v>
      </c>
      <c r="AL84">
        <v>57.93</v>
      </c>
      <c r="AM84">
        <v>59.28</v>
      </c>
      <c r="AN84">
        <v>60.75</v>
      </c>
      <c r="AO84">
        <v>62.59</v>
      </c>
      <c r="AP84">
        <v>62.7</v>
      </c>
      <c r="AQ84">
        <v>64.94</v>
      </c>
      <c r="AR84">
        <v>67.489999999999995</v>
      </c>
      <c r="AS84">
        <v>70.569999999999993</v>
      </c>
      <c r="AT84">
        <v>76.25</v>
      </c>
      <c r="AU84">
        <v>86.82</v>
      </c>
    </row>
    <row r="85" spans="26:47">
      <c r="Z85">
        <v>8.83</v>
      </c>
      <c r="AA85">
        <v>41.35</v>
      </c>
      <c r="AB85">
        <v>44.55</v>
      </c>
      <c r="AC85">
        <v>47.14</v>
      </c>
      <c r="AD85">
        <v>50.17</v>
      </c>
      <c r="AE85">
        <v>51.14</v>
      </c>
      <c r="AF85">
        <v>52.27</v>
      </c>
      <c r="AG85">
        <v>52.3</v>
      </c>
      <c r="AH85">
        <v>52.77</v>
      </c>
      <c r="AI85">
        <v>53.66</v>
      </c>
      <c r="AJ85">
        <v>54.8</v>
      </c>
      <c r="AK85">
        <v>56.5</v>
      </c>
      <c r="AL85">
        <v>57.94</v>
      </c>
      <c r="AM85">
        <v>59.27</v>
      </c>
      <c r="AN85">
        <v>60.76</v>
      </c>
      <c r="AO85">
        <v>62.59</v>
      </c>
      <c r="AP85">
        <v>62.69</v>
      </c>
      <c r="AQ85">
        <v>64.97</v>
      </c>
      <c r="AR85">
        <v>67.489999999999995</v>
      </c>
      <c r="AS85">
        <v>70.55</v>
      </c>
      <c r="AT85">
        <v>76.23</v>
      </c>
      <c r="AU85">
        <v>86.87</v>
      </c>
    </row>
    <row r="86" spans="26:47">
      <c r="Z86">
        <v>8.92</v>
      </c>
      <c r="AA86">
        <v>41.43</v>
      </c>
      <c r="AB86">
        <v>44.59</v>
      </c>
      <c r="AC86">
        <v>47.14</v>
      </c>
      <c r="AD86">
        <v>50.17</v>
      </c>
      <c r="AE86">
        <v>51.14</v>
      </c>
      <c r="AF86">
        <v>52.28</v>
      </c>
      <c r="AG86">
        <v>52.31</v>
      </c>
      <c r="AH86">
        <v>52.76</v>
      </c>
      <c r="AI86">
        <v>53.63</v>
      </c>
      <c r="AJ86">
        <v>54.76</v>
      </c>
      <c r="AK86">
        <v>56.5</v>
      </c>
      <c r="AL86">
        <v>57.94</v>
      </c>
      <c r="AM86">
        <v>59.26</v>
      </c>
      <c r="AN86">
        <v>60.78</v>
      </c>
      <c r="AO86">
        <v>62.58</v>
      </c>
      <c r="AP86">
        <v>62.69</v>
      </c>
      <c r="AQ86">
        <v>64.989999999999995</v>
      </c>
      <c r="AR86">
        <v>67.489999999999995</v>
      </c>
      <c r="AS86">
        <v>70.52</v>
      </c>
      <c r="AT86">
        <v>76.2</v>
      </c>
      <c r="AU86">
        <v>86.93</v>
      </c>
    </row>
    <row r="87" spans="26:47">
      <c r="Z87">
        <v>9</v>
      </c>
      <c r="AA87">
        <v>41.51</v>
      </c>
      <c r="AB87">
        <v>44.62</v>
      </c>
      <c r="AC87">
        <v>47.13</v>
      </c>
      <c r="AD87">
        <v>50.16</v>
      </c>
      <c r="AE87">
        <v>51.14</v>
      </c>
      <c r="AF87">
        <v>52.29</v>
      </c>
      <c r="AG87">
        <v>52.31</v>
      </c>
      <c r="AH87">
        <v>52.75</v>
      </c>
      <c r="AI87">
        <v>53.6</v>
      </c>
      <c r="AJ87">
        <v>54.72</v>
      </c>
      <c r="AK87">
        <v>56.5</v>
      </c>
      <c r="AL87">
        <v>57.94</v>
      </c>
      <c r="AM87">
        <v>59.25</v>
      </c>
      <c r="AN87">
        <v>60.79</v>
      </c>
      <c r="AO87">
        <v>62.58</v>
      </c>
      <c r="AP87">
        <v>62.68</v>
      </c>
      <c r="AQ87">
        <v>65.02</v>
      </c>
      <c r="AR87">
        <v>67.5</v>
      </c>
      <c r="AS87">
        <v>70.489999999999995</v>
      </c>
      <c r="AT87">
        <v>76.16</v>
      </c>
      <c r="AU87">
        <v>86.98</v>
      </c>
    </row>
    <row r="88" spans="26:47">
      <c r="Z88">
        <v>9.08</v>
      </c>
      <c r="AA88">
        <v>41.58</v>
      </c>
      <c r="AB88">
        <v>44.64</v>
      </c>
      <c r="AC88">
        <v>47.12</v>
      </c>
      <c r="AD88">
        <v>50.15</v>
      </c>
      <c r="AE88">
        <v>51.13</v>
      </c>
      <c r="AF88">
        <v>52.3</v>
      </c>
      <c r="AG88">
        <v>52.32</v>
      </c>
      <c r="AH88">
        <v>52.73</v>
      </c>
      <c r="AI88">
        <v>53.57</v>
      </c>
      <c r="AJ88">
        <v>54.68</v>
      </c>
      <c r="AK88">
        <v>56.5</v>
      </c>
      <c r="AL88">
        <v>57.94</v>
      </c>
      <c r="AM88">
        <v>59.24</v>
      </c>
      <c r="AN88">
        <v>60.8</v>
      </c>
      <c r="AO88">
        <v>62.57</v>
      </c>
      <c r="AP88">
        <v>62.67</v>
      </c>
      <c r="AQ88">
        <v>65.040000000000006</v>
      </c>
      <c r="AR88">
        <v>67.5</v>
      </c>
      <c r="AS88">
        <v>70.459999999999994</v>
      </c>
      <c r="AT88">
        <v>76.13</v>
      </c>
      <c r="AU88">
        <v>87.03</v>
      </c>
    </row>
    <row r="89" spans="26:47">
      <c r="Z89">
        <v>9.17</v>
      </c>
      <c r="AA89">
        <v>41.65</v>
      </c>
      <c r="AB89">
        <v>44.66</v>
      </c>
      <c r="AC89">
        <v>47.11</v>
      </c>
      <c r="AD89">
        <v>50.13</v>
      </c>
      <c r="AE89">
        <v>51.11</v>
      </c>
      <c r="AF89">
        <v>52.3</v>
      </c>
      <c r="AG89">
        <v>52.32</v>
      </c>
      <c r="AH89">
        <v>52.72</v>
      </c>
      <c r="AI89">
        <v>53.54</v>
      </c>
      <c r="AJ89">
        <v>54.63</v>
      </c>
      <c r="AK89">
        <v>56.5</v>
      </c>
      <c r="AL89">
        <v>57.94</v>
      </c>
      <c r="AM89">
        <v>59.23</v>
      </c>
      <c r="AN89">
        <v>60.82</v>
      </c>
      <c r="AO89">
        <v>62.57</v>
      </c>
      <c r="AP89">
        <v>62.66</v>
      </c>
      <c r="AQ89">
        <v>65.069999999999993</v>
      </c>
      <c r="AR89">
        <v>67.5</v>
      </c>
      <c r="AS89">
        <v>70.430000000000007</v>
      </c>
      <c r="AT89">
        <v>76.09</v>
      </c>
      <c r="AU89">
        <v>87.08</v>
      </c>
    </row>
    <row r="90" spans="26:47">
      <c r="Z90">
        <v>9.25</v>
      </c>
      <c r="AA90">
        <v>41.72</v>
      </c>
      <c r="AB90">
        <v>44.68</v>
      </c>
      <c r="AC90">
        <v>47.09</v>
      </c>
      <c r="AD90">
        <v>50.11</v>
      </c>
      <c r="AE90">
        <v>51.09</v>
      </c>
      <c r="AF90">
        <v>52.3</v>
      </c>
      <c r="AG90">
        <v>52.32</v>
      </c>
      <c r="AH90">
        <v>52.7</v>
      </c>
      <c r="AI90">
        <v>53.5</v>
      </c>
      <c r="AJ90">
        <v>54.59</v>
      </c>
      <c r="AK90">
        <v>56.5</v>
      </c>
      <c r="AL90">
        <v>57.94</v>
      </c>
      <c r="AM90">
        <v>59.21</v>
      </c>
      <c r="AN90">
        <v>60.83</v>
      </c>
      <c r="AO90">
        <v>62.56</v>
      </c>
      <c r="AP90">
        <v>62.64</v>
      </c>
      <c r="AQ90">
        <v>65.09</v>
      </c>
      <c r="AR90">
        <v>67.5</v>
      </c>
      <c r="AS90">
        <v>70.400000000000006</v>
      </c>
      <c r="AT90">
        <v>76.05</v>
      </c>
      <c r="AU90">
        <v>87.13</v>
      </c>
    </row>
    <row r="91" spans="26:47">
      <c r="Z91">
        <v>9.33</v>
      </c>
      <c r="AA91">
        <v>41.78</v>
      </c>
      <c r="AB91">
        <v>44.69</v>
      </c>
      <c r="AC91">
        <v>47.06</v>
      </c>
      <c r="AD91">
        <v>50.07</v>
      </c>
      <c r="AE91">
        <v>51.05</v>
      </c>
      <c r="AF91">
        <v>52.3</v>
      </c>
      <c r="AG91">
        <v>52.31</v>
      </c>
      <c r="AH91">
        <v>52.68</v>
      </c>
      <c r="AI91">
        <v>53.47</v>
      </c>
      <c r="AJ91">
        <v>54.55</v>
      </c>
      <c r="AK91">
        <v>56.5</v>
      </c>
      <c r="AL91">
        <v>57.95</v>
      </c>
      <c r="AM91">
        <v>59.2</v>
      </c>
      <c r="AN91">
        <v>60.84</v>
      </c>
      <c r="AO91">
        <v>62.55</v>
      </c>
      <c r="AP91">
        <v>62.63</v>
      </c>
      <c r="AQ91">
        <v>65.12</v>
      </c>
      <c r="AR91">
        <v>67.5</v>
      </c>
      <c r="AS91">
        <v>70.37</v>
      </c>
      <c r="AT91">
        <v>76.010000000000005</v>
      </c>
      <c r="AU91">
        <v>87.17</v>
      </c>
    </row>
    <row r="92" spans="26:47">
      <c r="Z92">
        <v>9.42</v>
      </c>
      <c r="AA92">
        <v>41.84</v>
      </c>
      <c r="AB92">
        <v>44.7</v>
      </c>
      <c r="AC92">
        <v>47.03</v>
      </c>
      <c r="AD92">
        <v>50.03</v>
      </c>
      <c r="AE92">
        <v>51.01</v>
      </c>
      <c r="AF92">
        <v>52.29</v>
      </c>
      <c r="AG92">
        <v>52.31</v>
      </c>
      <c r="AH92">
        <v>52.66</v>
      </c>
      <c r="AI92">
        <v>53.43</v>
      </c>
      <c r="AJ92">
        <v>54.5</v>
      </c>
      <c r="AK92">
        <v>56.5</v>
      </c>
      <c r="AL92">
        <v>57.95</v>
      </c>
      <c r="AM92">
        <v>59.19</v>
      </c>
      <c r="AN92">
        <v>60.86</v>
      </c>
      <c r="AO92">
        <v>62.55</v>
      </c>
      <c r="AP92">
        <v>62.62</v>
      </c>
      <c r="AQ92">
        <v>65.150000000000006</v>
      </c>
      <c r="AR92">
        <v>67.5</v>
      </c>
      <c r="AS92">
        <v>70.33</v>
      </c>
      <c r="AT92">
        <v>75.97</v>
      </c>
      <c r="AU92">
        <v>87.21</v>
      </c>
    </row>
    <row r="93" spans="26:47">
      <c r="Z93">
        <v>9.5</v>
      </c>
      <c r="AA93">
        <v>41.89</v>
      </c>
      <c r="AB93">
        <v>44.71</v>
      </c>
      <c r="AC93">
        <v>47</v>
      </c>
      <c r="AD93">
        <v>49.99</v>
      </c>
      <c r="AE93">
        <v>50.97</v>
      </c>
      <c r="AF93">
        <v>52.28</v>
      </c>
      <c r="AG93">
        <v>52.3</v>
      </c>
      <c r="AH93">
        <v>52.64</v>
      </c>
      <c r="AI93">
        <v>53.4</v>
      </c>
      <c r="AJ93">
        <v>54.45</v>
      </c>
      <c r="AK93">
        <v>56.5</v>
      </c>
      <c r="AL93">
        <v>57.95</v>
      </c>
      <c r="AM93">
        <v>59.17</v>
      </c>
      <c r="AN93">
        <v>60.87</v>
      </c>
      <c r="AO93">
        <v>62.54</v>
      </c>
      <c r="AP93">
        <v>62.61</v>
      </c>
      <c r="AQ93">
        <v>65.180000000000007</v>
      </c>
      <c r="AR93">
        <v>67.5</v>
      </c>
      <c r="AS93">
        <v>70.290000000000006</v>
      </c>
      <c r="AT93">
        <v>75.930000000000007</v>
      </c>
      <c r="AU93">
        <v>87.25</v>
      </c>
    </row>
    <row r="94" spans="26:47">
      <c r="Z94">
        <v>9.58</v>
      </c>
      <c r="AA94">
        <v>41.94</v>
      </c>
      <c r="AB94">
        <v>44.71</v>
      </c>
      <c r="AC94">
        <v>46.96</v>
      </c>
      <c r="AD94">
        <v>49.94</v>
      </c>
      <c r="AE94">
        <v>50.91</v>
      </c>
      <c r="AF94">
        <v>52.27</v>
      </c>
      <c r="AG94">
        <v>52.29</v>
      </c>
      <c r="AH94">
        <v>52.62</v>
      </c>
      <c r="AI94">
        <v>53.36</v>
      </c>
      <c r="AJ94">
        <v>54.4</v>
      </c>
      <c r="AK94">
        <v>56.5</v>
      </c>
      <c r="AL94">
        <v>57.95</v>
      </c>
      <c r="AM94">
        <v>59.16</v>
      </c>
      <c r="AN94">
        <v>60.88</v>
      </c>
      <c r="AO94">
        <v>62.53</v>
      </c>
      <c r="AP94">
        <v>62.6</v>
      </c>
      <c r="AQ94">
        <v>65.209999999999994</v>
      </c>
      <c r="AR94">
        <v>67.5</v>
      </c>
      <c r="AS94">
        <v>70.25</v>
      </c>
      <c r="AT94">
        <v>75.88</v>
      </c>
      <c r="AU94">
        <v>87.29</v>
      </c>
    </row>
    <row r="95" spans="26:47">
      <c r="Z95">
        <v>9.67</v>
      </c>
      <c r="AA95">
        <v>41.99</v>
      </c>
      <c r="AB95">
        <v>44.7</v>
      </c>
      <c r="AC95">
        <v>46.92</v>
      </c>
      <c r="AD95">
        <v>49.88</v>
      </c>
      <c r="AE95">
        <v>50.85</v>
      </c>
      <c r="AF95">
        <v>52.25</v>
      </c>
      <c r="AG95">
        <v>52.28</v>
      </c>
      <c r="AH95">
        <v>52.59</v>
      </c>
      <c r="AI95">
        <v>53.32</v>
      </c>
      <c r="AJ95">
        <v>54.35</v>
      </c>
      <c r="AK95">
        <v>56.5</v>
      </c>
      <c r="AL95">
        <v>57.95</v>
      </c>
      <c r="AM95">
        <v>59.14</v>
      </c>
      <c r="AN95">
        <v>60.9</v>
      </c>
      <c r="AO95">
        <v>62.52</v>
      </c>
      <c r="AP95">
        <v>62.58</v>
      </c>
      <c r="AQ95">
        <v>65.239999999999995</v>
      </c>
      <c r="AR95">
        <v>67.5</v>
      </c>
      <c r="AS95">
        <v>70.209999999999994</v>
      </c>
      <c r="AT95">
        <v>75.83</v>
      </c>
      <c r="AU95">
        <v>87.32</v>
      </c>
    </row>
    <row r="96" spans="26:47">
      <c r="Z96">
        <v>9.75</v>
      </c>
      <c r="AA96">
        <v>42.03</v>
      </c>
      <c r="AB96">
        <v>44.69</v>
      </c>
      <c r="AC96">
        <v>46.88</v>
      </c>
      <c r="AD96">
        <v>49.81</v>
      </c>
      <c r="AE96">
        <v>50.78</v>
      </c>
      <c r="AF96">
        <v>52.23</v>
      </c>
      <c r="AG96">
        <v>52.27</v>
      </c>
      <c r="AH96">
        <v>52.57</v>
      </c>
      <c r="AI96">
        <v>53.28</v>
      </c>
      <c r="AJ96">
        <v>54.3</v>
      </c>
      <c r="AK96">
        <v>56.5</v>
      </c>
      <c r="AL96">
        <v>57.96</v>
      </c>
      <c r="AM96">
        <v>59.13</v>
      </c>
      <c r="AN96">
        <v>60.91</v>
      </c>
      <c r="AO96">
        <v>62.51</v>
      </c>
      <c r="AP96">
        <v>62.57</v>
      </c>
      <c r="AQ96">
        <v>65.27</v>
      </c>
      <c r="AR96">
        <v>67.5</v>
      </c>
      <c r="AS96">
        <v>70.17</v>
      </c>
      <c r="AT96">
        <v>75.78</v>
      </c>
      <c r="AU96">
        <v>87.35</v>
      </c>
    </row>
    <row r="97" spans="26:47">
      <c r="Z97">
        <v>9.83</v>
      </c>
      <c r="AA97">
        <v>42.07</v>
      </c>
      <c r="AB97">
        <v>44.68</v>
      </c>
      <c r="AC97">
        <v>46.83</v>
      </c>
      <c r="AD97">
        <v>49.74</v>
      </c>
      <c r="AE97">
        <v>50.7</v>
      </c>
      <c r="AF97">
        <v>52.21</v>
      </c>
      <c r="AG97">
        <v>52.25</v>
      </c>
      <c r="AH97">
        <v>52.54</v>
      </c>
      <c r="AI97">
        <v>53.23</v>
      </c>
      <c r="AJ97">
        <v>54.25</v>
      </c>
      <c r="AK97">
        <v>56.5</v>
      </c>
      <c r="AL97">
        <v>57.96</v>
      </c>
      <c r="AM97">
        <v>59.11</v>
      </c>
      <c r="AN97">
        <v>60.92</v>
      </c>
      <c r="AO97">
        <v>62.5</v>
      </c>
      <c r="AP97">
        <v>62.56</v>
      </c>
      <c r="AQ97">
        <v>65.3</v>
      </c>
      <c r="AR97">
        <v>67.5</v>
      </c>
      <c r="AS97">
        <v>70.13</v>
      </c>
      <c r="AT97">
        <v>75.72</v>
      </c>
      <c r="AU97">
        <v>87.38</v>
      </c>
    </row>
    <row r="98" spans="26:47">
      <c r="Z98">
        <v>9.92</v>
      </c>
      <c r="AA98">
        <v>42.11</v>
      </c>
      <c r="AB98">
        <v>44.66</v>
      </c>
      <c r="AC98">
        <v>46.77</v>
      </c>
      <c r="AD98">
        <v>49.66</v>
      </c>
      <c r="AE98">
        <v>50.62</v>
      </c>
      <c r="AF98">
        <v>52.19</v>
      </c>
      <c r="AG98">
        <v>52.23</v>
      </c>
      <c r="AH98">
        <v>52.51</v>
      </c>
      <c r="AI98">
        <v>53.19</v>
      </c>
      <c r="AJ98">
        <v>54.19</v>
      </c>
      <c r="AK98">
        <v>56.5</v>
      </c>
      <c r="AL98">
        <v>57.96</v>
      </c>
      <c r="AM98">
        <v>59.09</v>
      </c>
      <c r="AN98">
        <v>60.94</v>
      </c>
      <c r="AO98">
        <v>62.48</v>
      </c>
      <c r="AP98">
        <v>62.54</v>
      </c>
      <c r="AQ98">
        <v>65.33</v>
      </c>
      <c r="AR98">
        <v>67.5</v>
      </c>
      <c r="AS98">
        <v>70.09</v>
      </c>
      <c r="AT98">
        <v>75.67</v>
      </c>
      <c r="AU98">
        <v>87.41</v>
      </c>
    </row>
    <row r="99" spans="26:47">
      <c r="Z99">
        <v>10</v>
      </c>
      <c r="AA99">
        <v>42.14</v>
      </c>
      <c r="AB99">
        <v>44.64</v>
      </c>
      <c r="AC99">
        <v>46.71</v>
      </c>
      <c r="AD99">
        <v>49.58</v>
      </c>
      <c r="AE99">
        <v>50.53</v>
      </c>
      <c r="AF99">
        <v>52.16</v>
      </c>
      <c r="AG99">
        <v>52.21</v>
      </c>
      <c r="AH99">
        <v>52.48</v>
      </c>
      <c r="AI99">
        <v>53.14</v>
      </c>
      <c r="AJ99">
        <v>54.14</v>
      </c>
      <c r="AK99">
        <v>56.5</v>
      </c>
      <c r="AL99">
        <v>57.96</v>
      </c>
      <c r="AM99">
        <v>59.08</v>
      </c>
      <c r="AN99">
        <v>60.95</v>
      </c>
      <c r="AO99">
        <v>62.47</v>
      </c>
      <c r="AP99">
        <v>62.53</v>
      </c>
      <c r="AQ99">
        <v>65.36</v>
      </c>
      <c r="AR99">
        <v>67.489999999999995</v>
      </c>
      <c r="AS99">
        <v>70.040000000000006</v>
      </c>
      <c r="AT99">
        <v>75.61</v>
      </c>
      <c r="AU99">
        <v>87.44</v>
      </c>
    </row>
    <row r="100" spans="26:47">
      <c r="Z100">
        <v>10.08</v>
      </c>
      <c r="AA100">
        <v>42.17</v>
      </c>
      <c r="AB100">
        <v>44.61</v>
      </c>
      <c r="AC100">
        <v>46.65</v>
      </c>
      <c r="AD100">
        <v>49.48</v>
      </c>
      <c r="AE100">
        <v>50.43</v>
      </c>
      <c r="AF100">
        <v>52.13</v>
      </c>
      <c r="AG100">
        <v>52.19</v>
      </c>
      <c r="AH100">
        <v>52.45</v>
      </c>
      <c r="AI100">
        <v>53.09</v>
      </c>
      <c r="AJ100">
        <v>54.08</v>
      </c>
      <c r="AK100">
        <v>56.5</v>
      </c>
      <c r="AL100">
        <v>57.97</v>
      </c>
      <c r="AM100">
        <v>59.06</v>
      </c>
      <c r="AN100">
        <v>60.96</v>
      </c>
      <c r="AO100">
        <v>62.46</v>
      </c>
      <c r="AP100">
        <v>62.51</v>
      </c>
      <c r="AQ100">
        <v>65.39</v>
      </c>
      <c r="AR100">
        <v>67.489999999999995</v>
      </c>
      <c r="AS100">
        <v>69.989999999999995</v>
      </c>
      <c r="AT100">
        <v>75.55</v>
      </c>
      <c r="AU100">
        <v>87.46</v>
      </c>
    </row>
    <row r="101" spans="26:47">
      <c r="Z101">
        <v>10.17</v>
      </c>
      <c r="AA101">
        <v>42.19</v>
      </c>
      <c r="AB101">
        <v>44.58</v>
      </c>
      <c r="AC101">
        <v>46.58</v>
      </c>
      <c r="AD101">
        <v>49.39</v>
      </c>
      <c r="AE101">
        <v>50.32</v>
      </c>
      <c r="AF101">
        <v>52.09</v>
      </c>
      <c r="AG101">
        <v>52.16</v>
      </c>
      <c r="AH101">
        <v>52.42</v>
      </c>
      <c r="AI101">
        <v>53.05</v>
      </c>
      <c r="AJ101">
        <v>54.02</v>
      </c>
      <c r="AK101">
        <v>56.5</v>
      </c>
      <c r="AL101">
        <v>57.97</v>
      </c>
      <c r="AM101">
        <v>59.04</v>
      </c>
      <c r="AN101">
        <v>60.98</v>
      </c>
      <c r="AO101">
        <v>62.45</v>
      </c>
      <c r="AP101">
        <v>62.5</v>
      </c>
      <c r="AQ101">
        <v>65.42</v>
      </c>
      <c r="AR101">
        <v>67.489999999999995</v>
      </c>
      <c r="AS101">
        <v>69.94</v>
      </c>
      <c r="AT101">
        <v>75.489999999999995</v>
      </c>
      <c r="AU101">
        <v>87.48</v>
      </c>
    </row>
    <row r="102" spans="26:47">
      <c r="Z102">
        <v>10.25</v>
      </c>
      <c r="AA102">
        <v>42.21</v>
      </c>
      <c r="AB102">
        <v>44.55</v>
      </c>
      <c r="AC102">
        <v>46.51</v>
      </c>
      <c r="AD102">
        <v>49.28</v>
      </c>
      <c r="AE102">
        <v>50.21</v>
      </c>
      <c r="AF102">
        <v>52.06</v>
      </c>
      <c r="AG102">
        <v>52.14</v>
      </c>
      <c r="AH102">
        <v>52.39</v>
      </c>
      <c r="AI102">
        <v>53</v>
      </c>
      <c r="AJ102">
        <v>53.96</v>
      </c>
      <c r="AK102">
        <v>56.5</v>
      </c>
      <c r="AL102">
        <v>57.97</v>
      </c>
      <c r="AM102">
        <v>59.03</v>
      </c>
      <c r="AN102">
        <v>60.99</v>
      </c>
      <c r="AO102">
        <v>62.43</v>
      </c>
      <c r="AP102">
        <v>62.48</v>
      </c>
      <c r="AQ102">
        <v>65.459999999999994</v>
      </c>
      <c r="AR102">
        <v>67.48</v>
      </c>
      <c r="AS102">
        <v>69.89</v>
      </c>
      <c r="AT102">
        <v>75.42</v>
      </c>
      <c r="AU102">
        <v>87.5</v>
      </c>
    </row>
    <row r="103" spans="26:47">
      <c r="Z103">
        <v>10.33</v>
      </c>
      <c r="AA103">
        <v>42.23</v>
      </c>
      <c r="AB103">
        <v>44.51</v>
      </c>
      <c r="AC103">
        <v>46.43</v>
      </c>
      <c r="AD103">
        <v>49.17</v>
      </c>
      <c r="AE103">
        <v>50.08</v>
      </c>
      <c r="AF103">
        <v>52.02</v>
      </c>
      <c r="AG103">
        <v>52.11</v>
      </c>
      <c r="AH103">
        <v>52.35</v>
      </c>
      <c r="AI103">
        <v>52.94</v>
      </c>
      <c r="AJ103">
        <v>53.9</v>
      </c>
      <c r="AK103">
        <v>56.5</v>
      </c>
      <c r="AL103">
        <v>57.97</v>
      </c>
      <c r="AM103">
        <v>59.01</v>
      </c>
      <c r="AN103">
        <v>61</v>
      </c>
      <c r="AO103">
        <v>62.42</v>
      </c>
      <c r="AP103">
        <v>62.47</v>
      </c>
      <c r="AQ103">
        <v>65.489999999999995</v>
      </c>
      <c r="AR103">
        <v>67.48</v>
      </c>
      <c r="AS103">
        <v>69.84</v>
      </c>
      <c r="AT103">
        <v>75.36</v>
      </c>
      <c r="AU103">
        <v>87.51</v>
      </c>
    </row>
    <row r="104" spans="26:47">
      <c r="Z104">
        <v>10.42</v>
      </c>
      <c r="AA104">
        <v>42.24</v>
      </c>
      <c r="AB104">
        <v>44.47</v>
      </c>
      <c r="AC104">
        <v>46.35</v>
      </c>
      <c r="AD104">
        <v>49.05</v>
      </c>
      <c r="AE104">
        <v>49.96</v>
      </c>
      <c r="AF104">
        <v>51.97</v>
      </c>
      <c r="AG104">
        <v>52.08</v>
      </c>
      <c r="AH104">
        <v>52.31</v>
      </c>
      <c r="AI104">
        <v>52.89</v>
      </c>
      <c r="AJ104">
        <v>53.84</v>
      </c>
      <c r="AK104">
        <v>56.5</v>
      </c>
      <c r="AL104">
        <v>57.97</v>
      </c>
      <c r="AM104">
        <v>58.99</v>
      </c>
      <c r="AN104">
        <v>61.02</v>
      </c>
      <c r="AO104">
        <v>62.4</v>
      </c>
      <c r="AP104">
        <v>62.45</v>
      </c>
      <c r="AQ104">
        <v>65.53</v>
      </c>
      <c r="AR104">
        <v>67.47</v>
      </c>
      <c r="AS104">
        <v>69.790000000000006</v>
      </c>
      <c r="AT104">
        <v>75.290000000000006</v>
      </c>
      <c r="AU104">
        <v>87.53</v>
      </c>
    </row>
    <row r="105" spans="26:47">
      <c r="Z105">
        <v>10.5</v>
      </c>
      <c r="AA105">
        <v>42.25</v>
      </c>
      <c r="AB105">
        <v>44.42</v>
      </c>
      <c r="AC105">
        <v>46.26</v>
      </c>
      <c r="AD105">
        <v>48.93</v>
      </c>
      <c r="AE105">
        <v>49.82</v>
      </c>
      <c r="AF105">
        <v>51.92</v>
      </c>
      <c r="AG105">
        <v>52.05</v>
      </c>
      <c r="AH105">
        <v>52.28</v>
      </c>
      <c r="AI105">
        <v>52.84</v>
      </c>
      <c r="AJ105">
        <v>53.78</v>
      </c>
      <c r="AK105">
        <v>56.5</v>
      </c>
      <c r="AL105">
        <v>57.98</v>
      </c>
      <c r="AM105">
        <v>58.97</v>
      </c>
      <c r="AN105">
        <v>61.03</v>
      </c>
      <c r="AO105">
        <v>62.39</v>
      </c>
      <c r="AP105">
        <v>62.43</v>
      </c>
      <c r="AQ105">
        <v>65.56</v>
      </c>
      <c r="AR105">
        <v>67.47</v>
      </c>
      <c r="AS105">
        <v>69.739999999999995</v>
      </c>
      <c r="AT105">
        <v>75.22</v>
      </c>
      <c r="AU105">
        <v>87.54</v>
      </c>
    </row>
    <row r="106" spans="26:47">
      <c r="Z106">
        <v>10.58</v>
      </c>
      <c r="AA106">
        <v>42.25</v>
      </c>
      <c r="AB106">
        <v>44.37</v>
      </c>
      <c r="AC106">
        <v>46.18</v>
      </c>
      <c r="AD106">
        <v>48.8</v>
      </c>
      <c r="AE106">
        <v>49.68</v>
      </c>
      <c r="AF106">
        <v>51.87</v>
      </c>
      <c r="AG106">
        <v>52.01</v>
      </c>
      <c r="AH106">
        <v>52.24</v>
      </c>
      <c r="AI106">
        <v>52.78</v>
      </c>
      <c r="AJ106">
        <v>53.71</v>
      </c>
      <c r="AK106">
        <v>56.5</v>
      </c>
      <c r="AL106">
        <v>57.98</v>
      </c>
      <c r="AM106">
        <v>58.95</v>
      </c>
      <c r="AN106">
        <v>61.04</v>
      </c>
      <c r="AO106">
        <v>62.37</v>
      </c>
      <c r="AP106">
        <v>62.42</v>
      </c>
      <c r="AQ106">
        <v>65.59</v>
      </c>
      <c r="AR106">
        <v>67.459999999999994</v>
      </c>
      <c r="AS106">
        <v>69.680000000000007</v>
      </c>
      <c r="AT106">
        <v>75.14</v>
      </c>
      <c r="AU106">
        <v>87.54</v>
      </c>
    </row>
    <row r="107" spans="26:47">
      <c r="Z107">
        <v>10.67</v>
      </c>
      <c r="AA107">
        <v>42.25</v>
      </c>
      <c r="AB107">
        <v>44.31</v>
      </c>
      <c r="AC107">
        <v>46.08</v>
      </c>
      <c r="AD107">
        <v>48.66</v>
      </c>
      <c r="AE107">
        <v>49.53</v>
      </c>
      <c r="AF107">
        <v>51.82</v>
      </c>
      <c r="AG107">
        <v>51.97</v>
      </c>
      <c r="AH107">
        <v>52.2</v>
      </c>
      <c r="AI107">
        <v>52.72</v>
      </c>
      <c r="AJ107">
        <v>53.64</v>
      </c>
      <c r="AK107">
        <v>56.5</v>
      </c>
      <c r="AL107">
        <v>57.98</v>
      </c>
      <c r="AM107">
        <v>58.93</v>
      </c>
      <c r="AN107">
        <v>61.06</v>
      </c>
      <c r="AO107">
        <v>62.35</v>
      </c>
      <c r="AP107">
        <v>62.4</v>
      </c>
      <c r="AQ107">
        <v>65.63</v>
      </c>
      <c r="AR107">
        <v>67.459999999999994</v>
      </c>
      <c r="AS107">
        <v>69.62</v>
      </c>
      <c r="AT107">
        <v>75.069999999999993</v>
      </c>
      <c r="AU107">
        <v>87.55</v>
      </c>
    </row>
    <row r="108" spans="26:47">
      <c r="Z108">
        <v>10.75</v>
      </c>
      <c r="AA108">
        <v>42.25</v>
      </c>
      <c r="AB108">
        <v>44.25</v>
      </c>
      <c r="AC108">
        <v>45.98</v>
      </c>
      <c r="AD108">
        <v>48.51</v>
      </c>
      <c r="AE108">
        <v>49.37</v>
      </c>
      <c r="AF108">
        <v>51.76</v>
      </c>
      <c r="AG108">
        <v>51.93</v>
      </c>
      <c r="AH108">
        <v>52.15</v>
      </c>
      <c r="AI108">
        <v>52.67</v>
      </c>
      <c r="AJ108">
        <v>53.58</v>
      </c>
      <c r="AK108">
        <v>56.5</v>
      </c>
      <c r="AL108">
        <v>57.98</v>
      </c>
      <c r="AM108">
        <v>58.91</v>
      </c>
      <c r="AN108">
        <v>61.07</v>
      </c>
      <c r="AO108">
        <v>62.34</v>
      </c>
      <c r="AP108">
        <v>62.38</v>
      </c>
      <c r="AQ108">
        <v>65.67</v>
      </c>
      <c r="AR108">
        <v>67.45</v>
      </c>
      <c r="AS108">
        <v>69.56</v>
      </c>
      <c r="AT108">
        <v>74.989999999999995</v>
      </c>
      <c r="AU108">
        <v>87.55</v>
      </c>
    </row>
    <row r="109" spans="26:47">
      <c r="Z109">
        <v>10.83</v>
      </c>
      <c r="AA109">
        <v>42.24</v>
      </c>
      <c r="AB109">
        <v>44.19</v>
      </c>
      <c r="AC109">
        <v>45.88</v>
      </c>
      <c r="AD109">
        <v>48.36</v>
      </c>
      <c r="AE109">
        <v>49.2</v>
      </c>
      <c r="AF109">
        <v>51.71</v>
      </c>
      <c r="AG109">
        <v>51.89</v>
      </c>
      <c r="AH109">
        <v>52.11</v>
      </c>
      <c r="AI109">
        <v>52.61</v>
      </c>
      <c r="AJ109">
        <v>53.51</v>
      </c>
      <c r="AK109">
        <v>56.5</v>
      </c>
      <c r="AL109">
        <v>57.99</v>
      </c>
      <c r="AM109">
        <v>58.89</v>
      </c>
      <c r="AN109">
        <v>61.09</v>
      </c>
      <c r="AO109">
        <v>62.32</v>
      </c>
      <c r="AP109">
        <v>62.36</v>
      </c>
      <c r="AQ109">
        <v>65.7</v>
      </c>
      <c r="AR109">
        <v>67.44</v>
      </c>
      <c r="AS109">
        <v>69.5</v>
      </c>
      <c r="AT109">
        <v>74.91</v>
      </c>
      <c r="AU109">
        <v>87.56</v>
      </c>
    </row>
    <row r="110" spans="26:47">
      <c r="Z110">
        <v>10.92</v>
      </c>
      <c r="AA110">
        <v>42.23</v>
      </c>
      <c r="AB110">
        <v>44.12</v>
      </c>
      <c r="AC110">
        <v>45.77</v>
      </c>
      <c r="AD110">
        <v>48.21</v>
      </c>
      <c r="AE110">
        <v>49.03</v>
      </c>
      <c r="AF110">
        <v>51.64</v>
      </c>
      <c r="AG110">
        <v>51.85</v>
      </c>
      <c r="AH110">
        <v>52.06</v>
      </c>
      <c r="AI110">
        <v>52.54</v>
      </c>
      <c r="AJ110">
        <v>53.44</v>
      </c>
      <c r="AK110">
        <v>56.5</v>
      </c>
      <c r="AL110">
        <v>57.99</v>
      </c>
      <c r="AM110">
        <v>58.87</v>
      </c>
      <c r="AN110">
        <v>61.1</v>
      </c>
      <c r="AO110">
        <v>62.3</v>
      </c>
      <c r="AP110">
        <v>62.34</v>
      </c>
      <c r="AQ110">
        <v>65.739999999999995</v>
      </c>
      <c r="AR110">
        <v>67.430000000000007</v>
      </c>
      <c r="AS110">
        <v>69.44</v>
      </c>
      <c r="AT110">
        <v>74.83</v>
      </c>
      <c r="AU110">
        <v>87.56</v>
      </c>
    </row>
    <row r="111" spans="26:47">
      <c r="Z111">
        <v>11</v>
      </c>
      <c r="AA111">
        <v>42.22</v>
      </c>
      <c r="AB111">
        <v>44.04</v>
      </c>
      <c r="AC111">
        <v>45.66</v>
      </c>
      <c r="AD111">
        <v>48.04</v>
      </c>
      <c r="AE111">
        <v>48.85</v>
      </c>
      <c r="AF111">
        <v>51.58</v>
      </c>
      <c r="AG111">
        <v>51.8</v>
      </c>
      <c r="AH111">
        <v>52.02</v>
      </c>
      <c r="AI111">
        <v>52.48</v>
      </c>
      <c r="AJ111">
        <v>53.37</v>
      </c>
      <c r="AK111">
        <v>56.5</v>
      </c>
      <c r="AL111">
        <v>57.99</v>
      </c>
      <c r="AM111">
        <v>58.85</v>
      </c>
      <c r="AN111">
        <v>61.11</v>
      </c>
      <c r="AO111">
        <v>62.28</v>
      </c>
      <c r="AP111">
        <v>62.32</v>
      </c>
      <c r="AQ111">
        <v>65.78</v>
      </c>
      <c r="AR111">
        <v>67.430000000000007</v>
      </c>
      <c r="AS111">
        <v>69.38</v>
      </c>
      <c r="AT111">
        <v>74.739999999999995</v>
      </c>
      <c r="AU111">
        <v>87.55</v>
      </c>
    </row>
    <row r="112" spans="26:47">
      <c r="Z112">
        <v>11.08</v>
      </c>
      <c r="AA112">
        <v>42.2</v>
      </c>
      <c r="AB112">
        <v>43.97</v>
      </c>
      <c r="AC112">
        <v>45.55</v>
      </c>
      <c r="AD112">
        <v>47.87</v>
      </c>
      <c r="AE112">
        <v>48.66</v>
      </c>
      <c r="AF112">
        <v>51.51</v>
      </c>
      <c r="AG112">
        <v>51.76</v>
      </c>
      <c r="AH112">
        <v>51.97</v>
      </c>
      <c r="AI112">
        <v>52.42</v>
      </c>
      <c r="AJ112">
        <v>53.3</v>
      </c>
      <c r="AK112">
        <v>56.5</v>
      </c>
      <c r="AL112">
        <v>57.99</v>
      </c>
      <c r="AM112">
        <v>58.82</v>
      </c>
      <c r="AN112">
        <v>61.13</v>
      </c>
      <c r="AO112">
        <v>62.26</v>
      </c>
      <c r="AP112">
        <v>62.31</v>
      </c>
      <c r="AQ112">
        <v>65.819999999999993</v>
      </c>
      <c r="AR112">
        <v>67.42</v>
      </c>
      <c r="AS112">
        <v>69.31</v>
      </c>
      <c r="AT112">
        <v>74.66</v>
      </c>
      <c r="AU112">
        <v>87.55</v>
      </c>
    </row>
    <row r="113" spans="26:47">
      <c r="Z113">
        <v>11.17</v>
      </c>
      <c r="AA113">
        <v>42.17</v>
      </c>
      <c r="AB113">
        <v>43.88</v>
      </c>
      <c r="AC113">
        <v>45.43</v>
      </c>
      <c r="AD113">
        <v>47.69</v>
      </c>
      <c r="AE113">
        <v>48.47</v>
      </c>
      <c r="AF113">
        <v>51.44</v>
      </c>
      <c r="AG113">
        <v>51.71</v>
      </c>
      <c r="AH113">
        <v>51.92</v>
      </c>
      <c r="AI113">
        <v>52.35</v>
      </c>
      <c r="AJ113">
        <v>53.22</v>
      </c>
      <c r="AK113">
        <v>56.5</v>
      </c>
      <c r="AL113">
        <v>58</v>
      </c>
      <c r="AM113">
        <v>58.8</v>
      </c>
      <c r="AN113">
        <v>61.14</v>
      </c>
      <c r="AO113">
        <v>62.24</v>
      </c>
      <c r="AP113">
        <v>62.29</v>
      </c>
      <c r="AQ113">
        <v>65.849999999999994</v>
      </c>
      <c r="AR113">
        <v>67.41</v>
      </c>
      <c r="AS113">
        <v>69.25</v>
      </c>
      <c r="AT113">
        <v>74.569999999999993</v>
      </c>
      <c r="AU113">
        <v>87.54</v>
      </c>
    </row>
    <row r="114" spans="26:47">
      <c r="Z114">
        <v>11.25</v>
      </c>
      <c r="AA114">
        <v>42.15</v>
      </c>
      <c r="AB114">
        <v>43.8</v>
      </c>
      <c r="AC114">
        <v>45.3</v>
      </c>
      <c r="AD114">
        <v>47.51</v>
      </c>
      <c r="AE114">
        <v>48.26</v>
      </c>
      <c r="AF114">
        <v>51.36</v>
      </c>
      <c r="AG114">
        <v>51.66</v>
      </c>
      <c r="AH114">
        <v>51.87</v>
      </c>
      <c r="AI114">
        <v>52.28</v>
      </c>
      <c r="AJ114">
        <v>53.15</v>
      </c>
      <c r="AK114">
        <v>56.5</v>
      </c>
      <c r="AL114">
        <v>58</v>
      </c>
      <c r="AM114">
        <v>58.78</v>
      </c>
      <c r="AN114">
        <v>61.15</v>
      </c>
      <c r="AO114">
        <v>62.22</v>
      </c>
      <c r="AP114">
        <v>62.26</v>
      </c>
      <c r="AQ114">
        <v>65.89</v>
      </c>
      <c r="AR114">
        <v>67.400000000000006</v>
      </c>
      <c r="AS114">
        <v>69.180000000000007</v>
      </c>
      <c r="AT114">
        <v>74.48</v>
      </c>
      <c r="AU114">
        <v>87.53</v>
      </c>
    </row>
    <row r="115" spans="26:47">
      <c r="Z115">
        <v>11.33</v>
      </c>
      <c r="AA115">
        <v>42.12</v>
      </c>
      <c r="AB115">
        <v>43.71</v>
      </c>
      <c r="AC115">
        <v>45.17</v>
      </c>
      <c r="AD115">
        <v>47.32</v>
      </c>
      <c r="AE115">
        <v>48.05</v>
      </c>
      <c r="AF115">
        <v>51.28</v>
      </c>
      <c r="AG115">
        <v>51.6</v>
      </c>
      <c r="AH115">
        <v>51.82</v>
      </c>
      <c r="AI115">
        <v>52.22</v>
      </c>
      <c r="AJ115">
        <v>53.07</v>
      </c>
      <c r="AK115">
        <v>56.5</v>
      </c>
      <c r="AL115">
        <v>58</v>
      </c>
      <c r="AM115">
        <v>58.75</v>
      </c>
      <c r="AN115">
        <v>61.17</v>
      </c>
      <c r="AO115">
        <v>62.2</v>
      </c>
      <c r="AP115">
        <v>62.24</v>
      </c>
      <c r="AQ115">
        <v>65.930000000000007</v>
      </c>
      <c r="AR115">
        <v>67.39</v>
      </c>
      <c r="AS115">
        <v>69.11</v>
      </c>
      <c r="AT115">
        <v>74.39</v>
      </c>
      <c r="AU115">
        <v>87.52</v>
      </c>
    </row>
    <row r="116" spans="26:47">
      <c r="Z116">
        <v>11.42</v>
      </c>
      <c r="AA116">
        <v>42.08</v>
      </c>
      <c r="AB116">
        <v>43.61</v>
      </c>
      <c r="AC116">
        <v>45.04</v>
      </c>
      <c r="AD116">
        <v>47.12</v>
      </c>
      <c r="AE116">
        <v>47.84</v>
      </c>
      <c r="AF116">
        <v>51.2</v>
      </c>
      <c r="AG116">
        <v>51.55</v>
      </c>
      <c r="AH116">
        <v>51.76</v>
      </c>
      <c r="AI116">
        <v>52.15</v>
      </c>
      <c r="AJ116">
        <v>52.99</v>
      </c>
      <c r="AK116">
        <v>56.5</v>
      </c>
      <c r="AL116">
        <v>58</v>
      </c>
      <c r="AM116">
        <v>58.73</v>
      </c>
      <c r="AN116">
        <v>61.18</v>
      </c>
      <c r="AO116">
        <v>62.18</v>
      </c>
      <c r="AP116">
        <v>62.22</v>
      </c>
      <c r="AQ116">
        <v>65.97</v>
      </c>
      <c r="AR116">
        <v>67.38</v>
      </c>
      <c r="AS116">
        <v>69.040000000000006</v>
      </c>
      <c r="AT116">
        <v>74.290000000000006</v>
      </c>
      <c r="AU116">
        <v>87.5</v>
      </c>
    </row>
    <row r="117" spans="26:47">
      <c r="Z117">
        <v>11.5</v>
      </c>
      <c r="AA117">
        <v>42.05</v>
      </c>
      <c r="AB117">
        <v>43.51</v>
      </c>
      <c r="AC117">
        <v>44.9</v>
      </c>
      <c r="AD117">
        <v>46.92</v>
      </c>
      <c r="AE117">
        <v>47.61</v>
      </c>
      <c r="AF117">
        <v>51.12</v>
      </c>
      <c r="AG117">
        <v>51.49</v>
      </c>
      <c r="AH117">
        <v>51.71</v>
      </c>
      <c r="AI117">
        <v>52.07</v>
      </c>
      <c r="AJ117">
        <v>52.92</v>
      </c>
      <c r="AK117">
        <v>56.5</v>
      </c>
      <c r="AL117">
        <v>58.01</v>
      </c>
      <c r="AM117">
        <v>58.71</v>
      </c>
      <c r="AN117">
        <v>61.2</v>
      </c>
      <c r="AO117">
        <v>62.15</v>
      </c>
      <c r="AP117">
        <v>62.2</v>
      </c>
      <c r="AQ117">
        <v>66.010000000000005</v>
      </c>
      <c r="AR117">
        <v>67.37</v>
      </c>
      <c r="AS117">
        <v>68.97</v>
      </c>
      <c r="AT117">
        <v>74.19</v>
      </c>
      <c r="AU117">
        <v>87.48</v>
      </c>
    </row>
    <row r="118" spans="26:47">
      <c r="Z118">
        <v>11.58</v>
      </c>
      <c r="AA118">
        <v>42.01</v>
      </c>
      <c r="AB118">
        <v>43.41</v>
      </c>
      <c r="AC118">
        <v>44.76</v>
      </c>
      <c r="AD118">
        <v>46.71</v>
      </c>
      <c r="AE118">
        <v>47.38</v>
      </c>
      <c r="AF118">
        <v>51.03</v>
      </c>
      <c r="AG118">
        <v>51.43</v>
      </c>
      <c r="AH118">
        <v>51.65</v>
      </c>
      <c r="AI118">
        <v>52</v>
      </c>
      <c r="AJ118">
        <v>52.84</v>
      </c>
      <c r="AK118">
        <v>56.5</v>
      </c>
      <c r="AL118">
        <v>58.01</v>
      </c>
      <c r="AM118">
        <v>58.68</v>
      </c>
      <c r="AN118">
        <v>61.21</v>
      </c>
      <c r="AO118">
        <v>62.13</v>
      </c>
      <c r="AP118">
        <v>62.18</v>
      </c>
      <c r="AQ118">
        <v>66.05</v>
      </c>
      <c r="AR118">
        <v>67.36</v>
      </c>
      <c r="AS118">
        <v>68.89</v>
      </c>
      <c r="AT118">
        <v>74.09</v>
      </c>
      <c r="AU118">
        <v>87.46</v>
      </c>
    </row>
    <row r="119" spans="26:47">
      <c r="Z119">
        <v>11.67</v>
      </c>
      <c r="AA119">
        <v>41.96</v>
      </c>
      <c r="AB119">
        <v>43.3</v>
      </c>
      <c r="AC119">
        <v>44.61</v>
      </c>
      <c r="AD119">
        <v>46.49</v>
      </c>
      <c r="AE119">
        <v>47.14</v>
      </c>
      <c r="AF119">
        <v>50.94</v>
      </c>
      <c r="AG119">
        <v>51.36</v>
      </c>
      <c r="AH119">
        <v>51.6</v>
      </c>
      <c r="AI119">
        <v>51.93</v>
      </c>
      <c r="AJ119">
        <v>52.75</v>
      </c>
      <c r="AK119">
        <v>56.5</v>
      </c>
      <c r="AL119">
        <v>58.01</v>
      </c>
      <c r="AM119">
        <v>58.66</v>
      </c>
      <c r="AN119">
        <v>61.22</v>
      </c>
      <c r="AO119">
        <v>62.11</v>
      </c>
      <c r="AP119">
        <v>62.16</v>
      </c>
      <c r="AQ119">
        <v>66.099999999999994</v>
      </c>
      <c r="AR119">
        <v>67.349999999999994</v>
      </c>
      <c r="AS119">
        <v>68.819999999999993</v>
      </c>
      <c r="AT119">
        <v>73.989999999999995</v>
      </c>
      <c r="AU119">
        <v>87.44</v>
      </c>
    </row>
    <row r="120" spans="26:47">
      <c r="Z120">
        <v>11.75</v>
      </c>
      <c r="AA120">
        <v>41.91</v>
      </c>
      <c r="AB120">
        <v>43.19</v>
      </c>
      <c r="AC120">
        <v>44.46</v>
      </c>
      <c r="AD120">
        <v>46.27</v>
      </c>
      <c r="AE120">
        <v>46.9</v>
      </c>
      <c r="AF120">
        <v>50.85</v>
      </c>
      <c r="AG120">
        <v>51.3</v>
      </c>
      <c r="AH120">
        <v>51.54</v>
      </c>
      <c r="AI120">
        <v>51.85</v>
      </c>
      <c r="AJ120">
        <v>52.67</v>
      </c>
      <c r="AK120">
        <v>56.5</v>
      </c>
      <c r="AL120">
        <v>58.02</v>
      </c>
      <c r="AM120">
        <v>58.63</v>
      </c>
      <c r="AN120">
        <v>61.24</v>
      </c>
      <c r="AO120">
        <v>62.08</v>
      </c>
      <c r="AP120">
        <v>62.13</v>
      </c>
      <c r="AQ120">
        <v>66.14</v>
      </c>
      <c r="AR120">
        <v>67.34</v>
      </c>
      <c r="AS120">
        <v>68.739999999999995</v>
      </c>
      <c r="AT120">
        <v>73.89</v>
      </c>
      <c r="AU120">
        <v>87.42</v>
      </c>
    </row>
    <row r="121" spans="26:47">
      <c r="Z121">
        <v>11.83</v>
      </c>
      <c r="AA121">
        <v>41.86</v>
      </c>
      <c r="AB121">
        <v>43.07</v>
      </c>
      <c r="AC121">
        <v>44.31</v>
      </c>
      <c r="AD121">
        <v>46.04</v>
      </c>
      <c r="AE121">
        <v>46.64</v>
      </c>
      <c r="AF121">
        <v>50.75</v>
      </c>
      <c r="AG121">
        <v>51.23</v>
      </c>
      <c r="AH121">
        <v>51.48</v>
      </c>
      <c r="AI121">
        <v>51.77</v>
      </c>
      <c r="AJ121">
        <v>52.59</v>
      </c>
      <c r="AK121">
        <v>56.5</v>
      </c>
      <c r="AL121">
        <v>58.02</v>
      </c>
      <c r="AM121">
        <v>58.61</v>
      </c>
      <c r="AN121">
        <v>61.25</v>
      </c>
      <c r="AO121">
        <v>62.06</v>
      </c>
      <c r="AP121">
        <v>62.11</v>
      </c>
      <c r="AQ121">
        <v>66.180000000000007</v>
      </c>
      <c r="AR121">
        <v>67.319999999999993</v>
      </c>
      <c r="AS121">
        <v>68.67</v>
      </c>
      <c r="AT121">
        <v>73.78</v>
      </c>
      <c r="AU121">
        <v>87.39</v>
      </c>
    </row>
    <row r="122" spans="26:47">
      <c r="Z122">
        <v>11.92</v>
      </c>
      <c r="AA122">
        <v>41.8</v>
      </c>
      <c r="AB122">
        <v>42.95</v>
      </c>
      <c r="AC122">
        <v>44.15</v>
      </c>
      <c r="AD122">
        <v>45.81</v>
      </c>
      <c r="AE122">
        <v>46.38</v>
      </c>
      <c r="AF122">
        <v>50.65</v>
      </c>
      <c r="AG122">
        <v>51.17</v>
      </c>
      <c r="AH122">
        <v>51.41</v>
      </c>
      <c r="AI122">
        <v>51.7</v>
      </c>
      <c r="AJ122">
        <v>52.5</v>
      </c>
      <c r="AK122">
        <v>56.5</v>
      </c>
      <c r="AL122">
        <v>58.02</v>
      </c>
      <c r="AM122">
        <v>58.58</v>
      </c>
      <c r="AN122">
        <v>61.26</v>
      </c>
      <c r="AO122">
        <v>62.03</v>
      </c>
      <c r="AP122">
        <v>62.09</v>
      </c>
      <c r="AQ122">
        <v>66.22</v>
      </c>
      <c r="AR122">
        <v>67.31</v>
      </c>
      <c r="AS122">
        <v>68.59</v>
      </c>
      <c r="AT122">
        <v>73.680000000000007</v>
      </c>
      <c r="AU122">
        <v>87.36</v>
      </c>
    </row>
    <row r="123" spans="26:47">
      <c r="Z123">
        <v>12</v>
      </c>
      <c r="AA123">
        <v>41.74</v>
      </c>
      <c r="AB123">
        <v>42.83</v>
      </c>
      <c r="AC123">
        <v>43.98</v>
      </c>
      <c r="AD123">
        <v>45.56</v>
      </c>
      <c r="AE123">
        <v>46.11</v>
      </c>
      <c r="AF123">
        <v>50.55</v>
      </c>
      <c r="AG123">
        <v>51.09</v>
      </c>
      <c r="AH123">
        <v>51.35</v>
      </c>
      <c r="AI123">
        <v>51.62</v>
      </c>
      <c r="AJ123">
        <v>52.42</v>
      </c>
      <c r="AK123">
        <v>56.5</v>
      </c>
      <c r="AL123">
        <v>58.02</v>
      </c>
      <c r="AM123">
        <v>58.55</v>
      </c>
      <c r="AN123">
        <v>61.28</v>
      </c>
      <c r="AO123">
        <v>62</v>
      </c>
      <c r="AP123">
        <v>62.06</v>
      </c>
      <c r="AQ123">
        <v>66.27</v>
      </c>
      <c r="AR123">
        <v>67.3</v>
      </c>
      <c r="AS123">
        <v>68.510000000000005</v>
      </c>
      <c r="AT123">
        <v>73.569999999999993</v>
      </c>
      <c r="AU123">
        <v>87.33</v>
      </c>
    </row>
  </sheetData>
  <mergeCells count="1">
    <mergeCell ref="B1:V1"/>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3"/>
  <dimension ref="A1:AU123"/>
  <sheetViews>
    <sheetView topLeftCell="D1" workbookViewId="0">
      <selection activeCell="A2" sqref="A2:V43"/>
    </sheetView>
  </sheetViews>
  <sheetFormatPr baseColWidth="10" defaultColWidth="11" defaultRowHeight="16"/>
  <cols>
    <col min="2" max="22" width="5.1640625" customWidth="1"/>
  </cols>
  <sheetData>
    <row r="1" spans="1:47" ht="31" thickBot="1">
      <c r="A1" s="1" t="s">
        <v>82</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29.6</v>
      </c>
      <c r="C3" s="8">
        <v>31.7</v>
      </c>
      <c r="D3" s="7">
        <v>35.5</v>
      </c>
      <c r="E3" s="8">
        <v>40.1</v>
      </c>
      <c r="F3" s="7">
        <v>40.9</v>
      </c>
      <c r="G3" s="8">
        <v>43.4</v>
      </c>
      <c r="H3" s="7">
        <v>44.1</v>
      </c>
      <c r="I3" s="8">
        <v>45.4</v>
      </c>
      <c r="J3" s="7">
        <v>46.7</v>
      </c>
      <c r="K3" s="8">
        <v>48.2</v>
      </c>
      <c r="L3" s="7">
        <v>48.7</v>
      </c>
      <c r="M3" s="8">
        <v>50.5</v>
      </c>
      <c r="N3" s="7">
        <v>51.2</v>
      </c>
      <c r="O3" s="8">
        <v>53</v>
      </c>
      <c r="P3" s="7">
        <v>53.9</v>
      </c>
      <c r="Q3" s="8">
        <v>54.8</v>
      </c>
      <c r="R3" s="7">
        <v>56.5</v>
      </c>
      <c r="S3" s="8">
        <v>56.9</v>
      </c>
      <c r="T3" s="7">
        <v>58.7</v>
      </c>
      <c r="U3" s="8">
        <v>73</v>
      </c>
      <c r="V3" s="9">
        <v>73.5</v>
      </c>
      <c r="Z3">
        <v>2</v>
      </c>
      <c r="AA3">
        <v>32.380000000000003</v>
      </c>
      <c r="AB3">
        <v>35.18</v>
      </c>
      <c r="AC3">
        <v>37.880000000000003</v>
      </c>
      <c r="AD3">
        <v>41.69</v>
      </c>
      <c r="AE3">
        <v>43.47</v>
      </c>
      <c r="AF3">
        <v>45.5</v>
      </c>
      <c r="AG3">
        <v>46.83</v>
      </c>
      <c r="AH3">
        <v>48.26</v>
      </c>
      <c r="AI3">
        <v>49.59</v>
      </c>
      <c r="AJ3">
        <v>50.93</v>
      </c>
      <c r="AK3">
        <v>51.79</v>
      </c>
      <c r="AL3">
        <v>53.13</v>
      </c>
      <c r="AM3">
        <v>54.14</v>
      </c>
      <c r="AN3">
        <v>55.81</v>
      </c>
      <c r="AO3">
        <v>56.73</v>
      </c>
      <c r="AP3">
        <v>57.49</v>
      </c>
      <c r="AQ3">
        <v>59.11</v>
      </c>
      <c r="AR3">
        <v>60.03</v>
      </c>
      <c r="AS3">
        <v>62.28</v>
      </c>
      <c r="AT3">
        <v>72.42</v>
      </c>
      <c r="AU3">
        <v>73.61</v>
      </c>
    </row>
    <row r="4" spans="1:47">
      <c r="A4" s="6" t="s">
        <v>22</v>
      </c>
      <c r="B4" s="7">
        <v>30.2</v>
      </c>
      <c r="C4" s="8">
        <v>32.5</v>
      </c>
      <c r="D4" s="7">
        <v>36.1</v>
      </c>
      <c r="E4" s="8">
        <v>40.4</v>
      </c>
      <c r="F4" s="7">
        <v>41.5</v>
      </c>
      <c r="G4" s="8">
        <v>43.9</v>
      </c>
      <c r="H4" s="7">
        <v>44.7</v>
      </c>
      <c r="I4" s="8">
        <v>46</v>
      </c>
      <c r="J4" s="7">
        <v>47.3</v>
      </c>
      <c r="K4" s="8">
        <v>48.9</v>
      </c>
      <c r="L4" s="7">
        <v>49.4</v>
      </c>
      <c r="M4" s="8">
        <v>51.1</v>
      </c>
      <c r="N4" s="7">
        <v>51.8</v>
      </c>
      <c r="O4" s="8">
        <v>53.6</v>
      </c>
      <c r="P4" s="7">
        <v>54.6</v>
      </c>
      <c r="Q4" s="8">
        <v>55.4</v>
      </c>
      <c r="R4" s="7">
        <v>57.1</v>
      </c>
      <c r="S4" s="8">
        <v>57.6</v>
      </c>
      <c r="T4" s="7">
        <v>59.5</v>
      </c>
      <c r="U4" s="8">
        <v>72.900000000000006</v>
      </c>
      <c r="V4" s="9">
        <v>73.5</v>
      </c>
      <c r="Z4">
        <v>2.08</v>
      </c>
      <c r="AA4">
        <v>32.51</v>
      </c>
      <c r="AB4">
        <v>35.35</v>
      </c>
      <c r="AC4">
        <v>38</v>
      </c>
      <c r="AD4">
        <v>41.76</v>
      </c>
      <c r="AE4">
        <v>43.59</v>
      </c>
      <c r="AF4">
        <v>45.59</v>
      </c>
      <c r="AG4">
        <v>46.96</v>
      </c>
      <c r="AH4">
        <v>48.4</v>
      </c>
      <c r="AI4">
        <v>49.72</v>
      </c>
      <c r="AJ4">
        <v>51.06</v>
      </c>
      <c r="AK4">
        <v>51.93</v>
      </c>
      <c r="AL4">
        <v>53.26</v>
      </c>
      <c r="AM4">
        <v>54.28</v>
      </c>
      <c r="AN4">
        <v>55.94</v>
      </c>
      <c r="AO4">
        <v>56.87</v>
      </c>
      <c r="AP4">
        <v>57.62</v>
      </c>
      <c r="AQ4">
        <v>59.24</v>
      </c>
      <c r="AR4">
        <v>60.18</v>
      </c>
      <c r="AS4">
        <v>62.46</v>
      </c>
      <c r="AT4">
        <v>72.38</v>
      </c>
      <c r="AU4">
        <v>73.61</v>
      </c>
    </row>
    <row r="5" spans="1:47">
      <c r="A5" s="6" t="s">
        <v>23</v>
      </c>
      <c r="B5" s="7">
        <v>30.8</v>
      </c>
      <c r="C5" s="8">
        <v>33.200000000000003</v>
      </c>
      <c r="D5" s="7">
        <v>36.5</v>
      </c>
      <c r="E5" s="8">
        <v>40.799999999999997</v>
      </c>
      <c r="F5" s="7">
        <v>42</v>
      </c>
      <c r="G5" s="8">
        <v>44.3</v>
      </c>
      <c r="H5" s="7">
        <v>45.3</v>
      </c>
      <c r="I5" s="8">
        <v>46.6</v>
      </c>
      <c r="J5" s="7">
        <v>48</v>
      </c>
      <c r="K5" s="8">
        <v>49.4</v>
      </c>
      <c r="L5" s="7">
        <v>50.1</v>
      </c>
      <c r="M5" s="8">
        <v>51.6</v>
      </c>
      <c r="N5" s="7">
        <v>52.5</v>
      </c>
      <c r="O5" s="8">
        <v>54.2</v>
      </c>
      <c r="P5" s="7">
        <v>55.1</v>
      </c>
      <c r="Q5" s="8">
        <v>55.9</v>
      </c>
      <c r="R5" s="7">
        <v>57.6</v>
      </c>
      <c r="S5" s="8">
        <v>58.3</v>
      </c>
      <c r="T5" s="7">
        <v>60.2</v>
      </c>
      <c r="U5" s="8">
        <v>72.8</v>
      </c>
      <c r="V5" s="9">
        <v>73.599999999999994</v>
      </c>
      <c r="Z5">
        <v>2.17</v>
      </c>
      <c r="AA5">
        <v>32.630000000000003</v>
      </c>
      <c r="AB5">
        <v>35.51</v>
      </c>
      <c r="AC5">
        <v>38.11</v>
      </c>
      <c r="AD5">
        <v>41.84</v>
      </c>
      <c r="AE5">
        <v>43.7</v>
      </c>
      <c r="AF5">
        <v>45.68</v>
      </c>
      <c r="AG5">
        <v>47.09</v>
      </c>
      <c r="AH5">
        <v>48.53</v>
      </c>
      <c r="AI5">
        <v>49.85</v>
      </c>
      <c r="AJ5">
        <v>51.18</v>
      </c>
      <c r="AK5">
        <v>52.07</v>
      </c>
      <c r="AL5">
        <v>53.38</v>
      </c>
      <c r="AM5">
        <v>54.41</v>
      </c>
      <c r="AN5">
        <v>56.07</v>
      </c>
      <c r="AO5">
        <v>56.99</v>
      </c>
      <c r="AP5">
        <v>57.74</v>
      </c>
      <c r="AQ5">
        <v>59.35</v>
      </c>
      <c r="AR5">
        <v>60.33</v>
      </c>
      <c r="AS5">
        <v>62.63</v>
      </c>
      <c r="AT5">
        <v>72.34</v>
      </c>
      <c r="AU5">
        <v>73.61</v>
      </c>
    </row>
    <row r="6" spans="1:47" ht="17" thickBot="1">
      <c r="A6" s="10" t="s">
        <v>24</v>
      </c>
      <c r="B6" s="11">
        <v>31.4</v>
      </c>
      <c r="C6" s="12">
        <v>33.9</v>
      </c>
      <c r="D6" s="11">
        <v>37</v>
      </c>
      <c r="E6" s="12">
        <v>41.1</v>
      </c>
      <c r="F6" s="11">
        <v>42.5</v>
      </c>
      <c r="G6" s="12">
        <v>44.7</v>
      </c>
      <c r="H6" s="11">
        <v>45.8</v>
      </c>
      <c r="I6" s="12">
        <v>47.2</v>
      </c>
      <c r="J6" s="11">
        <v>48.5</v>
      </c>
      <c r="K6" s="12">
        <v>50</v>
      </c>
      <c r="L6" s="11">
        <v>50.7</v>
      </c>
      <c r="M6" s="12">
        <v>52.2</v>
      </c>
      <c r="N6" s="11">
        <v>53.1</v>
      </c>
      <c r="O6" s="12">
        <v>54.8</v>
      </c>
      <c r="P6" s="11">
        <v>55.7</v>
      </c>
      <c r="Q6" s="12">
        <v>56.5</v>
      </c>
      <c r="R6" s="11">
        <v>58.2</v>
      </c>
      <c r="S6" s="12">
        <v>58.9</v>
      </c>
      <c r="T6" s="11">
        <v>60.9</v>
      </c>
      <c r="U6" s="12">
        <v>72.7</v>
      </c>
      <c r="V6" s="13">
        <v>73.599999999999994</v>
      </c>
      <c r="Z6">
        <v>2.25</v>
      </c>
      <c r="AA6">
        <v>32.76</v>
      </c>
      <c r="AB6">
        <v>35.659999999999997</v>
      </c>
      <c r="AC6">
        <v>38.21</v>
      </c>
      <c r="AD6">
        <v>41.9</v>
      </c>
      <c r="AE6">
        <v>43.82</v>
      </c>
      <c r="AF6">
        <v>45.77</v>
      </c>
      <c r="AG6">
        <v>47.21</v>
      </c>
      <c r="AH6">
        <v>48.66</v>
      </c>
      <c r="AI6">
        <v>49.98</v>
      </c>
      <c r="AJ6">
        <v>51.3</v>
      </c>
      <c r="AK6">
        <v>52.21</v>
      </c>
      <c r="AL6">
        <v>53.5</v>
      </c>
      <c r="AM6">
        <v>54.55</v>
      </c>
      <c r="AN6">
        <v>56.2</v>
      </c>
      <c r="AO6">
        <v>57.12</v>
      </c>
      <c r="AP6">
        <v>57.86</v>
      </c>
      <c r="AQ6">
        <v>59.47</v>
      </c>
      <c r="AR6">
        <v>60.47</v>
      </c>
      <c r="AS6">
        <v>62.8</v>
      </c>
      <c r="AT6">
        <v>72.3</v>
      </c>
      <c r="AU6">
        <v>73.61</v>
      </c>
    </row>
    <row r="7" spans="1:47">
      <c r="A7" s="6" t="s">
        <v>25</v>
      </c>
      <c r="B7" s="7">
        <v>31.9</v>
      </c>
      <c r="C7" s="8">
        <v>34.5</v>
      </c>
      <c r="D7" s="7">
        <v>37.4</v>
      </c>
      <c r="E7" s="8">
        <v>41.4</v>
      </c>
      <c r="F7" s="7">
        <v>43</v>
      </c>
      <c r="G7" s="8">
        <v>45.1</v>
      </c>
      <c r="H7" s="7">
        <v>46.3</v>
      </c>
      <c r="I7" s="8">
        <v>47.7</v>
      </c>
      <c r="J7" s="7">
        <v>49.1</v>
      </c>
      <c r="K7" s="8">
        <v>50.4</v>
      </c>
      <c r="L7" s="7">
        <v>51.2</v>
      </c>
      <c r="M7" s="8">
        <v>52.7</v>
      </c>
      <c r="N7" s="7">
        <v>53.6</v>
      </c>
      <c r="O7" s="8">
        <v>55.3</v>
      </c>
      <c r="P7" s="7">
        <v>56.2</v>
      </c>
      <c r="Q7" s="8">
        <v>57</v>
      </c>
      <c r="R7" s="7">
        <v>58.6</v>
      </c>
      <c r="S7" s="8">
        <v>59.5</v>
      </c>
      <c r="T7" s="7">
        <v>61.6</v>
      </c>
      <c r="U7" s="8">
        <v>72.599999999999994</v>
      </c>
      <c r="V7" s="9">
        <v>73.599999999999994</v>
      </c>
      <c r="Z7">
        <v>2.33</v>
      </c>
      <c r="AA7">
        <v>32.880000000000003</v>
      </c>
      <c r="AB7">
        <v>35.81</v>
      </c>
      <c r="AC7">
        <v>38.32</v>
      </c>
      <c r="AD7">
        <v>41.97</v>
      </c>
      <c r="AE7">
        <v>43.93</v>
      </c>
      <c r="AF7">
        <v>45.86</v>
      </c>
      <c r="AG7">
        <v>47.33</v>
      </c>
      <c r="AH7">
        <v>48.79</v>
      </c>
      <c r="AI7">
        <v>50.11</v>
      </c>
      <c r="AJ7">
        <v>51.41</v>
      </c>
      <c r="AK7">
        <v>52.34</v>
      </c>
      <c r="AL7">
        <v>53.61</v>
      </c>
      <c r="AM7">
        <v>54.67</v>
      </c>
      <c r="AN7">
        <v>56.32</v>
      </c>
      <c r="AO7">
        <v>57.24</v>
      </c>
      <c r="AP7">
        <v>57.98</v>
      </c>
      <c r="AQ7">
        <v>59.58</v>
      </c>
      <c r="AR7">
        <v>60.61</v>
      </c>
      <c r="AS7">
        <v>62.96</v>
      </c>
      <c r="AT7">
        <v>72.260000000000005</v>
      </c>
      <c r="AU7">
        <v>73.61</v>
      </c>
    </row>
    <row r="8" spans="1:47">
      <c r="A8" s="6" t="s">
        <v>22</v>
      </c>
      <c r="B8" s="7">
        <v>32.299999999999997</v>
      </c>
      <c r="C8" s="8">
        <v>35.1</v>
      </c>
      <c r="D8" s="7">
        <v>37.9</v>
      </c>
      <c r="E8" s="8">
        <v>41.7</v>
      </c>
      <c r="F8" s="7">
        <v>43.4</v>
      </c>
      <c r="G8" s="8">
        <v>45.5</v>
      </c>
      <c r="H8" s="7">
        <v>46.8</v>
      </c>
      <c r="I8" s="8">
        <v>48.2</v>
      </c>
      <c r="J8" s="7">
        <v>49.5</v>
      </c>
      <c r="K8" s="8">
        <v>50.9</v>
      </c>
      <c r="L8" s="7">
        <v>51.8</v>
      </c>
      <c r="M8" s="8">
        <v>53.1</v>
      </c>
      <c r="N8" s="7">
        <v>54.1</v>
      </c>
      <c r="O8" s="8">
        <v>55.8</v>
      </c>
      <c r="P8" s="7">
        <v>56.7</v>
      </c>
      <c r="Q8" s="8">
        <v>57.5</v>
      </c>
      <c r="R8" s="7">
        <v>59.1</v>
      </c>
      <c r="S8" s="8">
        <v>60</v>
      </c>
      <c r="T8" s="7">
        <v>62.2</v>
      </c>
      <c r="U8" s="8">
        <v>72.400000000000006</v>
      </c>
      <c r="V8" s="9">
        <v>73.599999999999994</v>
      </c>
      <c r="Z8">
        <v>2.42</v>
      </c>
      <c r="AA8">
        <v>33</v>
      </c>
      <c r="AB8">
        <v>35.96</v>
      </c>
      <c r="AC8">
        <v>38.42</v>
      </c>
      <c r="AD8">
        <v>42.03</v>
      </c>
      <c r="AE8">
        <v>44.04</v>
      </c>
      <c r="AF8">
        <v>45.94</v>
      </c>
      <c r="AG8">
        <v>47.45</v>
      </c>
      <c r="AH8">
        <v>48.91</v>
      </c>
      <c r="AI8">
        <v>50.23</v>
      </c>
      <c r="AJ8">
        <v>51.52</v>
      </c>
      <c r="AK8">
        <v>52.47</v>
      </c>
      <c r="AL8">
        <v>53.72</v>
      </c>
      <c r="AM8">
        <v>54.8</v>
      </c>
      <c r="AN8">
        <v>56.44</v>
      </c>
      <c r="AO8">
        <v>57.36</v>
      </c>
      <c r="AP8">
        <v>58.1</v>
      </c>
      <c r="AQ8">
        <v>59.69</v>
      </c>
      <c r="AR8">
        <v>60.75</v>
      </c>
      <c r="AS8">
        <v>63.12</v>
      </c>
      <c r="AT8">
        <v>72.22</v>
      </c>
      <c r="AU8">
        <v>73.61</v>
      </c>
    </row>
    <row r="9" spans="1:47">
      <c r="A9" s="6" t="s">
        <v>23</v>
      </c>
      <c r="B9" s="7">
        <v>32.799999999999997</v>
      </c>
      <c r="C9" s="8">
        <v>35.700000000000003</v>
      </c>
      <c r="D9" s="7">
        <v>38.200000000000003</v>
      </c>
      <c r="E9" s="8">
        <v>41.9</v>
      </c>
      <c r="F9" s="7">
        <v>43.8</v>
      </c>
      <c r="G9" s="8">
        <v>45.8</v>
      </c>
      <c r="H9" s="7">
        <v>47.2</v>
      </c>
      <c r="I9" s="8">
        <v>48.7</v>
      </c>
      <c r="J9" s="7">
        <v>50</v>
      </c>
      <c r="K9" s="8">
        <v>51.3</v>
      </c>
      <c r="L9" s="7">
        <v>52.2</v>
      </c>
      <c r="M9" s="8">
        <v>53.5</v>
      </c>
      <c r="N9" s="7">
        <v>54.6</v>
      </c>
      <c r="O9" s="8">
        <v>56.2</v>
      </c>
      <c r="P9" s="7">
        <v>57.1</v>
      </c>
      <c r="Q9" s="8">
        <v>57.9</v>
      </c>
      <c r="R9" s="7">
        <v>59.5</v>
      </c>
      <c r="S9" s="8">
        <v>60.5</v>
      </c>
      <c r="T9" s="7">
        <v>62.8</v>
      </c>
      <c r="U9" s="8">
        <v>72.3</v>
      </c>
      <c r="V9" s="9">
        <v>73.599999999999994</v>
      </c>
      <c r="Z9">
        <v>2.5</v>
      </c>
      <c r="AA9">
        <v>33.11</v>
      </c>
      <c r="AB9">
        <v>36.1</v>
      </c>
      <c r="AC9">
        <v>38.520000000000003</v>
      </c>
      <c r="AD9">
        <v>42.09</v>
      </c>
      <c r="AE9">
        <v>44.14</v>
      </c>
      <c r="AF9">
        <v>46.02</v>
      </c>
      <c r="AG9">
        <v>47.56</v>
      </c>
      <c r="AH9">
        <v>49.03</v>
      </c>
      <c r="AI9">
        <v>50.35</v>
      </c>
      <c r="AJ9">
        <v>51.63</v>
      </c>
      <c r="AK9">
        <v>52.6</v>
      </c>
      <c r="AL9">
        <v>53.83</v>
      </c>
      <c r="AM9">
        <v>54.92</v>
      </c>
      <c r="AN9">
        <v>56.55</v>
      </c>
      <c r="AO9">
        <v>57.47</v>
      </c>
      <c r="AP9">
        <v>58.21</v>
      </c>
      <c r="AQ9">
        <v>59.8</v>
      </c>
      <c r="AR9">
        <v>60.88</v>
      </c>
      <c r="AS9">
        <v>63.28</v>
      </c>
      <c r="AT9">
        <v>72.180000000000007</v>
      </c>
      <c r="AU9">
        <v>73.599999999999994</v>
      </c>
    </row>
    <row r="10" spans="1:47" ht="17" thickBot="1">
      <c r="A10" s="10" t="s">
        <v>24</v>
      </c>
      <c r="B10" s="11">
        <v>33.200000000000003</v>
      </c>
      <c r="C10" s="12">
        <v>36.200000000000003</v>
      </c>
      <c r="D10" s="11">
        <v>38.6</v>
      </c>
      <c r="E10" s="12">
        <v>42.1</v>
      </c>
      <c r="F10" s="11">
        <v>44.2</v>
      </c>
      <c r="G10" s="12">
        <v>46.1</v>
      </c>
      <c r="H10" s="11">
        <v>47.6</v>
      </c>
      <c r="I10" s="12">
        <v>49.1</v>
      </c>
      <c r="J10" s="11">
        <v>50.4</v>
      </c>
      <c r="K10" s="12">
        <v>51.7</v>
      </c>
      <c r="L10" s="11">
        <v>52.7</v>
      </c>
      <c r="M10" s="12">
        <v>53.9</v>
      </c>
      <c r="N10" s="11">
        <v>55</v>
      </c>
      <c r="O10" s="12">
        <v>56.6</v>
      </c>
      <c r="P10" s="11">
        <v>57.5</v>
      </c>
      <c r="Q10" s="12">
        <v>58.3</v>
      </c>
      <c r="R10" s="11">
        <v>59.9</v>
      </c>
      <c r="S10" s="12">
        <v>60.9</v>
      </c>
      <c r="T10" s="11">
        <v>63.4</v>
      </c>
      <c r="U10" s="12">
        <v>72.2</v>
      </c>
      <c r="V10" s="13">
        <v>73.599999999999994</v>
      </c>
      <c r="Z10">
        <v>2.58</v>
      </c>
      <c r="AA10">
        <v>33.22</v>
      </c>
      <c r="AB10">
        <v>36.24</v>
      </c>
      <c r="AC10">
        <v>38.61</v>
      </c>
      <c r="AD10">
        <v>42.15</v>
      </c>
      <c r="AE10">
        <v>44.24</v>
      </c>
      <c r="AF10">
        <v>46.1</v>
      </c>
      <c r="AG10">
        <v>47.67</v>
      </c>
      <c r="AH10">
        <v>49.14</v>
      </c>
      <c r="AI10">
        <v>50.46</v>
      </c>
      <c r="AJ10">
        <v>51.74</v>
      </c>
      <c r="AK10">
        <v>52.72</v>
      </c>
      <c r="AL10">
        <v>53.93</v>
      </c>
      <c r="AM10">
        <v>55.04</v>
      </c>
      <c r="AN10">
        <v>56.66</v>
      </c>
      <c r="AO10">
        <v>57.58</v>
      </c>
      <c r="AP10">
        <v>58.32</v>
      </c>
      <c r="AQ10">
        <v>59.9</v>
      </c>
      <c r="AR10">
        <v>61.01</v>
      </c>
      <c r="AS10">
        <v>63.43</v>
      </c>
      <c r="AT10">
        <v>72.14</v>
      </c>
      <c r="AU10">
        <v>73.599999999999994</v>
      </c>
    </row>
    <row r="11" spans="1:47">
      <c r="A11" s="6" t="s">
        <v>26</v>
      </c>
      <c r="B11" s="7">
        <v>33.5</v>
      </c>
      <c r="C11" s="8">
        <v>36.6</v>
      </c>
      <c r="D11" s="7">
        <v>38.9</v>
      </c>
      <c r="E11" s="8">
        <v>42.3</v>
      </c>
      <c r="F11" s="7">
        <v>44.5</v>
      </c>
      <c r="G11" s="8">
        <v>46.3</v>
      </c>
      <c r="H11" s="7">
        <v>48</v>
      </c>
      <c r="I11" s="8">
        <v>49.5</v>
      </c>
      <c r="J11" s="7">
        <v>50.8</v>
      </c>
      <c r="K11" s="8">
        <v>52</v>
      </c>
      <c r="L11" s="7">
        <v>53.1</v>
      </c>
      <c r="M11" s="8">
        <v>54.2</v>
      </c>
      <c r="N11" s="7">
        <v>55.4</v>
      </c>
      <c r="O11" s="8">
        <v>57</v>
      </c>
      <c r="P11" s="7">
        <v>57.9</v>
      </c>
      <c r="Q11" s="8">
        <v>58.6</v>
      </c>
      <c r="R11" s="7">
        <v>60.2</v>
      </c>
      <c r="S11" s="8">
        <v>61.4</v>
      </c>
      <c r="T11" s="7">
        <v>63.9</v>
      </c>
      <c r="U11" s="8">
        <v>72</v>
      </c>
      <c r="V11" s="9">
        <v>73.599999999999994</v>
      </c>
      <c r="Z11">
        <v>2.67</v>
      </c>
      <c r="AA11">
        <v>33.33</v>
      </c>
      <c r="AB11">
        <v>36.380000000000003</v>
      </c>
      <c r="AC11">
        <v>38.71</v>
      </c>
      <c r="AD11">
        <v>42.21</v>
      </c>
      <c r="AE11">
        <v>44.34</v>
      </c>
      <c r="AF11">
        <v>46.17</v>
      </c>
      <c r="AG11">
        <v>47.78</v>
      </c>
      <c r="AH11">
        <v>49.26</v>
      </c>
      <c r="AI11">
        <v>50.58</v>
      </c>
      <c r="AJ11">
        <v>51.84</v>
      </c>
      <c r="AK11">
        <v>52.84</v>
      </c>
      <c r="AL11">
        <v>54.03</v>
      </c>
      <c r="AM11">
        <v>55.15</v>
      </c>
      <c r="AN11">
        <v>56.77</v>
      </c>
      <c r="AO11">
        <v>57.69</v>
      </c>
      <c r="AP11">
        <v>58.43</v>
      </c>
      <c r="AQ11">
        <v>60</v>
      </c>
      <c r="AR11">
        <v>61.13</v>
      </c>
      <c r="AS11">
        <v>63.58</v>
      </c>
      <c r="AT11">
        <v>72.099999999999994</v>
      </c>
      <c r="AU11">
        <v>73.599999999999994</v>
      </c>
    </row>
    <row r="12" spans="1:47">
      <c r="A12" s="6" t="s">
        <v>22</v>
      </c>
      <c r="B12" s="7">
        <v>33.799999999999997</v>
      </c>
      <c r="C12" s="8">
        <v>37</v>
      </c>
      <c r="D12" s="7">
        <v>39.200000000000003</v>
      </c>
      <c r="E12" s="8">
        <v>42.5</v>
      </c>
      <c r="F12" s="7">
        <v>44.8</v>
      </c>
      <c r="G12" s="8">
        <v>46.5</v>
      </c>
      <c r="H12" s="7">
        <v>48.3</v>
      </c>
      <c r="I12" s="8">
        <v>49.8</v>
      </c>
      <c r="J12" s="7">
        <v>51.1</v>
      </c>
      <c r="K12" s="8">
        <v>52.3</v>
      </c>
      <c r="L12" s="7">
        <v>53.4</v>
      </c>
      <c r="M12" s="8">
        <v>54.5</v>
      </c>
      <c r="N12" s="7">
        <v>55.7</v>
      </c>
      <c r="O12" s="8">
        <v>57.3</v>
      </c>
      <c r="P12" s="7">
        <v>58.2</v>
      </c>
      <c r="Q12" s="8">
        <v>58.9</v>
      </c>
      <c r="R12" s="7">
        <v>60.5</v>
      </c>
      <c r="S12" s="8">
        <v>61.7</v>
      </c>
      <c r="T12" s="7">
        <v>64.3</v>
      </c>
      <c r="U12" s="8">
        <v>71.900000000000006</v>
      </c>
      <c r="V12" s="9">
        <v>73.599999999999994</v>
      </c>
      <c r="Z12">
        <v>2.75</v>
      </c>
      <c r="AA12">
        <v>33.43</v>
      </c>
      <c r="AB12">
        <v>36.51</v>
      </c>
      <c r="AC12">
        <v>38.799999999999997</v>
      </c>
      <c r="AD12">
        <v>42.27</v>
      </c>
      <c r="AE12">
        <v>44.43</v>
      </c>
      <c r="AF12">
        <v>46.25</v>
      </c>
      <c r="AG12">
        <v>47.88</v>
      </c>
      <c r="AH12">
        <v>49.36</v>
      </c>
      <c r="AI12">
        <v>50.68</v>
      </c>
      <c r="AJ12">
        <v>51.93</v>
      </c>
      <c r="AK12">
        <v>52.96</v>
      </c>
      <c r="AL12">
        <v>54.13</v>
      </c>
      <c r="AM12">
        <v>55.26</v>
      </c>
      <c r="AN12">
        <v>56.87</v>
      </c>
      <c r="AO12">
        <v>57.8</v>
      </c>
      <c r="AP12">
        <v>58.53</v>
      </c>
      <c r="AQ12">
        <v>60.1</v>
      </c>
      <c r="AR12">
        <v>61.25</v>
      </c>
      <c r="AS12">
        <v>63.73</v>
      </c>
      <c r="AT12">
        <v>72.06</v>
      </c>
      <c r="AU12">
        <v>73.59</v>
      </c>
    </row>
    <row r="13" spans="1:47">
      <c r="A13" s="6" t="s">
        <v>23</v>
      </c>
      <c r="B13" s="7">
        <v>34.1</v>
      </c>
      <c r="C13" s="8">
        <v>37.4</v>
      </c>
      <c r="D13" s="7">
        <v>39.4</v>
      </c>
      <c r="E13" s="8">
        <v>42.6</v>
      </c>
      <c r="F13" s="7">
        <v>45.1</v>
      </c>
      <c r="G13" s="8">
        <v>46.7</v>
      </c>
      <c r="H13" s="7">
        <v>48.6</v>
      </c>
      <c r="I13" s="8">
        <v>50.1</v>
      </c>
      <c r="J13" s="7">
        <v>51.4</v>
      </c>
      <c r="K13" s="8">
        <v>52.6</v>
      </c>
      <c r="L13" s="7">
        <v>53.7</v>
      </c>
      <c r="M13" s="8">
        <v>54.8</v>
      </c>
      <c r="N13" s="7">
        <v>56</v>
      </c>
      <c r="O13" s="8">
        <v>57.5</v>
      </c>
      <c r="P13" s="7">
        <v>58.5</v>
      </c>
      <c r="Q13" s="8">
        <v>59.2</v>
      </c>
      <c r="R13" s="7">
        <v>60.7</v>
      </c>
      <c r="S13" s="8">
        <v>62.1</v>
      </c>
      <c r="T13" s="7">
        <v>64.7</v>
      </c>
      <c r="U13" s="8">
        <v>71.7</v>
      </c>
      <c r="V13" s="9">
        <v>73.5</v>
      </c>
      <c r="Z13">
        <v>2.83</v>
      </c>
      <c r="AA13">
        <v>33.53</v>
      </c>
      <c r="AB13">
        <v>36.630000000000003</v>
      </c>
      <c r="AC13">
        <v>38.89</v>
      </c>
      <c r="AD13">
        <v>42.32</v>
      </c>
      <c r="AE13">
        <v>44.53</v>
      </c>
      <c r="AF13">
        <v>46.32</v>
      </c>
      <c r="AG13">
        <v>47.98</v>
      </c>
      <c r="AH13">
        <v>49.47</v>
      </c>
      <c r="AI13">
        <v>50.79</v>
      </c>
      <c r="AJ13">
        <v>52.03</v>
      </c>
      <c r="AK13">
        <v>53.07</v>
      </c>
      <c r="AL13">
        <v>54.22</v>
      </c>
      <c r="AM13">
        <v>55.37</v>
      </c>
      <c r="AN13">
        <v>56.97</v>
      </c>
      <c r="AO13">
        <v>57.9</v>
      </c>
      <c r="AP13">
        <v>58.63</v>
      </c>
      <c r="AQ13">
        <v>60.19</v>
      </c>
      <c r="AR13">
        <v>61.37</v>
      </c>
      <c r="AS13">
        <v>63.87</v>
      </c>
      <c r="AT13">
        <v>72.010000000000005</v>
      </c>
      <c r="AU13">
        <v>73.59</v>
      </c>
    </row>
    <row r="14" spans="1:47" ht="17" thickBot="1">
      <c r="A14" s="10" t="s">
        <v>24</v>
      </c>
      <c r="B14" s="11">
        <v>34.299999999999997</v>
      </c>
      <c r="C14" s="12">
        <v>37.700000000000003</v>
      </c>
      <c r="D14" s="11">
        <v>39.6</v>
      </c>
      <c r="E14" s="12">
        <v>42.7</v>
      </c>
      <c r="F14" s="11">
        <v>45.3</v>
      </c>
      <c r="G14" s="12">
        <v>46.9</v>
      </c>
      <c r="H14" s="11">
        <v>48.8</v>
      </c>
      <c r="I14" s="12">
        <v>50.3</v>
      </c>
      <c r="J14" s="11">
        <v>51.6</v>
      </c>
      <c r="K14" s="12">
        <v>52.8</v>
      </c>
      <c r="L14" s="11">
        <v>54</v>
      </c>
      <c r="M14" s="12">
        <v>55</v>
      </c>
      <c r="N14" s="11">
        <v>56.2</v>
      </c>
      <c r="O14" s="12">
        <v>57.8</v>
      </c>
      <c r="P14" s="11">
        <v>58.7</v>
      </c>
      <c r="Q14" s="12">
        <v>59.5</v>
      </c>
      <c r="R14" s="11">
        <v>60.9</v>
      </c>
      <c r="S14" s="12">
        <v>62.4</v>
      </c>
      <c r="T14" s="11">
        <v>65.099999999999994</v>
      </c>
      <c r="U14" s="12">
        <v>71.599999999999994</v>
      </c>
      <c r="V14" s="13">
        <v>73.5</v>
      </c>
      <c r="Z14">
        <v>2.92</v>
      </c>
      <c r="AA14">
        <v>33.630000000000003</v>
      </c>
      <c r="AB14">
        <v>36.75</v>
      </c>
      <c r="AC14">
        <v>38.97</v>
      </c>
      <c r="AD14">
        <v>42.37</v>
      </c>
      <c r="AE14">
        <v>44.61</v>
      </c>
      <c r="AF14">
        <v>46.38</v>
      </c>
      <c r="AG14">
        <v>48.08</v>
      </c>
      <c r="AH14">
        <v>49.57</v>
      </c>
      <c r="AI14">
        <v>50.89</v>
      </c>
      <c r="AJ14">
        <v>52.12</v>
      </c>
      <c r="AK14">
        <v>53.18</v>
      </c>
      <c r="AL14">
        <v>54.31</v>
      </c>
      <c r="AM14">
        <v>55.47</v>
      </c>
      <c r="AN14">
        <v>57.07</v>
      </c>
      <c r="AO14">
        <v>57.99</v>
      </c>
      <c r="AP14">
        <v>58.73</v>
      </c>
      <c r="AQ14">
        <v>60.28</v>
      </c>
      <c r="AR14">
        <v>61.48</v>
      </c>
      <c r="AS14">
        <v>64.010000000000005</v>
      </c>
      <c r="AT14">
        <v>71.97</v>
      </c>
      <c r="AU14">
        <v>73.58</v>
      </c>
    </row>
    <row r="15" spans="1:47">
      <c r="A15" s="6" t="s">
        <v>27</v>
      </c>
      <c r="B15" s="7">
        <v>34.5</v>
      </c>
      <c r="C15" s="8">
        <v>37.9</v>
      </c>
      <c r="D15" s="7">
        <v>39.799999999999997</v>
      </c>
      <c r="E15" s="8">
        <v>42.8</v>
      </c>
      <c r="F15" s="7">
        <v>45.4</v>
      </c>
      <c r="G15" s="8">
        <v>47</v>
      </c>
      <c r="H15" s="7">
        <v>49</v>
      </c>
      <c r="I15" s="8">
        <v>50.5</v>
      </c>
      <c r="J15" s="7">
        <v>51.9</v>
      </c>
      <c r="K15" s="8">
        <v>53</v>
      </c>
      <c r="L15" s="7">
        <v>54.2</v>
      </c>
      <c r="M15" s="8">
        <v>55.2</v>
      </c>
      <c r="N15" s="7">
        <v>56.5</v>
      </c>
      <c r="O15" s="8">
        <v>58</v>
      </c>
      <c r="P15" s="7">
        <v>58.9</v>
      </c>
      <c r="Q15" s="8">
        <v>59.7</v>
      </c>
      <c r="R15" s="7">
        <v>61.1</v>
      </c>
      <c r="S15" s="8">
        <v>62.6</v>
      </c>
      <c r="T15" s="7">
        <v>65.400000000000006</v>
      </c>
      <c r="U15" s="8">
        <v>71.400000000000006</v>
      </c>
      <c r="V15" s="9">
        <v>73.400000000000006</v>
      </c>
      <c r="Z15">
        <v>3</v>
      </c>
      <c r="AA15">
        <v>33.72</v>
      </c>
      <c r="AB15">
        <v>36.869999999999997</v>
      </c>
      <c r="AC15">
        <v>39.06</v>
      </c>
      <c r="AD15">
        <v>42.41</v>
      </c>
      <c r="AE15">
        <v>44.7</v>
      </c>
      <c r="AF15">
        <v>46.45</v>
      </c>
      <c r="AG15">
        <v>48.17</v>
      </c>
      <c r="AH15">
        <v>49.67</v>
      </c>
      <c r="AI15">
        <v>50.99</v>
      </c>
      <c r="AJ15">
        <v>52.21</v>
      </c>
      <c r="AK15">
        <v>53.28</v>
      </c>
      <c r="AL15">
        <v>54.4</v>
      </c>
      <c r="AM15">
        <v>55.57</v>
      </c>
      <c r="AN15">
        <v>57.16</v>
      </c>
      <c r="AO15">
        <v>58.09</v>
      </c>
      <c r="AP15">
        <v>58.82</v>
      </c>
      <c r="AQ15">
        <v>60.37</v>
      </c>
      <c r="AR15">
        <v>61.59</v>
      </c>
      <c r="AS15">
        <v>64.150000000000006</v>
      </c>
      <c r="AT15">
        <v>71.930000000000007</v>
      </c>
      <c r="AU15">
        <v>73.569999999999993</v>
      </c>
    </row>
    <row r="16" spans="1:47">
      <c r="A16" s="6" t="s">
        <v>22</v>
      </c>
      <c r="B16" s="7">
        <v>34.700000000000003</v>
      </c>
      <c r="C16" s="8">
        <v>38.1</v>
      </c>
      <c r="D16" s="7">
        <v>40</v>
      </c>
      <c r="E16" s="8">
        <v>42.8</v>
      </c>
      <c r="F16" s="7">
        <v>45.6</v>
      </c>
      <c r="G16" s="8">
        <v>47.1</v>
      </c>
      <c r="H16" s="7">
        <v>49.2</v>
      </c>
      <c r="I16" s="8">
        <v>50.7</v>
      </c>
      <c r="J16" s="7">
        <v>52</v>
      </c>
      <c r="K16" s="8">
        <v>53.1</v>
      </c>
      <c r="L16" s="7">
        <v>54.4</v>
      </c>
      <c r="M16" s="8">
        <v>55.3</v>
      </c>
      <c r="N16" s="7">
        <v>56.6</v>
      </c>
      <c r="O16" s="8">
        <v>58.1</v>
      </c>
      <c r="P16" s="7">
        <v>59.1</v>
      </c>
      <c r="Q16" s="8">
        <v>59.8</v>
      </c>
      <c r="R16" s="7">
        <v>61.3</v>
      </c>
      <c r="S16" s="8">
        <v>62.8</v>
      </c>
      <c r="T16" s="7">
        <v>65.7</v>
      </c>
      <c r="U16" s="8">
        <v>71.2</v>
      </c>
      <c r="V16" s="9">
        <v>73.400000000000006</v>
      </c>
      <c r="Z16">
        <v>3.08</v>
      </c>
      <c r="AA16">
        <v>33.81</v>
      </c>
      <c r="AB16">
        <v>36.99</v>
      </c>
      <c r="AC16">
        <v>39.14</v>
      </c>
      <c r="AD16">
        <v>42.46</v>
      </c>
      <c r="AE16">
        <v>44.78</v>
      </c>
      <c r="AF16">
        <v>46.51</v>
      </c>
      <c r="AG16">
        <v>48.26</v>
      </c>
      <c r="AH16">
        <v>49.76</v>
      </c>
      <c r="AI16">
        <v>51.08</v>
      </c>
      <c r="AJ16">
        <v>52.29</v>
      </c>
      <c r="AK16">
        <v>53.38</v>
      </c>
      <c r="AL16">
        <v>54.49</v>
      </c>
      <c r="AM16">
        <v>55.67</v>
      </c>
      <c r="AN16">
        <v>57.25</v>
      </c>
      <c r="AO16">
        <v>58.18</v>
      </c>
      <c r="AP16">
        <v>58.91</v>
      </c>
      <c r="AQ16">
        <v>60.45</v>
      </c>
      <c r="AR16">
        <v>61.7</v>
      </c>
      <c r="AS16">
        <v>64.28</v>
      </c>
      <c r="AT16">
        <v>71.88</v>
      </c>
      <c r="AU16">
        <v>73.56</v>
      </c>
    </row>
    <row r="17" spans="1:47">
      <c r="A17" s="6" t="s">
        <v>23</v>
      </c>
      <c r="B17" s="7">
        <v>34.799999999999997</v>
      </c>
      <c r="C17" s="8">
        <v>38.299999999999997</v>
      </c>
      <c r="D17" s="7">
        <v>40.1</v>
      </c>
      <c r="E17" s="8">
        <v>42.9</v>
      </c>
      <c r="F17" s="7">
        <v>45.7</v>
      </c>
      <c r="G17" s="8">
        <v>47.1</v>
      </c>
      <c r="H17" s="7">
        <v>49.3</v>
      </c>
      <c r="I17" s="8">
        <v>50.9</v>
      </c>
      <c r="J17" s="7">
        <v>52.2</v>
      </c>
      <c r="K17" s="8">
        <v>53.2</v>
      </c>
      <c r="L17" s="7">
        <v>54.6</v>
      </c>
      <c r="M17" s="8">
        <v>55.4</v>
      </c>
      <c r="N17" s="7">
        <v>56.8</v>
      </c>
      <c r="O17" s="8">
        <v>58.2</v>
      </c>
      <c r="P17" s="7">
        <v>59.2</v>
      </c>
      <c r="Q17" s="8">
        <v>59.9</v>
      </c>
      <c r="R17" s="7">
        <v>61.4</v>
      </c>
      <c r="S17" s="8">
        <v>63</v>
      </c>
      <c r="T17" s="7">
        <v>66</v>
      </c>
      <c r="U17" s="8">
        <v>71</v>
      </c>
      <c r="V17" s="9">
        <v>73.3</v>
      </c>
      <c r="Z17">
        <v>3.17</v>
      </c>
      <c r="AA17">
        <v>33.9</v>
      </c>
      <c r="AB17">
        <v>37.1</v>
      </c>
      <c r="AC17">
        <v>39.21</v>
      </c>
      <c r="AD17">
        <v>42.5</v>
      </c>
      <c r="AE17">
        <v>44.86</v>
      </c>
      <c r="AF17">
        <v>46.56</v>
      </c>
      <c r="AG17">
        <v>48.35</v>
      </c>
      <c r="AH17">
        <v>49.86</v>
      </c>
      <c r="AI17">
        <v>51.17</v>
      </c>
      <c r="AJ17">
        <v>52.37</v>
      </c>
      <c r="AK17">
        <v>53.48</v>
      </c>
      <c r="AL17">
        <v>54.57</v>
      </c>
      <c r="AM17">
        <v>55.76</v>
      </c>
      <c r="AN17">
        <v>57.33</v>
      </c>
      <c r="AO17">
        <v>58.26</v>
      </c>
      <c r="AP17">
        <v>59</v>
      </c>
      <c r="AQ17">
        <v>60.53</v>
      </c>
      <c r="AR17">
        <v>61.8</v>
      </c>
      <c r="AS17">
        <v>64.41</v>
      </c>
      <c r="AT17">
        <v>71.84</v>
      </c>
      <c r="AU17">
        <v>73.56</v>
      </c>
    </row>
    <row r="18" spans="1:47" ht="17" thickBot="1">
      <c r="A18" s="10" t="s">
        <v>24</v>
      </c>
      <c r="B18" s="11">
        <v>34.9</v>
      </c>
      <c r="C18" s="12">
        <v>38.4</v>
      </c>
      <c r="D18" s="11">
        <v>40.200000000000003</v>
      </c>
      <c r="E18" s="12">
        <v>42.9</v>
      </c>
      <c r="F18" s="11">
        <v>45.8</v>
      </c>
      <c r="G18" s="12">
        <v>47.1</v>
      </c>
      <c r="H18" s="11">
        <v>49.4</v>
      </c>
      <c r="I18" s="12">
        <v>51</v>
      </c>
      <c r="J18" s="11">
        <v>52.2</v>
      </c>
      <c r="K18" s="12">
        <v>53.3</v>
      </c>
      <c r="L18" s="11">
        <v>54.7</v>
      </c>
      <c r="M18" s="12">
        <v>55.5</v>
      </c>
      <c r="N18" s="11">
        <v>56.8</v>
      </c>
      <c r="O18" s="12">
        <v>58.3</v>
      </c>
      <c r="P18" s="11">
        <v>59.3</v>
      </c>
      <c r="Q18" s="12">
        <v>60</v>
      </c>
      <c r="R18" s="11">
        <v>61.4</v>
      </c>
      <c r="S18" s="12">
        <v>63.1</v>
      </c>
      <c r="T18" s="11">
        <v>66.2</v>
      </c>
      <c r="U18" s="12">
        <v>70.8</v>
      </c>
      <c r="V18" s="13">
        <v>73.3</v>
      </c>
      <c r="Z18">
        <v>3.25</v>
      </c>
      <c r="AA18">
        <v>33.979999999999997</v>
      </c>
      <c r="AB18">
        <v>37.200000000000003</v>
      </c>
      <c r="AC18">
        <v>39.29</v>
      </c>
      <c r="AD18">
        <v>42.54</v>
      </c>
      <c r="AE18">
        <v>44.94</v>
      </c>
      <c r="AF18">
        <v>46.62</v>
      </c>
      <c r="AG18">
        <v>48.43</v>
      </c>
      <c r="AH18">
        <v>49.94</v>
      </c>
      <c r="AI18">
        <v>51.26</v>
      </c>
      <c r="AJ18">
        <v>52.45</v>
      </c>
      <c r="AK18">
        <v>53.57</v>
      </c>
      <c r="AL18">
        <v>54.64</v>
      </c>
      <c r="AM18">
        <v>55.85</v>
      </c>
      <c r="AN18">
        <v>57.41</v>
      </c>
      <c r="AO18">
        <v>58.35</v>
      </c>
      <c r="AP18">
        <v>59.08</v>
      </c>
      <c r="AQ18">
        <v>60.61</v>
      </c>
      <c r="AR18">
        <v>61.9</v>
      </c>
      <c r="AS18">
        <v>64.53</v>
      </c>
      <c r="AT18">
        <v>71.790000000000006</v>
      </c>
      <c r="AU18">
        <v>73.55</v>
      </c>
    </row>
    <row r="19" spans="1:47">
      <c r="A19" s="6" t="s">
        <v>28</v>
      </c>
      <c r="B19" s="7">
        <v>34.9</v>
      </c>
      <c r="C19" s="8">
        <v>38.5</v>
      </c>
      <c r="D19" s="7">
        <v>40.200000000000003</v>
      </c>
      <c r="E19" s="8">
        <v>42.8</v>
      </c>
      <c r="F19" s="7">
        <v>45.8</v>
      </c>
      <c r="G19" s="8">
        <v>47.1</v>
      </c>
      <c r="H19" s="7">
        <v>49.4</v>
      </c>
      <c r="I19" s="8">
        <v>51</v>
      </c>
      <c r="J19" s="7">
        <v>52.3</v>
      </c>
      <c r="K19" s="8">
        <v>53.3</v>
      </c>
      <c r="L19" s="7">
        <v>54.7</v>
      </c>
      <c r="M19" s="8">
        <v>55.5</v>
      </c>
      <c r="N19" s="7">
        <v>56.9</v>
      </c>
      <c r="O19" s="8">
        <v>58.3</v>
      </c>
      <c r="P19" s="7">
        <v>59.3</v>
      </c>
      <c r="Q19" s="8">
        <v>60.1</v>
      </c>
      <c r="R19" s="7">
        <v>61.4</v>
      </c>
      <c r="S19" s="8">
        <v>63.2</v>
      </c>
      <c r="T19" s="7">
        <v>66.3</v>
      </c>
      <c r="U19" s="8">
        <v>70.7</v>
      </c>
      <c r="V19" s="9">
        <v>73.2</v>
      </c>
      <c r="Z19">
        <v>3.33</v>
      </c>
      <c r="AA19">
        <v>34.06</v>
      </c>
      <c r="AB19">
        <v>37.299999999999997</v>
      </c>
      <c r="AC19">
        <v>39.36</v>
      </c>
      <c r="AD19">
        <v>42.58</v>
      </c>
      <c r="AE19">
        <v>45.01</v>
      </c>
      <c r="AF19">
        <v>46.67</v>
      </c>
      <c r="AG19">
        <v>48.51</v>
      </c>
      <c r="AH19">
        <v>50.03</v>
      </c>
      <c r="AI19">
        <v>51.34</v>
      </c>
      <c r="AJ19">
        <v>52.53</v>
      </c>
      <c r="AK19">
        <v>53.66</v>
      </c>
      <c r="AL19">
        <v>54.72</v>
      </c>
      <c r="AM19">
        <v>55.93</v>
      </c>
      <c r="AN19">
        <v>57.49</v>
      </c>
      <c r="AO19">
        <v>58.43</v>
      </c>
      <c r="AP19">
        <v>59.16</v>
      </c>
      <c r="AQ19">
        <v>60.68</v>
      </c>
      <c r="AR19">
        <v>62</v>
      </c>
      <c r="AS19">
        <v>64.650000000000006</v>
      </c>
      <c r="AT19">
        <v>71.75</v>
      </c>
      <c r="AU19">
        <v>73.540000000000006</v>
      </c>
    </row>
    <row r="20" spans="1:47">
      <c r="A20" s="6" t="s">
        <v>22</v>
      </c>
      <c r="B20" s="7">
        <v>35</v>
      </c>
      <c r="C20" s="8">
        <v>38.5</v>
      </c>
      <c r="D20" s="7">
        <v>40.299999999999997</v>
      </c>
      <c r="E20" s="8">
        <v>42.8</v>
      </c>
      <c r="F20" s="7">
        <v>45.8</v>
      </c>
      <c r="G20" s="8">
        <v>47.1</v>
      </c>
      <c r="H20" s="7">
        <v>49.4</v>
      </c>
      <c r="I20" s="8">
        <v>51</v>
      </c>
      <c r="J20" s="7">
        <v>52.3</v>
      </c>
      <c r="K20" s="8">
        <v>53.3</v>
      </c>
      <c r="L20" s="7">
        <v>54.7</v>
      </c>
      <c r="M20" s="8">
        <v>55.5</v>
      </c>
      <c r="N20" s="7">
        <v>56.9</v>
      </c>
      <c r="O20" s="8">
        <v>58.3</v>
      </c>
      <c r="P20" s="7">
        <v>59.3</v>
      </c>
      <c r="Q20" s="8">
        <v>60.1</v>
      </c>
      <c r="R20" s="7">
        <v>61.4</v>
      </c>
      <c r="S20" s="8">
        <v>63.3</v>
      </c>
      <c r="T20" s="7">
        <v>66.5</v>
      </c>
      <c r="U20" s="8">
        <v>70.5</v>
      </c>
      <c r="V20" s="9">
        <v>73.099999999999994</v>
      </c>
      <c r="Z20">
        <v>3.42</v>
      </c>
      <c r="AA20">
        <v>34.14</v>
      </c>
      <c r="AB20">
        <v>37.4</v>
      </c>
      <c r="AC20">
        <v>39.43</v>
      </c>
      <c r="AD20">
        <v>42.61</v>
      </c>
      <c r="AE20">
        <v>45.08</v>
      </c>
      <c r="AF20">
        <v>46.72</v>
      </c>
      <c r="AG20">
        <v>48.58</v>
      </c>
      <c r="AH20">
        <v>50.11</v>
      </c>
      <c r="AI20">
        <v>51.42</v>
      </c>
      <c r="AJ20">
        <v>52.6</v>
      </c>
      <c r="AK20">
        <v>53.75</v>
      </c>
      <c r="AL20">
        <v>54.79</v>
      </c>
      <c r="AM20">
        <v>56.02</v>
      </c>
      <c r="AN20">
        <v>57.57</v>
      </c>
      <c r="AO20">
        <v>58.5</v>
      </c>
      <c r="AP20">
        <v>59.24</v>
      </c>
      <c r="AQ20">
        <v>60.75</v>
      </c>
      <c r="AR20">
        <v>62.09</v>
      </c>
      <c r="AS20">
        <v>64.77</v>
      </c>
      <c r="AT20">
        <v>71.7</v>
      </c>
      <c r="AU20">
        <v>73.53</v>
      </c>
    </row>
    <row r="21" spans="1:47">
      <c r="A21" s="6" t="s">
        <v>23</v>
      </c>
      <c r="B21" s="7">
        <v>34.9</v>
      </c>
      <c r="C21" s="8">
        <v>38.4</v>
      </c>
      <c r="D21" s="7">
        <v>40.299999999999997</v>
      </c>
      <c r="E21" s="8">
        <v>42.7</v>
      </c>
      <c r="F21" s="7">
        <v>45.7</v>
      </c>
      <c r="G21" s="8">
        <v>47</v>
      </c>
      <c r="H21" s="7">
        <v>49.4</v>
      </c>
      <c r="I21" s="8">
        <v>51</v>
      </c>
      <c r="J21" s="7">
        <v>52.3</v>
      </c>
      <c r="K21" s="8">
        <v>53.2</v>
      </c>
      <c r="L21" s="7">
        <v>54.7</v>
      </c>
      <c r="M21" s="8">
        <v>55.4</v>
      </c>
      <c r="N21" s="7">
        <v>56.9</v>
      </c>
      <c r="O21" s="8">
        <v>58.2</v>
      </c>
      <c r="P21" s="7">
        <v>59.2</v>
      </c>
      <c r="Q21" s="8">
        <v>60.1</v>
      </c>
      <c r="R21" s="7">
        <v>61.4</v>
      </c>
      <c r="S21" s="8">
        <v>63.3</v>
      </c>
      <c r="T21" s="7">
        <v>66.5</v>
      </c>
      <c r="U21" s="8">
        <v>70.2</v>
      </c>
      <c r="V21" s="9">
        <v>73</v>
      </c>
      <c r="Z21">
        <v>3.5</v>
      </c>
      <c r="AA21">
        <v>34.21</v>
      </c>
      <c r="AB21">
        <v>37.49</v>
      </c>
      <c r="AC21">
        <v>39.49</v>
      </c>
      <c r="AD21">
        <v>42.65</v>
      </c>
      <c r="AE21">
        <v>45.14</v>
      </c>
      <c r="AF21">
        <v>46.77</v>
      </c>
      <c r="AG21">
        <v>48.66</v>
      </c>
      <c r="AH21">
        <v>50.19</v>
      </c>
      <c r="AI21">
        <v>51.5</v>
      </c>
      <c r="AJ21">
        <v>52.66</v>
      </c>
      <c r="AK21">
        <v>53.83</v>
      </c>
      <c r="AL21">
        <v>54.86</v>
      </c>
      <c r="AM21">
        <v>56.09</v>
      </c>
      <c r="AN21">
        <v>57.64</v>
      </c>
      <c r="AO21">
        <v>58.58</v>
      </c>
      <c r="AP21">
        <v>59.31</v>
      </c>
      <c r="AQ21">
        <v>60.81</v>
      </c>
      <c r="AR21">
        <v>62.18</v>
      </c>
      <c r="AS21">
        <v>64.88</v>
      </c>
      <c r="AT21">
        <v>71.650000000000006</v>
      </c>
      <c r="AU21">
        <v>73.52</v>
      </c>
    </row>
    <row r="22" spans="1:47" ht="17" thickBot="1">
      <c r="A22" s="10" t="s">
        <v>24</v>
      </c>
      <c r="B22" s="11">
        <v>34.799999999999997</v>
      </c>
      <c r="C22" s="12">
        <v>38.4</v>
      </c>
      <c r="D22" s="11">
        <v>40.200000000000003</v>
      </c>
      <c r="E22" s="12">
        <v>42.6</v>
      </c>
      <c r="F22" s="11">
        <v>45.6</v>
      </c>
      <c r="G22" s="12">
        <v>46.9</v>
      </c>
      <c r="H22" s="11">
        <v>49.3</v>
      </c>
      <c r="I22" s="12">
        <v>50.9</v>
      </c>
      <c r="J22" s="11">
        <v>52.2</v>
      </c>
      <c r="K22" s="12">
        <v>53.1</v>
      </c>
      <c r="L22" s="11">
        <v>54.7</v>
      </c>
      <c r="M22" s="12">
        <v>55.4</v>
      </c>
      <c r="N22" s="11">
        <v>56.8</v>
      </c>
      <c r="O22" s="12">
        <v>58.1</v>
      </c>
      <c r="P22" s="11">
        <v>59.2</v>
      </c>
      <c r="Q22" s="12">
        <v>60</v>
      </c>
      <c r="R22" s="11">
        <v>61.3</v>
      </c>
      <c r="S22" s="12">
        <v>63.2</v>
      </c>
      <c r="T22" s="11">
        <v>66.599999999999994</v>
      </c>
      <c r="U22" s="12">
        <v>70</v>
      </c>
      <c r="V22" s="13">
        <v>72.900000000000006</v>
      </c>
      <c r="Z22">
        <v>3.58</v>
      </c>
      <c r="AA22">
        <v>34.28</v>
      </c>
      <c r="AB22">
        <v>37.58</v>
      </c>
      <c r="AC22">
        <v>39.56</v>
      </c>
      <c r="AD22">
        <v>42.68</v>
      </c>
      <c r="AE22">
        <v>45.2</v>
      </c>
      <c r="AF22">
        <v>46.81</v>
      </c>
      <c r="AG22">
        <v>48.73</v>
      </c>
      <c r="AH22">
        <v>50.26</v>
      </c>
      <c r="AI22">
        <v>51.57</v>
      </c>
      <c r="AJ22">
        <v>52.73</v>
      </c>
      <c r="AK22">
        <v>53.91</v>
      </c>
      <c r="AL22">
        <v>54.92</v>
      </c>
      <c r="AM22">
        <v>56.17</v>
      </c>
      <c r="AN22">
        <v>57.7</v>
      </c>
      <c r="AO22">
        <v>58.64</v>
      </c>
      <c r="AP22">
        <v>59.38</v>
      </c>
      <c r="AQ22">
        <v>60.88</v>
      </c>
      <c r="AR22">
        <v>62.27</v>
      </c>
      <c r="AS22">
        <v>64.989999999999995</v>
      </c>
      <c r="AT22">
        <v>71.599999999999994</v>
      </c>
      <c r="AU22">
        <v>73.5</v>
      </c>
    </row>
    <row r="23" spans="1:47">
      <c r="A23" s="6" t="s">
        <v>29</v>
      </c>
      <c r="B23" s="7">
        <v>34.700000000000003</v>
      </c>
      <c r="C23" s="8">
        <v>38.200000000000003</v>
      </c>
      <c r="D23" s="7">
        <v>40.200000000000003</v>
      </c>
      <c r="E23" s="8">
        <v>42.4</v>
      </c>
      <c r="F23" s="7">
        <v>45.5</v>
      </c>
      <c r="G23" s="8">
        <v>46.7</v>
      </c>
      <c r="H23" s="7">
        <v>49.2</v>
      </c>
      <c r="I23" s="8">
        <v>50.8</v>
      </c>
      <c r="J23" s="7">
        <v>52.1</v>
      </c>
      <c r="K23" s="8">
        <v>53</v>
      </c>
      <c r="L23" s="7">
        <v>54.6</v>
      </c>
      <c r="M23" s="8">
        <v>55.2</v>
      </c>
      <c r="N23" s="7">
        <v>56.7</v>
      </c>
      <c r="O23" s="8">
        <v>58</v>
      </c>
      <c r="P23" s="7">
        <v>59</v>
      </c>
      <c r="Q23" s="8">
        <v>59.9</v>
      </c>
      <c r="R23" s="7">
        <v>61.1</v>
      </c>
      <c r="S23" s="8">
        <v>63.2</v>
      </c>
      <c r="T23" s="7">
        <v>66.599999999999994</v>
      </c>
      <c r="U23" s="8">
        <v>69.8</v>
      </c>
      <c r="V23" s="9">
        <v>72.8</v>
      </c>
      <c r="Z23">
        <v>3.67</v>
      </c>
      <c r="AA23">
        <v>34.35</v>
      </c>
      <c r="AB23">
        <v>37.67</v>
      </c>
      <c r="AC23">
        <v>39.619999999999997</v>
      </c>
      <c r="AD23">
        <v>42.71</v>
      </c>
      <c r="AE23">
        <v>45.26</v>
      </c>
      <c r="AF23">
        <v>46.85</v>
      </c>
      <c r="AG23">
        <v>48.79</v>
      </c>
      <c r="AH23">
        <v>50.33</v>
      </c>
      <c r="AI23">
        <v>51.64</v>
      </c>
      <c r="AJ23">
        <v>52.79</v>
      </c>
      <c r="AK23">
        <v>53.99</v>
      </c>
      <c r="AL23">
        <v>54.98</v>
      </c>
      <c r="AM23">
        <v>56.24</v>
      </c>
      <c r="AN23">
        <v>57.77</v>
      </c>
      <c r="AO23">
        <v>58.71</v>
      </c>
      <c r="AP23">
        <v>59.45</v>
      </c>
      <c r="AQ23">
        <v>60.94</v>
      </c>
      <c r="AR23">
        <v>62.35</v>
      </c>
      <c r="AS23">
        <v>65.099999999999994</v>
      </c>
      <c r="AT23">
        <v>71.56</v>
      </c>
      <c r="AU23">
        <v>73.489999999999995</v>
      </c>
    </row>
    <row r="24" spans="1:47">
      <c r="A24" s="6" t="s">
        <v>22</v>
      </c>
      <c r="B24" s="7">
        <v>34.6</v>
      </c>
      <c r="C24" s="8">
        <v>38.1</v>
      </c>
      <c r="D24" s="7">
        <v>40.1</v>
      </c>
      <c r="E24" s="8">
        <v>42.3</v>
      </c>
      <c r="F24" s="7">
        <v>45.4</v>
      </c>
      <c r="G24" s="8">
        <v>46.6</v>
      </c>
      <c r="H24" s="7">
        <v>49.1</v>
      </c>
      <c r="I24" s="8">
        <v>50.7</v>
      </c>
      <c r="J24" s="7">
        <v>51.9</v>
      </c>
      <c r="K24" s="8">
        <v>52.8</v>
      </c>
      <c r="L24" s="7">
        <v>54.4</v>
      </c>
      <c r="M24" s="8">
        <v>55.1</v>
      </c>
      <c r="N24" s="7">
        <v>56.5</v>
      </c>
      <c r="O24" s="8">
        <v>57.8</v>
      </c>
      <c r="P24" s="7">
        <v>58.9</v>
      </c>
      <c r="Q24" s="8">
        <v>59.8</v>
      </c>
      <c r="R24" s="7">
        <v>61</v>
      </c>
      <c r="S24" s="8">
        <v>63</v>
      </c>
      <c r="T24" s="7">
        <v>66.5</v>
      </c>
      <c r="U24" s="8">
        <v>69.599999999999994</v>
      </c>
      <c r="V24" s="9">
        <v>72.7</v>
      </c>
      <c r="Z24">
        <v>3.75</v>
      </c>
      <c r="AA24">
        <v>34.409999999999997</v>
      </c>
      <c r="AB24">
        <v>37.75</v>
      </c>
      <c r="AC24">
        <v>39.68</v>
      </c>
      <c r="AD24">
        <v>42.73</v>
      </c>
      <c r="AE24">
        <v>45.32</v>
      </c>
      <c r="AF24">
        <v>46.89</v>
      </c>
      <c r="AG24">
        <v>48.86</v>
      </c>
      <c r="AH24">
        <v>50.4</v>
      </c>
      <c r="AI24">
        <v>51.71</v>
      </c>
      <c r="AJ24">
        <v>52.85</v>
      </c>
      <c r="AK24">
        <v>54.06</v>
      </c>
      <c r="AL24">
        <v>55.04</v>
      </c>
      <c r="AM24">
        <v>56.31</v>
      </c>
      <c r="AN24">
        <v>57.83</v>
      </c>
      <c r="AO24">
        <v>58.77</v>
      </c>
      <c r="AP24">
        <v>59.51</v>
      </c>
      <c r="AQ24">
        <v>60.99</v>
      </c>
      <c r="AR24">
        <v>62.43</v>
      </c>
      <c r="AS24">
        <v>65.2</v>
      </c>
      <c r="AT24">
        <v>71.510000000000005</v>
      </c>
      <c r="AU24">
        <v>73.48</v>
      </c>
    </row>
    <row r="25" spans="1:47">
      <c r="A25" s="6" t="s">
        <v>23</v>
      </c>
      <c r="B25" s="7">
        <v>34.4</v>
      </c>
      <c r="C25" s="8">
        <v>37.799999999999997</v>
      </c>
      <c r="D25" s="7">
        <v>40</v>
      </c>
      <c r="E25" s="8">
        <v>42.1</v>
      </c>
      <c r="F25" s="7">
        <v>45.2</v>
      </c>
      <c r="G25" s="8">
        <v>46.3</v>
      </c>
      <c r="H25" s="7">
        <v>48.9</v>
      </c>
      <c r="I25" s="8">
        <v>50.5</v>
      </c>
      <c r="J25" s="7">
        <v>51.7</v>
      </c>
      <c r="K25" s="8">
        <v>52.6</v>
      </c>
      <c r="L25" s="7">
        <v>54.2</v>
      </c>
      <c r="M25" s="8">
        <v>54.9</v>
      </c>
      <c r="N25" s="7">
        <v>56.3</v>
      </c>
      <c r="O25" s="8">
        <v>57.6</v>
      </c>
      <c r="P25" s="7">
        <v>58.7</v>
      </c>
      <c r="Q25" s="8">
        <v>59.6</v>
      </c>
      <c r="R25" s="7">
        <v>60.8</v>
      </c>
      <c r="S25" s="8">
        <v>62.9</v>
      </c>
      <c r="T25" s="7">
        <v>66.400000000000006</v>
      </c>
      <c r="U25" s="8">
        <v>69.400000000000006</v>
      </c>
      <c r="V25" s="9">
        <v>72.5</v>
      </c>
      <c r="Z25">
        <v>3.83</v>
      </c>
      <c r="AA25">
        <v>34.47</v>
      </c>
      <c r="AB25">
        <v>37.82</v>
      </c>
      <c r="AC25">
        <v>39.729999999999997</v>
      </c>
      <c r="AD25">
        <v>42.76</v>
      </c>
      <c r="AE25">
        <v>45.37</v>
      </c>
      <c r="AF25">
        <v>46.92</v>
      </c>
      <c r="AG25">
        <v>48.92</v>
      </c>
      <c r="AH25">
        <v>50.46</v>
      </c>
      <c r="AI25">
        <v>51.77</v>
      </c>
      <c r="AJ25">
        <v>52.9</v>
      </c>
      <c r="AK25">
        <v>54.13</v>
      </c>
      <c r="AL25">
        <v>55.09</v>
      </c>
      <c r="AM25">
        <v>56.37</v>
      </c>
      <c r="AN25">
        <v>57.88</v>
      </c>
      <c r="AO25">
        <v>58.83</v>
      </c>
      <c r="AP25">
        <v>59.57</v>
      </c>
      <c r="AQ25">
        <v>61.05</v>
      </c>
      <c r="AR25">
        <v>62.5</v>
      </c>
      <c r="AS25">
        <v>65.3</v>
      </c>
      <c r="AT25">
        <v>71.459999999999994</v>
      </c>
      <c r="AU25">
        <v>73.47</v>
      </c>
    </row>
    <row r="26" spans="1:47" ht="17" thickBot="1">
      <c r="A26" s="10" t="s">
        <v>24</v>
      </c>
      <c r="B26" s="11">
        <v>34.1</v>
      </c>
      <c r="C26" s="12">
        <v>37.6</v>
      </c>
      <c r="D26" s="11">
        <v>39.799999999999997</v>
      </c>
      <c r="E26" s="12">
        <v>41.9</v>
      </c>
      <c r="F26" s="11">
        <v>45</v>
      </c>
      <c r="G26" s="12">
        <v>46.1</v>
      </c>
      <c r="H26" s="11">
        <v>48.7</v>
      </c>
      <c r="I26" s="12">
        <v>50.3</v>
      </c>
      <c r="J26" s="11">
        <v>51.5</v>
      </c>
      <c r="K26" s="12">
        <v>52.4</v>
      </c>
      <c r="L26" s="11">
        <v>54</v>
      </c>
      <c r="M26" s="12">
        <v>54.6</v>
      </c>
      <c r="N26" s="11">
        <v>56.1</v>
      </c>
      <c r="O26" s="12">
        <v>57.3</v>
      </c>
      <c r="P26" s="11">
        <v>58.4</v>
      </c>
      <c r="Q26" s="12">
        <v>59.4</v>
      </c>
      <c r="R26" s="11">
        <v>60.5</v>
      </c>
      <c r="S26" s="12">
        <v>62.7</v>
      </c>
      <c r="T26" s="11">
        <v>66.3</v>
      </c>
      <c r="U26" s="12">
        <v>69.099999999999994</v>
      </c>
      <c r="V26" s="13">
        <v>72.400000000000006</v>
      </c>
      <c r="Z26">
        <v>3.92</v>
      </c>
      <c r="AA26">
        <v>34.520000000000003</v>
      </c>
      <c r="AB26">
        <v>37.89</v>
      </c>
      <c r="AC26">
        <v>39.79</v>
      </c>
      <c r="AD26">
        <v>42.78</v>
      </c>
      <c r="AE26">
        <v>45.42</v>
      </c>
      <c r="AF26">
        <v>46.96</v>
      </c>
      <c r="AG26">
        <v>48.97</v>
      </c>
      <c r="AH26">
        <v>50.52</v>
      </c>
      <c r="AI26">
        <v>51.83</v>
      </c>
      <c r="AJ26">
        <v>52.95</v>
      </c>
      <c r="AK26">
        <v>54.19</v>
      </c>
      <c r="AL26">
        <v>55.14</v>
      </c>
      <c r="AM26">
        <v>56.43</v>
      </c>
      <c r="AN26">
        <v>57.94</v>
      </c>
      <c r="AO26">
        <v>58.89</v>
      </c>
      <c r="AP26">
        <v>59.63</v>
      </c>
      <c r="AQ26">
        <v>61.09</v>
      </c>
      <c r="AR26">
        <v>62.58</v>
      </c>
      <c r="AS26">
        <v>65.39</v>
      </c>
      <c r="AT26">
        <v>71.41</v>
      </c>
      <c r="AU26">
        <v>73.45</v>
      </c>
    </row>
    <row r="27" spans="1:47">
      <c r="A27" s="6" t="s">
        <v>30</v>
      </c>
      <c r="B27" s="7">
        <v>33.9</v>
      </c>
      <c r="C27" s="8">
        <v>37.200000000000003</v>
      </c>
      <c r="D27" s="7">
        <v>39.6</v>
      </c>
      <c r="E27" s="8">
        <v>41.6</v>
      </c>
      <c r="F27" s="7">
        <v>44.7</v>
      </c>
      <c r="G27" s="8">
        <v>45.8</v>
      </c>
      <c r="H27" s="7">
        <v>48.4</v>
      </c>
      <c r="I27" s="8">
        <v>50</v>
      </c>
      <c r="J27" s="7">
        <v>51.2</v>
      </c>
      <c r="K27" s="8">
        <v>52.1</v>
      </c>
      <c r="L27" s="7">
        <v>53.7</v>
      </c>
      <c r="M27" s="8">
        <v>54.4</v>
      </c>
      <c r="N27" s="7">
        <v>55.8</v>
      </c>
      <c r="O27" s="8">
        <v>57</v>
      </c>
      <c r="P27" s="7">
        <v>58.1</v>
      </c>
      <c r="Q27" s="8">
        <v>59.2</v>
      </c>
      <c r="R27" s="7">
        <v>60.2</v>
      </c>
      <c r="S27" s="8">
        <v>62.5</v>
      </c>
      <c r="T27" s="7">
        <v>66.099999999999994</v>
      </c>
      <c r="U27" s="8">
        <v>68.900000000000006</v>
      </c>
      <c r="V27" s="9">
        <v>72.3</v>
      </c>
      <c r="Z27">
        <v>4</v>
      </c>
      <c r="AA27">
        <v>34.58</v>
      </c>
      <c r="AB27">
        <v>37.96</v>
      </c>
      <c r="AC27">
        <v>39.840000000000003</v>
      </c>
      <c r="AD27">
        <v>42.8</v>
      </c>
      <c r="AE27">
        <v>45.47</v>
      </c>
      <c r="AF27">
        <v>46.99</v>
      </c>
      <c r="AG27">
        <v>49.03</v>
      </c>
      <c r="AH27">
        <v>50.58</v>
      </c>
      <c r="AI27">
        <v>51.88</v>
      </c>
      <c r="AJ27">
        <v>53</v>
      </c>
      <c r="AK27">
        <v>54.26</v>
      </c>
      <c r="AL27">
        <v>55.19</v>
      </c>
      <c r="AM27">
        <v>56.49</v>
      </c>
      <c r="AN27">
        <v>57.99</v>
      </c>
      <c r="AO27">
        <v>58.94</v>
      </c>
      <c r="AP27">
        <v>59.69</v>
      </c>
      <c r="AQ27">
        <v>61.14</v>
      </c>
      <c r="AR27">
        <v>62.64</v>
      </c>
      <c r="AS27">
        <v>65.48</v>
      </c>
      <c r="AT27">
        <v>71.36</v>
      </c>
      <c r="AU27">
        <v>73.44</v>
      </c>
    </row>
    <row r="28" spans="1:47">
      <c r="A28" s="6" t="s">
        <v>22</v>
      </c>
      <c r="B28" s="7">
        <v>33.6</v>
      </c>
      <c r="C28" s="8">
        <v>36.9</v>
      </c>
      <c r="D28" s="7">
        <v>39.4</v>
      </c>
      <c r="E28" s="8">
        <v>41.3</v>
      </c>
      <c r="F28" s="7">
        <v>44.4</v>
      </c>
      <c r="G28" s="8">
        <v>45.5</v>
      </c>
      <c r="H28" s="7">
        <v>48.1</v>
      </c>
      <c r="I28" s="8">
        <v>49.8</v>
      </c>
      <c r="J28" s="7">
        <v>50.9</v>
      </c>
      <c r="K28" s="8">
        <v>51.8</v>
      </c>
      <c r="L28" s="7">
        <v>53.4</v>
      </c>
      <c r="M28" s="8">
        <v>54</v>
      </c>
      <c r="N28" s="7">
        <v>55.5</v>
      </c>
      <c r="O28" s="8">
        <v>56.6</v>
      </c>
      <c r="P28" s="7">
        <v>57.8</v>
      </c>
      <c r="Q28" s="8">
        <v>58.9</v>
      </c>
      <c r="R28" s="7">
        <v>59.9</v>
      </c>
      <c r="S28" s="8">
        <v>62.2</v>
      </c>
      <c r="T28" s="7">
        <v>65.900000000000006</v>
      </c>
      <c r="U28" s="8">
        <v>68.599999999999994</v>
      </c>
      <c r="V28" s="9">
        <v>72.099999999999994</v>
      </c>
      <c r="Z28">
        <v>4.08</v>
      </c>
      <c r="AA28">
        <v>34.630000000000003</v>
      </c>
      <c r="AB28">
        <v>38.03</v>
      </c>
      <c r="AC28">
        <v>39.880000000000003</v>
      </c>
      <c r="AD28">
        <v>42.81</v>
      </c>
      <c r="AE28">
        <v>45.51</v>
      </c>
      <c r="AF28">
        <v>47.01</v>
      </c>
      <c r="AG28">
        <v>49.08</v>
      </c>
      <c r="AH28">
        <v>50.63</v>
      </c>
      <c r="AI28">
        <v>51.94</v>
      </c>
      <c r="AJ28">
        <v>53.04</v>
      </c>
      <c r="AK28">
        <v>54.31</v>
      </c>
      <c r="AL28">
        <v>55.24</v>
      </c>
      <c r="AM28">
        <v>56.54</v>
      </c>
      <c r="AN28">
        <v>58.03</v>
      </c>
      <c r="AO28">
        <v>58.99</v>
      </c>
      <c r="AP28">
        <v>59.74</v>
      </c>
      <c r="AQ28">
        <v>61.18</v>
      </c>
      <c r="AR28">
        <v>62.71</v>
      </c>
      <c r="AS28">
        <v>65.569999999999993</v>
      </c>
      <c r="AT28">
        <v>71.31</v>
      </c>
      <c r="AU28">
        <v>73.42</v>
      </c>
    </row>
    <row r="29" spans="1:47">
      <c r="A29" s="6" t="s">
        <v>23</v>
      </c>
      <c r="B29" s="7">
        <v>33.200000000000003</v>
      </c>
      <c r="C29" s="8">
        <v>36.5</v>
      </c>
      <c r="D29" s="7">
        <v>39.200000000000003</v>
      </c>
      <c r="E29" s="8">
        <v>41</v>
      </c>
      <c r="F29" s="7">
        <v>44</v>
      </c>
      <c r="G29" s="8">
        <v>45.2</v>
      </c>
      <c r="H29" s="7">
        <v>47.8</v>
      </c>
      <c r="I29" s="8">
        <v>49.4</v>
      </c>
      <c r="J29" s="7">
        <v>50.6</v>
      </c>
      <c r="K29" s="8">
        <v>51.4</v>
      </c>
      <c r="L29" s="7">
        <v>53.1</v>
      </c>
      <c r="M29" s="8">
        <v>53.7</v>
      </c>
      <c r="N29" s="7">
        <v>55.1</v>
      </c>
      <c r="O29" s="8">
        <v>56.2</v>
      </c>
      <c r="P29" s="7">
        <v>57.5</v>
      </c>
      <c r="Q29" s="8">
        <v>58.6</v>
      </c>
      <c r="R29" s="7">
        <v>59.6</v>
      </c>
      <c r="S29" s="8">
        <v>61.9</v>
      </c>
      <c r="T29" s="7">
        <v>65.599999999999994</v>
      </c>
      <c r="U29" s="8">
        <v>68.400000000000006</v>
      </c>
      <c r="V29" s="9">
        <v>72</v>
      </c>
      <c r="Z29">
        <v>4.17</v>
      </c>
      <c r="AA29">
        <v>34.67</v>
      </c>
      <c r="AB29">
        <v>38.090000000000003</v>
      </c>
      <c r="AC29">
        <v>39.93</v>
      </c>
      <c r="AD29">
        <v>42.83</v>
      </c>
      <c r="AE29">
        <v>45.55</v>
      </c>
      <c r="AF29">
        <v>47.04</v>
      </c>
      <c r="AG29">
        <v>49.12</v>
      </c>
      <c r="AH29">
        <v>50.68</v>
      </c>
      <c r="AI29">
        <v>51.98</v>
      </c>
      <c r="AJ29">
        <v>53.08</v>
      </c>
      <c r="AK29">
        <v>54.37</v>
      </c>
      <c r="AL29">
        <v>55.28</v>
      </c>
      <c r="AM29">
        <v>56.59</v>
      </c>
      <c r="AN29">
        <v>58.07</v>
      </c>
      <c r="AO29">
        <v>59.03</v>
      </c>
      <c r="AP29">
        <v>59.78</v>
      </c>
      <c r="AQ29">
        <v>61.22</v>
      </c>
      <c r="AR29">
        <v>62.77</v>
      </c>
      <c r="AS29">
        <v>65.650000000000006</v>
      </c>
      <c r="AT29">
        <v>71.260000000000005</v>
      </c>
      <c r="AU29">
        <v>73.400000000000006</v>
      </c>
    </row>
    <row r="30" spans="1:47" ht="17" thickBot="1">
      <c r="A30" s="10" t="s">
        <v>24</v>
      </c>
      <c r="B30" s="11">
        <v>32.799999999999997</v>
      </c>
      <c r="C30" s="12">
        <v>36</v>
      </c>
      <c r="D30" s="11">
        <v>38.9</v>
      </c>
      <c r="E30" s="12">
        <v>40.700000000000003</v>
      </c>
      <c r="F30" s="11">
        <v>43.7</v>
      </c>
      <c r="G30" s="12">
        <v>44.8</v>
      </c>
      <c r="H30" s="11">
        <v>47.4</v>
      </c>
      <c r="I30" s="12">
        <v>49</v>
      </c>
      <c r="J30" s="11">
        <v>50.2</v>
      </c>
      <c r="K30" s="12">
        <v>51</v>
      </c>
      <c r="L30" s="11">
        <v>52.7</v>
      </c>
      <c r="M30" s="12">
        <v>53.3</v>
      </c>
      <c r="N30" s="11">
        <v>54.7</v>
      </c>
      <c r="O30" s="12">
        <v>55.8</v>
      </c>
      <c r="P30" s="11">
        <v>57</v>
      </c>
      <c r="Q30" s="12">
        <v>58.2</v>
      </c>
      <c r="R30" s="11">
        <v>59.2</v>
      </c>
      <c r="S30" s="12">
        <v>61.5</v>
      </c>
      <c r="T30" s="11">
        <v>65.3</v>
      </c>
      <c r="U30" s="12">
        <v>68.099999999999994</v>
      </c>
      <c r="V30" s="13">
        <v>71.8</v>
      </c>
      <c r="Z30">
        <v>4.25</v>
      </c>
      <c r="AA30">
        <v>34.71</v>
      </c>
      <c r="AB30">
        <v>38.14</v>
      </c>
      <c r="AC30">
        <v>39.97</v>
      </c>
      <c r="AD30">
        <v>42.84</v>
      </c>
      <c r="AE30">
        <v>45.59</v>
      </c>
      <c r="AF30">
        <v>47.06</v>
      </c>
      <c r="AG30">
        <v>49.17</v>
      </c>
      <c r="AH30">
        <v>50.73</v>
      </c>
      <c r="AI30">
        <v>52.03</v>
      </c>
      <c r="AJ30">
        <v>53.12</v>
      </c>
      <c r="AK30">
        <v>54.42</v>
      </c>
      <c r="AL30">
        <v>55.31</v>
      </c>
      <c r="AM30">
        <v>56.63</v>
      </c>
      <c r="AN30">
        <v>58.11</v>
      </c>
      <c r="AO30">
        <v>59.07</v>
      </c>
      <c r="AP30">
        <v>59.83</v>
      </c>
      <c r="AQ30">
        <v>61.26</v>
      </c>
      <c r="AR30">
        <v>62.83</v>
      </c>
      <c r="AS30">
        <v>65.73</v>
      </c>
      <c r="AT30">
        <v>71.2</v>
      </c>
      <c r="AU30">
        <v>73.39</v>
      </c>
    </row>
    <row r="31" spans="1:47">
      <c r="A31" s="6" t="s">
        <v>31</v>
      </c>
      <c r="B31" s="7">
        <v>32.4</v>
      </c>
      <c r="C31" s="8">
        <v>35.5</v>
      </c>
      <c r="D31" s="7">
        <v>38.6</v>
      </c>
      <c r="E31" s="8">
        <v>40.4</v>
      </c>
      <c r="F31" s="7">
        <v>43.3</v>
      </c>
      <c r="G31" s="8">
        <v>44.4</v>
      </c>
      <c r="H31" s="7">
        <v>47</v>
      </c>
      <c r="I31" s="8">
        <v>48.6</v>
      </c>
      <c r="J31" s="7">
        <v>49.7</v>
      </c>
      <c r="K31" s="8">
        <v>50.5</v>
      </c>
      <c r="L31" s="7">
        <v>52.3</v>
      </c>
      <c r="M31" s="8">
        <v>52.9</v>
      </c>
      <c r="N31" s="7">
        <v>54.2</v>
      </c>
      <c r="O31" s="8">
        <v>55.3</v>
      </c>
      <c r="P31" s="7">
        <v>56.6</v>
      </c>
      <c r="Q31" s="8">
        <v>57.8</v>
      </c>
      <c r="R31" s="7">
        <v>58.7</v>
      </c>
      <c r="S31" s="8">
        <v>61.1</v>
      </c>
      <c r="T31" s="7">
        <v>65</v>
      </c>
      <c r="U31" s="8">
        <v>67.900000000000006</v>
      </c>
      <c r="V31" s="9">
        <v>71.599999999999994</v>
      </c>
      <c r="Z31">
        <v>4.33</v>
      </c>
      <c r="AA31">
        <v>34.75</v>
      </c>
      <c r="AB31">
        <v>38.19</v>
      </c>
      <c r="AC31">
        <v>40.01</v>
      </c>
      <c r="AD31">
        <v>42.85</v>
      </c>
      <c r="AE31">
        <v>45.62</v>
      </c>
      <c r="AF31">
        <v>47.08</v>
      </c>
      <c r="AG31">
        <v>49.21</v>
      </c>
      <c r="AH31">
        <v>50.78</v>
      </c>
      <c r="AI31">
        <v>52.07</v>
      </c>
      <c r="AJ31">
        <v>53.15</v>
      </c>
      <c r="AK31">
        <v>54.46</v>
      </c>
      <c r="AL31">
        <v>55.35</v>
      </c>
      <c r="AM31">
        <v>56.68</v>
      </c>
      <c r="AN31">
        <v>58.15</v>
      </c>
      <c r="AO31">
        <v>59.11</v>
      </c>
      <c r="AP31">
        <v>59.87</v>
      </c>
      <c r="AQ31">
        <v>61.29</v>
      </c>
      <c r="AR31">
        <v>62.88</v>
      </c>
      <c r="AS31">
        <v>65.81</v>
      </c>
      <c r="AT31">
        <v>71.150000000000006</v>
      </c>
      <c r="AU31">
        <v>73.37</v>
      </c>
    </row>
    <row r="32" spans="1:47">
      <c r="A32" s="6" t="s">
        <v>22</v>
      </c>
      <c r="B32" s="7">
        <v>31.9</v>
      </c>
      <c r="C32" s="8">
        <v>34.9</v>
      </c>
      <c r="D32" s="7">
        <v>38.200000000000003</v>
      </c>
      <c r="E32" s="8">
        <v>40</v>
      </c>
      <c r="F32" s="7">
        <v>42.8</v>
      </c>
      <c r="G32" s="8">
        <v>44</v>
      </c>
      <c r="H32" s="7">
        <v>46.6</v>
      </c>
      <c r="I32" s="8">
        <v>48.2</v>
      </c>
      <c r="J32" s="7">
        <v>49.3</v>
      </c>
      <c r="K32" s="8">
        <v>50.1</v>
      </c>
      <c r="L32" s="7">
        <v>51.8</v>
      </c>
      <c r="M32" s="8">
        <v>52.4</v>
      </c>
      <c r="N32" s="7">
        <v>53.7</v>
      </c>
      <c r="O32" s="8">
        <v>54.8</v>
      </c>
      <c r="P32" s="7">
        <v>56.1</v>
      </c>
      <c r="Q32" s="8">
        <v>57.4</v>
      </c>
      <c r="R32" s="7">
        <v>58.3</v>
      </c>
      <c r="S32" s="8">
        <v>60.7</v>
      </c>
      <c r="T32" s="7">
        <v>64.599999999999994</v>
      </c>
      <c r="U32" s="8">
        <v>67.599999999999994</v>
      </c>
      <c r="V32" s="9">
        <v>71.400000000000006</v>
      </c>
      <c r="Z32">
        <v>4.42</v>
      </c>
      <c r="AA32">
        <v>34.79</v>
      </c>
      <c r="AB32">
        <v>38.24</v>
      </c>
      <c r="AC32">
        <v>40.049999999999997</v>
      </c>
      <c r="AD32">
        <v>42.86</v>
      </c>
      <c r="AE32">
        <v>45.65</v>
      </c>
      <c r="AF32">
        <v>47.09</v>
      </c>
      <c r="AG32">
        <v>49.24</v>
      </c>
      <c r="AH32">
        <v>50.82</v>
      </c>
      <c r="AI32">
        <v>52.11</v>
      </c>
      <c r="AJ32">
        <v>53.18</v>
      </c>
      <c r="AK32">
        <v>54.51</v>
      </c>
      <c r="AL32">
        <v>55.38</v>
      </c>
      <c r="AM32">
        <v>56.72</v>
      </c>
      <c r="AN32">
        <v>58.18</v>
      </c>
      <c r="AO32">
        <v>59.14</v>
      </c>
      <c r="AP32">
        <v>59.91</v>
      </c>
      <c r="AQ32">
        <v>61.32</v>
      </c>
      <c r="AR32">
        <v>62.93</v>
      </c>
      <c r="AS32">
        <v>65.88</v>
      </c>
      <c r="AT32">
        <v>71.099999999999994</v>
      </c>
      <c r="AU32">
        <v>73.349999999999994</v>
      </c>
    </row>
    <row r="33" spans="1:47">
      <c r="A33" s="6" t="s">
        <v>23</v>
      </c>
      <c r="B33" s="7">
        <v>31.4</v>
      </c>
      <c r="C33" s="8">
        <v>34.299999999999997</v>
      </c>
      <c r="D33" s="7">
        <v>37.799999999999997</v>
      </c>
      <c r="E33" s="8">
        <v>39.6</v>
      </c>
      <c r="F33" s="7">
        <v>42.3</v>
      </c>
      <c r="G33" s="8">
        <v>43.5</v>
      </c>
      <c r="H33" s="7">
        <v>46.1</v>
      </c>
      <c r="I33" s="8">
        <v>47.7</v>
      </c>
      <c r="J33" s="7">
        <v>48.7</v>
      </c>
      <c r="K33" s="8">
        <v>49.5</v>
      </c>
      <c r="L33" s="7">
        <v>51.3</v>
      </c>
      <c r="M33" s="8">
        <v>51.9</v>
      </c>
      <c r="N33" s="7">
        <v>53.2</v>
      </c>
      <c r="O33" s="8">
        <v>54.3</v>
      </c>
      <c r="P33" s="7">
        <v>55.6</v>
      </c>
      <c r="Q33" s="8">
        <v>56.9</v>
      </c>
      <c r="R33" s="7">
        <v>57.8</v>
      </c>
      <c r="S33" s="8">
        <v>60.2</v>
      </c>
      <c r="T33" s="7">
        <v>64.2</v>
      </c>
      <c r="U33" s="8">
        <v>67.3</v>
      </c>
      <c r="V33" s="9">
        <v>71.3</v>
      </c>
      <c r="Z33">
        <v>4.5</v>
      </c>
      <c r="AA33">
        <v>34.82</v>
      </c>
      <c r="AB33">
        <v>38.28</v>
      </c>
      <c r="AC33">
        <v>40.08</v>
      </c>
      <c r="AD33">
        <v>42.86</v>
      </c>
      <c r="AE33">
        <v>45.68</v>
      </c>
      <c r="AF33">
        <v>47.1</v>
      </c>
      <c r="AG33">
        <v>49.28</v>
      </c>
      <c r="AH33">
        <v>50.85</v>
      </c>
      <c r="AI33">
        <v>52.14</v>
      </c>
      <c r="AJ33">
        <v>53.21</v>
      </c>
      <c r="AK33">
        <v>54.55</v>
      </c>
      <c r="AL33">
        <v>55.41</v>
      </c>
      <c r="AM33">
        <v>56.75</v>
      </c>
      <c r="AN33">
        <v>58.2</v>
      </c>
      <c r="AO33">
        <v>59.18</v>
      </c>
      <c r="AP33">
        <v>59.94</v>
      </c>
      <c r="AQ33">
        <v>61.35</v>
      </c>
      <c r="AR33">
        <v>62.98</v>
      </c>
      <c r="AS33">
        <v>65.95</v>
      </c>
      <c r="AT33">
        <v>71.040000000000006</v>
      </c>
      <c r="AU33">
        <v>73.33</v>
      </c>
    </row>
    <row r="34" spans="1:47" ht="17" thickBot="1">
      <c r="A34" s="10" t="s">
        <v>24</v>
      </c>
      <c r="B34" s="11">
        <v>30.9</v>
      </c>
      <c r="C34" s="12">
        <v>33.700000000000003</v>
      </c>
      <c r="D34" s="11">
        <v>37.4</v>
      </c>
      <c r="E34" s="12">
        <v>39.1</v>
      </c>
      <c r="F34" s="11">
        <v>41.8</v>
      </c>
      <c r="G34" s="12">
        <v>43</v>
      </c>
      <c r="H34" s="11">
        <v>45.6</v>
      </c>
      <c r="I34" s="12">
        <v>47.1</v>
      </c>
      <c r="J34" s="11">
        <v>48.2</v>
      </c>
      <c r="K34" s="12">
        <v>49</v>
      </c>
      <c r="L34" s="11">
        <v>50.7</v>
      </c>
      <c r="M34" s="12">
        <v>51.4</v>
      </c>
      <c r="N34" s="11">
        <v>52.6</v>
      </c>
      <c r="O34" s="12">
        <v>53.7</v>
      </c>
      <c r="P34" s="11">
        <v>55</v>
      </c>
      <c r="Q34" s="12">
        <v>56.4</v>
      </c>
      <c r="R34" s="11">
        <v>57.2</v>
      </c>
      <c r="S34" s="12">
        <v>59.7</v>
      </c>
      <c r="T34" s="11">
        <v>63.7</v>
      </c>
      <c r="U34" s="12">
        <v>67</v>
      </c>
      <c r="V34" s="13">
        <v>71.099999999999994</v>
      </c>
      <c r="Z34">
        <v>4.58</v>
      </c>
      <c r="AA34">
        <v>34.85</v>
      </c>
      <c r="AB34">
        <v>38.32</v>
      </c>
      <c r="AC34">
        <v>40.11</v>
      </c>
      <c r="AD34">
        <v>42.86</v>
      </c>
      <c r="AE34">
        <v>45.7</v>
      </c>
      <c r="AF34">
        <v>47.11</v>
      </c>
      <c r="AG34">
        <v>49.31</v>
      </c>
      <c r="AH34">
        <v>50.88</v>
      </c>
      <c r="AI34">
        <v>52.17</v>
      </c>
      <c r="AJ34">
        <v>53.23</v>
      </c>
      <c r="AK34">
        <v>54.58</v>
      </c>
      <c r="AL34">
        <v>55.43</v>
      </c>
      <c r="AM34">
        <v>56.78</v>
      </c>
      <c r="AN34">
        <v>58.23</v>
      </c>
      <c r="AO34">
        <v>59.2</v>
      </c>
      <c r="AP34">
        <v>59.97</v>
      </c>
      <c r="AQ34">
        <v>61.37</v>
      </c>
      <c r="AR34">
        <v>63.02</v>
      </c>
      <c r="AS34">
        <v>66.02</v>
      </c>
      <c r="AT34">
        <v>70.989999999999995</v>
      </c>
      <c r="AU34">
        <v>73.31</v>
      </c>
    </row>
    <row r="35" spans="1:47">
      <c r="A35" s="6" t="s">
        <v>32</v>
      </c>
      <c r="B35" s="7">
        <v>30.3</v>
      </c>
      <c r="C35" s="8">
        <v>33</v>
      </c>
      <c r="D35" s="7">
        <v>37</v>
      </c>
      <c r="E35" s="8">
        <v>38.700000000000003</v>
      </c>
      <c r="F35" s="7">
        <v>41.2</v>
      </c>
      <c r="G35" s="8">
        <v>42.5</v>
      </c>
      <c r="H35" s="7">
        <v>45</v>
      </c>
      <c r="I35" s="8">
        <v>46.6</v>
      </c>
      <c r="J35" s="7">
        <v>47.6</v>
      </c>
      <c r="K35" s="8">
        <v>48.4</v>
      </c>
      <c r="L35" s="7">
        <v>50.1</v>
      </c>
      <c r="M35" s="8">
        <v>50.8</v>
      </c>
      <c r="N35" s="7">
        <v>52</v>
      </c>
      <c r="O35" s="8">
        <v>53</v>
      </c>
      <c r="P35" s="7">
        <v>54.4</v>
      </c>
      <c r="Q35" s="8">
        <v>55.9</v>
      </c>
      <c r="R35" s="7">
        <v>56.6</v>
      </c>
      <c r="S35" s="8">
        <v>59.1</v>
      </c>
      <c r="T35" s="7">
        <v>63.2</v>
      </c>
      <c r="U35" s="8">
        <v>66.7</v>
      </c>
      <c r="V35" s="9">
        <v>70.900000000000006</v>
      </c>
      <c r="Z35">
        <v>4.67</v>
      </c>
      <c r="AA35">
        <v>34.869999999999997</v>
      </c>
      <c r="AB35">
        <v>38.35</v>
      </c>
      <c r="AC35">
        <v>40.14</v>
      </c>
      <c r="AD35">
        <v>42.86</v>
      </c>
      <c r="AE35">
        <v>45.72</v>
      </c>
      <c r="AF35">
        <v>47.12</v>
      </c>
      <c r="AG35">
        <v>49.33</v>
      </c>
      <c r="AH35">
        <v>50.91</v>
      </c>
      <c r="AI35">
        <v>52.2</v>
      </c>
      <c r="AJ35">
        <v>53.25</v>
      </c>
      <c r="AK35">
        <v>54.61</v>
      </c>
      <c r="AL35">
        <v>55.45</v>
      </c>
      <c r="AM35">
        <v>56.81</v>
      </c>
      <c r="AN35">
        <v>58.25</v>
      </c>
      <c r="AO35">
        <v>59.23</v>
      </c>
      <c r="AP35">
        <v>60</v>
      </c>
      <c r="AQ35">
        <v>61.39</v>
      </c>
      <c r="AR35">
        <v>63.06</v>
      </c>
      <c r="AS35">
        <v>66.08</v>
      </c>
      <c r="AT35">
        <v>70.94</v>
      </c>
      <c r="AU35">
        <v>73.290000000000006</v>
      </c>
    </row>
    <row r="36" spans="1:47">
      <c r="A36" s="6" t="s">
        <v>22</v>
      </c>
      <c r="B36" s="7">
        <v>29.7</v>
      </c>
      <c r="C36" s="8">
        <v>32.200000000000003</v>
      </c>
      <c r="D36" s="7">
        <v>36.5</v>
      </c>
      <c r="E36" s="8">
        <v>38.200000000000003</v>
      </c>
      <c r="F36" s="7">
        <v>40.6</v>
      </c>
      <c r="G36" s="8">
        <v>41.9</v>
      </c>
      <c r="H36" s="7">
        <v>44.4</v>
      </c>
      <c r="I36" s="8">
        <v>46</v>
      </c>
      <c r="J36" s="7">
        <v>47</v>
      </c>
      <c r="K36" s="8">
        <v>47.7</v>
      </c>
      <c r="L36" s="7">
        <v>49.5</v>
      </c>
      <c r="M36" s="8">
        <v>50.2</v>
      </c>
      <c r="N36" s="7">
        <v>51.4</v>
      </c>
      <c r="O36" s="8">
        <v>52.3</v>
      </c>
      <c r="P36" s="7">
        <v>53.8</v>
      </c>
      <c r="Q36" s="8">
        <v>55.3</v>
      </c>
      <c r="R36" s="7">
        <v>56</v>
      </c>
      <c r="S36" s="8">
        <v>58.5</v>
      </c>
      <c r="T36" s="7">
        <v>62.6</v>
      </c>
      <c r="U36" s="8">
        <v>66.400000000000006</v>
      </c>
      <c r="V36" s="9">
        <v>70.599999999999994</v>
      </c>
      <c r="Z36">
        <v>4.75</v>
      </c>
      <c r="AA36">
        <v>34.9</v>
      </c>
      <c r="AB36">
        <v>38.39</v>
      </c>
      <c r="AC36">
        <v>40.17</v>
      </c>
      <c r="AD36">
        <v>42.86</v>
      </c>
      <c r="AE36">
        <v>45.74</v>
      </c>
      <c r="AF36">
        <v>47.12</v>
      </c>
      <c r="AG36">
        <v>49.36</v>
      </c>
      <c r="AH36">
        <v>50.94</v>
      </c>
      <c r="AI36">
        <v>52.23</v>
      </c>
      <c r="AJ36">
        <v>53.27</v>
      </c>
      <c r="AK36">
        <v>54.64</v>
      </c>
      <c r="AL36">
        <v>55.47</v>
      </c>
      <c r="AM36">
        <v>56.83</v>
      </c>
      <c r="AN36">
        <v>58.26</v>
      </c>
      <c r="AO36">
        <v>59.25</v>
      </c>
      <c r="AP36">
        <v>60.03</v>
      </c>
      <c r="AQ36">
        <v>61.41</v>
      </c>
      <c r="AR36">
        <v>63.1</v>
      </c>
      <c r="AS36">
        <v>66.14</v>
      </c>
      <c r="AT36">
        <v>70.88</v>
      </c>
      <c r="AU36">
        <v>73.27</v>
      </c>
    </row>
    <row r="37" spans="1:47">
      <c r="A37" s="6" t="s">
        <v>23</v>
      </c>
      <c r="B37" s="7">
        <v>29</v>
      </c>
      <c r="C37" s="8">
        <v>31.4</v>
      </c>
      <c r="D37" s="7">
        <v>36</v>
      </c>
      <c r="E37" s="8">
        <v>37.6</v>
      </c>
      <c r="F37" s="7">
        <v>40</v>
      </c>
      <c r="G37" s="8">
        <v>41.3</v>
      </c>
      <c r="H37" s="7">
        <v>43.8</v>
      </c>
      <c r="I37" s="8">
        <v>45.3</v>
      </c>
      <c r="J37" s="7">
        <v>46.3</v>
      </c>
      <c r="K37" s="8">
        <v>47</v>
      </c>
      <c r="L37" s="7">
        <v>48.8</v>
      </c>
      <c r="M37" s="8">
        <v>49.5</v>
      </c>
      <c r="N37" s="7">
        <v>50.7</v>
      </c>
      <c r="O37" s="8">
        <v>51.6</v>
      </c>
      <c r="P37" s="7">
        <v>53.1</v>
      </c>
      <c r="Q37" s="8">
        <v>54.7</v>
      </c>
      <c r="R37" s="7">
        <v>55.3</v>
      </c>
      <c r="S37" s="8">
        <v>57.8</v>
      </c>
      <c r="T37" s="7">
        <v>62</v>
      </c>
      <c r="U37" s="8">
        <v>66.099999999999994</v>
      </c>
      <c r="V37" s="9">
        <v>70.400000000000006</v>
      </c>
      <c r="Z37">
        <v>4.83</v>
      </c>
      <c r="AA37">
        <v>34.909999999999997</v>
      </c>
      <c r="AB37">
        <v>38.409999999999997</v>
      </c>
      <c r="AC37">
        <v>40.19</v>
      </c>
      <c r="AD37">
        <v>42.86</v>
      </c>
      <c r="AE37">
        <v>45.76</v>
      </c>
      <c r="AF37">
        <v>47.12</v>
      </c>
      <c r="AG37">
        <v>49.38</v>
      </c>
      <c r="AH37">
        <v>50.96</v>
      </c>
      <c r="AI37">
        <v>52.25</v>
      </c>
      <c r="AJ37">
        <v>53.28</v>
      </c>
      <c r="AK37">
        <v>54.67</v>
      </c>
      <c r="AL37">
        <v>55.48</v>
      </c>
      <c r="AM37">
        <v>56.85</v>
      </c>
      <c r="AN37">
        <v>58.28</v>
      </c>
      <c r="AO37">
        <v>59.26</v>
      </c>
      <c r="AP37">
        <v>60.05</v>
      </c>
      <c r="AQ37">
        <v>61.42</v>
      </c>
      <c r="AR37">
        <v>63.13</v>
      </c>
      <c r="AS37">
        <v>66.19</v>
      </c>
      <c r="AT37">
        <v>70.819999999999993</v>
      </c>
      <c r="AU37">
        <v>73.25</v>
      </c>
    </row>
    <row r="38" spans="1:47" ht="17" thickBot="1">
      <c r="A38" s="10" t="s">
        <v>24</v>
      </c>
      <c r="B38" s="11">
        <v>28.3</v>
      </c>
      <c r="C38" s="12">
        <v>30.6</v>
      </c>
      <c r="D38" s="11">
        <v>35.5</v>
      </c>
      <c r="E38" s="12">
        <v>37.1</v>
      </c>
      <c r="F38" s="11">
        <v>39.299999999999997</v>
      </c>
      <c r="G38" s="12">
        <v>40.700000000000003</v>
      </c>
      <c r="H38" s="11">
        <v>43.1</v>
      </c>
      <c r="I38" s="12">
        <v>44.6</v>
      </c>
      <c r="J38" s="11">
        <v>45.6</v>
      </c>
      <c r="K38" s="12">
        <v>46.3</v>
      </c>
      <c r="L38" s="11">
        <v>48.1</v>
      </c>
      <c r="M38" s="12">
        <v>48.8</v>
      </c>
      <c r="N38" s="11">
        <v>49.9</v>
      </c>
      <c r="O38" s="12">
        <v>50.9</v>
      </c>
      <c r="P38" s="11">
        <v>52.4</v>
      </c>
      <c r="Q38" s="12">
        <v>54</v>
      </c>
      <c r="R38" s="11">
        <v>54.6</v>
      </c>
      <c r="S38" s="12">
        <v>57.2</v>
      </c>
      <c r="T38" s="11">
        <v>61.4</v>
      </c>
      <c r="U38" s="12">
        <v>65.8</v>
      </c>
      <c r="V38" s="13">
        <v>70.2</v>
      </c>
      <c r="Z38">
        <v>4.92</v>
      </c>
      <c r="AA38">
        <v>34.93</v>
      </c>
      <c r="AB38">
        <v>38.43</v>
      </c>
      <c r="AC38">
        <v>40.21</v>
      </c>
      <c r="AD38">
        <v>42.85</v>
      </c>
      <c r="AE38">
        <v>45.77</v>
      </c>
      <c r="AF38">
        <v>47.12</v>
      </c>
      <c r="AG38">
        <v>49.39</v>
      </c>
      <c r="AH38">
        <v>50.98</v>
      </c>
      <c r="AI38">
        <v>52.26</v>
      </c>
      <c r="AJ38">
        <v>53.29</v>
      </c>
      <c r="AK38">
        <v>54.69</v>
      </c>
      <c r="AL38">
        <v>55.5</v>
      </c>
      <c r="AM38">
        <v>56.87</v>
      </c>
      <c r="AN38">
        <v>58.29</v>
      </c>
      <c r="AO38">
        <v>59.28</v>
      </c>
      <c r="AP38">
        <v>60.07</v>
      </c>
      <c r="AQ38">
        <v>61.43</v>
      </c>
      <c r="AR38">
        <v>63.16</v>
      </c>
      <c r="AS38">
        <v>66.239999999999995</v>
      </c>
      <c r="AT38">
        <v>70.77</v>
      </c>
      <c r="AU38">
        <v>73.22</v>
      </c>
    </row>
    <row r="39" spans="1:47">
      <c r="A39" s="6" t="s">
        <v>33</v>
      </c>
      <c r="B39" s="7">
        <v>27.6</v>
      </c>
      <c r="C39" s="8">
        <v>29.7</v>
      </c>
      <c r="D39" s="7">
        <v>35</v>
      </c>
      <c r="E39" s="8">
        <v>36.5</v>
      </c>
      <c r="F39" s="7">
        <v>38.6</v>
      </c>
      <c r="G39" s="8">
        <v>40</v>
      </c>
      <c r="H39" s="7">
        <v>42.4</v>
      </c>
      <c r="I39" s="8">
        <v>43.9</v>
      </c>
      <c r="J39" s="7">
        <v>44.8</v>
      </c>
      <c r="K39" s="8">
        <v>45.6</v>
      </c>
      <c r="L39" s="7">
        <v>47.3</v>
      </c>
      <c r="M39" s="8">
        <v>48.1</v>
      </c>
      <c r="N39" s="7">
        <v>49.2</v>
      </c>
      <c r="O39" s="8">
        <v>50.1</v>
      </c>
      <c r="P39" s="7">
        <v>51.6</v>
      </c>
      <c r="Q39" s="8">
        <v>53.3</v>
      </c>
      <c r="R39" s="7">
        <v>53.9</v>
      </c>
      <c r="S39" s="8">
        <v>56.4</v>
      </c>
      <c r="T39" s="7">
        <v>60.7</v>
      </c>
      <c r="U39" s="8">
        <v>65.5</v>
      </c>
      <c r="V39" s="9">
        <v>70</v>
      </c>
      <c r="Z39">
        <v>5</v>
      </c>
      <c r="AA39">
        <v>34.94</v>
      </c>
      <c r="AB39">
        <v>38.450000000000003</v>
      </c>
      <c r="AC39">
        <v>40.229999999999997</v>
      </c>
      <c r="AD39">
        <v>42.84</v>
      </c>
      <c r="AE39">
        <v>45.78</v>
      </c>
      <c r="AF39">
        <v>47.12</v>
      </c>
      <c r="AG39">
        <v>49.41</v>
      </c>
      <c r="AH39">
        <v>51</v>
      </c>
      <c r="AI39">
        <v>52.28</v>
      </c>
      <c r="AJ39">
        <v>53.29</v>
      </c>
      <c r="AK39">
        <v>54.71</v>
      </c>
      <c r="AL39">
        <v>55.5</v>
      </c>
      <c r="AM39">
        <v>56.88</v>
      </c>
      <c r="AN39">
        <v>58.29</v>
      </c>
      <c r="AO39">
        <v>59.29</v>
      </c>
      <c r="AP39">
        <v>60.08</v>
      </c>
      <c r="AQ39">
        <v>61.44</v>
      </c>
      <c r="AR39">
        <v>63.18</v>
      </c>
      <c r="AS39">
        <v>66.290000000000006</v>
      </c>
      <c r="AT39">
        <v>70.709999999999994</v>
      </c>
      <c r="AU39">
        <v>73.2</v>
      </c>
    </row>
    <row r="40" spans="1:47">
      <c r="A40" s="6" t="s">
        <v>22</v>
      </c>
      <c r="B40" s="7">
        <v>26.8</v>
      </c>
      <c r="C40" s="8">
        <v>28.7</v>
      </c>
      <c r="D40" s="7">
        <v>34.4</v>
      </c>
      <c r="E40" s="8">
        <v>35.9</v>
      </c>
      <c r="F40" s="7">
        <v>37.9</v>
      </c>
      <c r="G40" s="8">
        <v>39.299999999999997</v>
      </c>
      <c r="H40" s="7">
        <v>41.6</v>
      </c>
      <c r="I40" s="8">
        <v>43.1</v>
      </c>
      <c r="J40" s="7">
        <v>44</v>
      </c>
      <c r="K40" s="8">
        <v>44.8</v>
      </c>
      <c r="L40" s="7">
        <v>46.5</v>
      </c>
      <c r="M40" s="8">
        <v>47.3</v>
      </c>
      <c r="N40" s="7">
        <v>48.3</v>
      </c>
      <c r="O40" s="8">
        <v>49.2</v>
      </c>
      <c r="P40" s="7">
        <v>50.8</v>
      </c>
      <c r="Q40" s="8">
        <v>52.6</v>
      </c>
      <c r="R40" s="7">
        <v>53.1</v>
      </c>
      <c r="S40" s="8">
        <v>55.7</v>
      </c>
      <c r="T40" s="7">
        <v>60</v>
      </c>
      <c r="U40" s="8">
        <v>65.2</v>
      </c>
      <c r="V40" s="9">
        <v>69.7</v>
      </c>
      <c r="Z40">
        <v>5.08</v>
      </c>
      <c r="AA40">
        <v>34.950000000000003</v>
      </c>
      <c r="AB40">
        <v>38.46</v>
      </c>
      <c r="AC40">
        <v>40.24</v>
      </c>
      <c r="AD40">
        <v>42.83</v>
      </c>
      <c r="AE40">
        <v>45.78</v>
      </c>
      <c r="AF40">
        <v>47.11</v>
      </c>
      <c r="AG40">
        <v>49.42</v>
      </c>
      <c r="AH40">
        <v>51.01</v>
      </c>
      <c r="AI40">
        <v>52.29</v>
      </c>
      <c r="AJ40">
        <v>53.3</v>
      </c>
      <c r="AK40">
        <v>54.72</v>
      </c>
      <c r="AL40">
        <v>55.51</v>
      </c>
      <c r="AM40">
        <v>56.89</v>
      </c>
      <c r="AN40">
        <v>58.29</v>
      </c>
      <c r="AO40">
        <v>59.29</v>
      </c>
      <c r="AP40">
        <v>60.09</v>
      </c>
      <c r="AQ40">
        <v>61.44</v>
      </c>
      <c r="AR40">
        <v>63.2</v>
      </c>
      <c r="AS40">
        <v>66.33</v>
      </c>
      <c r="AT40">
        <v>70.650000000000006</v>
      </c>
      <c r="AU40">
        <v>73.180000000000007</v>
      </c>
    </row>
    <row r="41" spans="1:47">
      <c r="A41" s="6" t="s">
        <v>23</v>
      </c>
      <c r="B41" s="7">
        <v>26</v>
      </c>
      <c r="C41" s="8">
        <v>27.7</v>
      </c>
      <c r="D41" s="7">
        <v>33.700000000000003</v>
      </c>
      <c r="E41" s="8">
        <v>35.299999999999997</v>
      </c>
      <c r="F41" s="7">
        <v>37.1</v>
      </c>
      <c r="G41" s="8">
        <v>38.6</v>
      </c>
      <c r="H41" s="7">
        <v>40.9</v>
      </c>
      <c r="I41" s="8">
        <v>42.3</v>
      </c>
      <c r="J41" s="7">
        <v>43.2</v>
      </c>
      <c r="K41" s="8">
        <v>43.9</v>
      </c>
      <c r="L41" s="7">
        <v>45.6</v>
      </c>
      <c r="M41" s="8">
        <v>46.5</v>
      </c>
      <c r="N41" s="7">
        <v>47.5</v>
      </c>
      <c r="O41" s="8">
        <v>48.3</v>
      </c>
      <c r="P41" s="7">
        <v>50</v>
      </c>
      <c r="Q41" s="8">
        <v>51.8</v>
      </c>
      <c r="R41" s="7">
        <v>52.3</v>
      </c>
      <c r="S41" s="8">
        <v>54.9</v>
      </c>
      <c r="T41" s="7">
        <v>59.2</v>
      </c>
      <c r="U41" s="8">
        <v>64.8</v>
      </c>
      <c r="V41" s="9">
        <v>69.5</v>
      </c>
      <c r="Z41">
        <v>5.17</v>
      </c>
      <c r="AA41">
        <v>34.950000000000003</v>
      </c>
      <c r="AB41">
        <v>38.47</v>
      </c>
      <c r="AC41">
        <v>40.26</v>
      </c>
      <c r="AD41">
        <v>42.81</v>
      </c>
      <c r="AE41">
        <v>45.78</v>
      </c>
      <c r="AF41">
        <v>47.1</v>
      </c>
      <c r="AG41">
        <v>49.43</v>
      </c>
      <c r="AH41">
        <v>51.02</v>
      </c>
      <c r="AI41">
        <v>52.29</v>
      </c>
      <c r="AJ41">
        <v>53.3</v>
      </c>
      <c r="AK41">
        <v>54.73</v>
      </c>
      <c r="AL41">
        <v>55.51</v>
      </c>
      <c r="AM41">
        <v>56.9</v>
      </c>
      <c r="AN41">
        <v>58.29</v>
      </c>
      <c r="AO41">
        <v>59.3</v>
      </c>
      <c r="AP41">
        <v>60.1</v>
      </c>
      <c r="AQ41">
        <v>61.44</v>
      </c>
      <c r="AR41">
        <v>63.22</v>
      </c>
      <c r="AS41">
        <v>66.37</v>
      </c>
      <c r="AT41">
        <v>70.59</v>
      </c>
      <c r="AU41">
        <v>73.150000000000006</v>
      </c>
    </row>
    <row r="42" spans="1:47" ht="17" thickBot="1">
      <c r="A42" s="10" t="s">
        <v>24</v>
      </c>
      <c r="B42" s="11">
        <v>25.1</v>
      </c>
      <c r="C42" s="12">
        <v>26.7</v>
      </c>
      <c r="D42" s="11">
        <v>33.1</v>
      </c>
      <c r="E42" s="12">
        <v>34.700000000000003</v>
      </c>
      <c r="F42" s="11">
        <v>36.299999999999997</v>
      </c>
      <c r="G42" s="12">
        <v>37.799999999999997</v>
      </c>
      <c r="H42" s="11">
        <v>40</v>
      </c>
      <c r="I42" s="12">
        <v>41.5</v>
      </c>
      <c r="J42" s="11">
        <v>42.3</v>
      </c>
      <c r="K42" s="12">
        <v>43.1</v>
      </c>
      <c r="L42" s="11">
        <v>44.8</v>
      </c>
      <c r="M42" s="12">
        <v>45.6</v>
      </c>
      <c r="N42" s="11">
        <v>46.6</v>
      </c>
      <c r="O42" s="12">
        <v>47.4</v>
      </c>
      <c r="P42" s="11">
        <v>49.1</v>
      </c>
      <c r="Q42" s="12">
        <v>51</v>
      </c>
      <c r="R42" s="11">
        <v>51.4</v>
      </c>
      <c r="S42" s="12">
        <v>54</v>
      </c>
      <c r="T42" s="11">
        <v>58.4</v>
      </c>
      <c r="U42" s="12">
        <v>64.5</v>
      </c>
      <c r="V42" s="13">
        <v>69.2</v>
      </c>
      <c r="Z42">
        <v>5.25</v>
      </c>
      <c r="AA42">
        <v>34.950000000000003</v>
      </c>
      <c r="AB42">
        <v>38.479999999999997</v>
      </c>
      <c r="AC42">
        <v>40.270000000000003</v>
      </c>
      <c r="AD42">
        <v>42.8</v>
      </c>
      <c r="AE42">
        <v>45.78</v>
      </c>
      <c r="AF42">
        <v>47.09</v>
      </c>
      <c r="AG42">
        <v>49.43</v>
      </c>
      <c r="AH42">
        <v>51.03</v>
      </c>
      <c r="AI42">
        <v>52.3</v>
      </c>
      <c r="AJ42">
        <v>53.29</v>
      </c>
      <c r="AK42">
        <v>54.74</v>
      </c>
      <c r="AL42">
        <v>55.51</v>
      </c>
      <c r="AM42">
        <v>56.9</v>
      </c>
      <c r="AN42">
        <v>58.29</v>
      </c>
      <c r="AO42">
        <v>59.3</v>
      </c>
      <c r="AP42">
        <v>60.11</v>
      </c>
      <c r="AQ42">
        <v>61.43</v>
      </c>
      <c r="AR42">
        <v>63.24</v>
      </c>
      <c r="AS42">
        <v>66.41</v>
      </c>
      <c r="AT42">
        <v>70.540000000000006</v>
      </c>
      <c r="AU42">
        <v>73.13</v>
      </c>
    </row>
    <row r="43" spans="1:47" ht="17" thickBot="1">
      <c r="A43" s="10" t="s">
        <v>34</v>
      </c>
      <c r="B43" s="11">
        <v>24.2</v>
      </c>
      <c r="C43" s="12">
        <v>25.6</v>
      </c>
      <c r="D43" s="11">
        <v>32.4</v>
      </c>
      <c r="E43" s="12">
        <v>34</v>
      </c>
      <c r="F43" s="11">
        <v>35.4</v>
      </c>
      <c r="G43" s="12">
        <v>37</v>
      </c>
      <c r="H43" s="11">
        <v>39.200000000000003</v>
      </c>
      <c r="I43" s="12">
        <v>40.6</v>
      </c>
      <c r="J43" s="11">
        <v>41.4</v>
      </c>
      <c r="K43" s="12">
        <v>42.2</v>
      </c>
      <c r="L43" s="11">
        <v>43.8</v>
      </c>
      <c r="M43" s="12">
        <v>44.7</v>
      </c>
      <c r="N43" s="11">
        <v>45.6</v>
      </c>
      <c r="O43" s="12">
        <v>46.4</v>
      </c>
      <c r="P43" s="11">
        <v>48.2</v>
      </c>
      <c r="Q43" s="12">
        <v>50.2</v>
      </c>
      <c r="R43" s="11">
        <v>50.5</v>
      </c>
      <c r="S43" s="12">
        <v>53.1</v>
      </c>
      <c r="T43" s="11">
        <v>57.5</v>
      </c>
      <c r="U43" s="12">
        <v>64.099999999999994</v>
      </c>
      <c r="V43" s="13">
        <v>69</v>
      </c>
      <c r="Z43">
        <v>5.33</v>
      </c>
      <c r="AA43">
        <v>34.950000000000003</v>
      </c>
      <c r="AB43">
        <v>38.479999999999997</v>
      </c>
      <c r="AC43">
        <v>40.270000000000003</v>
      </c>
      <c r="AD43">
        <v>42.78</v>
      </c>
      <c r="AE43">
        <v>45.77</v>
      </c>
      <c r="AF43">
        <v>47.07</v>
      </c>
      <c r="AG43">
        <v>49.43</v>
      </c>
      <c r="AH43">
        <v>51.03</v>
      </c>
      <c r="AI43">
        <v>52.3</v>
      </c>
      <c r="AJ43">
        <v>53.29</v>
      </c>
      <c r="AK43">
        <v>54.74</v>
      </c>
      <c r="AL43">
        <v>55.5</v>
      </c>
      <c r="AM43">
        <v>56.9</v>
      </c>
      <c r="AN43">
        <v>58.28</v>
      </c>
      <c r="AO43">
        <v>59.29</v>
      </c>
      <c r="AP43">
        <v>60.11</v>
      </c>
      <c r="AQ43">
        <v>61.43</v>
      </c>
      <c r="AR43">
        <v>63.25</v>
      </c>
      <c r="AS43">
        <v>66.44</v>
      </c>
      <c r="AT43">
        <v>70.48</v>
      </c>
      <c r="AU43">
        <v>73.099999999999994</v>
      </c>
    </row>
    <row r="44" spans="1:47">
      <c r="Z44">
        <v>5.42</v>
      </c>
      <c r="AA44">
        <v>34.950000000000003</v>
      </c>
      <c r="AB44">
        <v>38.479999999999997</v>
      </c>
      <c r="AC44">
        <v>40.28</v>
      </c>
      <c r="AD44">
        <v>42.76</v>
      </c>
      <c r="AE44">
        <v>45.77</v>
      </c>
      <c r="AF44">
        <v>47.05</v>
      </c>
      <c r="AG44">
        <v>49.43</v>
      </c>
      <c r="AH44">
        <v>51.03</v>
      </c>
      <c r="AI44">
        <v>52.29</v>
      </c>
      <c r="AJ44">
        <v>53.27</v>
      </c>
      <c r="AK44">
        <v>54.74</v>
      </c>
      <c r="AL44">
        <v>55.49</v>
      </c>
      <c r="AM44">
        <v>56.89</v>
      </c>
      <c r="AN44">
        <v>58.27</v>
      </c>
      <c r="AO44">
        <v>59.28</v>
      </c>
      <c r="AP44">
        <v>60.11</v>
      </c>
      <c r="AQ44">
        <v>61.42</v>
      </c>
      <c r="AR44">
        <v>63.26</v>
      </c>
      <c r="AS44">
        <v>66.47</v>
      </c>
      <c r="AT44">
        <v>70.42</v>
      </c>
      <c r="AU44">
        <v>73.069999999999993</v>
      </c>
    </row>
    <row r="45" spans="1:47">
      <c r="Z45">
        <v>5.5</v>
      </c>
      <c r="AA45">
        <v>34.94</v>
      </c>
      <c r="AB45">
        <v>38.47</v>
      </c>
      <c r="AC45">
        <v>40.28</v>
      </c>
      <c r="AD45">
        <v>42.73</v>
      </c>
      <c r="AE45">
        <v>45.76</v>
      </c>
      <c r="AF45">
        <v>47.03</v>
      </c>
      <c r="AG45">
        <v>49.42</v>
      </c>
      <c r="AH45">
        <v>51.02</v>
      </c>
      <c r="AI45">
        <v>52.28</v>
      </c>
      <c r="AJ45">
        <v>53.26</v>
      </c>
      <c r="AK45">
        <v>54.74</v>
      </c>
      <c r="AL45">
        <v>55.48</v>
      </c>
      <c r="AM45">
        <v>56.89</v>
      </c>
      <c r="AN45">
        <v>58.25</v>
      </c>
      <c r="AO45">
        <v>59.27</v>
      </c>
      <c r="AP45">
        <v>60.11</v>
      </c>
      <c r="AQ45">
        <v>61.4</v>
      </c>
      <c r="AR45">
        <v>63.26</v>
      </c>
      <c r="AS45">
        <v>66.489999999999995</v>
      </c>
      <c r="AT45">
        <v>70.36</v>
      </c>
      <c r="AU45">
        <v>73.05</v>
      </c>
    </row>
    <row r="46" spans="1:47">
      <c r="Z46">
        <v>5.58</v>
      </c>
      <c r="AA46">
        <v>34.93</v>
      </c>
      <c r="AB46">
        <v>38.46</v>
      </c>
      <c r="AC46">
        <v>40.28</v>
      </c>
      <c r="AD46">
        <v>42.71</v>
      </c>
      <c r="AE46">
        <v>45.74</v>
      </c>
      <c r="AF46">
        <v>47.01</v>
      </c>
      <c r="AG46">
        <v>49.41</v>
      </c>
      <c r="AH46">
        <v>51.01</v>
      </c>
      <c r="AI46">
        <v>52.27</v>
      </c>
      <c r="AJ46">
        <v>53.24</v>
      </c>
      <c r="AK46">
        <v>54.73</v>
      </c>
      <c r="AL46">
        <v>55.46</v>
      </c>
      <c r="AM46">
        <v>56.87</v>
      </c>
      <c r="AN46">
        <v>58.23</v>
      </c>
      <c r="AO46">
        <v>59.26</v>
      </c>
      <c r="AP46">
        <v>60.1</v>
      </c>
      <c r="AQ46">
        <v>61.38</v>
      </c>
      <c r="AR46">
        <v>63.26</v>
      </c>
      <c r="AS46">
        <v>66.510000000000005</v>
      </c>
      <c r="AT46">
        <v>70.3</v>
      </c>
      <c r="AU46">
        <v>73.02</v>
      </c>
    </row>
    <row r="47" spans="1:47">
      <c r="Z47">
        <v>5.67</v>
      </c>
      <c r="AA47">
        <v>34.909999999999997</v>
      </c>
      <c r="AB47">
        <v>38.44</v>
      </c>
      <c r="AC47">
        <v>40.270000000000003</v>
      </c>
      <c r="AD47">
        <v>42.68</v>
      </c>
      <c r="AE47">
        <v>45.72</v>
      </c>
      <c r="AF47">
        <v>46.98</v>
      </c>
      <c r="AG47">
        <v>49.4</v>
      </c>
      <c r="AH47">
        <v>51</v>
      </c>
      <c r="AI47">
        <v>52.26</v>
      </c>
      <c r="AJ47">
        <v>53.22</v>
      </c>
      <c r="AK47">
        <v>54.72</v>
      </c>
      <c r="AL47">
        <v>55.44</v>
      </c>
      <c r="AM47">
        <v>56.86</v>
      </c>
      <c r="AN47">
        <v>58.21</v>
      </c>
      <c r="AO47">
        <v>59.24</v>
      </c>
      <c r="AP47">
        <v>60.09</v>
      </c>
      <c r="AQ47">
        <v>61.36</v>
      </c>
      <c r="AR47">
        <v>63.26</v>
      </c>
      <c r="AS47">
        <v>66.53</v>
      </c>
      <c r="AT47">
        <v>70.23</v>
      </c>
      <c r="AU47">
        <v>72.989999999999995</v>
      </c>
    </row>
    <row r="48" spans="1:47">
      <c r="Z48">
        <v>5.75</v>
      </c>
      <c r="AA48">
        <v>34.89</v>
      </c>
      <c r="AB48">
        <v>38.42</v>
      </c>
      <c r="AC48">
        <v>40.270000000000003</v>
      </c>
      <c r="AD48">
        <v>42.65</v>
      </c>
      <c r="AE48">
        <v>45.7</v>
      </c>
      <c r="AF48">
        <v>46.95</v>
      </c>
      <c r="AG48">
        <v>49.38</v>
      </c>
      <c r="AH48">
        <v>50.99</v>
      </c>
      <c r="AI48">
        <v>52.24</v>
      </c>
      <c r="AJ48">
        <v>53.2</v>
      </c>
      <c r="AK48">
        <v>54.71</v>
      </c>
      <c r="AL48">
        <v>55.42</v>
      </c>
      <c r="AM48">
        <v>56.84</v>
      </c>
      <c r="AN48">
        <v>58.18</v>
      </c>
      <c r="AO48">
        <v>59.22</v>
      </c>
      <c r="AP48">
        <v>60.07</v>
      </c>
      <c r="AQ48">
        <v>61.34</v>
      </c>
      <c r="AR48">
        <v>63.25</v>
      </c>
      <c r="AS48">
        <v>66.55</v>
      </c>
      <c r="AT48">
        <v>70.17</v>
      </c>
      <c r="AU48">
        <v>72.959999999999994</v>
      </c>
    </row>
    <row r="49" spans="26:47">
      <c r="Z49">
        <v>5.83</v>
      </c>
      <c r="AA49">
        <v>34.869999999999997</v>
      </c>
      <c r="AB49">
        <v>38.4</v>
      </c>
      <c r="AC49">
        <v>40.26</v>
      </c>
      <c r="AD49">
        <v>42.61</v>
      </c>
      <c r="AE49">
        <v>45.68</v>
      </c>
      <c r="AF49">
        <v>46.92</v>
      </c>
      <c r="AG49">
        <v>49.36</v>
      </c>
      <c r="AH49">
        <v>50.97</v>
      </c>
      <c r="AI49">
        <v>52.22</v>
      </c>
      <c r="AJ49">
        <v>53.17</v>
      </c>
      <c r="AK49">
        <v>54.69</v>
      </c>
      <c r="AL49">
        <v>55.4</v>
      </c>
      <c r="AM49">
        <v>56.82</v>
      </c>
      <c r="AN49">
        <v>58.15</v>
      </c>
      <c r="AO49">
        <v>59.19</v>
      </c>
      <c r="AP49">
        <v>60.06</v>
      </c>
      <c r="AQ49">
        <v>61.31</v>
      </c>
      <c r="AR49">
        <v>63.24</v>
      </c>
      <c r="AS49">
        <v>66.56</v>
      </c>
      <c r="AT49">
        <v>70.11</v>
      </c>
      <c r="AU49">
        <v>72.930000000000007</v>
      </c>
    </row>
    <row r="50" spans="26:47">
      <c r="Z50">
        <v>5.92</v>
      </c>
      <c r="AA50">
        <v>34.840000000000003</v>
      </c>
      <c r="AB50">
        <v>38.369999999999997</v>
      </c>
      <c r="AC50">
        <v>40.24</v>
      </c>
      <c r="AD50">
        <v>42.58</v>
      </c>
      <c r="AE50">
        <v>45.65</v>
      </c>
      <c r="AF50">
        <v>46.88</v>
      </c>
      <c r="AG50">
        <v>49.34</v>
      </c>
      <c r="AH50">
        <v>50.95</v>
      </c>
      <c r="AI50">
        <v>52.19</v>
      </c>
      <c r="AJ50">
        <v>53.14</v>
      </c>
      <c r="AK50">
        <v>54.67</v>
      </c>
      <c r="AL50">
        <v>55.37</v>
      </c>
      <c r="AM50">
        <v>56.79</v>
      </c>
      <c r="AN50">
        <v>58.12</v>
      </c>
      <c r="AO50">
        <v>59.17</v>
      </c>
      <c r="AP50">
        <v>60.04</v>
      </c>
      <c r="AQ50">
        <v>61.28</v>
      </c>
      <c r="AR50">
        <v>63.23</v>
      </c>
      <c r="AS50">
        <v>66.56</v>
      </c>
      <c r="AT50">
        <v>70.05</v>
      </c>
      <c r="AU50">
        <v>72.900000000000006</v>
      </c>
    </row>
    <row r="51" spans="26:47">
      <c r="Z51">
        <v>6</v>
      </c>
      <c r="AA51">
        <v>34.81</v>
      </c>
      <c r="AB51">
        <v>38.340000000000003</v>
      </c>
      <c r="AC51">
        <v>40.229999999999997</v>
      </c>
      <c r="AD51">
        <v>42.54</v>
      </c>
      <c r="AE51">
        <v>45.62</v>
      </c>
      <c r="AF51">
        <v>46.84</v>
      </c>
      <c r="AG51">
        <v>49.31</v>
      </c>
      <c r="AH51">
        <v>50.92</v>
      </c>
      <c r="AI51">
        <v>52.17</v>
      </c>
      <c r="AJ51">
        <v>53.1</v>
      </c>
      <c r="AK51">
        <v>54.64</v>
      </c>
      <c r="AL51">
        <v>55.33</v>
      </c>
      <c r="AM51">
        <v>56.76</v>
      </c>
      <c r="AN51">
        <v>58.08</v>
      </c>
      <c r="AO51">
        <v>59.13</v>
      </c>
      <c r="AP51">
        <v>60.01</v>
      </c>
      <c r="AQ51">
        <v>61.25</v>
      </c>
      <c r="AR51">
        <v>63.21</v>
      </c>
      <c r="AS51">
        <v>66.56</v>
      </c>
      <c r="AT51">
        <v>69.98</v>
      </c>
      <c r="AU51">
        <v>72.87</v>
      </c>
    </row>
    <row r="52" spans="26:47">
      <c r="Z52">
        <v>6.08</v>
      </c>
      <c r="AA52">
        <v>34.78</v>
      </c>
      <c r="AB52">
        <v>38.299999999999997</v>
      </c>
      <c r="AC52">
        <v>40.21</v>
      </c>
      <c r="AD52">
        <v>42.5</v>
      </c>
      <c r="AE52">
        <v>45.59</v>
      </c>
      <c r="AF52">
        <v>46.8</v>
      </c>
      <c r="AG52">
        <v>49.28</v>
      </c>
      <c r="AH52">
        <v>50.89</v>
      </c>
      <c r="AI52">
        <v>52.13</v>
      </c>
      <c r="AJ52">
        <v>53.07</v>
      </c>
      <c r="AK52">
        <v>54.61</v>
      </c>
      <c r="AL52">
        <v>55.3</v>
      </c>
      <c r="AM52">
        <v>56.73</v>
      </c>
      <c r="AN52">
        <v>58.04</v>
      </c>
      <c r="AO52">
        <v>59.1</v>
      </c>
      <c r="AP52">
        <v>59.98</v>
      </c>
      <c r="AQ52">
        <v>61.21</v>
      </c>
      <c r="AR52">
        <v>63.19</v>
      </c>
      <c r="AS52">
        <v>66.56</v>
      </c>
      <c r="AT52">
        <v>69.92</v>
      </c>
      <c r="AU52">
        <v>72.84</v>
      </c>
    </row>
    <row r="53" spans="26:47">
      <c r="Z53">
        <v>6.17</v>
      </c>
      <c r="AA53">
        <v>34.75</v>
      </c>
      <c r="AB53">
        <v>38.26</v>
      </c>
      <c r="AC53">
        <v>40.19</v>
      </c>
      <c r="AD53">
        <v>42.46</v>
      </c>
      <c r="AE53">
        <v>45.55</v>
      </c>
      <c r="AF53">
        <v>46.75</v>
      </c>
      <c r="AG53">
        <v>49.25</v>
      </c>
      <c r="AH53">
        <v>50.86</v>
      </c>
      <c r="AI53">
        <v>52.1</v>
      </c>
      <c r="AJ53">
        <v>53.02</v>
      </c>
      <c r="AK53">
        <v>54.58</v>
      </c>
      <c r="AL53">
        <v>55.26</v>
      </c>
      <c r="AM53">
        <v>56.69</v>
      </c>
      <c r="AN53">
        <v>57.99</v>
      </c>
      <c r="AO53">
        <v>59.06</v>
      </c>
      <c r="AP53">
        <v>59.95</v>
      </c>
      <c r="AQ53">
        <v>61.17</v>
      </c>
      <c r="AR53">
        <v>63.17</v>
      </c>
      <c r="AS53">
        <v>66.56</v>
      </c>
      <c r="AT53">
        <v>69.849999999999994</v>
      </c>
      <c r="AU53">
        <v>72.8</v>
      </c>
    </row>
    <row r="54" spans="26:47">
      <c r="Z54">
        <v>6.25</v>
      </c>
      <c r="AA54">
        <v>34.71</v>
      </c>
      <c r="AB54">
        <v>38.22</v>
      </c>
      <c r="AC54">
        <v>40.17</v>
      </c>
      <c r="AD54">
        <v>42.41</v>
      </c>
      <c r="AE54">
        <v>45.51</v>
      </c>
      <c r="AF54">
        <v>46.71</v>
      </c>
      <c r="AG54">
        <v>49.21</v>
      </c>
      <c r="AH54">
        <v>50.83</v>
      </c>
      <c r="AI54">
        <v>52.06</v>
      </c>
      <c r="AJ54">
        <v>52.98</v>
      </c>
      <c r="AK54">
        <v>54.54</v>
      </c>
      <c r="AL54">
        <v>55.22</v>
      </c>
      <c r="AM54">
        <v>56.65</v>
      </c>
      <c r="AN54">
        <v>57.95</v>
      </c>
      <c r="AO54">
        <v>59.02</v>
      </c>
      <c r="AP54">
        <v>59.92</v>
      </c>
      <c r="AQ54">
        <v>61.13</v>
      </c>
      <c r="AR54">
        <v>63.14</v>
      </c>
      <c r="AS54">
        <v>66.55</v>
      </c>
      <c r="AT54">
        <v>69.790000000000006</v>
      </c>
      <c r="AU54">
        <v>72.77</v>
      </c>
    </row>
    <row r="55" spans="26:47">
      <c r="Z55">
        <v>6.33</v>
      </c>
      <c r="AA55">
        <v>34.659999999999997</v>
      </c>
      <c r="AB55">
        <v>38.17</v>
      </c>
      <c r="AC55">
        <v>40.14</v>
      </c>
      <c r="AD55">
        <v>42.37</v>
      </c>
      <c r="AE55">
        <v>45.46</v>
      </c>
      <c r="AF55">
        <v>46.66</v>
      </c>
      <c r="AG55">
        <v>49.17</v>
      </c>
      <c r="AH55">
        <v>50.79</v>
      </c>
      <c r="AI55">
        <v>52.02</v>
      </c>
      <c r="AJ55">
        <v>52.93</v>
      </c>
      <c r="AK55">
        <v>54.5</v>
      </c>
      <c r="AL55">
        <v>55.17</v>
      </c>
      <c r="AM55">
        <v>56.6</v>
      </c>
      <c r="AN55">
        <v>57.89</v>
      </c>
      <c r="AO55">
        <v>58.97</v>
      </c>
      <c r="AP55">
        <v>59.88</v>
      </c>
      <c r="AQ55">
        <v>61.08</v>
      </c>
      <c r="AR55">
        <v>63.11</v>
      </c>
      <c r="AS55">
        <v>66.540000000000006</v>
      </c>
      <c r="AT55">
        <v>69.72</v>
      </c>
      <c r="AU55">
        <v>72.739999999999995</v>
      </c>
    </row>
    <row r="56" spans="26:47">
      <c r="Z56">
        <v>6.42</v>
      </c>
      <c r="AA56">
        <v>34.619999999999997</v>
      </c>
      <c r="AB56">
        <v>38.11</v>
      </c>
      <c r="AC56">
        <v>40.119999999999997</v>
      </c>
      <c r="AD56">
        <v>42.32</v>
      </c>
      <c r="AE56">
        <v>45.42</v>
      </c>
      <c r="AF56">
        <v>46.6</v>
      </c>
      <c r="AG56">
        <v>49.13</v>
      </c>
      <c r="AH56">
        <v>50.75</v>
      </c>
      <c r="AI56">
        <v>51.97</v>
      </c>
      <c r="AJ56">
        <v>52.88</v>
      </c>
      <c r="AK56">
        <v>54.46</v>
      </c>
      <c r="AL56">
        <v>55.12</v>
      </c>
      <c r="AM56">
        <v>56.55</v>
      </c>
      <c r="AN56">
        <v>57.84</v>
      </c>
      <c r="AO56">
        <v>58.92</v>
      </c>
      <c r="AP56">
        <v>59.84</v>
      </c>
      <c r="AQ56">
        <v>61.03</v>
      </c>
      <c r="AR56">
        <v>63.07</v>
      </c>
      <c r="AS56">
        <v>66.52</v>
      </c>
      <c r="AT56">
        <v>69.66</v>
      </c>
      <c r="AU56">
        <v>72.7</v>
      </c>
    </row>
    <row r="57" spans="26:47">
      <c r="Z57">
        <v>6.5</v>
      </c>
      <c r="AA57">
        <v>34.57</v>
      </c>
      <c r="AB57">
        <v>38.06</v>
      </c>
      <c r="AC57">
        <v>40.08</v>
      </c>
      <c r="AD57">
        <v>42.27</v>
      </c>
      <c r="AE57">
        <v>45.37</v>
      </c>
      <c r="AF57">
        <v>46.55</v>
      </c>
      <c r="AG57">
        <v>49.08</v>
      </c>
      <c r="AH57">
        <v>50.7</v>
      </c>
      <c r="AI57">
        <v>51.92</v>
      </c>
      <c r="AJ57">
        <v>52.82</v>
      </c>
      <c r="AK57">
        <v>54.41</v>
      </c>
      <c r="AL57">
        <v>55.07</v>
      </c>
      <c r="AM57">
        <v>56.5</v>
      </c>
      <c r="AN57">
        <v>57.78</v>
      </c>
      <c r="AO57">
        <v>58.87</v>
      </c>
      <c r="AP57">
        <v>59.8</v>
      </c>
      <c r="AQ57">
        <v>60.98</v>
      </c>
      <c r="AR57">
        <v>63.03</v>
      </c>
      <c r="AS57">
        <v>66.5</v>
      </c>
      <c r="AT57">
        <v>69.59</v>
      </c>
      <c r="AU57">
        <v>72.67</v>
      </c>
    </row>
    <row r="58" spans="26:47">
      <c r="Z58">
        <v>6.58</v>
      </c>
      <c r="AA58">
        <v>34.51</v>
      </c>
      <c r="AB58">
        <v>37.99</v>
      </c>
      <c r="AC58">
        <v>40.049999999999997</v>
      </c>
      <c r="AD58">
        <v>42.21</v>
      </c>
      <c r="AE58">
        <v>45.31</v>
      </c>
      <c r="AF58">
        <v>46.49</v>
      </c>
      <c r="AG58">
        <v>49.03</v>
      </c>
      <c r="AH58">
        <v>50.65</v>
      </c>
      <c r="AI58">
        <v>51.87</v>
      </c>
      <c r="AJ58">
        <v>52.77</v>
      </c>
      <c r="AK58">
        <v>54.36</v>
      </c>
      <c r="AL58">
        <v>55.02</v>
      </c>
      <c r="AM58">
        <v>56.45</v>
      </c>
      <c r="AN58">
        <v>57.72</v>
      </c>
      <c r="AO58">
        <v>58.81</v>
      </c>
      <c r="AP58">
        <v>59.75</v>
      </c>
      <c r="AQ58">
        <v>60.92</v>
      </c>
      <c r="AR58">
        <v>62.99</v>
      </c>
      <c r="AS58">
        <v>66.48</v>
      </c>
      <c r="AT58">
        <v>69.52</v>
      </c>
      <c r="AU58">
        <v>72.63</v>
      </c>
    </row>
    <row r="59" spans="26:47">
      <c r="Z59">
        <v>6.67</v>
      </c>
      <c r="AA59">
        <v>34.46</v>
      </c>
      <c r="AB59">
        <v>37.93</v>
      </c>
      <c r="AC59">
        <v>40.01</v>
      </c>
      <c r="AD59">
        <v>42.15</v>
      </c>
      <c r="AE59">
        <v>45.26</v>
      </c>
      <c r="AF59">
        <v>46.43</v>
      </c>
      <c r="AG59">
        <v>48.98</v>
      </c>
      <c r="AH59">
        <v>50.6</v>
      </c>
      <c r="AI59">
        <v>51.81</v>
      </c>
      <c r="AJ59">
        <v>52.7</v>
      </c>
      <c r="AK59">
        <v>54.31</v>
      </c>
      <c r="AL59">
        <v>54.96</v>
      </c>
      <c r="AM59">
        <v>56.39</v>
      </c>
      <c r="AN59">
        <v>57.65</v>
      </c>
      <c r="AO59">
        <v>58.75</v>
      </c>
      <c r="AP59">
        <v>59.7</v>
      </c>
      <c r="AQ59">
        <v>60.86</v>
      </c>
      <c r="AR59">
        <v>62.95</v>
      </c>
      <c r="AS59">
        <v>66.45</v>
      </c>
      <c r="AT59">
        <v>69.45</v>
      </c>
      <c r="AU59">
        <v>72.59</v>
      </c>
    </row>
    <row r="60" spans="26:47">
      <c r="Z60">
        <v>6.75</v>
      </c>
      <c r="AA60">
        <v>34.4</v>
      </c>
      <c r="AB60">
        <v>37.86</v>
      </c>
      <c r="AC60">
        <v>39.97</v>
      </c>
      <c r="AD60">
        <v>42.1</v>
      </c>
      <c r="AE60">
        <v>45.2</v>
      </c>
      <c r="AF60">
        <v>46.36</v>
      </c>
      <c r="AG60">
        <v>48.93</v>
      </c>
      <c r="AH60">
        <v>50.54</v>
      </c>
      <c r="AI60">
        <v>51.75</v>
      </c>
      <c r="AJ60">
        <v>52.64</v>
      </c>
      <c r="AK60">
        <v>54.25</v>
      </c>
      <c r="AL60">
        <v>54.89</v>
      </c>
      <c r="AM60">
        <v>56.33</v>
      </c>
      <c r="AN60">
        <v>57.58</v>
      </c>
      <c r="AO60">
        <v>58.69</v>
      </c>
      <c r="AP60">
        <v>59.65</v>
      </c>
      <c r="AQ60">
        <v>60.79</v>
      </c>
      <c r="AR60">
        <v>62.9</v>
      </c>
      <c r="AS60">
        <v>66.42</v>
      </c>
      <c r="AT60">
        <v>69.39</v>
      </c>
      <c r="AU60">
        <v>72.55</v>
      </c>
    </row>
    <row r="61" spans="26:47">
      <c r="Z61">
        <v>6.83</v>
      </c>
      <c r="AA61">
        <v>34.33</v>
      </c>
      <c r="AB61">
        <v>37.78</v>
      </c>
      <c r="AC61">
        <v>39.93</v>
      </c>
      <c r="AD61">
        <v>42.03</v>
      </c>
      <c r="AE61">
        <v>45.14</v>
      </c>
      <c r="AF61">
        <v>46.3</v>
      </c>
      <c r="AG61">
        <v>48.87</v>
      </c>
      <c r="AH61">
        <v>50.48</v>
      </c>
      <c r="AI61">
        <v>51.69</v>
      </c>
      <c r="AJ61">
        <v>52.57</v>
      </c>
      <c r="AK61">
        <v>54.19</v>
      </c>
      <c r="AL61">
        <v>54.83</v>
      </c>
      <c r="AM61">
        <v>56.26</v>
      </c>
      <c r="AN61">
        <v>57.51</v>
      </c>
      <c r="AO61">
        <v>58.62</v>
      </c>
      <c r="AP61">
        <v>59.59</v>
      </c>
      <c r="AQ61">
        <v>60.73</v>
      </c>
      <c r="AR61">
        <v>62.85</v>
      </c>
      <c r="AS61">
        <v>66.39</v>
      </c>
      <c r="AT61">
        <v>69.319999999999993</v>
      </c>
      <c r="AU61">
        <v>72.52</v>
      </c>
    </row>
    <row r="62" spans="26:47">
      <c r="Z62">
        <v>6.92</v>
      </c>
      <c r="AA62">
        <v>34.270000000000003</v>
      </c>
      <c r="AB62">
        <v>37.71</v>
      </c>
      <c r="AC62">
        <v>39.89</v>
      </c>
      <c r="AD62">
        <v>41.97</v>
      </c>
      <c r="AE62">
        <v>45.07</v>
      </c>
      <c r="AF62">
        <v>46.23</v>
      </c>
      <c r="AG62">
        <v>48.8</v>
      </c>
      <c r="AH62">
        <v>50.42</v>
      </c>
      <c r="AI62">
        <v>51.62</v>
      </c>
      <c r="AJ62">
        <v>52.5</v>
      </c>
      <c r="AK62">
        <v>54.12</v>
      </c>
      <c r="AL62">
        <v>54.76</v>
      </c>
      <c r="AM62">
        <v>56.19</v>
      </c>
      <c r="AN62">
        <v>57.43</v>
      </c>
      <c r="AO62">
        <v>58.55</v>
      </c>
      <c r="AP62">
        <v>59.53</v>
      </c>
      <c r="AQ62">
        <v>60.66</v>
      </c>
      <c r="AR62">
        <v>62.79</v>
      </c>
      <c r="AS62">
        <v>66.349999999999994</v>
      </c>
      <c r="AT62">
        <v>69.25</v>
      </c>
      <c r="AU62">
        <v>72.48</v>
      </c>
    </row>
    <row r="63" spans="26:47">
      <c r="Z63">
        <v>7</v>
      </c>
      <c r="AA63">
        <v>34.200000000000003</v>
      </c>
      <c r="AB63">
        <v>37.619999999999997</v>
      </c>
      <c r="AC63">
        <v>39.840000000000003</v>
      </c>
      <c r="AD63">
        <v>41.9</v>
      </c>
      <c r="AE63">
        <v>45</v>
      </c>
      <c r="AF63">
        <v>46.15</v>
      </c>
      <c r="AG63">
        <v>48.74</v>
      </c>
      <c r="AH63">
        <v>50.35</v>
      </c>
      <c r="AI63">
        <v>51.55</v>
      </c>
      <c r="AJ63">
        <v>52.42</v>
      </c>
      <c r="AK63">
        <v>54.05</v>
      </c>
      <c r="AL63">
        <v>54.69</v>
      </c>
      <c r="AM63">
        <v>56.12</v>
      </c>
      <c r="AN63">
        <v>57.35</v>
      </c>
      <c r="AO63">
        <v>58.48</v>
      </c>
      <c r="AP63">
        <v>59.47</v>
      </c>
      <c r="AQ63">
        <v>60.58</v>
      </c>
      <c r="AR63">
        <v>62.73</v>
      </c>
      <c r="AS63">
        <v>66.31</v>
      </c>
      <c r="AT63">
        <v>69.180000000000007</v>
      </c>
      <c r="AU63">
        <v>72.44</v>
      </c>
    </row>
    <row r="64" spans="26:47">
      <c r="Z64">
        <v>7.08</v>
      </c>
      <c r="AA64">
        <v>34.119999999999997</v>
      </c>
      <c r="AB64">
        <v>37.54</v>
      </c>
      <c r="AC64">
        <v>39.79</v>
      </c>
      <c r="AD64">
        <v>41.84</v>
      </c>
      <c r="AE64">
        <v>44.93</v>
      </c>
      <c r="AF64">
        <v>46.08</v>
      </c>
      <c r="AG64">
        <v>48.67</v>
      </c>
      <c r="AH64">
        <v>50.28</v>
      </c>
      <c r="AI64">
        <v>51.48</v>
      </c>
      <c r="AJ64">
        <v>52.34</v>
      </c>
      <c r="AK64">
        <v>53.98</v>
      </c>
      <c r="AL64">
        <v>54.61</v>
      </c>
      <c r="AM64">
        <v>56.04</v>
      </c>
      <c r="AN64">
        <v>57.27</v>
      </c>
      <c r="AO64">
        <v>58.4</v>
      </c>
      <c r="AP64">
        <v>59.4</v>
      </c>
      <c r="AQ64">
        <v>60.51</v>
      </c>
      <c r="AR64">
        <v>62.67</v>
      </c>
      <c r="AS64">
        <v>66.27</v>
      </c>
      <c r="AT64">
        <v>69.11</v>
      </c>
      <c r="AU64">
        <v>72.400000000000006</v>
      </c>
    </row>
    <row r="65" spans="26:47">
      <c r="Z65">
        <v>7.17</v>
      </c>
      <c r="AA65">
        <v>34.049999999999997</v>
      </c>
      <c r="AB65">
        <v>37.44</v>
      </c>
      <c r="AC65">
        <v>39.74</v>
      </c>
      <c r="AD65">
        <v>41.76</v>
      </c>
      <c r="AE65">
        <v>44.85</v>
      </c>
      <c r="AF65">
        <v>46</v>
      </c>
      <c r="AG65">
        <v>48.59</v>
      </c>
      <c r="AH65">
        <v>50.21</v>
      </c>
      <c r="AI65">
        <v>51.4</v>
      </c>
      <c r="AJ65">
        <v>52.26</v>
      </c>
      <c r="AK65">
        <v>53.91</v>
      </c>
      <c r="AL65">
        <v>54.53</v>
      </c>
      <c r="AM65">
        <v>55.96</v>
      </c>
      <c r="AN65">
        <v>57.18</v>
      </c>
      <c r="AO65">
        <v>58.32</v>
      </c>
      <c r="AP65">
        <v>59.34</v>
      </c>
      <c r="AQ65">
        <v>60.43</v>
      </c>
      <c r="AR65">
        <v>62.6</v>
      </c>
      <c r="AS65">
        <v>66.22</v>
      </c>
      <c r="AT65">
        <v>69.040000000000006</v>
      </c>
      <c r="AU65">
        <v>72.36</v>
      </c>
    </row>
    <row r="66" spans="26:47">
      <c r="Z66">
        <v>7.25</v>
      </c>
      <c r="AA66">
        <v>33.97</v>
      </c>
      <c r="AB66">
        <v>37.35</v>
      </c>
      <c r="AC66">
        <v>39.68</v>
      </c>
      <c r="AD66">
        <v>41.69</v>
      </c>
      <c r="AE66">
        <v>44.77</v>
      </c>
      <c r="AF66">
        <v>45.92</v>
      </c>
      <c r="AG66">
        <v>48.52</v>
      </c>
      <c r="AH66">
        <v>50.13</v>
      </c>
      <c r="AI66">
        <v>51.32</v>
      </c>
      <c r="AJ66">
        <v>52.17</v>
      </c>
      <c r="AK66">
        <v>53.83</v>
      </c>
      <c r="AL66">
        <v>54.45</v>
      </c>
      <c r="AM66">
        <v>55.87</v>
      </c>
      <c r="AN66">
        <v>57.09</v>
      </c>
      <c r="AO66">
        <v>58.23</v>
      </c>
      <c r="AP66">
        <v>59.26</v>
      </c>
      <c r="AQ66">
        <v>60.34</v>
      </c>
      <c r="AR66">
        <v>62.53</v>
      </c>
      <c r="AS66">
        <v>66.16</v>
      </c>
      <c r="AT66">
        <v>68.959999999999994</v>
      </c>
      <c r="AU66">
        <v>72.31</v>
      </c>
    </row>
    <row r="67" spans="26:47">
      <c r="Z67">
        <v>7.33</v>
      </c>
      <c r="AA67">
        <v>33.880000000000003</v>
      </c>
      <c r="AB67">
        <v>37.25</v>
      </c>
      <c r="AC67">
        <v>39.619999999999997</v>
      </c>
      <c r="AD67">
        <v>41.62</v>
      </c>
      <c r="AE67">
        <v>44.69</v>
      </c>
      <c r="AF67">
        <v>45.83</v>
      </c>
      <c r="AG67">
        <v>48.44</v>
      </c>
      <c r="AH67">
        <v>50.05</v>
      </c>
      <c r="AI67">
        <v>51.23</v>
      </c>
      <c r="AJ67">
        <v>52.09</v>
      </c>
      <c r="AK67">
        <v>53.74</v>
      </c>
      <c r="AL67">
        <v>54.37</v>
      </c>
      <c r="AM67">
        <v>55.79</v>
      </c>
      <c r="AN67">
        <v>56.99</v>
      </c>
      <c r="AO67">
        <v>58.15</v>
      </c>
      <c r="AP67">
        <v>59.19</v>
      </c>
      <c r="AQ67">
        <v>60.25</v>
      </c>
      <c r="AR67">
        <v>62.46</v>
      </c>
      <c r="AS67">
        <v>66.11</v>
      </c>
      <c r="AT67">
        <v>68.89</v>
      </c>
      <c r="AU67">
        <v>72.27</v>
      </c>
    </row>
    <row r="68" spans="26:47">
      <c r="Z68">
        <v>7.42</v>
      </c>
      <c r="AA68">
        <v>33.799999999999997</v>
      </c>
      <c r="AB68">
        <v>37.15</v>
      </c>
      <c r="AC68">
        <v>39.56</v>
      </c>
      <c r="AD68">
        <v>41.54</v>
      </c>
      <c r="AE68">
        <v>44.61</v>
      </c>
      <c r="AF68">
        <v>45.75</v>
      </c>
      <c r="AG68">
        <v>48.36</v>
      </c>
      <c r="AH68">
        <v>49.97</v>
      </c>
      <c r="AI68">
        <v>51.14</v>
      </c>
      <c r="AJ68">
        <v>51.99</v>
      </c>
      <c r="AK68">
        <v>53.66</v>
      </c>
      <c r="AL68">
        <v>54.28</v>
      </c>
      <c r="AM68">
        <v>55.69</v>
      </c>
      <c r="AN68">
        <v>56.89</v>
      </c>
      <c r="AO68">
        <v>58.06</v>
      </c>
      <c r="AP68">
        <v>59.11</v>
      </c>
      <c r="AQ68">
        <v>60.16</v>
      </c>
      <c r="AR68">
        <v>62.38</v>
      </c>
      <c r="AS68">
        <v>66.05</v>
      </c>
      <c r="AT68">
        <v>68.819999999999993</v>
      </c>
      <c r="AU68">
        <v>72.23</v>
      </c>
    </row>
    <row r="69" spans="26:47">
      <c r="Z69">
        <v>7.5</v>
      </c>
      <c r="AA69">
        <v>33.700000000000003</v>
      </c>
      <c r="AB69">
        <v>37.04</v>
      </c>
      <c r="AC69">
        <v>39.5</v>
      </c>
      <c r="AD69">
        <v>41.46</v>
      </c>
      <c r="AE69">
        <v>44.52</v>
      </c>
      <c r="AF69">
        <v>45.66</v>
      </c>
      <c r="AG69">
        <v>48.27</v>
      </c>
      <c r="AH69">
        <v>49.88</v>
      </c>
      <c r="AI69">
        <v>51.05</v>
      </c>
      <c r="AJ69">
        <v>51.9</v>
      </c>
      <c r="AK69">
        <v>53.57</v>
      </c>
      <c r="AL69">
        <v>54.18</v>
      </c>
      <c r="AM69">
        <v>55.6</v>
      </c>
      <c r="AN69">
        <v>56.79</v>
      </c>
      <c r="AO69">
        <v>57.96</v>
      </c>
      <c r="AP69">
        <v>59.02</v>
      </c>
      <c r="AQ69">
        <v>60.07</v>
      </c>
      <c r="AR69">
        <v>62.3</v>
      </c>
      <c r="AS69">
        <v>65.98</v>
      </c>
      <c r="AT69">
        <v>68.739999999999995</v>
      </c>
      <c r="AU69">
        <v>72.19</v>
      </c>
    </row>
    <row r="70" spans="26:47">
      <c r="Z70">
        <v>7.58</v>
      </c>
      <c r="AA70">
        <v>33.61</v>
      </c>
      <c r="AB70">
        <v>36.93</v>
      </c>
      <c r="AC70">
        <v>39.43</v>
      </c>
      <c r="AD70">
        <v>41.37</v>
      </c>
      <c r="AE70">
        <v>44.43</v>
      </c>
      <c r="AF70">
        <v>45.56</v>
      </c>
      <c r="AG70">
        <v>48.18</v>
      </c>
      <c r="AH70">
        <v>49.79</v>
      </c>
      <c r="AI70">
        <v>50.96</v>
      </c>
      <c r="AJ70">
        <v>51.8</v>
      </c>
      <c r="AK70">
        <v>53.47</v>
      </c>
      <c r="AL70">
        <v>54.09</v>
      </c>
      <c r="AM70">
        <v>55.5</v>
      </c>
      <c r="AN70">
        <v>56.68</v>
      </c>
      <c r="AO70">
        <v>57.86</v>
      </c>
      <c r="AP70">
        <v>58.94</v>
      </c>
      <c r="AQ70">
        <v>59.97</v>
      </c>
      <c r="AR70">
        <v>62.21</v>
      </c>
      <c r="AS70">
        <v>65.92</v>
      </c>
      <c r="AT70">
        <v>68.67</v>
      </c>
      <c r="AU70">
        <v>72.14</v>
      </c>
    </row>
    <row r="71" spans="26:47">
      <c r="Z71">
        <v>7.67</v>
      </c>
      <c r="AA71">
        <v>33.51</v>
      </c>
      <c r="AB71">
        <v>36.81</v>
      </c>
      <c r="AC71">
        <v>39.36</v>
      </c>
      <c r="AD71">
        <v>41.29</v>
      </c>
      <c r="AE71">
        <v>44.33</v>
      </c>
      <c r="AF71">
        <v>45.47</v>
      </c>
      <c r="AG71">
        <v>48.09</v>
      </c>
      <c r="AH71">
        <v>49.7</v>
      </c>
      <c r="AI71">
        <v>50.86</v>
      </c>
      <c r="AJ71">
        <v>51.7</v>
      </c>
      <c r="AK71">
        <v>53.37</v>
      </c>
      <c r="AL71">
        <v>53.99</v>
      </c>
      <c r="AM71">
        <v>55.4</v>
      </c>
      <c r="AN71">
        <v>56.57</v>
      </c>
      <c r="AO71">
        <v>57.76</v>
      </c>
      <c r="AP71">
        <v>58.85</v>
      </c>
      <c r="AQ71">
        <v>59.87</v>
      </c>
      <c r="AR71">
        <v>62.12</v>
      </c>
      <c r="AS71">
        <v>65.849999999999994</v>
      </c>
      <c r="AT71">
        <v>68.599999999999994</v>
      </c>
      <c r="AU71">
        <v>72.099999999999994</v>
      </c>
    </row>
    <row r="72" spans="26:47">
      <c r="Z72">
        <v>7.75</v>
      </c>
      <c r="AA72">
        <v>33.409999999999997</v>
      </c>
      <c r="AB72">
        <v>36.69</v>
      </c>
      <c r="AC72">
        <v>39.29</v>
      </c>
      <c r="AD72">
        <v>41.2</v>
      </c>
      <c r="AE72">
        <v>44.23</v>
      </c>
      <c r="AF72">
        <v>45.37</v>
      </c>
      <c r="AG72">
        <v>47.99</v>
      </c>
      <c r="AH72">
        <v>49.6</v>
      </c>
      <c r="AI72">
        <v>50.76</v>
      </c>
      <c r="AJ72">
        <v>51.59</v>
      </c>
      <c r="AK72">
        <v>53.27</v>
      </c>
      <c r="AL72">
        <v>53.89</v>
      </c>
      <c r="AM72">
        <v>55.29</v>
      </c>
      <c r="AN72">
        <v>56.46</v>
      </c>
      <c r="AO72">
        <v>57.66</v>
      </c>
      <c r="AP72">
        <v>58.76</v>
      </c>
      <c r="AQ72">
        <v>59.77</v>
      </c>
      <c r="AR72">
        <v>62.03</v>
      </c>
      <c r="AS72">
        <v>65.77</v>
      </c>
      <c r="AT72">
        <v>68.52</v>
      </c>
      <c r="AU72">
        <v>72.05</v>
      </c>
    </row>
    <row r="73" spans="26:47">
      <c r="Z73">
        <v>7.83</v>
      </c>
      <c r="AA73">
        <v>33.31</v>
      </c>
      <c r="AB73">
        <v>36.57</v>
      </c>
      <c r="AC73">
        <v>39.22</v>
      </c>
      <c r="AD73">
        <v>41.11</v>
      </c>
      <c r="AE73">
        <v>44.13</v>
      </c>
      <c r="AF73">
        <v>45.27</v>
      </c>
      <c r="AG73">
        <v>47.89</v>
      </c>
      <c r="AH73">
        <v>49.5</v>
      </c>
      <c r="AI73">
        <v>50.65</v>
      </c>
      <c r="AJ73">
        <v>51.48</v>
      </c>
      <c r="AK73">
        <v>53.17</v>
      </c>
      <c r="AL73">
        <v>53.78</v>
      </c>
      <c r="AM73">
        <v>55.18</v>
      </c>
      <c r="AN73">
        <v>56.34</v>
      </c>
      <c r="AO73">
        <v>57.55</v>
      </c>
      <c r="AP73">
        <v>58.66</v>
      </c>
      <c r="AQ73">
        <v>59.66</v>
      </c>
      <c r="AR73">
        <v>61.94</v>
      </c>
      <c r="AS73">
        <v>65.69</v>
      </c>
      <c r="AT73">
        <v>68.44</v>
      </c>
      <c r="AU73">
        <v>72</v>
      </c>
    </row>
    <row r="74" spans="26:47">
      <c r="Z74">
        <v>7.92</v>
      </c>
      <c r="AA74">
        <v>33.200000000000003</v>
      </c>
      <c r="AB74">
        <v>36.44</v>
      </c>
      <c r="AC74">
        <v>39.14</v>
      </c>
      <c r="AD74">
        <v>41.02</v>
      </c>
      <c r="AE74">
        <v>44.03</v>
      </c>
      <c r="AF74">
        <v>45.17</v>
      </c>
      <c r="AG74">
        <v>47.79</v>
      </c>
      <c r="AH74">
        <v>49.4</v>
      </c>
      <c r="AI74">
        <v>50.54</v>
      </c>
      <c r="AJ74">
        <v>51.37</v>
      </c>
      <c r="AK74">
        <v>53.06</v>
      </c>
      <c r="AL74">
        <v>53.67</v>
      </c>
      <c r="AM74">
        <v>55.07</v>
      </c>
      <c r="AN74">
        <v>56.22</v>
      </c>
      <c r="AO74">
        <v>57.43</v>
      </c>
      <c r="AP74">
        <v>58.56</v>
      </c>
      <c r="AQ74">
        <v>59.55</v>
      </c>
      <c r="AR74">
        <v>61.84</v>
      </c>
      <c r="AS74">
        <v>65.61</v>
      </c>
      <c r="AT74">
        <v>68.37</v>
      </c>
      <c r="AU74">
        <v>71.959999999999994</v>
      </c>
    </row>
    <row r="75" spans="26:47">
      <c r="Z75">
        <v>8</v>
      </c>
      <c r="AA75">
        <v>33.090000000000003</v>
      </c>
      <c r="AB75">
        <v>36.31</v>
      </c>
      <c r="AC75">
        <v>39.06</v>
      </c>
      <c r="AD75">
        <v>40.93</v>
      </c>
      <c r="AE75">
        <v>43.92</v>
      </c>
      <c r="AF75">
        <v>45.06</v>
      </c>
      <c r="AG75">
        <v>47.68</v>
      </c>
      <c r="AH75">
        <v>49.29</v>
      </c>
      <c r="AI75">
        <v>50.43</v>
      </c>
      <c r="AJ75">
        <v>51.25</v>
      </c>
      <c r="AK75">
        <v>52.95</v>
      </c>
      <c r="AL75">
        <v>53.56</v>
      </c>
      <c r="AM75">
        <v>54.95</v>
      </c>
      <c r="AN75">
        <v>56.1</v>
      </c>
      <c r="AO75">
        <v>57.32</v>
      </c>
      <c r="AP75">
        <v>58.46</v>
      </c>
      <c r="AQ75">
        <v>59.44</v>
      </c>
      <c r="AR75">
        <v>61.74</v>
      </c>
      <c r="AS75">
        <v>65.53</v>
      </c>
      <c r="AT75">
        <v>68.290000000000006</v>
      </c>
      <c r="AU75">
        <v>71.91</v>
      </c>
    </row>
    <row r="76" spans="26:47">
      <c r="Z76">
        <v>8.08</v>
      </c>
      <c r="AA76">
        <v>32.97</v>
      </c>
      <c r="AB76">
        <v>36.17</v>
      </c>
      <c r="AC76">
        <v>38.979999999999997</v>
      </c>
      <c r="AD76">
        <v>40.83</v>
      </c>
      <c r="AE76">
        <v>43.81</v>
      </c>
      <c r="AF76">
        <v>44.95</v>
      </c>
      <c r="AG76">
        <v>47.57</v>
      </c>
      <c r="AH76">
        <v>49.18</v>
      </c>
      <c r="AI76">
        <v>50.31</v>
      </c>
      <c r="AJ76">
        <v>51.13</v>
      </c>
      <c r="AK76">
        <v>52.83</v>
      </c>
      <c r="AL76">
        <v>53.45</v>
      </c>
      <c r="AM76">
        <v>54.83</v>
      </c>
      <c r="AN76">
        <v>55.97</v>
      </c>
      <c r="AO76">
        <v>57.2</v>
      </c>
      <c r="AP76">
        <v>58.36</v>
      </c>
      <c r="AQ76">
        <v>59.32</v>
      </c>
      <c r="AR76">
        <v>61.63</v>
      </c>
      <c r="AS76">
        <v>65.44</v>
      </c>
      <c r="AT76">
        <v>68.209999999999994</v>
      </c>
      <c r="AU76">
        <v>71.86</v>
      </c>
    </row>
    <row r="77" spans="26:47">
      <c r="Z77">
        <v>8.17</v>
      </c>
      <c r="AA77">
        <v>32.86</v>
      </c>
      <c r="AB77">
        <v>36.03</v>
      </c>
      <c r="AC77">
        <v>38.89</v>
      </c>
      <c r="AD77">
        <v>40.729999999999997</v>
      </c>
      <c r="AE77">
        <v>43.69</v>
      </c>
      <c r="AF77">
        <v>44.84</v>
      </c>
      <c r="AG77">
        <v>47.46</v>
      </c>
      <c r="AH77">
        <v>49.06</v>
      </c>
      <c r="AI77">
        <v>50.19</v>
      </c>
      <c r="AJ77">
        <v>51.01</v>
      </c>
      <c r="AK77">
        <v>52.71</v>
      </c>
      <c r="AL77">
        <v>53.33</v>
      </c>
      <c r="AM77">
        <v>54.71</v>
      </c>
      <c r="AN77">
        <v>55.84</v>
      </c>
      <c r="AO77">
        <v>57.08</v>
      </c>
      <c r="AP77">
        <v>58.25</v>
      </c>
      <c r="AQ77">
        <v>59.2</v>
      </c>
      <c r="AR77">
        <v>61.52</v>
      </c>
      <c r="AS77">
        <v>65.34</v>
      </c>
      <c r="AT77">
        <v>68.14</v>
      </c>
      <c r="AU77">
        <v>71.81</v>
      </c>
    </row>
    <row r="78" spans="26:47">
      <c r="Z78">
        <v>8.25</v>
      </c>
      <c r="AA78">
        <v>32.74</v>
      </c>
      <c r="AB78">
        <v>35.880000000000003</v>
      </c>
      <c r="AC78">
        <v>38.81</v>
      </c>
      <c r="AD78">
        <v>40.630000000000003</v>
      </c>
      <c r="AE78">
        <v>43.58</v>
      </c>
      <c r="AF78">
        <v>44.72</v>
      </c>
      <c r="AG78">
        <v>47.35</v>
      </c>
      <c r="AH78">
        <v>48.95</v>
      </c>
      <c r="AI78">
        <v>50.07</v>
      </c>
      <c r="AJ78">
        <v>50.88</v>
      </c>
      <c r="AK78">
        <v>52.59</v>
      </c>
      <c r="AL78">
        <v>53.21</v>
      </c>
      <c r="AM78">
        <v>54.58</v>
      </c>
      <c r="AN78">
        <v>55.71</v>
      </c>
      <c r="AO78">
        <v>56.95</v>
      </c>
      <c r="AP78">
        <v>58.14</v>
      </c>
      <c r="AQ78">
        <v>59.08</v>
      </c>
      <c r="AR78">
        <v>61.41</v>
      </c>
      <c r="AS78">
        <v>65.25</v>
      </c>
      <c r="AT78">
        <v>68.06</v>
      </c>
      <c r="AU78">
        <v>71.760000000000005</v>
      </c>
    </row>
    <row r="79" spans="26:47">
      <c r="Z79">
        <v>8.33</v>
      </c>
      <c r="AA79">
        <v>32.61</v>
      </c>
      <c r="AB79">
        <v>35.729999999999997</v>
      </c>
      <c r="AC79">
        <v>38.72</v>
      </c>
      <c r="AD79">
        <v>40.520000000000003</v>
      </c>
      <c r="AE79">
        <v>43.46</v>
      </c>
      <c r="AF79">
        <v>44.6</v>
      </c>
      <c r="AG79">
        <v>47.23</v>
      </c>
      <c r="AH79">
        <v>48.82</v>
      </c>
      <c r="AI79">
        <v>49.94</v>
      </c>
      <c r="AJ79">
        <v>50.75</v>
      </c>
      <c r="AK79">
        <v>52.46</v>
      </c>
      <c r="AL79">
        <v>53.08</v>
      </c>
      <c r="AM79">
        <v>54.45</v>
      </c>
      <c r="AN79">
        <v>55.57</v>
      </c>
      <c r="AO79">
        <v>56.82</v>
      </c>
      <c r="AP79">
        <v>58.02</v>
      </c>
      <c r="AQ79">
        <v>58.95</v>
      </c>
      <c r="AR79">
        <v>61.29</v>
      </c>
      <c r="AS79">
        <v>65.150000000000006</v>
      </c>
      <c r="AT79">
        <v>67.98</v>
      </c>
      <c r="AU79">
        <v>71.709999999999994</v>
      </c>
    </row>
    <row r="80" spans="26:47">
      <c r="Z80">
        <v>8.42</v>
      </c>
      <c r="AA80">
        <v>32.479999999999997</v>
      </c>
      <c r="AB80">
        <v>35.58</v>
      </c>
      <c r="AC80">
        <v>38.619999999999997</v>
      </c>
      <c r="AD80">
        <v>40.42</v>
      </c>
      <c r="AE80">
        <v>43.33</v>
      </c>
      <c r="AF80">
        <v>44.48</v>
      </c>
      <c r="AG80">
        <v>47.1</v>
      </c>
      <c r="AH80">
        <v>48.7</v>
      </c>
      <c r="AI80">
        <v>49.81</v>
      </c>
      <c r="AJ80">
        <v>50.62</v>
      </c>
      <c r="AK80">
        <v>52.33</v>
      </c>
      <c r="AL80">
        <v>52.95</v>
      </c>
      <c r="AM80">
        <v>54.32</v>
      </c>
      <c r="AN80">
        <v>55.42</v>
      </c>
      <c r="AO80">
        <v>56.69</v>
      </c>
      <c r="AP80">
        <v>57.9</v>
      </c>
      <c r="AQ80">
        <v>58.82</v>
      </c>
      <c r="AR80">
        <v>61.17</v>
      </c>
      <c r="AS80">
        <v>65.040000000000006</v>
      </c>
      <c r="AT80">
        <v>67.900000000000006</v>
      </c>
      <c r="AU80">
        <v>71.66</v>
      </c>
    </row>
    <row r="81" spans="26:47">
      <c r="Z81">
        <v>8.5</v>
      </c>
      <c r="AA81">
        <v>32.35</v>
      </c>
      <c r="AB81">
        <v>35.42</v>
      </c>
      <c r="AC81">
        <v>38.53</v>
      </c>
      <c r="AD81">
        <v>40.31</v>
      </c>
      <c r="AE81">
        <v>43.21</v>
      </c>
      <c r="AF81">
        <v>44.36</v>
      </c>
      <c r="AG81">
        <v>46.98</v>
      </c>
      <c r="AH81">
        <v>48.57</v>
      </c>
      <c r="AI81">
        <v>49.68</v>
      </c>
      <c r="AJ81">
        <v>50.48</v>
      </c>
      <c r="AK81">
        <v>52.2</v>
      </c>
      <c r="AL81">
        <v>52.82</v>
      </c>
      <c r="AM81">
        <v>54.18</v>
      </c>
      <c r="AN81">
        <v>55.28</v>
      </c>
      <c r="AO81">
        <v>56.55</v>
      </c>
      <c r="AP81">
        <v>57.78</v>
      </c>
      <c r="AQ81">
        <v>58.68</v>
      </c>
      <c r="AR81">
        <v>61.05</v>
      </c>
      <c r="AS81">
        <v>64.94</v>
      </c>
      <c r="AT81">
        <v>67.819999999999993</v>
      </c>
      <c r="AU81">
        <v>71.61</v>
      </c>
    </row>
    <row r="82" spans="26:47">
      <c r="Z82">
        <v>8.58</v>
      </c>
      <c r="AA82">
        <v>32.22</v>
      </c>
      <c r="AB82">
        <v>35.26</v>
      </c>
      <c r="AC82">
        <v>38.43</v>
      </c>
      <c r="AD82">
        <v>40.200000000000003</v>
      </c>
      <c r="AE82">
        <v>43.07</v>
      </c>
      <c r="AF82">
        <v>44.23</v>
      </c>
      <c r="AG82">
        <v>46.85</v>
      </c>
      <c r="AH82">
        <v>48.44</v>
      </c>
      <c r="AI82">
        <v>49.54</v>
      </c>
      <c r="AJ82">
        <v>50.34</v>
      </c>
      <c r="AK82">
        <v>52.06</v>
      </c>
      <c r="AL82">
        <v>52.68</v>
      </c>
      <c r="AM82">
        <v>54.04</v>
      </c>
      <c r="AN82">
        <v>55.13</v>
      </c>
      <c r="AO82">
        <v>56.41</v>
      </c>
      <c r="AP82">
        <v>57.66</v>
      </c>
      <c r="AQ82">
        <v>58.55</v>
      </c>
      <c r="AR82">
        <v>60.92</v>
      </c>
      <c r="AS82">
        <v>64.819999999999993</v>
      </c>
      <c r="AT82">
        <v>67.739999999999995</v>
      </c>
      <c r="AU82">
        <v>71.55</v>
      </c>
    </row>
    <row r="83" spans="26:47">
      <c r="Z83">
        <v>8.67</v>
      </c>
      <c r="AA83">
        <v>32.08</v>
      </c>
      <c r="AB83">
        <v>35.090000000000003</v>
      </c>
      <c r="AC83">
        <v>38.33</v>
      </c>
      <c r="AD83">
        <v>40.08</v>
      </c>
      <c r="AE83">
        <v>42.94</v>
      </c>
      <c r="AF83">
        <v>44.1</v>
      </c>
      <c r="AG83">
        <v>46.72</v>
      </c>
      <c r="AH83">
        <v>48.31</v>
      </c>
      <c r="AI83">
        <v>49.4</v>
      </c>
      <c r="AJ83">
        <v>50.2</v>
      </c>
      <c r="AK83">
        <v>51.92</v>
      </c>
      <c r="AL83">
        <v>52.54</v>
      </c>
      <c r="AM83">
        <v>53.89</v>
      </c>
      <c r="AN83">
        <v>54.98</v>
      </c>
      <c r="AO83">
        <v>56.27</v>
      </c>
      <c r="AP83">
        <v>57.53</v>
      </c>
      <c r="AQ83">
        <v>58.41</v>
      </c>
      <c r="AR83">
        <v>60.79</v>
      </c>
      <c r="AS83">
        <v>64.709999999999994</v>
      </c>
      <c r="AT83">
        <v>67.66</v>
      </c>
      <c r="AU83">
        <v>71.5</v>
      </c>
    </row>
    <row r="84" spans="26:47">
      <c r="Z84">
        <v>8.75</v>
      </c>
      <c r="AA84">
        <v>31.94</v>
      </c>
      <c r="AB84">
        <v>34.92</v>
      </c>
      <c r="AC84">
        <v>38.22</v>
      </c>
      <c r="AD84">
        <v>39.97</v>
      </c>
      <c r="AE84">
        <v>42.8</v>
      </c>
      <c r="AF84">
        <v>43.97</v>
      </c>
      <c r="AG84">
        <v>46.58</v>
      </c>
      <c r="AH84">
        <v>48.17</v>
      </c>
      <c r="AI84">
        <v>49.26</v>
      </c>
      <c r="AJ84">
        <v>50.05</v>
      </c>
      <c r="AK84">
        <v>51.78</v>
      </c>
      <c r="AL84">
        <v>52.4</v>
      </c>
      <c r="AM84">
        <v>53.74</v>
      </c>
      <c r="AN84">
        <v>54.82</v>
      </c>
      <c r="AO84">
        <v>56.12</v>
      </c>
      <c r="AP84">
        <v>57.4</v>
      </c>
      <c r="AQ84">
        <v>58.26</v>
      </c>
      <c r="AR84">
        <v>60.66</v>
      </c>
      <c r="AS84">
        <v>64.59</v>
      </c>
      <c r="AT84">
        <v>67.58</v>
      </c>
      <c r="AU84">
        <v>71.45</v>
      </c>
    </row>
    <row r="85" spans="26:47">
      <c r="Z85">
        <v>8.83</v>
      </c>
      <c r="AA85">
        <v>31.79</v>
      </c>
      <c r="AB85">
        <v>34.75</v>
      </c>
      <c r="AC85">
        <v>38.11</v>
      </c>
      <c r="AD85">
        <v>39.85</v>
      </c>
      <c r="AE85">
        <v>42.66</v>
      </c>
      <c r="AF85">
        <v>43.83</v>
      </c>
      <c r="AG85">
        <v>46.44</v>
      </c>
      <c r="AH85">
        <v>48.03</v>
      </c>
      <c r="AI85">
        <v>49.11</v>
      </c>
      <c r="AJ85">
        <v>49.9</v>
      </c>
      <c r="AK85">
        <v>51.63</v>
      </c>
      <c r="AL85">
        <v>52.26</v>
      </c>
      <c r="AM85">
        <v>53.59</v>
      </c>
      <c r="AN85">
        <v>54.66</v>
      </c>
      <c r="AO85">
        <v>55.97</v>
      </c>
      <c r="AP85">
        <v>57.26</v>
      </c>
      <c r="AQ85">
        <v>58.12</v>
      </c>
      <c r="AR85">
        <v>60.52</v>
      </c>
      <c r="AS85">
        <v>64.47</v>
      </c>
      <c r="AT85">
        <v>67.489999999999995</v>
      </c>
      <c r="AU85">
        <v>71.39</v>
      </c>
    </row>
    <row r="86" spans="26:47">
      <c r="Z86">
        <v>8.92</v>
      </c>
      <c r="AA86">
        <v>31.64</v>
      </c>
      <c r="AB86">
        <v>34.57</v>
      </c>
      <c r="AC86">
        <v>38</v>
      </c>
      <c r="AD86">
        <v>39.729999999999997</v>
      </c>
      <c r="AE86">
        <v>42.52</v>
      </c>
      <c r="AF86">
        <v>43.7</v>
      </c>
      <c r="AG86">
        <v>46.3</v>
      </c>
      <c r="AH86">
        <v>47.88</v>
      </c>
      <c r="AI86">
        <v>48.96</v>
      </c>
      <c r="AJ86">
        <v>49.75</v>
      </c>
      <c r="AK86">
        <v>51.48</v>
      </c>
      <c r="AL86">
        <v>52.11</v>
      </c>
      <c r="AM86">
        <v>53.43</v>
      </c>
      <c r="AN86">
        <v>54.5</v>
      </c>
      <c r="AO86">
        <v>55.81</v>
      </c>
      <c r="AP86">
        <v>57.12</v>
      </c>
      <c r="AQ86">
        <v>57.97</v>
      </c>
      <c r="AR86">
        <v>60.38</v>
      </c>
      <c r="AS86">
        <v>64.34</v>
      </c>
      <c r="AT86">
        <v>67.41</v>
      </c>
      <c r="AU86">
        <v>71.34</v>
      </c>
    </row>
    <row r="87" spans="26:47">
      <c r="Z87">
        <v>9</v>
      </c>
      <c r="AA87">
        <v>31.49</v>
      </c>
      <c r="AB87">
        <v>34.39</v>
      </c>
      <c r="AC87">
        <v>37.89</v>
      </c>
      <c r="AD87">
        <v>39.61</v>
      </c>
      <c r="AE87">
        <v>42.38</v>
      </c>
      <c r="AF87">
        <v>43.55</v>
      </c>
      <c r="AG87">
        <v>46.15</v>
      </c>
      <c r="AH87">
        <v>47.73</v>
      </c>
      <c r="AI87">
        <v>48.8</v>
      </c>
      <c r="AJ87">
        <v>49.59</v>
      </c>
      <c r="AK87">
        <v>51.32</v>
      </c>
      <c r="AL87">
        <v>51.96</v>
      </c>
      <c r="AM87">
        <v>53.27</v>
      </c>
      <c r="AN87">
        <v>54.33</v>
      </c>
      <c r="AO87">
        <v>55.66</v>
      </c>
      <c r="AP87">
        <v>56.98</v>
      </c>
      <c r="AQ87">
        <v>57.81</v>
      </c>
      <c r="AR87">
        <v>60.23</v>
      </c>
      <c r="AS87">
        <v>64.209999999999994</v>
      </c>
      <c r="AT87">
        <v>67.33</v>
      </c>
      <c r="AU87">
        <v>71.28</v>
      </c>
    </row>
    <row r="88" spans="26:47">
      <c r="Z88">
        <v>9.08</v>
      </c>
      <c r="AA88">
        <v>31.34</v>
      </c>
      <c r="AB88">
        <v>34.200000000000003</v>
      </c>
      <c r="AC88">
        <v>37.78</v>
      </c>
      <c r="AD88">
        <v>39.479999999999997</v>
      </c>
      <c r="AE88">
        <v>42.23</v>
      </c>
      <c r="AF88">
        <v>43.41</v>
      </c>
      <c r="AG88">
        <v>46.01</v>
      </c>
      <c r="AH88">
        <v>47.58</v>
      </c>
      <c r="AI88">
        <v>48.65</v>
      </c>
      <c r="AJ88">
        <v>49.43</v>
      </c>
      <c r="AK88">
        <v>51.16</v>
      </c>
      <c r="AL88">
        <v>51.8</v>
      </c>
      <c r="AM88">
        <v>53.11</v>
      </c>
      <c r="AN88">
        <v>54.16</v>
      </c>
      <c r="AO88">
        <v>55.5</v>
      </c>
      <c r="AP88">
        <v>56.84</v>
      </c>
      <c r="AQ88">
        <v>57.65</v>
      </c>
      <c r="AR88">
        <v>60.09</v>
      </c>
      <c r="AS88">
        <v>64.08</v>
      </c>
      <c r="AT88">
        <v>67.239999999999995</v>
      </c>
      <c r="AU88">
        <v>71.23</v>
      </c>
    </row>
    <row r="89" spans="26:47">
      <c r="Z89">
        <v>9.17</v>
      </c>
      <c r="AA89">
        <v>31.18</v>
      </c>
      <c r="AB89">
        <v>34.01</v>
      </c>
      <c r="AC89">
        <v>37.659999999999997</v>
      </c>
      <c r="AD89">
        <v>39.35</v>
      </c>
      <c r="AE89">
        <v>42.07</v>
      </c>
      <c r="AF89">
        <v>43.26</v>
      </c>
      <c r="AG89">
        <v>45.85</v>
      </c>
      <c r="AH89">
        <v>47.42</v>
      </c>
      <c r="AI89">
        <v>48.48</v>
      </c>
      <c r="AJ89">
        <v>49.26</v>
      </c>
      <c r="AK89">
        <v>51</v>
      </c>
      <c r="AL89">
        <v>51.64</v>
      </c>
      <c r="AM89">
        <v>52.94</v>
      </c>
      <c r="AN89">
        <v>53.98</v>
      </c>
      <c r="AO89">
        <v>55.33</v>
      </c>
      <c r="AP89">
        <v>56.69</v>
      </c>
      <c r="AQ89">
        <v>57.49</v>
      </c>
      <c r="AR89">
        <v>59.93</v>
      </c>
      <c r="AS89">
        <v>63.94</v>
      </c>
      <c r="AT89">
        <v>67.16</v>
      </c>
      <c r="AU89">
        <v>71.17</v>
      </c>
    </row>
    <row r="90" spans="26:47">
      <c r="Z90">
        <v>9.25</v>
      </c>
      <c r="AA90">
        <v>31.01</v>
      </c>
      <c r="AB90">
        <v>33.81</v>
      </c>
      <c r="AC90">
        <v>37.54</v>
      </c>
      <c r="AD90">
        <v>39.22</v>
      </c>
      <c r="AE90">
        <v>41.92</v>
      </c>
      <c r="AF90">
        <v>43.11</v>
      </c>
      <c r="AG90">
        <v>45.7</v>
      </c>
      <c r="AH90">
        <v>47.26</v>
      </c>
      <c r="AI90">
        <v>48.32</v>
      </c>
      <c r="AJ90">
        <v>49.1</v>
      </c>
      <c r="AK90">
        <v>50.83</v>
      </c>
      <c r="AL90">
        <v>51.48</v>
      </c>
      <c r="AM90">
        <v>52.77</v>
      </c>
      <c r="AN90">
        <v>53.81</v>
      </c>
      <c r="AO90">
        <v>55.16</v>
      </c>
      <c r="AP90">
        <v>56.54</v>
      </c>
      <c r="AQ90">
        <v>57.33</v>
      </c>
      <c r="AR90">
        <v>59.78</v>
      </c>
      <c r="AS90">
        <v>63.8</v>
      </c>
      <c r="AT90">
        <v>67.069999999999993</v>
      </c>
      <c r="AU90">
        <v>71.11</v>
      </c>
    </row>
    <row r="91" spans="26:47">
      <c r="Z91">
        <v>9.33</v>
      </c>
      <c r="AA91">
        <v>30.85</v>
      </c>
      <c r="AB91">
        <v>33.619999999999997</v>
      </c>
      <c r="AC91">
        <v>37.42</v>
      </c>
      <c r="AD91">
        <v>39.090000000000003</v>
      </c>
      <c r="AE91">
        <v>41.76</v>
      </c>
      <c r="AF91">
        <v>42.96</v>
      </c>
      <c r="AG91">
        <v>45.54</v>
      </c>
      <c r="AH91">
        <v>47.1</v>
      </c>
      <c r="AI91">
        <v>48.15</v>
      </c>
      <c r="AJ91">
        <v>48.93</v>
      </c>
      <c r="AK91">
        <v>50.66</v>
      </c>
      <c r="AL91">
        <v>51.31</v>
      </c>
      <c r="AM91">
        <v>52.6</v>
      </c>
      <c r="AN91">
        <v>53.62</v>
      </c>
      <c r="AO91">
        <v>54.99</v>
      </c>
      <c r="AP91">
        <v>56.39</v>
      </c>
      <c r="AQ91">
        <v>57.16</v>
      </c>
      <c r="AR91">
        <v>59.62</v>
      </c>
      <c r="AS91">
        <v>63.66</v>
      </c>
      <c r="AT91">
        <v>66.989999999999995</v>
      </c>
      <c r="AU91">
        <v>71.05</v>
      </c>
    </row>
    <row r="92" spans="26:47">
      <c r="Z92">
        <v>9.42</v>
      </c>
      <c r="AA92">
        <v>30.68</v>
      </c>
      <c r="AB92">
        <v>33.409999999999997</v>
      </c>
      <c r="AC92">
        <v>37.29</v>
      </c>
      <c r="AD92">
        <v>38.96</v>
      </c>
      <c r="AE92">
        <v>41.6</v>
      </c>
      <c r="AF92">
        <v>42.81</v>
      </c>
      <c r="AG92">
        <v>45.38</v>
      </c>
      <c r="AH92">
        <v>46.94</v>
      </c>
      <c r="AI92">
        <v>47.98</v>
      </c>
      <c r="AJ92">
        <v>48.75</v>
      </c>
      <c r="AK92">
        <v>50.49</v>
      </c>
      <c r="AL92">
        <v>51.15</v>
      </c>
      <c r="AM92">
        <v>52.42</v>
      </c>
      <c r="AN92">
        <v>53.44</v>
      </c>
      <c r="AO92">
        <v>54.82</v>
      </c>
      <c r="AP92">
        <v>56.23</v>
      </c>
      <c r="AQ92">
        <v>56.99</v>
      </c>
      <c r="AR92">
        <v>59.46</v>
      </c>
      <c r="AS92">
        <v>63.51</v>
      </c>
      <c r="AT92">
        <v>66.900000000000006</v>
      </c>
      <c r="AU92">
        <v>70.989999999999995</v>
      </c>
    </row>
    <row r="93" spans="26:47">
      <c r="Z93">
        <v>9.5</v>
      </c>
      <c r="AA93">
        <v>30.51</v>
      </c>
      <c r="AB93">
        <v>33.200000000000003</v>
      </c>
      <c r="AC93">
        <v>37.159999999999997</v>
      </c>
      <c r="AD93">
        <v>38.82</v>
      </c>
      <c r="AE93">
        <v>41.43</v>
      </c>
      <c r="AF93">
        <v>42.65</v>
      </c>
      <c r="AG93">
        <v>45.21</v>
      </c>
      <c r="AH93">
        <v>46.77</v>
      </c>
      <c r="AI93">
        <v>47.8</v>
      </c>
      <c r="AJ93">
        <v>48.57</v>
      </c>
      <c r="AK93">
        <v>50.31</v>
      </c>
      <c r="AL93">
        <v>50.97</v>
      </c>
      <c r="AM93">
        <v>52.24</v>
      </c>
      <c r="AN93">
        <v>53.25</v>
      </c>
      <c r="AO93">
        <v>54.64</v>
      </c>
      <c r="AP93">
        <v>56.07</v>
      </c>
      <c r="AQ93">
        <v>56.82</v>
      </c>
      <c r="AR93">
        <v>59.29</v>
      </c>
      <c r="AS93">
        <v>63.36</v>
      </c>
      <c r="AT93">
        <v>66.819999999999993</v>
      </c>
      <c r="AU93">
        <v>70.930000000000007</v>
      </c>
    </row>
    <row r="94" spans="26:47">
      <c r="Z94">
        <v>9.58</v>
      </c>
      <c r="AA94">
        <v>30.33</v>
      </c>
      <c r="AB94">
        <v>32.99</v>
      </c>
      <c r="AC94">
        <v>37.03</v>
      </c>
      <c r="AD94">
        <v>38.68</v>
      </c>
      <c r="AE94">
        <v>41.26</v>
      </c>
      <c r="AF94">
        <v>42.49</v>
      </c>
      <c r="AG94">
        <v>45.04</v>
      </c>
      <c r="AH94">
        <v>46.59</v>
      </c>
      <c r="AI94">
        <v>47.62</v>
      </c>
      <c r="AJ94">
        <v>48.39</v>
      </c>
      <c r="AK94">
        <v>50.13</v>
      </c>
      <c r="AL94">
        <v>50.8</v>
      </c>
      <c r="AM94">
        <v>52.05</v>
      </c>
      <c r="AN94">
        <v>53.06</v>
      </c>
      <c r="AO94">
        <v>54.46</v>
      </c>
      <c r="AP94">
        <v>55.91</v>
      </c>
      <c r="AQ94">
        <v>56.64</v>
      </c>
      <c r="AR94">
        <v>59.12</v>
      </c>
      <c r="AS94">
        <v>63.2</v>
      </c>
      <c r="AT94">
        <v>66.73</v>
      </c>
      <c r="AU94">
        <v>70.87</v>
      </c>
    </row>
    <row r="95" spans="26:47">
      <c r="Z95">
        <v>9.67</v>
      </c>
      <c r="AA95">
        <v>30.15</v>
      </c>
      <c r="AB95">
        <v>32.78</v>
      </c>
      <c r="AC95">
        <v>36.9</v>
      </c>
      <c r="AD95">
        <v>38.54</v>
      </c>
      <c r="AE95">
        <v>41.09</v>
      </c>
      <c r="AF95">
        <v>42.32</v>
      </c>
      <c r="AG95">
        <v>44.87</v>
      </c>
      <c r="AH95">
        <v>46.42</v>
      </c>
      <c r="AI95">
        <v>47.44</v>
      </c>
      <c r="AJ95">
        <v>48.21</v>
      </c>
      <c r="AK95">
        <v>49.95</v>
      </c>
      <c r="AL95">
        <v>50.62</v>
      </c>
      <c r="AM95">
        <v>51.86</v>
      </c>
      <c r="AN95">
        <v>52.86</v>
      </c>
      <c r="AO95">
        <v>54.27</v>
      </c>
      <c r="AP95">
        <v>55.74</v>
      </c>
      <c r="AQ95">
        <v>56.46</v>
      </c>
      <c r="AR95">
        <v>58.95</v>
      </c>
      <c r="AS95">
        <v>63.04</v>
      </c>
      <c r="AT95">
        <v>66.64</v>
      </c>
      <c r="AU95">
        <v>70.81</v>
      </c>
    </row>
    <row r="96" spans="26:47">
      <c r="Z96">
        <v>9.75</v>
      </c>
      <c r="AA96">
        <v>29.97</v>
      </c>
      <c r="AB96">
        <v>32.549999999999997</v>
      </c>
      <c r="AC96">
        <v>36.76</v>
      </c>
      <c r="AD96">
        <v>38.4</v>
      </c>
      <c r="AE96">
        <v>40.909999999999997</v>
      </c>
      <c r="AF96">
        <v>42.16</v>
      </c>
      <c r="AG96">
        <v>44.69</v>
      </c>
      <c r="AH96">
        <v>46.24</v>
      </c>
      <c r="AI96">
        <v>47.25</v>
      </c>
      <c r="AJ96">
        <v>48.02</v>
      </c>
      <c r="AK96">
        <v>49.76</v>
      </c>
      <c r="AL96">
        <v>50.44</v>
      </c>
      <c r="AM96">
        <v>51.67</v>
      </c>
      <c r="AN96">
        <v>52.66</v>
      </c>
      <c r="AO96">
        <v>54.08</v>
      </c>
      <c r="AP96">
        <v>55.57</v>
      </c>
      <c r="AQ96">
        <v>56.28</v>
      </c>
      <c r="AR96">
        <v>58.77</v>
      </c>
      <c r="AS96">
        <v>62.88</v>
      </c>
      <c r="AT96">
        <v>66.55</v>
      </c>
      <c r="AU96">
        <v>70.75</v>
      </c>
    </row>
    <row r="97" spans="26:47">
      <c r="Z97">
        <v>9.83</v>
      </c>
      <c r="AA97">
        <v>29.78</v>
      </c>
      <c r="AB97">
        <v>32.33</v>
      </c>
      <c r="AC97">
        <v>36.619999999999997</v>
      </c>
      <c r="AD97">
        <v>38.25</v>
      </c>
      <c r="AE97">
        <v>40.74</v>
      </c>
      <c r="AF97">
        <v>41.99</v>
      </c>
      <c r="AG97">
        <v>44.51</v>
      </c>
      <c r="AH97">
        <v>46.06</v>
      </c>
      <c r="AI97">
        <v>47.07</v>
      </c>
      <c r="AJ97">
        <v>47.83</v>
      </c>
      <c r="AK97">
        <v>49.57</v>
      </c>
      <c r="AL97">
        <v>50.25</v>
      </c>
      <c r="AM97">
        <v>51.47</v>
      </c>
      <c r="AN97">
        <v>52.46</v>
      </c>
      <c r="AO97">
        <v>53.89</v>
      </c>
      <c r="AP97">
        <v>55.39</v>
      </c>
      <c r="AQ97">
        <v>56.09</v>
      </c>
      <c r="AR97">
        <v>58.59</v>
      </c>
      <c r="AS97">
        <v>62.71</v>
      </c>
      <c r="AT97">
        <v>66.459999999999994</v>
      </c>
      <c r="AU97">
        <v>70.680000000000007</v>
      </c>
    </row>
    <row r="98" spans="26:47">
      <c r="Z98">
        <v>9.92</v>
      </c>
      <c r="AA98">
        <v>29.59</v>
      </c>
      <c r="AB98">
        <v>32.1</v>
      </c>
      <c r="AC98">
        <v>36.479999999999997</v>
      </c>
      <c r="AD98">
        <v>38.1</v>
      </c>
      <c r="AE98">
        <v>40.549999999999997</v>
      </c>
      <c r="AF98">
        <v>41.82</v>
      </c>
      <c r="AG98">
        <v>44.33</v>
      </c>
      <c r="AH98">
        <v>45.87</v>
      </c>
      <c r="AI98">
        <v>46.87</v>
      </c>
      <c r="AJ98">
        <v>47.64</v>
      </c>
      <c r="AK98">
        <v>49.37</v>
      </c>
      <c r="AL98">
        <v>50.06</v>
      </c>
      <c r="AM98">
        <v>51.27</v>
      </c>
      <c r="AN98">
        <v>52.25</v>
      </c>
      <c r="AO98">
        <v>53.69</v>
      </c>
      <c r="AP98">
        <v>55.22</v>
      </c>
      <c r="AQ98">
        <v>55.9</v>
      </c>
      <c r="AR98">
        <v>58.41</v>
      </c>
      <c r="AS98">
        <v>62.54</v>
      </c>
      <c r="AT98">
        <v>66.37</v>
      </c>
      <c r="AU98">
        <v>70.62</v>
      </c>
    </row>
    <row r="99" spans="26:47">
      <c r="Z99">
        <v>10</v>
      </c>
      <c r="AA99">
        <v>29.4</v>
      </c>
      <c r="AB99">
        <v>31.87</v>
      </c>
      <c r="AC99">
        <v>36.33</v>
      </c>
      <c r="AD99">
        <v>37.950000000000003</v>
      </c>
      <c r="AE99">
        <v>40.369999999999997</v>
      </c>
      <c r="AF99">
        <v>41.64</v>
      </c>
      <c r="AG99">
        <v>44.15</v>
      </c>
      <c r="AH99">
        <v>45.68</v>
      </c>
      <c r="AI99">
        <v>46.68</v>
      </c>
      <c r="AJ99">
        <v>47.44</v>
      </c>
      <c r="AK99">
        <v>49.17</v>
      </c>
      <c r="AL99">
        <v>49.87</v>
      </c>
      <c r="AM99">
        <v>51.07</v>
      </c>
      <c r="AN99">
        <v>52.04</v>
      </c>
      <c r="AO99">
        <v>53.49</v>
      </c>
      <c r="AP99">
        <v>55.04</v>
      </c>
      <c r="AQ99">
        <v>55.71</v>
      </c>
      <c r="AR99">
        <v>58.22</v>
      </c>
      <c r="AS99">
        <v>62.37</v>
      </c>
      <c r="AT99">
        <v>66.28</v>
      </c>
      <c r="AU99">
        <v>70.56</v>
      </c>
    </row>
    <row r="100" spans="26:47">
      <c r="Z100">
        <v>10.08</v>
      </c>
      <c r="AA100">
        <v>29.21</v>
      </c>
      <c r="AB100">
        <v>31.63</v>
      </c>
      <c r="AC100">
        <v>36.18</v>
      </c>
      <c r="AD100">
        <v>37.79</v>
      </c>
      <c r="AE100">
        <v>40.18</v>
      </c>
      <c r="AF100">
        <v>41.46</v>
      </c>
      <c r="AG100">
        <v>43.96</v>
      </c>
      <c r="AH100">
        <v>45.49</v>
      </c>
      <c r="AI100">
        <v>46.48</v>
      </c>
      <c r="AJ100">
        <v>47.24</v>
      </c>
      <c r="AK100">
        <v>48.97</v>
      </c>
      <c r="AL100">
        <v>49.68</v>
      </c>
      <c r="AM100">
        <v>50.86</v>
      </c>
      <c r="AN100">
        <v>51.83</v>
      </c>
      <c r="AO100">
        <v>53.29</v>
      </c>
      <c r="AP100">
        <v>54.85</v>
      </c>
      <c r="AQ100">
        <v>55.51</v>
      </c>
      <c r="AR100">
        <v>58.03</v>
      </c>
      <c r="AS100">
        <v>62.19</v>
      </c>
      <c r="AT100">
        <v>66.19</v>
      </c>
      <c r="AU100">
        <v>70.489999999999995</v>
      </c>
    </row>
    <row r="101" spans="26:47">
      <c r="Z101">
        <v>10.17</v>
      </c>
      <c r="AA101">
        <v>29.01</v>
      </c>
      <c r="AB101">
        <v>31.39</v>
      </c>
      <c r="AC101">
        <v>36.03</v>
      </c>
      <c r="AD101">
        <v>37.64</v>
      </c>
      <c r="AE101">
        <v>39.99</v>
      </c>
      <c r="AF101">
        <v>41.28</v>
      </c>
      <c r="AG101">
        <v>43.77</v>
      </c>
      <c r="AH101">
        <v>45.29</v>
      </c>
      <c r="AI101">
        <v>46.27</v>
      </c>
      <c r="AJ101">
        <v>47.03</v>
      </c>
      <c r="AK101">
        <v>48.77</v>
      </c>
      <c r="AL101">
        <v>49.48</v>
      </c>
      <c r="AM101">
        <v>50.65</v>
      </c>
      <c r="AN101">
        <v>51.61</v>
      </c>
      <c r="AO101">
        <v>53.08</v>
      </c>
      <c r="AP101">
        <v>54.67</v>
      </c>
      <c r="AQ101">
        <v>55.31</v>
      </c>
      <c r="AR101">
        <v>57.84</v>
      </c>
      <c r="AS101">
        <v>62.01</v>
      </c>
      <c r="AT101">
        <v>66.099999999999994</v>
      </c>
      <c r="AU101">
        <v>70.430000000000007</v>
      </c>
    </row>
    <row r="102" spans="26:47">
      <c r="Z102">
        <v>10.25</v>
      </c>
      <c r="AA102">
        <v>28.8</v>
      </c>
      <c r="AB102">
        <v>31.14</v>
      </c>
      <c r="AC102">
        <v>35.880000000000003</v>
      </c>
      <c r="AD102">
        <v>37.479999999999997</v>
      </c>
      <c r="AE102">
        <v>39.79</v>
      </c>
      <c r="AF102">
        <v>41.1</v>
      </c>
      <c r="AG102">
        <v>43.57</v>
      </c>
      <c r="AH102">
        <v>45.09</v>
      </c>
      <c r="AI102">
        <v>46.06</v>
      </c>
      <c r="AJ102">
        <v>46.82</v>
      </c>
      <c r="AK102">
        <v>48.56</v>
      </c>
      <c r="AL102">
        <v>49.28</v>
      </c>
      <c r="AM102">
        <v>50.44</v>
      </c>
      <c r="AN102">
        <v>51.39</v>
      </c>
      <c r="AO102">
        <v>52.87</v>
      </c>
      <c r="AP102">
        <v>54.48</v>
      </c>
      <c r="AQ102">
        <v>55.1</v>
      </c>
      <c r="AR102">
        <v>57.64</v>
      </c>
      <c r="AS102">
        <v>61.83</v>
      </c>
      <c r="AT102">
        <v>66.010000000000005</v>
      </c>
      <c r="AU102">
        <v>70.36</v>
      </c>
    </row>
    <row r="103" spans="26:47">
      <c r="Z103">
        <v>10.33</v>
      </c>
      <c r="AA103">
        <v>28.6</v>
      </c>
      <c r="AB103">
        <v>30.89</v>
      </c>
      <c r="AC103">
        <v>35.72</v>
      </c>
      <c r="AD103">
        <v>37.32</v>
      </c>
      <c r="AE103">
        <v>39.6</v>
      </c>
      <c r="AF103">
        <v>40.909999999999997</v>
      </c>
      <c r="AG103">
        <v>43.37</v>
      </c>
      <c r="AH103">
        <v>44.89</v>
      </c>
      <c r="AI103">
        <v>45.85</v>
      </c>
      <c r="AJ103">
        <v>46.61</v>
      </c>
      <c r="AK103">
        <v>48.34</v>
      </c>
      <c r="AL103">
        <v>49.07</v>
      </c>
      <c r="AM103">
        <v>50.22</v>
      </c>
      <c r="AN103">
        <v>51.16</v>
      </c>
      <c r="AO103">
        <v>52.66</v>
      </c>
      <c r="AP103">
        <v>54.28</v>
      </c>
      <c r="AQ103">
        <v>54.9</v>
      </c>
      <c r="AR103">
        <v>57.44</v>
      </c>
      <c r="AS103">
        <v>61.64</v>
      </c>
      <c r="AT103">
        <v>65.92</v>
      </c>
      <c r="AU103">
        <v>70.290000000000006</v>
      </c>
    </row>
    <row r="104" spans="26:47">
      <c r="Z104">
        <v>10.42</v>
      </c>
      <c r="AA104">
        <v>28.39</v>
      </c>
      <c r="AB104">
        <v>30.64</v>
      </c>
      <c r="AC104">
        <v>35.57</v>
      </c>
      <c r="AD104">
        <v>37.159999999999997</v>
      </c>
      <c r="AE104">
        <v>39.4</v>
      </c>
      <c r="AF104">
        <v>40.72</v>
      </c>
      <c r="AG104">
        <v>43.17</v>
      </c>
      <c r="AH104">
        <v>44.68</v>
      </c>
      <c r="AI104">
        <v>45.64</v>
      </c>
      <c r="AJ104">
        <v>46.4</v>
      </c>
      <c r="AK104">
        <v>48.13</v>
      </c>
      <c r="AL104">
        <v>48.86</v>
      </c>
      <c r="AM104">
        <v>50</v>
      </c>
      <c r="AN104">
        <v>50.93</v>
      </c>
      <c r="AO104">
        <v>52.44</v>
      </c>
      <c r="AP104">
        <v>54.09</v>
      </c>
      <c r="AQ104">
        <v>54.69</v>
      </c>
      <c r="AR104">
        <v>57.23</v>
      </c>
      <c r="AS104">
        <v>61.44</v>
      </c>
      <c r="AT104">
        <v>65.83</v>
      </c>
      <c r="AU104">
        <v>70.23</v>
      </c>
    </row>
    <row r="105" spans="26:47">
      <c r="Z105">
        <v>10.5</v>
      </c>
      <c r="AA105">
        <v>28.17</v>
      </c>
      <c r="AB105">
        <v>30.38</v>
      </c>
      <c r="AC105">
        <v>35.409999999999997</v>
      </c>
      <c r="AD105">
        <v>36.99</v>
      </c>
      <c r="AE105">
        <v>39.19</v>
      </c>
      <c r="AF105">
        <v>40.53</v>
      </c>
      <c r="AG105">
        <v>42.96</v>
      </c>
      <c r="AH105">
        <v>44.47</v>
      </c>
      <c r="AI105">
        <v>45.42</v>
      </c>
      <c r="AJ105">
        <v>46.18</v>
      </c>
      <c r="AK105">
        <v>47.91</v>
      </c>
      <c r="AL105">
        <v>48.65</v>
      </c>
      <c r="AM105">
        <v>49.78</v>
      </c>
      <c r="AN105">
        <v>50.7</v>
      </c>
      <c r="AO105">
        <v>52.22</v>
      </c>
      <c r="AP105">
        <v>53.89</v>
      </c>
      <c r="AQ105">
        <v>54.47</v>
      </c>
      <c r="AR105">
        <v>57.02</v>
      </c>
      <c r="AS105">
        <v>61.25</v>
      </c>
      <c r="AT105">
        <v>65.73</v>
      </c>
      <c r="AU105">
        <v>70.16</v>
      </c>
    </row>
    <row r="106" spans="26:47">
      <c r="Z106">
        <v>10.58</v>
      </c>
      <c r="AA106">
        <v>27.96</v>
      </c>
      <c r="AB106">
        <v>30.12</v>
      </c>
      <c r="AC106">
        <v>35.24</v>
      </c>
      <c r="AD106">
        <v>36.82</v>
      </c>
      <c r="AE106">
        <v>38.979999999999997</v>
      </c>
      <c r="AF106">
        <v>40.340000000000003</v>
      </c>
      <c r="AG106">
        <v>42.75</v>
      </c>
      <c r="AH106">
        <v>44.25</v>
      </c>
      <c r="AI106">
        <v>45.2</v>
      </c>
      <c r="AJ106">
        <v>45.96</v>
      </c>
      <c r="AK106">
        <v>47.68</v>
      </c>
      <c r="AL106">
        <v>48.43</v>
      </c>
      <c r="AM106">
        <v>49.55</v>
      </c>
      <c r="AN106">
        <v>50.46</v>
      </c>
      <c r="AO106">
        <v>52</v>
      </c>
      <c r="AP106">
        <v>53.69</v>
      </c>
      <c r="AQ106">
        <v>54.26</v>
      </c>
      <c r="AR106">
        <v>56.81</v>
      </c>
      <c r="AS106">
        <v>61.05</v>
      </c>
      <c r="AT106">
        <v>65.64</v>
      </c>
      <c r="AU106">
        <v>70.09</v>
      </c>
    </row>
    <row r="107" spans="26:47">
      <c r="Z107">
        <v>10.67</v>
      </c>
      <c r="AA107">
        <v>27.74</v>
      </c>
      <c r="AB107">
        <v>29.85</v>
      </c>
      <c r="AC107">
        <v>35.07</v>
      </c>
      <c r="AD107">
        <v>36.65</v>
      </c>
      <c r="AE107">
        <v>38.770000000000003</v>
      </c>
      <c r="AF107">
        <v>40.14</v>
      </c>
      <c r="AG107">
        <v>42.54</v>
      </c>
      <c r="AH107">
        <v>44.04</v>
      </c>
      <c r="AI107">
        <v>44.98</v>
      </c>
      <c r="AJ107">
        <v>45.73</v>
      </c>
      <c r="AK107">
        <v>47.45</v>
      </c>
      <c r="AL107">
        <v>48.22</v>
      </c>
      <c r="AM107">
        <v>49.32</v>
      </c>
      <c r="AN107">
        <v>50.22</v>
      </c>
      <c r="AO107">
        <v>51.77</v>
      </c>
      <c r="AP107">
        <v>53.48</v>
      </c>
      <c r="AQ107">
        <v>54.03</v>
      </c>
      <c r="AR107">
        <v>56.6</v>
      </c>
      <c r="AS107">
        <v>60.85</v>
      </c>
      <c r="AT107">
        <v>65.540000000000006</v>
      </c>
      <c r="AU107">
        <v>70.02</v>
      </c>
    </row>
    <row r="108" spans="26:47">
      <c r="Z108">
        <v>10.75</v>
      </c>
      <c r="AA108">
        <v>27.51</v>
      </c>
      <c r="AB108">
        <v>29.58</v>
      </c>
      <c r="AC108">
        <v>34.909999999999997</v>
      </c>
      <c r="AD108">
        <v>36.479999999999997</v>
      </c>
      <c r="AE108">
        <v>38.56</v>
      </c>
      <c r="AF108">
        <v>39.94</v>
      </c>
      <c r="AG108">
        <v>42.33</v>
      </c>
      <c r="AH108">
        <v>43.82</v>
      </c>
      <c r="AI108">
        <v>44.75</v>
      </c>
      <c r="AJ108">
        <v>45.5</v>
      </c>
      <c r="AK108">
        <v>47.22</v>
      </c>
      <c r="AL108">
        <v>47.99</v>
      </c>
      <c r="AM108">
        <v>49.08</v>
      </c>
      <c r="AN108">
        <v>49.98</v>
      </c>
      <c r="AO108">
        <v>51.54</v>
      </c>
      <c r="AP108">
        <v>53.27</v>
      </c>
      <c r="AQ108">
        <v>53.81</v>
      </c>
      <c r="AR108">
        <v>56.38</v>
      </c>
      <c r="AS108">
        <v>60.64</v>
      </c>
      <c r="AT108">
        <v>65.45</v>
      </c>
      <c r="AU108">
        <v>69.95</v>
      </c>
    </row>
    <row r="109" spans="26:47">
      <c r="Z109">
        <v>10.83</v>
      </c>
      <c r="AA109">
        <v>27.29</v>
      </c>
      <c r="AB109">
        <v>29.31</v>
      </c>
      <c r="AC109">
        <v>34.729999999999997</v>
      </c>
      <c r="AD109">
        <v>36.31</v>
      </c>
      <c r="AE109">
        <v>38.340000000000003</v>
      </c>
      <c r="AF109">
        <v>39.729999999999997</v>
      </c>
      <c r="AG109">
        <v>42.11</v>
      </c>
      <c r="AH109">
        <v>43.59</v>
      </c>
      <c r="AI109">
        <v>44.52</v>
      </c>
      <c r="AJ109">
        <v>45.27</v>
      </c>
      <c r="AK109">
        <v>46.99</v>
      </c>
      <c r="AL109">
        <v>47.77</v>
      </c>
      <c r="AM109">
        <v>48.84</v>
      </c>
      <c r="AN109">
        <v>49.74</v>
      </c>
      <c r="AO109">
        <v>51.31</v>
      </c>
      <c r="AP109">
        <v>53.06</v>
      </c>
      <c r="AQ109">
        <v>53.58</v>
      </c>
      <c r="AR109">
        <v>56.15</v>
      </c>
      <c r="AS109">
        <v>60.43</v>
      </c>
      <c r="AT109">
        <v>65.349999999999994</v>
      </c>
      <c r="AU109">
        <v>69.88</v>
      </c>
    </row>
    <row r="110" spans="26:47">
      <c r="Z110">
        <v>10.92</v>
      </c>
      <c r="AA110">
        <v>27.06</v>
      </c>
      <c r="AB110">
        <v>29.03</v>
      </c>
      <c r="AC110">
        <v>34.56</v>
      </c>
      <c r="AD110">
        <v>36.130000000000003</v>
      </c>
      <c r="AE110">
        <v>38.119999999999997</v>
      </c>
      <c r="AF110">
        <v>39.53</v>
      </c>
      <c r="AG110">
        <v>41.89</v>
      </c>
      <c r="AH110">
        <v>43.36</v>
      </c>
      <c r="AI110">
        <v>44.28</v>
      </c>
      <c r="AJ110">
        <v>45.04</v>
      </c>
      <c r="AK110">
        <v>46.75</v>
      </c>
      <c r="AL110">
        <v>47.54</v>
      </c>
      <c r="AM110">
        <v>48.6</v>
      </c>
      <c r="AN110">
        <v>49.48</v>
      </c>
      <c r="AO110">
        <v>51.07</v>
      </c>
      <c r="AP110">
        <v>52.84</v>
      </c>
      <c r="AQ110">
        <v>53.35</v>
      </c>
      <c r="AR110">
        <v>55.93</v>
      </c>
      <c r="AS110">
        <v>60.21</v>
      </c>
      <c r="AT110">
        <v>65.260000000000005</v>
      </c>
      <c r="AU110">
        <v>69.81</v>
      </c>
    </row>
    <row r="111" spans="26:47">
      <c r="Z111">
        <v>11</v>
      </c>
      <c r="AA111">
        <v>26.82</v>
      </c>
      <c r="AB111">
        <v>28.75</v>
      </c>
      <c r="AC111">
        <v>34.380000000000003</v>
      </c>
      <c r="AD111">
        <v>35.950000000000003</v>
      </c>
      <c r="AE111">
        <v>37.9</v>
      </c>
      <c r="AF111">
        <v>39.32</v>
      </c>
      <c r="AG111">
        <v>41.66</v>
      </c>
      <c r="AH111">
        <v>43.13</v>
      </c>
      <c r="AI111">
        <v>44.04</v>
      </c>
      <c r="AJ111">
        <v>44.8</v>
      </c>
      <c r="AK111">
        <v>46.51</v>
      </c>
      <c r="AL111">
        <v>47.31</v>
      </c>
      <c r="AM111">
        <v>48.35</v>
      </c>
      <c r="AN111">
        <v>49.23</v>
      </c>
      <c r="AO111">
        <v>50.83</v>
      </c>
      <c r="AP111">
        <v>52.62</v>
      </c>
      <c r="AQ111">
        <v>53.12</v>
      </c>
      <c r="AR111">
        <v>55.7</v>
      </c>
      <c r="AS111">
        <v>60</v>
      </c>
      <c r="AT111">
        <v>65.16</v>
      </c>
      <c r="AU111">
        <v>69.73</v>
      </c>
    </row>
    <row r="112" spans="26:47">
      <c r="Z112">
        <v>11.08</v>
      </c>
      <c r="AA112">
        <v>26.58</v>
      </c>
      <c r="AB112">
        <v>28.46</v>
      </c>
      <c r="AC112">
        <v>34.200000000000003</v>
      </c>
      <c r="AD112">
        <v>35.770000000000003</v>
      </c>
      <c r="AE112">
        <v>37.67</v>
      </c>
      <c r="AF112">
        <v>39.11</v>
      </c>
      <c r="AG112">
        <v>41.43</v>
      </c>
      <c r="AH112">
        <v>42.9</v>
      </c>
      <c r="AI112">
        <v>43.8</v>
      </c>
      <c r="AJ112">
        <v>44.55</v>
      </c>
      <c r="AK112">
        <v>46.26</v>
      </c>
      <c r="AL112">
        <v>47.07</v>
      </c>
      <c r="AM112">
        <v>48.1</v>
      </c>
      <c r="AN112">
        <v>48.97</v>
      </c>
      <c r="AO112">
        <v>50.58</v>
      </c>
      <c r="AP112">
        <v>52.4</v>
      </c>
      <c r="AQ112">
        <v>52.88</v>
      </c>
      <c r="AR112">
        <v>55.46</v>
      </c>
      <c r="AS112">
        <v>59.77</v>
      </c>
      <c r="AT112">
        <v>65.06</v>
      </c>
      <c r="AU112">
        <v>69.66</v>
      </c>
    </row>
    <row r="113" spans="26:47">
      <c r="Z113">
        <v>11.17</v>
      </c>
      <c r="AA113">
        <v>26.34</v>
      </c>
      <c r="AB113">
        <v>28.17</v>
      </c>
      <c r="AC113">
        <v>34.020000000000003</v>
      </c>
      <c r="AD113">
        <v>35.58</v>
      </c>
      <c r="AE113">
        <v>37.44</v>
      </c>
      <c r="AF113">
        <v>38.89</v>
      </c>
      <c r="AG113">
        <v>41.2</v>
      </c>
      <c r="AH113">
        <v>42.66</v>
      </c>
      <c r="AI113">
        <v>43.55</v>
      </c>
      <c r="AJ113">
        <v>44.31</v>
      </c>
      <c r="AK113">
        <v>46.01</v>
      </c>
      <c r="AL113">
        <v>46.83</v>
      </c>
      <c r="AM113">
        <v>47.85</v>
      </c>
      <c r="AN113">
        <v>48.71</v>
      </c>
      <c r="AO113">
        <v>50.33</v>
      </c>
      <c r="AP113">
        <v>52.17</v>
      </c>
      <c r="AQ113">
        <v>52.64</v>
      </c>
      <c r="AR113">
        <v>55.23</v>
      </c>
      <c r="AS113">
        <v>59.55</v>
      </c>
      <c r="AT113">
        <v>64.97</v>
      </c>
      <c r="AU113">
        <v>69.59</v>
      </c>
    </row>
    <row r="114" spans="26:47">
      <c r="Z114">
        <v>11.25</v>
      </c>
      <c r="AA114">
        <v>26.1</v>
      </c>
      <c r="AB114">
        <v>27.87</v>
      </c>
      <c r="AC114">
        <v>33.83</v>
      </c>
      <c r="AD114">
        <v>35.4</v>
      </c>
      <c r="AE114">
        <v>37.21</v>
      </c>
      <c r="AF114">
        <v>38.67</v>
      </c>
      <c r="AG114">
        <v>40.97</v>
      </c>
      <c r="AH114">
        <v>42.42</v>
      </c>
      <c r="AI114">
        <v>43.3</v>
      </c>
      <c r="AJ114">
        <v>44.06</v>
      </c>
      <c r="AK114">
        <v>45.76</v>
      </c>
      <c r="AL114">
        <v>46.59</v>
      </c>
      <c r="AM114">
        <v>47.59</v>
      </c>
      <c r="AN114">
        <v>48.45</v>
      </c>
      <c r="AO114">
        <v>50.08</v>
      </c>
      <c r="AP114">
        <v>51.95</v>
      </c>
      <c r="AQ114">
        <v>52.4</v>
      </c>
      <c r="AR114">
        <v>54.99</v>
      </c>
      <c r="AS114">
        <v>59.32</v>
      </c>
      <c r="AT114">
        <v>64.87</v>
      </c>
      <c r="AU114">
        <v>69.510000000000005</v>
      </c>
    </row>
    <row r="115" spans="26:47">
      <c r="Z115">
        <v>11.33</v>
      </c>
      <c r="AA115">
        <v>25.85</v>
      </c>
      <c r="AB115">
        <v>27.57</v>
      </c>
      <c r="AC115">
        <v>33.64</v>
      </c>
      <c r="AD115">
        <v>35.21</v>
      </c>
      <c r="AE115">
        <v>36.97</v>
      </c>
      <c r="AF115">
        <v>38.450000000000003</v>
      </c>
      <c r="AG115">
        <v>40.729999999999997</v>
      </c>
      <c r="AH115">
        <v>42.17</v>
      </c>
      <c r="AI115">
        <v>43.05</v>
      </c>
      <c r="AJ115">
        <v>43.81</v>
      </c>
      <c r="AK115">
        <v>45.5</v>
      </c>
      <c r="AL115">
        <v>46.35</v>
      </c>
      <c r="AM115">
        <v>47.33</v>
      </c>
      <c r="AN115">
        <v>48.18</v>
      </c>
      <c r="AO115">
        <v>49.83</v>
      </c>
      <c r="AP115">
        <v>51.71</v>
      </c>
      <c r="AQ115">
        <v>52.15</v>
      </c>
      <c r="AR115">
        <v>54.74</v>
      </c>
      <c r="AS115">
        <v>59.09</v>
      </c>
      <c r="AT115">
        <v>64.77</v>
      </c>
      <c r="AU115">
        <v>69.44</v>
      </c>
    </row>
    <row r="116" spans="26:47">
      <c r="Z116">
        <v>11.42</v>
      </c>
      <c r="AA116">
        <v>25.6</v>
      </c>
      <c r="AB116">
        <v>27.27</v>
      </c>
      <c r="AC116">
        <v>33.450000000000003</v>
      </c>
      <c r="AD116">
        <v>35.020000000000003</v>
      </c>
      <c r="AE116">
        <v>36.729999999999997</v>
      </c>
      <c r="AF116">
        <v>38.229999999999997</v>
      </c>
      <c r="AG116">
        <v>40.479999999999997</v>
      </c>
      <c r="AH116">
        <v>41.93</v>
      </c>
      <c r="AI116">
        <v>42.8</v>
      </c>
      <c r="AJ116">
        <v>43.55</v>
      </c>
      <c r="AK116">
        <v>45.24</v>
      </c>
      <c r="AL116">
        <v>46.1</v>
      </c>
      <c r="AM116">
        <v>47.06</v>
      </c>
      <c r="AN116">
        <v>47.91</v>
      </c>
      <c r="AO116">
        <v>49.57</v>
      </c>
      <c r="AP116">
        <v>51.48</v>
      </c>
      <c r="AQ116">
        <v>51.9</v>
      </c>
      <c r="AR116">
        <v>54.49</v>
      </c>
      <c r="AS116">
        <v>58.85</v>
      </c>
      <c r="AT116">
        <v>64.67</v>
      </c>
      <c r="AU116">
        <v>69.36</v>
      </c>
    </row>
    <row r="117" spans="26:47">
      <c r="Z117">
        <v>11.5</v>
      </c>
      <c r="AA117">
        <v>25.35</v>
      </c>
      <c r="AB117">
        <v>26.96</v>
      </c>
      <c r="AC117">
        <v>33.26</v>
      </c>
      <c r="AD117">
        <v>34.82</v>
      </c>
      <c r="AE117">
        <v>36.49</v>
      </c>
      <c r="AF117">
        <v>38</v>
      </c>
      <c r="AG117">
        <v>40.24</v>
      </c>
      <c r="AH117">
        <v>41.67</v>
      </c>
      <c r="AI117">
        <v>42.54</v>
      </c>
      <c r="AJ117">
        <v>43.29</v>
      </c>
      <c r="AK117">
        <v>44.98</v>
      </c>
      <c r="AL117">
        <v>45.85</v>
      </c>
      <c r="AM117">
        <v>46.8</v>
      </c>
      <c r="AN117">
        <v>47.63</v>
      </c>
      <c r="AO117">
        <v>49.31</v>
      </c>
      <c r="AP117">
        <v>51.24</v>
      </c>
      <c r="AQ117">
        <v>51.65</v>
      </c>
      <c r="AR117">
        <v>54.24</v>
      </c>
      <c r="AS117">
        <v>58.61</v>
      </c>
      <c r="AT117">
        <v>64.569999999999993</v>
      </c>
      <c r="AU117">
        <v>69.290000000000006</v>
      </c>
    </row>
    <row r="118" spans="26:47">
      <c r="Z118">
        <v>11.58</v>
      </c>
      <c r="AA118">
        <v>25.09</v>
      </c>
      <c r="AB118">
        <v>26.65</v>
      </c>
      <c r="AC118">
        <v>33.06</v>
      </c>
      <c r="AD118">
        <v>34.630000000000003</v>
      </c>
      <c r="AE118">
        <v>36.25</v>
      </c>
      <c r="AF118">
        <v>37.770000000000003</v>
      </c>
      <c r="AG118">
        <v>39.99</v>
      </c>
      <c r="AH118">
        <v>41.42</v>
      </c>
      <c r="AI118">
        <v>42.27</v>
      </c>
      <c r="AJ118">
        <v>43.03</v>
      </c>
      <c r="AK118">
        <v>44.71</v>
      </c>
      <c r="AL118">
        <v>45.59</v>
      </c>
      <c r="AM118">
        <v>46.52</v>
      </c>
      <c r="AN118">
        <v>47.35</v>
      </c>
      <c r="AO118">
        <v>49.04</v>
      </c>
      <c r="AP118">
        <v>51</v>
      </c>
      <c r="AQ118">
        <v>51.39</v>
      </c>
      <c r="AR118">
        <v>53.99</v>
      </c>
      <c r="AS118">
        <v>58.37</v>
      </c>
      <c r="AT118">
        <v>64.47</v>
      </c>
      <c r="AU118">
        <v>69.209999999999994</v>
      </c>
    </row>
    <row r="119" spans="26:47">
      <c r="Z119">
        <v>11.67</v>
      </c>
      <c r="AA119">
        <v>24.83</v>
      </c>
      <c r="AB119">
        <v>26.33</v>
      </c>
      <c r="AC119">
        <v>32.86</v>
      </c>
      <c r="AD119">
        <v>34.43</v>
      </c>
      <c r="AE119">
        <v>36</v>
      </c>
      <c r="AF119">
        <v>37.54</v>
      </c>
      <c r="AG119">
        <v>39.74</v>
      </c>
      <c r="AH119">
        <v>41.16</v>
      </c>
      <c r="AI119">
        <v>42.01</v>
      </c>
      <c r="AJ119">
        <v>42.76</v>
      </c>
      <c r="AK119">
        <v>44.44</v>
      </c>
      <c r="AL119">
        <v>45.33</v>
      </c>
      <c r="AM119">
        <v>46.25</v>
      </c>
      <c r="AN119">
        <v>47.07</v>
      </c>
      <c r="AO119">
        <v>48.77</v>
      </c>
      <c r="AP119">
        <v>50.75</v>
      </c>
      <c r="AQ119">
        <v>51.13</v>
      </c>
      <c r="AR119">
        <v>53.73</v>
      </c>
      <c r="AS119">
        <v>58.12</v>
      </c>
      <c r="AT119">
        <v>64.37</v>
      </c>
      <c r="AU119">
        <v>69.13</v>
      </c>
    </row>
    <row r="120" spans="26:47">
      <c r="Z120">
        <v>11.75</v>
      </c>
      <c r="AA120">
        <v>24.56</v>
      </c>
      <c r="AB120">
        <v>26.01</v>
      </c>
      <c r="AC120">
        <v>32.659999999999997</v>
      </c>
      <c r="AD120">
        <v>34.229999999999997</v>
      </c>
      <c r="AE120">
        <v>35.74</v>
      </c>
      <c r="AF120">
        <v>37.31</v>
      </c>
      <c r="AG120">
        <v>39.479999999999997</v>
      </c>
      <c r="AH120">
        <v>40.9</v>
      </c>
      <c r="AI120">
        <v>41.74</v>
      </c>
      <c r="AJ120">
        <v>42.49</v>
      </c>
      <c r="AK120">
        <v>44.17</v>
      </c>
      <c r="AL120">
        <v>45.07</v>
      </c>
      <c r="AM120">
        <v>45.97</v>
      </c>
      <c r="AN120">
        <v>46.78</v>
      </c>
      <c r="AO120">
        <v>48.5</v>
      </c>
      <c r="AP120">
        <v>50.5</v>
      </c>
      <c r="AQ120">
        <v>50.87</v>
      </c>
      <c r="AR120">
        <v>53.47</v>
      </c>
      <c r="AS120">
        <v>57.87</v>
      </c>
      <c r="AT120">
        <v>64.27</v>
      </c>
      <c r="AU120">
        <v>69.05</v>
      </c>
    </row>
    <row r="121" spans="26:47">
      <c r="Z121">
        <v>11.83</v>
      </c>
      <c r="AA121">
        <v>24.3</v>
      </c>
      <c r="AB121">
        <v>25.69</v>
      </c>
      <c r="AC121">
        <v>32.46</v>
      </c>
      <c r="AD121">
        <v>34.020000000000003</v>
      </c>
      <c r="AE121">
        <v>35.49</v>
      </c>
      <c r="AF121">
        <v>37.07</v>
      </c>
      <c r="AG121">
        <v>39.229999999999997</v>
      </c>
      <c r="AH121">
        <v>40.630000000000003</v>
      </c>
      <c r="AI121">
        <v>41.46</v>
      </c>
      <c r="AJ121">
        <v>42.22</v>
      </c>
      <c r="AK121">
        <v>43.89</v>
      </c>
      <c r="AL121">
        <v>44.81</v>
      </c>
      <c r="AM121">
        <v>45.69</v>
      </c>
      <c r="AN121">
        <v>46.49</v>
      </c>
      <c r="AO121">
        <v>48.22</v>
      </c>
      <c r="AP121">
        <v>50.25</v>
      </c>
      <c r="AQ121">
        <v>50.6</v>
      </c>
      <c r="AR121">
        <v>53.2</v>
      </c>
      <c r="AS121">
        <v>57.61</v>
      </c>
      <c r="AT121">
        <v>64.17</v>
      </c>
      <c r="AU121">
        <v>68.97</v>
      </c>
    </row>
    <row r="122" spans="26:47">
      <c r="Z122">
        <v>11.92</v>
      </c>
      <c r="AA122">
        <v>24.03</v>
      </c>
      <c r="AB122">
        <v>25.36</v>
      </c>
      <c r="AC122">
        <v>32.25</v>
      </c>
      <c r="AD122">
        <v>33.82</v>
      </c>
      <c r="AE122">
        <v>35.229999999999997</v>
      </c>
      <c r="AF122">
        <v>36.83</v>
      </c>
      <c r="AG122">
        <v>38.96</v>
      </c>
      <c r="AH122">
        <v>40.369999999999997</v>
      </c>
      <c r="AI122">
        <v>41.18</v>
      </c>
      <c r="AJ122">
        <v>41.94</v>
      </c>
      <c r="AK122">
        <v>43.61</v>
      </c>
      <c r="AL122">
        <v>44.54</v>
      </c>
      <c r="AM122">
        <v>45.4</v>
      </c>
      <c r="AN122">
        <v>46.2</v>
      </c>
      <c r="AO122">
        <v>47.94</v>
      </c>
      <c r="AP122">
        <v>50</v>
      </c>
      <c r="AQ122">
        <v>50.33</v>
      </c>
      <c r="AR122">
        <v>52.93</v>
      </c>
      <c r="AS122">
        <v>57.35</v>
      </c>
      <c r="AT122">
        <v>64.06</v>
      </c>
      <c r="AU122">
        <v>68.89</v>
      </c>
    </row>
    <row r="123" spans="26:47">
      <c r="Z123">
        <v>12</v>
      </c>
      <c r="AA123">
        <v>23.75</v>
      </c>
      <c r="AB123">
        <v>25.02</v>
      </c>
      <c r="AC123">
        <v>32.04</v>
      </c>
      <c r="AD123">
        <v>33.61</v>
      </c>
      <c r="AE123">
        <v>34.97</v>
      </c>
      <c r="AF123">
        <v>36.590000000000003</v>
      </c>
      <c r="AG123">
        <v>38.700000000000003</v>
      </c>
      <c r="AH123">
        <v>40.090000000000003</v>
      </c>
      <c r="AI123">
        <v>40.9</v>
      </c>
      <c r="AJ123">
        <v>41.67</v>
      </c>
      <c r="AK123">
        <v>43.32</v>
      </c>
      <c r="AL123">
        <v>44.27</v>
      </c>
      <c r="AM123">
        <v>45.11</v>
      </c>
      <c r="AN123">
        <v>45.9</v>
      </c>
      <c r="AO123">
        <v>47.66</v>
      </c>
      <c r="AP123">
        <v>49.74</v>
      </c>
      <c r="AQ123">
        <v>50.05</v>
      </c>
      <c r="AR123">
        <v>52.66</v>
      </c>
      <c r="AS123">
        <v>57.09</v>
      </c>
      <c r="AT123">
        <v>63.96</v>
      </c>
      <c r="AU123">
        <v>68.81</v>
      </c>
    </row>
  </sheetData>
  <mergeCells count="1">
    <mergeCell ref="B1:V1"/>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4"/>
  <dimension ref="A1:AS123"/>
  <sheetViews>
    <sheetView topLeftCell="AB81" workbookViewId="0">
      <selection activeCell="AS98" sqref="AS98:AS123"/>
    </sheetView>
  </sheetViews>
  <sheetFormatPr baseColWidth="10" defaultColWidth="11" defaultRowHeight="16"/>
  <cols>
    <col min="2" max="22" width="5.1640625" customWidth="1"/>
  </cols>
  <sheetData>
    <row r="1" spans="1:45" ht="17" thickBot="1">
      <c r="A1" s="23" t="s">
        <v>83</v>
      </c>
      <c r="B1" s="330" t="s">
        <v>9</v>
      </c>
      <c r="C1" s="331"/>
      <c r="D1" s="331"/>
      <c r="E1" s="331"/>
      <c r="F1" s="331"/>
      <c r="G1" s="331"/>
      <c r="H1" s="331"/>
      <c r="I1" s="331"/>
      <c r="J1" s="331"/>
      <c r="K1" s="331"/>
      <c r="L1" s="331"/>
      <c r="M1" s="331"/>
      <c r="N1" s="331"/>
      <c r="O1" s="331"/>
      <c r="P1" s="331"/>
      <c r="Q1" s="331"/>
      <c r="R1" s="331"/>
      <c r="S1" s="331"/>
      <c r="T1" s="332"/>
    </row>
    <row r="2" spans="1:45"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5">
        <v>89</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89</v>
      </c>
    </row>
    <row r="3" spans="1:45">
      <c r="A3" s="6" t="s">
        <v>21</v>
      </c>
      <c r="B3" s="7">
        <v>26</v>
      </c>
      <c r="C3" s="8">
        <v>30.7</v>
      </c>
      <c r="D3" s="7">
        <v>34.1</v>
      </c>
      <c r="E3" s="8">
        <v>38.299999999999997</v>
      </c>
      <c r="F3" s="7">
        <v>39.5</v>
      </c>
      <c r="G3" s="8">
        <v>40.700000000000003</v>
      </c>
      <c r="H3" s="7">
        <v>41.4</v>
      </c>
      <c r="I3" s="8">
        <v>42.6</v>
      </c>
      <c r="J3" s="7">
        <v>43.4</v>
      </c>
      <c r="K3" s="8">
        <v>45.4</v>
      </c>
      <c r="L3" s="7">
        <v>47</v>
      </c>
      <c r="M3" s="8">
        <v>47.4</v>
      </c>
      <c r="N3" s="7">
        <v>48.8</v>
      </c>
      <c r="O3" s="8">
        <v>49.4</v>
      </c>
      <c r="P3" s="7">
        <v>51.2</v>
      </c>
      <c r="Q3" s="8">
        <v>52.2</v>
      </c>
      <c r="R3" s="7">
        <v>52.8</v>
      </c>
      <c r="S3" s="8">
        <v>53.7</v>
      </c>
      <c r="T3" s="9">
        <v>54.3</v>
      </c>
      <c r="U3" t="s">
        <v>20</v>
      </c>
      <c r="V3" t="s">
        <v>20</v>
      </c>
      <c r="Z3">
        <v>2</v>
      </c>
      <c r="AA3">
        <v>36.93</v>
      </c>
      <c r="AB3">
        <v>40.44</v>
      </c>
      <c r="AC3">
        <v>43.64</v>
      </c>
      <c r="AD3">
        <v>47.21</v>
      </c>
      <c r="AE3">
        <v>48.46</v>
      </c>
      <c r="AF3">
        <v>49.55</v>
      </c>
      <c r="AG3">
        <v>50.61</v>
      </c>
      <c r="AH3">
        <v>51.6</v>
      </c>
      <c r="AI3">
        <v>52.52</v>
      </c>
      <c r="AJ3">
        <v>53.95</v>
      </c>
      <c r="AK3">
        <v>55.37</v>
      </c>
      <c r="AL3">
        <v>56.31</v>
      </c>
      <c r="AM3">
        <v>57.35</v>
      </c>
      <c r="AN3">
        <v>58.63</v>
      </c>
      <c r="AO3">
        <v>59.98</v>
      </c>
      <c r="AP3">
        <v>60.77</v>
      </c>
      <c r="AQ3">
        <v>62.06</v>
      </c>
      <c r="AR3">
        <v>64.28</v>
      </c>
      <c r="AS3">
        <v>65.77</v>
      </c>
    </row>
    <row r="4" spans="1:45">
      <c r="A4" s="6" t="s">
        <v>22</v>
      </c>
      <c r="B4" s="7">
        <v>28.2</v>
      </c>
      <c r="C4" s="8">
        <v>32.6</v>
      </c>
      <c r="D4" s="7">
        <v>36</v>
      </c>
      <c r="E4" s="8">
        <v>40.1</v>
      </c>
      <c r="F4" s="7">
        <v>41.3</v>
      </c>
      <c r="G4" s="8">
        <v>42.4</v>
      </c>
      <c r="H4" s="7">
        <v>43.2</v>
      </c>
      <c r="I4" s="8">
        <v>44.3</v>
      </c>
      <c r="J4" s="7">
        <v>45.2</v>
      </c>
      <c r="K4" s="8">
        <v>47.1</v>
      </c>
      <c r="L4" s="7">
        <v>48.6</v>
      </c>
      <c r="M4" s="8">
        <v>49.1</v>
      </c>
      <c r="N4" s="7">
        <v>50.4</v>
      </c>
      <c r="O4" s="8">
        <v>51.2</v>
      </c>
      <c r="P4" s="7">
        <v>52.9</v>
      </c>
      <c r="Q4" s="8">
        <v>53.8</v>
      </c>
      <c r="R4" s="7">
        <v>54.6</v>
      </c>
      <c r="S4" s="8">
        <v>55.7</v>
      </c>
      <c r="T4" s="9">
        <v>56.5</v>
      </c>
      <c r="U4" t="s">
        <v>20</v>
      </c>
      <c r="V4" t="s">
        <v>20</v>
      </c>
      <c r="Z4">
        <v>2.08</v>
      </c>
      <c r="AA4">
        <v>37.44</v>
      </c>
      <c r="AB4">
        <v>40.89</v>
      </c>
      <c r="AC4">
        <v>44.09</v>
      </c>
      <c r="AD4">
        <v>47.63</v>
      </c>
      <c r="AE4">
        <v>48.88</v>
      </c>
      <c r="AF4">
        <v>49.97</v>
      </c>
      <c r="AG4">
        <v>51.05</v>
      </c>
      <c r="AH4">
        <v>52.03</v>
      </c>
      <c r="AI4">
        <v>52.95</v>
      </c>
      <c r="AJ4">
        <v>54.36</v>
      </c>
      <c r="AK4">
        <v>55.77</v>
      </c>
      <c r="AL4">
        <v>56.74</v>
      </c>
      <c r="AM4">
        <v>57.77</v>
      </c>
      <c r="AN4">
        <v>59.09</v>
      </c>
      <c r="AO4">
        <v>60.42</v>
      </c>
      <c r="AP4">
        <v>61.2</v>
      </c>
      <c r="AQ4">
        <v>62.52</v>
      </c>
      <c r="AR4">
        <v>64.81</v>
      </c>
      <c r="AS4">
        <v>66.34</v>
      </c>
    </row>
    <row r="5" spans="1:45">
      <c r="A5" s="6" t="s">
        <v>23</v>
      </c>
      <c r="B5" s="7">
        <v>30.3</v>
      </c>
      <c r="C5" s="8">
        <v>34.5</v>
      </c>
      <c r="D5" s="7">
        <v>37.799999999999997</v>
      </c>
      <c r="E5" s="8">
        <v>41.8</v>
      </c>
      <c r="F5" s="7">
        <v>43</v>
      </c>
      <c r="G5" s="8">
        <v>44.1</v>
      </c>
      <c r="H5" s="7">
        <v>45</v>
      </c>
      <c r="I5" s="8">
        <v>46.1</v>
      </c>
      <c r="J5" s="7">
        <v>46.9</v>
      </c>
      <c r="K5" s="8">
        <v>48.7</v>
      </c>
      <c r="L5" s="7">
        <v>50.2</v>
      </c>
      <c r="M5" s="8">
        <v>50.8</v>
      </c>
      <c r="N5" s="7">
        <v>52.1</v>
      </c>
      <c r="O5" s="8">
        <v>52.9</v>
      </c>
      <c r="P5" s="7">
        <v>54.6</v>
      </c>
      <c r="Q5" s="8">
        <v>55.4</v>
      </c>
      <c r="R5" s="7">
        <v>56.3</v>
      </c>
      <c r="S5" s="8">
        <v>57.7</v>
      </c>
      <c r="T5" s="9">
        <v>58.7</v>
      </c>
      <c r="U5" t="s">
        <v>20</v>
      </c>
      <c r="V5" t="s">
        <v>20</v>
      </c>
      <c r="Z5">
        <v>2.17</v>
      </c>
      <c r="AA5">
        <v>37.94</v>
      </c>
      <c r="AB5">
        <v>41.34</v>
      </c>
      <c r="AC5">
        <v>44.53</v>
      </c>
      <c r="AD5">
        <v>48.04</v>
      </c>
      <c r="AE5">
        <v>49.3</v>
      </c>
      <c r="AF5">
        <v>50.39</v>
      </c>
      <c r="AG5">
        <v>51.49</v>
      </c>
      <c r="AH5">
        <v>52.46</v>
      </c>
      <c r="AI5">
        <v>53.38</v>
      </c>
      <c r="AJ5">
        <v>54.77</v>
      </c>
      <c r="AK5">
        <v>56.18</v>
      </c>
      <c r="AL5">
        <v>57.17</v>
      </c>
      <c r="AM5">
        <v>58.19</v>
      </c>
      <c r="AN5">
        <v>59.54</v>
      </c>
      <c r="AO5">
        <v>60.85</v>
      </c>
      <c r="AP5">
        <v>61.63</v>
      </c>
      <c r="AQ5">
        <v>62.99</v>
      </c>
      <c r="AR5">
        <v>65.33</v>
      </c>
      <c r="AS5">
        <v>66.900000000000006</v>
      </c>
    </row>
    <row r="6" spans="1:45" ht="17" thickBot="1">
      <c r="A6" s="10" t="s">
        <v>24</v>
      </c>
      <c r="B6" s="11">
        <v>32.299999999999997</v>
      </c>
      <c r="C6" s="12">
        <v>36.299999999999997</v>
      </c>
      <c r="D6" s="11">
        <v>39.6</v>
      </c>
      <c r="E6" s="12">
        <v>43.4</v>
      </c>
      <c r="F6" s="11">
        <v>44.6</v>
      </c>
      <c r="G6" s="12">
        <v>45.8</v>
      </c>
      <c r="H6" s="11">
        <v>46.7</v>
      </c>
      <c r="I6" s="12">
        <v>47.7</v>
      </c>
      <c r="J6" s="11">
        <v>48.6</v>
      </c>
      <c r="K6" s="12">
        <v>50.3</v>
      </c>
      <c r="L6" s="11">
        <v>51.7</v>
      </c>
      <c r="M6" s="12">
        <v>52.5</v>
      </c>
      <c r="N6" s="11">
        <v>53.6</v>
      </c>
      <c r="O6" s="12">
        <v>54.6</v>
      </c>
      <c r="P6" s="11">
        <v>56.2</v>
      </c>
      <c r="Q6" s="12">
        <v>57</v>
      </c>
      <c r="R6" s="11">
        <v>58</v>
      </c>
      <c r="S6" s="12">
        <v>59.7</v>
      </c>
      <c r="T6" s="13">
        <v>60.8</v>
      </c>
      <c r="U6" t="s">
        <v>20</v>
      </c>
      <c r="V6" t="s">
        <v>20</v>
      </c>
      <c r="Z6">
        <v>2.25</v>
      </c>
      <c r="AA6">
        <v>38.44</v>
      </c>
      <c r="AB6">
        <v>41.78</v>
      </c>
      <c r="AC6">
        <v>44.97</v>
      </c>
      <c r="AD6">
        <v>48.45</v>
      </c>
      <c r="AE6">
        <v>49.71</v>
      </c>
      <c r="AF6">
        <v>50.8</v>
      </c>
      <c r="AG6">
        <v>51.92</v>
      </c>
      <c r="AH6">
        <v>52.88</v>
      </c>
      <c r="AI6">
        <v>53.81</v>
      </c>
      <c r="AJ6">
        <v>55.17</v>
      </c>
      <c r="AK6">
        <v>56.57</v>
      </c>
      <c r="AL6">
        <v>57.59</v>
      </c>
      <c r="AM6">
        <v>58.61</v>
      </c>
      <c r="AN6">
        <v>59.98</v>
      </c>
      <c r="AO6">
        <v>61.28</v>
      </c>
      <c r="AP6">
        <v>62.06</v>
      </c>
      <c r="AQ6">
        <v>63.45</v>
      </c>
      <c r="AR6">
        <v>65.849999999999994</v>
      </c>
      <c r="AS6">
        <v>67.45</v>
      </c>
    </row>
    <row r="7" spans="1:45">
      <c r="A7" s="6" t="s">
        <v>25</v>
      </c>
      <c r="B7" s="7">
        <v>34.200000000000003</v>
      </c>
      <c r="C7" s="8">
        <v>38</v>
      </c>
      <c r="D7" s="7">
        <v>41.3</v>
      </c>
      <c r="E7" s="8">
        <v>45</v>
      </c>
      <c r="F7" s="7">
        <v>46.2</v>
      </c>
      <c r="G7" s="8">
        <v>47.3</v>
      </c>
      <c r="H7" s="7">
        <v>48.3</v>
      </c>
      <c r="I7" s="8">
        <v>49.3</v>
      </c>
      <c r="J7" s="7">
        <v>50.2</v>
      </c>
      <c r="K7" s="8">
        <v>51.8</v>
      </c>
      <c r="L7" s="7">
        <v>53.2</v>
      </c>
      <c r="M7" s="8">
        <v>54.1</v>
      </c>
      <c r="N7" s="7">
        <v>55.2</v>
      </c>
      <c r="O7" s="8">
        <v>56.3</v>
      </c>
      <c r="P7" s="7">
        <v>57.7</v>
      </c>
      <c r="Q7" s="8">
        <v>58.5</v>
      </c>
      <c r="R7" s="7">
        <v>59.6</v>
      </c>
      <c r="S7" s="8">
        <v>61.6</v>
      </c>
      <c r="T7" s="9">
        <v>62.8</v>
      </c>
      <c r="U7" t="s">
        <v>20</v>
      </c>
      <c r="V7" t="s">
        <v>20</v>
      </c>
      <c r="Z7">
        <v>2.33</v>
      </c>
      <c r="AA7">
        <v>38.93</v>
      </c>
      <c r="AB7">
        <v>42.22</v>
      </c>
      <c r="AC7">
        <v>45.4</v>
      </c>
      <c r="AD7">
        <v>48.85</v>
      </c>
      <c r="AE7">
        <v>50.12</v>
      </c>
      <c r="AF7">
        <v>51.2</v>
      </c>
      <c r="AG7">
        <v>52.34</v>
      </c>
      <c r="AH7">
        <v>53.29</v>
      </c>
      <c r="AI7">
        <v>54.23</v>
      </c>
      <c r="AJ7">
        <v>55.57</v>
      </c>
      <c r="AK7">
        <v>56.97</v>
      </c>
      <c r="AL7">
        <v>58.01</v>
      </c>
      <c r="AM7">
        <v>59.02</v>
      </c>
      <c r="AN7">
        <v>60.42</v>
      </c>
      <c r="AO7">
        <v>61.7</v>
      </c>
      <c r="AP7">
        <v>62.49</v>
      </c>
      <c r="AQ7">
        <v>63.91</v>
      </c>
      <c r="AR7">
        <v>66.37</v>
      </c>
      <c r="AS7">
        <v>68.010000000000005</v>
      </c>
    </row>
    <row r="8" spans="1:45">
      <c r="A8" s="6" t="s">
        <v>22</v>
      </c>
      <c r="B8" s="7">
        <v>36.1</v>
      </c>
      <c r="C8" s="8">
        <v>39.700000000000003</v>
      </c>
      <c r="D8" s="7">
        <v>42.9</v>
      </c>
      <c r="E8" s="8">
        <v>46.5</v>
      </c>
      <c r="F8" s="7">
        <v>47.8</v>
      </c>
      <c r="G8" s="8">
        <v>48.9</v>
      </c>
      <c r="H8" s="7">
        <v>49.9</v>
      </c>
      <c r="I8" s="8">
        <v>50.9</v>
      </c>
      <c r="J8" s="7">
        <v>51.8</v>
      </c>
      <c r="K8" s="8">
        <v>53.3</v>
      </c>
      <c r="L8" s="7">
        <v>54.7</v>
      </c>
      <c r="M8" s="8">
        <v>55.6</v>
      </c>
      <c r="N8" s="7">
        <v>56.7</v>
      </c>
      <c r="O8" s="8">
        <v>57.9</v>
      </c>
      <c r="P8" s="7">
        <v>59.3</v>
      </c>
      <c r="Q8" s="8">
        <v>60.1</v>
      </c>
      <c r="R8" s="7">
        <v>61.3</v>
      </c>
      <c r="S8" s="8">
        <v>63.4</v>
      </c>
      <c r="T8" s="9">
        <v>64.8</v>
      </c>
      <c r="U8" t="s">
        <v>20</v>
      </c>
      <c r="V8" t="s">
        <v>20</v>
      </c>
      <c r="Z8">
        <v>2.42</v>
      </c>
      <c r="AA8">
        <v>39.409999999999997</v>
      </c>
      <c r="AB8">
        <v>42.64</v>
      </c>
      <c r="AC8">
        <v>45.82</v>
      </c>
      <c r="AD8">
        <v>49.24</v>
      </c>
      <c r="AE8">
        <v>50.52</v>
      </c>
      <c r="AF8">
        <v>51.6</v>
      </c>
      <c r="AG8">
        <v>52.76</v>
      </c>
      <c r="AH8">
        <v>53.7</v>
      </c>
      <c r="AI8">
        <v>54.65</v>
      </c>
      <c r="AJ8">
        <v>55.96</v>
      </c>
      <c r="AK8">
        <v>57.36</v>
      </c>
      <c r="AL8">
        <v>58.42</v>
      </c>
      <c r="AM8">
        <v>59.42</v>
      </c>
      <c r="AN8">
        <v>60.86</v>
      </c>
      <c r="AO8">
        <v>62.12</v>
      </c>
      <c r="AP8">
        <v>62.91</v>
      </c>
      <c r="AQ8">
        <v>64.37</v>
      </c>
      <c r="AR8">
        <v>66.88</v>
      </c>
      <c r="AS8">
        <v>68.56</v>
      </c>
    </row>
    <row r="9" spans="1:45">
      <c r="A9" s="6" t="s">
        <v>23</v>
      </c>
      <c r="B9" s="7">
        <v>37.799999999999997</v>
      </c>
      <c r="C9" s="8">
        <v>41.2</v>
      </c>
      <c r="D9" s="7">
        <v>44.4</v>
      </c>
      <c r="E9" s="8">
        <v>48</v>
      </c>
      <c r="F9" s="7">
        <v>49.2</v>
      </c>
      <c r="G9" s="8">
        <v>50.3</v>
      </c>
      <c r="H9" s="7">
        <v>51.4</v>
      </c>
      <c r="I9" s="8">
        <v>52.4</v>
      </c>
      <c r="J9" s="7">
        <v>53.3</v>
      </c>
      <c r="K9" s="8">
        <v>54.7</v>
      </c>
      <c r="L9" s="7">
        <v>56.1</v>
      </c>
      <c r="M9" s="8">
        <v>57.1</v>
      </c>
      <c r="N9" s="7">
        <v>58.1</v>
      </c>
      <c r="O9" s="8">
        <v>59.4</v>
      </c>
      <c r="P9" s="7">
        <v>60.8</v>
      </c>
      <c r="Q9" s="8">
        <v>61.5</v>
      </c>
      <c r="R9" s="7">
        <v>62.9</v>
      </c>
      <c r="S9" s="8">
        <v>65.2</v>
      </c>
      <c r="T9" s="9">
        <v>66.8</v>
      </c>
      <c r="U9" t="s">
        <v>20</v>
      </c>
      <c r="V9" t="s">
        <v>20</v>
      </c>
      <c r="Z9">
        <v>2.5</v>
      </c>
      <c r="AA9">
        <v>39.880000000000003</v>
      </c>
      <c r="AB9">
        <v>43.06</v>
      </c>
      <c r="AC9">
        <v>46.24</v>
      </c>
      <c r="AD9">
        <v>49.63</v>
      </c>
      <c r="AE9">
        <v>50.92</v>
      </c>
      <c r="AF9">
        <v>51.99</v>
      </c>
      <c r="AG9">
        <v>53.17</v>
      </c>
      <c r="AH9">
        <v>54.11</v>
      </c>
      <c r="AI9">
        <v>55.06</v>
      </c>
      <c r="AJ9">
        <v>56.35</v>
      </c>
      <c r="AK9">
        <v>57.75</v>
      </c>
      <c r="AL9">
        <v>58.83</v>
      </c>
      <c r="AM9">
        <v>59.83</v>
      </c>
      <c r="AN9">
        <v>61.29</v>
      </c>
      <c r="AO9">
        <v>62.54</v>
      </c>
      <c r="AP9">
        <v>63.33</v>
      </c>
      <c r="AQ9">
        <v>64.83</v>
      </c>
      <c r="AR9">
        <v>67.39</v>
      </c>
      <c r="AS9">
        <v>69.099999999999994</v>
      </c>
    </row>
    <row r="10" spans="1:45" ht="17" thickBot="1">
      <c r="A10" s="10" t="s">
        <v>24</v>
      </c>
      <c r="B10" s="11">
        <v>39.5</v>
      </c>
      <c r="C10" s="12">
        <v>42.7</v>
      </c>
      <c r="D10" s="11">
        <v>45.9</v>
      </c>
      <c r="E10" s="12">
        <v>49.3</v>
      </c>
      <c r="F10" s="11">
        <v>50.6</v>
      </c>
      <c r="G10" s="12">
        <v>51.7</v>
      </c>
      <c r="H10" s="11">
        <v>52.8</v>
      </c>
      <c r="I10" s="12">
        <v>53.8</v>
      </c>
      <c r="J10" s="11">
        <v>54.7</v>
      </c>
      <c r="K10" s="12">
        <v>56</v>
      </c>
      <c r="L10" s="11">
        <v>57.4</v>
      </c>
      <c r="M10" s="12">
        <v>58.5</v>
      </c>
      <c r="N10" s="11">
        <v>59.5</v>
      </c>
      <c r="O10" s="12">
        <v>61</v>
      </c>
      <c r="P10" s="11">
        <v>62.2</v>
      </c>
      <c r="Q10" s="12">
        <v>63</v>
      </c>
      <c r="R10" s="11">
        <v>64.5</v>
      </c>
      <c r="S10" s="12">
        <v>67</v>
      </c>
      <c r="T10" s="13">
        <v>68.7</v>
      </c>
      <c r="U10" t="s">
        <v>20</v>
      </c>
      <c r="V10" t="s">
        <v>20</v>
      </c>
      <c r="Z10">
        <v>2.58</v>
      </c>
      <c r="AA10">
        <v>40.340000000000003</v>
      </c>
      <c r="AB10">
        <v>43.48</v>
      </c>
      <c r="AC10">
        <v>46.66</v>
      </c>
      <c r="AD10">
        <v>50.01</v>
      </c>
      <c r="AE10">
        <v>51.31</v>
      </c>
      <c r="AF10">
        <v>52.38</v>
      </c>
      <c r="AG10">
        <v>53.58</v>
      </c>
      <c r="AH10">
        <v>54.51</v>
      </c>
      <c r="AI10">
        <v>55.47</v>
      </c>
      <c r="AJ10">
        <v>56.74</v>
      </c>
      <c r="AK10">
        <v>58.13</v>
      </c>
      <c r="AL10">
        <v>59.24</v>
      </c>
      <c r="AM10">
        <v>60.23</v>
      </c>
      <c r="AN10">
        <v>61.72</v>
      </c>
      <c r="AO10">
        <v>62.96</v>
      </c>
      <c r="AP10">
        <v>63.75</v>
      </c>
      <c r="AQ10">
        <v>65.28</v>
      </c>
      <c r="AR10">
        <v>67.900000000000006</v>
      </c>
      <c r="AS10">
        <v>69.64</v>
      </c>
    </row>
    <row r="11" spans="1:45">
      <c r="A11" s="6" t="s">
        <v>26</v>
      </c>
      <c r="B11" s="7">
        <v>41.1</v>
      </c>
      <c r="C11" s="8">
        <v>44.1</v>
      </c>
      <c r="D11" s="7">
        <v>47.3</v>
      </c>
      <c r="E11" s="8">
        <v>50.6</v>
      </c>
      <c r="F11" s="7">
        <v>51.9</v>
      </c>
      <c r="G11" s="8">
        <v>53</v>
      </c>
      <c r="H11" s="7">
        <v>54.2</v>
      </c>
      <c r="I11" s="8">
        <v>55.2</v>
      </c>
      <c r="J11" s="7">
        <v>56.1</v>
      </c>
      <c r="K11" s="8">
        <v>57.4</v>
      </c>
      <c r="L11" s="7">
        <v>58.7</v>
      </c>
      <c r="M11" s="8">
        <v>59.9</v>
      </c>
      <c r="N11" s="7">
        <v>60.9</v>
      </c>
      <c r="O11" s="8">
        <v>62.4</v>
      </c>
      <c r="P11" s="7">
        <v>63.6</v>
      </c>
      <c r="Q11" s="8">
        <v>64.400000000000006</v>
      </c>
      <c r="R11" s="7">
        <v>66</v>
      </c>
      <c r="S11" s="8">
        <v>68.7</v>
      </c>
      <c r="T11" s="9">
        <v>70.5</v>
      </c>
      <c r="U11" t="s">
        <v>20</v>
      </c>
      <c r="V11" t="s">
        <v>20</v>
      </c>
      <c r="Z11">
        <v>2.67</v>
      </c>
      <c r="AA11">
        <v>40.799999999999997</v>
      </c>
      <c r="AB11">
        <v>43.89</v>
      </c>
      <c r="AC11">
        <v>47.06</v>
      </c>
      <c r="AD11">
        <v>50.39</v>
      </c>
      <c r="AE11">
        <v>51.69</v>
      </c>
      <c r="AF11">
        <v>52.76</v>
      </c>
      <c r="AG11">
        <v>53.98</v>
      </c>
      <c r="AH11">
        <v>54.91</v>
      </c>
      <c r="AI11">
        <v>55.87</v>
      </c>
      <c r="AJ11">
        <v>57.12</v>
      </c>
      <c r="AK11">
        <v>58.51</v>
      </c>
      <c r="AL11">
        <v>59.64</v>
      </c>
      <c r="AM11">
        <v>60.63</v>
      </c>
      <c r="AN11">
        <v>62.15</v>
      </c>
      <c r="AO11">
        <v>63.37</v>
      </c>
      <c r="AP11">
        <v>64.17</v>
      </c>
      <c r="AQ11">
        <v>65.73</v>
      </c>
      <c r="AR11">
        <v>68.400000000000006</v>
      </c>
      <c r="AS11">
        <v>70.180000000000007</v>
      </c>
    </row>
    <row r="12" spans="1:45">
      <c r="A12" s="6" t="s">
        <v>22</v>
      </c>
      <c r="B12" s="7">
        <v>42.6</v>
      </c>
      <c r="C12" s="8">
        <v>45.5</v>
      </c>
      <c r="D12" s="7">
        <v>48.7</v>
      </c>
      <c r="E12" s="8">
        <v>51.9</v>
      </c>
      <c r="F12" s="7">
        <v>53.2</v>
      </c>
      <c r="G12" s="8">
        <v>54.3</v>
      </c>
      <c r="H12" s="7">
        <v>55.6</v>
      </c>
      <c r="I12" s="8">
        <v>56.5</v>
      </c>
      <c r="J12" s="7">
        <v>57.4</v>
      </c>
      <c r="K12" s="8">
        <v>58.6</v>
      </c>
      <c r="L12" s="7">
        <v>60</v>
      </c>
      <c r="M12" s="8">
        <v>61.2</v>
      </c>
      <c r="N12" s="7">
        <v>62.2</v>
      </c>
      <c r="O12" s="8">
        <v>63.8</v>
      </c>
      <c r="P12" s="7">
        <v>65</v>
      </c>
      <c r="Q12" s="8">
        <v>65.8</v>
      </c>
      <c r="R12" s="7">
        <v>67.5</v>
      </c>
      <c r="S12" s="8">
        <v>70.400000000000006</v>
      </c>
      <c r="T12" s="9">
        <v>72.3</v>
      </c>
      <c r="U12" t="s">
        <v>20</v>
      </c>
      <c r="V12" t="s">
        <v>20</v>
      </c>
      <c r="Z12">
        <v>2.75</v>
      </c>
      <c r="AA12">
        <v>41.25</v>
      </c>
      <c r="AB12">
        <v>44.29</v>
      </c>
      <c r="AC12">
        <v>47.46</v>
      </c>
      <c r="AD12">
        <v>50.76</v>
      </c>
      <c r="AE12">
        <v>52.07</v>
      </c>
      <c r="AF12">
        <v>53.14</v>
      </c>
      <c r="AG12">
        <v>54.38</v>
      </c>
      <c r="AH12">
        <v>55.3</v>
      </c>
      <c r="AI12">
        <v>56.27</v>
      </c>
      <c r="AJ12">
        <v>57.5</v>
      </c>
      <c r="AK12">
        <v>58.88</v>
      </c>
      <c r="AL12">
        <v>60.04</v>
      </c>
      <c r="AM12">
        <v>61.02</v>
      </c>
      <c r="AN12">
        <v>62.57</v>
      </c>
      <c r="AO12">
        <v>63.78</v>
      </c>
      <c r="AP12">
        <v>64.59</v>
      </c>
      <c r="AQ12">
        <v>66.180000000000007</v>
      </c>
      <c r="AR12">
        <v>68.900000000000006</v>
      </c>
      <c r="AS12">
        <v>70.709999999999994</v>
      </c>
    </row>
    <row r="13" spans="1:45">
      <c r="A13" s="6" t="s">
        <v>23</v>
      </c>
      <c r="B13" s="7">
        <v>44</v>
      </c>
      <c r="C13" s="8">
        <v>46.7</v>
      </c>
      <c r="D13" s="7">
        <v>49.9</v>
      </c>
      <c r="E13" s="8">
        <v>53</v>
      </c>
      <c r="F13" s="7">
        <v>54.4</v>
      </c>
      <c r="G13" s="8">
        <v>55.4</v>
      </c>
      <c r="H13" s="7">
        <v>56.8</v>
      </c>
      <c r="I13" s="8">
        <v>57.7</v>
      </c>
      <c r="J13" s="7">
        <v>58.7</v>
      </c>
      <c r="K13" s="8">
        <v>59.8</v>
      </c>
      <c r="L13" s="7">
        <v>61.2</v>
      </c>
      <c r="M13" s="8">
        <v>62.5</v>
      </c>
      <c r="N13" s="7">
        <v>63.5</v>
      </c>
      <c r="O13" s="8">
        <v>65.2</v>
      </c>
      <c r="P13" s="7">
        <v>66.400000000000006</v>
      </c>
      <c r="Q13" s="8">
        <v>67.2</v>
      </c>
      <c r="R13" s="7">
        <v>69</v>
      </c>
      <c r="S13" s="8">
        <v>72</v>
      </c>
      <c r="T13" s="9">
        <v>74.099999999999994</v>
      </c>
      <c r="U13" t="s">
        <v>20</v>
      </c>
      <c r="V13" t="s">
        <v>20</v>
      </c>
      <c r="Z13">
        <v>2.83</v>
      </c>
      <c r="AA13">
        <v>41.69</v>
      </c>
      <c r="AB13">
        <v>44.68</v>
      </c>
      <c r="AC13">
        <v>47.86</v>
      </c>
      <c r="AD13">
        <v>51.13</v>
      </c>
      <c r="AE13">
        <v>52.44</v>
      </c>
      <c r="AF13">
        <v>53.51</v>
      </c>
      <c r="AG13">
        <v>54.77</v>
      </c>
      <c r="AH13">
        <v>55.68</v>
      </c>
      <c r="AI13">
        <v>56.66</v>
      </c>
      <c r="AJ13">
        <v>57.87</v>
      </c>
      <c r="AK13">
        <v>59.25</v>
      </c>
      <c r="AL13">
        <v>60.43</v>
      </c>
      <c r="AM13">
        <v>61.41</v>
      </c>
      <c r="AN13">
        <v>62.98</v>
      </c>
      <c r="AO13">
        <v>64.19</v>
      </c>
      <c r="AP13">
        <v>65</v>
      </c>
      <c r="AQ13">
        <v>66.62</v>
      </c>
      <c r="AR13">
        <v>69.39</v>
      </c>
      <c r="AS13">
        <v>71.239999999999995</v>
      </c>
    </row>
    <row r="14" spans="1:45" ht="17" thickBot="1">
      <c r="A14" s="10" t="s">
        <v>24</v>
      </c>
      <c r="B14" s="11">
        <v>45.3</v>
      </c>
      <c r="C14" s="12">
        <v>47.9</v>
      </c>
      <c r="D14" s="11">
        <v>51.1</v>
      </c>
      <c r="E14" s="12">
        <v>54.1</v>
      </c>
      <c r="F14" s="11">
        <v>55.5</v>
      </c>
      <c r="G14" s="12">
        <v>56.6</v>
      </c>
      <c r="H14" s="11">
        <v>58</v>
      </c>
      <c r="I14" s="12">
        <v>58.9</v>
      </c>
      <c r="J14" s="11">
        <v>59.9</v>
      </c>
      <c r="K14" s="12">
        <v>61</v>
      </c>
      <c r="L14" s="11">
        <v>62.4</v>
      </c>
      <c r="M14" s="12">
        <v>63.7</v>
      </c>
      <c r="N14" s="11">
        <v>64.7</v>
      </c>
      <c r="O14" s="12">
        <v>66.5</v>
      </c>
      <c r="P14" s="11">
        <v>67.7</v>
      </c>
      <c r="Q14" s="12">
        <v>68.599999999999994</v>
      </c>
      <c r="R14" s="11">
        <v>70.5</v>
      </c>
      <c r="S14" s="12">
        <v>73.599999999999994</v>
      </c>
      <c r="T14" s="13">
        <v>75.7</v>
      </c>
      <c r="U14" t="s">
        <v>20</v>
      </c>
      <c r="V14" t="s">
        <v>20</v>
      </c>
      <c r="Z14">
        <v>2.92</v>
      </c>
      <c r="AA14">
        <v>42.13</v>
      </c>
      <c r="AB14">
        <v>45.07</v>
      </c>
      <c r="AC14">
        <v>48.25</v>
      </c>
      <c r="AD14">
        <v>51.49</v>
      </c>
      <c r="AE14">
        <v>52.81</v>
      </c>
      <c r="AF14">
        <v>53.88</v>
      </c>
      <c r="AG14">
        <v>55.15</v>
      </c>
      <c r="AH14">
        <v>56.06</v>
      </c>
      <c r="AI14">
        <v>57.04</v>
      </c>
      <c r="AJ14">
        <v>58.24</v>
      </c>
      <c r="AK14">
        <v>59.62</v>
      </c>
      <c r="AL14">
        <v>60.82</v>
      </c>
      <c r="AM14">
        <v>61.8</v>
      </c>
      <c r="AN14">
        <v>63.4</v>
      </c>
      <c r="AO14">
        <v>64.59</v>
      </c>
      <c r="AP14">
        <v>65.41</v>
      </c>
      <c r="AQ14">
        <v>67.06</v>
      </c>
      <c r="AR14">
        <v>69.88</v>
      </c>
      <c r="AS14">
        <v>71.760000000000005</v>
      </c>
    </row>
    <row r="15" spans="1:45">
      <c r="A15" s="6" t="s">
        <v>27</v>
      </c>
      <c r="B15" s="7">
        <v>46.5</v>
      </c>
      <c r="C15" s="8">
        <v>49</v>
      </c>
      <c r="D15" s="7">
        <v>52.2</v>
      </c>
      <c r="E15" s="8">
        <v>55.2</v>
      </c>
      <c r="F15" s="7">
        <v>56.6</v>
      </c>
      <c r="G15" s="8">
        <v>57.6</v>
      </c>
      <c r="H15" s="7">
        <v>59.1</v>
      </c>
      <c r="I15" s="8">
        <v>60</v>
      </c>
      <c r="J15" s="7">
        <v>61.1</v>
      </c>
      <c r="K15" s="8">
        <v>62.1</v>
      </c>
      <c r="L15" s="7">
        <v>63.5</v>
      </c>
      <c r="M15" s="8">
        <v>64.900000000000006</v>
      </c>
      <c r="N15" s="7">
        <v>65.900000000000006</v>
      </c>
      <c r="O15" s="8">
        <v>67.8</v>
      </c>
      <c r="P15" s="7">
        <v>68.900000000000006</v>
      </c>
      <c r="Q15" s="8">
        <v>69.900000000000006</v>
      </c>
      <c r="R15" s="7">
        <v>71.900000000000006</v>
      </c>
      <c r="S15" s="8">
        <v>75.2</v>
      </c>
      <c r="T15" s="9">
        <v>77.400000000000006</v>
      </c>
      <c r="U15" t="s">
        <v>20</v>
      </c>
      <c r="V15" t="s">
        <v>20</v>
      </c>
      <c r="Z15">
        <v>3</v>
      </c>
      <c r="AA15">
        <v>42.56</v>
      </c>
      <c r="AB15">
        <v>45.45</v>
      </c>
      <c r="AC15">
        <v>48.63</v>
      </c>
      <c r="AD15">
        <v>51.84</v>
      </c>
      <c r="AE15">
        <v>53.17</v>
      </c>
      <c r="AF15">
        <v>54.24</v>
      </c>
      <c r="AG15">
        <v>55.53</v>
      </c>
      <c r="AH15">
        <v>56.44</v>
      </c>
      <c r="AI15">
        <v>57.43</v>
      </c>
      <c r="AJ15">
        <v>58.6</v>
      </c>
      <c r="AK15">
        <v>59.98</v>
      </c>
      <c r="AL15">
        <v>61.2</v>
      </c>
      <c r="AM15">
        <v>62.18</v>
      </c>
      <c r="AN15">
        <v>63.8</v>
      </c>
      <c r="AO15">
        <v>64.989999999999995</v>
      </c>
      <c r="AP15">
        <v>65.819999999999993</v>
      </c>
      <c r="AQ15">
        <v>67.5</v>
      </c>
      <c r="AR15">
        <v>70.37</v>
      </c>
      <c r="AS15">
        <v>72.28</v>
      </c>
    </row>
    <row r="16" spans="1:45">
      <c r="A16" s="6" t="s">
        <v>22</v>
      </c>
      <c r="B16" s="7">
        <v>47.7</v>
      </c>
      <c r="C16" s="8">
        <v>50</v>
      </c>
      <c r="D16" s="7">
        <v>53.3</v>
      </c>
      <c r="E16" s="8">
        <v>56.1</v>
      </c>
      <c r="F16" s="7">
        <v>57.6</v>
      </c>
      <c r="G16" s="8">
        <v>58.6</v>
      </c>
      <c r="H16" s="7">
        <v>60.2</v>
      </c>
      <c r="I16" s="8">
        <v>61.1</v>
      </c>
      <c r="J16" s="7">
        <v>62.2</v>
      </c>
      <c r="K16" s="8">
        <v>63.2</v>
      </c>
      <c r="L16" s="7">
        <v>64.5</v>
      </c>
      <c r="M16" s="8">
        <v>66</v>
      </c>
      <c r="N16" s="7">
        <v>67.099999999999994</v>
      </c>
      <c r="O16" s="8">
        <v>69</v>
      </c>
      <c r="P16" s="7">
        <v>70.2</v>
      </c>
      <c r="Q16" s="8">
        <v>71.2</v>
      </c>
      <c r="R16" s="7">
        <v>73.3</v>
      </c>
      <c r="S16" s="8">
        <v>76.7</v>
      </c>
      <c r="T16" s="9">
        <v>79</v>
      </c>
      <c r="U16" t="s">
        <v>20</v>
      </c>
      <c r="V16" t="s">
        <v>20</v>
      </c>
      <c r="Z16">
        <v>3.08</v>
      </c>
      <c r="AA16">
        <v>42.98</v>
      </c>
      <c r="AB16">
        <v>45.83</v>
      </c>
      <c r="AC16">
        <v>49.01</v>
      </c>
      <c r="AD16">
        <v>52.19</v>
      </c>
      <c r="AE16">
        <v>53.53</v>
      </c>
      <c r="AF16">
        <v>54.59</v>
      </c>
      <c r="AG16">
        <v>55.91</v>
      </c>
      <c r="AH16">
        <v>56.8</v>
      </c>
      <c r="AI16">
        <v>57.8</v>
      </c>
      <c r="AJ16">
        <v>58.96</v>
      </c>
      <c r="AK16">
        <v>60.33</v>
      </c>
      <c r="AL16">
        <v>61.58</v>
      </c>
      <c r="AM16">
        <v>62.56</v>
      </c>
      <c r="AN16">
        <v>64.209999999999994</v>
      </c>
      <c r="AO16">
        <v>65.39</v>
      </c>
      <c r="AP16">
        <v>66.22</v>
      </c>
      <c r="AQ16">
        <v>67.94</v>
      </c>
      <c r="AR16">
        <v>70.849999999999994</v>
      </c>
      <c r="AS16">
        <v>72.790000000000006</v>
      </c>
    </row>
    <row r="17" spans="1:45">
      <c r="A17" s="6" t="s">
        <v>23</v>
      </c>
      <c r="B17" s="7">
        <v>48.8</v>
      </c>
      <c r="C17" s="8">
        <v>51</v>
      </c>
      <c r="D17" s="7">
        <v>54.3</v>
      </c>
      <c r="E17" s="8">
        <v>57</v>
      </c>
      <c r="F17" s="7">
        <v>58.5</v>
      </c>
      <c r="G17" s="8">
        <v>59.6</v>
      </c>
      <c r="H17" s="7">
        <v>61.2</v>
      </c>
      <c r="I17" s="8">
        <v>62.1</v>
      </c>
      <c r="J17" s="7">
        <v>63.2</v>
      </c>
      <c r="K17" s="8">
        <v>64.2</v>
      </c>
      <c r="L17" s="7">
        <v>65.5</v>
      </c>
      <c r="M17" s="8">
        <v>67.099999999999994</v>
      </c>
      <c r="N17" s="7">
        <v>68.2</v>
      </c>
      <c r="O17" s="8">
        <v>70.2</v>
      </c>
      <c r="P17" s="7">
        <v>71.400000000000006</v>
      </c>
      <c r="Q17" s="8">
        <v>72.5</v>
      </c>
      <c r="R17" s="7">
        <v>74.7</v>
      </c>
      <c r="S17" s="8">
        <v>78.2</v>
      </c>
      <c r="T17" s="9">
        <v>80.5</v>
      </c>
      <c r="U17" t="s">
        <v>20</v>
      </c>
      <c r="V17" t="s">
        <v>20</v>
      </c>
      <c r="Z17">
        <v>3.17</v>
      </c>
      <c r="AA17">
        <v>43.39</v>
      </c>
      <c r="AB17">
        <v>46.2</v>
      </c>
      <c r="AC17">
        <v>49.38</v>
      </c>
      <c r="AD17">
        <v>52.53</v>
      </c>
      <c r="AE17">
        <v>53.88</v>
      </c>
      <c r="AF17">
        <v>54.94</v>
      </c>
      <c r="AG17">
        <v>56.28</v>
      </c>
      <c r="AH17">
        <v>57.17</v>
      </c>
      <c r="AI17">
        <v>58.18</v>
      </c>
      <c r="AJ17">
        <v>59.32</v>
      </c>
      <c r="AK17">
        <v>60.69</v>
      </c>
      <c r="AL17">
        <v>61.95</v>
      </c>
      <c r="AM17">
        <v>62.93</v>
      </c>
      <c r="AN17">
        <v>64.61</v>
      </c>
      <c r="AO17">
        <v>65.78</v>
      </c>
      <c r="AP17">
        <v>66.63</v>
      </c>
      <c r="AQ17">
        <v>68.37</v>
      </c>
      <c r="AR17">
        <v>71.34</v>
      </c>
      <c r="AS17">
        <v>73.3</v>
      </c>
    </row>
    <row r="18" spans="1:45" ht="17" thickBot="1">
      <c r="A18" s="10" t="s">
        <v>24</v>
      </c>
      <c r="B18" s="11">
        <v>49.7</v>
      </c>
      <c r="C18" s="12">
        <v>51.8</v>
      </c>
      <c r="D18" s="11">
        <v>55.2</v>
      </c>
      <c r="E18" s="12">
        <v>57.9</v>
      </c>
      <c r="F18" s="11">
        <v>59.4</v>
      </c>
      <c r="G18" s="12">
        <v>60.5</v>
      </c>
      <c r="H18" s="11">
        <v>62.2</v>
      </c>
      <c r="I18" s="12">
        <v>63</v>
      </c>
      <c r="J18" s="11">
        <v>64.2</v>
      </c>
      <c r="K18" s="12">
        <v>65.099999999999994</v>
      </c>
      <c r="L18" s="11">
        <v>66.5</v>
      </c>
      <c r="M18" s="12">
        <v>68.099999999999994</v>
      </c>
      <c r="N18" s="11">
        <v>69.3</v>
      </c>
      <c r="O18" s="12">
        <v>71.3</v>
      </c>
      <c r="P18" s="11">
        <v>72.5</v>
      </c>
      <c r="Q18" s="12">
        <v>73.7</v>
      </c>
      <c r="R18" s="11">
        <v>76</v>
      </c>
      <c r="S18" s="12">
        <v>79.599999999999994</v>
      </c>
      <c r="T18" s="13">
        <v>82</v>
      </c>
      <c r="U18" t="s">
        <v>20</v>
      </c>
      <c r="V18" t="s">
        <v>20</v>
      </c>
      <c r="Z18">
        <v>3.25</v>
      </c>
      <c r="AA18">
        <v>43.8</v>
      </c>
      <c r="AB18">
        <v>46.56</v>
      </c>
      <c r="AC18">
        <v>49.74</v>
      </c>
      <c r="AD18">
        <v>52.87</v>
      </c>
      <c r="AE18">
        <v>54.22</v>
      </c>
      <c r="AF18">
        <v>55.28</v>
      </c>
      <c r="AG18">
        <v>56.64</v>
      </c>
      <c r="AH18">
        <v>57.53</v>
      </c>
      <c r="AI18">
        <v>58.54</v>
      </c>
      <c r="AJ18">
        <v>59.67</v>
      </c>
      <c r="AK18">
        <v>61.04</v>
      </c>
      <c r="AL18">
        <v>62.32</v>
      </c>
      <c r="AM18">
        <v>63.31</v>
      </c>
      <c r="AN18">
        <v>65</v>
      </c>
      <c r="AO18">
        <v>66.17</v>
      </c>
      <c r="AP18">
        <v>67.03</v>
      </c>
      <c r="AQ18">
        <v>68.81</v>
      </c>
      <c r="AR18">
        <v>71.81</v>
      </c>
      <c r="AS18">
        <v>73.81</v>
      </c>
    </row>
    <row r="19" spans="1:45">
      <c r="A19" s="6" t="s">
        <v>28</v>
      </c>
      <c r="B19" s="7">
        <v>50.6</v>
      </c>
      <c r="C19" s="8">
        <v>52.6</v>
      </c>
      <c r="D19" s="7">
        <v>56</v>
      </c>
      <c r="E19" s="8">
        <v>58.6</v>
      </c>
      <c r="F19" s="7">
        <v>60.2</v>
      </c>
      <c r="G19" s="8">
        <v>61.3</v>
      </c>
      <c r="H19" s="7">
        <v>63</v>
      </c>
      <c r="I19" s="8">
        <v>63.9</v>
      </c>
      <c r="J19" s="7">
        <v>65.099999999999994</v>
      </c>
      <c r="K19" s="8">
        <v>66.099999999999994</v>
      </c>
      <c r="L19" s="7">
        <v>67.400000000000006</v>
      </c>
      <c r="M19" s="8">
        <v>69.099999999999994</v>
      </c>
      <c r="N19" s="7">
        <v>70.3</v>
      </c>
      <c r="O19" s="8">
        <v>72.400000000000006</v>
      </c>
      <c r="P19" s="7">
        <v>73.599999999999994</v>
      </c>
      <c r="Q19" s="8">
        <v>74.900000000000006</v>
      </c>
      <c r="R19" s="7">
        <v>77.3</v>
      </c>
      <c r="S19" s="8">
        <v>81</v>
      </c>
      <c r="T19" s="9">
        <v>83.4</v>
      </c>
      <c r="U19" t="s">
        <v>20</v>
      </c>
      <c r="V19" t="s">
        <v>20</v>
      </c>
      <c r="Z19">
        <v>3.33</v>
      </c>
      <c r="AA19">
        <v>44.19</v>
      </c>
      <c r="AB19">
        <v>46.91</v>
      </c>
      <c r="AC19">
        <v>50.1</v>
      </c>
      <c r="AD19">
        <v>53.2</v>
      </c>
      <c r="AE19">
        <v>54.56</v>
      </c>
      <c r="AF19">
        <v>55.62</v>
      </c>
      <c r="AG19">
        <v>57</v>
      </c>
      <c r="AH19">
        <v>57.88</v>
      </c>
      <c r="AI19">
        <v>58.9</v>
      </c>
      <c r="AJ19">
        <v>60.02</v>
      </c>
      <c r="AK19">
        <v>61.38</v>
      </c>
      <c r="AL19">
        <v>62.69</v>
      </c>
      <c r="AM19">
        <v>63.68</v>
      </c>
      <c r="AN19">
        <v>65.400000000000006</v>
      </c>
      <c r="AO19">
        <v>66.56</v>
      </c>
      <c r="AP19">
        <v>67.430000000000007</v>
      </c>
      <c r="AQ19">
        <v>69.239999999999995</v>
      </c>
      <c r="AR19">
        <v>72.28</v>
      </c>
      <c r="AS19">
        <v>74.31</v>
      </c>
    </row>
    <row r="20" spans="1:45">
      <c r="A20" s="6" t="s">
        <v>22</v>
      </c>
      <c r="B20" s="7">
        <v>51.4</v>
      </c>
      <c r="C20" s="8">
        <v>53.3</v>
      </c>
      <c r="D20" s="7">
        <v>56.8</v>
      </c>
      <c r="E20" s="8">
        <v>59.3</v>
      </c>
      <c r="F20" s="7">
        <v>60.9</v>
      </c>
      <c r="G20" s="8">
        <v>62</v>
      </c>
      <c r="H20" s="7">
        <v>63.9</v>
      </c>
      <c r="I20" s="8">
        <v>64.7</v>
      </c>
      <c r="J20" s="7">
        <v>66</v>
      </c>
      <c r="K20" s="8">
        <v>66.900000000000006</v>
      </c>
      <c r="L20" s="7">
        <v>68.3</v>
      </c>
      <c r="M20" s="8">
        <v>70</v>
      </c>
      <c r="N20" s="7">
        <v>71.3</v>
      </c>
      <c r="O20" s="8">
        <v>73.400000000000006</v>
      </c>
      <c r="P20" s="7">
        <v>74.7</v>
      </c>
      <c r="Q20" s="8">
        <v>76.099999999999994</v>
      </c>
      <c r="R20" s="7">
        <v>78.599999999999994</v>
      </c>
      <c r="S20" s="8">
        <v>82.3</v>
      </c>
      <c r="T20" s="9">
        <v>84.8</v>
      </c>
      <c r="U20" t="s">
        <v>20</v>
      </c>
      <c r="V20" t="s">
        <v>20</v>
      </c>
      <c r="Z20">
        <v>3.42</v>
      </c>
      <c r="AA20">
        <v>44.59</v>
      </c>
      <c r="AB20">
        <v>47.26</v>
      </c>
      <c r="AC20">
        <v>50.45</v>
      </c>
      <c r="AD20">
        <v>53.53</v>
      </c>
      <c r="AE20">
        <v>54.9</v>
      </c>
      <c r="AF20">
        <v>55.96</v>
      </c>
      <c r="AG20">
        <v>57.35</v>
      </c>
      <c r="AH20">
        <v>58.23</v>
      </c>
      <c r="AI20">
        <v>59.26</v>
      </c>
      <c r="AJ20">
        <v>60.36</v>
      </c>
      <c r="AK20">
        <v>61.72</v>
      </c>
      <c r="AL20">
        <v>63.05</v>
      </c>
      <c r="AM20">
        <v>64.040000000000006</v>
      </c>
      <c r="AN20">
        <v>65.78</v>
      </c>
      <c r="AO20">
        <v>66.94</v>
      </c>
      <c r="AP20">
        <v>67.819999999999993</v>
      </c>
      <c r="AQ20">
        <v>69.66</v>
      </c>
      <c r="AR20">
        <v>72.75</v>
      </c>
      <c r="AS20">
        <v>74.81</v>
      </c>
    </row>
    <row r="21" spans="1:45">
      <c r="A21" s="6" t="s">
        <v>23</v>
      </c>
      <c r="B21" s="7">
        <v>52.1</v>
      </c>
      <c r="C21" s="8">
        <v>54</v>
      </c>
      <c r="D21" s="7">
        <v>57.5</v>
      </c>
      <c r="E21" s="8">
        <v>60</v>
      </c>
      <c r="F21" s="7">
        <v>61.6</v>
      </c>
      <c r="G21" s="8">
        <v>62.7</v>
      </c>
      <c r="H21" s="7">
        <v>64.599999999999994</v>
      </c>
      <c r="I21" s="8">
        <v>65.5</v>
      </c>
      <c r="J21" s="7">
        <v>66.8</v>
      </c>
      <c r="K21" s="8">
        <v>67.7</v>
      </c>
      <c r="L21" s="7">
        <v>69.099999999999994</v>
      </c>
      <c r="M21" s="8">
        <v>70.900000000000006</v>
      </c>
      <c r="N21" s="7">
        <v>72.3</v>
      </c>
      <c r="O21" s="8">
        <v>74.400000000000006</v>
      </c>
      <c r="P21" s="7">
        <v>75.8</v>
      </c>
      <c r="Q21" s="8">
        <v>77.3</v>
      </c>
      <c r="R21" s="7">
        <v>79.8</v>
      </c>
      <c r="S21" s="8">
        <v>83.6</v>
      </c>
      <c r="T21" s="9">
        <v>86.2</v>
      </c>
      <c r="U21" t="s">
        <v>20</v>
      </c>
      <c r="V21" t="s">
        <v>20</v>
      </c>
      <c r="Z21">
        <v>3.5</v>
      </c>
      <c r="AA21">
        <v>44.97</v>
      </c>
      <c r="AB21">
        <v>47.6</v>
      </c>
      <c r="AC21">
        <v>50.8</v>
      </c>
      <c r="AD21">
        <v>53.85</v>
      </c>
      <c r="AE21">
        <v>55.22</v>
      </c>
      <c r="AF21">
        <v>56.28</v>
      </c>
      <c r="AG21">
        <v>57.7</v>
      </c>
      <c r="AH21">
        <v>58.58</v>
      </c>
      <c r="AI21">
        <v>59.61</v>
      </c>
      <c r="AJ21">
        <v>60.7</v>
      </c>
      <c r="AK21">
        <v>62.06</v>
      </c>
      <c r="AL21">
        <v>63.41</v>
      </c>
      <c r="AM21">
        <v>64.400000000000006</v>
      </c>
      <c r="AN21">
        <v>66.17</v>
      </c>
      <c r="AO21">
        <v>67.319999999999993</v>
      </c>
      <c r="AP21">
        <v>68.22</v>
      </c>
      <c r="AQ21">
        <v>70.09</v>
      </c>
      <c r="AR21">
        <v>73.22</v>
      </c>
      <c r="AS21">
        <v>75.3</v>
      </c>
    </row>
    <row r="22" spans="1:45" ht="17" thickBot="1">
      <c r="A22" s="10" t="s">
        <v>24</v>
      </c>
      <c r="B22" s="11">
        <v>52.8</v>
      </c>
      <c r="C22" s="12">
        <v>54.5</v>
      </c>
      <c r="D22" s="11">
        <v>58.1</v>
      </c>
      <c r="E22" s="12">
        <v>60.6</v>
      </c>
      <c r="F22" s="11">
        <v>62.2</v>
      </c>
      <c r="G22" s="12">
        <v>63.3</v>
      </c>
      <c r="H22" s="11">
        <v>65.3</v>
      </c>
      <c r="I22" s="12">
        <v>66.2</v>
      </c>
      <c r="J22" s="11">
        <v>67.5</v>
      </c>
      <c r="K22" s="12">
        <v>68.5</v>
      </c>
      <c r="L22" s="11">
        <v>69.900000000000006</v>
      </c>
      <c r="M22" s="12">
        <v>71.7</v>
      </c>
      <c r="N22" s="11">
        <v>73.2</v>
      </c>
      <c r="O22" s="12">
        <v>75.3</v>
      </c>
      <c r="P22" s="11">
        <v>76.8</v>
      </c>
      <c r="Q22" s="12">
        <v>78.400000000000006</v>
      </c>
      <c r="R22" s="11">
        <v>81.099999999999994</v>
      </c>
      <c r="S22" s="12">
        <v>84.9</v>
      </c>
      <c r="T22" s="13">
        <v>87.4</v>
      </c>
      <c r="U22" t="s">
        <v>20</v>
      </c>
      <c r="V22" t="s">
        <v>20</v>
      </c>
      <c r="Z22">
        <v>3.58</v>
      </c>
      <c r="AA22">
        <v>45.35</v>
      </c>
      <c r="AB22">
        <v>47.94</v>
      </c>
      <c r="AC22">
        <v>51.14</v>
      </c>
      <c r="AD22">
        <v>54.16</v>
      </c>
      <c r="AE22">
        <v>55.55</v>
      </c>
      <c r="AF22">
        <v>56.61</v>
      </c>
      <c r="AG22">
        <v>58.04</v>
      </c>
      <c r="AH22">
        <v>58.91</v>
      </c>
      <c r="AI22">
        <v>59.96</v>
      </c>
      <c r="AJ22">
        <v>61.03</v>
      </c>
      <c r="AK22">
        <v>62.39</v>
      </c>
      <c r="AL22">
        <v>63.76</v>
      </c>
      <c r="AM22">
        <v>64.760000000000005</v>
      </c>
      <c r="AN22">
        <v>66.55</v>
      </c>
      <c r="AO22">
        <v>67.7</v>
      </c>
      <c r="AP22">
        <v>68.61</v>
      </c>
      <c r="AQ22">
        <v>70.510000000000005</v>
      </c>
      <c r="AR22">
        <v>73.680000000000007</v>
      </c>
      <c r="AS22">
        <v>75.790000000000006</v>
      </c>
    </row>
    <row r="23" spans="1:45">
      <c r="A23" s="6" t="s">
        <v>29</v>
      </c>
      <c r="B23" s="7">
        <v>53.3</v>
      </c>
      <c r="C23" s="8">
        <v>55</v>
      </c>
      <c r="D23" s="7">
        <v>58.7</v>
      </c>
      <c r="E23" s="8">
        <v>61.1</v>
      </c>
      <c r="F23" s="7">
        <v>62.7</v>
      </c>
      <c r="G23" s="8">
        <v>63.9</v>
      </c>
      <c r="H23" s="7">
        <v>65.900000000000006</v>
      </c>
      <c r="I23" s="8">
        <v>66.8</v>
      </c>
      <c r="J23" s="7">
        <v>68.2</v>
      </c>
      <c r="K23" s="8">
        <v>69.2</v>
      </c>
      <c r="L23" s="7">
        <v>70.599999999999994</v>
      </c>
      <c r="M23" s="8">
        <v>72.5</v>
      </c>
      <c r="N23" s="7">
        <v>74.099999999999994</v>
      </c>
      <c r="O23" s="8">
        <v>76.2</v>
      </c>
      <c r="P23" s="7">
        <v>77.8</v>
      </c>
      <c r="Q23" s="8">
        <v>79.5</v>
      </c>
      <c r="R23" s="7">
        <v>82.2</v>
      </c>
      <c r="S23" s="8">
        <v>86.1</v>
      </c>
      <c r="T23" s="9">
        <v>88.7</v>
      </c>
      <c r="U23" t="s">
        <v>20</v>
      </c>
      <c r="V23" t="s">
        <v>20</v>
      </c>
      <c r="Z23">
        <v>3.67</v>
      </c>
      <c r="AA23">
        <v>45.72</v>
      </c>
      <c r="AB23">
        <v>48.27</v>
      </c>
      <c r="AC23">
        <v>51.48</v>
      </c>
      <c r="AD23">
        <v>54.47</v>
      </c>
      <c r="AE23">
        <v>55.86</v>
      </c>
      <c r="AF23">
        <v>56.92</v>
      </c>
      <c r="AG23">
        <v>58.38</v>
      </c>
      <c r="AH23">
        <v>59.25</v>
      </c>
      <c r="AI23">
        <v>60.3</v>
      </c>
      <c r="AJ23">
        <v>61.36</v>
      </c>
      <c r="AK23">
        <v>62.72</v>
      </c>
      <c r="AL23">
        <v>64.11</v>
      </c>
      <c r="AM23">
        <v>65.12</v>
      </c>
      <c r="AN23">
        <v>66.92</v>
      </c>
      <c r="AO23">
        <v>68.069999999999993</v>
      </c>
      <c r="AP23">
        <v>69</v>
      </c>
      <c r="AQ23">
        <v>70.930000000000007</v>
      </c>
      <c r="AR23">
        <v>74.14</v>
      </c>
      <c r="AS23">
        <v>76.27</v>
      </c>
    </row>
    <row r="24" spans="1:45">
      <c r="A24" s="6" t="s">
        <v>22</v>
      </c>
      <c r="B24" s="7">
        <v>53.8</v>
      </c>
      <c r="C24" s="8">
        <v>55.4</v>
      </c>
      <c r="D24" s="7">
        <v>59.2</v>
      </c>
      <c r="E24" s="8">
        <v>61.5</v>
      </c>
      <c r="F24" s="7">
        <v>63.2</v>
      </c>
      <c r="G24" s="8">
        <v>64.400000000000006</v>
      </c>
      <c r="H24" s="7">
        <v>66.5</v>
      </c>
      <c r="I24" s="8">
        <v>67.400000000000006</v>
      </c>
      <c r="J24" s="7">
        <v>68.900000000000006</v>
      </c>
      <c r="K24" s="8">
        <v>69.8</v>
      </c>
      <c r="L24" s="7">
        <v>71.3</v>
      </c>
      <c r="M24" s="8">
        <v>73.2</v>
      </c>
      <c r="N24" s="7">
        <v>74.900000000000006</v>
      </c>
      <c r="O24" s="8">
        <v>77</v>
      </c>
      <c r="P24" s="7">
        <v>78.7</v>
      </c>
      <c r="Q24" s="8">
        <v>80.599999999999994</v>
      </c>
      <c r="R24" s="7">
        <v>83.4</v>
      </c>
      <c r="S24" s="8">
        <v>87.3</v>
      </c>
      <c r="T24" s="9">
        <v>89.9</v>
      </c>
      <c r="U24" t="s">
        <v>20</v>
      </c>
      <c r="V24" t="s">
        <v>20</v>
      </c>
      <c r="Z24">
        <v>3.75</v>
      </c>
      <c r="AA24">
        <v>46.08</v>
      </c>
      <c r="AB24">
        <v>48.59</v>
      </c>
      <c r="AC24">
        <v>51.8</v>
      </c>
      <c r="AD24">
        <v>54.77</v>
      </c>
      <c r="AE24">
        <v>56.17</v>
      </c>
      <c r="AF24">
        <v>57.24</v>
      </c>
      <c r="AG24">
        <v>58.71</v>
      </c>
      <c r="AH24">
        <v>59.58</v>
      </c>
      <c r="AI24">
        <v>60.64</v>
      </c>
      <c r="AJ24">
        <v>61.69</v>
      </c>
      <c r="AK24">
        <v>63.05</v>
      </c>
      <c r="AL24">
        <v>64.459999999999994</v>
      </c>
      <c r="AM24">
        <v>65.47</v>
      </c>
      <c r="AN24">
        <v>67.290000000000006</v>
      </c>
      <c r="AO24">
        <v>68.44</v>
      </c>
      <c r="AP24">
        <v>69.39</v>
      </c>
      <c r="AQ24">
        <v>71.349999999999994</v>
      </c>
      <c r="AR24">
        <v>74.599999999999994</v>
      </c>
      <c r="AS24">
        <v>76.75</v>
      </c>
    </row>
    <row r="25" spans="1:45">
      <c r="A25" s="6" t="s">
        <v>23</v>
      </c>
      <c r="B25" s="7">
        <v>54.1</v>
      </c>
      <c r="C25" s="8">
        <v>55.7</v>
      </c>
      <c r="D25" s="7">
        <v>59.6</v>
      </c>
      <c r="E25" s="8">
        <v>61.9</v>
      </c>
      <c r="F25" s="7">
        <v>63.6</v>
      </c>
      <c r="G25" s="8">
        <v>64.8</v>
      </c>
      <c r="H25" s="7">
        <v>67</v>
      </c>
      <c r="I25" s="8">
        <v>67.900000000000006</v>
      </c>
      <c r="J25" s="7">
        <v>69.400000000000006</v>
      </c>
      <c r="K25" s="8">
        <v>70.400000000000006</v>
      </c>
      <c r="L25" s="7">
        <v>71.900000000000006</v>
      </c>
      <c r="M25" s="8">
        <v>73.900000000000006</v>
      </c>
      <c r="N25" s="7">
        <v>75.7</v>
      </c>
      <c r="O25" s="8">
        <v>77.8</v>
      </c>
      <c r="P25" s="7">
        <v>79.599999999999994</v>
      </c>
      <c r="Q25" s="8">
        <v>81.7</v>
      </c>
      <c r="R25" s="7">
        <v>84.5</v>
      </c>
      <c r="S25" s="8">
        <v>88.4</v>
      </c>
      <c r="T25" s="9">
        <v>91</v>
      </c>
      <c r="U25" t="s">
        <v>20</v>
      </c>
      <c r="V25" t="s">
        <v>20</v>
      </c>
      <c r="Z25">
        <v>3.83</v>
      </c>
      <c r="AA25">
        <v>46.43</v>
      </c>
      <c r="AB25">
        <v>48.9</v>
      </c>
      <c r="AC25">
        <v>52.13</v>
      </c>
      <c r="AD25">
        <v>55.07</v>
      </c>
      <c r="AE25">
        <v>56.48</v>
      </c>
      <c r="AF25">
        <v>57.54</v>
      </c>
      <c r="AG25">
        <v>59.04</v>
      </c>
      <c r="AH25">
        <v>59.9</v>
      </c>
      <c r="AI25">
        <v>60.97</v>
      </c>
      <c r="AJ25">
        <v>62.01</v>
      </c>
      <c r="AK25">
        <v>63.37</v>
      </c>
      <c r="AL25">
        <v>64.8</v>
      </c>
      <c r="AM25">
        <v>65.819999999999993</v>
      </c>
      <c r="AN25">
        <v>67.66</v>
      </c>
      <c r="AO25">
        <v>68.81</v>
      </c>
      <c r="AP25">
        <v>69.77</v>
      </c>
      <c r="AQ25">
        <v>71.760000000000005</v>
      </c>
      <c r="AR25">
        <v>75.05</v>
      </c>
      <c r="AS25">
        <v>77.23</v>
      </c>
    </row>
    <row r="26" spans="1:45" ht="17" thickBot="1">
      <c r="A26" s="10" t="s">
        <v>24</v>
      </c>
      <c r="B26" s="11">
        <v>54.4</v>
      </c>
      <c r="C26" s="12">
        <v>55.9</v>
      </c>
      <c r="D26" s="11">
        <v>59.9</v>
      </c>
      <c r="E26" s="12">
        <v>62.2</v>
      </c>
      <c r="F26" s="11">
        <v>64</v>
      </c>
      <c r="G26" s="12">
        <v>65.099999999999994</v>
      </c>
      <c r="H26" s="11">
        <v>67.400000000000006</v>
      </c>
      <c r="I26" s="12">
        <v>68.400000000000006</v>
      </c>
      <c r="J26" s="11">
        <v>69.900000000000006</v>
      </c>
      <c r="K26" s="12">
        <v>71</v>
      </c>
      <c r="L26" s="11">
        <v>72.5</v>
      </c>
      <c r="M26" s="12">
        <v>74.5</v>
      </c>
      <c r="N26" s="11">
        <v>76.400000000000006</v>
      </c>
      <c r="O26" s="12">
        <v>78.599999999999994</v>
      </c>
      <c r="P26" s="11">
        <v>80.400000000000006</v>
      </c>
      <c r="Q26" s="12">
        <v>82.7</v>
      </c>
      <c r="R26" s="11">
        <v>85.6</v>
      </c>
      <c r="S26" s="12">
        <v>89.5</v>
      </c>
      <c r="T26" s="13">
        <v>92.1</v>
      </c>
      <c r="U26" t="s">
        <v>20</v>
      </c>
      <c r="V26" t="s">
        <v>20</v>
      </c>
      <c r="Z26">
        <v>3.92</v>
      </c>
      <c r="AA26">
        <v>46.78</v>
      </c>
      <c r="AB26">
        <v>49.21</v>
      </c>
      <c r="AC26">
        <v>52.44</v>
      </c>
      <c r="AD26">
        <v>55.36</v>
      </c>
      <c r="AE26">
        <v>56.78</v>
      </c>
      <c r="AF26">
        <v>57.84</v>
      </c>
      <c r="AG26">
        <v>59.36</v>
      </c>
      <c r="AH26">
        <v>60.22</v>
      </c>
      <c r="AI26">
        <v>61.3</v>
      </c>
      <c r="AJ26">
        <v>62.32</v>
      </c>
      <c r="AK26">
        <v>63.68</v>
      </c>
      <c r="AL26">
        <v>65.13</v>
      </c>
      <c r="AM26">
        <v>66.16</v>
      </c>
      <c r="AN26">
        <v>68.02</v>
      </c>
      <c r="AO26">
        <v>69.180000000000007</v>
      </c>
      <c r="AP26">
        <v>70.150000000000006</v>
      </c>
      <c r="AQ26">
        <v>72.17</v>
      </c>
      <c r="AR26">
        <v>75.489999999999995</v>
      </c>
      <c r="AS26">
        <v>77.7</v>
      </c>
    </row>
    <row r="27" spans="1:45">
      <c r="A27" s="6" t="s">
        <v>30</v>
      </c>
      <c r="B27" s="7">
        <v>54.6</v>
      </c>
      <c r="C27" s="8">
        <v>56.1</v>
      </c>
      <c r="D27" s="7">
        <v>60.2</v>
      </c>
      <c r="E27" s="8">
        <v>62.4</v>
      </c>
      <c r="F27" s="7">
        <v>64.2</v>
      </c>
      <c r="G27" s="8">
        <v>65.400000000000006</v>
      </c>
      <c r="H27" s="7">
        <v>67.8</v>
      </c>
      <c r="I27" s="8">
        <v>68.8</v>
      </c>
      <c r="J27" s="7">
        <v>70.400000000000006</v>
      </c>
      <c r="K27" s="8">
        <v>71.5</v>
      </c>
      <c r="L27" s="7">
        <v>73</v>
      </c>
      <c r="M27" s="8">
        <v>75.099999999999994</v>
      </c>
      <c r="N27" s="7">
        <v>77.099999999999994</v>
      </c>
      <c r="O27" s="8">
        <v>79.3</v>
      </c>
      <c r="P27" s="7">
        <v>81.3</v>
      </c>
      <c r="Q27" s="8">
        <v>83.7</v>
      </c>
      <c r="R27" s="7">
        <v>86.7</v>
      </c>
      <c r="S27" s="8">
        <v>90.6</v>
      </c>
      <c r="T27" s="9">
        <v>93.1</v>
      </c>
      <c r="U27" t="s">
        <v>20</v>
      </c>
      <c r="V27" t="s">
        <v>20</v>
      </c>
      <c r="Z27">
        <v>4</v>
      </c>
      <c r="AA27">
        <v>47.12</v>
      </c>
      <c r="AB27">
        <v>49.51</v>
      </c>
      <c r="AC27">
        <v>52.75</v>
      </c>
      <c r="AD27">
        <v>55.65</v>
      </c>
      <c r="AE27">
        <v>57.08</v>
      </c>
      <c r="AF27">
        <v>58.14</v>
      </c>
      <c r="AG27">
        <v>59.67</v>
      </c>
      <c r="AH27">
        <v>60.53</v>
      </c>
      <c r="AI27">
        <v>61.62</v>
      </c>
      <c r="AJ27">
        <v>62.64</v>
      </c>
      <c r="AK27">
        <v>63.99</v>
      </c>
      <c r="AL27">
        <v>65.459999999999994</v>
      </c>
      <c r="AM27">
        <v>66.5</v>
      </c>
      <c r="AN27">
        <v>68.38</v>
      </c>
      <c r="AO27">
        <v>69.540000000000006</v>
      </c>
      <c r="AP27">
        <v>70.53</v>
      </c>
      <c r="AQ27">
        <v>72.58</v>
      </c>
      <c r="AR27">
        <v>75.94</v>
      </c>
      <c r="AS27">
        <v>78.16</v>
      </c>
    </row>
    <row r="28" spans="1:45">
      <c r="A28" s="6" t="s">
        <v>22</v>
      </c>
      <c r="B28" s="7">
        <v>54.7</v>
      </c>
      <c r="C28" s="8">
        <v>56.2</v>
      </c>
      <c r="D28" s="7">
        <v>60.4</v>
      </c>
      <c r="E28" s="8">
        <v>62.6</v>
      </c>
      <c r="F28" s="7">
        <v>64.5</v>
      </c>
      <c r="G28" s="8">
        <v>65.7</v>
      </c>
      <c r="H28" s="7">
        <v>68.099999999999994</v>
      </c>
      <c r="I28" s="8">
        <v>69.099999999999994</v>
      </c>
      <c r="J28" s="7">
        <v>70.8</v>
      </c>
      <c r="K28" s="8">
        <v>71.900000000000006</v>
      </c>
      <c r="L28" s="7">
        <v>73.5</v>
      </c>
      <c r="M28" s="8">
        <v>75.599999999999994</v>
      </c>
      <c r="N28" s="7">
        <v>77.8</v>
      </c>
      <c r="O28" s="8">
        <v>79.900000000000006</v>
      </c>
      <c r="P28" s="7">
        <v>82.1</v>
      </c>
      <c r="Q28" s="8">
        <v>84.7</v>
      </c>
      <c r="R28" s="7">
        <v>87.7</v>
      </c>
      <c r="S28" s="8">
        <v>91.6</v>
      </c>
      <c r="T28" s="9">
        <v>94.1</v>
      </c>
      <c r="U28" t="s">
        <v>20</v>
      </c>
      <c r="V28" t="s">
        <v>20</v>
      </c>
      <c r="Z28">
        <v>4.08</v>
      </c>
      <c r="AA28">
        <v>47.45</v>
      </c>
      <c r="AB28">
        <v>49.81</v>
      </c>
      <c r="AC28">
        <v>53.06</v>
      </c>
      <c r="AD28">
        <v>55.93</v>
      </c>
      <c r="AE28">
        <v>57.36</v>
      </c>
      <c r="AF28">
        <v>58.43</v>
      </c>
      <c r="AG28">
        <v>59.98</v>
      </c>
      <c r="AH28">
        <v>60.84</v>
      </c>
      <c r="AI28">
        <v>61.94</v>
      </c>
      <c r="AJ28">
        <v>62.94</v>
      </c>
      <c r="AK28">
        <v>64.3</v>
      </c>
      <c r="AL28">
        <v>65.790000000000006</v>
      </c>
      <c r="AM28">
        <v>66.84</v>
      </c>
      <c r="AN28">
        <v>68.739999999999995</v>
      </c>
      <c r="AO28">
        <v>69.900000000000006</v>
      </c>
      <c r="AP28">
        <v>70.91</v>
      </c>
      <c r="AQ28">
        <v>72.989999999999995</v>
      </c>
      <c r="AR28">
        <v>76.38</v>
      </c>
      <c r="AS28">
        <v>78.63</v>
      </c>
    </row>
    <row r="29" spans="1:45">
      <c r="A29" s="6" t="s">
        <v>23</v>
      </c>
      <c r="B29" s="7">
        <v>54.8</v>
      </c>
      <c r="C29" s="8">
        <v>56.2</v>
      </c>
      <c r="D29" s="7">
        <v>60.5</v>
      </c>
      <c r="E29" s="8">
        <v>62.7</v>
      </c>
      <c r="F29" s="7">
        <v>64.599999999999994</v>
      </c>
      <c r="G29" s="8">
        <v>65.900000000000006</v>
      </c>
      <c r="H29" s="7">
        <v>68.3</v>
      </c>
      <c r="I29" s="8">
        <v>69.400000000000006</v>
      </c>
      <c r="J29" s="7">
        <v>71.099999999999994</v>
      </c>
      <c r="K29" s="8">
        <v>72.3</v>
      </c>
      <c r="L29" s="7">
        <v>73.900000000000006</v>
      </c>
      <c r="M29" s="8">
        <v>76.099999999999994</v>
      </c>
      <c r="N29" s="7">
        <v>78.400000000000006</v>
      </c>
      <c r="O29" s="8">
        <v>80.5</v>
      </c>
      <c r="P29" s="7">
        <v>82.8</v>
      </c>
      <c r="Q29" s="8">
        <v>85.6</v>
      </c>
      <c r="R29" s="7">
        <v>88.7</v>
      </c>
      <c r="S29" s="8">
        <v>92.5</v>
      </c>
      <c r="T29" s="9">
        <v>95</v>
      </c>
      <c r="U29" t="s">
        <v>20</v>
      </c>
      <c r="V29" t="s">
        <v>20</v>
      </c>
      <c r="Z29">
        <v>4.17</v>
      </c>
      <c r="AA29">
        <v>47.77</v>
      </c>
      <c r="AB29">
        <v>50.1</v>
      </c>
      <c r="AC29">
        <v>53.36</v>
      </c>
      <c r="AD29">
        <v>56.21</v>
      </c>
      <c r="AE29">
        <v>57.65</v>
      </c>
      <c r="AF29">
        <v>58.71</v>
      </c>
      <c r="AG29">
        <v>60.28</v>
      </c>
      <c r="AH29">
        <v>61.14</v>
      </c>
      <c r="AI29">
        <v>62.25</v>
      </c>
      <c r="AJ29">
        <v>63.25</v>
      </c>
      <c r="AK29">
        <v>64.599999999999994</v>
      </c>
      <c r="AL29">
        <v>66.11</v>
      </c>
      <c r="AM29">
        <v>67.17</v>
      </c>
      <c r="AN29">
        <v>69.09</v>
      </c>
      <c r="AO29">
        <v>70.25</v>
      </c>
      <c r="AP29">
        <v>71.290000000000006</v>
      </c>
      <c r="AQ29">
        <v>73.39</v>
      </c>
      <c r="AR29">
        <v>76.819999999999993</v>
      </c>
      <c r="AS29">
        <v>79.08</v>
      </c>
    </row>
    <row r="30" spans="1:45" ht="17" thickBot="1">
      <c r="A30" s="10" t="s">
        <v>24</v>
      </c>
      <c r="B30" s="11">
        <v>54.7</v>
      </c>
      <c r="C30" s="12">
        <v>56.1</v>
      </c>
      <c r="D30" s="11">
        <v>60.6</v>
      </c>
      <c r="E30" s="12">
        <v>62.7</v>
      </c>
      <c r="F30" s="11">
        <v>64.7</v>
      </c>
      <c r="G30" s="12">
        <v>66</v>
      </c>
      <c r="H30" s="11">
        <v>68.5</v>
      </c>
      <c r="I30" s="12">
        <v>69.599999999999994</v>
      </c>
      <c r="J30" s="11">
        <v>71.400000000000006</v>
      </c>
      <c r="K30" s="12">
        <v>72.7</v>
      </c>
      <c r="L30" s="11">
        <v>74.3</v>
      </c>
      <c r="M30" s="12">
        <v>76.5</v>
      </c>
      <c r="N30" s="11">
        <v>79</v>
      </c>
      <c r="O30" s="12">
        <v>81</v>
      </c>
      <c r="P30" s="11">
        <v>83.5</v>
      </c>
      <c r="Q30" s="12">
        <v>86.5</v>
      </c>
      <c r="R30" s="11">
        <v>89.7</v>
      </c>
      <c r="S30" s="12">
        <v>93.5</v>
      </c>
      <c r="T30" s="13">
        <v>95.9</v>
      </c>
      <c r="U30" t="s">
        <v>20</v>
      </c>
      <c r="V30" t="s">
        <v>20</v>
      </c>
      <c r="Z30">
        <v>4.25</v>
      </c>
      <c r="AA30">
        <v>48.09</v>
      </c>
      <c r="AB30">
        <v>50.38</v>
      </c>
      <c r="AC30">
        <v>53.65</v>
      </c>
      <c r="AD30">
        <v>56.47</v>
      </c>
      <c r="AE30">
        <v>57.93</v>
      </c>
      <c r="AF30">
        <v>58.99</v>
      </c>
      <c r="AG30">
        <v>60.58</v>
      </c>
      <c r="AH30">
        <v>61.44</v>
      </c>
      <c r="AI30">
        <v>62.56</v>
      </c>
      <c r="AJ30">
        <v>63.55</v>
      </c>
      <c r="AK30">
        <v>64.900000000000006</v>
      </c>
      <c r="AL30">
        <v>66.430000000000007</v>
      </c>
      <c r="AM30">
        <v>67.5</v>
      </c>
      <c r="AN30">
        <v>69.44</v>
      </c>
      <c r="AO30">
        <v>70.599999999999994</v>
      </c>
      <c r="AP30">
        <v>71.66</v>
      </c>
      <c r="AQ30">
        <v>73.790000000000006</v>
      </c>
      <c r="AR30">
        <v>77.25</v>
      </c>
      <c r="AS30">
        <v>79.540000000000006</v>
      </c>
    </row>
    <row r="31" spans="1:45">
      <c r="A31" s="6" t="s">
        <v>31</v>
      </c>
      <c r="B31" s="7">
        <v>54.5</v>
      </c>
      <c r="C31" s="8">
        <v>56</v>
      </c>
      <c r="D31" s="7">
        <v>60.6</v>
      </c>
      <c r="E31" s="8">
        <v>62.7</v>
      </c>
      <c r="F31" s="7">
        <v>64.7</v>
      </c>
      <c r="G31" s="8">
        <v>66</v>
      </c>
      <c r="H31" s="7">
        <v>68.599999999999994</v>
      </c>
      <c r="I31" s="8">
        <v>69.8</v>
      </c>
      <c r="J31" s="7">
        <v>71.7</v>
      </c>
      <c r="K31" s="8">
        <v>73</v>
      </c>
      <c r="L31" s="7">
        <v>74.599999999999994</v>
      </c>
      <c r="M31" s="8">
        <v>76.8</v>
      </c>
      <c r="N31" s="7">
        <v>79.599999999999994</v>
      </c>
      <c r="O31" s="8">
        <v>81.5</v>
      </c>
      <c r="P31" s="7">
        <v>84.2</v>
      </c>
      <c r="Q31" s="8">
        <v>87.4</v>
      </c>
      <c r="R31" s="7">
        <v>90.7</v>
      </c>
      <c r="S31" s="8">
        <v>94.3</v>
      </c>
      <c r="T31" s="9">
        <v>96.7</v>
      </c>
      <c r="U31" t="s">
        <v>20</v>
      </c>
      <c r="V31" t="s">
        <v>20</v>
      </c>
      <c r="Z31">
        <v>4.33</v>
      </c>
      <c r="AA31">
        <v>48.4</v>
      </c>
      <c r="AB31">
        <v>50.66</v>
      </c>
      <c r="AC31">
        <v>53.94</v>
      </c>
      <c r="AD31">
        <v>56.74</v>
      </c>
      <c r="AE31">
        <v>58.2</v>
      </c>
      <c r="AF31">
        <v>59.26</v>
      </c>
      <c r="AG31">
        <v>60.88</v>
      </c>
      <c r="AH31">
        <v>61.73</v>
      </c>
      <c r="AI31">
        <v>62.86</v>
      </c>
      <c r="AJ31">
        <v>63.84</v>
      </c>
      <c r="AK31">
        <v>65.2</v>
      </c>
      <c r="AL31">
        <v>66.75</v>
      </c>
      <c r="AM31">
        <v>67.83</v>
      </c>
      <c r="AN31">
        <v>69.78</v>
      </c>
      <c r="AO31">
        <v>70.95</v>
      </c>
      <c r="AP31">
        <v>72.03</v>
      </c>
      <c r="AQ31">
        <v>74.19</v>
      </c>
      <c r="AR31">
        <v>77.680000000000007</v>
      </c>
      <c r="AS31">
        <v>79.989999999999995</v>
      </c>
    </row>
    <row r="32" spans="1:45">
      <c r="A32" s="6" t="s">
        <v>22</v>
      </c>
      <c r="B32" s="7">
        <v>54.3</v>
      </c>
      <c r="C32" s="8">
        <v>55.7</v>
      </c>
      <c r="D32" s="7">
        <v>60.5</v>
      </c>
      <c r="E32" s="8">
        <v>62.6</v>
      </c>
      <c r="F32" s="7">
        <v>64.599999999999994</v>
      </c>
      <c r="G32" s="8">
        <v>66</v>
      </c>
      <c r="H32" s="7">
        <v>68.7</v>
      </c>
      <c r="I32" s="8">
        <v>69.900000000000006</v>
      </c>
      <c r="J32" s="7">
        <v>71.8</v>
      </c>
      <c r="K32" s="8">
        <v>73.2</v>
      </c>
      <c r="L32" s="7">
        <v>74.900000000000006</v>
      </c>
      <c r="M32" s="8">
        <v>77.099999999999994</v>
      </c>
      <c r="N32" s="7">
        <v>80.099999999999994</v>
      </c>
      <c r="O32" s="8">
        <v>82</v>
      </c>
      <c r="P32" s="7">
        <v>84.8</v>
      </c>
      <c r="Q32" s="8">
        <v>88.3</v>
      </c>
      <c r="R32" s="7">
        <v>91.6</v>
      </c>
      <c r="S32" s="8">
        <v>95.2</v>
      </c>
      <c r="T32" s="9">
        <v>97.5</v>
      </c>
      <c r="U32" t="s">
        <v>20</v>
      </c>
      <c r="V32" t="s">
        <v>20</v>
      </c>
      <c r="Z32">
        <v>4.42</v>
      </c>
      <c r="AA32">
        <v>48.7</v>
      </c>
      <c r="AB32">
        <v>50.92</v>
      </c>
      <c r="AC32">
        <v>54.22</v>
      </c>
      <c r="AD32">
        <v>57</v>
      </c>
      <c r="AE32">
        <v>58.47</v>
      </c>
      <c r="AF32">
        <v>59.53</v>
      </c>
      <c r="AG32">
        <v>61.16</v>
      </c>
      <c r="AH32">
        <v>62.02</v>
      </c>
      <c r="AI32">
        <v>63.16</v>
      </c>
      <c r="AJ32">
        <v>64.13</v>
      </c>
      <c r="AK32">
        <v>65.489999999999995</v>
      </c>
      <c r="AL32">
        <v>67.06</v>
      </c>
      <c r="AM32">
        <v>68.150000000000006</v>
      </c>
      <c r="AN32">
        <v>70.12</v>
      </c>
      <c r="AO32">
        <v>71.3</v>
      </c>
      <c r="AP32">
        <v>72.400000000000006</v>
      </c>
      <c r="AQ32">
        <v>74.59</v>
      </c>
      <c r="AR32">
        <v>78.11</v>
      </c>
      <c r="AS32">
        <v>80.430000000000007</v>
      </c>
    </row>
    <row r="33" spans="1:45">
      <c r="A33" s="6" t="s">
        <v>23</v>
      </c>
      <c r="B33" s="7">
        <v>54</v>
      </c>
      <c r="C33" s="8">
        <v>55.4</v>
      </c>
      <c r="D33" s="7">
        <v>60.4</v>
      </c>
      <c r="E33" s="8">
        <v>62.4</v>
      </c>
      <c r="F33" s="7">
        <v>64.5</v>
      </c>
      <c r="G33" s="8">
        <v>65.900000000000006</v>
      </c>
      <c r="H33" s="7">
        <v>68.599999999999994</v>
      </c>
      <c r="I33" s="8">
        <v>69.900000000000006</v>
      </c>
      <c r="J33" s="7">
        <v>71.900000000000006</v>
      </c>
      <c r="K33" s="8">
        <v>73.400000000000006</v>
      </c>
      <c r="L33" s="7">
        <v>75.099999999999994</v>
      </c>
      <c r="M33" s="8">
        <v>77.400000000000006</v>
      </c>
      <c r="N33" s="7">
        <v>80.5</v>
      </c>
      <c r="O33" s="8">
        <v>82.4</v>
      </c>
      <c r="P33" s="7">
        <v>85.4</v>
      </c>
      <c r="Q33" s="8">
        <v>89.1</v>
      </c>
      <c r="R33" s="7">
        <v>92.5</v>
      </c>
      <c r="S33" s="8">
        <v>96</v>
      </c>
      <c r="T33" s="9">
        <v>98.2</v>
      </c>
      <c r="U33" t="s">
        <v>20</v>
      </c>
      <c r="V33" t="s">
        <v>20</v>
      </c>
      <c r="Z33">
        <v>4.5</v>
      </c>
      <c r="AA33">
        <v>49</v>
      </c>
      <c r="AB33">
        <v>51.19</v>
      </c>
      <c r="AC33">
        <v>54.49</v>
      </c>
      <c r="AD33">
        <v>57.25</v>
      </c>
      <c r="AE33">
        <v>58.73</v>
      </c>
      <c r="AF33">
        <v>59.79</v>
      </c>
      <c r="AG33">
        <v>61.45</v>
      </c>
      <c r="AH33">
        <v>62.3</v>
      </c>
      <c r="AI33">
        <v>63.46</v>
      </c>
      <c r="AJ33">
        <v>64.42</v>
      </c>
      <c r="AK33">
        <v>65.78</v>
      </c>
      <c r="AL33">
        <v>67.36</v>
      </c>
      <c r="AM33">
        <v>68.47</v>
      </c>
      <c r="AN33">
        <v>70.45</v>
      </c>
      <c r="AO33">
        <v>71.64</v>
      </c>
      <c r="AP33">
        <v>72.77</v>
      </c>
      <c r="AQ33">
        <v>74.98</v>
      </c>
      <c r="AR33">
        <v>78.53</v>
      </c>
      <c r="AS33">
        <v>80.87</v>
      </c>
    </row>
    <row r="34" spans="1:45" ht="17" thickBot="1">
      <c r="A34" s="10" t="s">
        <v>24</v>
      </c>
      <c r="B34" s="11">
        <v>53.6</v>
      </c>
      <c r="C34" s="12">
        <v>55</v>
      </c>
      <c r="D34" s="11">
        <v>60.1</v>
      </c>
      <c r="E34" s="12">
        <v>62.2</v>
      </c>
      <c r="F34" s="11">
        <v>64.3</v>
      </c>
      <c r="G34" s="12">
        <v>65.8</v>
      </c>
      <c r="H34" s="11">
        <v>68.599999999999994</v>
      </c>
      <c r="I34" s="12">
        <v>69.900000000000006</v>
      </c>
      <c r="J34" s="11">
        <v>72</v>
      </c>
      <c r="K34" s="12">
        <v>73.599999999999994</v>
      </c>
      <c r="L34" s="11">
        <v>75.3</v>
      </c>
      <c r="M34" s="12">
        <v>77.599999999999994</v>
      </c>
      <c r="N34" s="11">
        <v>80.900000000000006</v>
      </c>
      <c r="O34" s="12">
        <v>82.7</v>
      </c>
      <c r="P34" s="11">
        <v>86</v>
      </c>
      <c r="Q34" s="12">
        <v>89.9</v>
      </c>
      <c r="R34" s="11">
        <v>93.3</v>
      </c>
      <c r="S34" s="12">
        <v>96.7</v>
      </c>
      <c r="T34" s="13">
        <v>98.9</v>
      </c>
      <c r="U34" t="s">
        <v>20</v>
      </c>
      <c r="V34" t="s">
        <v>20</v>
      </c>
      <c r="Z34">
        <v>4.58</v>
      </c>
      <c r="AA34">
        <v>49.29</v>
      </c>
      <c r="AB34">
        <v>51.44</v>
      </c>
      <c r="AC34">
        <v>54.76</v>
      </c>
      <c r="AD34">
        <v>57.49</v>
      </c>
      <c r="AE34">
        <v>58.98</v>
      </c>
      <c r="AF34">
        <v>60.05</v>
      </c>
      <c r="AG34">
        <v>61.72</v>
      </c>
      <c r="AH34">
        <v>62.58</v>
      </c>
      <c r="AI34">
        <v>63.74</v>
      </c>
      <c r="AJ34">
        <v>64.7</v>
      </c>
      <c r="AK34">
        <v>66.06</v>
      </c>
      <c r="AL34">
        <v>67.66</v>
      </c>
      <c r="AM34">
        <v>68.790000000000006</v>
      </c>
      <c r="AN34">
        <v>70.78</v>
      </c>
      <c r="AO34">
        <v>71.98</v>
      </c>
      <c r="AP34">
        <v>73.13</v>
      </c>
      <c r="AQ34">
        <v>75.38</v>
      </c>
      <c r="AR34">
        <v>78.95</v>
      </c>
      <c r="AS34">
        <v>81.31</v>
      </c>
    </row>
    <row r="35" spans="1:45">
      <c r="A35" s="6" t="s">
        <v>32</v>
      </c>
      <c r="B35" s="7">
        <v>53.1</v>
      </c>
      <c r="C35" s="8">
        <v>54.6</v>
      </c>
      <c r="D35" s="7">
        <v>59.8</v>
      </c>
      <c r="E35" s="8">
        <v>61.9</v>
      </c>
      <c r="F35" s="7">
        <v>64.099999999999994</v>
      </c>
      <c r="G35" s="8">
        <v>65.5</v>
      </c>
      <c r="H35" s="7">
        <v>68.400000000000006</v>
      </c>
      <c r="I35" s="8">
        <v>69.8</v>
      </c>
      <c r="J35" s="7">
        <v>72</v>
      </c>
      <c r="K35" s="8">
        <v>73.7</v>
      </c>
      <c r="L35" s="7">
        <v>75.5</v>
      </c>
      <c r="M35" s="8">
        <v>77.8</v>
      </c>
      <c r="N35" s="7">
        <v>81.3</v>
      </c>
      <c r="O35" s="8">
        <v>83</v>
      </c>
      <c r="P35" s="7">
        <v>86.5</v>
      </c>
      <c r="Q35" s="8">
        <v>90.7</v>
      </c>
      <c r="R35" s="7">
        <v>94.2</v>
      </c>
      <c r="S35" s="8">
        <v>97.4</v>
      </c>
      <c r="T35" s="9">
        <v>99.5</v>
      </c>
      <c r="U35" t="s">
        <v>20</v>
      </c>
      <c r="V35" t="s">
        <v>20</v>
      </c>
      <c r="Z35">
        <v>4.67</v>
      </c>
      <c r="AA35">
        <v>49.57</v>
      </c>
      <c r="AB35">
        <v>51.69</v>
      </c>
      <c r="AC35">
        <v>55.02</v>
      </c>
      <c r="AD35">
        <v>57.73</v>
      </c>
      <c r="AE35">
        <v>59.23</v>
      </c>
      <c r="AF35">
        <v>60.3</v>
      </c>
      <c r="AG35">
        <v>62</v>
      </c>
      <c r="AH35">
        <v>62.85</v>
      </c>
      <c r="AI35">
        <v>64.03</v>
      </c>
      <c r="AJ35">
        <v>64.98</v>
      </c>
      <c r="AK35">
        <v>66.34</v>
      </c>
      <c r="AL35">
        <v>67.959999999999994</v>
      </c>
      <c r="AM35">
        <v>69.099999999999994</v>
      </c>
      <c r="AN35">
        <v>71.11</v>
      </c>
      <c r="AO35">
        <v>72.319999999999993</v>
      </c>
      <c r="AP35">
        <v>73.489999999999995</v>
      </c>
      <c r="AQ35">
        <v>75.760000000000005</v>
      </c>
      <c r="AR35">
        <v>79.36</v>
      </c>
      <c r="AS35">
        <v>81.739999999999995</v>
      </c>
    </row>
    <row r="36" spans="1:45">
      <c r="A36" s="6" t="s">
        <v>22</v>
      </c>
      <c r="B36" s="7">
        <v>52.5</v>
      </c>
      <c r="C36" s="8">
        <v>54</v>
      </c>
      <c r="D36" s="7">
        <v>59.5</v>
      </c>
      <c r="E36" s="8">
        <v>61.5</v>
      </c>
      <c r="F36" s="7">
        <v>63.8</v>
      </c>
      <c r="G36" s="8">
        <v>65.3</v>
      </c>
      <c r="H36" s="7">
        <v>68.2</v>
      </c>
      <c r="I36" s="8">
        <v>69.7</v>
      </c>
      <c r="J36" s="7">
        <v>71.900000000000006</v>
      </c>
      <c r="K36" s="8">
        <v>73.7</v>
      </c>
      <c r="L36" s="7">
        <v>75.5</v>
      </c>
      <c r="M36" s="8">
        <v>77.900000000000006</v>
      </c>
      <c r="N36" s="7">
        <v>81.599999999999994</v>
      </c>
      <c r="O36" s="8">
        <v>83.3</v>
      </c>
      <c r="P36" s="7">
        <v>87</v>
      </c>
      <c r="Q36" s="8">
        <v>91.5</v>
      </c>
      <c r="R36" s="7">
        <v>95</v>
      </c>
      <c r="S36" s="8">
        <v>98.1</v>
      </c>
      <c r="T36" s="9">
        <v>100</v>
      </c>
      <c r="U36" t="s">
        <v>20</v>
      </c>
      <c r="V36" t="s">
        <v>20</v>
      </c>
      <c r="Z36">
        <v>4.75</v>
      </c>
      <c r="AA36">
        <v>49.84</v>
      </c>
      <c r="AB36">
        <v>51.93</v>
      </c>
      <c r="AC36">
        <v>55.28</v>
      </c>
      <c r="AD36">
        <v>57.97</v>
      </c>
      <c r="AE36">
        <v>59.48</v>
      </c>
      <c r="AF36">
        <v>60.55</v>
      </c>
      <c r="AG36">
        <v>62.26</v>
      </c>
      <c r="AH36">
        <v>63.12</v>
      </c>
      <c r="AI36">
        <v>64.3</v>
      </c>
      <c r="AJ36">
        <v>65.25</v>
      </c>
      <c r="AK36">
        <v>66.61</v>
      </c>
      <c r="AL36">
        <v>68.25</v>
      </c>
      <c r="AM36">
        <v>69.41</v>
      </c>
      <c r="AN36">
        <v>71.430000000000007</v>
      </c>
      <c r="AO36">
        <v>72.650000000000006</v>
      </c>
      <c r="AP36">
        <v>73.849999999999994</v>
      </c>
      <c r="AQ36">
        <v>76.150000000000006</v>
      </c>
      <c r="AR36">
        <v>79.77</v>
      </c>
      <c r="AS36">
        <v>82.17</v>
      </c>
    </row>
    <row r="37" spans="1:45">
      <c r="A37" s="6" t="s">
        <v>23</v>
      </c>
      <c r="B37" s="7">
        <v>51.8</v>
      </c>
      <c r="C37" s="8">
        <v>53.4</v>
      </c>
      <c r="D37" s="7">
        <v>59.1</v>
      </c>
      <c r="E37" s="8">
        <v>61.1</v>
      </c>
      <c r="F37" s="7">
        <v>63.4</v>
      </c>
      <c r="G37" s="8">
        <v>64.900000000000006</v>
      </c>
      <c r="H37" s="7">
        <v>67.900000000000006</v>
      </c>
      <c r="I37" s="8">
        <v>69.5</v>
      </c>
      <c r="J37" s="7">
        <v>71.8</v>
      </c>
      <c r="K37" s="8">
        <v>73.7</v>
      </c>
      <c r="L37" s="7">
        <v>75.599999999999994</v>
      </c>
      <c r="M37" s="8">
        <v>77.900000000000006</v>
      </c>
      <c r="N37" s="7">
        <v>81.900000000000006</v>
      </c>
      <c r="O37" s="8">
        <v>83.5</v>
      </c>
      <c r="P37" s="7">
        <v>87.4</v>
      </c>
      <c r="Q37" s="8">
        <v>92.2</v>
      </c>
      <c r="R37" s="7">
        <v>95.7</v>
      </c>
      <c r="S37" s="8">
        <v>98.7</v>
      </c>
      <c r="T37" s="9">
        <v>100</v>
      </c>
      <c r="U37" t="s">
        <v>20</v>
      </c>
      <c r="V37" t="s">
        <v>20</v>
      </c>
      <c r="Z37">
        <v>4.83</v>
      </c>
      <c r="AA37">
        <v>50.11</v>
      </c>
      <c r="AB37">
        <v>52.17</v>
      </c>
      <c r="AC37">
        <v>55.53</v>
      </c>
      <c r="AD37">
        <v>58.2</v>
      </c>
      <c r="AE37">
        <v>59.71</v>
      </c>
      <c r="AF37">
        <v>60.79</v>
      </c>
      <c r="AG37">
        <v>62.52</v>
      </c>
      <c r="AH37">
        <v>63.38</v>
      </c>
      <c r="AI37">
        <v>64.58</v>
      </c>
      <c r="AJ37">
        <v>65.52</v>
      </c>
      <c r="AK37">
        <v>66.88</v>
      </c>
      <c r="AL37">
        <v>68.540000000000006</v>
      </c>
      <c r="AM37">
        <v>69.72</v>
      </c>
      <c r="AN37">
        <v>71.75</v>
      </c>
      <c r="AO37">
        <v>72.98</v>
      </c>
      <c r="AP37">
        <v>74.209999999999994</v>
      </c>
      <c r="AQ37">
        <v>76.53</v>
      </c>
      <c r="AR37">
        <v>80.180000000000007</v>
      </c>
      <c r="AS37">
        <v>82.59</v>
      </c>
    </row>
    <row r="38" spans="1:45" ht="17" thickBot="1">
      <c r="A38" s="10" t="s">
        <v>24</v>
      </c>
      <c r="B38" s="11">
        <v>51.1</v>
      </c>
      <c r="C38" s="12">
        <v>52.7</v>
      </c>
      <c r="D38" s="11">
        <v>58.6</v>
      </c>
      <c r="E38" s="12">
        <v>60.6</v>
      </c>
      <c r="F38" s="11">
        <v>63</v>
      </c>
      <c r="G38" s="12">
        <v>64.5</v>
      </c>
      <c r="H38" s="11">
        <v>67.599999999999994</v>
      </c>
      <c r="I38" s="12">
        <v>69.2</v>
      </c>
      <c r="J38" s="11">
        <v>71.599999999999994</v>
      </c>
      <c r="K38" s="12">
        <v>73.7</v>
      </c>
      <c r="L38" s="11">
        <v>75.599999999999994</v>
      </c>
      <c r="M38" s="12">
        <v>77.900000000000006</v>
      </c>
      <c r="N38" s="11">
        <v>82.2</v>
      </c>
      <c r="O38" s="12">
        <v>83.7</v>
      </c>
      <c r="P38" s="11">
        <v>87.8</v>
      </c>
      <c r="Q38" s="12">
        <v>92.9</v>
      </c>
      <c r="R38" s="11">
        <v>96.5</v>
      </c>
      <c r="S38" s="12">
        <v>99.3</v>
      </c>
      <c r="T38" s="13">
        <v>100</v>
      </c>
      <c r="U38" t="s">
        <v>20</v>
      </c>
      <c r="V38" t="s">
        <v>20</v>
      </c>
      <c r="Z38">
        <v>4.92</v>
      </c>
      <c r="AA38">
        <v>50.36</v>
      </c>
      <c r="AB38">
        <v>52.39</v>
      </c>
      <c r="AC38">
        <v>55.77</v>
      </c>
      <c r="AD38">
        <v>58.42</v>
      </c>
      <c r="AE38">
        <v>59.95</v>
      </c>
      <c r="AF38">
        <v>61.03</v>
      </c>
      <c r="AG38">
        <v>62.78</v>
      </c>
      <c r="AH38">
        <v>63.64</v>
      </c>
      <c r="AI38">
        <v>64.849999999999994</v>
      </c>
      <c r="AJ38">
        <v>65.78</v>
      </c>
      <c r="AK38">
        <v>67.150000000000006</v>
      </c>
      <c r="AL38">
        <v>68.819999999999993</v>
      </c>
      <c r="AM38">
        <v>70.02</v>
      </c>
      <c r="AN38">
        <v>72.06</v>
      </c>
      <c r="AO38">
        <v>73.31</v>
      </c>
      <c r="AP38">
        <v>74.569999999999993</v>
      </c>
      <c r="AQ38">
        <v>76.92</v>
      </c>
      <c r="AR38">
        <v>80.59</v>
      </c>
      <c r="AS38">
        <v>83.01</v>
      </c>
    </row>
    <row r="39" spans="1:45">
      <c r="A39" s="6" t="s">
        <v>33</v>
      </c>
      <c r="B39" s="7">
        <v>50.2</v>
      </c>
      <c r="C39" s="8">
        <v>51.9</v>
      </c>
      <c r="D39" s="7">
        <v>58</v>
      </c>
      <c r="E39" s="8">
        <v>60</v>
      </c>
      <c r="F39" s="7">
        <v>62.5</v>
      </c>
      <c r="G39" s="8">
        <v>64.099999999999994</v>
      </c>
      <c r="H39" s="7">
        <v>67.2</v>
      </c>
      <c r="I39" s="8">
        <v>68.900000000000006</v>
      </c>
      <c r="J39" s="7">
        <v>71.400000000000006</v>
      </c>
      <c r="K39" s="8">
        <v>73.599999999999994</v>
      </c>
      <c r="L39" s="7">
        <v>75.5</v>
      </c>
      <c r="M39" s="8">
        <v>77.900000000000006</v>
      </c>
      <c r="N39" s="7">
        <v>82.4</v>
      </c>
      <c r="O39" s="8">
        <v>83.8</v>
      </c>
      <c r="P39" s="7">
        <v>88.2</v>
      </c>
      <c r="Q39" s="8">
        <v>93.6</v>
      </c>
      <c r="R39" s="7">
        <v>97.2</v>
      </c>
      <c r="S39" s="8">
        <v>99.9</v>
      </c>
      <c r="T39" s="9">
        <v>100</v>
      </c>
      <c r="U39" t="s">
        <v>20</v>
      </c>
      <c r="V39" t="s">
        <v>20</v>
      </c>
      <c r="Z39">
        <v>5</v>
      </c>
      <c r="AA39">
        <v>50.62</v>
      </c>
      <c r="AB39">
        <v>52.62</v>
      </c>
      <c r="AC39">
        <v>56.01</v>
      </c>
      <c r="AD39">
        <v>58.64</v>
      </c>
      <c r="AE39">
        <v>60.18</v>
      </c>
      <c r="AF39">
        <v>61.26</v>
      </c>
      <c r="AG39">
        <v>63.03</v>
      </c>
      <c r="AH39">
        <v>63.89</v>
      </c>
      <c r="AI39">
        <v>65.11</v>
      </c>
      <c r="AJ39">
        <v>66.040000000000006</v>
      </c>
      <c r="AK39">
        <v>67.41</v>
      </c>
      <c r="AL39">
        <v>69.099999999999994</v>
      </c>
      <c r="AM39">
        <v>70.319999999999993</v>
      </c>
      <c r="AN39">
        <v>72.37</v>
      </c>
      <c r="AO39">
        <v>73.63</v>
      </c>
      <c r="AP39">
        <v>74.92</v>
      </c>
      <c r="AQ39">
        <v>77.290000000000006</v>
      </c>
      <c r="AR39">
        <v>80.989999999999995</v>
      </c>
      <c r="AS39">
        <v>83.42</v>
      </c>
    </row>
    <row r="40" spans="1:45">
      <c r="A40" s="6" t="s">
        <v>22</v>
      </c>
      <c r="B40" s="7">
        <v>49.3</v>
      </c>
      <c r="C40" s="8">
        <v>51.1</v>
      </c>
      <c r="D40" s="7">
        <v>57.3</v>
      </c>
      <c r="E40" s="8">
        <v>59.4</v>
      </c>
      <c r="F40" s="7">
        <v>61.9</v>
      </c>
      <c r="G40" s="8">
        <v>63.5</v>
      </c>
      <c r="H40" s="7">
        <v>66.8</v>
      </c>
      <c r="I40" s="8">
        <v>68.5</v>
      </c>
      <c r="J40" s="7">
        <v>71.099999999999994</v>
      </c>
      <c r="K40" s="8">
        <v>73.400000000000006</v>
      </c>
      <c r="L40" s="7">
        <v>75.400000000000006</v>
      </c>
      <c r="M40" s="8">
        <v>77.8</v>
      </c>
      <c r="N40" s="7">
        <v>82.6</v>
      </c>
      <c r="O40" s="8">
        <v>83.8</v>
      </c>
      <c r="P40" s="7">
        <v>88.6</v>
      </c>
      <c r="Q40" s="8">
        <v>94.2</v>
      </c>
      <c r="R40" s="7">
        <v>97.9</v>
      </c>
      <c r="S40" s="8">
        <v>100</v>
      </c>
      <c r="T40" s="9">
        <v>100</v>
      </c>
      <c r="U40" t="s">
        <v>20</v>
      </c>
      <c r="V40" t="s">
        <v>20</v>
      </c>
      <c r="Z40">
        <v>5.08</v>
      </c>
      <c r="AA40">
        <v>50.86</v>
      </c>
      <c r="AB40">
        <v>52.83</v>
      </c>
      <c r="AC40">
        <v>56.24</v>
      </c>
      <c r="AD40">
        <v>58.85</v>
      </c>
      <c r="AE40">
        <v>60.4</v>
      </c>
      <c r="AF40">
        <v>61.48</v>
      </c>
      <c r="AG40">
        <v>63.27</v>
      </c>
      <c r="AH40">
        <v>64.13</v>
      </c>
      <c r="AI40">
        <v>65.37</v>
      </c>
      <c r="AJ40">
        <v>66.3</v>
      </c>
      <c r="AK40">
        <v>67.67</v>
      </c>
      <c r="AL40">
        <v>69.38</v>
      </c>
      <c r="AM40">
        <v>70.61</v>
      </c>
      <c r="AN40">
        <v>72.680000000000007</v>
      </c>
      <c r="AO40">
        <v>73.95</v>
      </c>
      <c r="AP40">
        <v>75.27</v>
      </c>
      <c r="AQ40">
        <v>77.67</v>
      </c>
      <c r="AR40">
        <v>81.38</v>
      </c>
      <c r="AS40">
        <v>83.83</v>
      </c>
    </row>
    <row r="41" spans="1:45">
      <c r="A41" s="6" t="s">
        <v>23</v>
      </c>
      <c r="B41" s="7">
        <v>48.3</v>
      </c>
      <c r="C41" s="8">
        <v>50.2</v>
      </c>
      <c r="D41" s="7">
        <v>56.6</v>
      </c>
      <c r="E41" s="8">
        <v>58.7</v>
      </c>
      <c r="F41" s="7">
        <v>61.2</v>
      </c>
      <c r="G41" s="8">
        <v>62.9</v>
      </c>
      <c r="H41" s="7">
        <v>66.2</v>
      </c>
      <c r="I41" s="8">
        <v>68.099999999999994</v>
      </c>
      <c r="J41" s="7">
        <v>70.7</v>
      </c>
      <c r="K41" s="8">
        <v>73.2</v>
      </c>
      <c r="L41" s="7">
        <v>75.3</v>
      </c>
      <c r="M41" s="8">
        <v>77.599999999999994</v>
      </c>
      <c r="N41" s="7">
        <v>82.7</v>
      </c>
      <c r="O41" s="8">
        <v>83.8</v>
      </c>
      <c r="P41" s="7">
        <v>88.9</v>
      </c>
      <c r="Q41" s="8">
        <v>94.8</v>
      </c>
      <c r="R41" s="7">
        <v>98.5</v>
      </c>
      <c r="S41" s="8">
        <v>100</v>
      </c>
      <c r="T41" s="9">
        <v>100</v>
      </c>
      <c r="U41" t="s">
        <v>20</v>
      </c>
      <c r="V41" t="s">
        <v>20</v>
      </c>
      <c r="Z41">
        <v>5.17</v>
      </c>
      <c r="AA41">
        <v>51.09</v>
      </c>
      <c r="AB41">
        <v>53.04</v>
      </c>
      <c r="AC41">
        <v>56.47</v>
      </c>
      <c r="AD41">
        <v>59.06</v>
      </c>
      <c r="AE41">
        <v>60.61</v>
      </c>
      <c r="AF41">
        <v>61.7</v>
      </c>
      <c r="AG41">
        <v>63.51</v>
      </c>
      <c r="AH41">
        <v>64.38</v>
      </c>
      <c r="AI41">
        <v>65.62</v>
      </c>
      <c r="AJ41">
        <v>66.55</v>
      </c>
      <c r="AK41">
        <v>67.930000000000007</v>
      </c>
      <c r="AL41">
        <v>69.650000000000006</v>
      </c>
      <c r="AM41">
        <v>70.900000000000006</v>
      </c>
      <c r="AN41">
        <v>72.98</v>
      </c>
      <c r="AO41">
        <v>74.27</v>
      </c>
      <c r="AP41">
        <v>75.62</v>
      </c>
      <c r="AQ41">
        <v>78.040000000000006</v>
      </c>
      <c r="AR41">
        <v>81.78</v>
      </c>
      <c r="AS41">
        <v>84.24</v>
      </c>
    </row>
    <row r="42" spans="1:45" ht="17" thickBot="1">
      <c r="A42" s="10" t="s">
        <v>24</v>
      </c>
      <c r="B42" s="11">
        <v>47.2</v>
      </c>
      <c r="C42" s="12">
        <v>49.2</v>
      </c>
      <c r="D42" s="11">
        <v>55.8</v>
      </c>
      <c r="E42" s="12">
        <v>57.9</v>
      </c>
      <c r="F42" s="11">
        <v>60.5</v>
      </c>
      <c r="G42" s="12">
        <v>62.3</v>
      </c>
      <c r="H42" s="11">
        <v>65.7</v>
      </c>
      <c r="I42" s="12">
        <v>67.5</v>
      </c>
      <c r="J42" s="11">
        <v>70.3</v>
      </c>
      <c r="K42" s="12">
        <v>72.900000000000006</v>
      </c>
      <c r="L42" s="11">
        <v>75.099999999999994</v>
      </c>
      <c r="M42" s="12">
        <v>77.400000000000006</v>
      </c>
      <c r="N42" s="11">
        <v>82.8</v>
      </c>
      <c r="O42" s="12">
        <v>83.8</v>
      </c>
      <c r="P42" s="11">
        <v>89.1</v>
      </c>
      <c r="Q42" s="12">
        <v>95.4</v>
      </c>
      <c r="R42" s="11">
        <v>99.1</v>
      </c>
      <c r="S42" s="12">
        <v>100</v>
      </c>
      <c r="T42" s="13">
        <v>100</v>
      </c>
      <c r="U42" t="s">
        <v>20</v>
      </c>
      <c r="V42" t="s">
        <v>20</v>
      </c>
      <c r="Z42">
        <v>5.25</v>
      </c>
      <c r="AA42">
        <v>51.32</v>
      </c>
      <c r="AB42">
        <v>53.24</v>
      </c>
      <c r="AC42">
        <v>56.69</v>
      </c>
      <c r="AD42">
        <v>59.26</v>
      </c>
      <c r="AE42">
        <v>60.83</v>
      </c>
      <c r="AF42">
        <v>61.91</v>
      </c>
      <c r="AG42">
        <v>63.74</v>
      </c>
      <c r="AH42">
        <v>64.61</v>
      </c>
      <c r="AI42">
        <v>65.87</v>
      </c>
      <c r="AJ42">
        <v>66.8</v>
      </c>
      <c r="AK42">
        <v>68.17</v>
      </c>
      <c r="AL42">
        <v>69.92</v>
      </c>
      <c r="AM42">
        <v>71.19</v>
      </c>
      <c r="AN42">
        <v>73.27</v>
      </c>
      <c r="AO42">
        <v>74.58</v>
      </c>
      <c r="AP42">
        <v>75.959999999999994</v>
      </c>
      <c r="AQ42">
        <v>78.42</v>
      </c>
      <c r="AR42">
        <v>82.17</v>
      </c>
      <c r="AS42">
        <v>84.64</v>
      </c>
    </row>
    <row r="43" spans="1:45" ht="17" thickBot="1">
      <c r="A43" s="10" t="s">
        <v>34</v>
      </c>
      <c r="B43" s="11">
        <v>46</v>
      </c>
      <c r="C43" s="12">
        <v>48.1</v>
      </c>
      <c r="D43" s="11">
        <v>55</v>
      </c>
      <c r="E43" s="12">
        <v>57.1</v>
      </c>
      <c r="F43" s="11">
        <v>59.8</v>
      </c>
      <c r="G43" s="12">
        <v>61.6</v>
      </c>
      <c r="H43" s="11">
        <v>65</v>
      </c>
      <c r="I43" s="12">
        <v>67</v>
      </c>
      <c r="J43" s="11">
        <v>69.8</v>
      </c>
      <c r="K43" s="12">
        <v>72.599999999999994</v>
      </c>
      <c r="L43" s="11">
        <v>74.8</v>
      </c>
      <c r="M43" s="12">
        <v>77.2</v>
      </c>
      <c r="N43" s="11">
        <v>82.8</v>
      </c>
      <c r="O43" s="12">
        <v>83.7</v>
      </c>
      <c r="P43" s="11">
        <v>89.3</v>
      </c>
      <c r="Q43" s="12">
        <v>96</v>
      </c>
      <c r="R43" s="11">
        <v>99.7</v>
      </c>
      <c r="S43" s="12">
        <v>100</v>
      </c>
      <c r="T43" s="13">
        <v>100</v>
      </c>
      <c r="U43" t="s">
        <v>20</v>
      </c>
      <c r="V43" t="s">
        <v>20</v>
      </c>
      <c r="Z43">
        <v>5.33</v>
      </c>
      <c r="AA43">
        <v>51.55</v>
      </c>
      <c r="AB43">
        <v>53.44</v>
      </c>
      <c r="AC43">
        <v>56.9</v>
      </c>
      <c r="AD43">
        <v>59.45</v>
      </c>
      <c r="AE43">
        <v>61.03</v>
      </c>
      <c r="AF43">
        <v>62.12</v>
      </c>
      <c r="AG43">
        <v>63.97</v>
      </c>
      <c r="AH43">
        <v>64.84</v>
      </c>
      <c r="AI43">
        <v>66.11</v>
      </c>
      <c r="AJ43">
        <v>67.040000000000006</v>
      </c>
      <c r="AK43">
        <v>68.42</v>
      </c>
      <c r="AL43">
        <v>70.180000000000007</v>
      </c>
      <c r="AM43">
        <v>71.48</v>
      </c>
      <c r="AN43">
        <v>73.569999999999993</v>
      </c>
      <c r="AO43">
        <v>74.89</v>
      </c>
      <c r="AP43">
        <v>76.31</v>
      </c>
      <c r="AQ43">
        <v>78.78</v>
      </c>
      <c r="AR43">
        <v>82.55</v>
      </c>
      <c r="AS43">
        <v>85.04</v>
      </c>
    </row>
    <row r="44" spans="1:45">
      <c r="Z44">
        <v>5.42</v>
      </c>
      <c r="AA44">
        <v>51.76</v>
      </c>
      <c r="AB44">
        <v>53.63</v>
      </c>
      <c r="AC44">
        <v>57.11</v>
      </c>
      <c r="AD44">
        <v>59.64</v>
      </c>
      <c r="AE44">
        <v>61.23</v>
      </c>
      <c r="AF44">
        <v>62.32</v>
      </c>
      <c r="AG44">
        <v>64.19</v>
      </c>
      <c r="AH44">
        <v>65.069999999999993</v>
      </c>
      <c r="AI44">
        <v>66.349999999999994</v>
      </c>
      <c r="AJ44">
        <v>67.28</v>
      </c>
      <c r="AK44">
        <v>68.66</v>
      </c>
      <c r="AL44">
        <v>70.430000000000007</v>
      </c>
      <c r="AM44">
        <v>71.760000000000005</v>
      </c>
      <c r="AN44">
        <v>73.86</v>
      </c>
      <c r="AO44">
        <v>75.2</v>
      </c>
      <c r="AP44">
        <v>76.650000000000006</v>
      </c>
      <c r="AQ44">
        <v>79.150000000000006</v>
      </c>
      <c r="AR44">
        <v>82.94</v>
      </c>
      <c r="AS44">
        <v>85.43</v>
      </c>
    </row>
    <row r="45" spans="1:45">
      <c r="Z45">
        <v>5.5</v>
      </c>
      <c r="AA45">
        <v>51.97</v>
      </c>
      <c r="AB45">
        <v>53.81</v>
      </c>
      <c r="AC45">
        <v>57.31</v>
      </c>
      <c r="AD45">
        <v>59.83</v>
      </c>
      <c r="AE45">
        <v>61.42</v>
      </c>
      <c r="AF45">
        <v>62.52</v>
      </c>
      <c r="AG45">
        <v>64.41</v>
      </c>
      <c r="AH45">
        <v>65.290000000000006</v>
      </c>
      <c r="AI45">
        <v>66.59</v>
      </c>
      <c r="AJ45">
        <v>67.510000000000005</v>
      </c>
      <c r="AK45">
        <v>68.900000000000006</v>
      </c>
      <c r="AL45">
        <v>70.69</v>
      </c>
      <c r="AM45">
        <v>72.03</v>
      </c>
      <c r="AN45">
        <v>74.14</v>
      </c>
      <c r="AO45">
        <v>75.5</v>
      </c>
      <c r="AP45">
        <v>76.98</v>
      </c>
      <c r="AQ45">
        <v>79.510000000000005</v>
      </c>
      <c r="AR45">
        <v>83.32</v>
      </c>
      <c r="AS45">
        <v>85.82</v>
      </c>
    </row>
    <row r="46" spans="1:45">
      <c r="Z46">
        <v>5.58</v>
      </c>
      <c r="AA46">
        <v>52.17</v>
      </c>
      <c r="AB46">
        <v>53.98</v>
      </c>
      <c r="AC46">
        <v>57.51</v>
      </c>
      <c r="AD46">
        <v>60</v>
      </c>
      <c r="AE46">
        <v>61.61</v>
      </c>
      <c r="AF46">
        <v>62.71</v>
      </c>
      <c r="AG46">
        <v>64.62</v>
      </c>
      <c r="AH46">
        <v>65.5</v>
      </c>
      <c r="AI46">
        <v>66.81</v>
      </c>
      <c r="AJ46">
        <v>67.739999999999995</v>
      </c>
      <c r="AK46">
        <v>69.13</v>
      </c>
      <c r="AL46">
        <v>70.94</v>
      </c>
      <c r="AM46">
        <v>72.31</v>
      </c>
      <c r="AN46">
        <v>74.42</v>
      </c>
      <c r="AO46">
        <v>75.81</v>
      </c>
      <c r="AP46">
        <v>77.319999999999993</v>
      </c>
      <c r="AQ46">
        <v>79.87</v>
      </c>
      <c r="AR46">
        <v>83.69</v>
      </c>
      <c r="AS46">
        <v>86.2</v>
      </c>
    </row>
    <row r="47" spans="1:45">
      <c r="Z47">
        <v>5.67</v>
      </c>
      <c r="AA47">
        <v>52.36</v>
      </c>
      <c r="AB47">
        <v>54.15</v>
      </c>
      <c r="AC47">
        <v>57.7</v>
      </c>
      <c r="AD47">
        <v>60.18</v>
      </c>
      <c r="AE47">
        <v>61.8</v>
      </c>
      <c r="AF47">
        <v>62.9</v>
      </c>
      <c r="AG47">
        <v>64.83</v>
      </c>
      <c r="AH47">
        <v>65.72</v>
      </c>
      <c r="AI47">
        <v>67.040000000000006</v>
      </c>
      <c r="AJ47">
        <v>67.97</v>
      </c>
      <c r="AK47">
        <v>69.36</v>
      </c>
      <c r="AL47">
        <v>71.180000000000007</v>
      </c>
      <c r="AM47">
        <v>72.58</v>
      </c>
      <c r="AN47">
        <v>74.7</v>
      </c>
      <c r="AO47">
        <v>76.099999999999994</v>
      </c>
      <c r="AP47">
        <v>77.66</v>
      </c>
      <c r="AQ47">
        <v>80.23</v>
      </c>
      <c r="AR47">
        <v>84.06</v>
      </c>
      <c r="AS47">
        <v>86.58</v>
      </c>
    </row>
    <row r="48" spans="1:45">
      <c r="Z48">
        <v>5.75</v>
      </c>
      <c r="AA48">
        <v>52.54</v>
      </c>
      <c r="AB48">
        <v>54.31</v>
      </c>
      <c r="AC48">
        <v>57.88</v>
      </c>
      <c r="AD48">
        <v>60.34</v>
      </c>
      <c r="AE48">
        <v>61.97</v>
      </c>
      <c r="AF48">
        <v>63.08</v>
      </c>
      <c r="AG48">
        <v>65.03</v>
      </c>
      <c r="AH48">
        <v>65.92</v>
      </c>
      <c r="AI48">
        <v>67.260000000000005</v>
      </c>
      <c r="AJ48">
        <v>68.19</v>
      </c>
      <c r="AK48">
        <v>69.59</v>
      </c>
      <c r="AL48">
        <v>71.42</v>
      </c>
      <c r="AM48">
        <v>72.849999999999994</v>
      </c>
      <c r="AN48">
        <v>74.97</v>
      </c>
      <c r="AO48">
        <v>76.400000000000006</v>
      </c>
      <c r="AP48">
        <v>77.989999999999995</v>
      </c>
      <c r="AQ48">
        <v>80.59</v>
      </c>
      <c r="AR48">
        <v>84.43</v>
      </c>
      <c r="AS48">
        <v>86.96</v>
      </c>
    </row>
    <row r="49" spans="26:45">
      <c r="Z49">
        <v>5.83</v>
      </c>
      <c r="AA49">
        <v>52.72</v>
      </c>
      <c r="AB49">
        <v>54.47</v>
      </c>
      <c r="AC49">
        <v>58.06</v>
      </c>
      <c r="AD49">
        <v>60.5</v>
      </c>
      <c r="AE49">
        <v>62.14</v>
      </c>
      <c r="AF49">
        <v>63.26</v>
      </c>
      <c r="AG49">
        <v>65.23</v>
      </c>
      <c r="AH49">
        <v>66.12</v>
      </c>
      <c r="AI49">
        <v>67.47</v>
      </c>
      <c r="AJ49">
        <v>68.41</v>
      </c>
      <c r="AK49">
        <v>69.81</v>
      </c>
      <c r="AL49">
        <v>71.66</v>
      </c>
      <c r="AM49">
        <v>73.11</v>
      </c>
      <c r="AN49">
        <v>75.239999999999995</v>
      </c>
      <c r="AO49">
        <v>76.69</v>
      </c>
      <c r="AP49">
        <v>78.319999999999993</v>
      </c>
      <c r="AQ49">
        <v>80.94</v>
      </c>
      <c r="AR49">
        <v>84.8</v>
      </c>
      <c r="AS49">
        <v>87.33</v>
      </c>
    </row>
    <row r="50" spans="26:45">
      <c r="Z50">
        <v>5.92</v>
      </c>
      <c r="AA50">
        <v>52.89</v>
      </c>
      <c r="AB50">
        <v>54.62</v>
      </c>
      <c r="AC50">
        <v>58.23</v>
      </c>
      <c r="AD50">
        <v>60.66</v>
      </c>
      <c r="AE50">
        <v>62.31</v>
      </c>
      <c r="AF50">
        <v>63.43</v>
      </c>
      <c r="AG50">
        <v>65.42</v>
      </c>
      <c r="AH50">
        <v>66.319999999999993</v>
      </c>
      <c r="AI50">
        <v>67.680000000000007</v>
      </c>
      <c r="AJ50">
        <v>68.62</v>
      </c>
      <c r="AK50">
        <v>70.02</v>
      </c>
      <c r="AL50">
        <v>71.89</v>
      </c>
      <c r="AM50">
        <v>73.37</v>
      </c>
      <c r="AN50">
        <v>75.5</v>
      </c>
      <c r="AO50">
        <v>76.98</v>
      </c>
      <c r="AP50">
        <v>78.64</v>
      </c>
      <c r="AQ50">
        <v>81.290000000000006</v>
      </c>
      <c r="AR50">
        <v>85.16</v>
      </c>
      <c r="AS50">
        <v>87.7</v>
      </c>
    </row>
    <row r="51" spans="26:45">
      <c r="Z51">
        <v>6</v>
      </c>
      <c r="AA51">
        <v>53.05</v>
      </c>
      <c r="AB51">
        <v>54.76</v>
      </c>
      <c r="AC51">
        <v>58.4</v>
      </c>
      <c r="AD51">
        <v>60.81</v>
      </c>
      <c r="AE51">
        <v>62.47</v>
      </c>
      <c r="AF51">
        <v>63.59</v>
      </c>
      <c r="AG51">
        <v>65.599999999999994</v>
      </c>
      <c r="AH51">
        <v>66.510000000000005</v>
      </c>
      <c r="AI51">
        <v>67.88</v>
      </c>
      <c r="AJ51">
        <v>68.83</v>
      </c>
      <c r="AK51">
        <v>70.239999999999995</v>
      </c>
      <c r="AL51">
        <v>72.12</v>
      </c>
      <c r="AM51">
        <v>73.63</v>
      </c>
      <c r="AN51">
        <v>75.760000000000005</v>
      </c>
      <c r="AO51">
        <v>77.260000000000005</v>
      </c>
      <c r="AP51">
        <v>78.97</v>
      </c>
      <c r="AQ51">
        <v>81.64</v>
      </c>
      <c r="AR51">
        <v>85.52</v>
      </c>
      <c r="AS51">
        <v>88.06</v>
      </c>
    </row>
    <row r="52" spans="26:45">
      <c r="Z52">
        <v>6.08</v>
      </c>
      <c r="AA52">
        <v>53.21</v>
      </c>
      <c r="AB52">
        <v>54.89</v>
      </c>
      <c r="AC52">
        <v>58.56</v>
      </c>
      <c r="AD52">
        <v>60.95</v>
      </c>
      <c r="AE52">
        <v>62.63</v>
      </c>
      <c r="AF52">
        <v>63.75</v>
      </c>
      <c r="AG52">
        <v>65.78</v>
      </c>
      <c r="AH52">
        <v>66.69</v>
      </c>
      <c r="AI52">
        <v>68.08</v>
      </c>
      <c r="AJ52">
        <v>69.03</v>
      </c>
      <c r="AK52">
        <v>70.44</v>
      </c>
      <c r="AL52">
        <v>72.34</v>
      </c>
      <c r="AM52">
        <v>73.88</v>
      </c>
      <c r="AN52">
        <v>76.02</v>
      </c>
      <c r="AO52">
        <v>77.55</v>
      </c>
      <c r="AP52">
        <v>79.290000000000006</v>
      </c>
      <c r="AQ52">
        <v>81.99</v>
      </c>
      <c r="AR52">
        <v>85.87</v>
      </c>
      <c r="AS52">
        <v>88.42</v>
      </c>
    </row>
    <row r="53" spans="26:45">
      <c r="Z53">
        <v>6.17</v>
      </c>
      <c r="AA53">
        <v>53.35</v>
      </c>
      <c r="AB53">
        <v>55.02</v>
      </c>
      <c r="AC53">
        <v>58.71</v>
      </c>
      <c r="AD53">
        <v>61.09</v>
      </c>
      <c r="AE53">
        <v>62.78</v>
      </c>
      <c r="AF53">
        <v>63.91</v>
      </c>
      <c r="AG53">
        <v>65.959999999999994</v>
      </c>
      <c r="AH53">
        <v>66.87</v>
      </c>
      <c r="AI53">
        <v>68.28</v>
      </c>
      <c r="AJ53">
        <v>69.23</v>
      </c>
      <c r="AK53">
        <v>70.650000000000006</v>
      </c>
      <c r="AL53">
        <v>72.56</v>
      </c>
      <c r="AM53">
        <v>74.13</v>
      </c>
      <c r="AN53">
        <v>76.27</v>
      </c>
      <c r="AO53">
        <v>77.83</v>
      </c>
      <c r="AP53">
        <v>79.61</v>
      </c>
      <c r="AQ53">
        <v>82.33</v>
      </c>
      <c r="AR53">
        <v>86.22</v>
      </c>
      <c r="AS53">
        <v>88.77</v>
      </c>
    </row>
    <row r="54" spans="26:45">
      <c r="Z54">
        <v>6.25</v>
      </c>
      <c r="AA54">
        <v>53.49</v>
      </c>
      <c r="AB54">
        <v>55.14</v>
      </c>
      <c r="AC54">
        <v>58.86</v>
      </c>
      <c r="AD54">
        <v>61.22</v>
      </c>
      <c r="AE54">
        <v>62.92</v>
      </c>
      <c r="AF54">
        <v>64.05</v>
      </c>
      <c r="AG54">
        <v>66.12</v>
      </c>
      <c r="AH54">
        <v>67.040000000000006</v>
      </c>
      <c r="AI54">
        <v>68.459999999999994</v>
      </c>
      <c r="AJ54">
        <v>69.430000000000007</v>
      </c>
      <c r="AK54">
        <v>70.849999999999994</v>
      </c>
      <c r="AL54">
        <v>72.77</v>
      </c>
      <c r="AM54">
        <v>74.37</v>
      </c>
      <c r="AN54">
        <v>76.52</v>
      </c>
      <c r="AO54">
        <v>78.099999999999994</v>
      </c>
      <c r="AP54">
        <v>79.930000000000007</v>
      </c>
      <c r="AQ54">
        <v>82.67</v>
      </c>
      <c r="AR54">
        <v>86.57</v>
      </c>
      <c r="AS54">
        <v>89.12</v>
      </c>
    </row>
    <row r="55" spans="26:45">
      <c r="Z55">
        <v>6.33</v>
      </c>
      <c r="AA55">
        <v>53.63</v>
      </c>
      <c r="AB55">
        <v>55.26</v>
      </c>
      <c r="AC55">
        <v>59</v>
      </c>
      <c r="AD55">
        <v>61.35</v>
      </c>
      <c r="AE55">
        <v>63.06</v>
      </c>
      <c r="AF55">
        <v>64.2</v>
      </c>
      <c r="AG55">
        <v>66.290000000000006</v>
      </c>
      <c r="AH55">
        <v>67.209999999999994</v>
      </c>
      <c r="AI55">
        <v>68.650000000000006</v>
      </c>
      <c r="AJ55">
        <v>69.62</v>
      </c>
      <c r="AK55">
        <v>71.05</v>
      </c>
      <c r="AL55">
        <v>72.98</v>
      </c>
      <c r="AM55">
        <v>74.62</v>
      </c>
      <c r="AN55">
        <v>76.760000000000005</v>
      </c>
      <c r="AO55">
        <v>78.37</v>
      </c>
      <c r="AP55">
        <v>80.25</v>
      </c>
      <c r="AQ55">
        <v>83.01</v>
      </c>
      <c r="AR55">
        <v>86.91</v>
      </c>
      <c r="AS55">
        <v>89.47</v>
      </c>
    </row>
    <row r="56" spans="26:45">
      <c r="Z56">
        <v>6.42</v>
      </c>
      <c r="AA56">
        <v>53.75</v>
      </c>
      <c r="AB56">
        <v>55.37</v>
      </c>
      <c r="AC56">
        <v>59.14</v>
      </c>
      <c r="AD56">
        <v>61.47</v>
      </c>
      <c r="AE56">
        <v>63.19</v>
      </c>
      <c r="AF56">
        <v>64.33</v>
      </c>
      <c r="AG56">
        <v>66.44</v>
      </c>
      <c r="AH56">
        <v>67.38</v>
      </c>
      <c r="AI56">
        <v>68.83</v>
      </c>
      <c r="AJ56">
        <v>69.8</v>
      </c>
      <c r="AK56">
        <v>71.239999999999995</v>
      </c>
      <c r="AL56">
        <v>73.19</v>
      </c>
      <c r="AM56">
        <v>74.86</v>
      </c>
      <c r="AN56">
        <v>77</v>
      </c>
      <c r="AO56">
        <v>78.64</v>
      </c>
      <c r="AP56">
        <v>80.56</v>
      </c>
      <c r="AQ56">
        <v>83.34</v>
      </c>
      <c r="AR56">
        <v>87.25</v>
      </c>
      <c r="AS56">
        <v>89.81</v>
      </c>
    </row>
    <row r="57" spans="26:45">
      <c r="Z57">
        <v>6.5</v>
      </c>
      <c r="AA57">
        <v>53.87</v>
      </c>
      <c r="AB57">
        <v>55.47</v>
      </c>
      <c r="AC57">
        <v>59.27</v>
      </c>
      <c r="AD57">
        <v>61.59</v>
      </c>
      <c r="AE57">
        <v>63.32</v>
      </c>
      <c r="AF57">
        <v>64.47</v>
      </c>
      <c r="AG57">
        <v>66.599999999999994</v>
      </c>
      <c r="AH57">
        <v>67.540000000000006</v>
      </c>
      <c r="AI57">
        <v>69</v>
      </c>
      <c r="AJ57">
        <v>69.989999999999995</v>
      </c>
      <c r="AK57">
        <v>71.42</v>
      </c>
      <c r="AL57">
        <v>73.39</v>
      </c>
      <c r="AM57">
        <v>75.09</v>
      </c>
      <c r="AN57">
        <v>77.239999999999995</v>
      </c>
      <c r="AO57">
        <v>78.91</v>
      </c>
      <c r="AP57">
        <v>80.87</v>
      </c>
      <c r="AQ57">
        <v>83.67</v>
      </c>
      <c r="AR57">
        <v>87.59</v>
      </c>
      <c r="AS57">
        <v>90.14</v>
      </c>
    </row>
    <row r="58" spans="26:45">
      <c r="Z58">
        <v>6.58</v>
      </c>
      <c r="AA58">
        <v>53.98</v>
      </c>
      <c r="AB58">
        <v>55.57</v>
      </c>
      <c r="AC58">
        <v>59.39</v>
      </c>
      <c r="AD58">
        <v>61.7</v>
      </c>
      <c r="AE58">
        <v>63.44</v>
      </c>
      <c r="AF58">
        <v>64.59</v>
      </c>
      <c r="AG58">
        <v>66.739999999999995</v>
      </c>
      <c r="AH58">
        <v>67.69</v>
      </c>
      <c r="AI58">
        <v>69.17</v>
      </c>
      <c r="AJ58">
        <v>70.16</v>
      </c>
      <c r="AK58">
        <v>71.61</v>
      </c>
      <c r="AL58">
        <v>73.58</v>
      </c>
      <c r="AM58">
        <v>75.319999999999993</v>
      </c>
      <c r="AN58">
        <v>77.47</v>
      </c>
      <c r="AO58">
        <v>79.17</v>
      </c>
      <c r="AP58">
        <v>81.180000000000007</v>
      </c>
      <c r="AQ58">
        <v>84</v>
      </c>
      <c r="AR58">
        <v>87.92</v>
      </c>
      <c r="AS58">
        <v>90.47</v>
      </c>
    </row>
    <row r="59" spans="26:45">
      <c r="Z59">
        <v>6.67</v>
      </c>
      <c r="AA59">
        <v>54.08</v>
      </c>
      <c r="AB59">
        <v>55.65</v>
      </c>
      <c r="AC59">
        <v>59.51</v>
      </c>
      <c r="AD59">
        <v>61.8</v>
      </c>
      <c r="AE59">
        <v>63.55</v>
      </c>
      <c r="AF59">
        <v>64.709999999999994</v>
      </c>
      <c r="AG59">
        <v>66.88</v>
      </c>
      <c r="AH59">
        <v>67.84</v>
      </c>
      <c r="AI59">
        <v>69.34</v>
      </c>
      <c r="AJ59">
        <v>70.34</v>
      </c>
      <c r="AK59">
        <v>71.790000000000006</v>
      </c>
      <c r="AL59">
        <v>73.78</v>
      </c>
      <c r="AM59">
        <v>75.55</v>
      </c>
      <c r="AN59">
        <v>77.7</v>
      </c>
      <c r="AO59">
        <v>79.430000000000007</v>
      </c>
      <c r="AP59">
        <v>81.48</v>
      </c>
      <c r="AQ59">
        <v>84.33</v>
      </c>
      <c r="AR59">
        <v>88.25</v>
      </c>
      <c r="AS59">
        <v>90.8</v>
      </c>
    </row>
    <row r="60" spans="26:45">
      <c r="Z60">
        <v>6.75</v>
      </c>
      <c r="AA60">
        <v>54.18</v>
      </c>
      <c r="AB60">
        <v>55.74</v>
      </c>
      <c r="AC60">
        <v>59.62</v>
      </c>
      <c r="AD60">
        <v>61.9</v>
      </c>
      <c r="AE60">
        <v>63.66</v>
      </c>
      <c r="AF60">
        <v>64.83</v>
      </c>
      <c r="AG60">
        <v>67.02</v>
      </c>
      <c r="AH60">
        <v>67.98</v>
      </c>
      <c r="AI60">
        <v>69.5</v>
      </c>
      <c r="AJ60">
        <v>70.510000000000005</v>
      </c>
      <c r="AK60">
        <v>71.959999999999994</v>
      </c>
      <c r="AL60">
        <v>73.959999999999994</v>
      </c>
      <c r="AM60">
        <v>75.78</v>
      </c>
      <c r="AN60">
        <v>77.92</v>
      </c>
      <c r="AO60">
        <v>79.69</v>
      </c>
      <c r="AP60">
        <v>81.790000000000006</v>
      </c>
      <c r="AQ60">
        <v>84.66</v>
      </c>
      <c r="AR60">
        <v>88.57</v>
      </c>
      <c r="AS60">
        <v>91.13</v>
      </c>
    </row>
    <row r="61" spans="26:45">
      <c r="Z61">
        <v>6.83</v>
      </c>
      <c r="AA61">
        <v>54.27</v>
      </c>
      <c r="AB61">
        <v>55.81</v>
      </c>
      <c r="AC61">
        <v>59.73</v>
      </c>
      <c r="AD61">
        <v>61.99</v>
      </c>
      <c r="AE61">
        <v>63.77</v>
      </c>
      <c r="AF61">
        <v>64.94</v>
      </c>
      <c r="AG61">
        <v>67.150000000000006</v>
      </c>
      <c r="AH61">
        <v>68.12</v>
      </c>
      <c r="AI61">
        <v>69.650000000000006</v>
      </c>
      <c r="AJ61">
        <v>70.67</v>
      </c>
      <c r="AK61">
        <v>72.13</v>
      </c>
      <c r="AL61">
        <v>74.150000000000006</v>
      </c>
      <c r="AM61">
        <v>76</v>
      </c>
      <c r="AN61">
        <v>78.14</v>
      </c>
      <c r="AO61">
        <v>79.94</v>
      </c>
      <c r="AP61">
        <v>82.09</v>
      </c>
      <c r="AQ61">
        <v>84.98</v>
      </c>
      <c r="AR61">
        <v>88.89</v>
      </c>
      <c r="AS61">
        <v>91.44</v>
      </c>
    </row>
    <row r="62" spans="26:45">
      <c r="Z62">
        <v>6.92</v>
      </c>
      <c r="AA62">
        <v>54.35</v>
      </c>
      <c r="AB62">
        <v>55.88</v>
      </c>
      <c r="AC62">
        <v>59.83</v>
      </c>
      <c r="AD62">
        <v>62.08</v>
      </c>
      <c r="AE62">
        <v>63.87</v>
      </c>
      <c r="AF62">
        <v>65.05</v>
      </c>
      <c r="AG62">
        <v>67.28</v>
      </c>
      <c r="AH62">
        <v>68.25</v>
      </c>
      <c r="AI62">
        <v>69.8</v>
      </c>
      <c r="AJ62">
        <v>70.83</v>
      </c>
      <c r="AK62">
        <v>72.3</v>
      </c>
      <c r="AL62">
        <v>74.33</v>
      </c>
      <c r="AM62">
        <v>76.209999999999994</v>
      </c>
      <c r="AN62">
        <v>78.349999999999994</v>
      </c>
      <c r="AO62">
        <v>80.19</v>
      </c>
      <c r="AP62">
        <v>82.39</v>
      </c>
      <c r="AQ62">
        <v>85.3</v>
      </c>
      <c r="AR62">
        <v>89.21</v>
      </c>
      <c r="AS62">
        <v>91.76</v>
      </c>
    </row>
    <row r="63" spans="26:45">
      <c r="Z63">
        <v>7</v>
      </c>
      <c r="AA63">
        <v>54.42</v>
      </c>
      <c r="AB63">
        <v>55.94</v>
      </c>
      <c r="AC63">
        <v>59.92</v>
      </c>
      <c r="AD63">
        <v>62.16</v>
      </c>
      <c r="AE63">
        <v>63.96</v>
      </c>
      <c r="AF63">
        <v>65.150000000000006</v>
      </c>
      <c r="AG63">
        <v>67.400000000000006</v>
      </c>
      <c r="AH63">
        <v>68.38</v>
      </c>
      <c r="AI63">
        <v>69.94</v>
      </c>
      <c r="AJ63">
        <v>70.989999999999995</v>
      </c>
      <c r="AK63">
        <v>72.459999999999994</v>
      </c>
      <c r="AL63">
        <v>74.5</v>
      </c>
      <c r="AM63">
        <v>76.430000000000007</v>
      </c>
      <c r="AN63">
        <v>78.56</v>
      </c>
      <c r="AO63">
        <v>80.44</v>
      </c>
      <c r="AP63">
        <v>82.69</v>
      </c>
      <c r="AQ63">
        <v>85.62</v>
      </c>
      <c r="AR63">
        <v>89.52</v>
      </c>
      <c r="AS63">
        <v>92.07</v>
      </c>
    </row>
    <row r="64" spans="26:45">
      <c r="Z64">
        <v>7.08</v>
      </c>
      <c r="AA64">
        <v>54.49</v>
      </c>
      <c r="AB64">
        <v>56</v>
      </c>
      <c r="AC64">
        <v>60.01</v>
      </c>
      <c r="AD64">
        <v>62.24</v>
      </c>
      <c r="AE64">
        <v>64.05</v>
      </c>
      <c r="AF64">
        <v>65.239999999999995</v>
      </c>
      <c r="AG64">
        <v>67.510000000000005</v>
      </c>
      <c r="AH64">
        <v>68.510000000000005</v>
      </c>
      <c r="AI64">
        <v>70.08</v>
      </c>
      <c r="AJ64">
        <v>71.14</v>
      </c>
      <c r="AK64">
        <v>72.62</v>
      </c>
      <c r="AL64">
        <v>74.67</v>
      </c>
      <c r="AM64">
        <v>76.64</v>
      </c>
      <c r="AN64">
        <v>78.77</v>
      </c>
      <c r="AO64">
        <v>80.680000000000007</v>
      </c>
      <c r="AP64">
        <v>82.98</v>
      </c>
      <c r="AQ64">
        <v>85.93</v>
      </c>
      <c r="AR64">
        <v>89.84</v>
      </c>
      <c r="AS64">
        <v>92.38</v>
      </c>
    </row>
    <row r="65" spans="26:45">
      <c r="Z65">
        <v>7.17</v>
      </c>
      <c r="AA65">
        <v>54.55</v>
      </c>
      <c r="AB65">
        <v>56.05</v>
      </c>
      <c r="AC65">
        <v>60.09</v>
      </c>
      <c r="AD65">
        <v>62.31</v>
      </c>
      <c r="AE65">
        <v>64.13</v>
      </c>
      <c r="AF65">
        <v>65.33</v>
      </c>
      <c r="AG65">
        <v>67.62</v>
      </c>
      <c r="AH65">
        <v>68.62</v>
      </c>
      <c r="AI65">
        <v>70.22</v>
      </c>
      <c r="AJ65">
        <v>71.290000000000006</v>
      </c>
      <c r="AK65">
        <v>72.78</v>
      </c>
      <c r="AL65">
        <v>74.84</v>
      </c>
      <c r="AM65">
        <v>76.849999999999994</v>
      </c>
      <c r="AN65">
        <v>78.97</v>
      </c>
      <c r="AO65">
        <v>80.930000000000007</v>
      </c>
      <c r="AP65">
        <v>83.27</v>
      </c>
      <c r="AQ65">
        <v>86.24</v>
      </c>
      <c r="AR65">
        <v>90.14</v>
      </c>
      <c r="AS65">
        <v>92.68</v>
      </c>
    </row>
    <row r="66" spans="26:45">
      <c r="Z66">
        <v>7.25</v>
      </c>
      <c r="AA66">
        <v>54.6</v>
      </c>
      <c r="AB66">
        <v>56.09</v>
      </c>
      <c r="AC66">
        <v>60.16</v>
      </c>
      <c r="AD66">
        <v>62.37</v>
      </c>
      <c r="AE66">
        <v>64.209999999999994</v>
      </c>
      <c r="AF66">
        <v>65.41</v>
      </c>
      <c r="AG66">
        <v>67.72</v>
      </c>
      <c r="AH66">
        <v>68.739999999999995</v>
      </c>
      <c r="AI66">
        <v>70.349999999999994</v>
      </c>
      <c r="AJ66">
        <v>71.430000000000007</v>
      </c>
      <c r="AK66">
        <v>72.930000000000007</v>
      </c>
      <c r="AL66">
        <v>75</v>
      </c>
      <c r="AM66">
        <v>77.05</v>
      </c>
      <c r="AN66">
        <v>79.17</v>
      </c>
      <c r="AO66">
        <v>81.16</v>
      </c>
      <c r="AP66">
        <v>83.56</v>
      </c>
      <c r="AQ66">
        <v>86.55</v>
      </c>
      <c r="AR66">
        <v>90.45</v>
      </c>
      <c r="AS66">
        <v>92.97</v>
      </c>
    </row>
    <row r="67" spans="26:45">
      <c r="Z67">
        <v>7.33</v>
      </c>
      <c r="AA67">
        <v>54.65</v>
      </c>
      <c r="AB67">
        <v>56.12</v>
      </c>
      <c r="AC67">
        <v>60.23</v>
      </c>
      <c r="AD67">
        <v>62.43</v>
      </c>
      <c r="AE67">
        <v>64.28</v>
      </c>
      <c r="AF67">
        <v>65.489999999999995</v>
      </c>
      <c r="AG67">
        <v>67.819999999999993</v>
      </c>
      <c r="AH67">
        <v>68.84</v>
      </c>
      <c r="AI67">
        <v>70.47</v>
      </c>
      <c r="AJ67">
        <v>71.569999999999993</v>
      </c>
      <c r="AK67">
        <v>73.069999999999993</v>
      </c>
      <c r="AL67">
        <v>75.16</v>
      </c>
      <c r="AM67">
        <v>77.25</v>
      </c>
      <c r="AN67">
        <v>79.36</v>
      </c>
      <c r="AO67">
        <v>81.400000000000006</v>
      </c>
      <c r="AP67">
        <v>83.85</v>
      </c>
      <c r="AQ67">
        <v>86.86</v>
      </c>
      <c r="AR67">
        <v>90.75</v>
      </c>
      <c r="AS67">
        <v>93.27</v>
      </c>
    </row>
    <row r="68" spans="26:45">
      <c r="Z68">
        <v>7.42</v>
      </c>
      <c r="AA68">
        <v>54.68</v>
      </c>
      <c r="AB68">
        <v>56.15</v>
      </c>
      <c r="AC68">
        <v>60.3</v>
      </c>
      <c r="AD68">
        <v>62.48</v>
      </c>
      <c r="AE68">
        <v>64.349999999999994</v>
      </c>
      <c r="AF68">
        <v>65.56</v>
      </c>
      <c r="AG68">
        <v>67.91</v>
      </c>
      <c r="AH68">
        <v>68.95</v>
      </c>
      <c r="AI68">
        <v>70.59</v>
      </c>
      <c r="AJ68">
        <v>71.709999999999994</v>
      </c>
      <c r="AK68">
        <v>73.22</v>
      </c>
      <c r="AL68">
        <v>75.31</v>
      </c>
      <c r="AM68">
        <v>77.45</v>
      </c>
      <c r="AN68">
        <v>79.55</v>
      </c>
      <c r="AO68">
        <v>81.63</v>
      </c>
      <c r="AP68">
        <v>84.14</v>
      </c>
      <c r="AQ68">
        <v>87.17</v>
      </c>
      <c r="AR68">
        <v>91.04</v>
      </c>
      <c r="AS68">
        <v>93.56</v>
      </c>
    </row>
    <row r="69" spans="26:45">
      <c r="Z69">
        <v>7.5</v>
      </c>
      <c r="AA69">
        <v>54.71</v>
      </c>
      <c r="AB69">
        <v>56.17</v>
      </c>
      <c r="AC69">
        <v>60.35</v>
      </c>
      <c r="AD69">
        <v>62.53</v>
      </c>
      <c r="AE69">
        <v>64.41</v>
      </c>
      <c r="AF69">
        <v>65.63</v>
      </c>
      <c r="AG69">
        <v>68</v>
      </c>
      <c r="AH69">
        <v>69.040000000000006</v>
      </c>
      <c r="AI69">
        <v>70.709999999999994</v>
      </c>
      <c r="AJ69">
        <v>71.84</v>
      </c>
      <c r="AK69">
        <v>73.349999999999994</v>
      </c>
      <c r="AL69">
        <v>75.459999999999994</v>
      </c>
      <c r="AM69">
        <v>77.64</v>
      </c>
      <c r="AN69">
        <v>79.739999999999995</v>
      </c>
      <c r="AO69">
        <v>81.86</v>
      </c>
      <c r="AP69">
        <v>84.42</v>
      </c>
      <c r="AQ69">
        <v>87.47</v>
      </c>
      <c r="AR69">
        <v>91.33</v>
      </c>
      <c r="AS69">
        <v>93.84</v>
      </c>
    </row>
    <row r="70" spans="26:45">
      <c r="Z70">
        <v>7.58</v>
      </c>
      <c r="AA70">
        <v>54.73</v>
      </c>
      <c r="AB70">
        <v>56.19</v>
      </c>
      <c r="AC70">
        <v>60.41</v>
      </c>
      <c r="AD70">
        <v>62.57</v>
      </c>
      <c r="AE70">
        <v>64.459999999999994</v>
      </c>
      <c r="AF70">
        <v>65.69</v>
      </c>
      <c r="AG70">
        <v>68.08</v>
      </c>
      <c r="AH70">
        <v>69.14</v>
      </c>
      <c r="AI70">
        <v>70.819999999999993</v>
      </c>
      <c r="AJ70">
        <v>71.959999999999994</v>
      </c>
      <c r="AK70">
        <v>73.489999999999995</v>
      </c>
      <c r="AL70">
        <v>75.61</v>
      </c>
      <c r="AM70">
        <v>77.83</v>
      </c>
      <c r="AN70">
        <v>79.92</v>
      </c>
      <c r="AO70">
        <v>82.08</v>
      </c>
      <c r="AP70">
        <v>84.7</v>
      </c>
      <c r="AQ70">
        <v>87.77</v>
      </c>
      <c r="AR70">
        <v>91.62</v>
      </c>
      <c r="AS70">
        <v>94.12</v>
      </c>
    </row>
    <row r="71" spans="26:45">
      <c r="Z71">
        <v>7.67</v>
      </c>
      <c r="AA71">
        <v>54.75</v>
      </c>
      <c r="AB71">
        <v>56.2</v>
      </c>
      <c r="AC71">
        <v>60.45</v>
      </c>
      <c r="AD71">
        <v>62.61</v>
      </c>
      <c r="AE71">
        <v>64.510000000000005</v>
      </c>
      <c r="AF71">
        <v>65.75</v>
      </c>
      <c r="AG71">
        <v>68.16</v>
      </c>
      <c r="AH71">
        <v>69.22</v>
      </c>
      <c r="AI71">
        <v>70.92</v>
      </c>
      <c r="AJ71">
        <v>72.08</v>
      </c>
      <c r="AK71">
        <v>73.62</v>
      </c>
      <c r="AL71">
        <v>75.75</v>
      </c>
      <c r="AM71">
        <v>78.02</v>
      </c>
      <c r="AN71">
        <v>80.099999999999994</v>
      </c>
      <c r="AO71">
        <v>82.3</v>
      </c>
      <c r="AP71">
        <v>84.98</v>
      </c>
      <c r="AQ71">
        <v>88.07</v>
      </c>
      <c r="AR71">
        <v>91.91</v>
      </c>
      <c r="AS71">
        <v>94.4</v>
      </c>
    </row>
    <row r="72" spans="26:45">
      <c r="Z72">
        <v>7.75</v>
      </c>
      <c r="AA72">
        <v>54.76</v>
      </c>
      <c r="AB72">
        <v>56.2</v>
      </c>
      <c r="AC72">
        <v>60.49</v>
      </c>
      <c r="AD72">
        <v>62.64</v>
      </c>
      <c r="AE72">
        <v>64.55</v>
      </c>
      <c r="AF72">
        <v>65.8</v>
      </c>
      <c r="AG72">
        <v>68.23</v>
      </c>
      <c r="AH72">
        <v>69.3</v>
      </c>
      <c r="AI72">
        <v>71.02</v>
      </c>
      <c r="AJ72">
        <v>72.2</v>
      </c>
      <c r="AK72">
        <v>73.739999999999995</v>
      </c>
      <c r="AL72">
        <v>75.88</v>
      </c>
      <c r="AM72">
        <v>78.2</v>
      </c>
      <c r="AN72">
        <v>80.27</v>
      </c>
      <c r="AO72">
        <v>82.52</v>
      </c>
      <c r="AP72">
        <v>85.26</v>
      </c>
      <c r="AQ72">
        <v>88.36</v>
      </c>
      <c r="AR72">
        <v>92.19</v>
      </c>
      <c r="AS72">
        <v>94.67</v>
      </c>
    </row>
    <row r="73" spans="26:45">
      <c r="Z73">
        <v>7.83</v>
      </c>
      <c r="AA73">
        <v>54.76</v>
      </c>
      <c r="AB73">
        <v>56.2</v>
      </c>
      <c r="AC73">
        <v>60.52</v>
      </c>
      <c r="AD73">
        <v>62.66</v>
      </c>
      <c r="AE73">
        <v>64.59</v>
      </c>
      <c r="AF73">
        <v>65.84</v>
      </c>
      <c r="AG73">
        <v>68.290000000000006</v>
      </c>
      <c r="AH73">
        <v>69.38</v>
      </c>
      <c r="AI73">
        <v>71.12</v>
      </c>
      <c r="AJ73">
        <v>72.31</v>
      </c>
      <c r="AK73">
        <v>73.86</v>
      </c>
      <c r="AL73">
        <v>76.010000000000005</v>
      </c>
      <c r="AM73">
        <v>78.38</v>
      </c>
      <c r="AN73">
        <v>80.44</v>
      </c>
      <c r="AO73">
        <v>82.74</v>
      </c>
      <c r="AP73">
        <v>85.53</v>
      </c>
      <c r="AQ73">
        <v>88.65</v>
      </c>
      <c r="AR73">
        <v>92.47</v>
      </c>
      <c r="AS73">
        <v>94.93</v>
      </c>
    </row>
    <row r="74" spans="26:45">
      <c r="Z74">
        <v>7.92</v>
      </c>
      <c r="AA74">
        <v>54.75</v>
      </c>
      <c r="AB74">
        <v>56.18</v>
      </c>
      <c r="AC74">
        <v>60.55</v>
      </c>
      <c r="AD74">
        <v>62.68</v>
      </c>
      <c r="AE74">
        <v>64.62</v>
      </c>
      <c r="AF74">
        <v>65.88</v>
      </c>
      <c r="AG74">
        <v>68.349999999999994</v>
      </c>
      <c r="AH74">
        <v>69.45</v>
      </c>
      <c r="AI74">
        <v>71.209999999999994</v>
      </c>
      <c r="AJ74">
        <v>72.42</v>
      </c>
      <c r="AK74">
        <v>73.98</v>
      </c>
      <c r="AL74">
        <v>76.14</v>
      </c>
      <c r="AM74">
        <v>78.55</v>
      </c>
      <c r="AN74">
        <v>80.61</v>
      </c>
      <c r="AO74">
        <v>82.95</v>
      </c>
      <c r="AP74">
        <v>85.8</v>
      </c>
      <c r="AQ74">
        <v>88.94</v>
      </c>
      <c r="AR74">
        <v>92.74</v>
      </c>
      <c r="AS74">
        <v>95.2</v>
      </c>
    </row>
    <row r="75" spans="26:45">
      <c r="Z75">
        <v>8</v>
      </c>
      <c r="AA75">
        <v>54.73</v>
      </c>
      <c r="AB75">
        <v>56.17</v>
      </c>
      <c r="AC75">
        <v>60.57</v>
      </c>
      <c r="AD75">
        <v>62.69</v>
      </c>
      <c r="AE75">
        <v>64.650000000000006</v>
      </c>
      <c r="AF75">
        <v>65.92</v>
      </c>
      <c r="AG75">
        <v>68.41</v>
      </c>
      <c r="AH75">
        <v>69.52</v>
      </c>
      <c r="AI75">
        <v>71.290000000000006</v>
      </c>
      <c r="AJ75">
        <v>72.53</v>
      </c>
      <c r="AK75">
        <v>74.099999999999994</v>
      </c>
      <c r="AL75">
        <v>76.260000000000005</v>
      </c>
      <c r="AM75">
        <v>78.73</v>
      </c>
      <c r="AN75">
        <v>80.77</v>
      </c>
      <c r="AO75">
        <v>83.16</v>
      </c>
      <c r="AP75">
        <v>86.07</v>
      </c>
      <c r="AQ75">
        <v>89.23</v>
      </c>
      <c r="AR75">
        <v>93.01</v>
      </c>
      <c r="AS75">
        <v>95.46</v>
      </c>
    </row>
    <row r="76" spans="26:45">
      <c r="Z76">
        <v>8.08</v>
      </c>
      <c r="AA76">
        <v>54.71</v>
      </c>
      <c r="AB76">
        <v>56.14</v>
      </c>
      <c r="AC76">
        <v>60.59</v>
      </c>
      <c r="AD76">
        <v>62.7</v>
      </c>
      <c r="AE76">
        <v>64.67</v>
      </c>
      <c r="AF76">
        <v>65.95</v>
      </c>
      <c r="AG76">
        <v>68.459999999999994</v>
      </c>
      <c r="AH76">
        <v>69.58</v>
      </c>
      <c r="AI76">
        <v>71.37</v>
      </c>
      <c r="AJ76">
        <v>72.63</v>
      </c>
      <c r="AK76">
        <v>74.2</v>
      </c>
      <c r="AL76">
        <v>76.38</v>
      </c>
      <c r="AM76">
        <v>78.89</v>
      </c>
      <c r="AN76">
        <v>80.930000000000007</v>
      </c>
      <c r="AO76">
        <v>83.36</v>
      </c>
      <c r="AP76">
        <v>86.34</v>
      </c>
      <c r="AQ76">
        <v>89.51</v>
      </c>
      <c r="AR76">
        <v>93.28</v>
      </c>
      <c r="AS76">
        <v>95.71</v>
      </c>
    </row>
    <row r="77" spans="26:45">
      <c r="Z77">
        <v>8.17</v>
      </c>
      <c r="AA77">
        <v>54.68</v>
      </c>
      <c r="AB77">
        <v>56.11</v>
      </c>
      <c r="AC77">
        <v>60.6</v>
      </c>
      <c r="AD77">
        <v>62.7</v>
      </c>
      <c r="AE77">
        <v>64.680000000000007</v>
      </c>
      <c r="AF77">
        <v>65.97</v>
      </c>
      <c r="AG77">
        <v>68.5</v>
      </c>
      <c r="AH77">
        <v>69.64</v>
      </c>
      <c r="AI77">
        <v>71.45</v>
      </c>
      <c r="AJ77">
        <v>72.72</v>
      </c>
      <c r="AK77">
        <v>74.31</v>
      </c>
      <c r="AL77">
        <v>76.5</v>
      </c>
      <c r="AM77">
        <v>79.06</v>
      </c>
      <c r="AN77">
        <v>81.08</v>
      </c>
      <c r="AO77">
        <v>83.57</v>
      </c>
      <c r="AP77">
        <v>86.6</v>
      </c>
      <c r="AQ77">
        <v>89.79</v>
      </c>
      <c r="AR77">
        <v>93.54</v>
      </c>
      <c r="AS77">
        <v>95.96</v>
      </c>
    </row>
    <row r="78" spans="26:45">
      <c r="Z78">
        <v>8.25</v>
      </c>
      <c r="AA78">
        <v>54.65</v>
      </c>
      <c r="AB78">
        <v>56.07</v>
      </c>
      <c r="AC78">
        <v>60.6</v>
      </c>
      <c r="AD78">
        <v>62.7</v>
      </c>
      <c r="AE78">
        <v>64.69</v>
      </c>
      <c r="AF78">
        <v>65.989999999999995</v>
      </c>
      <c r="AG78">
        <v>68.540000000000006</v>
      </c>
      <c r="AH78">
        <v>69.69</v>
      </c>
      <c r="AI78">
        <v>71.52</v>
      </c>
      <c r="AJ78">
        <v>72.81</v>
      </c>
      <c r="AK78">
        <v>74.41</v>
      </c>
      <c r="AL78">
        <v>76.61</v>
      </c>
      <c r="AM78">
        <v>79.22</v>
      </c>
      <c r="AN78">
        <v>81.23</v>
      </c>
      <c r="AO78">
        <v>83.77</v>
      </c>
      <c r="AP78">
        <v>86.87</v>
      </c>
      <c r="AQ78">
        <v>90.07</v>
      </c>
      <c r="AR78">
        <v>93.8</v>
      </c>
      <c r="AS78">
        <v>96.2</v>
      </c>
    </row>
    <row r="79" spans="26:45">
      <c r="Z79">
        <v>8.33</v>
      </c>
      <c r="AA79">
        <v>54.6</v>
      </c>
      <c r="AB79">
        <v>56.03</v>
      </c>
      <c r="AC79">
        <v>60.6</v>
      </c>
      <c r="AD79">
        <v>62.69</v>
      </c>
      <c r="AE79">
        <v>64.7</v>
      </c>
      <c r="AF79">
        <v>66</v>
      </c>
      <c r="AG79">
        <v>68.569999999999993</v>
      </c>
      <c r="AH79">
        <v>69.73</v>
      </c>
      <c r="AI79">
        <v>71.58</v>
      </c>
      <c r="AJ79">
        <v>72.900000000000006</v>
      </c>
      <c r="AK79">
        <v>74.510000000000005</v>
      </c>
      <c r="AL79">
        <v>76.709999999999994</v>
      </c>
      <c r="AM79">
        <v>79.38</v>
      </c>
      <c r="AN79">
        <v>81.37</v>
      </c>
      <c r="AO79">
        <v>83.96</v>
      </c>
      <c r="AP79">
        <v>87.13</v>
      </c>
      <c r="AQ79">
        <v>90.35</v>
      </c>
      <c r="AR79">
        <v>94.06</v>
      </c>
      <c r="AS79">
        <v>96.45</v>
      </c>
    </row>
    <row r="80" spans="26:45">
      <c r="Z80">
        <v>8.42</v>
      </c>
      <c r="AA80">
        <v>54.55</v>
      </c>
      <c r="AB80">
        <v>55.98</v>
      </c>
      <c r="AC80">
        <v>60.59</v>
      </c>
      <c r="AD80">
        <v>62.67</v>
      </c>
      <c r="AE80">
        <v>64.7</v>
      </c>
      <c r="AF80">
        <v>66.010000000000005</v>
      </c>
      <c r="AG80">
        <v>68.599999999999994</v>
      </c>
      <c r="AH80">
        <v>69.77</v>
      </c>
      <c r="AI80">
        <v>71.64</v>
      </c>
      <c r="AJ80">
        <v>72.98</v>
      </c>
      <c r="AK80">
        <v>74.599999999999994</v>
      </c>
      <c r="AL80">
        <v>76.81</v>
      </c>
      <c r="AM80">
        <v>79.53</v>
      </c>
      <c r="AN80">
        <v>81.510000000000005</v>
      </c>
      <c r="AO80">
        <v>84.16</v>
      </c>
      <c r="AP80">
        <v>87.38</v>
      </c>
      <c r="AQ80">
        <v>90.62</v>
      </c>
      <c r="AR80">
        <v>94.31</v>
      </c>
      <c r="AS80">
        <v>96.68</v>
      </c>
    </row>
    <row r="81" spans="26:45">
      <c r="Z81">
        <v>8.5</v>
      </c>
      <c r="AA81">
        <v>54.49</v>
      </c>
      <c r="AB81">
        <v>55.92</v>
      </c>
      <c r="AC81">
        <v>60.57</v>
      </c>
      <c r="AD81">
        <v>62.65</v>
      </c>
      <c r="AE81">
        <v>64.69</v>
      </c>
      <c r="AF81">
        <v>66.010000000000005</v>
      </c>
      <c r="AG81">
        <v>68.62</v>
      </c>
      <c r="AH81">
        <v>69.81</v>
      </c>
      <c r="AI81">
        <v>71.7</v>
      </c>
      <c r="AJ81">
        <v>73.06</v>
      </c>
      <c r="AK81">
        <v>74.69</v>
      </c>
      <c r="AL81">
        <v>76.91</v>
      </c>
      <c r="AM81">
        <v>79.680000000000007</v>
      </c>
      <c r="AN81">
        <v>81.650000000000006</v>
      </c>
      <c r="AO81">
        <v>84.35</v>
      </c>
      <c r="AP81">
        <v>87.64</v>
      </c>
      <c r="AQ81">
        <v>90.9</v>
      </c>
      <c r="AR81">
        <v>94.56</v>
      </c>
      <c r="AS81">
        <v>96.91</v>
      </c>
    </row>
    <row r="82" spans="26:45">
      <c r="Z82">
        <v>8.58</v>
      </c>
      <c r="AA82">
        <v>54.42</v>
      </c>
      <c r="AB82">
        <v>55.85</v>
      </c>
      <c r="AC82">
        <v>60.55</v>
      </c>
      <c r="AD82">
        <v>62.62</v>
      </c>
      <c r="AE82">
        <v>64.680000000000007</v>
      </c>
      <c r="AF82">
        <v>66.010000000000005</v>
      </c>
      <c r="AG82">
        <v>68.64</v>
      </c>
      <c r="AH82">
        <v>69.84</v>
      </c>
      <c r="AI82">
        <v>71.75</v>
      </c>
      <c r="AJ82">
        <v>73.13</v>
      </c>
      <c r="AK82">
        <v>74.77</v>
      </c>
      <c r="AL82">
        <v>77</v>
      </c>
      <c r="AM82">
        <v>79.83</v>
      </c>
      <c r="AN82">
        <v>81.78</v>
      </c>
      <c r="AO82">
        <v>84.53</v>
      </c>
      <c r="AP82">
        <v>87.89</v>
      </c>
      <c r="AQ82">
        <v>91.17</v>
      </c>
      <c r="AR82">
        <v>94.81</v>
      </c>
      <c r="AS82">
        <v>97.14</v>
      </c>
    </row>
    <row r="83" spans="26:45">
      <c r="Z83">
        <v>8.67</v>
      </c>
      <c r="AA83">
        <v>54.35</v>
      </c>
      <c r="AB83">
        <v>55.78</v>
      </c>
      <c r="AC83">
        <v>60.53</v>
      </c>
      <c r="AD83">
        <v>62.59</v>
      </c>
      <c r="AE83">
        <v>64.66</v>
      </c>
      <c r="AF83">
        <v>66</v>
      </c>
      <c r="AG83">
        <v>68.650000000000006</v>
      </c>
      <c r="AH83">
        <v>69.87</v>
      </c>
      <c r="AI83">
        <v>71.8</v>
      </c>
      <c r="AJ83">
        <v>73.2</v>
      </c>
      <c r="AK83">
        <v>74.849999999999994</v>
      </c>
      <c r="AL83">
        <v>77.09</v>
      </c>
      <c r="AM83">
        <v>79.98</v>
      </c>
      <c r="AN83">
        <v>81.91</v>
      </c>
      <c r="AO83">
        <v>84.72</v>
      </c>
      <c r="AP83">
        <v>88.14</v>
      </c>
      <c r="AQ83">
        <v>91.43</v>
      </c>
      <c r="AR83">
        <v>95.05</v>
      </c>
      <c r="AS83">
        <v>97.37</v>
      </c>
    </row>
    <row r="84" spans="26:45">
      <c r="Z84">
        <v>8.75</v>
      </c>
      <c r="AA84">
        <v>54.27</v>
      </c>
      <c r="AB84">
        <v>55.71</v>
      </c>
      <c r="AC84">
        <v>60.49</v>
      </c>
      <c r="AD84">
        <v>62.55</v>
      </c>
      <c r="AE84">
        <v>64.63</v>
      </c>
      <c r="AF84">
        <v>65.98</v>
      </c>
      <c r="AG84">
        <v>68.650000000000006</v>
      </c>
      <c r="AH84">
        <v>69.89</v>
      </c>
      <c r="AI84">
        <v>71.84</v>
      </c>
      <c r="AJ84">
        <v>73.27</v>
      </c>
      <c r="AK84">
        <v>74.930000000000007</v>
      </c>
      <c r="AL84">
        <v>77.17</v>
      </c>
      <c r="AM84">
        <v>80.12</v>
      </c>
      <c r="AN84">
        <v>82.04</v>
      </c>
      <c r="AO84">
        <v>84.9</v>
      </c>
      <c r="AP84">
        <v>88.39</v>
      </c>
      <c r="AQ84">
        <v>91.7</v>
      </c>
      <c r="AR84">
        <v>95.29</v>
      </c>
      <c r="AS84">
        <v>97.58</v>
      </c>
    </row>
    <row r="85" spans="26:45">
      <c r="Z85">
        <v>8.83</v>
      </c>
      <c r="AA85">
        <v>54.18</v>
      </c>
      <c r="AB85">
        <v>55.62</v>
      </c>
      <c r="AC85">
        <v>60.46</v>
      </c>
      <c r="AD85">
        <v>62.51</v>
      </c>
      <c r="AE85">
        <v>64.599999999999994</v>
      </c>
      <c r="AF85">
        <v>65.959999999999994</v>
      </c>
      <c r="AG85">
        <v>68.650000000000006</v>
      </c>
      <c r="AH85">
        <v>69.900000000000006</v>
      </c>
      <c r="AI85">
        <v>71.87</v>
      </c>
      <c r="AJ85">
        <v>73.33</v>
      </c>
      <c r="AK85">
        <v>75</v>
      </c>
      <c r="AL85">
        <v>77.25</v>
      </c>
      <c r="AM85">
        <v>80.25</v>
      </c>
      <c r="AN85">
        <v>82.16</v>
      </c>
      <c r="AO85">
        <v>85.07</v>
      </c>
      <c r="AP85">
        <v>88.64</v>
      </c>
      <c r="AQ85">
        <v>91.96</v>
      </c>
      <c r="AR85">
        <v>95.52</v>
      </c>
      <c r="AS85">
        <v>97.8</v>
      </c>
    </row>
    <row r="86" spans="26:45">
      <c r="Z86">
        <v>8.92</v>
      </c>
      <c r="AA86">
        <v>54.09</v>
      </c>
      <c r="AB86">
        <v>55.53</v>
      </c>
      <c r="AC86">
        <v>60.41</v>
      </c>
      <c r="AD86">
        <v>62.46</v>
      </c>
      <c r="AE86">
        <v>64.569999999999993</v>
      </c>
      <c r="AF86">
        <v>65.94</v>
      </c>
      <c r="AG86">
        <v>68.650000000000006</v>
      </c>
      <c r="AH86">
        <v>69.91</v>
      </c>
      <c r="AI86">
        <v>71.900000000000006</v>
      </c>
      <c r="AJ86">
        <v>73.39</v>
      </c>
      <c r="AK86">
        <v>75.069999999999993</v>
      </c>
      <c r="AL86">
        <v>77.33</v>
      </c>
      <c r="AM86">
        <v>80.39</v>
      </c>
      <c r="AN86">
        <v>82.27</v>
      </c>
      <c r="AO86">
        <v>85.25</v>
      </c>
      <c r="AP86">
        <v>88.88</v>
      </c>
      <c r="AQ86">
        <v>92.22</v>
      </c>
      <c r="AR86">
        <v>95.76</v>
      </c>
      <c r="AS86">
        <v>98.01</v>
      </c>
    </row>
    <row r="87" spans="26:45">
      <c r="Z87">
        <v>9</v>
      </c>
      <c r="AA87">
        <v>53.98</v>
      </c>
      <c r="AB87">
        <v>55.43</v>
      </c>
      <c r="AC87">
        <v>60.36</v>
      </c>
      <c r="AD87">
        <v>62.4</v>
      </c>
      <c r="AE87">
        <v>64.53</v>
      </c>
      <c r="AF87">
        <v>65.91</v>
      </c>
      <c r="AG87">
        <v>68.64</v>
      </c>
      <c r="AH87">
        <v>69.92</v>
      </c>
      <c r="AI87">
        <v>71.930000000000007</v>
      </c>
      <c r="AJ87">
        <v>73.44</v>
      </c>
      <c r="AK87">
        <v>75.13</v>
      </c>
      <c r="AL87">
        <v>77.400000000000006</v>
      </c>
      <c r="AM87">
        <v>80.52</v>
      </c>
      <c r="AN87">
        <v>82.38</v>
      </c>
      <c r="AO87">
        <v>85.42</v>
      </c>
      <c r="AP87">
        <v>89.13</v>
      </c>
      <c r="AQ87">
        <v>92.47</v>
      </c>
      <c r="AR87">
        <v>95.98</v>
      </c>
      <c r="AS87">
        <v>98.22</v>
      </c>
    </row>
    <row r="88" spans="26:45">
      <c r="Z88">
        <v>9.08</v>
      </c>
      <c r="AA88">
        <v>53.87</v>
      </c>
      <c r="AB88">
        <v>55.33</v>
      </c>
      <c r="AC88">
        <v>60.3</v>
      </c>
      <c r="AD88">
        <v>62.34</v>
      </c>
      <c r="AE88">
        <v>64.48</v>
      </c>
      <c r="AF88">
        <v>65.87</v>
      </c>
      <c r="AG88">
        <v>68.62</v>
      </c>
      <c r="AH88">
        <v>69.92</v>
      </c>
      <c r="AI88">
        <v>71.95</v>
      </c>
      <c r="AJ88">
        <v>73.489999999999995</v>
      </c>
      <c r="AK88">
        <v>75.19</v>
      </c>
      <c r="AL88">
        <v>77.459999999999994</v>
      </c>
      <c r="AM88">
        <v>80.64</v>
      </c>
      <c r="AN88">
        <v>82.49</v>
      </c>
      <c r="AO88">
        <v>85.59</v>
      </c>
      <c r="AP88">
        <v>89.36</v>
      </c>
      <c r="AQ88">
        <v>92.73</v>
      </c>
      <c r="AR88">
        <v>96.21</v>
      </c>
      <c r="AS88">
        <v>98.42</v>
      </c>
    </row>
    <row r="89" spans="26:45">
      <c r="Z89">
        <v>9.17</v>
      </c>
      <c r="AA89">
        <v>53.75</v>
      </c>
      <c r="AB89">
        <v>55.22</v>
      </c>
      <c r="AC89">
        <v>60.24</v>
      </c>
      <c r="AD89">
        <v>62.28</v>
      </c>
      <c r="AE89">
        <v>64.430000000000007</v>
      </c>
      <c r="AF89">
        <v>65.83</v>
      </c>
      <c r="AG89">
        <v>68.599999999999994</v>
      </c>
      <c r="AH89">
        <v>69.91</v>
      </c>
      <c r="AI89">
        <v>71.97</v>
      </c>
      <c r="AJ89">
        <v>73.53</v>
      </c>
      <c r="AK89">
        <v>75.239999999999995</v>
      </c>
      <c r="AL89">
        <v>77.53</v>
      </c>
      <c r="AM89">
        <v>80.77</v>
      </c>
      <c r="AN89">
        <v>82.6</v>
      </c>
      <c r="AO89">
        <v>85.75</v>
      </c>
      <c r="AP89">
        <v>89.6</v>
      </c>
      <c r="AQ89">
        <v>92.98</v>
      </c>
      <c r="AR89">
        <v>96.43</v>
      </c>
      <c r="AS89">
        <v>98.62</v>
      </c>
    </row>
    <row r="90" spans="26:45">
      <c r="Z90">
        <v>9.25</v>
      </c>
      <c r="AA90">
        <v>53.63</v>
      </c>
      <c r="AB90">
        <v>55.1</v>
      </c>
      <c r="AC90">
        <v>60.17</v>
      </c>
      <c r="AD90">
        <v>62.2</v>
      </c>
      <c r="AE90">
        <v>64.37</v>
      </c>
      <c r="AF90">
        <v>65.78</v>
      </c>
      <c r="AG90">
        <v>68.569999999999993</v>
      </c>
      <c r="AH90">
        <v>69.900000000000006</v>
      </c>
      <c r="AI90">
        <v>71.98</v>
      </c>
      <c r="AJ90">
        <v>73.569999999999993</v>
      </c>
      <c r="AK90">
        <v>75.3</v>
      </c>
      <c r="AL90">
        <v>77.58</v>
      </c>
      <c r="AM90">
        <v>80.88</v>
      </c>
      <c r="AN90">
        <v>82.69</v>
      </c>
      <c r="AO90">
        <v>85.91</v>
      </c>
      <c r="AP90">
        <v>89.84</v>
      </c>
      <c r="AQ90">
        <v>93.23</v>
      </c>
      <c r="AR90">
        <v>96.64</v>
      </c>
      <c r="AS90">
        <v>98.81</v>
      </c>
    </row>
    <row r="91" spans="26:45">
      <c r="Z91">
        <v>9.33</v>
      </c>
      <c r="AA91">
        <v>53.5</v>
      </c>
      <c r="AB91">
        <v>54.97</v>
      </c>
      <c r="AC91">
        <v>60.1</v>
      </c>
      <c r="AD91">
        <v>62.12</v>
      </c>
      <c r="AE91">
        <v>64.31</v>
      </c>
      <c r="AF91">
        <v>65.73</v>
      </c>
      <c r="AG91">
        <v>68.540000000000006</v>
      </c>
      <c r="AH91">
        <v>69.88</v>
      </c>
      <c r="AI91">
        <v>71.98</v>
      </c>
      <c r="AJ91">
        <v>73.599999999999994</v>
      </c>
      <c r="AK91">
        <v>75.34</v>
      </c>
      <c r="AL91">
        <v>77.64</v>
      </c>
      <c r="AM91">
        <v>81</v>
      </c>
      <c r="AN91">
        <v>82.79</v>
      </c>
      <c r="AO91">
        <v>86.07</v>
      </c>
      <c r="AP91">
        <v>90.07</v>
      </c>
      <c r="AQ91">
        <v>93.47</v>
      </c>
      <c r="AR91">
        <v>96.86</v>
      </c>
      <c r="AS91">
        <v>99</v>
      </c>
    </row>
    <row r="92" spans="26:45">
      <c r="Z92">
        <v>9.42</v>
      </c>
      <c r="AA92">
        <v>53.35</v>
      </c>
      <c r="AB92">
        <v>54.84</v>
      </c>
      <c r="AC92">
        <v>60.01</v>
      </c>
      <c r="AD92">
        <v>62.04</v>
      </c>
      <c r="AE92">
        <v>64.239999999999995</v>
      </c>
      <c r="AF92">
        <v>65.67</v>
      </c>
      <c r="AG92">
        <v>68.5</v>
      </c>
      <c r="AH92">
        <v>69.86</v>
      </c>
      <c r="AI92">
        <v>71.98</v>
      </c>
      <c r="AJ92">
        <v>73.64</v>
      </c>
      <c r="AK92">
        <v>75.39</v>
      </c>
      <c r="AL92">
        <v>77.680000000000007</v>
      </c>
      <c r="AM92">
        <v>81.11</v>
      </c>
      <c r="AN92">
        <v>82.88</v>
      </c>
      <c r="AO92">
        <v>86.23</v>
      </c>
      <c r="AP92">
        <v>90.3</v>
      </c>
      <c r="AQ92">
        <v>93.72</v>
      </c>
      <c r="AR92">
        <v>97.07</v>
      </c>
      <c r="AS92">
        <v>99.18</v>
      </c>
    </row>
    <row r="93" spans="26:45">
      <c r="Z93">
        <v>9.5</v>
      </c>
      <c r="AA93">
        <v>53.21</v>
      </c>
      <c r="AB93">
        <v>54.7</v>
      </c>
      <c r="AC93">
        <v>59.93</v>
      </c>
      <c r="AD93">
        <v>61.95</v>
      </c>
      <c r="AE93">
        <v>64.17</v>
      </c>
      <c r="AF93">
        <v>65.61</v>
      </c>
      <c r="AG93">
        <v>68.459999999999994</v>
      </c>
      <c r="AH93">
        <v>69.84</v>
      </c>
      <c r="AI93">
        <v>71.98</v>
      </c>
      <c r="AJ93">
        <v>73.66</v>
      </c>
      <c r="AK93">
        <v>75.42</v>
      </c>
      <c r="AL93">
        <v>77.73</v>
      </c>
      <c r="AM93">
        <v>81.22</v>
      </c>
      <c r="AN93">
        <v>82.97</v>
      </c>
      <c r="AO93">
        <v>86.38</v>
      </c>
      <c r="AP93">
        <v>90.53</v>
      </c>
      <c r="AQ93">
        <v>93.96</v>
      </c>
      <c r="AR93">
        <v>97.27</v>
      </c>
      <c r="AS93">
        <v>99.36</v>
      </c>
    </row>
    <row r="94" spans="26:45">
      <c r="Z94">
        <v>9.58</v>
      </c>
      <c r="AA94">
        <v>53.05</v>
      </c>
      <c r="AB94">
        <v>54.56</v>
      </c>
      <c r="AC94">
        <v>59.83</v>
      </c>
      <c r="AD94">
        <v>61.86</v>
      </c>
      <c r="AE94">
        <v>64.09</v>
      </c>
      <c r="AF94">
        <v>65.540000000000006</v>
      </c>
      <c r="AG94">
        <v>68.41</v>
      </c>
      <c r="AH94">
        <v>69.81</v>
      </c>
      <c r="AI94">
        <v>71.97</v>
      </c>
      <c r="AJ94">
        <v>73.680000000000007</v>
      </c>
      <c r="AK94">
        <v>75.459999999999994</v>
      </c>
      <c r="AL94">
        <v>77.77</v>
      </c>
      <c r="AM94">
        <v>81.33</v>
      </c>
      <c r="AN94">
        <v>83.05</v>
      </c>
      <c r="AO94">
        <v>86.53</v>
      </c>
      <c r="AP94">
        <v>90.75</v>
      </c>
      <c r="AQ94">
        <v>94.19</v>
      </c>
      <c r="AR94">
        <v>97.48</v>
      </c>
      <c r="AS94">
        <v>99.54</v>
      </c>
    </row>
    <row r="95" spans="26:45">
      <c r="Z95">
        <v>9.67</v>
      </c>
      <c r="AA95">
        <v>52.89</v>
      </c>
      <c r="AB95">
        <v>54.41</v>
      </c>
      <c r="AC95">
        <v>59.73</v>
      </c>
      <c r="AD95">
        <v>61.76</v>
      </c>
      <c r="AE95">
        <v>64</v>
      </c>
      <c r="AF95">
        <v>65.459999999999994</v>
      </c>
      <c r="AG95">
        <v>68.36</v>
      </c>
      <c r="AH95">
        <v>69.77</v>
      </c>
      <c r="AI95">
        <v>71.959999999999994</v>
      </c>
      <c r="AJ95">
        <v>73.7</v>
      </c>
      <c r="AK95">
        <v>75.489999999999995</v>
      </c>
      <c r="AL95">
        <v>77.81</v>
      </c>
      <c r="AM95">
        <v>81.430000000000007</v>
      </c>
      <c r="AN95">
        <v>83.13</v>
      </c>
      <c r="AO95">
        <v>86.67</v>
      </c>
      <c r="AP95">
        <v>90.98</v>
      </c>
      <c r="AQ95">
        <v>94.43</v>
      </c>
      <c r="AR95">
        <v>97.67</v>
      </c>
      <c r="AS95">
        <v>99.71</v>
      </c>
    </row>
    <row r="96" spans="26:45">
      <c r="Z96">
        <v>9.75</v>
      </c>
      <c r="AA96">
        <v>52.72</v>
      </c>
      <c r="AB96">
        <v>54.25</v>
      </c>
      <c r="AC96">
        <v>59.63</v>
      </c>
      <c r="AD96">
        <v>61.65</v>
      </c>
      <c r="AE96">
        <v>63.91</v>
      </c>
      <c r="AF96">
        <v>65.38</v>
      </c>
      <c r="AG96">
        <v>68.3</v>
      </c>
      <c r="AH96">
        <v>69.73</v>
      </c>
      <c r="AI96">
        <v>71.94</v>
      </c>
      <c r="AJ96">
        <v>73.709999999999994</v>
      </c>
      <c r="AK96">
        <v>75.510000000000005</v>
      </c>
      <c r="AL96">
        <v>77.84</v>
      </c>
      <c r="AM96">
        <v>81.53</v>
      </c>
      <c r="AN96">
        <v>83.2</v>
      </c>
      <c r="AO96">
        <v>86.81</v>
      </c>
      <c r="AP96">
        <v>91.2</v>
      </c>
      <c r="AQ96">
        <v>94.66</v>
      </c>
      <c r="AR96">
        <v>97.87</v>
      </c>
      <c r="AS96">
        <v>99.88</v>
      </c>
    </row>
    <row r="97" spans="26:45">
      <c r="Z97">
        <v>9.83</v>
      </c>
      <c r="AA97">
        <v>52.54</v>
      </c>
      <c r="AB97">
        <v>54.09</v>
      </c>
      <c r="AC97">
        <v>59.52</v>
      </c>
      <c r="AD97">
        <v>61.54</v>
      </c>
      <c r="AE97">
        <v>63.81</v>
      </c>
      <c r="AF97">
        <v>65.3</v>
      </c>
      <c r="AG97">
        <v>68.23</v>
      </c>
      <c r="AH97">
        <v>69.680000000000007</v>
      </c>
      <c r="AI97">
        <v>71.92</v>
      </c>
      <c r="AJ97">
        <v>73.72</v>
      </c>
      <c r="AK97">
        <v>75.540000000000006</v>
      </c>
      <c r="AL97">
        <v>77.86</v>
      </c>
      <c r="AM97">
        <v>81.62</v>
      </c>
      <c r="AN97">
        <v>83.28</v>
      </c>
      <c r="AO97">
        <v>86.95</v>
      </c>
      <c r="AP97">
        <v>91.41</v>
      </c>
      <c r="AQ97">
        <v>94.89</v>
      </c>
      <c r="AR97">
        <v>98.06</v>
      </c>
      <c r="AS97">
        <v>100</v>
      </c>
    </row>
    <row r="98" spans="26:45">
      <c r="Z98">
        <v>9.92</v>
      </c>
      <c r="AA98">
        <v>52.36</v>
      </c>
      <c r="AB98">
        <v>53.92</v>
      </c>
      <c r="AC98">
        <v>59.4</v>
      </c>
      <c r="AD98">
        <v>61.42</v>
      </c>
      <c r="AE98">
        <v>63.71</v>
      </c>
      <c r="AF98">
        <v>65.209999999999994</v>
      </c>
      <c r="AG98">
        <v>68.16</v>
      </c>
      <c r="AH98">
        <v>69.63</v>
      </c>
      <c r="AI98">
        <v>71.89</v>
      </c>
      <c r="AJ98">
        <v>73.73</v>
      </c>
      <c r="AK98">
        <v>75.55</v>
      </c>
      <c r="AL98">
        <v>77.89</v>
      </c>
      <c r="AM98">
        <v>81.709999999999994</v>
      </c>
      <c r="AN98">
        <v>83.34</v>
      </c>
      <c r="AO98">
        <v>87.09</v>
      </c>
      <c r="AP98">
        <v>91.63</v>
      </c>
      <c r="AQ98">
        <v>95.12</v>
      </c>
      <c r="AR98">
        <v>98.25</v>
      </c>
      <c r="AS98">
        <v>100</v>
      </c>
    </row>
    <row r="99" spans="26:45">
      <c r="Z99">
        <v>10</v>
      </c>
      <c r="AA99">
        <v>52.17</v>
      </c>
      <c r="AB99">
        <v>53.74</v>
      </c>
      <c r="AC99">
        <v>59.28</v>
      </c>
      <c r="AD99">
        <v>61.3</v>
      </c>
      <c r="AE99">
        <v>63.6</v>
      </c>
      <c r="AF99">
        <v>65.11</v>
      </c>
      <c r="AG99">
        <v>68.09</v>
      </c>
      <c r="AH99">
        <v>69.569999999999993</v>
      </c>
      <c r="AI99">
        <v>71.849999999999994</v>
      </c>
      <c r="AJ99">
        <v>73.73</v>
      </c>
      <c r="AK99">
        <v>75.569999999999993</v>
      </c>
      <c r="AL99">
        <v>77.900000000000006</v>
      </c>
      <c r="AM99">
        <v>81.8</v>
      </c>
      <c r="AN99">
        <v>83.4</v>
      </c>
      <c r="AO99">
        <v>87.22</v>
      </c>
      <c r="AP99">
        <v>91.85</v>
      </c>
      <c r="AQ99">
        <v>95.35</v>
      </c>
      <c r="AR99">
        <v>98.43</v>
      </c>
      <c r="AS99">
        <v>100</v>
      </c>
    </row>
    <row r="100" spans="26:45">
      <c r="Z100">
        <v>10.08</v>
      </c>
      <c r="AA100">
        <v>51.97</v>
      </c>
      <c r="AB100">
        <v>53.55</v>
      </c>
      <c r="AC100">
        <v>59.15</v>
      </c>
      <c r="AD100">
        <v>61.17</v>
      </c>
      <c r="AE100">
        <v>63.49</v>
      </c>
      <c r="AF100">
        <v>65.010000000000005</v>
      </c>
      <c r="AG100">
        <v>68.010000000000005</v>
      </c>
      <c r="AH100">
        <v>69.510000000000005</v>
      </c>
      <c r="AI100">
        <v>71.819999999999993</v>
      </c>
      <c r="AJ100">
        <v>73.72</v>
      </c>
      <c r="AK100">
        <v>75.58</v>
      </c>
      <c r="AL100">
        <v>77.92</v>
      </c>
      <c r="AM100">
        <v>81.88</v>
      </c>
      <c r="AN100">
        <v>83.46</v>
      </c>
      <c r="AO100">
        <v>87.35</v>
      </c>
      <c r="AP100">
        <v>92.06</v>
      </c>
      <c r="AQ100">
        <v>95.57</v>
      </c>
      <c r="AR100">
        <v>98.61</v>
      </c>
      <c r="AS100">
        <v>100</v>
      </c>
    </row>
    <row r="101" spans="26:45">
      <c r="Z101">
        <v>10.17</v>
      </c>
      <c r="AA101">
        <v>51.76</v>
      </c>
      <c r="AB101">
        <v>53.36</v>
      </c>
      <c r="AC101">
        <v>59.01</v>
      </c>
      <c r="AD101">
        <v>61.03</v>
      </c>
      <c r="AE101">
        <v>63.37</v>
      </c>
      <c r="AF101">
        <v>64.900000000000006</v>
      </c>
      <c r="AG101">
        <v>67.92</v>
      </c>
      <c r="AH101">
        <v>69.44</v>
      </c>
      <c r="AI101">
        <v>71.77</v>
      </c>
      <c r="AJ101">
        <v>73.72</v>
      </c>
      <c r="AK101">
        <v>75.58</v>
      </c>
      <c r="AL101">
        <v>77.930000000000007</v>
      </c>
      <c r="AM101">
        <v>81.97</v>
      </c>
      <c r="AN101">
        <v>83.52</v>
      </c>
      <c r="AO101">
        <v>87.48</v>
      </c>
      <c r="AP101">
        <v>92.27</v>
      </c>
      <c r="AQ101">
        <v>95.79</v>
      </c>
      <c r="AR101">
        <v>98.79</v>
      </c>
      <c r="AS101">
        <v>100</v>
      </c>
    </row>
    <row r="102" spans="26:45">
      <c r="Z102">
        <v>10.25</v>
      </c>
      <c r="AA102">
        <v>51.55</v>
      </c>
      <c r="AB102">
        <v>53.17</v>
      </c>
      <c r="AC102">
        <v>58.87</v>
      </c>
      <c r="AD102">
        <v>60.89</v>
      </c>
      <c r="AE102">
        <v>63.25</v>
      </c>
      <c r="AF102">
        <v>64.790000000000006</v>
      </c>
      <c r="AG102">
        <v>67.83</v>
      </c>
      <c r="AH102">
        <v>69.37</v>
      </c>
      <c r="AI102">
        <v>71.72</v>
      </c>
      <c r="AJ102">
        <v>73.7</v>
      </c>
      <c r="AK102">
        <v>75.59</v>
      </c>
      <c r="AL102">
        <v>77.930000000000007</v>
      </c>
      <c r="AM102">
        <v>82.04</v>
      </c>
      <c r="AN102">
        <v>83.57</v>
      </c>
      <c r="AO102">
        <v>87.6</v>
      </c>
      <c r="AP102">
        <v>92.47</v>
      </c>
      <c r="AQ102">
        <v>96.01</v>
      </c>
      <c r="AR102">
        <v>98.96</v>
      </c>
      <c r="AS102">
        <v>100</v>
      </c>
    </row>
    <row r="103" spans="26:45">
      <c r="Z103">
        <v>10.33</v>
      </c>
      <c r="AA103">
        <v>51.33</v>
      </c>
      <c r="AB103">
        <v>52.96</v>
      </c>
      <c r="AC103">
        <v>58.73</v>
      </c>
      <c r="AD103">
        <v>60.74</v>
      </c>
      <c r="AE103">
        <v>63.12</v>
      </c>
      <c r="AF103">
        <v>64.67</v>
      </c>
      <c r="AG103">
        <v>67.73</v>
      </c>
      <c r="AH103">
        <v>69.290000000000006</v>
      </c>
      <c r="AI103">
        <v>71.67</v>
      </c>
      <c r="AJ103">
        <v>73.69</v>
      </c>
      <c r="AK103">
        <v>75.58</v>
      </c>
      <c r="AL103">
        <v>77.94</v>
      </c>
      <c r="AM103">
        <v>82.12</v>
      </c>
      <c r="AN103">
        <v>83.61</v>
      </c>
      <c r="AO103">
        <v>87.72</v>
      </c>
      <c r="AP103">
        <v>92.68</v>
      </c>
      <c r="AQ103">
        <v>96.23</v>
      </c>
      <c r="AR103">
        <v>99.13</v>
      </c>
      <c r="AS103">
        <v>100</v>
      </c>
    </row>
    <row r="104" spans="26:45">
      <c r="Z104">
        <v>10.42</v>
      </c>
      <c r="AA104">
        <v>51.1</v>
      </c>
      <c r="AB104">
        <v>52.75</v>
      </c>
      <c r="AC104">
        <v>58.57</v>
      </c>
      <c r="AD104">
        <v>60.59</v>
      </c>
      <c r="AE104">
        <v>62.98</v>
      </c>
      <c r="AF104">
        <v>64.55</v>
      </c>
      <c r="AG104">
        <v>67.63</v>
      </c>
      <c r="AH104">
        <v>69.209999999999994</v>
      </c>
      <c r="AI104">
        <v>71.61</v>
      </c>
      <c r="AJ104">
        <v>73.66</v>
      </c>
      <c r="AK104">
        <v>75.58</v>
      </c>
      <c r="AL104">
        <v>77.930000000000007</v>
      </c>
      <c r="AM104">
        <v>82.19</v>
      </c>
      <c r="AN104">
        <v>83.65</v>
      </c>
      <c r="AO104">
        <v>87.84</v>
      </c>
      <c r="AP104">
        <v>92.88</v>
      </c>
      <c r="AQ104">
        <v>96.44</v>
      </c>
      <c r="AR104">
        <v>99.3</v>
      </c>
      <c r="AS104">
        <v>100</v>
      </c>
    </row>
    <row r="105" spans="26:45">
      <c r="Z105">
        <v>10.5</v>
      </c>
      <c r="AA105">
        <v>50.86</v>
      </c>
      <c r="AB105">
        <v>52.53</v>
      </c>
      <c r="AC105">
        <v>58.41</v>
      </c>
      <c r="AD105">
        <v>60.43</v>
      </c>
      <c r="AE105">
        <v>62.84</v>
      </c>
      <c r="AF105">
        <v>64.42</v>
      </c>
      <c r="AG105">
        <v>67.52</v>
      </c>
      <c r="AH105">
        <v>69.12</v>
      </c>
      <c r="AI105">
        <v>71.55</v>
      </c>
      <c r="AJ105">
        <v>73.64</v>
      </c>
      <c r="AK105">
        <v>75.56</v>
      </c>
      <c r="AL105">
        <v>77.92</v>
      </c>
      <c r="AM105">
        <v>82.25</v>
      </c>
      <c r="AN105">
        <v>83.69</v>
      </c>
      <c r="AO105">
        <v>87.95</v>
      </c>
      <c r="AP105">
        <v>93.08</v>
      </c>
      <c r="AQ105">
        <v>96.65</v>
      </c>
      <c r="AR105">
        <v>99.46</v>
      </c>
      <c r="AS105">
        <v>100</v>
      </c>
    </row>
    <row r="106" spans="26:45">
      <c r="Z106">
        <v>10.58</v>
      </c>
      <c r="AA106">
        <v>50.62</v>
      </c>
      <c r="AB106">
        <v>52.31</v>
      </c>
      <c r="AC106">
        <v>58.25</v>
      </c>
      <c r="AD106">
        <v>60.27</v>
      </c>
      <c r="AE106">
        <v>62.69</v>
      </c>
      <c r="AF106">
        <v>64.290000000000006</v>
      </c>
      <c r="AG106">
        <v>67.41</v>
      </c>
      <c r="AH106">
        <v>69.03</v>
      </c>
      <c r="AI106">
        <v>71.48</v>
      </c>
      <c r="AJ106">
        <v>73.61</v>
      </c>
      <c r="AK106">
        <v>75.55</v>
      </c>
      <c r="AL106">
        <v>77.91</v>
      </c>
      <c r="AM106">
        <v>82.32</v>
      </c>
      <c r="AN106">
        <v>83.73</v>
      </c>
      <c r="AO106">
        <v>88.06</v>
      </c>
      <c r="AP106">
        <v>93.28</v>
      </c>
      <c r="AQ106">
        <v>96.86</v>
      </c>
      <c r="AR106">
        <v>99.62</v>
      </c>
      <c r="AS106">
        <v>100</v>
      </c>
    </row>
    <row r="107" spans="26:45">
      <c r="Z107">
        <v>10.67</v>
      </c>
      <c r="AA107">
        <v>50.37</v>
      </c>
      <c r="AB107">
        <v>52.08</v>
      </c>
      <c r="AC107">
        <v>58.08</v>
      </c>
      <c r="AD107">
        <v>60.1</v>
      </c>
      <c r="AE107">
        <v>62.54</v>
      </c>
      <c r="AF107">
        <v>64.150000000000006</v>
      </c>
      <c r="AG107">
        <v>67.290000000000006</v>
      </c>
      <c r="AH107">
        <v>68.930000000000007</v>
      </c>
      <c r="AI107">
        <v>71.41</v>
      </c>
      <c r="AJ107">
        <v>73.569999999999993</v>
      </c>
      <c r="AK107">
        <v>75.53</v>
      </c>
      <c r="AL107">
        <v>77.900000000000006</v>
      </c>
      <c r="AM107">
        <v>82.38</v>
      </c>
      <c r="AN107">
        <v>83.76</v>
      </c>
      <c r="AO107">
        <v>88.17</v>
      </c>
      <c r="AP107">
        <v>93.47</v>
      </c>
      <c r="AQ107">
        <v>97.06</v>
      </c>
      <c r="AR107">
        <v>99.78</v>
      </c>
      <c r="AS107">
        <v>100</v>
      </c>
    </row>
    <row r="108" spans="26:45">
      <c r="Z108">
        <v>10.75</v>
      </c>
      <c r="AA108">
        <v>50.11</v>
      </c>
      <c r="AB108">
        <v>51.84</v>
      </c>
      <c r="AC108">
        <v>57.9</v>
      </c>
      <c r="AD108">
        <v>59.93</v>
      </c>
      <c r="AE108">
        <v>62.38</v>
      </c>
      <c r="AF108">
        <v>64</v>
      </c>
      <c r="AG108">
        <v>67.16</v>
      </c>
      <c r="AH108">
        <v>68.83</v>
      </c>
      <c r="AI108">
        <v>71.33</v>
      </c>
      <c r="AJ108">
        <v>73.540000000000006</v>
      </c>
      <c r="AK108">
        <v>75.510000000000005</v>
      </c>
      <c r="AL108">
        <v>77.88</v>
      </c>
      <c r="AM108">
        <v>82.43</v>
      </c>
      <c r="AN108">
        <v>83.78</v>
      </c>
      <c r="AO108">
        <v>88.27</v>
      </c>
      <c r="AP108">
        <v>93.67</v>
      </c>
      <c r="AQ108">
        <v>97.27</v>
      </c>
      <c r="AR108">
        <v>99.93</v>
      </c>
      <c r="AS108">
        <v>100</v>
      </c>
    </row>
    <row r="109" spans="26:45">
      <c r="Z109">
        <v>10.83</v>
      </c>
      <c r="AA109">
        <v>49.84</v>
      </c>
      <c r="AB109">
        <v>51.59</v>
      </c>
      <c r="AC109">
        <v>57.71</v>
      </c>
      <c r="AD109">
        <v>59.75</v>
      </c>
      <c r="AE109">
        <v>62.22</v>
      </c>
      <c r="AF109">
        <v>63.85</v>
      </c>
      <c r="AG109">
        <v>67.03</v>
      </c>
      <c r="AH109">
        <v>68.72</v>
      </c>
      <c r="AI109">
        <v>71.25</v>
      </c>
      <c r="AJ109">
        <v>73.489999999999995</v>
      </c>
      <c r="AK109">
        <v>75.48</v>
      </c>
      <c r="AL109">
        <v>77.849999999999994</v>
      </c>
      <c r="AM109">
        <v>82.48</v>
      </c>
      <c r="AN109">
        <v>83.8</v>
      </c>
      <c r="AO109">
        <v>88.37</v>
      </c>
      <c r="AP109">
        <v>93.86</v>
      </c>
      <c r="AQ109">
        <v>97.47</v>
      </c>
      <c r="AR109">
        <v>100</v>
      </c>
      <c r="AS109">
        <v>100</v>
      </c>
    </row>
    <row r="110" spans="26:45">
      <c r="Z110">
        <v>10.92</v>
      </c>
      <c r="AA110">
        <v>49.57</v>
      </c>
      <c r="AB110">
        <v>51.34</v>
      </c>
      <c r="AC110">
        <v>57.53</v>
      </c>
      <c r="AD110">
        <v>59.56</v>
      </c>
      <c r="AE110">
        <v>62.05</v>
      </c>
      <c r="AF110">
        <v>63.7</v>
      </c>
      <c r="AG110">
        <v>66.900000000000006</v>
      </c>
      <c r="AH110">
        <v>68.61</v>
      </c>
      <c r="AI110">
        <v>71.16</v>
      </c>
      <c r="AJ110">
        <v>73.45</v>
      </c>
      <c r="AK110">
        <v>75.45</v>
      </c>
      <c r="AL110">
        <v>77.819999999999993</v>
      </c>
      <c r="AM110">
        <v>82.53</v>
      </c>
      <c r="AN110">
        <v>83.82</v>
      </c>
      <c r="AO110">
        <v>88.47</v>
      </c>
      <c r="AP110">
        <v>94.05</v>
      </c>
      <c r="AQ110">
        <v>97.66</v>
      </c>
      <c r="AR110">
        <v>100</v>
      </c>
      <c r="AS110">
        <v>100</v>
      </c>
    </row>
    <row r="111" spans="26:45">
      <c r="Z111">
        <v>11</v>
      </c>
      <c r="AA111">
        <v>49.29</v>
      </c>
      <c r="AB111">
        <v>51.09</v>
      </c>
      <c r="AC111">
        <v>57.33</v>
      </c>
      <c r="AD111">
        <v>59.37</v>
      </c>
      <c r="AE111">
        <v>61.88</v>
      </c>
      <c r="AF111">
        <v>63.54</v>
      </c>
      <c r="AG111">
        <v>66.760000000000005</v>
      </c>
      <c r="AH111">
        <v>68.489999999999995</v>
      </c>
      <c r="AI111">
        <v>71.069999999999993</v>
      </c>
      <c r="AJ111">
        <v>73.39</v>
      </c>
      <c r="AK111">
        <v>75.41</v>
      </c>
      <c r="AL111">
        <v>77.790000000000006</v>
      </c>
      <c r="AM111">
        <v>82.58</v>
      </c>
      <c r="AN111">
        <v>83.83</v>
      </c>
      <c r="AO111">
        <v>88.56</v>
      </c>
      <c r="AP111">
        <v>94.23</v>
      </c>
      <c r="AQ111">
        <v>97.86</v>
      </c>
      <c r="AR111">
        <v>100</v>
      </c>
      <c r="AS111">
        <v>100</v>
      </c>
    </row>
    <row r="112" spans="26:45">
      <c r="Z112">
        <v>11.08</v>
      </c>
      <c r="AA112">
        <v>49</v>
      </c>
      <c r="AB112">
        <v>50.82</v>
      </c>
      <c r="AC112">
        <v>57.13</v>
      </c>
      <c r="AD112">
        <v>59.17</v>
      </c>
      <c r="AE112">
        <v>61.7</v>
      </c>
      <c r="AF112">
        <v>63.37</v>
      </c>
      <c r="AG112">
        <v>66.61</v>
      </c>
      <c r="AH112">
        <v>68.37</v>
      </c>
      <c r="AI112">
        <v>70.97</v>
      </c>
      <c r="AJ112">
        <v>73.34</v>
      </c>
      <c r="AK112">
        <v>75.37</v>
      </c>
      <c r="AL112">
        <v>77.75</v>
      </c>
      <c r="AM112">
        <v>82.62</v>
      </c>
      <c r="AN112">
        <v>83.84</v>
      </c>
      <c r="AO112">
        <v>88.66</v>
      </c>
      <c r="AP112">
        <v>94.42</v>
      </c>
      <c r="AQ112">
        <v>98.05</v>
      </c>
      <c r="AR112">
        <v>100</v>
      </c>
      <c r="AS112">
        <v>100</v>
      </c>
    </row>
    <row r="113" spans="26:45">
      <c r="Z113">
        <v>11.17</v>
      </c>
      <c r="AA113">
        <v>48.71</v>
      </c>
      <c r="AB113">
        <v>50.55</v>
      </c>
      <c r="AC113">
        <v>56.92</v>
      </c>
      <c r="AD113">
        <v>58.97</v>
      </c>
      <c r="AE113">
        <v>61.51</v>
      </c>
      <c r="AF113">
        <v>63.2</v>
      </c>
      <c r="AG113">
        <v>66.459999999999994</v>
      </c>
      <c r="AH113">
        <v>68.239999999999995</v>
      </c>
      <c r="AI113">
        <v>70.87</v>
      </c>
      <c r="AJ113">
        <v>73.28</v>
      </c>
      <c r="AK113">
        <v>75.33</v>
      </c>
      <c r="AL113">
        <v>77.709999999999994</v>
      </c>
      <c r="AM113">
        <v>82.66</v>
      </c>
      <c r="AN113">
        <v>83.85</v>
      </c>
      <c r="AO113">
        <v>88.74</v>
      </c>
      <c r="AP113">
        <v>94.6</v>
      </c>
      <c r="AQ113">
        <v>98.24</v>
      </c>
      <c r="AR113">
        <v>100</v>
      </c>
      <c r="AS113">
        <v>100</v>
      </c>
    </row>
    <row r="114" spans="26:45">
      <c r="Z114">
        <v>11.25</v>
      </c>
      <c r="AA114">
        <v>48.4</v>
      </c>
      <c r="AB114">
        <v>50.27</v>
      </c>
      <c r="AC114">
        <v>56.71</v>
      </c>
      <c r="AD114">
        <v>58.76</v>
      </c>
      <c r="AE114">
        <v>61.32</v>
      </c>
      <c r="AF114">
        <v>63.02</v>
      </c>
      <c r="AG114">
        <v>66.3</v>
      </c>
      <c r="AH114">
        <v>68.099999999999994</v>
      </c>
      <c r="AI114">
        <v>70.760000000000005</v>
      </c>
      <c r="AJ114">
        <v>73.209999999999994</v>
      </c>
      <c r="AK114">
        <v>75.28</v>
      </c>
      <c r="AL114">
        <v>77.66</v>
      </c>
      <c r="AM114">
        <v>82.69</v>
      </c>
      <c r="AN114">
        <v>83.85</v>
      </c>
      <c r="AO114">
        <v>88.83</v>
      </c>
      <c r="AP114">
        <v>94.78</v>
      </c>
      <c r="AQ114">
        <v>98.43</v>
      </c>
      <c r="AR114">
        <v>100</v>
      </c>
      <c r="AS114">
        <v>100</v>
      </c>
    </row>
    <row r="115" spans="26:45">
      <c r="Z115">
        <v>11.33</v>
      </c>
      <c r="AA115">
        <v>48.09</v>
      </c>
      <c r="AB115">
        <v>49.99</v>
      </c>
      <c r="AC115">
        <v>56.49</v>
      </c>
      <c r="AD115">
        <v>58.54</v>
      </c>
      <c r="AE115">
        <v>61.12</v>
      </c>
      <c r="AF115">
        <v>62.84</v>
      </c>
      <c r="AG115">
        <v>66.14</v>
      </c>
      <c r="AH115">
        <v>67.97</v>
      </c>
      <c r="AI115">
        <v>70.650000000000006</v>
      </c>
      <c r="AJ115">
        <v>73.14</v>
      </c>
      <c r="AK115">
        <v>75.23</v>
      </c>
      <c r="AL115">
        <v>77.61</v>
      </c>
      <c r="AM115">
        <v>82.73</v>
      </c>
      <c r="AN115">
        <v>83.84</v>
      </c>
      <c r="AO115">
        <v>88.91</v>
      </c>
      <c r="AP115">
        <v>94.95</v>
      </c>
      <c r="AQ115">
        <v>98.61</v>
      </c>
      <c r="AR115">
        <v>100</v>
      </c>
      <c r="AS115">
        <v>100</v>
      </c>
    </row>
    <row r="116" spans="26:45">
      <c r="Z116">
        <v>11.42</v>
      </c>
      <c r="AA116">
        <v>47.78</v>
      </c>
      <c r="AB116">
        <v>49.7</v>
      </c>
      <c r="AC116">
        <v>56.26</v>
      </c>
      <c r="AD116">
        <v>58.32</v>
      </c>
      <c r="AE116">
        <v>60.92</v>
      </c>
      <c r="AF116">
        <v>62.65</v>
      </c>
      <c r="AG116">
        <v>65.97</v>
      </c>
      <c r="AH116">
        <v>67.819999999999993</v>
      </c>
      <c r="AI116">
        <v>70.53</v>
      </c>
      <c r="AJ116">
        <v>73.069999999999993</v>
      </c>
      <c r="AK116">
        <v>75.17</v>
      </c>
      <c r="AL116">
        <v>77.55</v>
      </c>
      <c r="AM116">
        <v>82.75</v>
      </c>
      <c r="AN116">
        <v>83.83</v>
      </c>
      <c r="AO116">
        <v>88.99</v>
      </c>
      <c r="AP116">
        <v>95.13</v>
      </c>
      <c r="AQ116">
        <v>98.8</v>
      </c>
      <c r="AR116">
        <v>100</v>
      </c>
      <c r="AS116">
        <v>100</v>
      </c>
    </row>
    <row r="117" spans="26:45">
      <c r="Z117">
        <v>11.5</v>
      </c>
      <c r="AA117">
        <v>47.45</v>
      </c>
      <c r="AB117">
        <v>49.4</v>
      </c>
      <c r="AC117">
        <v>56.03</v>
      </c>
      <c r="AD117">
        <v>58.1</v>
      </c>
      <c r="AE117">
        <v>60.71</v>
      </c>
      <c r="AF117">
        <v>62.46</v>
      </c>
      <c r="AG117">
        <v>65.8</v>
      </c>
      <c r="AH117">
        <v>67.67</v>
      </c>
      <c r="AI117">
        <v>70.41</v>
      </c>
      <c r="AJ117">
        <v>72.989999999999995</v>
      </c>
      <c r="AK117">
        <v>75.11</v>
      </c>
      <c r="AL117">
        <v>77.489999999999995</v>
      </c>
      <c r="AM117">
        <v>82.78</v>
      </c>
      <c r="AN117">
        <v>83.82</v>
      </c>
      <c r="AO117">
        <v>89.06</v>
      </c>
      <c r="AP117">
        <v>95.3</v>
      </c>
      <c r="AQ117">
        <v>98.98</v>
      </c>
      <c r="AR117">
        <v>100</v>
      </c>
      <c r="AS117">
        <v>100</v>
      </c>
    </row>
    <row r="118" spans="26:45">
      <c r="Z118">
        <v>11.58</v>
      </c>
      <c r="AA118">
        <v>47.12</v>
      </c>
      <c r="AB118">
        <v>49.1</v>
      </c>
      <c r="AC118">
        <v>55.79</v>
      </c>
      <c r="AD118">
        <v>57.87</v>
      </c>
      <c r="AE118">
        <v>60.5</v>
      </c>
      <c r="AF118">
        <v>62.26</v>
      </c>
      <c r="AG118">
        <v>65.62</v>
      </c>
      <c r="AH118">
        <v>67.52</v>
      </c>
      <c r="AI118">
        <v>70.28</v>
      </c>
      <c r="AJ118">
        <v>72.91</v>
      </c>
      <c r="AK118">
        <v>75.040000000000006</v>
      </c>
      <c r="AL118">
        <v>77.430000000000007</v>
      </c>
      <c r="AM118">
        <v>82.8</v>
      </c>
      <c r="AN118">
        <v>83.81</v>
      </c>
      <c r="AO118">
        <v>89.14</v>
      </c>
      <c r="AP118">
        <v>95.47</v>
      </c>
      <c r="AQ118">
        <v>99.15</v>
      </c>
      <c r="AR118">
        <v>100</v>
      </c>
      <c r="AS118">
        <v>100</v>
      </c>
    </row>
    <row r="119" spans="26:45">
      <c r="Z119">
        <v>11.67</v>
      </c>
      <c r="AA119">
        <v>46.78</v>
      </c>
      <c r="AB119">
        <v>48.78</v>
      </c>
      <c r="AC119">
        <v>55.55</v>
      </c>
      <c r="AD119">
        <v>57.63</v>
      </c>
      <c r="AE119">
        <v>60.28</v>
      </c>
      <c r="AF119">
        <v>62.05</v>
      </c>
      <c r="AG119">
        <v>65.430000000000007</v>
      </c>
      <c r="AH119">
        <v>67.36</v>
      </c>
      <c r="AI119">
        <v>70.150000000000006</v>
      </c>
      <c r="AJ119">
        <v>72.819999999999993</v>
      </c>
      <c r="AK119">
        <v>74.97</v>
      </c>
      <c r="AL119">
        <v>77.36</v>
      </c>
      <c r="AM119">
        <v>82.82</v>
      </c>
      <c r="AN119">
        <v>83.79</v>
      </c>
      <c r="AO119">
        <v>89.21</v>
      </c>
      <c r="AP119">
        <v>95.64</v>
      </c>
      <c r="AQ119">
        <v>99.33</v>
      </c>
      <c r="AR119">
        <v>100</v>
      </c>
      <c r="AS119">
        <v>100</v>
      </c>
    </row>
    <row r="120" spans="26:45">
      <c r="Z120">
        <v>11.75</v>
      </c>
      <c r="AA120">
        <v>46.43</v>
      </c>
      <c r="AB120">
        <v>48.47</v>
      </c>
      <c r="AC120">
        <v>55.3</v>
      </c>
      <c r="AD120">
        <v>57.39</v>
      </c>
      <c r="AE120">
        <v>60.05</v>
      </c>
      <c r="AF120">
        <v>61.84</v>
      </c>
      <c r="AG120">
        <v>65.25</v>
      </c>
      <c r="AH120">
        <v>67.19</v>
      </c>
      <c r="AI120">
        <v>70.010000000000005</v>
      </c>
      <c r="AJ120">
        <v>72.73</v>
      </c>
      <c r="AK120">
        <v>74.900000000000006</v>
      </c>
      <c r="AL120">
        <v>77.290000000000006</v>
      </c>
      <c r="AM120">
        <v>82.83</v>
      </c>
      <c r="AN120">
        <v>83.76</v>
      </c>
      <c r="AO120">
        <v>89.27</v>
      </c>
      <c r="AP120">
        <v>95.8</v>
      </c>
      <c r="AQ120">
        <v>99.5</v>
      </c>
      <c r="AR120">
        <v>100</v>
      </c>
      <c r="AS120">
        <v>100</v>
      </c>
    </row>
    <row r="121" spans="26:45">
      <c r="Z121">
        <v>11.83</v>
      </c>
      <c r="AA121">
        <v>46.08</v>
      </c>
      <c r="AB121">
        <v>48.14</v>
      </c>
      <c r="AC121">
        <v>55.04</v>
      </c>
      <c r="AD121">
        <v>57.14</v>
      </c>
      <c r="AE121">
        <v>59.82</v>
      </c>
      <c r="AF121">
        <v>61.63</v>
      </c>
      <c r="AG121">
        <v>65.05</v>
      </c>
      <c r="AH121">
        <v>67.02</v>
      </c>
      <c r="AI121">
        <v>69.87</v>
      </c>
      <c r="AJ121">
        <v>72.64</v>
      </c>
      <c r="AK121">
        <v>74.819999999999993</v>
      </c>
      <c r="AL121">
        <v>77.209999999999994</v>
      </c>
      <c r="AM121">
        <v>82.84</v>
      </c>
      <c r="AN121">
        <v>83.73</v>
      </c>
      <c r="AO121">
        <v>89.33</v>
      </c>
      <c r="AP121">
        <v>95.97</v>
      </c>
      <c r="AQ121">
        <v>99.67</v>
      </c>
      <c r="AR121">
        <v>100</v>
      </c>
      <c r="AS121">
        <v>100</v>
      </c>
    </row>
    <row r="122" spans="26:45">
      <c r="Z122">
        <v>11.92</v>
      </c>
      <c r="AA122">
        <v>45.72</v>
      </c>
      <c r="AB122">
        <v>47.81</v>
      </c>
      <c r="AC122">
        <v>54.78</v>
      </c>
      <c r="AD122">
        <v>56.88</v>
      </c>
      <c r="AE122">
        <v>59.58</v>
      </c>
      <c r="AF122">
        <v>61.4</v>
      </c>
      <c r="AG122">
        <v>64.849999999999994</v>
      </c>
      <c r="AH122">
        <v>66.849999999999994</v>
      </c>
      <c r="AI122">
        <v>69.72</v>
      </c>
      <c r="AJ122">
        <v>72.540000000000006</v>
      </c>
      <c r="AK122">
        <v>74.739999999999995</v>
      </c>
      <c r="AL122">
        <v>77.13</v>
      </c>
      <c r="AM122">
        <v>82.85</v>
      </c>
      <c r="AN122">
        <v>83.7</v>
      </c>
      <c r="AO122">
        <v>89.39</v>
      </c>
      <c r="AP122">
        <v>96.13</v>
      </c>
      <c r="AQ122">
        <v>99.84</v>
      </c>
      <c r="AR122">
        <v>100</v>
      </c>
      <c r="AS122">
        <v>100</v>
      </c>
    </row>
    <row r="123" spans="26:45">
      <c r="Z123">
        <v>12</v>
      </c>
      <c r="AA123">
        <v>45.35</v>
      </c>
      <c r="AB123">
        <v>47.47</v>
      </c>
      <c r="AC123">
        <v>54.51</v>
      </c>
      <c r="AD123">
        <v>56.62</v>
      </c>
      <c r="AE123">
        <v>59.34</v>
      </c>
      <c r="AF123">
        <v>61.18</v>
      </c>
      <c r="AG123">
        <v>64.64</v>
      </c>
      <c r="AH123">
        <v>66.67</v>
      </c>
      <c r="AI123">
        <v>69.569999999999993</v>
      </c>
      <c r="AJ123">
        <v>72.430000000000007</v>
      </c>
      <c r="AK123">
        <v>74.66</v>
      </c>
      <c r="AL123">
        <v>77.040000000000006</v>
      </c>
      <c r="AM123">
        <v>82.85</v>
      </c>
      <c r="AN123">
        <v>83.67</v>
      </c>
      <c r="AO123">
        <v>89.45</v>
      </c>
      <c r="AP123">
        <v>96.29</v>
      </c>
      <c r="AQ123">
        <v>100</v>
      </c>
      <c r="AR123">
        <v>100</v>
      </c>
      <c r="AS123">
        <v>100</v>
      </c>
    </row>
  </sheetData>
  <mergeCells count="1">
    <mergeCell ref="B1:T1"/>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5"/>
  <dimension ref="A1:AT123"/>
  <sheetViews>
    <sheetView topLeftCell="AA72" workbookViewId="0">
      <selection activeCell="AT104" sqref="AT104:AT123"/>
    </sheetView>
  </sheetViews>
  <sheetFormatPr baseColWidth="10" defaultColWidth="11" defaultRowHeight="16"/>
  <cols>
    <col min="2" max="22" width="5.1640625" customWidth="1"/>
  </cols>
  <sheetData>
    <row r="1" spans="1:46" ht="25" thickBot="1">
      <c r="A1" s="23" t="s">
        <v>84</v>
      </c>
      <c r="B1" s="330" t="s">
        <v>9</v>
      </c>
      <c r="C1" s="331"/>
      <c r="D1" s="331"/>
      <c r="E1" s="331"/>
      <c r="F1" s="331"/>
      <c r="G1" s="331"/>
      <c r="H1" s="331"/>
      <c r="I1" s="331"/>
      <c r="J1" s="331"/>
      <c r="K1" s="331"/>
      <c r="L1" s="331"/>
      <c r="M1" s="331"/>
      <c r="N1" s="331"/>
      <c r="O1" s="331"/>
      <c r="P1" s="331"/>
      <c r="Q1" s="331"/>
      <c r="R1" s="331"/>
      <c r="S1" s="331"/>
      <c r="T1" s="331"/>
      <c r="U1" s="332"/>
    </row>
    <row r="2" spans="1:46"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95</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row>
    <row r="3" spans="1:46">
      <c r="A3" s="6" t="s">
        <v>21</v>
      </c>
      <c r="B3" s="7">
        <v>28.5</v>
      </c>
      <c r="C3" s="8">
        <v>30.1</v>
      </c>
      <c r="D3" s="7">
        <v>30.6</v>
      </c>
      <c r="E3" s="8">
        <v>34.6</v>
      </c>
      <c r="F3" s="7">
        <v>36</v>
      </c>
      <c r="G3" s="8">
        <v>36.200000000000003</v>
      </c>
      <c r="H3" s="7">
        <v>37.4</v>
      </c>
      <c r="I3" s="8">
        <v>41.2</v>
      </c>
      <c r="J3" s="7">
        <v>41.9</v>
      </c>
      <c r="K3" s="8">
        <v>43</v>
      </c>
      <c r="L3" s="7">
        <v>43.3</v>
      </c>
      <c r="M3" s="8">
        <v>45.2</v>
      </c>
      <c r="N3" s="7">
        <v>45.5</v>
      </c>
      <c r="O3" s="8">
        <v>46</v>
      </c>
      <c r="P3" s="7">
        <v>46.6</v>
      </c>
      <c r="Q3" s="8">
        <v>47</v>
      </c>
      <c r="R3" s="7">
        <v>47.2</v>
      </c>
      <c r="S3" s="8">
        <v>47.6</v>
      </c>
      <c r="T3" s="7">
        <v>48.6</v>
      </c>
      <c r="U3" s="14">
        <v>49.6</v>
      </c>
      <c r="V3" t="s">
        <v>20</v>
      </c>
      <c r="Z3">
        <v>2</v>
      </c>
      <c r="AA3">
        <v>32.17</v>
      </c>
      <c r="AB3">
        <v>34.6</v>
      </c>
      <c r="AC3">
        <v>36.229999999999997</v>
      </c>
      <c r="AD3">
        <v>39.950000000000003</v>
      </c>
      <c r="AE3">
        <v>41.77</v>
      </c>
      <c r="AF3">
        <v>42.28</v>
      </c>
      <c r="AG3">
        <v>44.25</v>
      </c>
      <c r="AH3">
        <v>47.61</v>
      </c>
      <c r="AI3">
        <v>48.56</v>
      </c>
      <c r="AJ3">
        <v>49.57</v>
      </c>
      <c r="AK3">
        <v>50.23</v>
      </c>
      <c r="AL3">
        <v>51.88</v>
      </c>
      <c r="AM3">
        <v>52.76</v>
      </c>
      <c r="AN3">
        <v>53.55</v>
      </c>
      <c r="AO3">
        <v>53.84</v>
      </c>
      <c r="AP3">
        <v>54.86</v>
      </c>
      <c r="AQ3">
        <v>55.35</v>
      </c>
      <c r="AR3">
        <v>56.54</v>
      </c>
      <c r="AS3">
        <v>58.09</v>
      </c>
      <c r="AT3">
        <v>61.21</v>
      </c>
    </row>
    <row r="4" spans="1:46">
      <c r="A4" s="6" t="s">
        <v>22</v>
      </c>
      <c r="B4" s="7">
        <v>29.2</v>
      </c>
      <c r="C4" s="8">
        <v>30.9</v>
      </c>
      <c r="D4" s="7">
        <v>31.6</v>
      </c>
      <c r="E4" s="8">
        <v>35.5</v>
      </c>
      <c r="F4" s="7">
        <v>37.1</v>
      </c>
      <c r="G4" s="8">
        <v>37.299999999999997</v>
      </c>
      <c r="H4" s="7">
        <v>38.6</v>
      </c>
      <c r="I4" s="8">
        <v>42.4</v>
      </c>
      <c r="J4" s="7">
        <v>43.1</v>
      </c>
      <c r="K4" s="8">
        <v>44.2</v>
      </c>
      <c r="L4" s="7">
        <v>44.6</v>
      </c>
      <c r="M4" s="8">
        <v>46.3</v>
      </c>
      <c r="N4" s="7">
        <v>46.8</v>
      </c>
      <c r="O4" s="8">
        <v>47.3</v>
      </c>
      <c r="P4" s="7">
        <v>47.8</v>
      </c>
      <c r="Q4" s="8">
        <v>48.4</v>
      </c>
      <c r="R4" s="7">
        <v>48.6</v>
      </c>
      <c r="S4" s="8">
        <v>49.2</v>
      </c>
      <c r="T4" s="7">
        <v>50.2</v>
      </c>
      <c r="U4" s="14">
        <v>51.6</v>
      </c>
      <c r="V4" t="s">
        <v>20</v>
      </c>
      <c r="Z4">
        <v>2.08</v>
      </c>
      <c r="AA4">
        <v>32.33</v>
      </c>
      <c r="AB4">
        <v>34.799999999999997</v>
      </c>
      <c r="AC4">
        <v>36.479999999999997</v>
      </c>
      <c r="AD4">
        <v>40.18</v>
      </c>
      <c r="AE4">
        <v>42.02</v>
      </c>
      <c r="AF4">
        <v>42.54</v>
      </c>
      <c r="AG4">
        <v>44.54</v>
      </c>
      <c r="AH4">
        <v>47.88</v>
      </c>
      <c r="AI4">
        <v>48.84</v>
      </c>
      <c r="AJ4">
        <v>49.85</v>
      </c>
      <c r="AK4">
        <v>50.53</v>
      </c>
      <c r="AL4">
        <v>52.17</v>
      </c>
      <c r="AM4">
        <v>53.08</v>
      </c>
      <c r="AN4">
        <v>53.87</v>
      </c>
      <c r="AO4">
        <v>54.16</v>
      </c>
      <c r="AP4">
        <v>55.21</v>
      </c>
      <c r="AQ4">
        <v>55.71</v>
      </c>
      <c r="AR4">
        <v>56.94</v>
      </c>
      <c r="AS4">
        <v>58.52</v>
      </c>
      <c r="AT4">
        <v>61.73</v>
      </c>
    </row>
    <row r="5" spans="1:46">
      <c r="A5" s="6" t="s">
        <v>23</v>
      </c>
      <c r="B5" s="7">
        <v>29.8</v>
      </c>
      <c r="C5" s="8">
        <v>31.7</v>
      </c>
      <c r="D5" s="7">
        <v>32.6</v>
      </c>
      <c r="E5" s="8">
        <v>36.5</v>
      </c>
      <c r="F5" s="7">
        <v>38.1</v>
      </c>
      <c r="G5" s="8">
        <v>38.299999999999997</v>
      </c>
      <c r="H5" s="7">
        <v>39.799999999999997</v>
      </c>
      <c r="I5" s="8">
        <v>43.5</v>
      </c>
      <c r="J5" s="7">
        <v>44.2</v>
      </c>
      <c r="K5" s="8">
        <v>45.3</v>
      </c>
      <c r="L5" s="7">
        <v>45.7</v>
      </c>
      <c r="M5" s="8">
        <v>47.5</v>
      </c>
      <c r="N5" s="7">
        <v>48</v>
      </c>
      <c r="O5" s="8">
        <v>48.6</v>
      </c>
      <c r="P5" s="7">
        <v>49.1</v>
      </c>
      <c r="Q5" s="8">
        <v>49.7</v>
      </c>
      <c r="R5" s="7">
        <v>50</v>
      </c>
      <c r="S5" s="8">
        <v>50.7</v>
      </c>
      <c r="T5" s="7">
        <v>51.8</v>
      </c>
      <c r="U5" s="14">
        <v>53.6</v>
      </c>
      <c r="V5" t="s">
        <v>20</v>
      </c>
      <c r="Z5">
        <v>2.17</v>
      </c>
      <c r="AA5">
        <v>32.49</v>
      </c>
      <c r="AB5">
        <v>34.99</v>
      </c>
      <c r="AC5">
        <v>36.72</v>
      </c>
      <c r="AD5">
        <v>40.409999999999997</v>
      </c>
      <c r="AE5">
        <v>42.26</v>
      </c>
      <c r="AF5">
        <v>42.8</v>
      </c>
      <c r="AG5">
        <v>44.84</v>
      </c>
      <c r="AH5">
        <v>48.14</v>
      </c>
      <c r="AI5">
        <v>49.13</v>
      </c>
      <c r="AJ5">
        <v>50.13</v>
      </c>
      <c r="AK5">
        <v>50.83</v>
      </c>
      <c r="AL5">
        <v>52.46</v>
      </c>
      <c r="AM5">
        <v>53.39</v>
      </c>
      <c r="AN5">
        <v>54.19</v>
      </c>
      <c r="AO5">
        <v>54.47</v>
      </c>
      <c r="AP5">
        <v>55.55</v>
      </c>
      <c r="AQ5">
        <v>56.07</v>
      </c>
      <c r="AR5">
        <v>57.33</v>
      </c>
      <c r="AS5">
        <v>58.96</v>
      </c>
      <c r="AT5">
        <v>62.25</v>
      </c>
    </row>
    <row r="6" spans="1:46" ht="17" thickBot="1">
      <c r="A6" s="10" t="s">
        <v>24</v>
      </c>
      <c r="B6" s="11">
        <v>30.4</v>
      </c>
      <c r="C6" s="12">
        <v>32.4</v>
      </c>
      <c r="D6" s="11">
        <v>33.5</v>
      </c>
      <c r="E6" s="12">
        <v>37.4</v>
      </c>
      <c r="F6" s="11">
        <v>39</v>
      </c>
      <c r="G6" s="12">
        <v>39.299999999999997</v>
      </c>
      <c r="H6" s="11">
        <v>40.9</v>
      </c>
      <c r="I6" s="12">
        <v>44.6</v>
      </c>
      <c r="J6" s="11">
        <v>45.3</v>
      </c>
      <c r="K6" s="12">
        <v>46.4</v>
      </c>
      <c r="L6" s="11">
        <v>46.9</v>
      </c>
      <c r="M6" s="12">
        <v>48.6</v>
      </c>
      <c r="N6" s="11">
        <v>49.2</v>
      </c>
      <c r="O6" s="12">
        <v>49.9</v>
      </c>
      <c r="P6" s="11">
        <v>50.3</v>
      </c>
      <c r="Q6" s="12">
        <v>51</v>
      </c>
      <c r="R6" s="11">
        <v>51.3</v>
      </c>
      <c r="S6" s="12">
        <v>52.2</v>
      </c>
      <c r="T6" s="11">
        <v>53.4</v>
      </c>
      <c r="U6" s="15">
        <v>55.5</v>
      </c>
      <c r="V6" t="s">
        <v>20</v>
      </c>
      <c r="Z6">
        <v>2.25</v>
      </c>
      <c r="AA6">
        <v>32.65</v>
      </c>
      <c r="AB6">
        <v>35.18</v>
      </c>
      <c r="AC6">
        <v>36.96</v>
      </c>
      <c r="AD6">
        <v>40.630000000000003</v>
      </c>
      <c r="AE6">
        <v>42.5</v>
      </c>
      <c r="AF6">
        <v>43.06</v>
      </c>
      <c r="AG6">
        <v>45.12</v>
      </c>
      <c r="AH6">
        <v>48.41</v>
      </c>
      <c r="AI6">
        <v>49.41</v>
      </c>
      <c r="AJ6">
        <v>50.41</v>
      </c>
      <c r="AK6">
        <v>51.12</v>
      </c>
      <c r="AL6">
        <v>52.74</v>
      </c>
      <c r="AM6">
        <v>53.7</v>
      </c>
      <c r="AN6">
        <v>54.51</v>
      </c>
      <c r="AO6">
        <v>54.79</v>
      </c>
      <c r="AP6">
        <v>55.89</v>
      </c>
      <c r="AQ6">
        <v>56.43</v>
      </c>
      <c r="AR6">
        <v>57.72</v>
      </c>
      <c r="AS6">
        <v>59.39</v>
      </c>
      <c r="AT6">
        <v>62.77</v>
      </c>
    </row>
    <row r="7" spans="1:46">
      <c r="A7" s="6" t="s">
        <v>25</v>
      </c>
      <c r="B7" s="7">
        <v>31</v>
      </c>
      <c r="C7" s="8">
        <v>33.1</v>
      </c>
      <c r="D7" s="7">
        <v>34.4</v>
      </c>
      <c r="E7" s="8">
        <v>38.200000000000003</v>
      </c>
      <c r="F7" s="7">
        <v>39.9</v>
      </c>
      <c r="G7" s="8">
        <v>40.299999999999997</v>
      </c>
      <c r="H7" s="7">
        <v>42</v>
      </c>
      <c r="I7" s="8">
        <v>45.6</v>
      </c>
      <c r="J7" s="7">
        <v>46.4</v>
      </c>
      <c r="K7" s="8">
        <v>47.5</v>
      </c>
      <c r="L7" s="7">
        <v>48</v>
      </c>
      <c r="M7" s="8">
        <v>49.7</v>
      </c>
      <c r="N7" s="7">
        <v>50.4</v>
      </c>
      <c r="O7" s="8">
        <v>51.1</v>
      </c>
      <c r="P7" s="7">
        <v>51.5</v>
      </c>
      <c r="Q7" s="8">
        <v>52.3</v>
      </c>
      <c r="R7" s="7">
        <v>52.7</v>
      </c>
      <c r="S7" s="8">
        <v>53.6</v>
      </c>
      <c r="T7" s="7">
        <v>54.9</v>
      </c>
      <c r="U7" s="14">
        <v>57.4</v>
      </c>
      <c r="V7" t="s">
        <v>20</v>
      </c>
      <c r="Z7">
        <v>2.33</v>
      </c>
      <c r="AA7">
        <v>32.81</v>
      </c>
      <c r="AB7">
        <v>35.380000000000003</v>
      </c>
      <c r="AC7">
        <v>37.200000000000003</v>
      </c>
      <c r="AD7">
        <v>40.86</v>
      </c>
      <c r="AE7">
        <v>42.74</v>
      </c>
      <c r="AF7">
        <v>43.31</v>
      </c>
      <c r="AG7">
        <v>45.41</v>
      </c>
      <c r="AH7">
        <v>48.67</v>
      </c>
      <c r="AI7">
        <v>49.68</v>
      </c>
      <c r="AJ7">
        <v>50.69</v>
      </c>
      <c r="AK7">
        <v>51.41</v>
      </c>
      <c r="AL7">
        <v>53.03</v>
      </c>
      <c r="AM7">
        <v>54</v>
      </c>
      <c r="AN7">
        <v>54.83</v>
      </c>
      <c r="AO7">
        <v>55.1</v>
      </c>
      <c r="AP7">
        <v>56.23</v>
      </c>
      <c r="AQ7">
        <v>56.79</v>
      </c>
      <c r="AR7">
        <v>58.11</v>
      </c>
      <c r="AS7">
        <v>59.82</v>
      </c>
      <c r="AT7">
        <v>63.29</v>
      </c>
    </row>
    <row r="8" spans="1:46">
      <c r="A8" s="6" t="s">
        <v>22</v>
      </c>
      <c r="B8" s="7">
        <v>31.6</v>
      </c>
      <c r="C8" s="8">
        <v>33.9</v>
      </c>
      <c r="D8" s="7">
        <v>35.299999999999997</v>
      </c>
      <c r="E8" s="8">
        <v>39.1</v>
      </c>
      <c r="F8" s="7">
        <v>40.799999999999997</v>
      </c>
      <c r="G8" s="8">
        <v>41.3</v>
      </c>
      <c r="H8" s="7">
        <v>43.1</v>
      </c>
      <c r="I8" s="8">
        <v>46.6</v>
      </c>
      <c r="J8" s="7">
        <v>47.5</v>
      </c>
      <c r="K8" s="8">
        <v>48.5</v>
      </c>
      <c r="L8" s="7">
        <v>49.1</v>
      </c>
      <c r="M8" s="8">
        <v>50.8</v>
      </c>
      <c r="N8" s="7">
        <v>51.6</v>
      </c>
      <c r="O8" s="8">
        <v>52.3</v>
      </c>
      <c r="P8" s="7">
        <v>52.6</v>
      </c>
      <c r="Q8" s="8">
        <v>53.5</v>
      </c>
      <c r="R8" s="7">
        <v>54</v>
      </c>
      <c r="S8" s="8">
        <v>55</v>
      </c>
      <c r="T8" s="7">
        <v>56.5</v>
      </c>
      <c r="U8" s="14">
        <v>59.2</v>
      </c>
      <c r="V8" t="s">
        <v>20</v>
      </c>
      <c r="Z8">
        <v>2.42</v>
      </c>
      <c r="AA8">
        <v>32.97</v>
      </c>
      <c r="AB8">
        <v>35.57</v>
      </c>
      <c r="AC8">
        <v>37.44</v>
      </c>
      <c r="AD8">
        <v>41.08</v>
      </c>
      <c r="AE8">
        <v>42.97</v>
      </c>
      <c r="AF8">
        <v>43.57</v>
      </c>
      <c r="AG8">
        <v>45.69</v>
      </c>
      <c r="AH8">
        <v>48.93</v>
      </c>
      <c r="AI8">
        <v>49.96</v>
      </c>
      <c r="AJ8">
        <v>50.96</v>
      </c>
      <c r="AK8">
        <v>51.69</v>
      </c>
      <c r="AL8">
        <v>53.31</v>
      </c>
      <c r="AM8">
        <v>54.3</v>
      </c>
      <c r="AN8">
        <v>55.14</v>
      </c>
      <c r="AO8">
        <v>55.41</v>
      </c>
      <c r="AP8">
        <v>56.56</v>
      </c>
      <c r="AQ8">
        <v>57.14</v>
      </c>
      <c r="AR8">
        <v>58.5</v>
      </c>
      <c r="AS8">
        <v>60.24</v>
      </c>
      <c r="AT8">
        <v>63.8</v>
      </c>
    </row>
    <row r="9" spans="1:46">
      <c r="A9" s="6" t="s">
        <v>23</v>
      </c>
      <c r="B9" s="7">
        <v>32.1</v>
      </c>
      <c r="C9" s="8">
        <v>34.5</v>
      </c>
      <c r="D9" s="7">
        <v>36.200000000000003</v>
      </c>
      <c r="E9" s="8">
        <v>39.9</v>
      </c>
      <c r="F9" s="7">
        <v>41.7</v>
      </c>
      <c r="G9" s="8">
        <v>42.2</v>
      </c>
      <c r="H9" s="7">
        <v>44.2</v>
      </c>
      <c r="I9" s="8">
        <v>47.5</v>
      </c>
      <c r="J9" s="7">
        <v>48.5</v>
      </c>
      <c r="K9" s="8">
        <v>49.5</v>
      </c>
      <c r="L9" s="7">
        <v>50.1</v>
      </c>
      <c r="M9" s="8">
        <v>51.8</v>
      </c>
      <c r="N9" s="7">
        <v>52.7</v>
      </c>
      <c r="O9" s="8">
        <v>53.5</v>
      </c>
      <c r="P9" s="7">
        <v>53.7</v>
      </c>
      <c r="Q9" s="8">
        <v>54.8</v>
      </c>
      <c r="R9" s="7">
        <v>55.2</v>
      </c>
      <c r="S9" s="8">
        <v>56.4</v>
      </c>
      <c r="T9" s="7">
        <v>58</v>
      </c>
      <c r="U9" s="14">
        <v>61.1</v>
      </c>
      <c r="V9" t="s">
        <v>20</v>
      </c>
      <c r="Z9">
        <v>2.5</v>
      </c>
      <c r="AA9">
        <v>33.130000000000003</v>
      </c>
      <c r="AB9">
        <v>35.76</v>
      </c>
      <c r="AC9">
        <v>37.67</v>
      </c>
      <c r="AD9">
        <v>41.3</v>
      </c>
      <c r="AE9">
        <v>43.21</v>
      </c>
      <c r="AF9">
        <v>43.82</v>
      </c>
      <c r="AG9">
        <v>45.97</v>
      </c>
      <c r="AH9">
        <v>49.18</v>
      </c>
      <c r="AI9">
        <v>50.23</v>
      </c>
      <c r="AJ9">
        <v>51.23</v>
      </c>
      <c r="AK9">
        <v>51.98</v>
      </c>
      <c r="AL9">
        <v>53.59</v>
      </c>
      <c r="AM9">
        <v>54.6</v>
      </c>
      <c r="AN9">
        <v>55.45</v>
      </c>
      <c r="AO9">
        <v>55.71</v>
      </c>
      <c r="AP9">
        <v>56.89</v>
      </c>
      <c r="AQ9">
        <v>57.49</v>
      </c>
      <c r="AR9">
        <v>58.88</v>
      </c>
      <c r="AS9">
        <v>60.67</v>
      </c>
      <c r="AT9">
        <v>64.31</v>
      </c>
    </row>
    <row r="10" spans="1:46" ht="17" thickBot="1">
      <c r="A10" s="10" t="s">
        <v>24</v>
      </c>
      <c r="B10" s="11">
        <v>32.700000000000003</v>
      </c>
      <c r="C10" s="12">
        <v>35.200000000000003</v>
      </c>
      <c r="D10" s="11">
        <v>37</v>
      </c>
      <c r="E10" s="12">
        <v>40.700000000000003</v>
      </c>
      <c r="F10" s="11">
        <v>42.5</v>
      </c>
      <c r="G10" s="12">
        <v>43.1</v>
      </c>
      <c r="H10" s="11">
        <v>45.2</v>
      </c>
      <c r="I10" s="12">
        <v>48.4</v>
      </c>
      <c r="J10" s="11">
        <v>49.4</v>
      </c>
      <c r="K10" s="12">
        <v>50.5</v>
      </c>
      <c r="L10" s="11">
        <v>51.2</v>
      </c>
      <c r="M10" s="12">
        <v>52.8</v>
      </c>
      <c r="N10" s="11">
        <v>53.7</v>
      </c>
      <c r="O10" s="12">
        <v>54.6</v>
      </c>
      <c r="P10" s="11">
        <v>54.8</v>
      </c>
      <c r="Q10" s="12">
        <v>55.9</v>
      </c>
      <c r="R10" s="11">
        <v>56.5</v>
      </c>
      <c r="S10" s="12">
        <v>57.8</v>
      </c>
      <c r="T10" s="11">
        <v>59.4</v>
      </c>
      <c r="U10" s="15">
        <v>62.8</v>
      </c>
      <c r="V10" t="s">
        <v>20</v>
      </c>
      <c r="Z10">
        <v>2.58</v>
      </c>
      <c r="AA10">
        <v>33.28</v>
      </c>
      <c r="AB10">
        <v>35.94</v>
      </c>
      <c r="AC10">
        <v>37.9</v>
      </c>
      <c r="AD10">
        <v>41.52</v>
      </c>
      <c r="AE10">
        <v>43.44</v>
      </c>
      <c r="AF10">
        <v>44.07</v>
      </c>
      <c r="AG10">
        <v>46.25</v>
      </c>
      <c r="AH10">
        <v>49.43</v>
      </c>
      <c r="AI10">
        <v>50.5</v>
      </c>
      <c r="AJ10">
        <v>51.5</v>
      </c>
      <c r="AK10">
        <v>52.26</v>
      </c>
      <c r="AL10">
        <v>53.86</v>
      </c>
      <c r="AM10">
        <v>54.9</v>
      </c>
      <c r="AN10">
        <v>55.76</v>
      </c>
      <c r="AO10">
        <v>56.02</v>
      </c>
      <c r="AP10">
        <v>57.22</v>
      </c>
      <c r="AQ10">
        <v>57.84</v>
      </c>
      <c r="AR10">
        <v>59.26</v>
      </c>
      <c r="AS10">
        <v>61.09</v>
      </c>
      <c r="AT10">
        <v>64.819999999999993</v>
      </c>
    </row>
    <row r="11" spans="1:46">
      <c r="A11" s="6" t="s">
        <v>26</v>
      </c>
      <c r="B11" s="7">
        <v>33.200000000000003</v>
      </c>
      <c r="C11" s="8">
        <v>35.9</v>
      </c>
      <c r="D11" s="7">
        <v>37.799999999999997</v>
      </c>
      <c r="E11" s="8">
        <v>41.4</v>
      </c>
      <c r="F11" s="7">
        <v>43.3</v>
      </c>
      <c r="G11" s="8">
        <v>44</v>
      </c>
      <c r="H11" s="7">
        <v>46.1</v>
      </c>
      <c r="I11" s="8">
        <v>49.3</v>
      </c>
      <c r="J11" s="7">
        <v>50.4</v>
      </c>
      <c r="K11" s="8">
        <v>51.4</v>
      </c>
      <c r="L11" s="7">
        <v>52.1</v>
      </c>
      <c r="M11" s="8">
        <v>53.7</v>
      </c>
      <c r="N11" s="7">
        <v>54.8</v>
      </c>
      <c r="O11" s="8">
        <v>55.6</v>
      </c>
      <c r="P11" s="7">
        <v>55.9</v>
      </c>
      <c r="Q11" s="8">
        <v>57.1</v>
      </c>
      <c r="R11" s="7">
        <v>57.7</v>
      </c>
      <c r="S11" s="8">
        <v>59.1</v>
      </c>
      <c r="T11" s="7">
        <v>60.9</v>
      </c>
      <c r="U11" s="14">
        <v>64.599999999999994</v>
      </c>
      <c r="V11" t="s">
        <v>20</v>
      </c>
      <c r="Z11">
        <v>2.67</v>
      </c>
      <c r="AA11">
        <v>33.44</v>
      </c>
      <c r="AB11">
        <v>36.130000000000003</v>
      </c>
      <c r="AC11">
        <v>38.130000000000003</v>
      </c>
      <c r="AD11">
        <v>41.73</v>
      </c>
      <c r="AE11">
        <v>43.66</v>
      </c>
      <c r="AF11">
        <v>44.31</v>
      </c>
      <c r="AG11">
        <v>46.52</v>
      </c>
      <c r="AH11">
        <v>49.68</v>
      </c>
      <c r="AI11">
        <v>50.76</v>
      </c>
      <c r="AJ11">
        <v>51.76</v>
      </c>
      <c r="AK11">
        <v>52.54</v>
      </c>
      <c r="AL11">
        <v>54.13</v>
      </c>
      <c r="AM11">
        <v>55.19</v>
      </c>
      <c r="AN11">
        <v>56.06</v>
      </c>
      <c r="AO11">
        <v>56.32</v>
      </c>
      <c r="AP11">
        <v>57.54</v>
      </c>
      <c r="AQ11">
        <v>58.19</v>
      </c>
      <c r="AR11">
        <v>59.64</v>
      </c>
      <c r="AS11">
        <v>61.52</v>
      </c>
      <c r="AT11">
        <v>65.319999999999993</v>
      </c>
    </row>
    <row r="12" spans="1:46">
      <c r="A12" s="6" t="s">
        <v>22</v>
      </c>
      <c r="B12" s="7">
        <v>33.700000000000003</v>
      </c>
      <c r="C12" s="8">
        <v>36.5</v>
      </c>
      <c r="D12" s="7">
        <v>38.6</v>
      </c>
      <c r="E12" s="8">
        <v>42.2</v>
      </c>
      <c r="F12" s="7">
        <v>44.1</v>
      </c>
      <c r="G12" s="8">
        <v>44.8</v>
      </c>
      <c r="H12" s="7">
        <v>47.1</v>
      </c>
      <c r="I12" s="8">
        <v>50.2</v>
      </c>
      <c r="J12" s="7">
        <v>51.3</v>
      </c>
      <c r="K12" s="8">
        <v>52.3</v>
      </c>
      <c r="L12" s="7">
        <v>53.1</v>
      </c>
      <c r="M12" s="8">
        <v>54.7</v>
      </c>
      <c r="N12" s="7">
        <v>55.8</v>
      </c>
      <c r="O12" s="8">
        <v>56.7</v>
      </c>
      <c r="P12" s="7">
        <v>56.9</v>
      </c>
      <c r="Q12" s="8">
        <v>58.2</v>
      </c>
      <c r="R12" s="7">
        <v>58.9</v>
      </c>
      <c r="S12" s="8">
        <v>60.4</v>
      </c>
      <c r="T12" s="7">
        <v>62.4</v>
      </c>
      <c r="U12" s="14">
        <v>66.3</v>
      </c>
      <c r="V12" t="s">
        <v>20</v>
      </c>
      <c r="Z12">
        <v>2.75</v>
      </c>
      <c r="AA12">
        <v>33.590000000000003</v>
      </c>
      <c r="AB12">
        <v>36.31</v>
      </c>
      <c r="AC12">
        <v>38.36</v>
      </c>
      <c r="AD12">
        <v>41.95</v>
      </c>
      <c r="AE12">
        <v>43.89</v>
      </c>
      <c r="AF12">
        <v>44.55</v>
      </c>
      <c r="AG12">
        <v>46.79</v>
      </c>
      <c r="AH12">
        <v>49.93</v>
      </c>
      <c r="AI12">
        <v>51.03</v>
      </c>
      <c r="AJ12">
        <v>52.03</v>
      </c>
      <c r="AK12">
        <v>52.81</v>
      </c>
      <c r="AL12">
        <v>54.41</v>
      </c>
      <c r="AM12">
        <v>55.48</v>
      </c>
      <c r="AN12">
        <v>56.36</v>
      </c>
      <c r="AO12">
        <v>56.62</v>
      </c>
      <c r="AP12">
        <v>57.87</v>
      </c>
      <c r="AQ12">
        <v>58.53</v>
      </c>
      <c r="AR12">
        <v>60.01</v>
      </c>
      <c r="AS12">
        <v>61.94</v>
      </c>
      <c r="AT12">
        <v>65.819999999999993</v>
      </c>
    </row>
    <row r="13" spans="1:46">
      <c r="A13" s="6" t="s">
        <v>23</v>
      </c>
      <c r="B13" s="7">
        <v>34.299999999999997</v>
      </c>
      <c r="C13" s="8">
        <v>37.1</v>
      </c>
      <c r="D13" s="7">
        <v>39.299999999999997</v>
      </c>
      <c r="E13" s="8">
        <v>42.9</v>
      </c>
      <c r="F13" s="7">
        <v>44.9</v>
      </c>
      <c r="G13" s="8">
        <v>45.6</v>
      </c>
      <c r="H13" s="7">
        <v>48</v>
      </c>
      <c r="I13" s="8">
        <v>51</v>
      </c>
      <c r="J13" s="7">
        <v>52.2</v>
      </c>
      <c r="K13" s="8">
        <v>53.2</v>
      </c>
      <c r="L13" s="7">
        <v>54</v>
      </c>
      <c r="M13" s="8">
        <v>55.6</v>
      </c>
      <c r="N13" s="7">
        <v>56.7</v>
      </c>
      <c r="O13" s="8">
        <v>57.7</v>
      </c>
      <c r="P13" s="7">
        <v>57.9</v>
      </c>
      <c r="Q13" s="8">
        <v>59.3</v>
      </c>
      <c r="R13" s="7">
        <v>60</v>
      </c>
      <c r="S13" s="8">
        <v>61.6</v>
      </c>
      <c r="T13" s="7">
        <v>63.8</v>
      </c>
      <c r="U13" s="14">
        <v>68</v>
      </c>
      <c r="V13" t="s">
        <v>20</v>
      </c>
      <c r="Z13">
        <v>2.83</v>
      </c>
      <c r="AA13">
        <v>33.75</v>
      </c>
      <c r="AB13">
        <v>36.49</v>
      </c>
      <c r="AC13">
        <v>38.58</v>
      </c>
      <c r="AD13">
        <v>42.16</v>
      </c>
      <c r="AE13">
        <v>44.11</v>
      </c>
      <c r="AF13">
        <v>44.79</v>
      </c>
      <c r="AG13">
        <v>47.06</v>
      </c>
      <c r="AH13">
        <v>50.17</v>
      </c>
      <c r="AI13">
        <v>51.29</v>
      </c>
      <c r="AJ13">
        <v>52.29</v>
      </c>
      <c r="AK13">
        <v>53.08</v>
      </c>
      <c r="AL13">
        <v>54.67</v>
      </c>
      <c r="AM13">
        <v>55.77</v>
      </c>
      <c r="AN13">
        <v>56.65</v>
      </c>
      <c r="AO13">
        <v>56.91</v>
      </c>
      <c r="AP13">
        <v>58.18</v>
      </c>
      <c r="AQ13">
        <v>58.87</v>
      </c>
      <c r="AR13">
        <v>60.38</v>
      </c>
      <c r="AS13">
        <v>62.36</v>
      </c>
      <c r="AT13">
        <v>66.319999999999993</v>
      </c>
    </row>
    <row r="14" spans="1:46" ht="17" thickBot="1">
      <c r="A14" s="10" t="s">
        <v>24</v>
      </c>
      <c r="B14" s="11">
        <v>34.799999999999997</v>
      </c>
      <c r="C14" s="12">
        <v>37.700000000000003</v>
      </c>
      <c r="D14" s="11">
        <v>40.1</v>
      </c>
      <c r="E14" s="12">
        <v>43.5</v>
      </c>
      <c r="F14" s="11">
        <v>45.6</v>
      </c>
      <c r="G14" s="12">
        <v>46.4</v>
      </c>
      <c r="H14" s="11">
        <v>48.8</v>
      </c>
      <c r="I14" s="12">
        <v>51.8</v>
      </c>
      <c r="J14" s="11">
        <v>53</v>
      </c>
      <c r="K14" s="12">
        <v>54</v>
      </c>
      <c r="L14" s="11">
        <v>54.9</v>
      </c>
      <c r="M14" s="12">
        <v>56.4</v>
      </c>
      <c r="N14" s="11">
        <v>57.7</v>
      </c>
      <c r="O14" s="12">
        <v>58.6</v>
      </c>
      <c r="P14" s="11">
        <v>58.9</v>
      </c>
      <c r="Q14" s="12">
        <v>60.3</v>
      </c>
      <c r="R14" s="11">
        <v>61.2</v>
      </c>
      <c r="S14" s="12">
        <v>62.9</v>
      </c>
      <c r="T14" s="11">
        <v>65.2</v>
      </c>
      <c r="U14" s="15">
        <v>69.7</v>
      </c>
      <c r="V14" t="s">
        <v>20</v>
      </c>
      <c r="Z14">
        <v>2.92</v>
      </c>
      <c r="AA14">
        <v>33.9</v>
      </c>
      <c r="AB14">
        <v>36.67</v>
      </c>
      <c r="AC14">
        <v>38.81</v>
      </c>
      <c r="AD14">
        <v>42.37</v>
      </c>
      <c r="AE14">
        <v>44.33</v>
      </c>
      <c r="AF14">
        <v>45.03</v>
      </c>
      <c r="AG14">
        <v>47.32</v>
      </c>
      <c r="AH14">
        <v>50.41</v>
      </c>
      <c r="AI14">
        <v>51.54</v>
      </c>
      <c r="AJ14">
        <v>52.54</v>
      </c>
      <c r="AK14">
        <v>53.35</v>
      </c>
      <c r="AL14">
        <v>54.94</v>
      </c>
      <c r="AM14">
        <v>56.05</v>
      </c>
      <c r="AN14">
        <v>56.95</v>
      </c>
      <c r="AO14">
        <v>57.21</v>
      </c>
      <c r="AP14">
        <v>58.5</v>
      </c>
      <c r="AQ14">
        <v>59.21</v>
      </c>
      <c r="AR14">
        <v>60.75</v>
      </c>
      <c r="AS14">
        <v>62.77</v>
      </c>
      <c r="AT14">
        <v>66.819999999999993</v>
      </c>
    </row>
    <row r="15" spans="1:46">
      <c r="A15" s="6" t="s">
        <v>27</v>
      </c>
      <c r="B15" s="7">
        <v>35.299999999999997</v>
      </c>
      <c r="C15" s="8">
        <v>38.299999999999997</v>
      </c>
      <c r="D15" s="7">
        <v>40.799999999999997</v>
      </c>
      <c r="E15" s="8">
        <v>44.2</v>
      </c>
      <c r="F15" s="7">
        <v>46.2</v>
      </c>
      <c r="G15" s="8">
        <v>47.1</v>
      </c>
      <c r="H15" s="7">
        <v>49.6</v>
      </c>
      <c r="I15" s="8">
        <v>52.5</v>
      </c>
      <c r="J15" s="7">
        <v>53.8</v>
      </c>
      <c r="K15" s="8">
        <v>54.8</v>
      </c>
      <c r="L15" s="7">
        <v>55.7</v>
      </c>
      <c r="M15" s="8">
        <v>57.3</v>
      </c>
      <c r="N15" s="7">
        <v>58.6</v>
      </c>
      <c r="O15" s="8">
        <v>59.5</v>
      </c>
      <c r="P15" s="7">
        <v>59.8</v>
      </c>
      <c r="Q15" s="8">
        <v>61.3</v>
      </c>
      <c r="R15" s="7">
        <v>62.2</v>
      </c>
      <c r="S15" s="8">
        <v>64</v>
      </c>
      <c r="T15" s="7">
        <v>66.599999999999994</v>
      </c>
      <c r="U15" s="14">
        <v>71.3</v>
      </c>
      <c r="V15" t="s">
        <v>20</v>
      </c>
      <c r="Z15">
        <v>3</v>
      </c>
      <c r="AA15">
        <v>34.049999999999997</v>
      </c>
      <c r="AB15">
        <v>36.85</v>
      </c>
      <c r="AC15">
        <v>39.03</v>
      </c>
      <c r="AD15">
        <v>42.57</v>
      </c>
      <c r="AE15">
        <v>44.55</v>
      </c>
      <c r="AF15">
        <v>45.27</v>
      </c>
      <c r="AG15">
        <v>47.58</v>
      </c>
      <c r="AH15">
        <v>50.64</v>
      </c>
      <c r="AI15">
        <v>51.8</v>
      </c>
      <c r="AJ15">
        <v>52.8</v>
      </c>
      <c r="AK15">
        <v>53.62</v>
      </c>
      <c r="AL15">
        <v>55.2</v>
      </c>
      <c r="AM15">
        <v>56.34</v>
      </c>
      <c r="AN15">
        <v>57.24</v>
      </c>
      <c r="AO15">
        <v>57.5</v>
      </c>
      <c r="AP15">
        <v>58.81</v>
      </c>
      <c r="AQ15">
        <v>59.55</v>
      </c>
      <c r="AR15">
        <v>61.11</v>
      </c>
      <c r="AS15">
        <v>63.19</v>
      </c>
      <c r="AT15">
        <v>67.31</v>
      </c>
    </row>
    <row r="16" spans="1:46">
      <c r="A16" s="6" t="s">
        <v>22</v>
      </c>
      <c r="B16" s="7">
        <v>35.799999999999997</v>
      </c>
      <c r="C16" s="8">
        <v>38.799999999999997</v>
      </c>
      <c r="D16" s="7">
        <v>41.5</v>
      </c>
      <c r="E16" s="8">
        <v>44.8</v>
      </c>
      <c r="F16" s="7">
        <v>46.9</v>
      </c>
      <c r="G16" s="8">
        <v>47.8</v>
      </c>
      <c r="H16" s="7">
        <v>50.4</v>
      </c>
      <c r="I16" s="8">
        <v>53.2</v>
      </c>
      <c r="J16" s="7">
        <v>54.6</v>
      </c>
      <c r="K16" s="8">
        <v>55.6</v>
      </c>
      <c r="L16" s="7">
        <v>56.5</v>
      </c>
      <c r="M16" s="8">
        <v>58.1</v>
      </c>
      <c r="N16" s="7">
        <v>59.4</v>
      </c>
      <c r="O16" s="8">
        <v>60.4</v>
      </c>
      <c r="P16" s="7">
        <v>60.7</v>
      </c>
      <c r="Q16" s="8">
        <v>62.3</v>
      </c>
      <c r="R16" s="7">
        <v>63.3</v>
      </c>
      <c r="S16" s="8">
        <v>65.2</v>
      </c>
      <c r="T16" s="7">
        <v>67.900000000000006</v>
      </c>
      <c r="U16" s="14">
        <v>72.900000000000006</v>
      </c>
      <c r="V16" t="s">
        <v>20</v>
      </c>
      <c r="Z16">
        <v>3.08</v>
      </c>
      <c r="AA16">
        <v>34.200000000000003</v>
      </c>
      <c r="AB16">
        <v>37.03</v>
      </c>
      <c r="AC16">
        <v>39.25</v>
      </c>
      <c r="AD16">
        <v>42.78</v>
      </c>
      <c r="AE16">
        <v>44.76</v>
      </c>
      <c r="AF16">
        <v>45.5</v>
      </c>
      <c r="AG16">
        <v>47.84</v>
      </c>
      <c r="AH16">
        <v>50.88</v>
      </c>
      <c r="AI16">
        <v>52.05</v>
      </c>
      <c r="AJ16">
        <v>53.05</v>
      </c>
      <c r="AK16">
        <v>53.88</v>
      </c>
      <c r="AL16">
        <v>55.46</v>
      </c>
      <c r="AM16">
        <v>56.61</v>
      </c>
      <c r="AN16">
        <v>57.52</v>
      </c>
      <c r="AO16">
        <v>57.78</v>
      </c>
      <c r="AP16">
        <v>59.12</v>
      </c>
      <c r="AQ16">
        <v>59.88</v>
      </c>
      <c r="AR16">
        <v>61.48</v>
      </c>
      <c r="AS16">
        <v>63.6</v>
      </c>
      <c r="AT16">
        <v>67.8</v>
      </c>
    </row>
    <row r="17" spans="1:46">
      <c r="A17" s="6" t="s">
        <v>23</v>
      </c>
      <c r="B17" s="7">
        <v>36.200000000000003</v>
      </c>
      <c r="C17" s="8">
        <v>39.4</v>
      </c>
      <c r="D17" s="7">
        <v>42.1</v>
      </c>
      <c r="E17" s="8">
        <v>45.4</v>
      </c>
      <c r="F17" s="7">
        <v>47.5</v>
      </c>
      <c r="G17" s="8">
        <v>48.5</v>
      </c>
      <c r="H17" s="7">
        <v>51.1</v>
      </c>
      <c r="I17" s="8">
        <v>53.8</v>
      </c>
      <c r="J17" s="7">
        <v>55.3</v>
      </c>
      <c r="K17" s="8">
        <v>56.3</v>
      </c>
      <c r="L17" s="7">
        <v>57.3</v>
      </c>
      <c r="M17" s="8">
        <v>58.8</v>
      </c>
      <c r="N17" s="7">
        <v>60.2</v>
      </c>
      <c r="O17" s="8">
        <v>61.2</v>
      </c>
      <c r="P17" s="7">
        <v>61.6</v>
      </c>
      <c r="Q17" s="8">
        <v>63.2</v>
      </c>
      <c r="R17" s="7">
        <v>64.3</v>
      </c>
      <c r="S17" s="8">
        <v>66.3</v>
      </c>
      <c r="T17" s="7">
        <v>69.3</v>
      </c>
      <c r="U17" s="14">
        <v>74.5</v>
      </c>
      <c r="V17" t="s">
        <v>20</v>
      </c>
      <c r="Z17">
        <v>3.17</v>
      </c>
      <c r="AA17">
        <v>34.35</v>
      </c>
      <c r="AB17">
        <v>37.200000000000003</v>
      </c>
      <c r="AC17">
        <v>39.47</v>
      </c>
      <c r="AD17">
        <v>42.98</v>
      </c>
      <c r="AE17">
        <v>44.97</v>
      </c>
      <c r="AF17">
        <v>45.73</v>
      </c>
      <c r="AG17">
        <v>48.09</v>
      </c>
      <c r="AH17">
        <v>51.11</v>
      </c>
      <c r="AI17">
        <v>52.3</v>
      </c>
      <c r="AJ17">
        <v>53.3</v>
      </c>
      <c r="AK17">
        <v>54.14</v>
      </c>
      <c r="AL17">
        <v>55.71</v>
      </c>
      <c r="AM17">
        <v>56.89</v>
      </c>
      <c r="AN17">
        <v>57.81</v>
      </c>
      <c r="AO17">
        <v>58.07</v>
      </c>
      <c r="AP17">
        <v>59.43</v>
      </c>
      <c r="AQ17">
        <v>60.21</v>
      </c>
      <c r="AR17">
        <v>61.84</v>
      </c>
      <c r="AS17">
        <v>64.010000000000005</v>
      </c>
      <c r="AT17">
        <v>68.290000000000006</v>
      </c>
    </row>
    <row r="18" spans="1:46" ht="17" thickBot="1">
      <c r="A18" s="10" t="s">
        <v>24</v>
      </c>
      <c r="B18" s="11">
        <v>36.700000000000003</v>
      </c>
      <c r="C18" s="12">
        <v>39.9</v>
      </c>
      <c r="D18" s="11">
        <v>42.8</v>
      </c>
      <c r="E18" s="12">
        <v>46</v>
      </c>
      <c r="F18" s="11">
        <v>48.1</v>
      </c>
      <c r="G18" s="12">
        <v>49.2</v>
      </c>
      <c r="H18" s="11">
        <v>51.9</v>
      </c>
      <c r="I18" s="12">
        <v>54.5</v>
      </c>
      <c r="J18" s="11">
        <v>56</v>
      </c>
      <c r="K18" s="12">
        <v>57</v>
      </c>
      <c r="L18" s="11">
        <v>58</v>
      </c>
      <c r="M18" s="12">
        <v>59.6</v>
      </c>
      <c r="N18" s="11">
        <v>61</v>
      </c>
      <c r="O18" s="12">
        <v>62</v>
      </c>
      <c r="P18" s="11">
        <v>62.4</v>
      </c>
      <c r="Q18" s="12">
        <v>64.099999999999994</v>
      </c>
      <c r="R18" s="11">
        <v>65.3</v>
      </c>
      <c r="S18" s="12">
        <v>67.400000000000006</v>
      </c>
      <c r="T18" s="11">
        <v>70.599999999999994</v>
      </c>
      <c r="U18" s="15">
        <v>76</v>
      </c>
      <c r="V18" t="s">
        <v>20</v>
      </c>
      <c r="Z18">
        <v>3.25</v>
      </c>
      <c r="AA18">
        <v>34.5</v>
      </c>
      <c r="AB18">
        <v>37.380000000000003</v>
      </c>
      <c r="AC18">
        <v>39.68</v>
      </c>
      <c r="AD18">
        <v>43.18</v>
      </c>
      <c r="AE18">
        <v>45.18</v>
      </c>
      <c r="AF18">
        <v>45.96</v>
      </c>
      <c r="AG18">
        <v>48.34</v>
      </c>
      <c r="AH18">
        <v>51.33</v>
      </c>
      <c r="AI18">
        <v>52.54</v>
      </c>
      <c r="AJ18">
        <v>53.54</v>
      </c>
      <c r="AK18">
        <v>54.4</v>
      </c>
      <c r="AL18">
        <v>55.97</v>
      </c>
      <c r="AM18">
        <v>57.16</v>
      </c>
      <c r="AN18">
        <v>58.09</v>
      </c>
      <c r="AO18">
        <v>58.35</v>
      </c>
      <c r="AP18">
        <v>59.73</v>
      </c>
      <c r="AQ18">
        <v>60.54</v>
      </c>
      <c r="AR18">
        <v>62.19</v>
      </c>
      <c r="AS18">
        <v>64.42</v>
      </c>
      <c r="AT18">
        <v>68.78</v>
      </c>
    </row>
    <row r="19" spans="1:46">
      <c r="A19" s="6" t="s">
        <v>28</v>
      </c>
      <c r="B19" s="7">
        <v>37.1</v>
      </c>
      <c r="C19" s="8">
        <v>40.4</v>
      </c>
      <c r="D19" s="7">
        <v>43.4</v>
      </c>
      <c r="E19" s="8">
        <v>46.5</v>
      </c>
      <c r="F19" s="7">
        <v>48.7</v>
      </c>
      <c r="G19" s="8">
        <v>49.8</v>
      </c>
      <c r="H19" s="7">
        <v>52.5</v>
      </c>
      <c r="I19" s="8">
        <v>55.1</v>
      </c>
      <c r="J19" s="7">
        <v>56.6</v>
      </c>
      <c r="K19" s="8">
        <v>57.7</v>
      </c>
      <c r="L19" s="7">
        <v>58.7</v>
      </c>
      <c r="M19" s="8">
        <v>60.3</v>
      </c>
      <c r="N19" s="7">
        <v>61.8</v>
      </c>
      <c r="O19" s="8">
        <v>62.8</v>
      </c>
      <c r="P19" s="7">
        <v>63.2</v>
      </c>
      <c r="Q19" s="8">
        <v>65</v>
      </c>
      <c r="R19" s="7">
        <v>66.3</v>
      </c>
      <c r="S19" s="8">
        <v>68.400000000000006</v>
      </c>
      <c r="T19" s="7">
        <v>71.900000000000006</v>
      </c>
      <c r="U19" s="14">
        <v>77.5</v>
      </c>
      <c r="V19" t="s">
        <v>20</v>
      </c>
      <c r="Z19">
        <v>3.33</v>
      </c>
      <c r="AA19">
        <v>34.65</v>
      </c>
      <c r="AB19">
        <v>37.549999999999997</v>
      </c>
      <c r="AC19">
        <v>39.89</v>
      </c>
      <c r="AD19">
        <v>43.38</v>
      </c>
      <c r="AE19">
        <v>45.39</v>
      </c>
      <c r="AF19">
        <v>46.18</v>
      </c>
      <c r="AG19">
        <v>48.59</v>
      </c>
      <c r="AH19">
        <v>51.56</v>
      </c>
      <c r="AI19">
        <v>52.78</v>
      </c>
      <c r="AJ19">
        <v>53.79</v>
      </c>
      <c r="AK19">
        <v>54.65</v>
      </c>
      <c r="AL19">
        <v>56.22</v>
      </c>
      <c r="AM19">
        <v>57.43</v>
      </c>
      <c r="AN19">
        <v>58.36</v>
      </c>
      <c r="AO19">
        <v>58.63</v>
      </c>
      <c r="AP19">
        <v>60.04</v>
      </c>
      <c r="AQ19">
        <v>60.87</v>
      </c>
      <c r="AR19">
        <v>62.55</v>
      </c>
      <c r="AS19">
        <v>64.83</v>
      </c>
      <c r="AT19">
        <v>69.260000000000005</v>
      </c>
    </row>
    <row r="20" spans="1:46">
      <c r="A20" s="6" t="s">
        <v>22</v>
      </c>
      <c r="B20" s="7">
        <v>37.6</v>
      </c>
      <c r="C20" s="8">
        <v>40.799999999999997</v>
      </c>
      <c r="D20" s="7">
        <v>44</v>
      </c>
      <c r="E20" s="8">
        <v>47.1</v>
      </c>
      <c r="F20" s="7">
        <v>49.2</v>
      </c>
      <c r="G20" s="8">
        <v>50.4</v>
      </c>
      <c r="H20" s="7">
        <v>53.2</v>
      </c>
      <c r="I20" s="8">
        <v>55.6</v>
      </c>
      <c r="J20" s="7">
        <v>57.3</v>
      </c>
      <c r="K20" s="8">
        <v>58.4</v>
      </c>
      <c r="L20" s="7">
        <v>59.4</v>
      </c>
      <c r="M20" s="8">
        <v>61</v>
      </c>
      <c r="N20" s="7">
        <v>62.5</v>
      </c>
      <c r="O20" s="8">
        <v>63.5</v>
      </c>
      <c r="P20" s="7">
        <v>64</v>
      </c>
      <c r="Q20" s="8">
        <v>65.8</v>
      </c>
      <c r="R20" s="7">
        <v>67.2</v>
      </c>
      <c r="S20" s="8">
        <v>69.5</v>
      </c>
      <c r="T20" s="7">
        <v>73.2</v>
      </c>
      <c r="U20" s="14">
        <v>79</v>
      </c>
      <c r="V20" t="s">
        <v>20</v>
      </c>
      <c r="Z20">
        <v>3.42</v>
      </c>
      <c r="AA20">
        <v>34.79</v>
      </c>
      <c r="AB20">
        <v>37.72</v>
      </c>
      <c r="AC20">
        <v>40.1</v>
      </c>
      <c r="AD20">
        <v>43.57</v>
      </c>
      <c r="AE20">
        <v>45.59</v>
      </c>
      <c r="AF20">
        <v>46.41</v>
      </c>
      <c r="AG20">
        <v>48.83</v>
      </c>
      <c r="AH20">
        <v>51.78</v>
      </c>
      <c r="AI20">
        <v>53.02</v>
      </c>
      <c r="AJ20">
        <v>54.03</v>
      </c>
      <c r="AK20">
        <v>54.9</v>
      </c>
      <c r="AL20">
        <v>56.47</v>
      </c>
      <c r="AM20">
        <v>57.7</v>
      </c>
      <c r="AN20">
        <v>58.64</v>
      </c>
      <c r="AO20">
        <v>58.91</v>
      </c>
      <c r="AP20">
        <v>60.33</v>
      </c>
      <c r="AQ20">
        <v>61.19</v>
      </c>
      <c r="AR20">
        <v>62.9</v>
      </c>
      <c r="AS20">
        <v>65.239999999999995</v>
      </c>
      <c r="AT20">
        <v>69.739999999999995</v>
      </c>
    </row>
    <row r="21" spans="1:46">
      <c r="A21" s="6" t="s">
        <v>23</v>
      </c>
      <c r="B21" s="7">
        <v>38</v>
      </c>
      <c r="C21" s="8">
        <v>41.3</v>
      </c>
      <c r="D21" s="7">
        <v>44.5</v>
      </c>
      <c r="E21" s="8">
        <v>47.6</v>
      </c>
      <c r="F21" s="7">
        <v>49.7</v>
      </c>
      <c r="G21" s="8">
        <v>51</v>
      </c>
      <c r="H21" s="7">
        <v>53.7</v>
      </c>
      <c r="I21" s="8">
        <v>56.1</v>
      </c>
      <c r="J21" s="7">
        <v>57.8</v>
      </c>
      <c r="K21" s="8">
        <v>59</v>
      </c>
      <c r="L21" s="7">
        <v>60</v>
      </c>
      <c r="M21" s="8">
        <v>61.6</v>
      </c>
      <c r="N21" s="7">
        <v>63.2</v>
      </c>
      <c r="O21" s="8">
        <v>64.2</v>
      </c>
      <c r="P21" s="7">
        <v>64.8</v>
      </c>
      <c r="Q21" s="8">
        <v>66.599999999999994</v>
      </c>
      <c r="R21" s="7">
        <v>68.2</v>
      </c>
      <c r="S21" s="8">
        <v>70.400000000000006</v>
      </c>
      <c r="T21" s="7">
        <v>74.400000000000006</v>
      </c>
      <c r="U21" s="14">
        <v>80.400000000000006</v>
      </c>
      <c r="V21" t="s">
        <v>20</v>
      </c>
      <c r="Z21">
        <v>3.5</v>
      </c>
      <c r="AA21">
        <v>34.94</v>
      </c>
      <c r="AB21">
        <v>37.89</v>
      </c>
      <c r="AC21">
        <v>40.31</v>
      </c>
      <c r="AD21">
        <v>43.76</v>
      </c>
      <c r="AE21">
        <v>45.79</v>
      </c>
      <c r="AF21">
        <v>46.63</v>
      </c>
      <c r="AG21">
        <v>49.08</v>
      </c>
      <c r="AH21">
        <v>52</v>
      </c>
      <c r="AI21">
        <v>53.26</v>
      </c>
      <c r="AJ21">
        <v>54.27</v>
      </c>
      <c r="AK21">
        <v>55.15</v>
      </c>
      <c r="AL21">
        <v>56.71</v>
      </c>
      <c r="AM21">
        <v>57.96</v>
      </c>
      <c r="AN21">
        <v>58.91</v>
      </c>
      <c r="AO21">
        <v>59.19</v>
      </c>
      <c r="AP21">
        <v>60.63</v>
      </c>
      <c r="AQ21">
        <v>61.51</v>
      </c>
      <c r="AR21">
        <v>63.24</v>
      </c>
      <c r="AS21">
        <v>65.64</v>
      </c>
      <c r="AT21">
        <v>70.22</v>
      </c>
    </row>
    <row r="22" spans="1:46" ht="17" thickBot="1">
      <c r="A22" s="10" t="s">
        <v>24</v>
      </c>
      <c r="B22" s="11">
        <v>38.4</v>
      </c>
      <c r="C22" s="12">
        <v>41.7</v>
      </c>
      <c r="D22" s="11">
        <v>45.1</v>
      </c>
      <c r="E22" s="12">
        <v>48</v>
      </c>
      <c r="F22" s="11">
        <v>50.1</v>
      </c>
      <c r="G22" s="12">
        <v>51.5</v>
      </c>
      <c r="H22" s="11">
        <v>54.3</v>
      </c>
      <c r="I22" s="12">
        <v>56.6</v>
      </c>
      <c r="J22" s="11">
        <v>58.4</v>
      </c>
      <c r="K22" s="12">
        <v>59.6</v>
      </c>
      <c r="L22" s="11">
        <v>60.6</v>
      </c>
      <c r="M22" s="12">
        <v>62.2</v>
      </c>
      <c r="N22" s="11">
        <v>63.8</v>
      </c>
      <c r="O22" s="12">
        <v>64.900000000000006</v>
      </c>
      <c r="P22" s="11">
        <v>65.5</v>
      </c>
      <c r="Q22" s="12">
        <v>67.400000000000006</v>
      </c>
      <c r="R22" s="11">
        <v>69</v>
      </c>
      <c r="S22" s="12">
        <v>71.400000000000006</v>
      </c>
      <c r="T22" s="11">
        <v>75.7</v>
      </c>
      <c r="U22" s="15">
        <v>81.8</v>
      </c>
      <c r="V22" t="s">
        <v>20</v>
      </c>
      <c r="Z22">
        <v>3.58</v>
      </c>
      <c r="AA22">
        <v>35.08</v>
      </c>
      <c r="AB22">
        <v>38.06</v>
      </c>
      <c r="AC22">
        <v>40.520000000000003</v>
      </c>
      <c r="AD22">
        <v>43.95</v>
      </c>
      <c r="AE22">
        <v>45.99</v>
      </c>
      <c r="AF22">
        <v>46.84</v>
      </c>
      <c r="AG22">
        <v>49.31</v>
      </c>
      <c r="AH22">
        <v>52.21</v>
      </c>
      <c r="AI22">
        <v>53.49</v>
      </c>
      <c r="AJ22">
        <v>54.5</v>
      </c>
      <c r="AK22">
        <v>55.4</v>
      </c>
      <c r="AL22">
        <v>56.96</v>
      </c>
      <c r="AM22">
        <v>58.22</v>
      </c>
      <c r="AN22">
        <v>59.18</v>
      </c>
      <c r="AO22">
        <v>59.46</v>
      </c>
      <c r="AP22">
        <v>60.92</v>
      </c>
      <c r="AQ22">
        <v>61.83</v>
      </c>
      <c r="AR22">
        <v>63.59</v>
      </c>
      <c r="AS22">
        <v>66.05</v>
      </c>
      <c r="AT22">
        <v>70.69</v>
      </c>
    </row>
    <row r="23" spans="1:46">
      <c r="A23" s="6" t="s">
        <v>29</v>
      </c>
      <c r="B23" s="7">
        <v>38.799999999999997</v>
      </c>
      <c r="C23" s="8">
        <v>42.2</v>
      </c>
      <c r="D23" s="7">
        <v>45.6</v>
      </c>
      <c r="E23" s="8">
        <v>48.5</v>
      </c>
      <c r="F23" s="7">
        <v>50.6</v>
      </c>
      <c r="G23" s="8">
        <v>52</v>
      </c>
      <c r="H23" s="7">
        <v>54.8</v>
      </c>
      <c r="I23" s="8">
        <v>57</v>
      </c>
      <c r="J23" s="7">
        <v>58.9</v>
      </c>
      <c r="K23" s="8">
        <v>60.1</v>
      </c>
      <c r="L23" s="7">
        <v>61.2</v>
      </c>
      <c r="M23" s="8">
        <v>62.8</v>
      </c>
      <c r="N23" s="7">
        <v>64.400000000000006</v>
      </c>
      <c r="O23" s="8">
        <v>65.5</v>
      </c>
      <c r="P23" s="7">
        <v>66.2</v>
      </c>
      <c r="Q23" s="8">
        <v>68.099999999999994</v>
      </c>
      <c r="R23" s="7">
        <v>69.900000000000006</v>
      </c>
      <c r="S23" s="8">
        <v>72.3</v>
      </c>
      <c r="T23" s="7">
        <v>76.900000000000006</v>
      </c>
      <c r="U23" s="14">
        <v>83.2</v>
      </c>
      <c r="V23" t="s">
        <v>20</v>
      </c>
      <c r="Z23">
        <v>3.67</v>
      </c>
      <c r="AA23">
        <v>35.229999999999997</v>
      </c>
      <c r="AB23">
        <v>38.22</v>
      </c>
      <c r="AC23">
        <v>40.72</v>
      </c>
      <c r="AD23">
        <v>44.14</v>
      </c>
      <c r="AE23">
        <v>46.19</v>
      </c>
      <c r="AF23">
        <v>47.06</v>
      </c>
      <c r="AG23">
        <v>49.55</v>
      </c>
      <c r="AH23">
        <v>52.42</v>
      </c>
      <c r="AI23">
        <v>53.72</v>
      </c>
      <c r="AJ23">
        <v>54.73</v>
      </c>
      <c r="AK23">
        <v>55.64</v>
      </c>
      <c r="AL23">
        <v>57.2</v>
      </c>
      <c r="AM23">
        <v>58.48</v>
      </c>
      <c r="AN23">
        <v>59.44</v>
      </c>
      <c r="AO23">
        <v>59.73</v>
      </c>
      <c r="AP23">
        <v>61.21</v>
      </c>
      <c r="AQ23">
        <v>62.14</v>
      </c>
      <c r="AR23">
        <v>63.93</v>
      </c>
      <c r="AS23">
        <v>66.45</v>
      </c>
      <c r="AT23">
        <v>71.17</v>
      </c>
    </row>
    <row r="24" spans="1:46">
      <c r="A24" s="6" t="s">
        <v>22</v>
      </c>
      <c r="B24" s="7">
        <v>39.200000000000003</v>
      </c>
      <c r="C24" s="8">
        <v>42.5</v>
      </c>
      <c r="D24" s="7">
        <v>46</v>
      </c>
      <c r="E24" s="8">
        <v>48.9</v>
      </c>
      <c r="F24" s="7">
        <v>51</v>
      </c>
      <c r="G24" s="8">
        <v>52.5</v>
      </c>
      <c r="H24" s="7">
        <v>55.3</v>
      </c>
      <c r="I24" s="8">
        <v>57.4</v>
      </c>
      <c r="J24" s="7">
        <v>59.4</v>
      </c>
      <c r="K24" s="8">
        <v>60.6</v>
      </c>
      <c r="L24" s="7">
        <v>61.7</v>
      </c>
      <c r="M24" s="8">
        <v>63.3</v>
      </c>
      <c r="N24" s="7">
        <v>65</v>
      </c>
      <c r="O24" s="8">
        <v>66.099999999999994</v>
      </c>
      <c r="P24" s="7">
        <v>66.8</v>
      </c>
      <c r="Q24" s="8">
        <v>68.8</v>
      </c>
      <c r="R24" s="7">
        <v>70.7</v>
      </c>
      <c r="S24" s="8">
        <v>73.2</v>
      </c>
      <c r="T24" s="7">
        <v>78.099999999999994</v>
      </c>
      <c r="U24" s="14">
        <v>84.5</v>
      </c>
      <c r="V24" t="s">
        <v>20</v>
      </c>
      <c r="Z24">
        <v>3.75</v>
      </c>
      <c r="AA24">
        <v>35.369999999999997</v>
      </c>
      <c r="AB24">
        <v>38.39</v>
      </c>
      <c r="AC24">
        <v>40.93</v>
      </c>
      <c r="AD24">
        <v>44.33</v>
      </c>
      <c r="AE24">
        <v>46.38</v>
      </c>
      <c r="AF24">
        <v>47.27</v>
      </c>
      <c r="AG24">
        <v>49.78</v>
      </c>
      <c r="AH24">
        <v>52.63</v>
      </c>
      <c r="AI24">
        <v>53.95</v>
      </c>
      <c r="AJ24">
        <v>54.96</v>
      </c>
      <c r="AK24">
        <v>55.88</v>
      </c>
      <c r="AL24">
        <v>57.44</v>
      </c>
      <c r="AM24">
        <v>58.73</v>
      </c>
      <c r="AN24">
        <v>59.7</v>
      </c>
      <c r="AO24">
        <v>60</v>
      </c>
      <c r="AP24">
        <v>61.5</v>
      </c>
      <c r="AQ24">
        <v>62.46</v>
      </c>
      <c r="AR24">
        <v>64.27</v>
      </c>
      <c r="AS24">
        <v>66.849999999999994</v>
      </c>
      <c r="AT24">
        <v>71.64</v>
      </c>
    </row>
    <row r="25" spans="1:46">
      <c r="A25" s="6" t="s">
        <v>23</v>
      </c>
      <c r="B25" s="7">
        <v>39.6</v>
      </c>
      <c r="C25" s="8">
        <v>42.9</v>
      </c>
      <c r="D25" s="7">
        <v>46.5</v>
      </c>
      <c r="E25" s="8">
        <v>49.3</v>
      </c>
      <c r="F25" s="7">
        <v>51.4</v>
      </c>
      <c r="G25" s="8">
        <v>52.9</v>
      </c>
      <c r="H25" s="7">
        <v>55.8</v>
      </c>
      <c r="I25" s="8">
        <v>57.8</v>
      </c>
      <c r="J25" s="7">
        <v>59.8</v>
      </c>
      <c r="K25" s="8">
        <v>61.1</v>
      </c>
      <c r="L25" s="7">
        <v>62.2</v>
      </c>
      <c r="M25" s="8">
        <v>63.9</v>
      </c>
      <c r="N25" s="7">
        <v>65.5</v>
      </c>
      <c r="O25" s="8">
        <v>66.599999999999994</v>
      </c>
      <c r="P25" s="7">
        <v>67.5</v>
      </c>
      <c r="Q25" s="8">
        <v>69.400000000000006</v>
      </c>
      <c r="R25" s="7">
        <v>71.5</v>
      </c>
      <c r="S25" s="8">
        <v>74</v>
      </c>
      <c r="T25" s="7">
        <v>79.3</v>
      </c>
      <c r="U25" s="14">
        <v>85.8</v>
      </c>
      <c r="V25" t="s">
        <v>20</v>
      </c>
      <c r="Z25">
        <v>3.83</v>
      </c>
      <c r="AA25">
        <v>35.51</v>
      </c>
      <c r="AB25">
        <v>38.549999999999997</v>
      </c>
      <c r="AC25">
        <v>41.13</v>
      </c>
      <c r="AD25">
        <v>44.51</v>
      </c>
      <c r="AE25">
        <v>46.57</v>
      </c>
      <c r="AF25">
        <v>47.48</v>
      </c>
      <c r="AG25">
        <v>50.01</v>
      </c>
      <c r="AH25">
        <v>52.83</v>
      </c>
      <c r="AI25">
        <v>54.17</v>
      </c>
      <c r="AJ25">
        <v>55.19</v>
      </c>
      <c r="AK25">
        <v>56.12</v>
      </c>
      <c r="AL25">
        <v>57.67</v>
      </c>
      <c r="AM25">
        <v>58.98</v>
      </c>
      <c r="AN25">
        <v>59.96</v>
      </c>
      <c r="AO25">
        <v>60.26</v>
      </c>
      <c r="AP25">
        <v>61.78</v>
      </c>
      <c r="AQ25">
        <v>62.77</v>
      </c>
      <c r="AR25">
        <v>64.61</v>
      </c>
      <c r="AS25">
        <v>67.25</v>
      </c>
      <c r="AT25">
        <v>72.099999999999994</v>
      </c>
    </row>
    <row r="26" spans="1:46" ht="17" thickBot="1">
      <c r="A26" s="10" t="s">
        <v>24</v>
      </c>
      <c r="B26" s="11">
        <v>40</v>
      </c>
      <c r="C26" s="12">
        <v>43.3</v>
      </c>
      <c r="D26" s="11">
        <v>46.9</v>
      </c>
      <c r="E26" s="12">
        <v>49.6</v>
      </c>
      <c r="F26" s="11">
        <v>51.7</v>
      </c>
      <c r="G26" s="12">
        <v>53.3</v>
      </c>
      <c r="H26" s="11">
        <v>56.2</v>
      </c>
      <c r="I26" s="12">
        <v>58.1</v>
      </c>
      <c r="J26" s="11">
        <v>60.2</v>
      </c>
      <c r="K26" s="12">
        <v>61.6</v>
      </c>
      <c r="L26" s="11">
        <v>62.7</v>
      </c>
      <c r="M26" s="12">
        <v>64.3</v>
      </c>
      <c r="N26" s="11">
        <v>66</v>
      </c>
      <c r="O26" s="12">
        <v>67.099999999999994</v>
      </c>
      <c r="P26" s="11">
        <v>68.099999999999994</v>
      </c>
      <c r="Q26" s="12">
        <v>70.099999999999994</v>
      </c>
      <c r="R26" s="11">
        <v>72.3</v>
      </c>
      <c r="S26" s="12">
        <v>74.900000000000006</v>
      </c>
      <c r="T26" s="11">
        <v>80.400000000000006</v>
      </c>
      <c r="U26" s="15">
        <v>87.1</v>
      </c>
      <c r="V26" t="s">
        <v>20</v>
      </c>
      <c r="Z26">
        <v>3.92</v>
      </c>
      <c r="AA26">
        <v>35.65</v>
      </c>
      <c r="AB26">
        <v>38.71</v>
      </c>
      <c r="AC26">
        <v>41.33</v>
      </c>
      <c r="AD26">
        <v>44.69</v>
      </c>
      <c r="AE26">
        <v>46.76</v>
      </c>
      <c r="AF26">
        <v>47.69</v>
      </c>
      <c r="AG26">
        <v>50.24</v>
      </c>
      <c r="AH26">
        <v>53.04</v>
      </c>
      <c r="AI26">
        <v>54.39</v>
      </c>
      <c r="AJ26">
        <v>55.42</v>
      </c>
      <c r="AK26">
        <v>56.35</v>
      </c>
      <c r="AL26">
        <v>57.9</v>
      </c>
      <c r="AM26">
        <v>59.23</v>
      </c>
      <c r="AN26">
        <v>60.21</v>
      </c>
      <c r="AO26">
        <v>60.52</v>
      </c>
      <c r="AP26">
        <v>62.06</v>
      </c>
      <c r="AQ26">
        <v>63.08</v>
      </c>
      <c r="AR26">
        <v>64.94</v>
      </c>
      <c r="AS26">
        <v>67.64</v>
      </c>
      <c r="AT26">
        <v>72.569999999999993</v>
      </c>
    </row>
    <row r="27" spans="1:46">
      <c r="A27" s="6" t="s">
        <v>30</v>
      </c>
      <c r="B27" s="7">
        <v>40.299999999999997</v>
      </c>
      <c r="C27" s="8">
        <v>43.6</v>
      </c>
      <c r="D27" s="7">
        <v>47.4</v>
      </c>
      <c r="E27" s="8">
        <v>50</v>
      </c>
      <c r="F27" s="7">
        <v>52</v>
      </c>
      <c r="G27" s="8">
        <v>53.7</v>
      </c>
      <c r="H27" s="7">
        <v>56.5</v>
      </c>
      <c r="I27" s="8">
        <v>58.4</v>
      </c>
      <c r="J27" s="7">
        <v>60.6</v>
      </c>
      <c r="K27" s="8">
        <v>62</v>
      </c>
      <c r="L27" s="7">
        <v>63.1</v>
      </c>
      <c r="M27" s="8">
        <v>64.8</v>
      </c>
      <c r="N27" s="7">
        <v>66.5</v>
      </c>
      <c r="O27" s="8">
        <v>67.599999999999994</v>
      </c>
      <c r="P27" s="7">
        <v>68.599999999999994</v>
      </c>
      <c r="Q27" s="8">
        <v>70.599999999999994</v>
      </c>
      <c r="R27" s="7">
        <v>73</v>
      </c>
      <c r="S27" s="8">
        <v>75.599999999999994</v>
      </c>
      <c r="T27" s="7">
        <v>81.599999999999994</v>
      </c>
      <c r="U27" s="14">
        <v>88.4</v>
      </c>
      <c r="V27" t="s">
        <v>20</v>
      </c>
      <c r="Z27">
        <v>4</v>
      </c>
      <c r="AA27">
        <v>35.79</v>
      </c>
      <c r="AB27">
        <v>38.869999999999997</v>
      </c>
      <c r="AC27">
        <v>41.52</v>
      </c>
      <c r="AD27">
        <v>44.87</v>
      </c>
      <c r="AE27">
        <v>46.94</v>
      </c>
      <c r="AF27">
        <v>47.89</v>
      </c>
      <c r="AG27">
        <v>50.46</v>
      </c>
      <c r="AH27">
        <v>53.23</v>
      </c>
      <c r="AI27">
        <v>54.61</v>
      </c>
      <c r="AJ27">
        <v>55.64</v>
      </c>
      <c r="AK27">
        <v>56.58</v>
      </c>
      <c r="AL27">
        <v>58.13</v>
      </c>
      <c r="AM27">
        <v>59.47</v>
      </c>
      <c r="AN27">
        <v>60.46</v>
      </c>
      <c r="AO27">
        <v>60.78</v>
      </c>
      <c r="AP27">
        <v>62.34</v>
      </c>
      <c r="AQ27">
        <v>63.38</v>
      </c>
      <c r="AR27">
        <v>65.27</v>
      </c>
      <c r="AS27">
        <v>68.040000000000006</v>
      </c>
      <c r="AT27">
        <v>73.03</v>
      </c>
    </row>
    <row r="28" spans="1:46">
      <c r="A28" s="6" t="s">
        <v>22</v>
      </c>
      <c r="B28" s="7">
        <v>40.700000000000003</v>
      </c>
      <c r="C28" s="8">
        <v>43.9</v>
      </c>
      <c r="D28" s="7">
        <v>47.7</v>
      </c>
      <c r="E28" s="8">
        <v>50.3</v>
      </c>
      <c r="F28" s="7">
        <v>52.3</v>
      </c>
      <c r="G28" s="8">
        <v>54.1</v>
      </c>
      <c r="H28" s="7">
        <v>56.9</v>
      </c>
      <c r="I28" s="8">
        <v>58.7</v>
      </c>
      <c r="J28" s="7">
        <v>61</v>
      </c>
      <c r="K28" s="8">
        <v>62.4</v>
      </c>
      <c r="L28" s="7">
        <v>63.5</v>
      </c>
      <c r="M28" s="8">
        <v>65.2</v>
      </c>
      <c r="N28" s="7">
        <v>66.900000000000006</v>
      </c>
      <c r="O28" s="8">
        <v>68</v>
      </c>
      <c r="P28" s="7">
        <v>69.2</v>
      </c>
      <c r="Q28" s="8">
        <v>71.2</v>
      </c>
      <c r="R28" s="7">
        <v>73.7</v>
      </c>
      <c r="S28" s="8">
        <v>76.400000000000006</v>
      </c>
      <c r="T28" s="7">
        <v>82.7</v>
      </c>
      <c r="U28" s="14">
        <v>89.6</v>
      </c>
      <c r="V28" t="s">
        <v>20</v>
      </c>
      <c r="Z28">
        <v>4.08</v>
      </c>
      <c r="AA28">
        <v>35.93</v>
      </c>
      <c r="AB28">
        <v>39.020000000000003</v>
      </c>
      <c r="AC28">
        <v>41.72</v>
      </c>
      <c r="AD28">
        <v>45.05</v>
      </c>
      <c r="AE28">
        <v>47.13</v>
      </c>
      <c r="AF28">
        <v>48.09</v>
      </c>
      <c r="AG28">
        <v>50.68</v>
      </c>
      <c r="AH28">
        <v>53.43</v>
      </c>
      <c r="AI28">
        <v>54.82</v>
      </c>
      <c r="AJ28">
        <v>55.86</v>
      </c>
      <c r="AK28">
        <v>56.81</v>
      </c>
      <c r="AL28">
        <v>58.36</v>
      </c>
      <c r="AM28">
        <v>59.72</v>
      </c>
      <c r="AN28">
        <v>60.71</v>
      </c>
      <c r="AO28">
        <v>61.04</v>
      </c>
      <c r="AP28">
        <v>62.62</v>
      </c>
      <c r="AQ28">
        <v>63.68</v>
      </c>
      <c r="AR28">
        <v>65.599999999999994</v>
      </c>
      <c r="AS28">
        <v>68.430000000000007</v>
      </c>
      <c r="AT28">
        <v>73.489999999999995</v>
      </c>
    </row>
    <row r="29" spans="1:46">
      <c r="A29" s="6" t="s">
        <v>23</v>
      </c>
      <c r="B29" s="7">
        <v>41</v>
      </c>
      <c r="C29" s="8">
        <v>44.2</v>
      </c>
      <c r="D29" s="7">
        <v>48.1</v>
      </c>
      <c r="E29" s="8">
        <v>50.6</v>
      </c>
      <c r="F29" s="7">
        <v>52.5</v>
      </c>
      <c r="G29" s="8">
        <v>54.4</v>
      </c>
      <c r="H29" s="7">
        <v>57.2</v>
      </c>
      <c r="I29" s="8">
        <v>58.9</v>
      </c>
      <c r="J29" s="7">
        <v>61.3</v>
      </c>
      <c r="K29" s="8">
        <v>62.8</v>
      </c>
      <c r="L29" s="7">
        <v>63.9</v>
      </c>
      <c r="M29" s="8">
        <v>65.599999999999994</v>
      </c>
      <c r="N29" s="7">
        <v>67.3</v>
      </c>
      <c r="O29" s="8">
        <v>68.400000000000006</v>
      </c>
      <c r="P29" s="7">
        <v>69.7</v>
      </c>
      <c r="Q29" s="8">
        <v>71.7</v>
      </c>
      <c r="R29" s="7">
        <v>74.400000000000006</v>
      </c>
      <c r="S29" s="8">
        <v>77.099999999999994</v>
      </c>
      <c r="T29" s="7">
        <v>83.8</v>
      </c>
      <c r="U29" s="14">
        <v>90.8</v>
      </c>
      <c r="V29" t="s">
        <v>20</v>
      </c>
      <c r="Z29">
        <v>4.17</v>
      </c>
      <c r="AA29">
        <v>36.07</v>
      </c>
      <c r="AB29">
        <v>39.18</v>
      </c>
      <c r="AC29">
        <v>41.91</v>
      </c>
      <c r="AD29">
        <v>45.22</v>
      </c>
      <c r="AE29">
        <v>47.31</v>
      </c>
      <c r="AF29">
        <v>48.29</v>
      </c>
      <c r="AG29">
        <v>50.89</v>
      </c>
      <c r="AH29">
        <v>53.62</v>
      </c>
      <c r="AI29">
        <v>55.04</v>
      </c>
      <c r="AJ29">
        <v>56.07</v>
      </c>
      <c r="AK29">
        <v>57.03</v>
      </c>
      <c r="AL29">
        <v>58.58</v>
      </c>
      <c r="AM29">
        <v>59.95</v>
      </c>
      <c r="AN29">
        <v>60.96</v>
      </c>
      <c r="AO29">
        <v>61.29</v>
      </c>
      <c r="AP29">
        <v>62.89</v>
      </c>
      <c r="AQ29">
        <v>63.98</v>
      </c>
      <c r="AR29">
        <v>65.930000000000007</v>
      </c>
      <c r="AS29">
        <v>68.819999999999993</v>
      </c>
      <c r="AT29">
        <v>73.94</v>
      </c>
    </row>
    <row r="30" spans="1:46" ht="17" thickBot="1">
      <c r="A30" s="10" t="s">
        <v>24</v>
      </c>
      <c r="B30" s="11">
        <v>41.3</v>
      </c>
      <c r="C30" s="12">
        <v>44.5</v>
      </c>
      <c r="D30" s="11">
        <v>48.4</v>
      </c>
      <c r="E30" s="12">
        <v>50.8</v>
      </c>
      <c r="F30" s="11">
        <v>52.8</v>
      </c>
      <c r="G30" s="12">
        <v>54.7</v>
      </c>
      <c r="H30" s="11">
        <v>57.4</v>
      </c>
      <c r="I30" s="12">
        <v>59.1</v>
      </c>
      <c r="J30" s="11">
        <v>61.5</v>
      </c>
      <c r="K30" s="12">
        <v>63.1</v>
      </c>
      <c r="L30" s="11">
        <v>64.2</v>
      </c>
      <c r="M30" s="12">
        <v>66</v>
      </c>
      <c r="N30" s="11">
        <v>67.599999999999994</v>
      </c>
      <c r="O30" s="12">
        <v>68.7</v>
      </c>
      <c r="P30" s="11">
        <v>70.099999999999994</v>
      </c>
      <c r="Q30" s="12">
        <v>72.2</v>
      </c>
      <c r="R30" s="11">
        <v>75</v>
      </c>
      <c r="S30" s="12">
        <v>77.8</v>
      </c>
      <c r="T30" s="11">
        <v>84.8</v>
      </c>
      <c r="U30" s="15">
        <v>91.9</v>
      </c>
      <c r="V30" t="s">
        <v>20</v>
      </c>
      <c r="Z30">
        <v>4.25</v>
      </c>
      <c r="AA30">
        <v>36.21</v>
      </c>
      <c r="AB30">
        <v>39.33</v>
      </c>
      <c r="AC30">
        <v>42.1</v>
      </c>
      <c r="AD30">
        <v>45.4</v>
      </c>
      <c r="AE30">
        <v>47.48</v>
      </c>
      <c r="AF30">
        <v>48.49</v>
      </c>
      <c r="AG30">
        <v>51.11</v>
      </c>
      <c r="AH30">
        <v>53.81</v>
      </c>
      <c r="AI30">
        <v>55.24</v>
      </c>
      <c r="AJ30">
        <v>56.29</v>
      </c>
      <c r="AK30">
        <v>57.25</v>
      </c>
      <c r="AL30">
        <v>58.8</v>
      </c>
      <c r="AM30">
        <v>60.19</v>
      </c>
      <c r="AN30">
        <v>61.2</v>
      </c>
      <c r="AO30">
        <v>61.54</v>
      </c>
      <c r="AP30">
        <v>63.16</v>
      </c>
      <c r="AQ30">
        <v>64.28</v>
      </c>
      <c r="AR30">
        <v>66.25</v>
      </c>
      <c r="AS30">
        <v>69.209999999999994</v>
      </c>
      <c r="AT30">
        <v>74.39</v>
      </c>
    </row>
    <row r="31" spans="1:46">
      <c r="A31" s="6" t="s">
        <v>31</v>
      </c>
      <c r="B31" s="7">
        <v>41.6</v>
      </c>
      <c r="C31" s="8">
        <v>44.8</v>
      </c>
      <c r="D31" s="7">
        <v>48.7</v>
      </c>
      <c r="E31" s="8">
        <v>51</v>
      </c>
      <c r="F31" s="7">
        <v>52.9</v>
      </c>
      <c r="G31" s="8">
        <v>55</v>
      </c>
      <c r="H31" s="7">
        <v>57.6</v>
      </c>
      <c r="I31" s="8">
        <v>59.2</v>
      </c>
      <c r="J31" s="7">
        <v>61.8</v>
      </c>
      <c r="K31" s="8">
        <v>63.4</v>
      </c>
      <c r="L31" s="7">
        <v>64.5</v>
      </c>
      <c r="M31" s="8">
        <v>66.3</v>
      </c>
      <c r="N31" s="7">
        <v>68</v>
      </c>
      <c r="O31" s="8">
        <v>69</v>
      </c>
      <c r="P31" s="7">
        <v>70.599999999999994</v>
      </c>
      <c r="Q31" s="8">
        <v>72.599999999999994</v>
      </c>
      <c r="R31" s="7">
        <v>75.599999999999994</v>
      </c>
      <c r="S31" s="8">
        <v>78.400000000000006</v>
      </c>
      <c r="T31" s="7">
        <v>85.9</v>
      </c>
      <c r="U31" s="14">
        <v>93</v>
      </c>
      <c r="V31" t="s">
        <v>20</v>
      </c>
      <c r="Z31">
        <v>4.33</v>
      </c>
      <c r="AA31">
        <v>36.340000000000003</v>
      </c>
      <c r="AB31">
        <v>39.479999999999997</v>
      </c>
      <c r="AC31">
        <v>42.28</v>
      </c>
      <c r="AD31">
        <v>45.57</v>
      </c>
      <c r="AE31">
        <v>47.66</v>
      </c>
      <c r="AF31">
        <v>48.68</v>
      </c>
      <c r="AG31">
        <v>51.32</v>
      </c>
      <c r="AH31">
        <v>54</v>
      </c>
      <c r="AI31">
        <v>55.45</v>
      </c>
      <c r="AJ31">
        <v>56.5</v>
      </c>
      <c r="AK31">
        <v>57.47</v>
      </c>
      <c r="AL31">
        <v>59.02</v>
      </c>
      <c r="AM31">
        <v>60.42</v>
      </c>
      <c r="AN31">
        <v>61.44</v>
      </c>
      <c r="AO31">
        <v>61.79</v>
      </c>
      <c r="AP31">
        <v>63.42</v>
      </c>
      <c r="AQ31">
        <v>64.58</v>
      </c>
      <c r="AR31">
        <v>66.569999999999993</v>
      </c>
      <c r="AS31">
        <v>69.599999999999994</v>
      </c>
      <c r="AT31">
        <v>74.84</v>
      </c>
    </row>
    <row r="32" spans="1:46">
      <c r="A32" s="6" t="s">
        <v>22</v>
      </c>
      <c r="B32" s="7">
        <v>41.9</v>
      </c>
      <c r="C32" s="8">
        <v>45</v>
      </c>
      <c r="D32" s="7">
        <v>49</v>
      </c>
      <c r="E32" s="8">
        <v>51.2</v>
      </c>
      <c r="F32" s="7">
        <v>53.1</v>
      </c>
      <c r="G32" s="8">
        <v>55.2</v>
      </c>
      <c r="H32" s="7">
        <v>57.8</v>
      </c>
      <c r="I32" s="8">
        <v>59.4</v>
      </c>
      <c r="J32" s="7">
        <v>62</v>
      </c>
      <c r="K32" s="8">
        <v>63.7</v>
      </c>
      <c r="L32" s="7">
        <v>64.7</v>
      </c>
      <c r="M32" s="8">
        <v>66.599999999999994</v>
      </c>
      <c r="N32" s="7">
        <v>68.3</v>
      </c>
      <c r="O32" s="8">
        <v>69.3</v>
      </c>
      <c r="P32" s="7">
        <v>71</v>
      </c>
      <c r="Q32" s="8">
        <v>73.099999999999994</v>
      </c>
      <c r="R32" s="7">
        <v>76.2</v>
      </c>
      <c r="S32" s="8">
        <v>79</v>
      </c>
      <c r="T32" s="7">
        <v>86.9</v>
      </c>
      <c r="U32" s="14">
        <v>94.1</v>
      </c>
      <c r="V32" t="s">
        <v>20</v>
      </c>
      <c r="Z32">
        <v>4.42</v>
      </c>
      <c r="AA32">
        <v>36.479999999999997</v>
      </c>
      <c r="AB32">
        <v>39.64</v>
      </c>
      <c r="AC32">
        <v>42.47</v>
      </c>
      <c r="AD32">
        <v>45.74</v>
      </c>
      <c r="AE32">
        <v>47.83</v>
      </c>
      <c r="AF32">
        <v>48.88</v>
      </c>
      <c r="AG32">
        <v>51.52</v>
      </c>
      <c r="AH32">
        <v>54.18</v>
      </c>
      <c r="AI32">
        <v>55.65</v>
      </c>
      <c r="AJ32">
        <v>56.71</v>
      </c>
      <c r="AK32">
        <v>57.69</v>
      </c>
      <c r="AL32">
        <v>59.24</v>
      </c>
      <c r="AM32">
        <v>60.65</v>
      </c>
      <c r="AN32">
        <v>61.67</v>
      </c>
      <c r="AO32">
        <v>62.04</v>
      </c>
      <c r="AP32">
        <v>63.69</v>
      </c>
      <c r="AQ32">
        <v>64.87</v>
      </c>
      <c r="AR32">
        <v>66.89</v>
      </c>
      <c r="AS32">
        <v>69.98</v>
      </c>
      <c r="AT32">
        <v>75.290000000000006</v>
      </c>
    </row>
    <row r="33" spans="1:46">
      <c r="A33" s="6" t="s">
        <v>23</v>
      </c>
      <c r="B33" s="7">
        <v>42.2</v>
      </c>
      <c r="C33" s="8">
        <v>45.2</v>
      </c>
      <c r="D33" s="7">
        <v>49.3</v>
      </c>
      <c r="E33" s="8">
        <v>51.4</v>
      </c>
      <c r="F33" s="7">
        <v>53.2</v>
      </c>
      <c r="G33" s="8">
        <v>55.4</v>
      </c>
      <c r="H33" s="7">
        <v>58</v>
      </c>
      <c r="I33" s="8">
        <v>59.4</v>
      </c>
      <c r="J33" s="7">
        <v>62.1</v>
      </c>
      <c r="K33" s="8">
        <v>63.9</v>
      </c>
      <c r="L33" s="7">
        <v>64.900000000000006</v>
      </c>
      <c r="M33" s="8">
        <v>66.8</v>
      </c>
      <c r="N33" s="7">
        <v>68.5</v>
      </c>
      <c r="O33" s="8">
        <v>69.5</v>
      </c>
      <c r="P33" s="7">
        <v>71.400000000000006</v>
      </c>
      <c r="Q33" s="8">
        <v>73.400000000000006</v>
      </c>
      <c r="R33" s="7">
        <v>76.7</v>
      </c>
      <c r="S33" s="8">
        <v>79.599999999999994</v>
      </c>
      <c r="T33" s="7">
        <v>87.9</v>
      </c>
      <c r="U33" s="14">
        <v>95.1</v>
      </c>
      <c r="V33" t="s">
        <v>20</v>
      </c>
      <c r="Z33">
        <v>4.5</v>
      </c>
      <c r="AA33">
        <v>36.61</v>
      </c>
      <c r="AB33">
        <v>39.78</v>
      </c>
      <c r="AC33">
        <v>42.65</v>
      </c>
      <c r="AD33">
        <v>45.9</v>
      </c>
      <c r="AE33">
        <v>48</v>
      </c>
      <c r="AF33">
        <v>49.07</v>
      </c>
      <c r="AG33">
        <v>51.73</v>
      </c>
      <c r="AH33">
        <v>54.36</v>
      </c>
      <c r="AI33">
        <v>55.85</v>
      </c>
      <c r="AJ33">
        <v>56.91</v>
      </c>
      <c r="AK33">
        <v>57.9</v>
      </c>
      <c r="AL33">
        <v>59.45</v>
      </c>
      <c r="AM33">
        <v>60.88</v>
      </c>
      <c r="AN33">
        <v>61.9</v>
      </c>
      <c r="AO33">
        <v>62.28</v>
      </c>
      <c r="AP33">
        <v>63.95</v>
      </c>
      <c r="AQ33">
        <v>65.16</v>
      </c>
      <c r="AR33">
        <v>67.2</v>
      </c>
      <c r="AS33">
        <v>70.37</v>
      </c>
      <c r="AT33">
        <v>75.739999999999995</v>
      </c>
    </row>
    <row r="34" spans="1:46" ht="17" thickBot="1">
      <c r="A34" s="10" t="s">
        <v>24</v>
      </c>
      <c r="B34" s="11">
        <v>42.5</v>
      </c>
      <c r="C34" s="12">
        <v>45.4</v>
      </c>
      <c r="D34" s="11">
        <v>49.5</v>
      </c>
      <c r="E34" s="12">
        <v>51.6</v>
      </c>
      <c r="F34" s="11">
        <v>53.3</v>
      </c>
      <c r="G34" s="12">
        <v>55.6</v>
      </c>
      <c r="H34" s="11">
        <v>58.1</v>
      </c>
      <c r="I34" s="12">
        <v>59.5</v>
      </c>
      <c r="J34" s="11">
        <v>62.3</v>
      </c>
      <c r="K34" s="12">
        <v>64.099999999999994</v>
      </c>
      <c r="L34" s="11">
        <v>65.099999999999994</v>
      </c>
      <c r="M34" s="12">
        <v>67.099999999999994</v>
      </c>
      <c r="N34" s="11">
        <v>68.7</v>
      </c>
      <c r="O34" s="12">
        <v>69.7</v>
      </c>
      <c r="P34" s="11">
        <v>71.7</v>
      </c>
      <c r="Q34" s="12">
        <v>73.8</v>
      </c>
      <c r="R34" s="11">
        <v>77.3</v>
      </c>
      <c r="S34" s="12">
        <v>80.2</v>
      </c>
      <c r="T34" s="11">
        <v>88.9</v>
      </c>
      <c r="U34" s="15">
        <v>96.2</v>
      </c>
      <c r="V34" t="s">
        <v>20</v>
      </c>
      <c r="Z34">
        <v>4.58</v>
      </c>
      <c r="AA34">
        <v>36.74</v>
      </c>
      <c r="AB34">
        <v>39.93</v>
      </c>
      <c r="AC34">
        <v>42.83</v>
      </c>
      <c r="AD34">
        <v>46.06</v>
      </c>
      <c r="AE34">
        <v>48.17</v>
      </c>
      <c r="AF34">
        <v>49.25</v>
      </c>
      <c r="AG34">
        <v>51.93</v>
      </c>
      <c r="AH34">
        <v>54.54</v>
      </c>
      <c r="AI34">
        <v>56.05</v>
      </c>
      <c r="AJ34">
        <v>57.12</v>
      </c>
      <c r="AK34">
        <v>58.11</v>
      </c>
      <c r="AL34">
        <v>59.66</v>
      </c>
      <c r="AM34">
        <v>61.1</v>
      </c>
      <c r="AN34">
        <v>62.13</v>
      </c>
      <c r="AO34">
        <v>62.52</v>
      </c>
      <c r="AP34">
        <v>64.2</v>
      </c>
      <c r="AQ34">
        <v>65.45</v>
      </c>
      <c r="AR34">
        <v>67.510000000000005</v>
      </c>
      <c r="AS34">
        <v>70.75</v>
      </c>
      <c r="AT34">
        <v>76.180000000000007</v>
      </c>
    </row>
    <row r="35" spans="1:46">
      <c r="A35" s="6" t="s">
        <v>32</v>
      </c>
      <c r="B35" s="7">
        <v>42.8</v>
      </c>
      <c r="C35" s="8">
        <v>45.6</v>
      </c>
      <c r="D35" s="7">
        <v>49.7</v>
      </c>
      <c r="E35" s="8">
        <v>51.7</v>
      </c>
      <c r="F35" s="7">
        <v>53.4</v>
      </c>
      <c r="G35" s="8">
        <v>55.7</v>
      </c>
      <c r="H35" s="7">
        <v>58.2</v>
      </c>
      <c r="I35" s="8">
        <v>59.5</v>
      </c>
      <c r="J35" s="7">
        <v>62.4</v>
      </c>
      <c r="K35" s="8">
        <v>64.3</v>
      </c>
      <c r="L35" s="7">
        <v>65.3</v>
      </c>
      <c r="M35" s="8">
        <v>67.3</v>
      </c>
      <c r="N35" s="7">
        <v>68.900000000000006</v>
      </c>
      <c r="O35" s="8">
        <v>69.900000000000006</v>
      </c>
      <c r="P35" s="7">
        <v>72.099999999999994</v>
      </c>
      <c r="Q35" s="8">
        <v>74.099999999999994</v>
      </c>
      <c r="R35" s="7">
        <v>77.7</v>
      </c>
      <c r="S35" s="8">
        <v>80.7</v>
      </c>
      <c r="T35" s="7">
        <v>89.9</v>
      </c>
      <c r="U35" s="14">
        <v>97.2</v>
      </c>
      <c r="V35" t="s">
        <v>20</v>
      </c>
      <c r="Z35">
        <v>4.67</v>
      </c>
      <c r="AA35">
        <v>36.880000000000003</v>
      </c>
      <c r="AB35">
        <v>40.08</v>
      </c>
      <c r="AC35">
        <v>43.01</v>
      </c>
      <c r="AD35">
        <v>46.23</v>
      </c>
      <c r="AE35">
        <v>48.33</v>
      </c>
      <c r="AF35">
        <v>49.44</v>
      </c>
      <c r="AG35">
        <v>52.12</v>
      </c>
      <c r="AH35">
        <v>54.71</v>
      </c>
      <c r="AI35">
        <v>56.24</v>
      </c>
      <c r="AJ35">
        <v>57.32</v>
      </c>
      <c r="AK35">
        <v>58.32</v>
      </c>
      <c r="AL35">
        <v>59.87</v>
      </c>
      <c r="AM35">
        <v>61.32</v>
      </c>
      <c r="AN35">
        <v>62.36</v>
      </c>
      <c r="AO35">
        <v>62.76</v>
      </c>
      <c r="AP35">
        <v>64.459999999999994</v>
      </c>
      <c r="AQ35">
        <v>65.73</v>
      </c>
      <c r="AR35">
        <v>67.819999999999993</v>
      </c>
      <c r="AS35">
        <v>71.13</v>
      </c>
      <c r="AT35">
        <v>76.62</v>
      </c>
    </row>
    <row r="36" spans="1:46">
      <c r="A36" s="6" t="s">
        <v>22</v>
      </c>
      <c r="B36" s="7">
        <v>43</v>
      </c>
      <c r="C36" s="8">
        <v>45.8</v>
      </c>
      <c r="D36" s="7">
        <v>49.9</v>
      </c>
      <c r="E36" s="8">
        <v>51.8</v>
      </c>
      <c r="F36" s="7">
        <v>53.4</v>
      </c>
      <c r="G36" s="8">
        <v>55.8</v>
      </c>
      <c r="H36" s="7">
        <v>58.2</v>
      </c>
      <c r="I36" s="8">
        <v>59.4</v>
      </c>
      <c r="J36" s="7">
        <v>62.4</v>
      </c>
      <c r="K36" s="8">
        <v>64.5</v>
      </c>
      <c r="L36" s="7">
        <v>65.400000000000006</v>
      </c>
      <c r="M36" s="8">
        <v>67.400000000000006</v>
      </c>
      <c r="N36" s="7">
        <v>69</v>
      </c>
      <c r="O36" s="8">
        <v>70</v>
      </c>
      <c r="P36" s="7">
        <v>72.3</v>
      </c>
      <c r="Q36" s="8">
        <v>74.400000000000006</v>
      </c>
      <c r="R36" s="7">
        <v>78.2</v>
      </c>
      <c r="S36" s="8">
        <v>81.2</v>
      </c>
      <c r="T36" s="7">
        <v>90.8</v>
      </c>
      <c r="U36" s="14">
        <v>98.1</v>
      </c>
      <c r="V36" t="s">
        <v>20</v>
      </c>
      <c r="Z36">
        <v>4.75</v>
      </c>
      <c r="AA36">
        <v>37.01</v>
      </c>
      <c r="AB36">
        <v>40.22</v>
      </c>
      <c r="AC36">
        <v>43.19</v>
      </c>
      <c r="AD36">
        <v>46.38</v>
      </c>
      <c r="AE36">
        <v>48.49</v>
      </c>
      <c r="AF36">
        <v>49.62</v>
      </c>
      <c r="AG36">
        <v>52.32</v>
      </c>
      <c r="AH36">
        <v>54.88</v>
      </c>
      <c r="AI36">
        <v>56.44</v>
      </c>
      <c r="AJ36">
        <v>57.52</v>
      </c>
      <c r="AK36">
        <v>58.52</v>
      </c>
      <c r="AL36">
        <v>60.08</v>
      </c>
      <c r="AM36">
        <v>61.54</v>
      </c>
      <c r="AN36">
        <v>62.58</v>
      </c>
      <c r="AO36">
        <v>63</v>
      </c>
      <c r="AP36">
        <v>64.709999999999994</v>
      </c>
      <c r="AQ36">
        <v>66.010000000000005</v>
      </c>
      <c r="AR36">
        <v>68.12</v>
      </c>
      <c r="AS36">
        <v>71.510000000000005</v>
      </c>
      <c r="AT36">
        <v>77.05</v>
      </c>
    </row>
    <row r="37" spans="1:46">
      <c r="A37" s="6" t="s">
        <v>23</v>
      </c>
      <c r="B37" s="7">
        <v>43.3</v>
      </c>
      <c r="C37" s="8">
        <v>45.9</v>
      </c>
      <c r="D37" s="7">
        <v>50.1</v>
      </c>
      <c r="E37" s="8">
        <v>51.8</v>
      </c>
      <c r="F37" s="7">
        <v>53.4</v>
      </c>
      <c r="G37" s="8">
        <v>55.9</v>
      </c>
      <c r="H37" s="7">
        <v>58.2</v>
      </c>
      <c r="I37" s="8">
        <v>59.4</v>
      </c>
      <c r="J37" s="7">
        <v>62.4</v>
      </c>
      <c r="K37" s="8">
        <v>64.599999999999994</v>
      </c>
      <c r="L37" s="7">
        <v>65.5</v>
      </c>
      <c r="M37" s="8">
        <v>67.599999999999994</v>
      </c>
      <c r="N37" s="7">
        <v>69.099999999999994</v>
      </c>
      <c r="O37" s="8">
        <v>70.099999999999994</v>
      </c>
      <c r="P37" s="7">
        <v>72.599999999999994</v>
      </c>
      <c r="Q37" s="8">
        <v>74.599999999999994</v>
      </c>
      <c r="R37" s="7">
        <v>78.599999999999994</v>
      </c>
      <c r="S37" s="8">
        <v>81.599999999999994</v>
      </c>
      <c r="T37" s="7">
        <v>91.8</v>
      </c>
      <c r="U37" s="14">
        <v>99</v>
      </c>
      <c r="V37" t="s">
        <v>20</v>
      </c>
      <c r="Z37">
        <v>4.83</v>
      </c>
      <c r="AA37">
        <v>37.14</v>
      </c>
      <c r="AB37">
        <v>40.36</v>
      </c>
      <c r="AC37">
        <v>43.37</v>
      </c>
      <c r="AD37">
        <v>46.54</v>
      </c>
      <c r="AE37">
        <v>48.65</v>
      </c>
      <c r="AF37">
        <v>49.8</v>
      </c>
      <c r="AG37">
        <v>52.51</v>
      </c>
      <c r="AH37">
        <v>55.05</v>
      </c>
      <c r="AI37">
        <v>56.62</v>
      </c>
      <c r="AJ37">
        <v>57.71</v>
      </c>
      <c r="AK37">
        <v>58.72</v>
      </c>
      <c r="AL37">
        <v>60.28</v>
      </c>
      <c r="AM37">
        <v>61.76</v>
      </c>
      <c r="AN37">
        <v>62.8</v>
      </c>
      <c r="AO37">
        <v>63.23</v>
      </c>
      <c r="AP37">
        <v>64.959999999999994</v>
      </c>
      <c r="AQ37">
        <v>66.290000000000006</v>
      </c>
      <c r="AR37">
        <v>68.430000000000007</v>
      </c>
      <c r="AS37">
        <v>71.88</v>
      </c>
      <c r="AT37">
        <v>77.489999999999995</v>
      </c>
    </row>
    <row r="38" spans="1:46" ht="17" thickBot="1">
      <c r="A38" s="10" t="s">
        <v>24</v>
      </c>
      <c r="B38" s="11">
        <v>43.5</v>
      </c>
      <c r="C38" s="12">
        <v>46</v>
      </c>
      <c r="D38" s="11">
        <v>50.2</v>
      </c>
      <c r="E38" s="12">
        <v>51.9</v>
      </c>
      <c r="F38" s="11">
        <v>53.4</v>
      </c>
      <c r="G38" s="12">
        <v>56</v>
      </c>
      <c r="H38" s="11">
        <v>58.2</v>
      </c>
      <c r="I38" s="12">
        <v>59.2</v>
      </c>
      <c r="J38" s="11">
        <v>62.4</v>
      </c>
      <c r="K38" s="12">
        <v>64.599999999999994</v>
      </c>
      <c r="L38" s="11">
        <v>65.5</v>
      </c>
      <c r="M38" s="12">
        <v>67.7</v>
      </c>
      <c r="N38" s="11">
        <v>69.2</v>
      </c>
      <c r="O38" s="12">
        <v>70.099999999999994</v>
      </c>
      <c r="P38" s="11">
        <v>72.8</v>
      </c>
      <c r="Q38" s="12">
        <v>74.8</v>
      </c>
      <c r="R38" s="11">
        <v>79</v>
      </c>
      <c r="S38" s="12">
        <v>82</v>
      </c>
      <c r="T38" s="11">
        <v>92.7</v>
      </c>
      <c r="U38" s="15">
        <v>99.9</v>
      </c>
      <c r="V38" t="s">
        <v>20</v>
      </c>
      <c r="Z38">
        <v>4.92</v>
      </c>
      <c r="AA38">
        <v>37.270000000000003</v>
      </c>
      <c r="AB38">
        <v>40.5</v>
      </c>
      <c r="AC38">
        <v>43.54</v>
      </c>
      <c r="AD38">
        <v>46.7</v>
      </c>
      <c r="AE38">
        <v>48.81</v>
      </c>
      <c r="AF38">
        <v>49.97</v>
      </c>
      <c r="AG38">
        <v>52.7</v>
      </c>
      <c r="AH38">
        <v>55.21</v>
      </c>
      <c r="AI38">
        <v>56.81</v>
      </c>
      <c r="AJ38">
        <v>57.9</v>
      </c>
      <c r="AK38">
        <v>58.92</v>
      </c>
      <c r="AL38">
        <v>60.48</v>
      </c>
      <c r="AM38">
        <v>61.97</v>
      </c>
      <c r="AN38">
        <v>63.01</v>
      </c>
      <c r="AO38">
        <v>63.46</v>
      </c>
      <c r="AP38">
        <v>65.2</v>
      </c>
      <c r="AQ38">
        <v>66.569999999999993</v>
      </c>
      <c r="AR38">
        <v>68.73</v>
      </c>
      <c r="AS38">
        <v>72.260000000000005</v>
      </c>
      <c r="AT38">
        <v>77.92</v>
      </c>
    </row>
    <row r="39" spans="1:46">
      <c r="A39" s="6" t="s">
        <v>33</v>
      </c>
      <c r="B39" s="7">
        <v>43.7</v>
      </c>
      <c r="C39" s="8">
        <v>46.1</v>
      </c>
      <c r="D39" s="7">
        <v>50.3</v>
      </c>
      <c r="E39" s="8">
        <v>51.9</v>
      </c>
      <c r="F39" s="7">
        <v>53.3</v>
      </c>
      <c r="G39" s="8">
        <v>56</v>
      </c>
      <c r="H39" s="7">
        <v>58.1</v>
      </c>
      <c r="I39" s="8">
        <v>59.1</v>
      </c>
      <c r="J39" s="7">
        <v>62.4</v>
      </c>
      <c r="K39" s="8">
        <v>64.7</v>
      </c>
      <c r="L39" s="7">
        <v>65.5</v>
      </c>
      <c r="M39" s="8">
        <v>67.7</v>
      </c>
      <c r="N39" s="7">
        <v>69.2</v>
      </c>
      <c r="O39" s="8">
        <v>70.099999999999994</v>
      </c>
      <c r="P39" s="7">
        <v>73</v>
      </c>
      <c r="Q39" s="8">
        <v>75</v>
      </c>
      <c r="R39" s="7">
        <v>79.400000000000006</v>
      </c>
      <c r="S39" s="8">
        <v>82.4</v>
      </c>
      <c r="T39" s="7">
        <v>93.6</v>
      </c>
      <c r="U39" s="14">
        <v>100</v>
      </c>
      <c r="V39" t="s">
        <v>20</v>
      </c>
      <c r="Z39">
        <v>5</v>
      </c>
      <c r="AA39">
        <v>37.39</v>
      </c>
      <c r="AB39">
        <v>40.64</v>
      </c>
      <c r="AC39">
        <v>43.71</v>
      </c>
      <c r="AD39">
        <v>46.85</v>
      </c>
      <c r="AE39">
        <v>48.96</v>
      </c>
      <c r="AF39">
        <v>50.15</v>
      </c>
      <c r="AG39">
        <v>52.88</v>
      </c>
      <c r="AH39">
        <v>55.38</v>
      </c>
      <c r="AI39">
        <v>56.99</v>
      </c>
      <c r="AJ39">
        <v>58.09</v>
      </c>
      <c r="AK39">
        <v>59.12</v>
      </c>
      <c r="AL39">
        <v>60.68</v>
      </c>
      <c r="AM39">
        <v>62.18</v>
      </c>
      <c r="AN39">
        <v>63.22</v>
      </c>
      <c r="AO39">
        <v>63.69</v>
      </c>
      <c r="AP39">
        <v>65.44</v>
      </c>
      <c r="AQ39">
        <v>66.849999999999994</v>
      </c>
      <c r="AR39">
        <v>69.02</v>
      </c>
      <c r="AS39">
        <v>72.63</v>
      </c>
      <c r="AT39">
        <v>78.349999999999994</v>
      </c>
    </row>
    <row r="40" spans="1:46">
      <c r="A40" s="6" t="s">
        <v>22</v>
      </c>
      <c r="B40" s="7">
        <v>43.9</v>
      </c>
      <c r="C40" s="8">
        <v>46.2</v>
      </c>
      <c r="D40" s="7">
        <v>50.4</v>
      </c>
      <c r="E40" s="8">
        <v>51.9</v>
      </c>
      <c r="F40" s="7">
        <v>53.2</v>
      </c>
      <c r="G40" s="8">
        <v>56</v>
      </c>
      <c r="H40" s="7">
        <v>58</v>
      </c>
      <c r="I40" s="8">
        <v>58.9</v>
      </c>
      <c r="J40" s="7">
        <v>62.3</v>
      </c>
      <c r="K40" s="8">
        <v>64.7</v>
      </c>
      <c r="L40" s="7">
        <v>65.5</v>
      </c>
      <c r="M40" s="8">
        <v>67.8</v>
      </c>
      <c r="N40" s="7">
        <v>69.2</v>
      </c>
      <c r="O40" s="8">
        <v>70.099999999999994</v>
      </c>
      <c r="P40" s="7">
        <v>73.2</v>
      </c>
      <c r="Q40" s="8">
        <v>75.099999999999994</v>
      </c>
      <c r="R40" s="7">
        <v>79.7</v>
      </c>
      <c r="S40" s="8">
        <v>82.7</v>
      </c>
      <c r="T40" s="7">
        <v>94.4</v>
      </c>
      <c r="U40" s="14">
        <v>100</v>
      </c>
      <c r="V40" t="s">
        <v>20</v>
      </c>
      <c r="Z40">
        <v>5.08</v>
      </c>
      <c r="AA40">
        <v>37.520000000000003</v>
      </c>
      <c r="AB40">
        <v>40.78</v>
      </c>
      <c r="AC40">
        <v>43.88</v>
      </c>
      <c r="AD40">
        <v>47</v>
      </c>
      <c r="AE40">
        <v>49.12</v>
      </c>
      <c r="AF40">
        <v>50.32</v>
      </c>
      <c r="AG40">
        <v>53.06</v>
      </c>
      <c r="AH40">
        <v>55.53</v>
      </c>
      <c r="AI40">
        <v>57.17</v>
      </c>
      <c r="AJ40">
        <v>58.28</v>
      </c>
      <c r="AK40">
        <v>59.31</v>
      </c>
      <c r="AL40">
        <v>60.87</v>
      </c>
      <c r="AM40">
        <v>62.38</v>
      </c>
      <c r="AN40">
        <v>63.43</v>
      </c>
      <c r="AO40">
        <v>63.92</v>
      </c>
      <c r="AP40">
        <v>65.680000000000007</v>
      </c>
      <c r="AQ40">
        <v>67.12</v>
      </c>
      <c r="AR40">
        <v>69.319999999999993</v>
      </c>
      <c r="AS40">
        <v>73</v>
      </c>
      <c r="AT40">
        <v>78.77</v>
      </c>
    </row>
    <row r="41" spans="1:46">
      <c r="A41" s="6" t="s">
        <v>23</v>
      </c>
      <c r="B41" s="7">
        <v>44.1</v>
      </c>
      <c r="C41" s="8">
        <v>46.3</v>
      </c>
      <c r="D41" s="7">
        <v>50.5</v>
      </c>
      <c r="E41" s="8">
        <v>51.8</v>
      </c>
      <c r="F41" s="7">
        <v>53.1</v>
      </c>
      <c r="G41" s="8">
        <v>56</v>
      </c>
      <c r="H41" s="7">
        <v>57.8</v>
      </c>
      <c r="I41" s="8">
        <v>58.7</v>
      </c>
      <c r="J41" s="7">
        <v>62.2</v>
      </c>
      <c r="K41" s="8">
        <v>64.7</v>
      </c>
      <c r="L41" s="7">
        <v>65.400000000000006</v>
      </c>
      <c r="M41" s="8">
        <v>67.8</v>
      </c>
      <c r="N41" s="7">
        <v>69.2</v>
      </c>
      <c r="O41" s="8">
        <v>70</v>
      </c>
      <c r="P41" s="7">
        <v>73.3</v>
      </c>
      <c r="Q41" s="8">
        <v>75.2</v>
      </c>
      <c r="R41" s="7">
        <v>80</v>
      </c>
      <c r="S41" s="8">
        <v>83.1</v>
      </c>
      <c r="T41" s="7">
        <v>95.3</v>
      </c>
      <c r="U41" s="14">
        <v>100</v>
      </c>
      <c r="V41" t="s">
        <v>20</v>
      </c>
      <c r="Z41">
        <v>5.17</v>
      </c>
      <c r="AA41">
        <v>37.65</v>
      </c>
      <c r="AB41">
        <v>40.909999999999997</v>
      </c>
      <c r="AC41">
        <v>44.04</v>
      </c>
      <c r="AD41">
        <v>47.15</v>
      </c>
      <c r="AE41">
        <v>49.27</v>
      </c>
      <c r="AF41">
        <v>50.49</v>
      </c>
      <c r="AG41">
        <v>53.24</v>
      </c>
      <c r="AH41">
        <v>55.69</v>
      </c>
      <c r="AI41">
        <v>57.35</v>
      </c>
      <c r="AJ41">
        <v>58.46</v>
      </c>
      <c r="AK41">
        <v>59.5</v>
      </c>
      <c r="AL41">
        <v>61.06</v>
      </c>
      <c r="AM41">
        <v>62.58</v>
      </c>
      <c r="AN41">
        <v>63.64</v>
      </c>
      <c r="AO41">
        <v>64.14</v>
      </c>
      <c r="AP41">
        <v>65.92</v>
      </c>
      <c r="AQ41">
        <v>67.39</v>
      </c>
      <c r="AR41">
        <v>69.61</v>
      </c>
      <c r="AS41">
        <v>73.37</v>
      </c>
      <c r="AT41">
        <v>79.2</v>
      </c>
    </row>
    <row r="42" spans="1:46" ht="17" thickBot="1">
      <c r="A42" s="10" t="s">
        <v>24</v>
      </c>
      <c r="B42" s="11">
        <v>44.3</v>
      </c>
      <c r="C42" s="12">
        <v>46.3</v>
      </c>
      <c r="D42" s="11">
        <v>50.5</v>
      </c>
      <c r="E42" s="12">
        <v>51.8</v>
      </c>
      <c r="F42" s="11">
        <v>53</v>
      </c>
      <c r="G42" s="12">
        <v>55.9</v>
      </c>
      <c r="H42" s="11">
        <v>57.7</v>
      </c>
      <c r="I42" s="12">
        <v>58.4</v>
      </c>
      <c r="J42" s="11">
        <v>62</v>
      </c>
      <c r="K42" s="12">
        <v>64.599999999999994</v>
      </c>
      <c r="L42" s="11">
        <v>65.3</v>
      </c>
      <c r="M42" s="12">
        <v>67.7</v>
      </c>
      <c r="N42" s="11">
        <v>69.099999999999994</v>
      </c>
      <c r="O42" s="12">
        <v>69.900000000000006</v>
      </c>
      <c r="P42" s="11">
        <v>73.400000000000006</v>
      </c>
      <c r="Q42" s="12">
        <v>75.3</v>
      </c>
      <c r="R42" s="11">
        <v>80.3</v>
      </c>
      <c r="S42" s="12">
        <v>83.3</v>
      </c>
      <c r="T42" s="11">
        <v>96.1</v>
      </c>
      <c r="U42" s="15">
        <v>100</v>
      </c>
      <c r="V42" t="s">
        <v>20</v>
      </c>
      <c r="Z42">
        <v>5.25</v>
      </c>
      <c r="AA42">
        <v>37.770000000000003</v>
      </c>
      <c r="AB42">
        <v>41.05</v>
      </c>
      <c r="AC42">
        <v>44.21</v>
      </c>
      <c r="AD42">
        <v>47.29</v>
      </c>
      <c r="AE42">
        <v>49.41</v>
      </c>
      <c r="AF42">
        <v>50.66</v>
      </c>
      <c r="AG42">
        <v>53.42</v>
      </c>
      <c r="AH42">
        <v>55.84</v>
      </c>
      <c r="AI42">
        <v>57.52</v>
      </c>
      <c r="AJ42">
        <v>58.65</v>
      </c>
      <c r="AK42">
        <v>59.69</v>
      </c>
      <c r="AL42">
        <v>61.25</v>
      </c>
      <c r="AM42">
        <v>62.78</v>
      </c>
      <c r="AN42">
        <v>63.84</v>
      </c>
      <c r="AO42">
        <v>64.36</v>
      </c>
      <c r="AP42">
        <v>66.150000000000006</v>
      </c>
      <c r="AQ42">
        <v>67.650000000000006</v>
      </c>
      <c r="AR42">
        <v>69.900000000000006</v>
      </c>
      <c r="AS42">
        <v>73.739999999999995</v>
      </c>
      <c r="AT42">
        <v>79.62</v>
      </c>
    </row>
    <row r="43" spans="1:46" ht="17" thickBot="1">
      <c r="A43" s="10" t="s">
        <v>34</v>
      </c>
      <c r="B43" s="11">
        <v>44.5</v>
      </c>
      <c r="C43" s="12">
        <v>46.4</v>
      </c>
      <c r="D43" s="11">
        <v>50.5</v>
      </c>
      <c r="E43" s="12">
        <v>51.7</v>
      </c>
      <c r="F43" s="11">
        <v>52.8</v>
      </c>
      <c r="G43" s="12">
        <v>55.8</v>
      </c>
      <c r="H43" s="11">
        <v>57.4</v>
      </c>
      <c r="I43" s="12">
        <v>58.1</v>
      </c>
      <c r="J43" s="11">
        <v>61.8</v>
      </c>
      <c r="K43" s="12">
        <v>64.599999999999994</v>
      </c>
      <c r="L43" s="11">
        <v>65.2</v>
      </c>
      <c r="M43" s="12">
        <v>67.7</v>
      </c>
      <c r="N43" s="11">
        <v>69</v>
      </c>
      <c r="O43" s="12">
        <v>69.7</v>
      </c>
      <c r="P43" s="11">
        <v>73.5</v>
      </c>
      <c r="Q43" s="12">
        <v>75.3</v>
      </c>
      <c r="R43" s="11">
        <v>80.599999999999994</v>
      </c>
      <c r="S43" s="12">
        <v>83.6</v>
      </c>
      <c r="T43" s="11">
        <v>96.9</v>
      </c>
      <c r="U43" s="15">
        <v>100</v>
      </c>
      <c r="V43" t="s">
        <v>20</v>
      </c>
      <c r="Z43">
        <v>5.33</v>
      </c>
      <c r="AA43">
        <v>37.9</v>
      </c>
      <c r="AB43">
        <v>41.18</v>
      </c>
      <c r="AC43">
        <v>44.37</v>
      </c>
      <c r="AD43">
        <v>47.43</v>
      </c>
      <c r="AE43">
        <v>49.55</v>
      </c>
      <c r="AF43">
        <v>50.82</v>
      </c>
      <c r="AG43">
        <v>53.59</v>
      </c>
      <c r="AH43">
        <v>55.99</v>
      </c>
      <c r="AI43">
        <v>57.69</v>
      </c>
      <c r="AJ43">
        <v>58.83</v>
      </c>
      <c r="AK43">
        <v>59.87</v>
      </c>
      <c r="AL43">
        <v>61.44</v>
      </c>
      <c r="AM43">
        <v>62.98</v>
      </c>
      <c r="AN43">
        <v>64.040000000000006</v>
      </c>
      <c r="AO43">
        <v>64.58</v>
      </c>
      <c r="AP43">
        <v>66.39</v>
      </c>
      <c r="AQ43">
        <v>67.92</v>
      </c>
      <c r="AR43">
        <v>70.180000000000007</v>
      </c>
      <c r="AS43">
        <v>74.11</v>
      </c>
      <c r="AT43">
        <v>80.040000000000006</v>
      </c>
    </row>
    <row r="44" spans="1:46">
      <c r="Z44">
        <v>5.42</v>
      </c>
      <c r="AA44">
        <v>38.020000000000003</v>
      </c>
      <c r="AB44">
        <v>41.31</v>
      </c>
      <c r="AC44">
        <v>44.53</v>
      </c>
      <c r="AD44">
        <v>47.58</v>
      </c>
      <c r="AE44">
        <v>49.7</v>
      </c>
      <c r="AF44">
        <v>50.98</v>
      </c>
      <c r="AG44">
        <v>53.76</v>
      </c>
      <c r="AH44">
        <v>56.14</v>
      </c>
      <c r="AI44">
        <v>57.86</v>
      </c>
      <c r="AJ44">
        <v>59</v>
      </c>
      <c r="AK44">
        <v>60.05</v>
      </c>
      <c r="AL44">
        <v>61.62</v>
      </c>
      <c r="AM44">
        <v>63.17</v>
      </c>
      <c r="AN44">
        <v>64.239999999999995</v>
      </c>
      <c r="AO44">
        <v>64.790000000000006</v>
      </c>
      <c r="AP44">
        <v>66.61</v>
      </c>
      <c r="AQ44">
        <v>68.180000000000007</v>
      </c>
      <c r="AR44">
        <v>70.459999999999994</v>
      </c>
      <c r="AS44">
        <v>74.47</v>
      </c>
      <c r="AT44">
        <v>80.45</v>
      </c>
    </row>
    <row r="45" spans="1:46">
      <c r="Z45">
        <v>5.5</v>
      </c>
      <c r="AA45">
        <v>38.14</v>
      </c>
      <c r="AB45">
        <v>41.44</v>
      </c>
      <c r="AC45">
        <v>44.69</v>
      </c>
      <c r="AD45">
        <v>47.71</v>
      </c>
      <c r="AE45">
        <v>49.83</v>
      </c>
      <c r="AF45">
        <v>51.14</v>
      </c>
      <c r="AG45">
        <v>53.92</v>
      </c>
      <c r="AH45">
        <v>56.28</v>
      </c>
      <c r="AI45">
        <v>58.02</v>
      </c>
      <c r="AJ45">
        <v>59.18</v>
      </c>
      <c r="AK45">
        <v>60.23</v>
      </c>
      <c r="AL45">
        <v>61.8</v>
      </c>
      <c r="AM45">
        <v>63.36</v>
      </c>
      <c r="AN45">
        <v>64.430000000000007</v>
      </c>
      <c r="AO45">
        <v>65</v>
      </c>
      <c r="AP45">
        <v>66.84</v>
      </c>
      <c r="AQ45">
        <v>68.44</v>
      </c>
      <c r="AR45">
        <v>70.739999999999995</v>
      </c>
      <c r="AS45">
        <v>74.83</v>
      </c>
      <c r="AT45">
        <v>80.86</v>
      </c>
    </row>
    <row r="46" spans="1:46">
      <c r="Z46">
        <v>5.58</v>
      </c>
      <c r="AA46">
        <v>38.26</v>
      </c>
      <c r="AB46">
        <v>41.57</v>
      </c>
      <c r="AC46">
        <v>44.85</v>
      </c>
      <c r="AD46">
        <v>47.85</v>
      </c>
      <c r="AE46">
        <v>49.97</v>
      </c>
      <c r="AF46">
        <v>51.3</v>
      </c>
      <c r="AG46">
        <v>54.09</v>
      </c>
      <c r="AH46">
        <v>56.42</v>
      </c>
      <c r="AI46">
        <v>58.18</v>
      </c>
      <c r="AJ46">
        <v>59.35</v>
      </c>
      <c r="AK46">
        <v>60.4</v>
      </c>
      <c r="AL46">
        <v>61.98</v>
      </c>
      <c r="AM46">
        <v>63.55</v>
      </c>
      <c r="AN46">
        <v>64.62</v>
      </c>
      <c r="AO46">
        <v>65.209999999999994</v>
      </c>
      <c r="AP46">
        <v>67.06</v>
      </c>
      <c r="AQ46">
        <v>68.7</v>
      </c>
      <c r="AR46">
        <v>71.02</v>
      </c>
      <c r="AS46">
        <v>75.19</v>
      </c>
      <c r="AT46">
        <v>81.27</v>
      </c>
    </row>
    <row r="47" spans="1:46">
      <c r="Z47">
        <v>5.67</v>
      </c>
      <c r="AA47">
        <v>38.380000000000003</v>
      </c>
      <c r="AB47">
        <v>41.69</v>
      </c>
      <c r="AC47">
        <v>45</v>
      </c>
      <c r="AD47">
        <v>47.98</v>
      </c>
      <c r="AE47">
        <v>50.1</v>
      </c>
      <c r="AF47">
        <v>51.45</v>
      </c>
      <c r="AG47">
        <v>54.25</v>
      </c>
      <c r="AH47">
        <v>56.55</v>
      </c>
      <c r="AI47">
        <v>58.34</v>
      </c>
      <c r="AJ47">
        <v>59.51</v>
      </c>
      <c r="AK47">
        <v>60.58</v>
      </c>
      <c r="AL47">
        <v>62.16</v>
      </c>
      <c r="AM47">
        <v>63.73</v>
      </c>
      <c r="AN47">
        <v>64.81</v>
      </c>
      <c r="AO47">
        <v>65.42</v>
      </c>
      <c r="AP47">
        <v>67.28</v>
      </c>
      <c r="AQ47">
        <v>68.95</v>
      </c>
      <c r="AR47">
        <v>71.3</v>
      </c>
      <c r="AS47">
        <v>75.55</v>
      </c>
      <c r="AT47">
        <v>81.680000000000007</v>
      </c>
    </row>
    <row r="48" spans="1:46">
      <c r="Z48">
        <v>5.75</v>
      </c>
      <c r="AA48">
        <v>38.5</v>
      </c>
      <c r="AB48">
        <v>41.81</v>
      </c>
      <c r="AC48">
        <v>45.15</v>
      </c>
      <c r="AD48">
        <v>48.12</v>
      </c>
      <c r="AE48">
        <v>50.23</v>
      </c>
      <c r="AF48">
        <v>51.6</v>
      </c>
      <c r="AG48">
        <v>54.4</v>
      </c>
      <c r="AH48">
        <v>56.69</v>
      </c>
      <c r="AI48">
        <v>58.49</v>
      </c>
      <c r="AJ48">
        <v>59.68</v>
      </c>
      <c r="AK48">
        <v>60.74</v>
      </c>
      <c r="AL48">
        <v>62.33</v>
      </c>
      <c r="AM48">
        <v>63.92</v>
      </c>
      <c r="AN48">
        <v>64.989999999999995</v>
      </c>
      <c r="AO48">
        <v>65.63</v>
      </c>
      <c r="AP48">
        <v>67.5</v>
      </c>
      <c r="AQ48">
        <v>69.2</v>
      </c>
      <c r="AR48">
        <v>71.569999999999993</v>
      </c>
      <c r="AS48">
        <v>75.91</v>
      </c>
      <c r="AT48">
        <v>82.08</v>
      </c>
    </row>
    <row r="49" spans="26:46">
      <c r="Z49">
        <v>5.83</v>
      </c>
      <c r="AA49">
        <v>38.619999999999997</v>
      </c>
      <c r="AB49">
        <v>41.94</v>
      </c>
      <c r="AC49">
        <v>45.3</v>
      </c>
      <c r="AD49">
        <v>48.25</v>
      </c>
      <c r="AE49">
        <v>50.36</v>
      </c>
      <c r="AF49">
        <v>51.75</v>
      </c>
      <c r="AG49">
        <v>54.56</v>
      </c>
      <c r="AH49">
        <v>56.82</v>
      </c>
      <c r="AI49">
        <v>58.65</v>
      </c>
      <c r="AJ49">
        <v>59.84</v>
      </c>
      <c r="AK49">
        <v>60.91</v>
      </c>
      <c r="AL49">
        <v>62.5</v>
      </c>
      <c r="AM49">
        <v>64.09</v>
      </c>
      <c r="AN49">
        <v>65.17</v>
      </c>
      <c r="AO49">
        <v>65.83</v>
      </c>
      <c r="AP49">
        <v>67.709999999999994</v>
      </c>
      <c r="AQ49">
        <v>69.45</v>
      </c>
      <c r="AR49">
        <v>71.83</v>
      </c>
      <c r="AS49">
        <v>76.27</v>
      </c>
      <c r="AT49">
        <v>82.48</v>
      </c>
    </row>
    <row r="50" spans="26:46">
      <c r="Z50">
        <v>5.92</v>
      </c>
      <c r="AA50">
        <v>38.74</v>
      </c>
      <c r="AB50">
        <v>42.06</v>
      </c>
      <c r="AC50">
        <v>45.45</v>
      </c>
      <c r="AD50">
        <v>48.37</v>
      </c>
      <c r="AE50">
        <v>50.49</v>
      </c>
      <c r="AF50">
        <v>51.9</v>
      </c>
      <c r="AG50">
        <v>54.71</v>
      </c>
      <c r="AH50">
        <v>56.94</v>
      </c>
      <c r="AI50">
        <v>58.8</v>
      </c>
      <c r="AJ50">
        <v>60</v>
      </c>
      <c r="AK50">
        <v>61.07</v>
      </c>
      <c r="AL50">
        <v>62.67</v>
      </c>
      <c r="AM50">
        <v>64.27</v>
      </c>
      <c r="AN50">
        <v>65.349999999999994</v>
      </c>
      <c r="AO50">
        <v>66.03</v>
      </c>
      <c r="AP50">
        <v>67.92</v>
      </c>
      <c r="AQ50">
        <v>69.7</v>
      </c>
      <c r="AR50">
        <v>72.099999999999994</v>
      </c>
      <c r="AS50">
        <v>76.62</v>
      </c>
      <c r="AT50">
        <v>82.88</v>
      </c>
    </row>
    <row r="51" spans="26:46">
      <c r="Z51">
        <v>6</v>
      </c>
      <c r="AA51">
        <v>38.85</v>
      </c>
      <c r="AB51">
        <v>42.18</v>
      </c>
      <c r="AC51">
        <v>45.59</v>
      </c>
      <c r="AD51">
        <v>48.5</v>
      </c>
      <c r="AE51">
        <v>50.61</v>
      </c>
      <c r="AF51">
        <v>52.04</v>
      </c>
      <c r="AG51">
        <v>54.85</v>
      </c>
      <c r="AH51">
        <v>57.07</v>
      </c>
      <c r="AI51">
        <v>58.94</v>
      </c>
      <c r="AJ51">
        <v>60.16</v>
      </c>
      <c r="AK51">
        <v>61.23</v>
      </c>
      <c r="AL51">
        <v>62.83</v>
      </c>
      <c r="AM51">
        <v>64.44</v>
      </c>
      <c r="AN51">
        <v>65.52</v>
      </c>
      <c r="AO51">
        <v>66.22</v>
      </c>
      <c r="AP51">
        <v>68.13</v>
      </c>
      <c r="AQ51">
        <v>69.94</v>
      </c>
      <c r="AR51">
        <v>72.36</v>
      </c>
      <c r="AS51">
        <v>76.97</v>
      </c>
      <c r="AT51">
        <v>83.28</v>
      </c>
    </row>
    <row r="52" spans="26:46">
      <c r="Z52">
        <v>6.08</v>
      </c>
      <c r="AA52">
        <v>38.97</v>
      </c>
      <c r="AB52">
        <v>42.29</v>
      </c>
      <c r="AC52">
        <v>45.74</v>
      </c>
      <c r="AD52">
        <v>48.62</v>
      </c>
      <c r="AE52">
        <v>50.73</v>
      </c>
      <c r="AF52">
        <v>52.18</v>
      </c>
      <c r="AG52">
        <v>55</v>
      </c>
      <c r="AH52">
        <v>57.19</v>
      </c>
      <c r="AI52">
        <v>59.08</v>
      </c>
      <c r="AJ52">
        <v>60.32</v>
      </c>
      <c r="AK52">
        <v>61.39</v>
      </c>
      <c r="AL52">
        <v>62.99</v>
      </c>
      <c r="AM52">
        <v>64.61</v>
      </c>
      <c r="AN52">
        <v>65.69</v>
      </c>
      <c r="AO52">
        <v>66.42</v>
      </c>
      <c r="AP52">
        <v>68.33</v>
      </c>
      <c r="AQ52">
        <v>70.180000000000007</v>
      </c>
      <c r="AR52">
        <v>72.62</v>
      </c>
      <c r="AS52">
        <v>77.319999999999993</v>
      </c>
      <c r="AT52">
        <v>83.67</v>
      </c>
    </row>
    <row r="53" spans="26:46">
      <c r="Z53">
        <v>6.17</v>
      </c>
      <c r="AA53">
        <v>39.08</v>
      </c>
      <c r="AB53">
        <v>42.41</v>
      </c>
      <c r="AC53">
        <v>45.88</v>
      </c>
      <c r="AD53">
        <v>48.74</v>
      </c>
      <c r="AE53">
        <v>50.85</v>
      </c>
      <c r="AF53">
        <v>52.32</v>
      </c>
      <c r="AG53">
        <v>55.14</v>
      </c>
      <c r="AH53">
        <v>57.31</v>
      </c>
      <c r="AI53">
        <v>59.22</v>
      </c>
      <c r="AJ53">
        <v>60.47</v>
      </c>
      <c r="AK53">
        <v>61.55</v>
      </c>
      <c r="AL53">
        <v>63.15</v>
      </c>
      <c r="AM53">
        <v>64.78</v>
      </c>
      <c r="AN53">
        <v>65.86</v>
      </c>
      <c r="AO53">
        <v>66.61</v>
      </c>
      <c r="AP53">
        <v>68.53</v>
      </c>
      <c r="AQ53">
        <v>70.42</v>
      </c>
      <c r="AR53">
        <v>72.88</v>
      </c>
      <c r="AS53">
        <v>77.67</v>
      </c>
      <c r="AT53">
        <v>84.06</v>
      </c>
    </row>
    <row r="54" spans="26:46">
      <c r="Z54">
        <v>6.25</v>
      </c>
      <c r="AA54">
        <v>39.19</v>
      </c>
      <c r="AB54">
        <v>42.52</v>
      </c>
      <c r="AC54">
        <v>46.02</v>
      </c>
      <c r="AD54">
        <v>48.86</v>
      </c>
      <c r="AE54">
        <v>50.96</v>
      </c>
      <c r="AF54">
        <v>52.45</v>
      </c>
      <c r="AG54">
        <v>55.28</v>
      </c>
      <c r="AH54">
        <v>57.42</v>
      </c>
      <c r="AI54">
        <v>59.36</v>
      </c>
      <c r="AJ54">
        <v>60.62</v>
      </c>
      <c r="AK54">
        <v>61.7</v>
      </c>
      <c r="AL54">
        <v>63.31</v>
      </c>
      <c r="AM54">
        <v>64.94</v>
      </c>
      <c r="AN54">
        <v>66.02</v>
      </c>
      <c r="AO54">
        <v>66.8</v>
      </c>
      <c r="AP54">
        <v>68.73</v>
      </c>
      <c r="AQ54">
        <v>70.66</v>
      </c>
      <c r="AR54">
        <v>73.13</v>
      </c>
      <c r="AS54">
        <v>78.02</v>
      </c>
      <c r="AT54">
        <v>84.45</v>
      </c>
    </row>
    <row r="55" spans="26:46">
      <c r="Z55">
        <v>6.33</v>
      </c>
      <c r="AA55">
        <v>39.31</v>
      </c>
      <c r="AB55">
        <v>42.63</v>
      </c>
      <c r="AC55">
        <v>46.15</v>
      </c>
      <c r="AD55">
        <v>48.98</v>
      </c>
      <c r="AE55">
        <v>51.07</v>
      </c>
      <c r="AF55">
        <v>52.59</v>
      </c>
      <c r="AG55">
        <v>55.41</v>
      </c>
      <c r="AH55">
        <v>57.53</v>
      </c>
      <c r="AI55">
        <v>59.5</v>
      </c>
      <c r="AJ55">
        <v>60.76</v>
      </c>
      <c r="AK55">
        <v>61.84</v>
      </c>
      <c r="AL55">
        <v>63.46</v>
      </c>
      <c r="AM55">
        <v>65.099999999999994</v>
      </c>
      <c r="AN55">
        <v>66.180000000000007</v>
      </c>
      <c r="AO55">
        <v>66.989999999999995</v>
      </c>
      <c r="AP55">
        <v>68.930000000000007</v>
      </c>
      <c r="AQ55">
        <v>70.89</v>
      </c>
      <c r="AR55">
        <v>73.39</v>
      </c>
      <c r="AS55">
        <v>78.36</v>
      </c>
      <c r="AT55">
        <v>84.83</v>
      </c>
    </row>
    <row r="56" spans="26:46">
      <c r="Z56">
        <v>6.42</v>
      </c>
      <c r="AA56">
        <v>39.42</v>
      </c>
      <c r="AB56">
        <v>42.74</v>
      </c>
      <c r="AC56">
        <v>46.29</v>
      </c>
      <c r="AD56">
        <v>49.09</v>
      </c>
      <c r="AE56">
        <v>51.18</v>
      </c>
      <c r="AF56">
        <v>52.72</v>
      </c>
      <c r="AG56">
        <v>55.54</v>
      </c>
      <c r="AH56">
        <v>57.64</v>
      </c>
      <c r="AI56">
        <v>59.63</v>
      </c>
      <c r="AJ56">
        <v>60.91</v>
      </c>
      <c r="AK56">
        <v>61.99</v>
      </c>
      <c r="AL56">
        <v>63.62</v>
      </c>
      <c r="AM56">
        <v>65.260000000000005</v>
      </c>
      <c r="AN56">
        <v>66.34</v>
      </c>
      <c r="AO56">
        <v>67.17</v>
      </c>
      <c r="AP56">
        <v>69.12</v>
      </c>
      <c r="AQ56">
        <v>71.12</v>
      </c>
      <c r="AR56">
        <v>73.63</v>
      </c>
      <c r="AS56">
        <v>78.709999999999994</v>
      </c>
      <c r="AT56">
        <v>85.22</v>
      </c>
    </row>
    <row r="57" spans="26:46">
      <c r="Z57">
        <v>6.5</v>
      </c>
      <c r="AA57">
        <v>39.53</v>
      </c>
      <c r="AB57">
        <v>42.85</v>
      </c>
      <c r="AC57">
        <v>46.42</v>
      </c>
      <c r="AD57">
        <v>49.2</v>
      </c>
      <c r="AE57">
        <v>51.29</v>
      </c>
      <c r="AF57">
        <v>52.85</v>
      </c>
      <c r="AG57">
        <v>55.67</v>
      </c>
      <c r="AH57">
        <v>57.75</v>
      </c>
      <c r="AI57">
        <v>59.76</v>
      </c>
      <c r="AJ57">
        <v>61.05</v>
      </c>
      <c r="AK57">
        <v>62.13</v>
      </c>
      <c r="AL57">
        <v>63.76</v>
      </c>
      <c r="AM57">
        <v>65.41</v>
      </c>
      <c r="AN57">
        <v>66.489999999999995</v>
      </c>
      <c r="AO57">
        <v>67.349999999999994</v>
      </c>
      <c r="AP57">
        <v>69.31</v>
      </c>
      <c r="AQ57">
        <v>71.349999999999994</v>
      </c>
      <c r="AR57">
        <v>73.88</v>
      </c>
      <c r="AS57">
        <v>79.05</v>
      </c>
      <c r="AT57">
        <v>85.59</v>
      </c>
    </row>
    <row r="58" spans="26:46">
      <c r="Z58">
        <v>6.58</v>
      </c>
      <c r="AA58">
        <v>39.64</v>
      </c>
      <c r="AB58">
        <v>42.96</v>
      </c>
      <c r="AC58">
        <v>46.55</v>
      </c>
      <c r="AD58">
        <v>49.31</v>
      </c>
      <c r="AE58">
        <v>51.4</v>
      </c>
      <c r="AF58">
        <v>52.97</v>
      </c>
      <c r="AG58">
        <v>55.8</v>
      </c>
      <c r="AH58">
        <v>57.85</v>
      </c>
      <c r="AI58">
        <v>59.88</v>
      </c>
      <c r="AJ58">
        <v>61.19</v>
      </c>
      <c r="AK58">
        <v>62.27</v>
      </c>
      <c r="AL58">
        <v>63.91</v>
      </c>
      <c r="AM58">
        <v>65.56</v>
      </c>
      <c r="AN58">
        <v>66.650000000000006</v>
      </c>
      <c r="AO58">
        <v>67.53</v>
      </c>
      <c r="AP58">
        <v>69.489999999999995</v>
      </c>
      <c r="AQ58">
        <v>71.58</v>
      </c>
      <c r="AR58">
        <v>74.12</v>
      </c>
      <c r="AS58">
        <v>79.39</v>
      </c>
      <c r="AT58">
        <v>85.97</v>
      </c>
    </row>
    <row r="59" spans="26:46">
      <c r="Z59">
        <v>6.67</v>
      </c>
      <c r="AA59">
        <v>39.75</v>
      </c>
      <c r="AB59">
        <v>43.07</v>
      </c>
      <c r="AC59">
        <v>46.68</v>
      </c>
      <c r="AD59">
        <v>49.42</v>
      </c>
      <c r="AE59">
        <v>51.5</v>
      </c>
      <c r="AF59">
        <v>53.1</v>
      </c>
      <c r="AG59">
        <v>55.92</v>
      </c>
      <c r="AH59">
        <v>57.95</v>
      </c>
      <c r="AI59">
        <v>60</v>
      </c>
      <c r="AJ59">
        <v>61.33</v>
      </c>
      <c r="AK59">
        <v>62.41</v>
      </c>
      <c r="AL59">
        <v>64.05</v>
      </c>
      <c r="AM59">
        <v>65.709999999999994</v>
      </c>
      <c r="AN59">
        <v>66.790000000000006</v>
      </c>
      <c r="AO59">
        <v>67.709999999999994</v>
      </c>
      <c r="AP59">
        <v>69.680000000000007</v>
      </c>
      <c r="AQ59">
        <v>71.8</v>
      </c>
      <c r="AR59">
        <v>74.36</v>
      </c>
      <c r="AS59">
        <v>79.73</v>
      </c>
      <c r="AT59">
        <v>86.35</v>
      </c>
    </row>
    <row r="60" spans="26:46">
      <c r="Z60">
        <v>6.75</v>
      </c>
      <c r="AA60">
        <v>39.85</v>
      </c>
      <c r="AB60">
        <v>43.17</v>
      </c>
      <c r="AC60">
        <v>46.81</v>
      </c>
      <c r="AD60">
        <v>49.52</v>
      </c>
      <c r="AE60">
        <v>51.6</v>
      </c>
      <c r="AF60">
        <v>53.22</v>
      </c>
      <c r="AG60">
        <v>56.04</v>
      </c>
      <c r="AH60">
        <v>58.04</v>
      </c>
      <c r="AI60">
        <v>60.12</v>
      </c>
      <c r="AJ60">
        <v>61.46</v>
      </c>
      <c r="AK60">
        <v>62.54</v>
      </c>
      <c r="AL60">
        <v>64.19</v>
      </c>
      <c r="AM60">
        <v>65.849999999999994</v>
      </c>
      <c r="AN60">
        <v>66.94</v>
      </c>
      <c r="AO60">
        <v>67.88</v>
      </c>
      <c r="AP60">
        <v>69.86</v>
      </c>
      <c r="AQ60">
        <v>72.02</v>
      </c>
      <c r="AR60">
        <v>74.599999999999994</v>
      </c>
      <c r="AS60">
        <v>80.06</v>
      </c>
      <c r="AT60">
        <v>86.72</v>
      </c>
    </row>
    <row r="61" spans="26:46">
      <c r="Z61">
        <v>6.83</v>
      </c>
      <c r="AA61">
        <v>39.96</v>
      </c>
      <c r="AB61">
        <v>43.27</v>
      </c>
      <c r="AC61">
        <v>46.93</v>
      </c>
      <c r="AD61">
        <v>49.62</v>
      </c>
      <c r="AE61">
        <v>51.69</v>
      </c>
      <c r="AF61">
        <v>53.33</v>
      </c>
      <c r="AG61">
        <v>56.15</v>
      </c>
      <c r="AH61">
        <v>58.14</v>
      </c>
      <c r="AI61">
        <v>60.24</v>
      </c>
      <c r="AJ61">
        <v>61.59</v>
      </c>
      <c r="AK61">
        <v>62.67</v>
      </c>
      <c r="AL61">
        <v>64.33</v>
      </c>
      <c r="AM61">
        <v>66</v>
      </c>
      <c r="AN61">
        <v>67.08</v>
      </c>
      <c r="AO61">
        <v>68.05</v>
      </c>
      <c r="AP61">
        <v>70.040000000000006</v>
      </c>
      <c r="AQ61">
        <v>72.239999999999995</v>
      </c>
      <c r="AR61">
        <v>74.83</v>
      </c>
      <c r="AS61">
        <v>80.400000000000006</v>
      </c>
      <c r="AT61">
        <v>87.09</v>
      </c>
    </row>
    <row r="62" spans="26:46">
      <c r="Z62">
        <v>6.92</v>
      </c>
      <c r="AA62">
        <v>40.06</v>
      </c>
      <c r="AB62">
        <v>43.37</v>
      </c>
      <c r="AC62">
        <v>47.05</v>
      </c>
      <c r="AD62">
        <v>49.72</v>
      </c>
      <c r="AE62">
        <v>51.79</v>
      </c>
      <c r="AF62">
        <v>53.45</v>
      </c>
      <c r="AG62">
        <v>56.26</v>
      </c>
      <c r="AH62">
        <v>58.23</v>
      </c>
      <c r="AI62">
        <v>60.35</v>
      </c>
      <c r="AJ62">
        <v>61.72</v>
      </c>
      <c r="AK62">
        <v>62.8</v>
      </c>
      <c r="AL62">
        <v>64.47</v>
      </c>
      <c r="AM62">
        <v>66.13</v>
      </c>
      <c r="AN62">
        <v>67.22</v>
      </c>
      <c r="AO62">
        <v>68.22</v>
      </c>
      <c r="AP62">
        <v>70.209999999999994</v>
      </c>
      <c r="AQ62">
        <v>72.459999999999994</v>
      </c>
      <c r="AR62">
        <v>75.06</v>
      </c>
      <c r="AS62">
        <v>80.73</v>
      </c>
      <c r="AT62">
        <v>87.45</v>
      </c>
    </row>
    <row r="63" spans="26:46">
      <c r="Z63">
        <v>7</v>
      </c>
      <c r="AA63">
        <v>40.17</v>
      </c>
      <c r="AB63">
        <v>43.47</v>
      </c>
      <c r="AC63">
        <v>47.17</v>
      </c>
      <c r="AD63">
        <v>49.82</v>
      </c>
      <c r="AE63">
        <v>51.88</v>
      </c>
      <c r="AF63">
        <v>53.56</v>
      </c>
      <c r="AG63">
        <v>56.37</v>
      </c>
      <c r="AH63">
        <v>58.31</v>
      </c>
      <c r="AI63">
        <v>60.46</v>
      </c>
      <c r="AJ63">
        <v>61.84</v>
      </c>
      <c r="AK63">
        <v>62.93</v>
      </c>
      <c r="AL63">
        <v>64.599999999999994</v>
      </c>
      <c r="AM63">
        <v>66.27</v>
      </c>
      <c r="AN63">
        <v>67.349999999999994</v>
      </c>
      <c r="AO63">
        <v>68.38</v>
      </c>
      <c r="AP63">
        <v>70.38</v>
      </c>
      <c r="AQ63">
        <v>72.67</v>
      </c>
      <c r="AR63">
        <v>75.290000000000006</v>
      </c>
      <c r="AS63">
        <v>81.06</v>
      </c>
      <c r="AT63">
        <v>87.81</v>
      </c>
    </row>
    <row r="64" spans="26:46">
      <c r="Z64">
        <v>7.08</v>
      </c>
      <c r="AA64">
        <v>40.270000000000003</v>
      </c>
      <c r="AB64">
        <v>43.57</v>
      </c>
      <c r="AC64">
        <v>47.29</v>
      </c>
      <c r="AD64">
        <v>49.92</v>
      </c>
      <c r="AE64">
        <v>51.97</v>
      </c>
      <c r="AF64">
        <v>53.67</v>
      </c>
      <c r="AG64">
        <v>56.48</v>
      </c>
      <c r="AH64">
        <v>58.4</v>
      </c>
      <c r="AI64">
        <v>60.57</v>
      </c>
      <c r="AJ64">
        <v>61.97</v>
      </c>
      <c r="AK64">
        <v>63.05</v>
      </c>
      <c r="AL64">
        <v>64.73</v>
      </c>
      <c r="AM64">
        <v>66.400000000000006</v>
      </c>
      <c r="AN64">
        <v>67.48</v>
      </c>
      <c r="AO64">
        <v>68.55</v>
      </c>
      <c r="AP64">
        <v>70.55</v>
      </c>
      <c r="AQ64">
        <v>72.88</v>
      </c>
      <c r="AR64">
        <v>75.52</v>
      </c>
      <c r="AS64">
        <v>81.39</v>
      </c>
      <c r="AT64">
        <v>88.17</v>
      </c>
    </row>
    <row r="65" spans="26:46">
      <c r="Z65">
        <v>7.17</v>
      </c>
      <c r="AA65">
        <v>40.369999999999997</v>
      </c>
      <c r="AB65">
        <v>43.66</v>
      </c>
      <c r="AC65">
        <v>47.41</v>
      </c>
      <c r="AD65">
        <v>50.01</v>
      </c>
      <c r="AE65">
        <v>52.05</v>
      </c>
      <c r="AF65">
        <v>53.78</v>
      </c>
      <c r="AG65">
        <v>56.58</v>
      </c>
      <c r="AH65">
        <v>58.48</v>
      </c>
      <c r="AI65">
        <v>60.67</v>
      </c>
      <c r="AJ65">
        <v>62.09</v>
      </c>
      <c r="AK65">
        <v>63.17</v>
      </c>
      <c r="AL65">
        <v>64.86</v>
      </c>
      <c r="AM65">
        <v>66.53</v>
      </c>
      <c r="AN65">
        <v>67.61</v>
      </c>
      <c r="AO65">
        <v>68.709999999999994</v>
      </c>
      <c r="AP65">
        <v>70.72</v>
      </c>
      <c r="AQ65">
        <v>73.09</v>
      </c>
      <c r="AR65">
        <v>75.739999999999995</v>
      </c>
      <c r="AS65">
        <v>81.72</v>
      </c>
      <c r="AT65">
        <v>88.53</v>
      </c>
    </row>
    <row r="66" spans="26:46">
      <c r="Z66">
        <v>7.25</v>
      </c>
      <c r="AA66">
        <v>40.479999999999997</v>
      </c>
      <c r="AB66">
        <v>43.76</v>
      </c>
      <c r="AC66">
        <v>47.52</v>
      </c>
      <c r="AD66">
        <v>50.1</v>
      </c>
      <c r="AE66">
        <v>52.14</v>
      </c>
      <c r="AF66">
        <v>53.89</v>
      </c>
      <c r="AG66">
        <v>56.68</v>
      </c>
      <c r="AH66">
        <v>58.55</v>
      </c>
      <c r="AI66">
        <v>60.77</v>
      </c>
      <c r="AJ66">
        <v>62.2</v>
      </c>
      <c r="AK66">
        <v>63.28</v>
      </c>
      <c r="AL66">
        <v>64.98</v>
      </c>
      <c r="AM66">
        <v>66.66</v>
      </c>
      <c r="AN66">
        <v>67.739999999999995</v>
      </c>
      <c r="AO66">
        <v>68.86</v>
      </c>
      <c r="AP66">
        <v>70.88</v>
      </c>
      <c r="AQ66">
        <v>73.3</v>
      </c>
      <c r="AR66">
        <v>75.959999999999994</v>
      </c>
      <c r="AS66">
        <v>82.04</v>
      </c>
      <c r="AT66">
        <v>88.89</v>
      </c>
    </row>
    <row r="67" spans="26:46">
      <c r="Z67">
        <v>7.33</v>
      </c>
      <c r="AA67">
        <v>40.58</v>
      </c>
      <c r="AB67">
        <v>43.85</v>
      </c>
      <c r="AC67">
        <v>47.63</v>
      </c>
      <c r="AD67">
        <v>50.19</v>
      </c>
      <c r="AE67">
        <v>52.22</v>
      </c>
      <c r="AF67">
        <v>53.99</v>
      </c>
      <c r="AG67">
        <v>56.78</v>
      </c>
      <c r="AH67">
        <v>58.63</v>
      </c>
      <c r="AI67">
        <v>60.87</v>
      </c>
      <c r="AJ67">
        <v>62.32</v>
      </c>
      <c r="AK67">
        <v>63.4</v>
      </c>
      <c r="AL67">
        <v>65.099999999999994</v>
      </c>
      <c r="AM67">
        <v>66.78</v>
      </c>
      <c r="AN67">
        <v>67.86</v>
      </c>
      <c r="AO67">
        <v>69.02</v>
      </c>
      <c r="AP67">
        <v>71.040000000000006</v>
      </c>
      <c r="AQ67">
        <v>73.5</v>
      </c>
      <c r="AR67">
        <v>76.180000000000007</v>
      </c>
      <c r="AS67">
        <v>82.37</v>
      </c>
      <c r="AT67">
        <v>89.24</v>
      </c>
    </row>
    <row r="68" spans="26:46">
      <c r="Z68">
        <v>7.42</v>
      </c>
      <c r="AA68">
        <v>40.68</v>
      </c>
      <c r="AB68">
        <v>43.94</v>
      </c>
      <c r="AC68">
        <v>47.74</v>
      </c>
      <c r="AD68">
        <v>50.28</v>
      </c>
      <c r="AE68">
        <v>52.3</v>
      </c>
      <c r="AF68">
        <v>54.09</v>
      </c>
      <c r="AG68">
        <v>56.87</v>
      </c>
      <c r="AH68">
        <v>58.7</v>
      </c>
      <c r="AI68">
        <v>60.97</v>
      </c>
      <c r="AJ68">
        <v>62.43</v>
      </c>
      <c r="AK68">
        <v>63.51</v>
      </c>
      <c r="AL68">
        <v>65.22</v>
      </c>
      <c r="AM68">
        <v>66.900000000000006</v>
      </c>
      <c r="AN68">
        <v>67.98</v>
      </c>
      <c r="AO68">
        <v>69.17</v>
      </c>
      <c r="AP68">
        <v>71.2</v>
      </c>
      <c r="AQ68">
        <v>73.7</v>
      </c>
      <c r="AR68">
        <v>76.39</v>
      </c>
      <c r="AS68">
        <v>82.69</v>
      </c>
      <c r="AT68">
        <v>89.59</v>
      </c>
    </row>
    <row r="69" spans="26:46">
      <c r="Z69">
        <v>7.5</v>
      </c>
      <c r="AA69">
        <v>40.770000000000003</v>
      </c>
      <c r="AB69">
        <v>44.03</v>
      </c>
      <c r="AC69">
        <v>47.85</v>
      </c>
      <c r="AD69">
        <v>50.36</v>
      </c>
      <c r="AE69">
        <v>52.37</v>
      </c>
      <c r="AF69">
        <v>54.19</v>
      </c>
      <c r="AG69">
        <v>56.96</v>
      </c>
      <c r="AH69">
        <v>58.77</v>
      </c>
      <c r="AI69">
        <v>61.06</v>
      </c>
      <c r="AJ69">
        <v>62.54</v>
      </c>
      <c r="AK69">
        <v>63.61</v>
      </c>
      <c r="AL69">
        <v>65.34</v>
      </c>
      <c r="AM69">
        <v>67.02</v>
      </c>
      <c r="AN69">
        <v>68.09</v>
      </c>
      <c r="AO69">
        <v>69.319999999999993</v>
      </c>
      <c r="AP69">
        <v>71.349999999999994</v>
      </c>
      <c r="AQ69">
        <v>73.900000000000006</v>
      </c>
      <c r="AR69">
        <v>76.599999999999994</v>
      </c>
      <c r="AS69">
        <v>83.01</v>
      </c>
      <c r="AT69">
        <v>89.94</v>
      </c>
    </row>
    <row r="70" spans="26:46">
      <c r="Z70">
        <v>7.58</v>
      </c>
      <c r="AA70">
        <v>40.869999999999997</v>
      </c>
      <c r="AB70">
        <v>44.12</v>
      </c>
      <c r="AC70">
        <v>47.96</v>
      </c>
      <c r="AD70">
        <v>50.44</v>
      </c>
      <c r="AE70">
        <v>52.44</v>
      </c>
      <c r="AF70">
        <v>54.28</v>
      </c>
      <c r="AG70">
        <v>57.05</v>
      </c>
      <c r="AH70">
        <v>58.83</v>
      </c>
      <c r="AI70">
        <v>61.15</v>
      </c>
      <c r="AJ70">
        <v>62.64</v>
      </c>
      <c r="AK70">
        <v>63.72</v>
      </c>
      <c r="AL70">
        <v>65.45</v>
      </c>
      <c r="AM70">
        <v>67.14</v>
      </c>
      <c r="AN70">
        <v>68.209999999999994</v>
      </c>
      <c r="AO70">
        <v>69.47</v>
      </c>
      <c r="AP70">
        <v>71.510000000000005</v>
      </c>
      <c r="AQ70">
        <v>74.09</v>
      </c>
      <c r="AR70">
        <v>76.81</v>
      </c>
      <c r="AS70">
        <v>83.33</v>
      </c>
      <c r="AT70">
        <v>90.28</v>
      </c>
    </row>
    <row r="71" spans="26:46">
      <c r="Z71">
        <v>7.67</v>
      </c>
      <c r="AA71">
        <v>40.97</v>
      </c>
      <c r="AB71">
        <v>44.2</v>
      </c>
      <c r="AC71">
        <v>48.06</v>
      </c>
      <c r="AD71">
        <v>50.52</v>
      </c>
      <c r="AE71">
        <v>52.51</v>
      </c>
      <c r="AF71">
        <v>54.37</v>
      </c>
      <c r="AG71">
        <v>57.13</v>
      </c>
      <c r="AH71">
        <v>58.89</v>
      </c>
      <c r="AI71">
        <v>61.24</v>
      </c>
      <c r="AJ71">
        <v>62.75</v>
      </c>
      <c r="AK71">
        <v>63.82</v>
      </c>
      <c r="AL71">
        <v>65.56</v>
      </c>
      <c r="AM71">
        <v>67.25</v>
      </c>
      <c r="AN71">
        <v>68.31</v>
      </c>
      <c r="AO71">
        <v>69.61</v>
      </c>
      <c r="AP71">
        <v>71.650000000000006</v>
      </c>
      <c r="AQ71">
        <v>74.290000000000006</v>
      </c>
      <c r="AR71">
        <v>77.02</v>
      </c>
      <c r="AS71">
        <v>83.64</v>
      </c>
      <c r="AT71">
        <v>90.62</v>
      </c>
    </row>
    <row r="72" spans="26:46">
      <c r="Z72">
        <v>7.75</v>
      </c>
      <c r="AA72">
        <v>41.06</v>
      </c>
      <c r="AB72">
        <v>44.29</v>
      </c>
      <c r="AC72">
        <v>48.16</v>
      </c>
      <c r="AD72">
        <v>50.6</v>
      </c>
      <c r="AE72">
        <v>52.58</v>
      </c>
      <c r="AF72">
        <v>54.46</v>
      </c>
      <c r="AG72">
        <v>57.21</v>
      </c>
      <c r="AH72">
        <v>58.95</v>
      </c>
      <c r="AI72">
        <v>61.32</v>
      </c>
      <c r="AJ72">
        <v>62.85</v>
      </c>
      <c r="AK72">
        <v>63.92</v>
      </c>
      <c r="AL72">
        <v>65.67</v>
      </c>
      <c r="AM72">
        <v>67.36</v>
      </c>
      <c r="AN72">
        <v>68.42</v>
      </c>
      <c r="AO72">
        <v>69.760000000000005</v>
      </c>
      <c r="AP72">
        <v>71.8</v>
      </c>
      <c r="AQ72">
        <v>74.48</v>
      </c>
      <c r="AR72">
        <v>77.22</v>
      </c>
      <c r="AS72">
        <v>83.96</v>
      </c>
      <c r="AT72">
        <v>90.96</v>
      </c>
    </row>
    <row r="73" spans="26:46">
      <c r="Z73">
        <v>7.83</v>
      </c>
      <c r="AA73">
        <v>41.16</v>
      </c>
      <c r="AB73">
        <v>44.37</v>
      </c>
      <c r="AC73">
        <v>48.26</v>
      </c>
      <c r="AD73">
        <v>50.68</v>
      </c>
      <c r="AE73">
        <v>52.65</v>
      </c>
      <c r="AF73">
        <v>54.55</v>
      </c>
      <c r="AG73">
        <v>57.29</v>
      </c>
      <c r="AH73">
        <v>59.01</v>
      </c>
      <c r="AI73">
        <v>61.4</v>
      </c>
      <c r="AJ73">
        <v>62.95</v>
      </c>
      <c r="AK73">
        <v>64.010000000000005</v>
      </c>
      <c r="AL73">
        <v>65.77</v>
      </c>
      <c r="AM73">
        <v>67.459999999999994</v>
      </c>
      <c r="AN73">
        <v>68.52</v>
      </c>
      <c r="AO73">
        <v>69.900000000000006</v>
      </c>
      <c r="AP73">
        <v>71.94</v>
      </c>
      <c r="AQ73">
        <v>74.66</v>
      </c>
      <c r="AR73">
        <v>77.42</v>
      </c>
      <c r="AS73">
        <v>84.27</v>
      </c>
      <c r="AT73">
        <v>91.29</v>
      </c>
    </row>
    <row r="74" spans="26:46">
      <c r="Z74">
        <v>7.92</v>
      </c>
      <c r="AA74">
        <v>41.25</v>
      </c>
      <c r="AB74">
        <v>44.45</v>
      </c>
      <c r="AC74">
        <v>48.36</v>
      </c>
      <c r="AD74">
        <v>50.75</v>
      </c>
      <c r="AE74">
        <v>52.71</v>
      </c>
      <c r="AF74">
        <v>54.64</v>
      </c>
      <c r="AG74">
        <v>57.37</v>
      </c>
      <c r="AH74">
        <v>59.06</v>
      </c>
      <c r="AI74">
        <v>61.48</v>
      </c>
      <c r="AJ74">
        <v>63.04</v>
      </c>
      <c r="AK74">
        <v>64.11</v>
      </c>
      <c r="AL74">
        <v>65.88</v>
      </c>
      <c r="AM74">
        <v>67.56</v>
      </c>
      <c r="AN74">
        <v>68.62</v>
      </c>
      <c r="AO74">
        <v>70.03</v>
      </c>
      <c r="AP74">
        <v>72.08</v>
      </c>
      <c r="AQ74">
        <v>74.849999999999994</v>
      </c>
      <c r="AR74">
        <v>77.62</v>
      </c>
      <c r="AS74">
        <v>84.58</v>
      </c>
      <c r="AT74">
        <v>91.63</v>
      </c>
    </row>
    <row r="75" spans="26:46">
      <c r="Z75">
        <v>8</v>
      </c>
      <c r="AA75">
        <v>41.34</v>
      </c>
      <c r="AB75">
        <v>44.53</v>
      </c>
      <c r="AC75">
        <v>48.45</v>
      </c>
      <c r="AD75">
        <v>50.82</v>
      </c>
      <c r="AE75">
        <v>52.77</v>
      </c>
      <c r="AF75">
        <v>54.72</v>
      </c>
      <c r="AG75">
        <v>57.44</v>
      </c>
      <c r="AH75">
        <v>59.11</v>
      </c>
      <c r="AI75">
        <v>61.55</v>
      </c>
      <c r="AJ75">
        <v>63.14</v>
      </c>
      <c r="AK75">
        <v>64.2</v>
      </c>
      <c r="AL75">
        <v>65.98</v>
      </c>
      <c r="AM75">
        <v>67.66</v>
      </c>
      <c r="AN75">
        <v>68.72</v>
      </c>
      <c r="AO75">
        <v>70.17</v>
      </c>
      <c r="AP75">
        <v>72.22</v>
      </c>
      <c r="AQ75">
        <v>75.03</v>
      </c>
      <c r="AR75">
        <v>77.81</v>
      </c>
      <c r="AS75">
        <v>84.89</v>
      </c>
      <c r="AT75">
        <v>91.96</v>
      </c>
    </row>
    <row r="76" spans="26:46">
      <c r="Z76">
        <v>8.08</v>
      </c>
      <c r="AA76">
        <v>41.44</v>
      </c>
      <c r="AB76">
        <v>44.6</v>
      </c>
      <c r="AC76">
        <v>48.54</v>
      </c>
      <c r="AD76">
        <v>50.89</v>
      </c>
      <c r="AE76">
        <v>52.83</v>
      </c>
      <c r="AF76">
        <v>54.8</v>
      </c>
      <c r="AG76">
        <v>57.51</v>
      </c>
      <c r="AH76">
        <v>59.16</v>
      </c>
      <c r="AI76">
        <v>61.62</v>
      </c>
      <c r="AJ76">
        <v>63.23</v>
      </c>
      <c r="AK76">
        <v>64.28</v>
      </c>
      <c r="AL76">
        <v>66.069999999999993</v>
      </c>
      <c r="AM76">
        <v>67.760000000000005</v>
      </c>
      <c r="AN76">
        <v>68.81</v>
      </c>
      <c r="AO76">
        <v>70.3</v>
      </c>
      <c r="AP76">
        <v>72.349999999999994</v>
      </c>
      <c r="AQ76">
        <v>75.209999999999994</v>
      </c>
      <c r="AR76">
        <v>78.010000000000005</v>
      </c>
      <c r="AS76">
        <v>85.2</v>
      </c>
      <c r="AT76">
        <v>92.29</v>
      </c>
    </row>
    <row r="77" spans="26:46">
      <c r="Z77">
        <v>8.17</v>
      </c>
      <c r="AA77">
        <v>41.53</v>
      </c>
      <c r="AB77">
        <v>44.68</v>
      </c>
      <c r="AC77">
        <v>48.63</v>
      </c>
      <c r="AD77">
        <v>50.96</v>
      </c>
      <c r="AE77">
        <v>52.88</v>
      </c>
      <c r="AF77">
        <v>54.88</v>
      </c>
      <c r="AG77">
        <v>57.57</v>
      </c>
      <c r="AH77">
        <v>59.2</v>
      </c>
      <c r="AI77">
        <v>61.69</v>
      </c>
      <c r="AJ77">
        <v>63.32</v>
      </c>
      <c r="AK77">
        <v>64.37</v>
      </c>
      <c r="AL77">
        <v>66.17</v>
      </c>
      <c r="AM77">
        <v>67.849999999999994</v>
      </c>
      <c r="AN77">
        <v>68.900000000000006</v>
      </c>
      <c r="AO77">
        <v>70.430000000000007</v>
      </c>
      <c r="AP77">
        <v>72.48</v>
      </c>
      <c r="AQ77">
        <v>75.39</v>
      </c>
      <c r="AR77">
        <v>78.19</v>
      </c>
      <c r="AS77">
        <v>85.51</v>
      </c>
      <c r="AT77">
        <v>92.61</v>
      </c>
    </row>
    <row r="78" spans="26:46">
      <c r="Z78">
        <v>8.25</v>
      </c>
      <c r="AA78">
        <v>41.62</v>
      </c>
      <c r="AB78">
        <v>44.75</v>
      </c>
      <c r="AC78">
        <v>48.72</v>
      </c>
      <c r="AD78">
        <v>51.02</v>
      </c>
      <c r="AE78">
        <v>52.93</v>
      </c>
      <c r="AF78">
        <v>54.95</v>
      </c>
      <c r="AG78">
        <v>57.63</v>
      </c>
      <c r="AH78">
        <v>59.24</v>
      </c>
      <c r="AI78">
        <v>61.76</v>
      </c>
      <c r="AJ78">
        <v>63.4</v>
      </c>
      <c r="AK78">
        <v>64.45</v>
      </c>
      <c r="AL78">
        <v>66.260000000000005</v>
      </c>
      <c r="AM78">
        <v>67.94</v>
      </c>
      <c r="AN78">
        <v>68.989999999999995</v>
      </c>
      <c r="AO78">
        <v>70.55</v>
      </c>
      <c r="AP78">
        <v>72.61</v>
      </c>
      <c r="AQ78">
        <v>75.56</v>
      </c>
      <c r="AR78">
        <v>78.38</v>
      </c>
      <c r="AS78">
        <v>85.81</v>
      </c>
      <c r="AT78">
        <v>92.93</v>
      </c>
    </row>
    <row r="79" spans="26:46">
      <c r="Z79">
        <v>8.33</v>
      </c>
      <c r="AA79">
        <v>41.7</v>
      </c>
      <c r="AB79">
        <v>44.83</v>
      </c>
      <c r="AC79">
        <v>48.81</v>
      </c>
      <c r="AD79">
        <v>51.08</v>
      </c>
      <c r="AE79">
        <v>52.98</v>
      </c>
      <c r="AF79">
        <v>55.02</v>
      </c>
      <c r="AG79">
        <v>57.69</v>
      </c>
      <c r="AH79">
        <v>59.27</v>
      </c>
      <c r="AI79">
        <v>61.82</v>
      </c>
      <c r="AJ79">
        <v>63.48</v>
      </c>
      <c r="AK79">
        <v>64.53</v>
      </c>
      <c r="AL79">
        <v>66.349999999999994</v>
      </c>
      <c r="AM79">
        <v>68.03</v>
      </c>
      <c r="AN79">
        <v>69.069999999999993</v>
      </c>
      <c r="AO79">
        <v>70.680000000000007</v>
      </c>
      <c r="AP79">
        <v>72.739999999999995</v>
      </c>
      <c r="AQ79">
        <v>75.739999999999995</v>
      </c>
      <c r="AR79">
        <v>78.56</v>
      </c>
      <c r="AS79">
        <v>86.12</v>
      </c>
      <c r="AT79">
        <v>93.25</v>
      </c>
    </row>
    <row r="80" spans="26:46">
      <c r="Z80">
        <v>8.42</v>
      </c>
      <c r="AA80">
        <v>41.79</v>
      </c>
      <c r="AB80">
        <v>44.9</v>
      </c>
      <c r="AC80">
        <v>48.89</v>
      </c>
      <c r="AD80">
        <v>51.14</v>
      </c>
      <c r="AE80">
        <v>53.03</v>
      </c>
      <c r="AF80">
        <v>55.09</v>
      </c>
      <c r="AG80">
        <v>57.75</v>
      </c>
      <c r="AH80">
        <v>59.31</v>
      </c>
      <c r="AI80">
        <v>61.88</v>
      </c>
      <c r="AJ80">
        <v>63.56</v>
      </c>
      <c r="AK80">
        <v>64.599999999999994</v>
      </c>
      <c r="AL80">
        <v>66.44</v>
      </c>
      <c r="AM80">
        <v>68.12</v>
      </c>
      <c r="AN80">
        <v>69.150000000000006</v>
      </c>
      <c r="AO80">
        <v>70.8</v>
      </c>
      <c r="AP80">
        <v>72.86</v>
      </c>
      <c r="AQ80">
        <v>75.91</v>
      </c>
      <c r="AR80">
        <v>78.739999999999995</v>
      </c>
      <c r="AS80">
        <v>86.42</v>
      </c>
      <c r="AT80">
        <v>93.57</v>
      </c>
    </row>
    <row r="81" spans="26:46">
      <c r="Z81">
        <v>8.5</v>
      </c>
      <c r="AA81">
        <v>41.88</v>
      </c>
      <c r="AB81">
        <v>44.97</v>
      </c>
      <c r="AC81">
        <v>48.97</v>
      </c>
      <c r="AD81">
        <v>51.2</v>
      </c>
      <c r="AE81">
        <v>53.07</v>
      </c>
      <c r="AF81">
        <v>55.16</v>
      </c>
      <c r="AG81">
        <v>57.8</v>
      </c>
      <c r="AH81">
        <v>59.34</v>
      </c>
      <c r="AI81">
        <v>61.94</v>
      </c>
      <c r="AJ81">
        <v>63.64</v>
      </c>
      <c r="AK81">
        <v>64.67</v>
      </c>
      <c r="AL81">
        <v>66.52</v>
      </c>
      <c r="AM81">
        <v>68.2</v>
      </c>
      <c r="AN81">
        <v>69.23</v>
      </c>
      <c r="AO81">
        <v>70.92</v>
      </c>
      <c r="AP81">
        <v>72.98</v>
      </c>
      <c r="AQ81">
        <v>76.069999999999993</v>
      </c>
      <c r="AR81">
        <v>78.92</v>
      </c>
      <c r="AS81">
        <v>86.72</v>
      </c>
      <c r="AT81">
        <v>93.88</v>
      </c>
    </row>
    <row r="82" spans="26:46">
      <c r="Z82">
        <v>8.58</v>
      </c>
      <c r="AA82">
        <v>41.96</v>
      </c>
      <c r="AB82">
        <v>45.03</v>
      </c>
      <c r="AC82">
        <v>49.05</v>
      </c>
      <c r="AD82">
        <v>51.25</v>
      </c>
      <c r="AE82">
        <v>53.12</v>
      </c>
      <c r="AF82">
        <v>55.22</v>
      </c>
      <c r="AG82">
        <v>57.85</v>
      </c>
      <c r="AH82">
        <v>59.37</v>
      </c>
      <c r="AI82">
        <v>61.99</v>
      </c>
      <c r="AJ82">
        <v>63.71</v>
      </c>
      <c r="AK82">
        <v>64.739999999999995</v>
      </c>
      <c r="AL82">
        <v>66.599999999999994</v>
      </c>
      <c r="AM82">
        <v>68.27</v>
      </c>
      <c r="AN82">
        <v>69.3</v>
      </c>
      <c r="AO82">
        <v>71.03</v>
      </c>
      <c r="AP82">
        <v>73.09</v>
      </c>
      <c r="AQ82">
        <v>76.239999999999995</v>
      </c>
      <c r="AR82">
        <v>79.09</v>
      </c>
      <c r="AS82">
        <v>87.01</v>
      </c>
      <c r="AT82">
        <v>94.19</v>
      </c>
    </row>
    <row r="83" spans="26:46">
      <c r="Z83">
        <v>8.67</v>
      </c>
      <c r="AA83">
        <v>42.05</v>
      </c>
      <c r="AB83">
        <v>45.1</v>
      </c>
      <c r="AC83">
        <v>49.13</v>
      </c>
      <c r="AD83">
        <v>51.31</v>
      </c>
      <c r="AE83">
        <v>53.16</v>
      </c>
      <c r="AF83">
        <v>55.29</v>
      </c>
      <c r="AG83">
        <v>57.9</v>
      </c>
      <c r="AH83">
        <v>59.39</v>
      </c>
      <c r="AI83">
        <v>62.04</v>
      </c>
      <c r="AJ83">
        <v>63.79</v>
      </c>
      <c r="AK83">
        <v>64.81</v>
      </c>
      <c r="AL83">
        <v>66.680000000000007</v>
      </c>
      <c r="AM83">
        <v>68.349999999999994</v>
      </c>
      <c r="AN83">
        <v>69.37</v>
      </c>
      <c r="AO83">
        <v>71.150000000000006</v>
      </c>
      <c r="AP83">
        <v>73.209999999999994</v>
      </c>
      <c r="AQ83">
        <v>76.400000000000006</v>
      </c>
      <c r="AR83">
        <v>79.27</v>
      </c>
      <c r="AS83">
        <v>87.31</v>
      </c>
      <c r="AT83">
        <v>94.5</v>
      </c>
    </row>
    <row r="84" spans="26:46">
      <c r="Z84">
        <v>8.75</v>
      </c>
      <c r="AA84">
        <v>42.13</v>
      </c>
      <c r="AB84">
        <v>45.16</v>
      </c>
      <c r="AC84">
        <v>49.21</v>
      </c>
      <c r="AD84">
        <v>51.36</v>
      </c>
      <c r="AE84">
        <v>53.19</v>
      </c>
      <c r="AF84">
        <v>55.35</v>
      </c>
      <c r="AG84">
        <v>57.94</v>
      </c>
      <c r="AH84">
        <v>59.41</v>
      </c>
      <c r="AI84">
        <v>62.09</v>
      </c>
      <c r="AJ84">
        <v>63.85</v>
      </c>
      <c r="AK84">
        <v>64.87</v>
      </c>
      <c r="AL84">
        <v>66.75</v>
      </c>
      <c r="AM84">
        <v>68.42</v>
      </c>
      <c r="AN84">
        <v>69.44</v>
      </c>
      <c r="AO84">
        <v>71.260000000000005</v>
      </c>
      <c r="AP84">
        <v>73.319999999999993</v>
      </c>
      <c r="AQ84">
        <v>76.56</v>
      </c>
      <c r="AR84">
        <v>79.430000000000007</v>
      </c>
      <c r="AS84">
        <v>87.6</v>
      </c>
      <c r="AT84">
        <v>94.81</v>
      </c>
    </row>
    <row r="85" spans="26:46">
      <c r="Z85">
        <v>8.83</v>
      </c>
      <c r="AA85">
        <v>42.21</v>
      </c>
      <c r="AB85">
        <v>45.22</v>
      </c>
      <c r="AC85">
        <v>49.28</v>
      </c>
      <c r="AD85">
        <v>51.4</v>
      </c>
      <c r="AE85">
        <v>53.23</v>
      </c>
      <c r="AF85">
        <v>55.4</v>
      </c>
      <c r="AG85">
        <v>57.98</v>
      </c>
      <c r="AH85">
        <v>59.43</v>
      </c>
      <c r="AI85">
        <v>62.13</v>
      </c>
      <c r="AJ85">
        <v>63.92</v>
      </c>
      <c r="AK85">
        <v>64.930000000000007</v>
      </c>
      <c r="AL85">
        <v>66.83</v>
      </c>
      <c r="AM85">
        <v>68.489999999999995</v>
      </c>
      <c r="AN85">
        <v>69.5</v>
      </c>
      <c r="AO85">
        <v>71.37</v>
      </c>
      <c r="AP85">
        <v>73.42</v>
      </c>
      <c r="AQ85">
        <v>76.72</v>
      </c>
      <c r="AR85">
        <v>79.599999999999994</v>
      </c>
      <c r="AS85">
        <v>87.9</v>
      </c>
      <c r="AT85">
        <v>95.11</v>
      </c>
    </row>
    <row r="86" spans="26:46">
      <c r="Z86">
        <v>8.92</v>
      </c>
      <c r="AA86">
        <v>42.3</v>
      </c>
      <c r="AB86">
        <v>45.29</v>
      </c>
      <c r="AC86">
        <v>49.35</v>
      </c>
      <c r="AD86">
        <v>51.45</v>
      </c>
      <c r="AE86">
        <v>53.26</v>
      </c>
      <c r="AF86">
        <v>55.46</v>
      </c>
      <c r="AG86">
        <v>58.02</v>
      </c>
      <c r="AH86">
        <v>59.44</v>
      </c>
      <c r="AI86">
        <v>62.17</v>
      </c>
      <c r="AJ86">
        <v>63.98</v>
      </c>
      <c r="AK86">
        <v>64.989999999999995</v>
      </c>
      <c r="AL86">
        <v>66.900000000000006</v>
      </c>
      <c r="AM86">
        <v>68.56</v>
      </c>
      <c r="AN86">
        <v>69.56</v>
      </c>
      <c r="AO86">
        <v>71.47</v>
      </c>
      <c r="AP86">
        <v>73.53</v>
      </c>
      <c r="AQ86">
        <v>76.87</v>
      </c>
      <c r="AR86">
        <v>79.760000000000005</v>
      </c>
      <c r="AS86">
        <v>88.19</v>
      </c>
      <c r="AT86">
        <v>95.41</v>
      </c>
    </row>
    <row r="87" spans="26:46">
      <c r="Z87">
        <v>9</v>
      </c>
      <c r="AA87">
        <v>42.38</v>
      </c>
      <c r="AB87">
        <v>45.34</v>
      </c>
      <c r="AC87">
        <v>49.42</v>
      </c>
      <c r="AD87">
        <v>51.49</v>
      </c>
      <c r="AE87">
        <v>53.29</v>
      </c>
      <c r="AF87">
        <v>55.51</v>
      </c>
      <c r="AG87">
        <v>58.05</v>
      </c>
      <c r="AH87">
        <v>59.46</v>
      </c>
      <c r="AI87">
        <v>62.21</v>
      </c>
      <c r="AJ87">
        <v>64.05</v>
      </c>
      <c r="AK87">
        <v>65.040000000000006</v>
      </c>
      <c r="AL87">
        <v>66.97</v>
      </c>
      <c r="AM87">
        <v>68.62</v>
      </c>
      <c r="AN87">
        <v>69.62</v>
      </c>
      <c r="AO87">
        <v>71.58</v>
      </c>
      <c r="AP87">
        <v>73.63</v>
      </c>
      <c r="AQ87">
        <v>77.02</v>
      </c>
      <c r="AR87">
        <v>79.92</v>
      </c>
      <c r="AS87">
        <v>88.48</v>
      </c>
      <c r="AT87">
        <v>95.71</v>
      </c>
    </row>
    <row r="88" spans="26:46">
      <c r="Z88">
        <v>9.08</v>
      </c>
      <c r="AA88">
        <v>42.46</v>
      </c>
      <c r="AB88">
        <v>45.4</v>
      </c>
      <c r="AC88">
        <v>49.49</v>
      </c>
      <c r="AD88">
        <v>51.53</v>
      </c>
      <c r="AE88">
        <v>53.31</v>
      </c>
      <c r="AF88">
        <v>55.56</v>
      </c>
      <c r="AG88">
        <v>58.08</v>
      </c>
      <c r="AH88">
        <v>59.47</v>
      </c>
      <c r="AI88">
        <v>62.25</v>
      </c>
      <c r="AJ88">
        <v>64.099999999999994</v>
      </c>
      <c r="AK88">
        <v>65.09</v>
      </c>
      <c r="AL88">
        <v>67.03</v>
      </c>
      <c r="AM88">
        <v>68.680000000000007</v>
      </c>
      <c r="AN88">
        <v>69.67</v>
      </c>
      <c r="AO88">
        <v>71.680000000000007</v>
      </c>
      <c r="AP88">
        <v>73.73</v>
      </c>
      <c r="AQ88">
        <v>77.17</v>
      </c>
      <c r="AR88">
        <v>80.08</v>
      </c>
      <c r="AS88">
        <v>88.76</v>
      </c>
      <c r="AT88">
        <v>96</v>
      </c>
    </row>
    <row r="89" spans="26:46">
      <c r="Z89">
        <v>9.17</v>
      </c>
      <c r="AA89">
        <v>42.54</v>
      </c>
      <c r="AB89">
        <v>45.46</v>
      </c>
      <c r="AC89">
        <v>49.56</v>
      </c>
      <c r="AD89">
        <v>51.57</v>
      </c>
      <c r="AE89">
        <v>53.33</v>
      </c>
      <c r="AF89">
        <v>55.61</v>
      </c>
      <c r="AG89">
        <v>58.11</v>
      </c>
      <c r="AH89">
        <v>59.47</v>
      </c>
      <c r="AI89">
        <v>62.28</v>
      </c>
      <c r="AJ89">
        <v>64.16</v>
      </c>
      <c r="AK89">
        <v>65.14</v>
      </c>
      <c r="AL89">
        <v>67.09</v>
      </c>
      <c r="AM89">
        <v>68.739999999999995</v>
      </c>
      <c r="AN89">
        <v>69.72</v>
      </c>
      <c r="AO89">
        <v>71.77</v>
      </c>
      <c r="AP89">
        <v>73.819999999999993</v>
      </c>
      <c r="AQ89">
        <v>77.319999999999993</v>
      </c>
      <c r="AR89">
        <v>80.239999999999995</v>
      </c>
      <c r="AS89">
        <v>89.05</v>
      </c>
      <c r="AT89">
        <v>96.3</v>
      </c>
    </row>
    <row r="90" spans="26:46">
      <c r="Z90">
        <v>9.25</v>
      </c>
      <c r="AA90">
        <v>42.61</v>
      </c>
      <c r="AB90">
        <v>45.51</v>
      </c>
      <c r="AC90">
        <v>49.62</v>
      </c>
      <c r="AD90">
        <v>51.61</v>
      </c>
      <c r="AE90">
        <v>53.36</v>
      </c>
      <c r="AF90">
        <v>55.65</v>
      </c>
      <c r="AG90">
        <v>58.13</v>
      </c>
      <c r="AH90">
        <v>59.47</v>
      </c>
      <c r="AI90">
        <v>62.31</v>
      </c>
      <c r="AJ90">
        <v>64.209999999999994</v>
      </c>
      <c r="AK90">
        <v>65.19</v>
      </c>
      <c r="AL90">
        <v>67.150000000000006</v>
      </c>
      <c r="AM90">
        <v>68.790000000000006</v>
      </c>
      <c r="AN90">
        <v>69.77</v>
      </c>
      <c r="AO90">
        <v>71.87</v>
      </c>
      <c r="AP90">
        <v>73.92</v>
      </c>
      <c r="AQ90">
        <v>77.459999999999994</v>
      </c>
      <c r="AR90">
        <v>80.39</v>
      </c>
      <c r="AS90">
        <v>89.33</v>
      </c>
      <c r="AT90">
        <v>96.59</v>
      </c>
    </row>
    <row r="91" spans="26:46">
      <c r="Z91">
        <v>9.33</v>
      </c>
      <c r="AA91">
        <v>42.69</v>
      </c>
      <c r="AB91">
        <v>45.56</v>
      </c>
      <c r="AC91">
        <v>49.68</v>
      </c>
      <c r="AD91">
        <v>51.65</v>
      </c>
      <c r="AE91">
        <v>53.37</v>
      </c>
      <c r="AF91">
        <v>55.69</v>
      </c>
      <c r="AG91">
        <v>58.15</v>
      </c>
      <c r="AH91">
        <v>59.47</v>
      </c>
      <c r="AI91">
        <v>62.34</v>
      </c>
      <c r="AJ91">
        <v>64.260000000000005</v>
      </c>
      <c r="AK91">
        <v>65.23</v>
      </c>
      <c r="AL91">
        <v>67.209999999999994</v>
      </c>
      <c r="AM91">
        <v>68.84</v>
      </c>
      <c r="AN91">
        <v>69.819999999999993</v>
      </c>
      <c r="AO91">
        <v>71.959999999999994</v>
      </c>
      <c r="AP91">
        <v>74.010000000000005</v>
      </c>
      <c r="AQ91">
        <v>77.61</v>
      </c>
      <c r="AR91">
        <v>80.540000000000006</v>
      </c>
      <c r="AS91">
        <v>89.61</v>
      </c>
      <c r="AT91">
        <v>96.87</v>
      </c>
    </row>
    <row r="92" spans="26:46">
      <c r="Z92">
        <v>9.42</v>
      </c>
      <c r="AA92">
        <v>42.77</v>
      </c>
      <c r="AB92">
        <v>45.61</v>
      </c>
      <c r="AC92">
        <v>49.74</v>
      </c>
      <c r="AD92">
        <v>51.68</v>
      </c>
      <c r="AE92">
        <v>53.39</v>
      </c>
      <c r="AF92">
        <v>55.73</v>
      </c>
      <c r="AG92">
        <v>58.17</v>
      </c>
      <c r="AH92">
        <v>59.47</v>
      </c>
      <c r="AI92">
        <v>62.36</v>
      </c>
      <c r="AJ92">
        <v>64.31</v>
      </c>
      <c r="AK92">
        <v>65.27</v>
      </c>
      <c r="AL92">
        <v>67.260000000000005</v>
      </c>
      <c r="AM92">
        <v>68.89</v>
      </c>
      <c r="AN92">
        <v>69.86</v>
      </c>
      <c r="AO92">
        <v>72.05</v>
      </c>
      <c r="AP92">
        <v>74.09</v>
      </c>
      <c r="AQ92">
        <v>77.739999999999995</v>
      </c>
      <c r="AR92">
        <v>80.680000000000007</v>
      </c>
      <c r="AS92">
        <v>89.89</v>
      </c>
      <c r="AT92">
        <v>97.16</v>
      </c>
    </row>
    <row r="93" spans="26:46">
      <c r="Z93">
        <v>9.5</v>
      </c>
      <c r="AA93">
        <v>42.84</v>
      </c>
      <c r="AB93">
        <v>45.66</v>
      </c>
      <c r="AC93">
        <v>49.79</v>
      </c>
      <c r="AD93">
        <v>51.71</v>
      </c>
      <c r="AE93">
        <v>53.4</v>
      </c>
      <c r="AF93">
        <v>55.77</v>
      </c>
      <c r="AG93">
        <v>58.19</v>
      </c>
      <c r="AH93">
        <v>59.46</v>
      </c>
      <c r="AI93">
        <v>62.38</v>
      </c>
      <c r="AJ93">
        <v>64.349999999999994</v>
      </c>
      <c r="AK93">
        <v>65.31</v>
      </c>
      <c r="AL93">
        <v>67.31</v>
      </c>
      <c r="AM93">
        <v>68.94</v>
      </c>
      <c r="AN93">
        <v>69.900000000000006</v>
      </c>
      <c r="AO93">
        <v>72.14</v>
      </c>
      <c r="AP93">
        <v>74.180000000000007</v>
      </c>
      <c r="AQ93">
        <v>77.88</v>
      </c>
      <c r="AR93">
        <v>80.83</v>
      </c>
      <c r="AS93">
        <v>90.17</v>
      </c>
      <c r="AT93">
        <v>97.44</v>
      </c>
    </row>
    <row r="94" spans="26:46">
      <c r="Z94">
        <v>9.58</v>
      </c>
      <c r="AA94">
        <v>42.91</v>
      </c>
      <c r="AB94">
        <v>45.71</v>
      </c>
      <c r="AC94">
        <v>49.85</v>
      </c>
      <c r="AD94">
        <v>51.74</v>
      </c>
      <c r="AE94">
        <v>53.41</v>
      </c>
      <c r="AF94">
        <v>55.8</v>
      </c>
      <c r="AG94">
        <v>58.2</v>
      </c>
      <c r="AH94">
        <v>59.45</v>
      </c>
      <c r="AI94">
        <v>62.4</v>
      </c>
      <c r="AJ94">
        <v>64.400000000000006</v>
      </c>
      <c r="AK94">
        <v>65.34</v>
      </c>
      <c r="AL94">
        <v>67.36</v>
      </c>
      <c r="AM94">
        <v>68.98</v>
      </c>
      <c r="AN94">
        <v>69.930000000000007</v>
      </c>
      <c r="AO94">
        <v>72.22</v>
      </c>
      <c r="AP94">
        <v>74.260000000000005</v>
      </c>
      <c r="AQ94">
        <v>78.02</v>
      </c>
      <c r="AR94">
        <v>80.97</v>
      </c>
      <c r="AS94">
        <v>90.45</v>
      </c>
      <c r="AT94">
        <v>97.72</v>
      </c>
    </row>
    <row r="95" spans="26:46">
      <c r="Z95">
        <v>9.67</v>
      </c>
      <c r="AA95">
        <v>42.99</v>
      </c>
      <c r="AB95">
        <v>45.76</v>
      </c>
      <c r="AC95">
        <v>49.9</v>
      </c>
      <c r="AD95">
        <v>51.76</v>
      </c>
      <c r="AE95">
        <v>53.42</v>
      </c>
      <c r="AF95">
        <v>55.83</v>
      </c>
      <c r="AG95">
        <v>58.21</v>
      </c>
      <c r="AH95">
        <v>59.44</v>
      </c>
      <c r="AI95">
        <v>62.41</v>
      </c>
      <c r="AJ95">
        <v>64.44</v>
      </c>
      <c r="AK95">
        <v>65.37</v>
      </c>
      <c r="AL95">
        <v>67.41</v>
      </c>
      <c r="AM95">
        <v>69.02</v>
      </c>
      <c r="AN95">
        <v>69.959999999999994</v>
      </c>
      <c r="AO95">
        <v>72.31</v>
      </c>
      <c r="AP95">
        <v>74.34</v>
      </c>
      <c r="AQ95">
        <v>78.150000000000006</v>
      </c>
      <c r="AR95">
        <v>81.099999999999994</v>
      </c>
      <c r="AS95">
        <v>90.72</v>
      </c>
      <c r="AT95">
        <v>97.99</v>
      </c>
    </row>
    <row r="96" spans="26:46">
      <c r="Z96">
        <v>9.75</v>
      </c>
      <c r="AA96">
        <v>43.06</v>
      </c>
      <c r="AB96">
        <v>45.8</v>
      </c>
      <c r="AC96">
        <v>49.95</v>
      </c>
      <c r="AD96">
        <v>51.78</v>
      </c>
      <c r="AE96">
        <v>53.42</v>
      </c>
      <c r="AF96">
        <v>55.86</v>
      </c>
      <c r="AG96">
        <v>58.21</v>
      </c>
      <c r="AH96">
        <v>59.42</v>
      </c>
      <c r="AI96">
        <v>62.42</v>
      </c>
      <c r="AJ96">
        <v>64.47</v>
      </c>
      <c r="AK96">
        <v>65.400000000000006</v>
      </c>
      <c r="AL96">
        <v>67.45</v>
      </c>
      <c r="AM96">
        <v>69.05</v>
      </c>
      <c r="AN96">
        <v>69.989999999999995</v>
      </c>
      <c r="AO96">
        <v>72.39</v>
      </c>
      <c r="AP96">
        <v>74.41</v>
      </c>
      <c r="AQ96">
        <v>78.28</v>
      </c>
      <c r="AR96">
        <v>81.239999999999995</v>
      </c>
      <c r="AS96">
        <v>91</v>
      </c>
      <c r="AT96">
        <v>98.27</v>
      </c>
    </row>
    <row r="97" spans="26:46">
      <c r="Z97">
        <v>9.83</v>
      </c>
      <c r="AA97">
        <v>43.13</v>
      </c>
      <c r="AB97">
        <v>45.84</v>
      </c>
      <c r="AC97">
        <v>50</v>
      </c>
      <c r="AD97">
        <v>51.81</v>
      </c>
      <c r="AE97">
        <v>53.43</v>
      </c>
      <c r="AF97">
        <v>55.89</v>
      </c>
      <c r="AG97">
        <v>58.22</v>
      </c>
      <c r="AH97">
        <v>59.4</v>
      </c>
      <c r="AI97">
        <v>62.43</v>
      </c>
      <c r="AJ97">
        <v>64.510000000000005</v>
      </c>
      <c r="AK97">
        <v>65.430000000000007</v>
      </c>
      <c r="AL97">
        <v>67.489999999999995</v>
      </c>
      <c r="AM97">
        <v>69.08</v>
      </c>
      <c r="AN97">
        <v>70.02</v>
      </c>
      <c r="AO97">
        <v>72.459999999999994</v>
      </c>
      <c r="AP97">
        <v>74.48</v>
      </c>
      <c r="AQ97">
        <v>78.400000000000006</v>
      </c>
      <c r="AR97">
        <v>81.37</v>
      </c>
      <c r="AS97">
        <v>91.27</v>
      </c>
      <c r="AT97">
        <v>98.54</v>
      </c>
    </row>
    <row r="98" spans="26:46">
      <c r="Z98">
        <v>9.92</v>
      </c>
      <c r="AA98">
        <v>43.2</v>
      </c>
      <c r="AB98">
        <v>45.88</v>
      </c>
      <c r="AC98">
        <v>50.05</v>
      </c>
      <c r="AD98">
        <v>51.82</v>
      </c>
      <c r="AE98">
        <v>53.43</v>
      </c>
      <c r="AF98">
        <v>55.91</v>
      </c>
      <c r="AG98">
        <v>58.21</v>
      </c>
      <c r="AH98">
        <v>59.38</v>
      </c>
      <c r="AI98">
        <v>62.44</v>
      </c>
      <c r="AJ98">
        <v>64.540000000000006</v>
      </c>
      <c r="AK98">
        <v>65.45</v>
      </c>
      <c r="AL98">
        <v>67.53</v>
      </c>
      <c r="AM98">
        <v>69.11</v>
      </c>
      <c r="AN98">
        <v>70.040000000000006</v>
      </c>
      <c r="AO98">
        <v>72.540000000000006</v>
      </c>
      <c r="AP98">
        <v>74.55</v>
      </c>
      <c r="AQ98">
        <v>78.53</v>
      </c>
      <c r="AR98">
        <v>81.5</v>
      </c>
      <c r="AS98">
        <v>91.54</v>
      </c>
      <c r="AT98">
        <v>98.8</v>
      </c>
    </row>
    <row r="99" spans="26:46">
      <c r="Z99">
        <v>10</v>
      </c>
      <c r="AA99">
        <v>43.27</v>
      </c>
      <c r="AB99">
        <v>45.92</v>
      </c>
      <c r="AC99">
        <v>50.09</v>
      </c>
      <c r="AD99">
        <v>51.84</v>
      </c>
      <c r="AE99">
        <v>53.42</v>
      </c>
      <c r="AF99">
        <v>55.93</v>
      </c>
      <c r="AG99">
        <v>58.21</v>
      </c>
      <c r="AH99">
        <v>59.36</v>
      </c>
      <c r="AI99">
        <v>62.44</v>
      </c>
      <c r="AJ99">
        <v>64.569999999999993</v>
      </c>
      <c r="AK99">
        <v>65.47</v>
      </c>
      <c r="AL99">
        <v>67.569999999999993</v>
      </c>
      <c r="AM99">
        <v>69.14</v>
      </c>
      <c r="AN99">
        <v>70.06</v>
      </c>
      <c r="AO99">
        <v>72.61</v>
      </c>
      <c r="AP99">
        <v>74.62</v>
      </c>
      <c r="AQ99">
        <v>78.650000000000006</v>
      </c>
      <c r="AR99">
        <v>81.62</v>
      </c>
      <c r="AS99">
        <v>91.8</v>
      </c>
      <c r="AT99">
        <v>99.07</v>
      </c>
    </row>
    <row r="100" spans="26:46">
      <c r="Z100">
        <v>10.08</v>
      </c>
      <c r="AA100">
        <v>43.34</v>
      </c>
      <c r="AB100">
        <v>45.96</v>
      </c>
      <c r="AC100">
        <v>50.13</v>
      </c>
      <c r="AD100">
        <v>51.85</v>
      </c>
      <c r="AE100">
        <v>53.42</v>
      </c>
      <c r="AF100">
        <v>55.95</v>
      </c>
      <c r="AG100">
        <v>58.2</v>
      </c>
      <c r="AH100">
        <v>59.33</v>
      </c>
      <c r="AI100">
        <v>62.44</v>
      </c>
      <c r="AJ100">
        <v>64.59</v>
      </c>
      <c r="AK100">
        <v>65.48</v>
      </c>
      <c r="AL100">
        <v>67.599999999999994</v>
      </c>
      <c r="AM100">
        <v>69.17</v>
      </c>
      <c r="AN100">
        <v>70.069999999999993</v>
      </c>
      <c r="AO100">
        <v>72.680000000000007</v>
      </c>
      <c r="AP100">
        <v>74.680000000000007</v>
      </c>
      <c r="AQ100">
        <v>78.77</v>
      </c>
      <c r="AR100">
        <v>81.75</v>
      </c>
      <c r="AS100">
        <v>92.07</v>
      </c>
      <c r="AT100">
        <v>99.33</v>
      </c>
    </row>
    <row r="101" spans="26:46">
      <c r="Z101">
        <v>10.17</v>
      </c>
      <c r="AA101">
        <v>43.4</v>
      </c>
      <c r="AB101">
        <v>45.99</v>
      </c>
      <c r="AC101">
        <v>50.17</v>
      </c>
      <c r="AD101">
        <v>51.87</v>
      </c>
      <c r="AE101">
        <v>53.41</v>
      </c>
      <c r="AF101">
        <v>55.97</v>
      </c>
      <c r="AG101">
        <v>58.19</v>
      </c>
      <c r="AH101">
        <v>59.3</v>
      </c>
      <c r="AI101">
        <v>62.44</v>
      </c>
      <c r="AJ101">
        <v>64.62</v>
      </c>
      <c r="AK101">
        <v>65.5</v>
      </c>
      <c r="AL101">
        <v>67.63</v>
      </c>
      <c r="AM101">
        <v>69.19</v>
      </c>
      <c r="AN101">
        <v>70.08</v>
      </c>
      <c r="AO101">
        <v>72.739999999999995</v>
      </c>
      <c r="AP101">
        <v>74.739999999999995</v>
      </c>
      <c r="AQ101">
        <v>78.88</v>
      </c>
      <c r="AR101">
        <v>81.87</v>
      </c>
      <c r="AS101">
        <v>92.33</v>
      </c>
      <c r="AT101">
        <v>99.59</v>
      </c>
    </row>
    <row r="102" spans="26:46">
      <c r="Z102">
        <v>10.25</v>
      </c>
      <c r="AA102">
        <v>43.47</v>
      </c>
      <c r="AB102">
        <v>46.03</v>
      </c>
      <c r="AC102">
        <v>50.21</v>
      </c>
      <c r="AD102">
        <v>51.88</v>
      </c>
      <c r="AE102">
        <v>53.4</v>
      </c>
      <c r="AF102">
        <v>55.98</v>
      </c>
      <c r="AG102">
        <v>58.18</v>
      </c>
      <c r="AH102">
        <v>59.26</v>
      </c>
      <c r="AI102">
        <v>62.43</v>
      </c>
      <c r="AJ102">
        <v>64.64</v>
      </c>
      <c r="AK102">
        <v>65.510000000000005</v>
      </c>
      <c r="AL102">
        <v>67.650000000000006</v>
      </c>
      <c r="AM102">
        <v>69.2</v>
      </c>
      <c r="AN102">
        <v>70.09</v>
      </c>
      <c r="AO102">
        <v>72.81</v>
      </c>
      <c r="AP102">
        <v>74.8</v>
      </c>
      <c r="AQ102">
        <v>79</v>
      </c>
      <c r="AR102">
        <v>81.99</v>
      </c>
      <c r="AS102">
        <v>92.6</v>
      </c>
      <c r="AT102">
        <v>99.85</v>
      </c>
    </row>
    <row r="103" spans="26:46">
      <c r="Z103">
        <v>10.33</v>
      </c>
      <c r="AA103">
        <v>43.53</v>
      </c>
      <c r="AB103">
        <v>46.06</v>
      </c>
      <c r="AC103">
        <v>50.25</v>
      </c>
      <c r="AD103">
        <v>51.88</v>
      </c>
      <c r="AE103">
        <v>53.39</v>
      </c>
      <c r="AF103">
        <v>55.99</v>
      </c>
      <c r="AG103">
        <v>58.16</v>
      </c>
      <c r="AH103">
        <v>59.22</v>
      </c>
      <c r="AI103">
        <v>62.42</v>
      </c>
      <c r="AJ103">
        <v>64.66</v>
      </c>
      <c r="AK103">
        <v>65.510000000000005</v>
      </c>
      <c r="AL103">
        <v>67.680000000000007</v>
      </c>
      <c r="AM103">
        <v>69.22</v>
      </c>
      <c r="AN103">
        <v>70.099999999999994</v>
      </c>
      <c r="AO103">
        <v>72.87</v>
      </c>
      <c r="AP103">
        <v>74.849999999999994</v>
      </c>
      <c r="AQ103">
        <v>79.11</v>
      </c>
      <c r="AR103">
        <v>82.1</v>
      </c>
      <c r="AS103">
        <v>92.86</v>
      </c>
      <c r="AT103">
        <v>100</v>
      </c>
    </row>
    <row r="104" spans="26:46">
      <c r="Z104">
        <v>10.42</v>
      </c>
      <c r="AA104">
        <v>43.6</v>
      </c>
      <c r="AB104">
        <v>46.09</v>
      </c>
      <c r="AC104">
        <v>50.28</v>
      </c>
      <c r="AD104">
        <v>51.89</v>
      </c>
      <c r="AE104">
        <v>53.37</v>
      </c>
      <c r="AF104">
        <v>56</v>
      </c>
      <c r="AG104">
        <v>58.14</v>
      </c>
      <c r="AH104">
        <v>59.18</v>
      </c>
      <c r="AI104">
        <v>62.41</v>
      </c>
      <c r="AJ104">
        <v>64.67</v>
      </c>
      <c r="AK104">
        <v>65.52</v>
      </c>
      <c r="AL104">
        <v>67.7</v>
      </c>
      <c r="AM104">
        <v>69.23</v>
      </c>
      <c r="AN104">
        <v>70.099999999999994</v>
      </c>
      <c r="AO104">
        <v>72.930000000000007</v>
      </c>
      <c r="AP104">
        <v>74.91</v>
      </c>
      <c r="AQ104">
        <v>79.22</v>
      </c>
      <c r="AR104">
        <v>82.21</v>
      </c>
      <c r="AS104">
        <v>93.12</v>
      </c>
      <c r="AT104">
        <v>100</v>
      </c>
    </row>
    <row r="105" spans="26:46">
      <c r="Z105">
        <v>10.5</v>
      </c>
      <c r="AA105">
        <v>43.66</v>
      </c>
      <c r="AB105">
        <v>46.12</v>
      </c>
      <c r="AC105">
        <v>50.31</v>
      </c>
      <c r="AD105">
        <v>51.89</v>
      </c>
      <c r="AE105">
        <v>53.35</v>
      </c>
      <c r="AF105">
        <v>56.01</v>
      </c>
      <c r="AG105">
        <v>58.12</v>
      </c>
      <c r="AH105">
        <v>59.14</v>
      </c>
      <c r="AI105">
        <v>62.39</v>
      </c>
      <c r="AJ105">
        <v>64.680000000000007</v>
      </c>
      <c r="AK105">
        <v>65.52</v>
      </c>
      <c r="AL105">
        <v>67.72</v>
      </c>
      <c r="AM105">
        <v>69.239999999999995</v>
      </c>
      <c r="AN105">
        <v>70.099999999999994</v>
      </c>
      <c r="AO105">
        <v>72.98</v>
      </c>
      <c r="AP105">
        <v>74.95</v>
      </c>
      <c r="AQ105">
        <v>79.319999999999993</v>
      </c>
      <c r="AR105">
        <v>82.32</v>
      </c>
      <c r="AS105">
        <v>93.37</v>
      </c>
      <c r="AT105">
        <v>100</v>
      </c>
    </row>
    <row r="106" spans="26:46">
      <c r="Z106">
        <v>10.58</v>
      </c>
      <c r="AA106">
        <v>43.72</v>
      </c>
      <c r="AB106">
        <v>46.15</v>
      </c>
      <c r="AC106">
        <v>50.34</v>
      </c>
      <c r="AD106">
        <v>51.89</v>
      </c>
      <c r="AE106">
        <v>53.33</v>
      </c>
      <c r="AF106">
        <v>56.01</v>
      </c>
      <c r="AG106">
        <v>58.09</v>
      </c>
      <c r="AH106">
        <v>59.09</v>
      </c>
      <c r="AI106">
        <v>62.38</v>
      </c>
      <c r="AJ106">
        <v>64.69</v>
      </c>
      <c r="AK106">
        <v>65.52</v>
      </c>
      <c r="AL106">
        <v>67.739999999999995</v>
      </c>
      <c r="AM106">
        <v>69.239999999999995</v>
      </c>
      <c r="AN106">
        <v>70.099999999999994</v>
      </c>
      <c r="AO106">
        <v>73.040000000000006</v>
      </c>
      <c r="AP106">
        <v>75</v>
      </c>
      <c r="AQ106">
        <v>79.42</v>
      </c>
      <c r="AR106">
        <v>82.43</v>
      </c>
      <c r="AS106">
        <v>93.63</v>
      </c>
      <c r="AT106">
        <v>100</v>
      </c>
    </row>
    <row r="107" spans="26:46">
      <c r="Z107">
        <v>10.67</v>
      </c>
      <c r="AA107">
        <v>43.78</v>
      </c>
      <c r="AB107">
        <v>46.17</v>
      </c>
      <c r="AC107">
        <v>50.37</v>
      </c>
      <c r="AD107">
        <v>51.89</v>
      </c>
      <c r="AE107">
        <v>53.31</v>
      </c>
      <c r="AF107">
        <v>56.01</v>
      </c>
      <c r="AG107">
        <v>58.07</v>
      </c>
      <c r="AH107">
        <v>59.04</v>
      </c>
      <c r="AI107">
        <v>62.35</v>
      </c>
      <c r="AJ107">
        <v>64.7</v>
      </c>
      <c r="AK107">
        <v>65.510000000000005</v>
      </c>
      <c r="AL107">
        <v>67.75</v>
      </c>
      <c r="AM107">
        <v>69.25</v>
      </c>
      <c r="AN107">
        <v>70.09</v>
      </c>
      <c r="AO107">
        <v>73.09</v>
      </c>
      <c r="AP107">
        <v>75.040000000000006</v>
      </c>
      <c r="AQ107">
        <v>79.53</v>
      </c>
      <c r="AR107">
        <v>82.53</v>
      </c>
      <c r="AS107">
        <v>93.88</v>
      </c>
      <c r="AT107">
        <v>100</v>
      </c>
    </row>
    <row r="108" spans="26:46">
      <c r="Z108">
        <v>10.75</v>
      </c>
      <c r="AA108">
        <v>43.84</v>
      </c>
      <c r="AB108">
        <v>46.2</v>
      </c>
      <c r="AC108">
        <v>50.39</v>
      </c>
      <c r="AD108">
        <v>51.89</v>
      </c>
      <c r="AE108">
        <v>53.28</v>
      </c>
      <c r="AF108">
        <v>56.01</v>
      </c>
      <c r="AG108">
        <v>58.03</v>
      </c>
      <c r="AH108">
        <v>58.99</v>
      </c>
      <c r="AI108">
        <v>62.33</v>
      </c>
      <c r="AJ108">
        <v>64.7</v>
      </c>
      <c r="AK108">
        <v>65.510000000000005</v>
      </c>
      <c r="AL108">
        <v>67.760000000000005</v>
      </c>
      <c r="AM108">
        <v>69.25</v>
      </c>
      <c r="AN108">
        <v>70.08</v>
      </c>
      <c r="AO108">
        <v>73.14</v>
      </c>
      <c r="AP108">
        <v>75.08</v>
      </c>
      <c r="AQ108">
        <v>79.62</v>
      </c>
      <c r="AR108">
        <v>82.63</v>
      </c>
      <c r="AS108">
        <v>94.13</v>
      </c>
      <c r="AT108">
        <v>100</v>
      </c>
    </row>
    <row r="109" spans="26:46">
      <c r="Z109">
        <v>10.83</v>
      </c>
      <c r="AA109">
        <v>43.9</v>
      </c>
      <c r="AB109">
        <v>46.22</v>
      </c>
      <c r="AC109">
        <v>50.42</v>
      </c>
      <c r="AD109">
        <v>51.88</v>
      </c>
      <c r="AE109">
        <v>53.25</v>
      </c>
      <c r="AF109">
        <v>56</v>
      </c>
      <c r="AG109">
        <v>58</v>
      </c>
      <c r="AH109">
        <v>58.93</v>
      </c>
      <c r="AI109">
        <v>62.3</v>
      </c>
      <c r="AJ109">
        <v>64.709999999999994</v>
      </c>
      <c r="AK109">
        <v>65.5</v>
      </c>
      <c r="AL109">
        <v>67.77</v>
      </c>
      <c r="AM109">
        <v>69.239999999999995</v>
      </c>
      <c r="AN109">
        <v>70.06</v>
      </c>
      <c r="AO109">
        <v>73.180000000000007</v>
      </c>
      <c r="AP109">
        <v>75.12</v>
      </c>
      <c r="AQ109">
        <v>79.72</v>
      </c>
      <c r="AR109">
        <v>82.73</v>
      </c>
      <c r="AS109">
        <v>94.38</v>
      </c>
      <c r="AT109">
        <v>100</v>
      </c>
    </row>
    <row r="110" spans="26:46">
      <c r="Z110">
        <v>10.92</v>
      </c>
      <c r="AA110">
        <v>43.96</v>
      </c>
      <c r="AB110">
        <v>46.24</v>
      </c>
      <c r="AC110">
        <v>50.44</v>
      </c>
      <c r="AD110">
        <v>51.87</v>
      </c>
      <c r="AE110">
        <v>53.22</v>
      </c>
      <c r="AF110">
        <v>56</v>
      </c>
      <c r="AG110">
        <v>57.96</v>
      </c>
      <c r="AH110">
        <v>58.87</v>
      </c>
      <c r="AI110">
        <v>62.27</v>
      </c>
      <c r="AJ110">
        <v>64.709999999999994</v>
      </c>
      <c r="AK110">
        <v>65.48</v>
      </c>
      <c r="AL110">
        <v>67.77</v>
      </c>
      <c r="AM110">
        <v>69.239999999999995</v>
      </c>
      <c r="AN110">
        <v>70.05</v>
      </c>
      <c r="AO110">
        <v>73.23</v>
      </c>
      <c r="AP110">
        <v>75.150000000000006</v>
      </c>
      <c r="AQ110">
        <v>79.81</v>
      </c>
      <c r="AR110">
        <v>82.82</v>
      </c>
      <c r="AS110">
        <v>94.63</v>
      </c>
      <c r="AT110">
        <v>100</v>
      </c>
    </row>
    <row r="111" spans="26:46">
      <c r="Z111">
        <v>11</v>
      </c>
      <c r="AA111">
        <v>44.02</v>
      </c>
      <c r="AB111">
        <v>46.26</v>
      </c>
      <c r="AC111">
        <v>50.46</v>
      </c>
      <c r="AD111">
        <v>51.86</v>
      </c>
      <c r="AE111">
        <v>53.19</v>
      </c>
      <c r="AF111">
        <v>55.99</v>
      </c>
      <c r="AG111">
        <v>57.92</v>
      </c>
      <c r="AH111">
        <v>58.81</v>
      </c>
      <c r="AI111">
        <v>62.24</v>
      </c>
      <c r="AJ111">
        <v>64.7</v>
      </c>
      <c r="AK111">
        <v>65.47</v>
      </c>
      <c r="AL111">
        <v>67.78</v>
      </c>
      <c r="AM111">
        <v>69.23</v>
      </c>
      <c r="AN111">
        <v>70.03</v>
      </c>
      <c r="AO111">
        <v>73.27</v>
      </c>
      <c r="AP111">
        <v>75.180000000000007</v>
      </c>
      <c r="AQ111">
        <v>79.900000000000006</v>
      </c>
      <c r="AR111">
        <v>82.92</v>
      </c>
      <c r="AS111">
        <v>94.88</v>
      </c>
      <c r="AT111">
        <v>100</v>
      </c>
    </row>
    <row r="112" spans="26:46">
      <c r="Z112">
        <v>11.08</v>
      </c>
      <c r="AA112">
        <v>44.07</v>
      </c>
      <c r="AB112">
        <v>46.28</v>
      </c>
      <c r="AC112">
        <v>50.47</v>
      </c>
      <c r="AD112">
        <v>51.85</v>
      </c>
      <c r="AE112">
        <v>53.15</v>
      </c>
      <c r="AF112">
        <v>55.98</v>
      </c>
      <c r="AG112">
        <v>57.87</v>
      </c>
      <c r="AH112">
        <v>58.74</v>
      </c>
      <c r="AI112">
        <v>62.2</v>
      </c>
      <c r="AJ112">
        <v>64.7</v>
      </c>
      <c r="AK112">
        <v>65.45</v>
      </c>
      <c r="AL112">
        <v>67.78</v>
      </c>
      <c r="AM112">
        <v>69.209999999999994</v>
      </c>
      <c r="AN112">
        <v>70</v>
      </c>
      <c r="AO112">
        <v>73.3</v>
      </c>
      <c r="AP112">
        <v>75.209999999999994</v>
      </c>
      <c r="AQ112">
        <v>79.989999999999995</v>
      </c>
      <c r="AR112">
        <v>83</v>
      </c>
      <c r="AS112">
        <v>95.12</v>
      </c>
      <c r="AT112">
        <v>100</v>
      </c>
    </row>
    <row r="113" spans="26:46">
      <c r="Z113">
        <v>11.17</v>
      </c>
      <c r="AA113">
        <v>44.13</v>
      </c>
      <c r="AB113">
        <v>46.29</v>
      </c>
      <c r="AC113">
        <v>50.49</v>
      </c>
      <c r="AD113">
        <v>51.83</v>
      </c>
      <c r="AE113">
        <v>53.11</v>
      </c>
      <c r="AF113">
        <v>55.96</v>
      </c>
      <c r="AG113">
        <v>57.82</v>
      </c>
      <c r="AH113">
        <v>58.67</v>
      </c>
      <c r="AI113">
        <v>62.16</v>
      </c>
      <c r="AJ113">
        <v>64.69</v>
      </c>
      <c r="AK113">
        <v>65.430000000000007</v>
      </c>
      <c r="AL113">
        <v>67.77</v>
      </c>
      <c r="AM113">
        <v>69.2</v>
      </c>
      <c r="AN113">
        <v>69.98</v>
      </c>
      <c r="AO113">
        <v>73.34</v>
      </c>
      <c r="AP113">
        <v>75.239999999999995</v>
      </c>
      <c r="AQ113">
        <v>80.08</v>
      </c>
      <c r="AR113">
        <v>83.09</v>
      </c>
      <c r="AS113">
        <v>95.37</v>
      </c>
      <c r="AT113">
        <v>100</v>
      </c>
    </row>
    <row r="114" spans="26:46">
      <c r="Z114">
        <v>11.25</v>
      </c>
      <c r="AA114">
        <v>44.18</v>
      </c>
      <c r="AB114">
        <v>46.31</v>
      </c>
      <c r="AC114">
        <v>50.5</v>
      </c>
      <c r="AD114">
        <v>51.82</v>
      </c>
      <c r="AE114">
        <v>53.07</v>
      </c>
      <c r="AF114">
        <v>55.95</v>
      </c>
      <c r="AG114">
        <v>57.77</v>
      </c>
      <c r="AH114">
        <v>58.6</v>
      </c>
      <c r="AI114">
        <v>62.12</v>
      </c>
      <c r="AJ114">
        <v>64.680000000000007</v>
      </c>
      <c r="AK114">
        <v>65.400000000000006</v>
      </c>
      <c r="AL114">
        <v>67.77</v>
      </c>
      <c r="AM114">
        <v>69.180000000000007</v>
      </c>
      <c r="AN114">
        <v>69.95</v>
      </c>
      <c r="AO114">
        <v>73.37</v>
      </c>
      <c r="AP114">
        <v>75.260000000000005</v>
      </c>
      <c r="AQ114">
        <v>80.16</v>
      </c>
      <c r="AR114">
        <v>83.17</v>
      </c>
      <c r="AS114">
        <v>95.61</v>
      </c>
      <c r="AT114">
        <v>100</v>
      </c>
    </row>
    <row r="115" spans="26:46">
      <c r="Z115">
        <v>11.33</v>
      </c>
      <c r="AA115">
        <v>44.24</v>
      </c>
      <c r="AB115">
        <v>46.32</v>
      </c>
      <c r="AC115">
        <v>50.51</v>
      </c>
      <c r="AD115">
        <v>51.8</v>
      </c>
      <c r="AE115">
        <v>53.02</v>
      </c>
      <c r="AF115">
        <v>55.93</v>
      </c>
      <c r="AG115">
        <v>57.72</v>
      </c>
      <c r="AH115">
        <v>58.52</v>
      </c>
      <c r="AI115">
        <v>62.08</v>
      </c>
      <c r="AJ115">
        <v>64.66</v>
      </c>
      <c r="AK115">
        <v>65.37</v>
      </c>
      <c r="AL115">
        <v>67.760000000000005</v>
      </c>
      <c r="AM115">
        <v>69.16</v>
      </c>
      <c r="AN115">
        <v>69.91</v>
      </c>
      <c r="AO115">
        <v>73.400000000000006</v>
      </c>
      <c r="AP115">
        <v>75.28</v>
      </c>
      <c r="AQ115">
        <v>80.239999999999995</v>
      </c>
      <c r="AR115">
        <v>83.25</v>
      </c>
      <c r="AS115">
        <v>95.85</v>
      </c>
      <c r="AT115">
        <v>100</v>
      </c>
    </row>
    <row r="116" spans="26:46">
      <c r="Z116">
        <v>11.42</v>
      </c>
      <c r="AA116">
        <v>44.29</v>
      </c>
      <c r="AB116">
        <v>46.33</v>
      </c>
      <c r="AC116">
        <v>50.52</v>
      </c>
      <c r="AD116">
        <v>51.78</v>
      </c>
      <c r="AE116">
        <v>52.98</v>
      </c>
      <c r="AF116">
        <v>55.9</v>
      </c>
      <c r="AG116">
        <v>57.66</v>
      </c>
      <c r="AH116">
        <v>58.45</v>
      </c>
      <c r="AI116">
        <v>62.03</v>
      </c>
      <c r="AJ116">
        <v>64.64</v>
      </c>
      <c r="AK116">
        <v>65.34</v>
      </c>
      <c r="AL116">
        <v>67.75</v>
      </c>
      <c r="AM116">
        <v>69.13</v>
      </c>
      <c r="AN116">
        <v>69.88</v>
      </c>
      <c r="AO116">
        <v>73.430000000000007</v>
      </c>
      <c r="AP116">
        <v>75.290000000000006</v>
      </c>
      <c r="AQ116">
        <v>80.319999999999993</v>
      </c>
      <c r="AR116">
        <v>83.33</v>
      </c>
      <c r="AS116">
        <v>96.08</v>
      </c>
      <c r="AT116">
        <v>100</v>
      </c>
    </row>
    <row r="117" spans="26:46">
      <c r="Z117">
        <v>11.5</v>
      </c>
      <c r="AA117">
        <v>44.34</v>
      </c>
      <c r="AB117">
        <v>46.34</v>
      </c>
      <c r="AC117">
        <v>50.52</v>
      </c>
      <c r="AD117">
        <v>51.75</v>
      </c>
      <c r="AE117">
        <v>52.93</v>
      </c>
      <c r="AF117">
        <v>55.88</v>
      </c>
      <c r="AG117">
        <v>57.6</v>
      </c>
      <c r="AH117">
        <v>58.36</v>
      </c>
      <c r="AI117">
        <v>61.98</v>
      </c>
      <c r="AJ117">
        <v>64.62</v>
      </c>
      <c r="AK117">
        <v>65.31</v>
      </c>
      <c r="AL117">
        <v>67.739999999999995</v>
      </c>
      <c r="AM117">
        <v>69.11</v>
      </c>
      <c r="AN117">
        <v>69.84</v>
      </c>
      <c r="AO117">
        <v>73.45</v>
      </c>
      <c r="AP117">
        <v>75.31</v>
      </c>
      <c r="AQ117">
        <v>80.39</v>
      </c>
      <c r="AR117">
        <v>83.41</v>
      </c>
      <c r="AS117">
        <v>96.32</v>
      </c>
      <c r="AT117">
        <v>100</v>
      </c>
    </row>
    <row r="118" spans="26:46">
      <c r="Z118">
        <v>11.58</v>
      </c>
      <c r="AA118">
        <v>44.39</v>
      </c>
      <c r="AB118">
        <v>46.34</v>
      </c>
      <c r="AC118">
        <v>50.53</v>
      </c>
      <c r="AD118">
        <v>51.72</v>
      </c>
      <c r="AE118">
        <v>52.87</v>
      </c>
      <c r="AF118">
        <v>55.85</v>
      </c>
      <c r="AG118">
        <v>57.54</v>
      </c>
      <c r="AH118">
        <v>58.28</v>
      </c>
      <c r="AI118">
        <v>61.92</v>
      </c>
      <c r="AJ118">
        <v>64.599999999999994</v>
      </c>
      <c r="AK118">
        <v>65.27</v>
      </c>
      <c r="AL118">
        <v>67.72</v>
      </c>
      <c r="AM118">
        <v>69.069999999999993</v>
      </c>
      <c r="AN118">
        <v>69.8</v>
      </c>
      <c r="AO118">
        <v>73.48</v>
      </c>
      <c r="AP118">
        <v>75.319999999999993</v>
      </c>
      <c r="AQ118">
        <v>80.47</v>
      </c>
      <c r="AR118">
        <v>83.48</v>
      </c>
      <c r="AS118">
        <v>96.55</v>
      </c>
      <c r="AT118">
        <v>100</v>
      </c>
    </row>
    <row r="119" spans="26:46">
      <c r="Z119">
        <v>11.67</v>
      </c>
      <c r="AA119">
        <v>44.44</v>
      </c>
      <c r="AB119">
        <v>46.35</v>
      </c>
      <c r="AC119">
        <v>50.53</v>
      </c>
      <c r="AD119">
        <v>51.7</v>
      </c>
      <c r="AE119">
        <v>52.82</v>
      </c>
      <c r="AF119">
        <v>55.82</v>
      </c>
      <c r="AG119">
        <v>57.47</v>
      </c>
      <c r="AH119">
        <v>58.19</v>
      </c>
      <c r="AI119">
        <v>61.87</v>
      </c>
      <c r="AJ119">
        <v>64.58</v>
      </c>
      <c r="AK119">
        <v>65.23</v>
      </c>
      <c r="AL119">
        <v>67.7</v>
      </c>
      <c r="AM119">
        <v>69.040000000000006</v>
      </c>
      <c r="AN119">
        <v>69.75</v>
      </c>
      <c r="AO119">
        <v>73.5</v>
      </c>
      <c r="AP119">
        <v>75.33</v>
      </c>
      <c r="AQ119">
        <v>80.540000000000006</v>
      </c>
      <c r="AR119">
        <v>83.55</v>
      </c>
      <c r="AS119">
        <v>96.79</v>
      </c>
      <c r="AT119">
        <v>100</v>
      </c>
    </row>
    <row r="120" spans="26:46">
      <c r="Z120">
        <v>11.75</v>
      </c>
      <c r="AA120">
        <v>44.49</v>
      </c>
      <c r="AB120">
        <v>46.35</v>
      </c>
      <c r="AC120">
        <v>50.53</v>
      </c>
      <c r="AD120">
        <v>51.66</v>
      </c>
      <c r="AE120">
        <v>52.76</v>
      </c>
      <c r="AF120">
        <v>55.79</v>
      </c>
      <c r="AG120">
        <v>57.4</v>
      </c>
      <c r="AH120">
        <v>58.1</v>
      </c>
      <c r="AI120">
        <v>61.81</v>
      </c>
      <c r="AJ120">
        <v>64.55</v>
      </c>
      <c r="AK120">
        <v>65.19</v>
      </c>
      <c r="AL120">
        <v>67.680000000000007</v>
      </c>
      <c r="AM120">
        <v>69</v>
      </c>
      <c r="AN120">
        <v>69.7</v>
      </c>
      <c r="AO120">
        <v>73.510000000000005</v>
      </c>
      <c r="AP120">
        <v>75.33</v>
      </c>
      <c r="AQ120">
        <v>80.599999999999994</v>
      </c>
      <c r="AR120">
        <v>83.61</v>
      </c>
      <c r="AS120">
        <v>97.02</v>
      </c>
      <c r="AT120">
        <v>100</v>
      </c>
    </row>
    <row r="121" spans="26:46">
      <c r="Z121">
        <v>11.83</v>
      </c>
      <c r="AA121">
        <v>44.53</v>
      </c>
      <c r="AB121">
        <v>46.36</v>
      </c>
      <c r="AC121">
        <v>50.53</v>
      </c>
      <c r="AD121">
        <v>51.63</v>
      </c>
      <c r="AE121">
        <v>52.7</v>
      </c>
      <c r="AF121">
        <v>55.76</v>
      </c>
      <c r="AG121">
        <v>57.33</v>
      </c>
      <c r="AH121">
        <v>58.01</v>
      </c>
      <c r="AI121">
        <v>61.74</v>
      </c>
      <c r="AJ121">
        <v>64.52</v>
      </c>
      <c r="AK121">
        <v>65.150000000000006</v>
      </c>
      <c r="AL121">
        <v>67.66</v>
      </c>
      <c r="AM121">
        <v>68.959999999999994</v>
      </c>
      <c r="AN121">
        <v>69.650000000000006</v>
      </c>
      <c r="AO121">
        <v>73.53</v>
      </c>
      <c r="AP121">
        <v>75.33</v>
      </c>
      <c r="AQ121">
        <v>80.67</v>
      </c>
      <c r="AR121">
        <v>83.68</v>
      </c>
      <c r="AS121">
        <v>97.25</v>
      </c>
      <c r="AT121">
        <v>100</v>
      </c>
    </row>
    <row r="122" spans="26:46">
      <c r="Z122">
        <v>11.92</v>
      </c>
      <c r="AA122">
        <v>44.58</v>
      </c>
      <c r="AB122">
        <v>46.36</v>
      </c>
      <c r="AC122">
        <v>50.52</v>
      </c>
      <c r="AD122">
        <v>51.6</v>
      </c>
      <c r="AE122">
        <v>52.64</v>
      </c>
      <c r="AF122">
        <v>55.72</v>
      </c>
      <c r="AG122">
        <v>57.25</v>
      </c>
      <c r="AH122">
        <v>57.91</v>
      </c>
      <c r="AI122">
        <v>61.68</v>
      </c>
      <c r="AJ122">
        <v>64.489999999999995</v>
      </c>
      <c r="AK122">
        <v>65.099999999999994</v>
      </c>
      <c r="AL122">
        <v>67.63</v>
      </c>
      <c r="AM122">
        <v>68.92</v>
      </c>
      <c r="AN122">
        <v>69.59</v>
      </c>
      <c r="AO122">
        <v>73.540000000000006</v>
      </c>
      <c r="AP122">
        <v>75.33</v>
      </c>
      <c r="AQ122">
        <v>80.73</v>
      </c>
      <c r="AR122">
        <v>83.74</v>
      </c>
      <c r="AS122">
        <v>97.47</v>
      </c>
      <c r="AT122">
        <v>100</v>
      </c>
    </row>
    <row r="123" spans="26:46">
      <c r="Z123">
        <v>12</v>
      </c>
      <c r="AA123">
        <v>44.63</v>
      </c>
      <c r="AB123">
        <v>46.36</v>
      </c>
      <c r="AC123">
        <v>50.52</v>
      </c>
      <c r="AD123">
        <v>51.56</v>
      </c>
      <c r="AE123">
        <v>52.57</v>
      </c>
      <c r="AF123">
        <v>55.68</v>
      </c>
      <c r="AG123">
        <v>57.17</v>
      </c>
      <c r="AH123">
        <v>57.81</v>
      </c>
      <c r="AI123">
        <v>61.61</v>
      </c>
      <c r="AJ123">
        <v>64.45</v>
      </c>
      <c r="AK123">
        <v>65.05</v>
      </c>
      <c r="AL123">
        <v>67.599999999999994</v>
      </c>
      <c r="AM123">
        <v>68.88</v>
      </c>
      <c r="AN123">
        <v>69.53</v>
      </c>
      <c r="AO123">
        <v>73.55</v>
      </c>
      <c r="AP123">
        <v>75.33</v>
      </c>
      <c r="AQ123">
        <v>80.790000000000006</v>
      </c>
      <c r="AR123">
        <v>83.8</v>
      </c>
      <c r="AS123">
        <v>97.7</v>
      </c>
      <c r="AT123">
        <v>100</v>
      </c>
    </row>
  </sheetData>
  <mergeCells count="1">
    <mergeCell ref="B1:U1"/>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36"/>
  <dimension ref="A1:AU123"/>
  <sheetViews>
    <sheetView topLeftCell="AH106" workbookViewId="0">
      <selection activeCell="AU116" sqref="AU116:AU123"/>
    </sheetView>
  </sheetViews>
  <sheetFormatPr baseColWidth="10" defaultColWidth="11" defaultRowHeight="16"/>
  <cols>
    <col min="2" max="22" width="5.1640625" customWidth="1"/>
  </cols>
  <sheetData>
    <row r="1" spans="1:47" ht="25" thickBot="1">
      <c r="A1" s="23" t="s">
        <v>85</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25</v>
      </c>
      <c r="C3" s="8">
        <v>27.3</v>
      </c>
      <c r="D3" s="7">
        <v>29.9</v>
      </c>
      <c r="E3" s="8">
        <v>30.7</v>
      </c>
      <c r="F3" s="7">
        <v>35.9</v>
      </c>
      <c r="G3" s="8">
        <v>38.200000000000003</v>
      </c>
      <c r="H3" s="7">
        <v>39.700000000000003</v>
      </c>
      <c r="I3" s="8">
        <v>41.4</v>
      </c>
      <c r="J3" s="7">
        <v>41.9</v>
      </c>
      <c r="K3" s="8">
        <v>42.4</v>
      </c>
      <c r="L3" s="7">
        <v>42.9</v>
      </c>
      <c r="M3" s="8">
        <v>43</v>
      </c>
      <c r="N3" s="7">
        <v>43.3</v>
      </c>
      <c r="O3" s="8">
        <v>43.4</v>
      </c>
      <c r="P3" s="7">
        <v>44.2</v>
      </c>
      <c r="Q3" s="8">
        <v>45.6</v>
      </c>
      <c r="R3" s="7">
        <v>45.9</v>
      </c>
      <c r="S3" s="8">
        <v>47.6</v>
      </c>
      <c r="T3" s="7">
        <v>49</v>
      </c>
      <c r="U3" s="8">
        <v>51.1</v>
      </c>
      <c r="V3" s="9">
        <v>51.2</v>
      </c>
      <c r="Z3">
        <v>2</v>
      </c>
      <c r="AA3">
        <v>25.01</v>
      </c>
      <c r="AB3">
        <v>28.43</v>
      </c>
      <c r="AC3">
        <v>32.36</v>
      </c>
      <c r="AD3">
        <v>33.68</v>
      </c>
      <c r="AE3">
        <v>38.020000000000003</v>
      </c>
      <c r="AF3">
        <v>40.01</v>
      </c>
      <c r="AG3">
        <v>41.71</v>
      </c>
      <c r="AH3">
        <v>43.75</v>
      </c>
      <c r="AI3">
        <v>44.54</v>
      </c>
      <c r="AJ3">
        <v>45.25</v>
      </c>
      <c r="AK3">
        <v>45.7</v>
      </c>
      <c r="AL3">
        <v>45.94</v>
      </c>
      <c r="AM3">
        <v>46.45</v>
      </c>
      <c r="AN3">
        <v>46.85</v>
      </c>
      <c r="AO3">
        <v>48.08</v>
      </c>
      <c r="AP3">
        <v>49.44</v>
      </c>
      <c r="AQ3">
        <v>49.97</v>
      </c>
      <c r="AR3">
        <v>53.39</v>
      </c>
      <c r="AS3">
        <v>54.14</v>
      </c>
      <c r="AT3">
        <v>57.89</v>
      </c>
      <c r="AU3">
        <v>58.34</v>
      </c>
    </row>
    <row r="4" spans="1:47">
      <c r="A4" s="6" t="s">
        <v>22</v>
      </c>
      <c r="B4" s="7">
        <v>24.9</v>
      </c>
      <c r="C4" s="8">
        <v>27.5</v>
      </c>
      <c r="D4" s="7">
        <v>30.4</v>
      </c>
      <c r="E4" s="8">
        <v>31.2</v>
      </c>
      <c r="F4" s="7">
        <v>36.299999999999997</v>
      </c>
      <c r="G4" s="8">
        <v>38.5</v>
      </c>
      <c r="H4" s="7">
        <v>40.1</v>
      </c>
      <c r="I4" s="8">
        <v>41.9</v>
      </c>
      <c r="J4" s="7">
        <v>42.4</v>
      </c>
      <c r="K4" s="8">
        <v>43</v>
      </c>
      <c r="L4" s="7">
        <v>43.4</v>
      </c>
      <c r="M4" s="8">
        <v>43.5</v>
      </c>
      <c r="N4" s="7">
        <v>43.9</v>
      </c>
      <c r="O4" s="8">
        <v>44.1</v>
      </c>
      <c r="P4" s="7">
        <v>45</v>
      </c>
      <c r="Q4" s="8">
        <v>46.4</v>
      </c>
      <c r="R4" s="7">
        <v>46.7</v>
      </c>
      <c r="S4" s="8">
        <v>48.8</v>
      </c>
      <c r="T4" s="7">
        <v>50</v>
      </c>
      <c r="U4" s="8">
        <v>52.5</v>
      </c>
      <c r="V4" s="9">
        <v>52.7</v>
      </c>
      <c r="Z4">
        <v>2.08</v>
      </c>
      <c r="AA4">
        <v>25.05</v>
      </c>
      <c r="AB4">
        <v>28.52</v>
      </c>
      <c r="AC4">
        <v>32.51</v>
      </c>
      <c r="AD4">
        <v>33.86</v>
      </c>
      <c r="AE4">
        <v>38.15</v>
      </c>
      <c r="AF4">
        <v>40.119999999999997</v>
      </c>
      <c r="AG4">
        <v>41.83</v>
      </c>
      <c r="AH4">
        <v>43.89</v>
      </c>
      <c r="AI4">
        <v>44.69</v>
      </c>
      <c r="AJ4">
        <v>45.4</v>
      </c>
      <c r="AK4">
        <v>45.86</v>
      </c>
      <c r="AL4">
        <v>46.11</v>
      </c>
      <c r="AM4">
        <v>46.63</v>
      </c>
      <c r="AN4">
        <v>47.04</v>
      </c>
      <c r="AO4">
        <v>48.29</v>
      </c>
      <c r="AP4">
        <v>49.64</v>
      </c>
      <c r="AQ4">
        <v>50.19</v>
      </c>
      <c r="AR4">
        <v>53.67</v>
      </c>
      <c r="AS4">
        <v>54.41</v>
      </c>
      <c r="AT4">
        <v>58.24</v>
      </c>
      <c r="AU4">
        <v>58.71</v>
      </c>
    </row>
    <row r="5" spans="1:47">
      <c r="A5" s="6" t="s">
        <v>23</v>
      </c>
      <c r="B5" s="7">
        <v>24.9</v>
      </c>
      <c r="C5" s="8">
        <v>27.6</v>
      </c>
      <c r="D5" s="7">
        <v>30.8</v>
      </c>
      <c r="E5" s="8">
        <v>31.8</v>
      </c>
      <c r="F5" s="7">
        <v>36.700000000000003</v>
      </c>
      <c r="G5" s="8">
        <v>38.9</v>
      </c>
      <c r="H5" s="7">
        <v>40.5</v>
      </c>
      <c r="I5" s="8">
        <v>42.3</v>
      </c>
      <c r="J5" s="7">
        <v>42.9</v>
      </c>
      <c r="K5" s="8">
        <v>43.5</v>
      </c>
      <c r="L5" s="7">
        <v>44</v>
      </c>
      <c r="M5" s="8">
        <v>44.1</v>
      </c>
      <c r="N5" s="7">
        <v>44.5</v>
      </c>
      <c r="O5" s="8">
        <v>44.8</v>
      </c>
      <c r="P5" s="7">
        <v>45.7</v>
      </c>
      <c r="Q5" s="8">
        <v>47.1</v>
      </c>
      <c r="R5" s="7">
        <v>47.5</v>
      </c>
      <c r="S5" s="8">
        <v>50</v>
      </c>
      <c r="T5" s="7">
        <v>51</v>
      </c>
      <c r="U5" s="8">
        <v>53.8</v>
      </c>
      <c r="V5" s="9">
        <v>54.1</v>
      </c>
      <c r="Z5">
        <v>2.17</v>
      </c>
      <c r="AA5">
        <v>25.09</v>
      </c>
      <c r="AB5">
        <v>28.61</v>
      </c>
      <c r="AC5">
        <v>32.659999999999997</v>
      </c>
      <c r="AD5">
        <v>34.04</v>
      </c>
      <c r="AE5">
        <v>38.28</v>
      </c>
      <c r="AF5">
        <v>40.24</v>
      </c>
      <c r="AG5">
        <v>41.95</v>
      </c>
      <c r="AH5">
        <v>44.02</v>
      </c>
      <c r="AI5">
        <v>44.84</v>
      </c>
      <c r="AJ5">
        <v>45.56</v>
      </c>
      <c r="AK5">
        <v>46.02</v>
      </c>
      <c r="AL5">
        <v>46.27</v>
      </c>
      <c r="AM5">
        <v>46.81</v>
      </c>
      <c r="AN5">
        <v>47.23</v>
      </c>
      <c r="AO5">
        <v>48.5</v>
      </c>
      <c r="AP5">
        <v>49.85</v>
      </c>
      <c r="AQ5">
        <v>50.41</v>
      </c>
      <c r="AR5">
        <v>53.95</v>
      </c>
      <c r="AS5">
        <v>54.69</v>
      </c>
      <c r="AT5">
        <v>58.59</v>
      </c>
      <c r="AU5">
        <v>59.08</v>
      </c>
    </row>
    <row r="6" spans="1:47" ht="17" thickBot="1">
      <c r="A6" s="10" t="s">
        <v>24</v>
      </c>
      <c r="B6" s="11">
        <v>24.9</v>
      </c>
      <c r="C6" s="12">
        <v>27.9</v>
      </c>
      <c r="D6" s="11">
        <v>31.3</v>
      </c>
      <c r="E6" s="12">
        <v>32.4</v>
      </c>
      <c r="F6" s="11">
        <v>37.1</v>
      </c>
      <c r="G6" s="12">
        <v>39.200000000000003</v>
      </c>
      <c r="H6" s="11">
        <v>40.799999999999997</v>
      </c>
      <c r="I6" s="12">
        <v>42.7</v>
      </c>
      <c r="J6" s="11">
        <v>43.4</v>
      </c>
      <c r="K6" s="12">
        <v>44.1</v>
      </c>
      <c r="L6" s="11">
        <v>44.5</v>
      </c>
      <c r="M6" s="12">
        <v>44.7</v>
      </c>
      <c r="N6" s="11">
        <v>45.1</v>
      </c>
      <c r="O6" s="12">
        <v>45.4</v>
      </c>
      <c r="P6" s="11">
        <v>46.5</v>
      </c>
      <c r="Q6" s="12">
        <v>47.9</v>
      </c>
      <c r="R6" s="11">
        <v>48.3</v>
      </c>
      <c r="S6" s="12">
        <v>51.1</v>
      </c>
      <c r="T6" s="11">
        <v>52</v>
      </c>
      <c r="U6" s="12">
        <v>55.1</v>
      </c>
      <c r="V6" s="13">
        <v>55.4</v>
      </c>
      <c r="Z6">
        <v>2.25</v>
      </c>
      <c r="AA6">
        <v>25.13</v>
      </c>
      <c r="AB6">
        <v>28.7</v>
      </c>
      <c r="AC6">
        <v>32.82</v>
      </c>
      <c r="AD6">
        <v>34.22</v>
      </c>
      <c r="AE6">
        <v>38.409999999999997</v>
      </c>
      <c r="AF6">
        <v>40.35</v>
      </c>
      <c r="AG6">
        <v>42.07</v>
      </c>
      <c r="AH6">
        <v>44.16</v>
      </c>
      <c r="AI6">
        <v>44.99</v>
      </c>
      <c r="AJ6">
        <v>45.72</v>
      </c>
      <c r="AK6">
        <v>46.18</v>
      </c>
      <c r="AL6">
        <v>46.44</v>
      </c>
      <c r="AM6">
        <v>46.99</v>
      </c>
      <c r="AN6">
        <v>47.42</v>
      </c>
      <c r="AO6">
        <v>48.71</v>
      </c>
      <c r="AP6">
        <v>50.05</v>
      </c>
      <c r="AQ6">
        <v>50.63</v>
      </c>
      <c r="AR6">
        <v>54.23</v>
      </c>
      <c r="AS6">
        <v>54.96</v>
      </c>
      <c r="AT6">
        <v>58.94</v>
      </c>
      <c r="AU6">
        <v>59.44</v>
      </c>
    </row>
    <row r="7" spans="1:47">
      <c r="A7" s="6" t="s">
        <v>25</v>
      </c>
      <c r="B7" s="7">
        <v>24.9</v>
      </c>
      <c r="C7" s="8">
        <v>28.1</v>
      </c>
      <c r="D7" s="7">
        <v>31.8</v>
      </c>
      <c r="E7" s="8">
        <v>33</v>
      </c>
      <c r="F7" s="7">
        <v>37.5</v>
      </c>
      <c r="G7" s="8">
        <v>39.6</v>
      </c>
      <c r="H7" s="7">
        <v>41.2</v>
      </c>
      <c r="I7" s="8">
        <v>43.2</v>
      </c>
      <c r="J7" s="7">
        <v>43.9</v>
      </c>
      <c r="K7" s="8">
        <v>44.6</v>
      </c>
      <c r="L7" s="7">
        <v>45</v>
      </c>
      <c r="M7" s="8">
        <v>45.2</v>
      </c>
      <c r="N7" s="7">
        <v>45.7</v>
      </c>
      <c r="O7" s="8">
        <v>46.1</v>
      </c>
      <c r="P7" s="7">
        <v>47.2</v>
      </c>
      <c r="Q7" s="8">
        <v>48.6</v>
      </c>
      <c r="R7" s="7">
        <v>49.1</v>
      </c>
      <c r="S7" s="8">
        <v>52.2</v>
      </c>
      <c r="T7" s="7">
        <v>53</v>
      </c>
      <c r="U7" s="8">
        <v>56.4</v>
      </c>
      <c r="V7" s="9">
        <v>56.8</v>
      </c>
      <c r="Z7">
        <v>2.33</v>
      </c>
      <c r="AA7">
        <v>25.18</v>
      </c>
      <c r="AB7">
        <v>28.79</v>
      </c>
      <c r="AC7">
        <v>32.97</v>
      </c>
      <c r="AD7">
        <v>34.4</v>
      </c>
      <c r="AE7">
        <v>38.549999999999997</v>
      </c>
      <c r="AF7">
        <v>40.46</v>
      </c>
      <c r="AG7">
        <v>42.2</v>
      </c>
      <c r="AH7">
        <v>44.3</v>
      </c>
      <c r="AI7">
        <v>45.14</v>
      </c>
      <c r="AJ7">
        <v>45.87</v>
      </c>
      <c r="AK7">
        <v>46.34</v>
      </c>
      <c r="AL7">
        <v>46.61</v>
      </c>
      <c r="AM7">
        <v>47.17</v>
      </c>
      <c r="AN7">
        <v>47.61</v>
      </c>
      <c r="AO7">
        <v>48.92</v>
      </c>
      <c r="AP7">
        <v>50.25</v>
      </c>
      <c r="AQ7">
        <v>50.85</v>
      </c>
      <c r="AR7">
        <v>54.5</v>
      </c>
      <c r="AS7">
        <v>55.23</v>
      </c>
      <c r="AT7">
        <v>59.28</v>
      </c>
      <c r="AU7">
        <v>59.81</v>
      </c>
    </row>
    <row r="8" spans="1:47">
      <c r="A8" s="6" t="s">
        <v>22</v>
      </c>
      <c r="B8" s="7">
        <v>25</v>
      </c>
      <c r="C8" s="8">
        <v>28.4</v>
      </c>
      <c r="D8" s="7">
        <v>32.299999999999997</v>
      </c>
      <c r="E8" s="8">
        <v>33.6</v>
      </c>
      <c r="F8" s="7">
        <v>37.9</v>
      </c>
      <c r="G8" s="8">
        <v>39.9</v>
      </c>
      <c r="H8" s="7">
        <v>41.6</v>
      </c>
      <c r="I8" s="8">
        <v>43.7</v>
      </c>
      <c r="J8" s="7">
        <v>44.4</v>
      </c>
      <c r="K8" s="8">
        <v>45.1</v>
      </c>
      <c r="L8" s="7">
        <v>45.6</v>
      </c>
      <c r="M8" s="8">
        <v>45.8</v>
      </c>
      <c r="N8" s="7">
        <v>46.3</v>
      </c>
      <c r="O8" s="8">
        <v>46.7</v>
      </c>
      <c r="P8" s="7">
        <v>47.9</v>
      </c>
      <c r="Q8" s="8">
        <v>49.3</v>
      </c>
      <c r="R8" s="7">
        <v>49.8</v>
      </c>
      <c r="S8" s="8">
        <v>53.2</v>
      </c>
      <c r="T8" s="7">
        <v>53.9</v>
      </c>
      <c r="U8" s="8">
        <v>57.6</v>
      </c>
      <c r="V8" s="9">
        <v>58.1</v>
      </c>
      <c r="Z8">
        <v>2.42</v>
      </c>
      <c r="AA8">
        <v>25.23</v>
      </c>
      <c r="AB8">
        <v>28.89</v>
      </c>
      <c r="AC8">
        <v>33.130000000000003</v>
      </c>
      <c r="AD8">
        <v>34.58</v>
      </c>
      <c r="AE8">
        <v>38.68</v>
      </c>
      <c r="AF8">
        <v>40.58</v>
      </c>
      <c r="AG8">
        <v>42.32</v>
      </c>
      <c r="AH8">
        <v>44.43</v>
      </c>
      <c r="AI8">
        <v>45.29</v>
      </c>
      <c r="AJ8">
        <v>46.03</v>
      </c>
      <c r="AK8">
        <v>46.5</v>
      </c>
      <c r="AL8">
        <v>46.78</v>
      </c>
      <c r="AM8">
        <v>47.35</v>
      </c>
      <c r="AN8">
        <v>47.8</v>
      </c>
      <c r="AO8">
        <v>49.13</v>
      </c>
      <c r="AP8">
        <v>50.45</v>
      </c>
      <c r="AQ8">
        <v>51.07</v>
      </c>
      <c r="AR8">
        <v>54.77</v>
      </c>
      <c r="AS8">
        <v>55.5</v>
      </c>
      <c r="AT8">
        <v>59.62</v>
      </c>
      <c r="AU8">
        <v>60.17</v>
      </c>
    </row>
    <row r="9" spans="1:47">
      <c r="A9" s="6" t="s">
        <v>23</v>
      </c>
      <c r="B9" s="7">
        <v>25.1</v>
      </c>
      <c r="C9" s="8">
        <v>28.7</v>
      </c>
      <c r="D9" s="7">
        <v>32.799999999999997</v>
      </c>
      <c r="E9" s="8">
        <v>34.200000000000003</v>
      </c>
      <c r="F9" s="7">
        <v>38.4</v>
      </c>
      <c r="G9" s="8">
        <v>40.299999999999997</v>
      </c>
      <c r="H9" s="7">
        <v>42</v>
      </c>
      <c r="I9" s="8">
        <v>44.1</v>
      </c>
      <c r="J9" s="7">
        <v>44.9</v>
      </c>
      <c r="K9" s="8">
        <v>45.7</v>
      </c>
      <c r="L9" s="7">
        <v>46.1</v>
      </c>
      <c r="M9" s="8">
        <v>46.4</v>
      </c>
      <c r="N9" s="7">
        <v>46.9</v>
      </c>
      <c r="O9" s="8">
        <v>47.4</v>
      </c>
      <c r="P9" s="7">
        <v>48.6</v>
      </c>
      <c r="Q9" s="8">
        <v>50</v>
      </c>
      <c r="R9" s="7">
        <v>50.6</v>
      </c>
      <c r="S9" s="8">
        <v>54.1</v>
      </c>
      <c r="T9" s="7">
        <v>54.9</v>
      </c>
      <c r="U9" s="8">
        <v>58.8</v>
      </c>
      <c r="V9" s="9">
        <v>59.3</v>
      </c>
      <c r="Z9">
        <v>2.5</v>
      </c>
      <c r="AA9">
        <v>25.28</v>
      </c>
      <c r="AB9">
        <v>28.99</v>
      </c>
      <c r="AC9">
        <v>33.28</v>
      </c>
      <c r="AD9">
        <v>34.76</v>
      </c>
      <c r="AE9">
        <v>38.82</v>
      </c>
      <c r="AF9">
        <v>40.69</v>
      </c>
      <c r="AG9">
        <v>42.44</v>
      </c>
      <c r="AH9">
        <v>44.57</v>
      </c>
      <c r="AI9">
        <v>45.44</v>
      </c>
      <c r="AJ9">
        <v>46.19</v>
      </c>
      <c r="AK9">
        <v>46.65</v>
      </c>
      <c r="AL9">
        <v>46.95</v>
      </c>
      <c r="AM9">
        <v>47.52</v>
      </c>
      <c r="AN9">
        <v>48</v>
      </c>
      <c r="AO9">
        <v>49.33</v>
      </c>
      <c r="AP9">
        <v>50.65</v>
      </c>
      <c r="AQ9">
        <v>51.28</v>
      </c>
      <c r="AR9">
        <v>55.03</v>
      </c>
      <c r="AS9">
        <v>55.77</v>
      </c>
      <c r="AT9">
        <v>59.95</v>
      </c>
      <c r="AU9">
        <v>60.52</v>
      </c>
    </row>
    <row r="10" spans="1:47" ht="17" thickBot="1">
      <c r="A10" s="10" t="s">
        <v>24</v>
      </c>
      <c r="B10" s="11">
        <v>25.3</v>
      </c>
      <c r="C10" s="12">
        <v>29</v>
      </c>
      <c r="D10" s="11">
        <v>33.299999999999997</v>
      </c>
      <c r="E10" s="12">
        <v>34.799999999999997</v>
      </c>
      <c r="F10" s="11">
        <v>38.799999999999997</v>
      </c>
      <c r="G10" s="12">
        <v>40.700000000000003</v>
      </c>
      <c r="H10" s="11">
        <v>42.4</v>
      </c>
      <c r="I10" s="12">
        <v>44.6</v>
      </c>
      <c r="J10" s="11">
        <v>45.5</v>
      </c>
      <c r="K10" s="12">
        <v>46.2</v>
      </c>
      <c r="L10" s="11">
        <v>46.7</v>
      </c>
      <c r="M10" s="12">
        <v>47</v>
      </c>
      <c r="N10" s="11">
        <v>47.5</v>
      </c>
      <c r="O10" s="12">
        <v>48</v>
      </c>
      <c r="P10" s="11">
        <v>49.3</v>
      </c>
      <c r="Q10" s="12">
        <v>50.7</v>
      </c>
      <c r="R10" s="11">
        <v>51.3</v>
      </c>
      <c r="S10" s="12">
        <v>55.1</v>
      </c>
      <c r="T10" s="11">
        <v>55.8</v>
      </c>
      <c r="U10" s="12">
        <v>60</v>
      </c>
      <c r="V10" s="13">
        <v>60.5</v>
      </c>
      <c r="Z10">
        <v>2.58</v>
      </c>
      <c r="AA10">
        <v>25.34</v>
      </c>
      <c r="AB10">
        <v>29.09</v>
      </c>
      <c r="AC10">
        <v>33.44</v>
      </c>
      <c r="AD10">
        <v>34.94</v>
      </c>
      <c r="AE10">
        <v>38.950000000000003</v>
      </c>
      <c r="AF10">
        <v>40.81</v>
      </c>
      <c r="AG10">
        <v>42.56</v>
      </c>
      <c r="AH10">
        <v>44.71</v>
      </c>
      <c r="AI10">
        <v>45.59</v>
      </c>
      <c r="AJ10">
        <v>46.35</v>
      </c>
      <c r="AK10">
        <v>46.81</v>
      </c>
      <c r="AL10">
        <v>47.11</v>
      </c>
      <c r="AM10">
        <v>47.7</v>
      </c>
      <c r="AN10">
        <v>48.19</v>
      </c>
      <c r="AO10">
        <v>49.54</v>
      </c>
      <c r="AP10">
        <v>50.85</v>
      </c>
      <c r="AQ10">
        <v>51.49</v>
      </c>
      <c r="AR10">
        <v>55.29</v>
      </c>
      <c r="AS10">
        <v>56.04</v>
      </c>
      <c r="AT10">
        <v>60.28</v>
      </c>
      <c r="AU10">
        <v>60.87</v>
      </c>
    </row>
    <row r="11" spans="1:47">
      <c r="A11" s="6" t="s">
        <v>26</v>
      </c>
      <c r="B11" s="7">
        <v>25.5</v>
      </c>
      <c r="C11" s="8">
        <v>29.4</v>
      </c>
      <c r="D11" s="7">
        <v>33.799999999999997</v>
      </c>
      <c r="E11" s="8">
        <v>35.4</v>
      </c>
      <c r="F11" s="7">
        <v>39.299999999999997</v>
      </c>
      <c r="G11" s="8">
        <v>41.1</v>
      </c>
      <c r="H11" s="7">
        <v>42.9</v>
      </c>
      <c r="I11" s="8">
        <v>45</v>
      </c>
      <c r="J11" s="7">
        <v>46</v>
      </c>
      <c r="K11" s="8">
        <v>46.7</v>
      </c>
      <c r="L11" s="7">
        <v>47.2</v>
      </c>
      <c r="M11" s="8">
        <v>47.5</v>
      </c>
      <c r="N11" s="7">
        <v>48.1</v>
      </c>
      <c r="O11" s="8">
        <v>48.7</v>
      </c>
      <c r="P11" s="7">
        <v>50</v>
      </c>
      <c r="Q11" s="8">
        <v>51.3</v>
      </c>
      <c r="R11" s="7">
        <v>52</v>
      </c>
      <c r="S11" s="8">
        <v>55.9</v>
      </c>
      <c r="T11" s="7">
        <v>56.7</v>
      </c>
      <c r="U11" s="8">
        <v>61.1</v>
      </c>
      <c r="V11" s="9">
        <v>61.7</v>
      </c>
      <c r="Z11">
        <v>2.67</v>
      </c>
      <c r="AA11">
        <v>25.4</v>
      </c>
      <c r="AB11">
        <v>29.2</v>
      </c>
      <c r="AC11">
        <v>33.6</v>
      </c>
      <c r="AD11">
        <v>35.119999999999997</v>
      </c>
      <c r="AE11">
        <v>39.090000000000003</v>
      </c>
      <c r="AF11">
        <v>40.93</v>
      </c>
      <c r="AG11">
        <v>42.69</v>
      </c>
      <c r="AH11">
        <v>44.84</v>
      </c>
      <c r="AI11">
        <v>45.74</v>
      </c>
      <c r="AJ11">
        <v>46.5</v>
      </c>
      <c r="AK11">
        <v>46.97</v>
      </c>
      <c r="AL11">
        <v>47.28</v>
      </c>
      <c r="AM11">
        <v>47.88</v>
      </c>
      <c r="AN11">
        <v>48.38</v>
      </c>
      <c r="AO11">
        <v>49.74</v>
      </c>
      <c r="AP11">
        <v>51.04</v>
      </c>
      <c r="AQ11">
        <v>51.71</v>
      </c>
      <c r="AR11">
        <v>55.55</v>
      </c>
      <c r="AS11">
        <v>56.31</v>
      </c>
      <c r="AT11">
        <v>60.61</v>
      </c>
      <c r="AU11">
        <v>61.23</v>
      </c>
    </row>
    <row r="12" spans="1:47">
      <c r="A12" s="6" t="s">
        <v>22</v>
      </c>
      <c r="B12" s="7">
        <v>25.8</v>
      </c>
      <c r="C12" s="8">
        <v>29.7</v>
      </c>
      <c r="D12" s="7">
        <v>34.4</v>
      </c>
      <c r="E12" s="8">
        <v>36</v>
      </c>
      <c r="F12" s="7">
        <v>39.799999999999997</v>
      </c>
      <c r="G12" s="8">
        <v>41.5</v>
      </c>
      <c r="H12" s="7">
        <v>43.3</v>
      </c>
      <c r="I12" s="8">
        <v>45.5</v>
      </c>
      <c r="J12" s="7">
        <v>46.5</v>
      </c>
      <c r="K12" s="8">
        <v>47.3</v>
      </c>
      <c r="L12" s="7">
        <v>47.7</v>
      </c>
      <c r="M12" s="8">
        <v>48.1</v>
      </c>
      <c r="N12" s="7">
        <v>48.7</v>
      </c>
      <c r="O12" s="8">
        <v>49.3</v>
      </c>
      <c r="P12" s="7">
        <v>50.7</v>
      </c>
      <c r="Q12" s="8">
        <v>52</v>
      </c>
      <c r="R12" s="7">
        <v>52.7</v>
      </c>
      <c r="S12" s="8">
        <v>56.7</v>
      </c>
      <c r="T12" s="7">
        <v>57.6</v>
      </c>
      <c r="U12" s="8">
        <v>62.1</v>
      </c>
      <c r="V12" s="9">
        <v>62.9</v>
      </c>
      <c r="Z12">
        <v>2.75</v>
      </c>
      <c r="AA12">
        <v>25.47</v>
      </c>
      <c r="AB12">
        <v>29.31</v>
      </c>
      <c r="AC12">
        <v>33.76</v>
      </c>
      <c r="AD12">
        <v>35.31</v>
      </c>
      <c r="AE12">
        <v>39.229999999999997</v>
      </c>
      <c r="AF12">
        <v>41.05</v>
      </c>
      <c r="AG12">
        <v>42.81</v>
      </c>
      <c r="AH12">
        <v>44.98</v>
      </c>
      <c r="AI12">
        <v>45.9</v>
      </c>
      <c r="AJ12">
        <v>46.66</v>
      </c>
      <c r="AK12">
        <v>47.13</v>
      </c>
      <c r="AL12">
        <v>47.45</v>
      </c>
      <c r="AM12">
        <v>48.06</v>
      </c>
      <c r="AN12">
        <v>48.56</v>
      </c>
      <c r="AO12">
        <v>49.95</v>
      </c>
      <c r="AP12">
        <v>51.24</v>
      </c>
      <c r="AQ12">
        <v>51.92</v>
      </c>
      <c r="AR12">
        <v>55.8</v>
      </c>
      <c r="AS12">
        <v>56.58</v>
      </c>
      <c r="AT12">
        <v>60.93</v>
      </c>
      <c r="AU12">
        <v>61.57</v>
      </c>
    </row>
    <row r="13" spans="1:47">
      <c r="A13" s="6" t="s">
        <v>23</v>
      </c>
      <c r="B13" s="7">
        <v>26.1</v>
      </c>
      <c r="C13" s="8">
        <v>30.2</v>
      </c>
      <c r="D13" s="7">
        <v>35</v>
      </c>
      <c r="E13" s="8">
        <v>36.700000000000003</v>
      </c>
      <c r="F13" s="7">
        <v>40.299999999999997</v>
      </c>
      <c r="G13" s="8">
        <v>41.9</v>
      </c>
      <c r="H13" s="7">
        <v>43.7</v>
      </c>
      <c r="I13" s="8">
        <v>46</v>
      </c>
      <c r="J13" s="7">
        <v>47</v>
      </c>
      <c r="K13" s="8">
        <v>47.8</v>
      </c>
      <c r="L13" s="7">
        <v>48.3</v>
      </c>
      <c r="M13" s="8">
        <v>48.7</v>
      </c>
      <c r="N13" s="7">
        <v>49.3</v>
      </c>
      <c r="O13" s="8">
        <v>49.9</v>
      </c>
      <c r="P13" s="7">
        <v>51.4</v>
      </c>
      <c r="Q13" s="8">
        <v>52.6</v>
      </c>
      <c r="R13" s="7">
        <v>53.4</v>
      </c>
      <c r="S13" s="8">
        <v>57.5</v>
      </c>
      <c r="T13" s="7">
        <v>58.5</v>
      </c>
      <c r="U13" s="8">
        <v>63.2</v>
      </c>
      <c r="V13" s="9">
        <v>64</v>
      </c>
      <c r="Z13">
        <v>2.83</v>
      </c>
      <c r="AA13">
        <v>25.54</v>
      </c>
      <c r="AB13">
        <v>29.42</v>
      </c>
      <c r="AC13">
        <v>33.92</v>
      </c>
      <c r="AD13">
        <v>35.49</v>
      </c>
      <c r="AE13">
        <v>39.369999999999997</v>
      </c>
      <c r="AF13">
        <v>41.17</v>
      </c>
      <c r="AG13">
        <v>42.94</v>
      </c>
      <c r="AH13">
        <v>45.12</v>
      </c>
      <c r="AI13">
        <v>46.05</v>
      </c>
      <c r="AJ13">
        <v>46.81</v>
      </c>
      <c r="AK13">
        <v>47.29</v>
      </c>
      <c r="AL13">
        <v>47.62</v>
      </c>
      <c r="AM13">
        <v>48.24</v>
      </c>
      <c r="AN13">
        <v>48.75</v>
      </c>
      <c r="AO13">
        <v>50.15</v>
      </c>
      <c r="AP13">
        <v>51.43</v>
      </c>
      <c r="AQ13">
        <v>52.13</v>
      </c>
      <c r="AR13">
        <v>56.04</v>
      </c>
      <c r="AS13">
        <v>56.84</v>
      </c>
      <c r="AT13">
        <v>61.25</v>
      </c>
      <c r="AU13">
        <v>61.92</v>
      </c>
    </row>
    <row r="14" spans="1:47" ht="17" thickBot="1">
      <c r="A14" s="10" t="s">
        <v>24</v>
      </c>
      <c r="B14" s="11">
        <v>26.4</v>
      </c>
      <c r="C14" s="12">
        <v>30.6</v>
      </c>
      <c r="D14" s="11">
        <v>35.5</v>
      </c>
      <c r="E14" s="12">
        <v>37.299999999999997</v>
      </c>
      <c r="F14" s="11">
        <v>40.799999999999997</v>
      </c>
      <c r="G14" s="12">
        <v>42.4</v>
      </c>
      <c r="H14" s="11">
        <v>44.2</v>
      </c>
      <c r="I14" s="12">
        <v>46.5</v>
      </c>
      <c r="J14" s="11">
        <v>47.5</v>
      </c>
      <c r="K14" s="12">
        <v>48.3</v>
      </c>
      <c r="L14" s="11">
        <v>48.8</v>
      </c>
      <c r="M14" s="12">
        <v>49.2</v>
      </c>
      <c r="N14" s="11">
        <v>49.9</v>
      </c>
      <c r="O14" s="12">
        <v>50.6</v>
      </c>
      <c r="P14" s="11">
        <v>52.1</v>
      </c>
      <c r="Q14" s="12">
        <v>53.2</v>
      </c>
      <c r="R14" s="11">
        <v>54.1</v>
      </c>
      <c r="S14" s="12">
        <v>58.2</v>
      </c>
      <c r="T14" s="11">
        <v>59.3</v>
      </c>
      <c r="U14" s="12">
        <v>64.2</v>
      </c>
      <c r="V14" s="13">
        <v>65.099999999999994</v>
      </c>
      <c r="Z14">
        <v>2.92</v>
      </c>
      <c r="AA14">
        <v>25.61</v>
      </c>
      <c r="AB14">
        <v>29.53</v>
      </c>
      <c r="AC14">
        <v>34.08</v>
      </c>
      <c r="AD14">
        <v>35.68</v>
      </c>
      <c r="AE14">
        <v>39.51</v>
      </c>
      <c r="AF14">
        <v>41.29</v>
      </c>
      <c r="AG14">
        <v>43.07</v>
      </c>
      <c r="AH14">
        <v>45.26</v>
      </c>
      <c r="AI14">
        <v>46.2</v>
      </c>
      <c r="AJ14">
        <v>46.97</v>
      </c>
      <c r="AK14">
        <v>47.45</v>
      </c>
      <c r="AL14">
        <v>47.78</v>
      </c>
      <c r="AM14">
        <v>48.41</v>
      </c>
      <c r="AN14">
        <v>48.94</v>
      </c>
      <c r="AO14">
        <v>50.35</v>
      </c>
      <c r="AP14">
        <v>51.62</v>
      </c>
      <c r="AQ14">
        <v>52.33</v>
      </c>
      <c r="AR14">
        <v>56.28</v>
      </c>
      <c r="AS14">
        <v>57.1</v>
      </c>
      <c r="AT14">
        <v>61.57</v>
      </c>
      <c r="AU14">
        <v>62.26</v>
      </c>
    </row>
    <row r="15" spans="1:47">
      <c r="A15" s="6" t="s">
        <v>27</v>
      </c>
      <c r="B15" s="7">
        <v>26.8</v>
      </c>
      <c r="C15" s="8">
        <v>31.1</v>
      </c>
      <c r="D15" s="7">
        <v>36.1</v>
      </c>
      <c r="E15" s="8">
        <v>38</v>
      </c>
      <c r="F15" s="7">
        <v>41.3</v>
      </c>
      <c r="G15" s="8">
        <v>42.8</v>
      </c>
      <c r="H15" s="7">
        <v>44.7</v>
      </c>
      <c r="I15" s="8">
        <v>47</v>
      </c>
      <c r="J15" s="7">
        <v>48</v>
      </c>
      <c r="K15" s="8">
        <v>48.8</v>
      </c>
      <c r="L15" s="7">
        <v>49.4</v>
      </c>
      <c r="M15" s="8">
        <v>49.8</v>
      </c>
      <c r="N15" s="7">
        <v>50.5</v>
      </c>
      <c r="O15" s="8">
        <v>51.2</v>
      </c>
      <c r="P15" s="7">
        <v>52.7</v>
      </c>
      <c r="Q15" s="8">
        <v>53.8</v>
      </c>
      <c r="R15" s="7">
        <v>54.8</v>
      </c>
      <c r="S15" s="8">
        <v>58.8</v>
      </c>
      <c r="T15" s="7">
        <v>60.2</v>
      </c>
      <c r="U15" s="8">
        <v>65.099999999999994</v>
      </c>
      <c r="V15" s="9">
        <v>66.099999999999994</v>
      </c>
      <c r="Z15">
        <v>3</v>
      </c>
      <c r="AA15">
        <v>25.69</v>
      </c>
      <c r="AB15">
        <v>29.65</v>
      </c>
      <c r="AC15">
        <v>34.25</v>
      </c>
      <c r="AD15">
        <v>35.86</v>
      </c>
      <c r="AE15">
        <v>39.65</v>
      </c>
      <c r="AF15">
        <v>41.41</v>
      </c>
      <c r="AG15">
        <v>43.19</v>
      </c>
      <c r="AH15">
        <v>45.4</v>
      </c>
      <c r="AI15">
        <v>46.35</v>
      </c>
      <c r="AJ15">
        <v>47.13</v>
      </c>
      <c r="AK15">
        <v>47.61</v>
      </c>
      <c r="AL15">
        <v>47.95</v>
      </c>
      <c r="AM15">
        <v>48.59</v>
      </c>
      <c r="AN15">
        <v>49.13</v>
      </c>
      <c r="AO15">
        <v>50.55</v>
      </c>
      <c r="AP15">
        <v>51.81</v>
      </c>
      <c r="AQ15">
        <v>52.54</v>
      </c>
      <c r="AR15">
        <v>56.52</v>
      </c>
      <c r="AS15">
        <v>57.37</v>
      </c>
      <c r="AT15">
        <v>61.88</v>
      </c>
      <c r="AU15">
        <v>62.59</v>
      </c>
    </row>
    <row r="16" spans="1:47">
      <c r="A16" s="6" t="s">
        <v>22</v>
      </c>
      <c r="B16" s="7">
        <v>27.2</v>
      </c>
      <c r="C16" s="8">
        <v>31.6</v>
      </c>
      <c r="D16" s="7">
        <v>36.700000000000003</v>
      </c>
      <c r="E16" s="8">
        <v>38.6</v>
      </c>
      <c r="F16" s="7">
        <v>41.8</v>
      </c>
      <c r="G16" s="8">
        <v>43.3</v>
      </c>
      <c r="H16" s="7">
        <v>45.1</v>
      </c>
      <c r="I16" s="8">
        <v>47.4</v>
      </c>
      <c r="J16" s="7">
        <v>48.5</v>
      </c>
      <c r="K16" s="8">
        <v>49.4</v>
      </c>
      <c r="L16" s="7">
        <v>49.9</v>
      </c>
      <c r="M16" s="8">
        <v>50.4</v>
      </c>
      <c r="N16" s="7">
        <v>51.1</v>
      </c>
      <c r="O16" s="8">
        <v>51.8</v>
      </c>
      <c r="P16" s="7">
        <v>53.3</v>
      </c>
      <c r="Q16" s="8">
        <v>54.4</v>
      </c>
      <c r="R16" s="7">
        <v>55.4</v>
      </c>
      <c r="S16" s="8">
        <v>59.4</v>
      </c>
      <c r="T16" s="7">
        <v>61</v>
      </c>
      <c r="U16" s="8">
        <v>66</v>
      </c>
      <c r="V16" s="9">
        <v>67.099999999999994</v>
      </c>
      <c r="Z16">
        <v>3.08</v>
      </c>
      <c r="AA16">
        <v>25.77</v>
      </c>
      <c r="AB16">
        <v>29.76</v>
      </c>
      <c r="AC16">
        <v>34.409999999999997</v>
      </c>
      <c r="AD16">
        <v>36.049999999999997</v>
      </c>
      <c r="AE16">
        <v>39.79</v>
      </c>
      <c r="AF16">
        <v>41.54</v>
      </c>
      <c r="AG16">
        <v>43.32</v>
      </c>
      <c r="AH16">
        <v>45.54</v>
      </c>
      <c r="AI16">
        <v>46.5</v>
      </c>
      <c r="AJ16">
        <v>47.28</v>
      </c>
      <c r="AK16">
        <v>47.77</v>
      </c>
      <c r="AL16">
        <v>48.12</v>
      </c>
      <c r="AM16">
        <v>48.77</v>
      </c>
      <c r="AN16">
        <v>49.32</v>
      </c>
      <c r="AO16">
        <v>50.75</v>
      </c>
      <c r="AP16">
        <v>52</v>
      </c>
      <c r="AQ16">
        <v>52.75</v>
      </c>
      <c r="AR16">
        <v>56.75</v>
      </c>
      <c r="AS16">
        <v>57.63</v>
      </c>
      <c r="AT16">
        <v>62.19</v>
      </c>
      <c r="AU16">
        <v>62.93</v>
      </c>
    </row>
    <row r="17" spans="1:47">
      <c r="A17" s="6" t="s">
        <v>23</v>
      </c>
      <c r="B17" s="7">
        <v>27.7</v>
      </c>
      <c r="C17" s="8">
        <v>32.1</v>
      </c>
      <c r="D17" s="7">
        <v>37.4</v>
      </c>
      <c r="E17" s="8">
        <v>39.299999999999997</v>
      </c>
      <c r="F17" s="7">
        <v>42.3</v>
      </c>
      <c r="G17" s="8">
        <v>43.8</v>
      </c>
      <c r="H17" s="7">
        <v>45.6</v>
      </c>
      <c r="I17" s="8">
        <v>47.9</v>
      </c>
      <c r="J17" s="7">
        <v>49.1</v>
      </c>
      <c r="K17" s="8">
        <v>49.9</v>
      </c>
      <c r="L17" s="7">
        <v>50.4</v>
      </c>
      <c r="M17" s="8">
        <v>50.9</v>
      </c>
      <c r="N17" s="7">
        <v>51.7</v>
      </c>
      <c r="O17" s="8">
        <v>52.5</v>
      </c>
      <c r="P17" s="7">
        <v>54</v>
      </c>
      <c r="Q17" s="8">
        <v>55</v>
      </c>
      <c r="R17" s="7">
        <v>56</v>
      </c>
      <c r="S17" s="8">
        <v>60</v>
      </c>
      <c r="T17" s="7">
        <v>61.8</v>
      </c>
      <c r="U17" s="8">
        <v>66.900000000000006</v>
      </c>
      <c r="V17" s="9">
        <v>68.099999999999994</v>
      </c>
      <c r="Z17">
        <v>3.17</v>
      </c>
      <c r="AA17">
        <v>25.86</v>
      </c>
      <c r="AB17">
        <v>29.88</v>
      </c>
      <c r="AC17">
        <v>34.58</v>
      </c>
      <c r="AD17">
        <v>36.229999999999997</v>
      </c>
      <c r="AE17">
        <v>39.93</v>
      </c>
      <c r="AF17">
        <v>41.66</v>
      </c>
      <c r="AG17">
        <v>43.45</v>
      </c>
      <c r="AH17">
        <v>45.68</v>
      </c>
      <c r="AI17">
        <v>46.65</v>
      </c>
      <c r="AJ17">
        <v>47.44</v>
      </c>
      <c r="AK17">
        <v>47.93</v>
      </c>
      <c r="AL17">
        <v>48.29</v>
      </c>
      <c r="AM17">
        <v>48.95</v>
      </c>
      <c r="AN17">
        <v>49.51</v>
      </c>
      <c r="AO17">
        <v>50.95</v>
      </c>
      <c r="AP17">
        <v>52.19</v>
      </c>
      <c r="AQ17">
        <v>52.95</v>
      </c>
      <c r="AR17">
        <v>56.98</v>
      </c>
      <c r="AS17">
        <v>57.89</v>
      </c>
      <c r="AT17">
        <v>62.5</v>
      </c>
      <c r="AU17">
        <v>63.26</v>
      </c>
    </row>
    <row r="18" spans="1:47" ht="17" thickBot="1">
      <c r="A18" s="10" t="s">
        <v>24</v>
      </c>
      <c r="B18" s="11">
        <v>28.3</v>
      </c>
      <c r="C18" s="12">
        <v>32.700000000000003</v>
      </c>
      <c r="D18" s="11">
        <v>38</v>
      </c>
      <c r="E18" s="12">
        <v>40</v>
      </c>
      <c r="F18" s="11">
        <v>42.9</v>
      </c>
      <c r="G18" s="12">
        <v>44.3</v>
      </c>
      <c r="H18" s="11">
        <v>46.1</v>
      </c>
      <c r="I18" s="12">
        <v>48.4</v>
      </c>
      <c r="J18" s="11">
        <v>49.6</v>
      </c>
      <c r="K18" s="12">
        <v>50.4</v>
      </c>
      <c r="L18" s="11">
        <v>51</v>
      </c>
      <c r="M18" s="12">
        <v>51.5</v>
      </c>
      <c r="N18" s="11">
        <v>52.3</v>
      </c>
      <c r="O18" s="12">
        <v>53.1</v>
      </c>
      <c r="P18" s="11">
        <v>54.6</v>
      </c>
      <c r="Q18" s="12">
        <v>55.6</v>
      </c>
      <c r="R18" s="11">
        <v>56.7</v>
      </c>
      <c r="S18" s="12">
        <v>60.5</v>
      </c>
      <c r="T18" s="11">
        <v>62.6</v>
      </c>
      <c r="U18" s="12">
        <v>67.7</v>
      </c>
      <c r="V18" s="13">
        <v>69</v>
      </c>
      <c r="Z18">
        <v>3.25</v>
      </c>
      <c r="AA18">
        <v>25.95</v>
      </c>
      <c r="AB18">
        <v>30.01</v>
      </c>
      <c r="AC18">
        <v>34.74</v>
      </c>
      <c r="AD18">
        <v>36.42</v>
      </c>
      <c r="AE18">
        <v>40.08</v>
      </c>
      <c r="AF18">
        <v>41.79</v>
      </c>
      <c r="AG18">
        <v>43.58</v>
      </c>
      <c r="AH18">
        <v>45.82</v>
      </c>
      <c r="AI18">
        <v>46.8</v>
      </c>
      <c r="AJ18">
        <v>47.59</v>
      </c>
      <c r="AK18">
        <v>48.08</v>
      </c>
      <c r="AL18">
        <v>48.45</v>
      </c>
      <c r="AM18">
        <v>49.12</v>
      </c>
      <c r="AN18">
        <v>49.7</v>
      </c>
      <c r="AO18">
        <v>51.15</v>
      </c>
      <c r="AP18">
        <v>52.38</v>
      </c>
      <c r="AQ18">
        <v>53.16</v>
      </c>
      <c r="AR18">
        <v>57.2</v>
      </c>
      <c r="AS18">
        <v>58.14</v>
      </c>
      <c r="AT18">
        <v>62.8</v>
      </c>
      <c r="AU18">
        <v>63.59</v>
      </c>
    </row>
    <row r="19" spans="1:47">
      <c r="A19" s="6" t="s">
        <v>28</v>
      </c>
      <c r="B19" s="7">
        <v>28.8</v>
      </c>
      <c r="C19" s="8">
        <v>33.299999999999997</v>
      </c>
      <c r="D19" s="7">
        <v>38.700000000000003</v>
      </c>
      <c r="E19" s="8">
        <v>40.700000000000003</v>
      </c>
      <c r="F19" s="7">
        <v>43.4</v>
      </c>
      <c r="G19" s="8">
        <v>44.8</v>
      </c>
      <c r="H19" s="7">
        <v>46.6</v>
      </c>
      <c r="I19" s="8">
        <v>48.9</v>
      </c>
      <c r="J19" s="7">
        <v>50.1</v>
      </c>
      <c r="K19" s="8">
        <v>50.9</v>
      </c>
      <c r="L19" s="7">
        <v>51.5</v>
      </c>
      <c r="M19" s="8">
        <v>52.1</v>
      </c>
      <c r="N19" s="7">
        <v>52.9</v>
      </c>
      <c r="O19" s="8">
        <v>53.7</v>
      </c>
      <c r="P19" s="7">
        <v>55.2</v>
      </c>
      <c r="Q19" s="8">
        <v>56.1</v>
      </c>
      <c r="R19" s="7">
        <v>57.3</v>
      </c>
      <c r="S19" s="8">
        <v>60.9</v>
      </c>
      <c r="T19" s="7">
        <v>63.4</v>
      </c>
      <c r="U19" s="8">
        <v>68.5</v>
      </c>
      <c r="V19" s="9">
        <v>69.900000000000006</v>
      </c>
      <c r="Z19">
        <v>3.33</v>
      </c>
      <c r="AA19">
        <v>26.04</v>
      </c>
      <c r="AB19">
        <v>30.13</v>
      </c>
      <c r="AC19">
        <v>34.909999999999997</v>
      </c>
      <c r="AD19">
        <v>36.61</v>
      </c>
      <c r="AE19">
        <v>40.22</v>
      </c>
      <c r="AF19">
        <v>41.91</v>
      </c>
      <c r="AG19">
        <v>43.71</v>
      </c>
      <c r="AH19">
        <v>45.96</v>
      </c>
      <c r="AI19">
        <v>46.95</v>
      </c>
      <c r="AJ19">
        <v>47.75</v>
      </c>
      <c r="AK19">
        <v>48.24</v>
      </c>
      <c r="AL19">
        <v>48.62</v>
      </c>
      <c r="AM19">
        <v>49.3</v>
      </c>
      <c r="AN19">
        <v>49.89</v>
      </c>
      <c r="AO19">
        <v>51.34</v>
      </c>
      <c r="AP19">
        <v>52.56</v>
      </c>
      <c r="AQ19">
        <v>53.36</v>
      </c>
      <c r="AR19">
        <v>57.42</v>
      </c>
      <c r="AS19">
        <v>58.4</v>
      </c>
      <c r="AT19">
        <v>63.1</v>
      </c>
      <c r="AU19">
        <v>63.91</v>
      </c>
    </row>
    <row r="20" spans="1:47">
      <c r="A20" s="6" t="s">
        <v>22</v>
      </c>
      <c r="B20" s="7">
        <v>29.5</v>
      </c>
      <c r="C20" s="8">
        <v>33.9</v>
      </c>
      <c r="D20" s="7">
        <v>39.299999999999997</v>
      </c>
      <c r="E20" s="8">
        <v>41.4</v>
      </c>
      <c r="F20" s="7">
        <v>44</v>
      </c>
      <c r="G20" s="8">
        <v>45.3</v>
      </c>
      <c r="H20" s="7">
        <v>47.1</v>
      </c>
      <c r="I20" s="8">
        <v>49.4</v>
      </c>
      <c r="J20" s="7">
        <v>50.6</v>
      </c>
      <c r="K20" s="8">
        <v>51.4</v>
      </c>
      <c r="L20" s="7">
        <v>52</v>
      </c>
      <c r="M20" s="8">
        <v>52.6</v>
      </c>
      <c r="N20" s="7">
        <v>53.5</v>
      </c>
      <c r="O20" s="8">
        <v>54.4</v>
      </c>
      <c r="P20" s="7">
        <v>55.8</v>
      </c>
      <c r="Q20" s="8">
        <v>56.7</v>
      </c>
      <c r="R20" s="7">
        <v>57.9</v>
      </c>
      <c r="S20" s="8">
        <v>61.3</v>
      </c>
      <c r="T20" s="7">
        <v>64.2</v>
      </c>
      <c r="U20" s="8">
        <v>69.2</v>
      </c>
      <c r="V20" s="9">
        <v>70.8</v>
      </c>
      <c r="Z20">
        <v>3.42</v>
      </c>
      <c r="AA20">
        <v>26.14</v>
      </c>
      <c r="AB20">
        <v>30.26</v>
      </c>
      <c r="AC20">
        <v>35.08</v>
      </c>
      <c r="AD20">
        <v>36.799999999999997</v>
      </c>
      <c r="AE20">
        <v>40.369999999999997</v>
      </c>
      <c r="AF20">
        <v>42.04</v>
      </c>
      <c r="AG20">
        <v>43.84</v>
      </c>
      <c r="AH20">
        <v>46.1</v>
      </c>
      <c r="AI20">
        <v>47.11</v>
      </c>
      <c r="AJ20">
        <v>47.91</v>
      </c>
      <c r="AK20">
        <v>48.4</v>
      </c>
      <c r="AL20">
        <v>48.79</v>
      </c>
      <c r="AM20">
        <v>49.48</v>
      </c>
      <c r="AN20">
        <v>50.08</v>
      </c>
      <c r="AO20">
        <v>51.54</v>
      </c>
      <c r="AP20">
        <v>52.75</v>
      </c>
      <c r="AQ20">
        <v>53.56</v>
      </c>
      <c r="AR20">
        <v>57.64</v>
      </c>
      <c r="AS20">
        <v>58.66</v>
      </c>
      <c r="AT20">
        <v>63.4</v>
      </c>
      <c r="AU20">
        <v>64.23</v>
      </c>
    </row>
    <row r="21" spans="1:47">
      <c r="A21" s="6" t="s">
        <v>23</v>
      </c>
      <c r="B21" s="7">
        <v>30.1</v>
      </c>
      <c r="C21" s="8">
        <v>34.6</v>
      </c>
      <c r="D21" s="7">
        <v>40</v>
      </c>
      <c r="E21" s="8">
        <v>42.1</v>
      </c>
      <c r="F21" s="7">
        <v>44.6</v>
      </c>
      <c r="G21" s="8">
        <v>45.8</v>
      </c>
      <c r="H21" s="7">
        <v>47.6</v>
      </c>
      <c r="I21" s="8">
        <v>49.9</v>
      </c>
      <c r="J21" s="7">
        <v>51.1</v>
      </c>
      <c r="K21" s="8">
        <v>52</v>
      </c>
      <c r="L21" s="7">
        <v>52.6</v>
      </c>
      <c r="M21" s="8">
        <v>53.2</v>
      </c>
      <c r="N21" s="7">
        <v>54.1</v>
      </c>
      <c r="O21" s="8">
        <v>55</v>
      </c>
      <c r="P21" s="7">
        <v>56.4</v>
      </c>
      <c r="Q21" s="8">
        <v>57.2</v>
      </c>
      <c r="R21" s="7">
        <v>58.4</v>
      </c>
      <c r="S21" s="8">
        <v>61.7</v>
      </c>
      <c r="T21" s="7">
        <v>65</v>
      </c>
      <c r="U21" s="8">
        <v>69.900000000000006</v>
      </c>
      <c r="V21" s="9">
        <v>71.599999999999994</v>
      </c>
      <c r="Z21">
        <v>3.5</v>
      </c>
      <c r="AA21">
        <v>26.24</v>
      </c>
      <c r="AB21">
        <v>30.39</v>
      </c>
      <c r="AC21">
        <v>35.25</v>
      </c>
      <c r="AD21">
        <v>36.99</v>
      </c>
      <c r="AE21">
        <v>40.520000000000003</v>
      </c>
      <c r="AF21">
        <v>42.17</v>
      </c>
      <c r="AG21">
        <v>43.98</v>
      </c>
      <c r="AH21">
        <v>46.24</v>
      </c>
      <c r="AI21">
        <v>47.26</v>
      </c>
      <c r="AJ21">
        <v>48.06</v>
      </c>
      <c r="AK21">
        <v>48.56</v>
      </c>
      <c r="AL21">
        <v>48.96</v>
      </c>
      <c r="AM21">
        <v>49.65</v>
      </c>
      <c r="AN21">
        <v>50.27</v>
      </c>
      <c r="AO21">
        <v>51.74</v>
      </c>
      <c r="AP21">
        <v>52.93</v>
      </c>
      <c r="AQ21">
        <v>53.76</v>
      </c>
      <c r="AR21">
        <v>57.85</v>
      </c>
      <c r="AS21">
        <v>58.91</v>
      </c>
      <c r="AT21">
        <v>63.69</v>
      </c>
      <c r="AU21">
        <v>64.55</v>
      </c>
    </row>
    <row r="22" spans="1:47" ht="17" thickBot="1">
      <c r="A22" s="10" t="s">
        <v>24</v>
      </c>
      <c r="B22" s="11">
        <v>30.8</v>
      </c>
      <c r="C22" s="12">
        <v>35.200000000000003</v>
      </c>
      <c r="D22" s="11">
        <v>40.700000000000003</v>
      </c>
      <c r="E22" s="12">
        <v>42.8</v>
      </c>
      <c r="F22" s="11">
        <v>45.2</v>
      </c>
      <c r="G22" s="12">
        <v>46.3</v>
      </c>
      <c r="H22" s="11">
        <v>48.1</v>
      </c>
      <c r="I22" s="12">
        <v>50.4</v>
      </c>
      <c r="J22" s="11">
        <v>51.6</v>
      </c>
      <c r="K22" s="12">
        <v>52.5</v>
      </c>
      <c r="L22" s="11">
        <v>53.1</v>
      </c>
      <c r="M22" s="12">
        <v>53.8</v>
      </c>
      <c r="N22" s="11">
        <v>54.7</v>
      </c>
      <c r="O22" s="12">
        <v>55.6</v>
      </c>
      <c r="P22" s="11">
        <v>56.9</v>
      </c>
      <c r="Q22" s="12">
        <v>57.7</v>
      </c>
      <c r="R22" s="11">
        <v>59</v>
      </c>
      <c r="S22" s="12">
        <v>62</v>
      </c>
      <c r="T22" s="11">
        <v>65.7</v>
      </c>
      <c r="U22" s="12">
        <v>70.599999999999994</v>
      </c>
      <c r="V22" s="13">
        <v>72.400000000000006</v>
      </c>
      <c r="Z22">
        <v>3.58</v>
      </c>
      <c r="AA22">
        <v>26.34</v>
      </c>
      <c r="AB22">
        <v>30.52</v>
      </c>
      <c r="AC22">
        <v>35.43</v>
      </c>
      <c r="AD22">
        <v>37.18</v>
      </c>
      <c r="AE22">
        <v>40.659999999999997</v>
      </c>
      <c r="AF22">
        <v>42.3</v>
      </c>
      <c r="AG22">
        <v>44.11</v>
      </c>
      <c r="AH22">
        <v>46.38</v>
      </c>
      <c r="AI22">
        <v>47.41</v>
      </c>
      <c r="AJ22">
        <v>48.22</v>
      </c>
      <c r="AK22">
        <v>48.72</v>
      </c>
      <c r="AL22">
        <v>49.12</v>
      </c>
      <c r="AM22">
        <v>49.83</v>
      </c>
      <c r="AN22">
        <v>50.45</v>
      </c>
      <c r="AO22">
        <v>51.93</v>
      </c>
      <c r="AP22">
        <v>53.11</v>
      </c>
      <c r="AQ22">
        <v>53.96</v>
      </c>
      <c r="AR22">
        <v>58.05</v>
      </c>
      <c r="AS22">
        <v>59.17</v>
      </c>
      <c r="AT22">
        <v>63.98</v>
      </c>
      <c r="AU22">
        <v>64.87</v>
      </c>
    </row>
    <row r="23" spans="1:47">
      <c r="A23" s="6" t="s">
        <v>29</v>
      </c>
      <c r="B23" s="7">
        <v>31.6</v>
      </c>
      <c r="C23" s="8">
        <v>36</v>
      </c>
      <c r="D23" s="7">
        <v>41.4</v>
      </c>
      <c r="E23" s="8">
        <v>43.5</v>
      </c>
      <c r="F23" s="7">
        <v>45.8</v>
      </c>
      <c r="G23" s="8">
        <v>46.9</v>
      </c>
      <c r="H23" s="7">
        <v>48.6</v>
      </c>
      <c r="I23" s="8">
        <v>50.9</v>
      </c>
      <c r="J23" s="7">
        <v>52.2</v>
      </c>
      <c r="K23" s="8">
        <v>53</v>
      </c>
      <c r="L23" s="7">
        <v>53.6</v>
      </c>
      <c r="M23" s="8">
        <v>54.3</v>
      </c>
      <c r="N23" s="7">
        <v>55.3</v>
      </c>
      <c r="O23" s="8">
        <v>56.2</v>
      </c>
      <c r="P23" s="7">
        <v>57.5</v>
      </c>
      <c r="Q23" s="8">
        <v>58.2</v>
      </c>
      <c r="R23" s="7">
        <v>59.6</v>
      </c>
      <c r="S23" s="8">
        <v>62.2</v>
      </c>
      <c r="T23" s="7">
        <v>66.400000000000006</v>
      </c>
      <c r="U23" s="8">
        <v>71.2</v>
      </c>
      <c r="V23" s="9">
        <v>73.099999999999994</v>
      </c>
      <c r="Z23">
        <v>3.67</v>
      </c>
      <c r="AA23">
        <v>26.45</v>
      </c>
      <c r="AB23">
        <v>30.66</v>
      </c>
      <c r="AC23">
        <v>35.6</v>
      </c>
      <c r="AD23">
        <v>37.369999999999997</v>
      </c>
      <c r="AE23">
        <v>40.81</v>
      </c>
      <c r="AF23">
        <v>42.43</v>
      </c>
      <c r="AG23">
        <v>44.24</v>
      </c>
      <c r="AH23">
        <v>46.52</v>
      </c>
      <c r="AI23">
        <v>47.56</v>
      </c>
      <c r="AJ23">
        <v>48.37</v>
      </c>
      <c r="AK23">
        <v>48.88</v>
      </c>
      <c r="AL23">
        <v>49.29</v>
      </c>
      <c r="AM23">
        <v>50.01</v>
      </c>
      <c r="AN23">
        <v>50.64</v>
      </c>
      <c r="AO23">
        <v>52.12</v>
      </c>
      <c r="AP23">
        <v>53.3</v>
      </c>
      <c r="AQ23">
        <v>54.16</v>
      </c>
      <c r="AR23">
        <v>58.25</v>
      </c>
      <c r="AS23">
        <v>59.42</v>
      </c>
      <c r="AT23">
        <v>64.260000000000005</v>
      </c>
      <c r="AU23">
        <v>65.180000000000007</v>
      </c>
    </row>
    <row r="24" spans="1:47">
      <c r="A24" s="6" t="s">
        <v>22</v>
      </c>
      <c r="B24" s="7">
        <v>32.4</v>
      </c>
      <c r="C24" s="8">
        <v>36.700000000000003</v>
      </c>
      <c r="D24" s="7">
        <v>42.1</v>
      </c>
      <c r="E24" s="8">
        <v>44.2</v>
      </c>
      <c r="F24" s="7">
        <v>46.4</v>
      </c>
      <c r="G24" s="8">
        <v>47.4</v>
      </c>
      <c r="H24" s="7">
        <v>49.2</v>
      </c>
      <c r="I24" s="8">
        <v>51.5</v>
      </c>
      <c r="J24" s="7">
        <v>52.7</v>
      </c>
      <c r="K24" s="8">
        <v>53.5</v>
      </c>
      <c r="L24" s="7">
        <v>54.1</v>
      </c>
      <c r="M24" s="8">
        <v>54.9</v>
      </c>
      <c r="N24" s="7">
        <v>55.9</v>
      </c>
      <c r="O24" s="8">
        <v>56.9</v>
      </c>
      <c r="P24" s="7">
        <v>58.1</v>
      </c>
      <c r="Q24" s="8">
        <v>58.7</v>
      </c>
      <c r="R24" s="7">
        <v>60.2</v>
      </c>
      <c r="S24" s="8">
        <v>62.4</v>
      </c>
      <c r="T24" s="7">
        <v>67.099999999999994</v>
      </c>
      <c r="U24" s="8">
        <v>71.8</v>
      </c>
      <c r="V24" s="9">
        <v>73.8</v>
      </c>
      <c r="Z24">
        <v>3.75</v>
      </c>
      <c r="AA24">
        <v>26.57</v>
      </c>
      <c r="AB24">
        <v>30.8</v>
      </c>
      <c r="AC24">
        <v>35.78</v>
      </c>
      <c r="AD24">
        <v>37.57</v>
      </c>
      <c r="AE24">
        <v>40.96</v>
      </c>
      <c r="AF24">
        <v>42.56</v>
      </c>
      <c r="AG24">
        <v>44.38</v>
      </c>
      <c r="AH24">
        <v>46.66</v>
      </c>
      <c r="AI24">
        <v>47.71</v>
      </c>
      <c r="AJ24">
        <v>48.53</v>
      </c>
      <c r="AK24">
        <v>49.03</v>
      </c>
      <c r="AL24">
        <v>49.46</v>
      </c>
      <c r="AM24">
        <v>50.18</v>
      </c>
      <c r="AN24">
        <v>50.83</v>
      </c>
      <c r="AO24">
        <v>52.31</v>
      </c>
      <c r="AP24">
        <v>53.47</v>
      </c>
      <c r="AQ24">
        <v>54.36</v>
      </c>
      <c r="AR24">
        <v>58.45</v>
      </c>
      <c r="AS24">
        <v>59.67</v>
      </c>
      <c r="AT24">
        <v>64.540000000000006</v>
      </c>
      <c r="AU24">
        <v>65.489999999999995</v>
      </c>
    </row>
    <row r="25" spans="1:47">
      <c r="A25" s="6" t="s">
        <v>23</v>
      </c>
      <c r="B25" s="7">
        <v>33.200000000000003</v>
      </c>
      <c r="C25" s="8">
        <v>37.5</v>
      </c>
      <c r="D25" s="7">
        <v>42.9</v>
      </c>
      <c r="E25" s="8">
        <v>45</v>
      </c>
      <c r="F25" s="7">
        <v>47</v>
      </c>
      <c r="G25" s="8">
        <v>48</v>
      </c>
      <c r="H25" s="7">
        <v>49.7</v>
      </c>
      <c r="I25" s="8">
        <v>52</v>
      </c>
      <c r="J25" s="7">
        <v>53.2</v>
      </c>
      <c r="K25" s="8">
        <v>54</v>
      </c>
      <c r="L25" s="7">
        <v>54.7</v>
      </c>
      <c r="M25" s="8">
        <v>55.5</v>
      </c>
      <c r="N25" s="7">
        <v>56.4</v>
      </c>
      <c r="O25" s="8">
        <v>57.5</v>
      </c>
      <c r="P25" s="7">
        <v>58.7</v>
      </c>
      <c r="Q25" s="8">
        <v>59.3</v>
      </c>
      <c r="R25" s="7">
        <v>60.9</v>
      </c>
      <c r="S25" s="8">
        <v>62.7</v>
      </c>
      <c r="T25" s="7">
        <v>67.8</v>
      </c>
      <c r="U25" s="8">
        <v>72.3</v>
      </c>
      <c r="V25" s="9">
        <v>74.5</v>
      </c>
      <c r="Z25">
        <v>3.83</v>
      </c>
      <c r="AA25">
        <v>26.68</v>
      </c>
      <c r="AB25">
        <v>30.94</v>
      </c>
      <c r="AC25">
        <v>35.950000000000003</v>
      </c>
      <c r="AD25">
        <v>37.76</v>
      </c>
      <c r="AE25">
        <v>41.11</v>
      </c>
      <c r="AF25">
        <v>42.69</v>
      </c>
      <c r="AG25">
        <v>44.51</v>
      </c>
      <c r="AH25">
        <v>46.8</v>
      </c>
      <c r="AI25">
        <v>47.86</v>
      </c>
      <c r="AJ25">
        <v>48.68</v>
      </c>
      <c r="AK25">
        <v>49.19</v>
      </c>
      <c r="AL25">
        <v>49.63</v>
      </c>
      <c r="AM25">
        <v>50.36</v>
      </c>
      <c r="AN25">
        <v>51.02</v>
      </c>
      <c r="AO25">
        <v>52.51</v>
      </c>
      <c r="AP25">
        <v>53.65</v>
      </c>
      <c r="AQ25">
        <v>54.55</v>
      </c>
      <c r="AR25">
        <v>58.64</v>
      </c>
      <c r="AS25">
        <v>59.92</v>
      </c>
      <c r="AT25">
        <v>64.819999999999993</v>
      </c>
      <c r="AU25">
        <v>65.790000000000006</v>
      </c>
    </row>
    <row r="26" spans="1:47" ht="17" thickBot="1">
      <c r="A26" s="10" t="s">
        <v>24</v>
      </c>
      <c r="B26" s="11">
        <v>34.1</v>
      </c>
      <c r="C26" s="12">
        <v>38.299999999999997</v>
      </c>
      <c r="D26" s="11">
        <v>43.6</v>
      </c>
      <c r="E26" s="12">
        <v>45.7</v>
      </c>
      <c r="F26" s="11">
        <v>47.6</v>
      </c>
      <c r="G26" s="12">
        <v>48.6</v>
      </c>
      <c r="H26" s="11">
        <v>50.3</v>
      </c>
      <c r="I26" s="12">
        <v>52.5</v>
      </c>
      <c r="J26" s="11">
        <v>53.7</v>
      </c>
      <c r="K26" s="12">
        <v>54.5</v>
      </c>
      <c r="L26" s="11">
        <v>55.2</v>
      </c>
      <c r="M26" s="12">
        <v>56.1</v>
      </c>
      <c r="N26" s="11">
        <v>57</v>
      </c>
      <c r="O26" s="12">
        <v>58.1</v>
      </c>
      <c r="P26" s="11">
        <v>59.4</v>
      </c>
      <c r="Q26" s="12">
        <v>60</v>
      </c>
      <c r="R26" s="11">
        <v>61.6</v>
      </c>
      <c r="S26" s="12">
        <v>63.1</v>
      </c>
      <c r="T26" s="11">
        <v>68.599999999999994</v>
      </c>
      <c r="U26" s="12">
        <v>72.900000000000006</v>
      </c>
      <c r="V26" s="13">
        <v>75.099999999999994</v>
      </c>
      <c r="Z26">
        <v>3.92</v>
      </c>
      <c r="AA26">
        <v>26.8</v>
      </c>
      <c r="AB26">
        <v>31.08</v>
      </c>
      <c r="AC26">
        <v>36.130000000000003</v>
      </c>
      <c r="AD26">
        <v>37.950000000000003</v>
      </c>
      <c r="AE26">
        <v>41.27</v>
      </c>
      <c r="AF26">
        <v>42.83</v>
      </c>
      <c r="AG26">
        <v>44.65</v>
      </c>
      <c r="AH26">
        <v>46.95</v>
      </c>
      <c r="AI26">
        <v>48.01</v>
      </c>
      <c r="AJ26">
        <v>48.84</v>
      </c>
      <c r="AK26">
        <v>49.35</v>
      </c>
      <c r="AL26">
        <v>49.79</v>
      </c>
      <c r="AM26">
        <v>50.54</v>
      </c>
      <c r="AN26">
        <v>51.2</v>
      </c>
      <c r="AO26">
        <v>52.7</v>
      </c>
      <c r="AP26">
        <v>53.83</v>
      </c>
      <c r="AQ26">
        <v>54.75</v>
      </c>
      <c r="AR26">
        <v>58.83</v>
      </c>
      <c r="AS26">
        <v>60.17</v>
      </c>
      <c r="AT26">
        <v>65.09</v>
      </c>
      <c r="AU26">
        <v>66.099999999999994</v>
      </c>
    </row>
    <row r="27" spans="1:47">
      <c r="A27" s="6" t="s">
        <v>30</v>
      </c>
      <c r="B27" s="7">
        <v>35</v>
      </c>
      <c r="C27" s="8">
        <v>39.1</v>
      </c>
      <c r="D27" s="7">
        <v>44.4</v>
      </c>
      <c r="E27" s="8">
        <v>46.5</v>
      </c>
      <c r="F27" s="7">
        <v>48.3</v>
      </c>
      <c r="G27" s="8">
        <v>49.2</v>
      </c>
      <c r="H27" s="7">
        <v>50.8</v>
      </c>
      <c r="I27" s="8">
        <v>53</v>
      </c>
      <c r="J27" s="7">
        <v>54.2</v>
      </c>
      <c r="K27" s="8">
        <v>55</v>
      </c>
      <c r="L27" s="7">
        <v>55.7</v>
      </c>
      <c r="M27" s="8">
        <v>56.7</v>
      </c>
      <c r="N27" s="7">
        <v>57.6</v>
      </c>
      <c r="O27" s="8">
        <v>58.7</v>
      </c>
      <c r="P27" s="7">
        <v>60.1</v>
      </c>
      <c r="Q27" s="8">
        <v>60.8</v>
      </c>
      <c r="R27" s="7">
        <v>62.5</v>
      </c>
      <c r="S27" s="8">
        <v>63.7</v>
      </c>
      <c r="T27" s="7">
        <v>69.400000000000006</v>
      </c>
      <c r="U27" s="8">
        <v>73.599999999999994</v>
      </c>
      <c r="V27" s="9">
        <v>75.7</v>
      </c>
      <c r="Z27">
        <v>4</v>
      </c>
      <c r="AA27">
        <v>26.93</v>
      </c>
      <c r="AB27">
        <v>31.23</v>
      </c>
      <c r="AC27">
        <v>36.31</v>
      </c>
      <c r="AD27">
        <v>38.15</v>
      </c>
      <c r="AE27">
        <v>41.42</v>
      </c>
      <c r="AF27">
        <v>42.96</v>
      </c>
      <c r="AG27">
        <v>44.78</v>
      </c>
      <c r="AH27">
        <v>47.09</v>
      </c>
      <c r="AI27">
        <v>48.17</v>
      </c>
      <c r="AJ27">
        <v>48.99</v>
      </c>
      <c r="AK27">
        <v>49.51</v>
      </c>
      <c r="AL27">
        <v>49.96</v>
      </c>
      <c r="AM27">
        <v>50.71</v>
      </c>
      <c r="AN27">
        <v>51.39</v>
      </c>
      <c r="AO27">
        <v>52.89</v>
      </c>
      <c r="AP27">
        <v>54.01</v>
      </c>
      <c r="AQ27">
        <v>54.94</v>
      </c>
      <c r="AR27">
        <v>59.01</v>
      </c>
      <c r="AS27">
        <v>60.41</v>
      </c>
      <c r="AT27">
        <v>65.37</v>
      </c>
      <c r="AU27">
        <v>66.400000000000006</v>
      </c>
    </row>
    <row r="28" spans="1:47">
      <c r="A28" s="6" t="s">
        <v>22</v>
      </c>
      <c r="B28" s="7">
        <v>36</v>
      </c>
      <c r="C28" s="8">
        <v>39.9</v>
      </c>
      <c r="D28" s="7">
        <v>45.2</v>
      </c>
      <c r="E28" s="8">
        <v>47.3</v>
      </c>
      <c r="F28" s="7">
        <v>48.9</v>
      </c>
      <c r="G28" s="8">
        <v>49.8</v>
      </c>
      <c r="H28" s="7">
        <v>51.4</v>
      </c>
      <c r="I28" s="8">
        <v>53.6</v>
      </c>
      <c r="J28" s="7">
        <v>54.8</v>
      </c>
      <c r="K28" s="8">
        <v>55.5</v>
      </c>
      <c r="L28" s="7">
        <v>56.2</v>
      </c>
      <c r="M28" s="8">
        <v>57.2</v>
      </c>
      <c r="N28" s="7">
        <v>58.2</v>
      </c>
      <c r="O28" s="8">
        <v>59.3</v>
      </c>
      <c r="P28" s="7">
        <v>60.8</v>
      </c>
      <c r="Q28" s="8">
        <v>61.6</v>
      </c>
      <c r="R28" s="7">
        <v>63.4</v>
      </c>
      <c r="S28" s="8">
        <v>64.5</v>
      </c>
      <c r="T28" s="7">
        <v>70.3</v>
      </c>
      <c r="U28" s="8">
        <v>74.400000000000006</v>
      </c>
      <c r="V28" s="9">
        <v>76.3</v>
      </c>
      <c r="Z28">
        <v>4.08</v>
      </c>
      <c r="AA28">
        <v>27.06</v>
      </c>
      <c r="AB28">
        <v>31.38</v>
      </c>
      <c r="AC28">
        <v>36.49</v>
      </c>
      <c r="AD28">
        <v>38.340000000000003</v>
      </c>
      <c r="AE28">
        <v>41.57</v>
      </c>
      <c r="AF28">
        <v>43.1</v>
      </c>
      <c r="AG28">
        <v>44.92</v>
      </c>
      <c r="AH28">
        <v>47.23</v>
      </c>
      <c r="AI28">
        <v>48.32</v>
      </c>
      <c r="AJ28">
        <v>49.15</v>
      </c>
      <c r="AK28">
        <v>49.67</v>
      </c>
      <c r="AL28">
        <v>50.13</v>
      </c>
      <c r="AM28">
        <v>50.89</v>
      </c>
      <c r="AN28">
        <v>51.58</v>
      </c>
      <c r="AO28">
        <v>53.07</v>
      </c>
      <c r="AP28">
        <v>54.18</v>
      </c>
      <c r="AQ28">
        <v>55.13</v>
      </c>
      <c r="AR28">
        <v>59.19</v>
      </c>
      <c r="AS28">
        <v>60.66</v>
      </c>
      <c r="AT28">
        <v>65.63</v>
      </c>
      <c r="AU28">
        <v>66.69</v>
      </c>
    </row>
    <row r="29" spans="1:47">
      <c r="A29" s="6" t="s">
        <v>23</v>
      </c>
      <c r="B29" s="7">
        <v>37</v>
      </c>
      <c r="C29" s="8">
        <v>40.799999999999997</v>
      </c>
      <c r="D29" s="7">
        <v>46</v>
      </c>
      <c r="E29" s="8">
        <v>48</v>
      </c>
      <c r="F29" s="7">
        <v>49.6</v>
      </c>
      <c r="G29" s="8">
        <v>50.4</v>
      </c>
      <c r="H29" s="7">
        <v>52</v>
      </c>
      <c r="I29" s="8">
        <v>54.1</v>
      </c>
      <c r="J29" s="7">
        <v>55.3</v>
      </c>
      <c r="K29" s="8">
        <v>56.1</v>
      </c>
      <c r="L29" s="7">
        <v>56.8</v>
      </c>
      <c r="M29" s="8">
        <v>57.8</v>
      </c>
      <c r="N29" s="7">
        <v>58.8</v>
      </c>
      <c r="O29" s="8">
        <v>59.9</v>
      </c>
      <c r="P29" s="7">
        <v>61.6</v>
      </c>
      <c r="Q29" s="8">
        <v>62.5</v>
      </c>
      <c r="R29" s="7">
        <v>64.3</v>
      </c>
      <c r="S29" s="8">
        <v>65.5</v>
      </c>
      <c r="T29" s="7">
        <v>71.400000000000006</v>
      </c>
      <c r="U29" s="8">
        <v>75.400000000000006</v>
      </c>
      <c r="V29" s="9">
        <v>77.099999999999994</v>
      </c>
      <c r="Z29">
        <v>4.17</v>
      </c>
      <c r="AA29">
        <v>27.19</v>
      </c>
      <c r="AB29">
        <v>31.53</v>
      </c>
      <c r="AC29">
        <v>36.67</v>
      </c>
      <c r="AD29">
        <v>38.54</v>
      </c>
      <c r="AE29">
        <v>41.73</v>
      </c>
      <c r="AF29">
        <v>43.24</v>
      </c>
      <c r="AG29">
        <v>45.06</v>
      </c>
      <c r="AH29">
        <v>47.38</v>
      </c>
      <c r="AI29">
        <v>48.47</v>
      </c>
      <c r="AJ29">
        <v>49.3</v>
      </c>
      <c r="AK29">
        <v>49.82</v>
      </c>
      <c r="AL29">
        <v>50.3</v>
      </c>
      <c r="AM29">
        <v>51.06</v>
      </c>
      <c r="AN29">
        <v>51.76</v>
      </c>
      <c r="AO29">
        <v>53.26</v>
      </c>
      <c r="AP29">
        <v>54.35</v>
      </c>
      <c r="AQ29">
        <v>55.32</v>
      </c>
      <c r="AR29">
        <v>59.37</v>
      </c>
      <c r="AS29">
        <v>60.9</v>
      </c>
      <c r="AT29">
        <v>65.900000000000006</v>
      </c>
      <c r="AU29">
        <v>66.989999999999995</v>
      </c>
    </row>
    <row r="30" spans="1:47" ht="17" thickBot="1">
      <c r="A30" s="10" t="s">
        <v>24</v>
      </c>
      <c r="B30" s="11">
        <v>38.1</v>
      </c>
      <c r="C30" s="12">
        <v>41.7</v>
      </c>
      <c r="D30" s="11">
        <v>46.8</v>
      </c>
      <c r="E30" s="12">
        <v>48.8</v>
      </c>
      <c r="F30" s="11">
        <v>50.3</v>
      </c>
      <c r="G30" s="12">
        <v>51</v>
      </c>
      <c r="H30" s="11">
        <v>52.6</v>
      </c>
      <c r="I30" s="12">
        <v>54.6</v>
      </c>
      <c r="J30" s="11">
        <v>55.8</v>
      </c>
      <c r="K30" s="12">
        <v>56.6</v>
      </c>
      <c r="L30" s="11">
        <v>57.3</v>
      </c>
      <c r="M30" s="12">
        <v>58.4</v>
      </c>
      <c r="N30" s="11">
        <v>59.4</v>
      </c>
      <c r="O30" s="12">
        <v>60.5</v>
      </c>
      <c r="P30" s="11">
        <v>62.4</v>
      </c>
      <c r="Q30" s="12">
        <v>63.4</v>
      </c>
      <c r="R30" s="11">
        <v>65.400000000000006</v>
      </c>
      <c r="S30" s="12">
        <v>66.599999999999994</v>
      </c>
      <c r="T30" s="11">
        <v>72.599999999999994</v>
      </c>
      <c r="U30" s="12">
        <v>76.5</v>
      </c>
      <c r="V30" s="13">
        <v>78</v>
      </c>
      <c r="Z30">
        <v>4.25</v>
      </c>
      <c r="AA30">
        <v>27.32</v>
      </c>
      <c r="AB30">
        <v>31.68</v>
      </c>
      <c r="AC30">
        <v>36.85</v>
      </c>
      <c r="AD30">
        <v>38.74</v>
      </c>
      <c r="AE30">
        <v>41.88</v>
      </c>
      <c r="AF30">
        <v>43.38</v>
      </c>
      <c r="AG30">
        <v>45.2</v>
      </c>
      <c r="AH30">
        <v>47.52</v>
      </c>
      <c r="AI30">
        <v>48.62</v>
      </c>
      <c r="AJ30">
        <v>49.45</v>
      </c>
      <c r="AK30">
        <v>49.98</v>
      </c>
      <c r="AL30">
        <v>50.46</v>
      </c>
      <c r="AM30">
        <v>51.24</v>
      </c>
      <c r="AN30">
        <v>51.95</v>
      </c>
      <c r="AO30">
        <v>53.45</v>
      </c>
      <c r="AP30">
        <v>54.53</v>
      </c>
      <c r="AQ30">
        <v>55.51</v>
      </c>
      <c r="AR30">
        <v>59.54</v>
      </c>
      <c r="AS30">
        <v>61.15</v>
      </c>
      <c r="AT30">
        <v>66.16</v>
      </c>
      <c r="AU30">
        <v>67.28</v>
      </c>
    </row>
    <row r="31" spans="1:47">
      <c r="A31" s="6" t="s">
        <v>31</v>
      </c>
      <c r="B31" s="7">
        <v>39.200000000000003</v>
      </c>
      <c r="C31" s="8">
        <v>42.7</v>
      </c>
      <c r="D31" s="7">
        <v>47.6</v>
      </c>
      <c r="E31" s="8">
        <v>49.6</v>
      </c>
      <c r="F31" s="7">
        <v>51</v>
      </c>
      <c r="G31" s="8">
        <v>51.7</v>
      </c>
      <c r="H31" s="7">
        <v>53.2</v>
      </c>
      <c r="I31" s="8">
        <v>55.2</v>
      </c>
      <c r="J31" s="7">
        <v>56.3</v>
      </c>
      <c r="K31" s="8">
        <v>57.1</v>
      </c>
      <c r="L31" s="7">
        <v>57.8</v>
      </c>
      <c r="M31" s="8">
        <v>59.1</v>
      </c>
      <c r="N31" s="7">
        <v>60</v>
      </c>
      <c r="O31" s="8">
        <v>61.1</v>
      </c>
      <c r="P31" s="7">
        <v>63.3</v>
      </c>
      <c r="Q31" s="8">
        <v>64.5</v>
      </c>
      <c r="R31" s="7">
        <v>66.5</v>
      </c>
      <c r="S31" s="8">
        <v>68</v>
      </c>
      <c r="T31" s="7">
        <v>74</v>
      </c>
      <c r="U31" s="8">
        <v>77.8</v>
      </c>
      <c r="V31" s="9">
        <v>79.099999999999994</v>
      </c>
      <c r="Z31">
        <v>4.33</v>
      </c>
      <c r="AA31">
        <v>27.46</v>
      </c>
      <c r="AB31">
        <v>31.84</v>
      </c>
      <c r="AC31">
        <v>37.03</v>
      </c>
      <c r="AD31">
        <v>38.93</v>
      </c>
      <c r="AE31">
        <v>42.04</v>
      </c>
      <c r="AF31">
        <v>43.51</v>
      </c>
      <c r="AG31">
        <v>45.34</v>
      </c>
      <c r="AH31">
        <v>47.66</v>
      </c>
      <c r="AI31">
        <v>48.77</v>
      </c>
      <c r="AJ31">
        <v>49.61</v>
      </c>
      <c r="AK31">
        <v>50.14</v>
      </c>
      <c r="AL31">
        <v>50.63</v>
      </c>
      <c r="AM31">
        <v>51.41</v>
      </c>
      <c r="AN31">
        <v>52.14</v>
      </c>
      <c r="AO31">
        <v>53.63</v>
      </c>
      <c r="AP31">
        <v>54.7</v>
      </c>
      <c r="AQ31">
        <v>55.7</v>
      </c>
      <c r="AR31">
        <v>59.7</v>
      </c>
      <c r="AS31">
        <v>61.39</v>
      </c>
      <c r="AT31">
        <v>66.41</v>
      </c>
      <c r="AU31">
        <v>67.56</v>
      </c>
    </row>
    <row r="32" spans="1:47">
      <c r="A32" s="6" t="s">
        <v>22</v>
      </c>
      <c r="B32" s="7">
        <v>40.299999999999997</v>
      </c>
      <c r="C32" s="8">
        <v>43.7</v>
      </c>
      <c r="D32" s="7">
        <v>48.5</v>
      </c>
      <c r="E32" s="8">
        <v>50.4</v>
      </c>
      <c r="F32" s="7">
        <v>51.7</v>
      </c>
      <c r="G32" s="8">
        <v>52.3</v>
      </c>
      <c r="H32" s="7">
        <v>53.8</v>
      </c>
      <c r="I32" s="8">
        <v>55.7</v>
      </c>
      <c r="J32" s="7">
        <v>56.8</v>
      </c>
      <c r="K32" s="8">
        <v>57.6</v>
      </c>
      <c r="L32" s="7">
        <v>58.3</v>
      </c>
      <c r="M32" s="8">
        <v>59.7</v>
      </c>
      <c r="N32" s="7">
        <v>60.6</v>
      </c>
      <c r="O32" s="8">
        <v>61.7</v>
      </c>
      <c r="P32" s="7">
        <v>64.2</v>
      </c>
      <c r="Q32" s="8">
        <v>65.599999999999994</v>
      </c>
      <c r="R32" s="7">
        <v>67.7</v>
      </c>
      <c r="S32" s="8">
        <v>69.5</v>
      </c>
      <c r="T32" s="7">
        <v>75.5</v>
      </c>
      <c r="U32" s="8">
        <v>79.099999999999994</v>
      </c>
      <c r="V32" s="9">
        <v>80.400000000000006</v>
      </c>
      <c r="Z32">
        <v>4.42</v>
      </c>
      <c r="AA32">
        <v>27.61</v>
      </c>
      <c r="AB32">
        <v>32</v>
      </c>
      <c r="AC32">
        <v>37.22</v>
      </c>
      <c r="AD32">
        <v>39.130000000000003</v>
      </c>
      <c r="AE32">
        <v>42.2</v>
      </c>
      <c r="AF32">
        <v>43.65</v>
      </c>
      <c r="AG32">
        <v>45.48</v>
      </c>
      <c r="AH32">
        <v>47.81</v>
      </c>
      <c r="AI32">
        <v>48.93</v>
      </c>
      <c r="AJ32">
        <v>49.76</v>
      </c>
      <c r="AK32">
        <v>50.3</v>
      </c>
      <c r="AL32">
        <v>50.8</v>
      </c>
      <c r="AM32">
        <v>51.59</v>
      </c>
      <c r="AN32">
        <v>52.32</v>
      </c>
      <c r="AO32">
        <v>53.82</v>
      </c>
      <c r="AP32">
        <v>54.87</v>
      </c>
      <c r="AQ32">
        <v>55.89</v>
      </c>
      <c r="AR32">
        <v>59.86</v>
      </c>
      <c r="AS32">
        <v>61.63</v>
      </c>
      <c r="AT32">
        <v>66.67</v>
      </c>
      <c r="AU32">
        <v>67.849999999999994</v>
      </c>
    </row>
    <row r="33" spans="1:47">
      <c r="A33" s="6" t="s">
        <v>23</v>
      </c>
      <c r="B33" s="7">
        <v>41.5</v>
      </c>
      <c r="C33" s="8">
        <v>44.7</v>
      </c>
      <c r="D33" s="7">
        <v>49.3</v>
      </c>
      <c r="E33" s="8">
        <v>51.2</v>
      </c>
      <c r="F33" s="7">
        <v>52.4</v>
      </c>
      <c r="G33" s="8">
        <v>53</v>
      </c>
      <c r="H33" s="7">
        <v>54.4</v>
      </c>
      <c r="I33" s="8">
        <v>56.3</v>
      </c>
      <c r="J33" s="7">
        <v>57.4</v>
      </c>
      <c r="K33" s="8">
        <v>58.1</v>
      </c>
      <c r="L33" s="7">
        <v>58.9</v>
      </c>
      <c r="M33" s="8">
        <v>60.3</v>
      </c>
      <c r="N33" s="7">
        <v>61.2</v>
      </c>
      <c r="O33" s="8">
        <v>62.3</v>
      </c>
      <c r="P33" s="7">
        <v>65.099999999999994</v>
      </c>
      <c r="Q33" s="8">
        <v>66.7</v>
      </c>
      <c r="R33" s="7">
        <v>68.900000000000006</v>
      </c>
      <c r="S33" s="8">
        <v>71.2</v>
      </c>
      <c r="T33" s="7">
        <v>77.2</v>
      </c>
      <c r="U33" s="8">
        <v>80.599999999999994</v>
      </c>
      <c r="V33" s="9">
        <v>81.8</v>
      </c>
      <c r="Z33">
        <v>4.5</v>
      </c>
      <c r="AA33">
        <v>27.76</v>
      </c>
      <c r="AB33">
        <v>32.159999999999997</v>
      </c>
      <c r="AC33">
        <v>37.4</v>
      </c>
      <c r="AD33">
        <v>39.33</v>
      </c>
      <c r="AE33">
        <v>42.36</v>
      </c>
      <c r="AF33">
        <v>43.8</v>
      </c>
      <c r="AG33">
        <v>45.62</v>
      </c>
      <c r="AH33">
        <v>47.95</v>
      </c>
      <c r="AI33">
        <v>49.08</v>
      </c>
      <c r="AJ33">
        <v>49.92</v>
      </c>
      <c r="AK33">
        <v>50.45</v>
      </c>
      <c r="AL33">
        <v>50.97</v>
      </c>
      <c r="AM33">
        <v>51.77</v>
      </c>
      <c r="AN33">
        <v>52.51</v>
      </c>
      <c r="AO33">
        <v>54</v>
      </c>
      <c r="AP33">
        <v>55.03</v>
      </c>
      <c r="AQ33">
        <v>56.07</v>
      </c>
      <c r="AR33">
        <v>60.02</v>
      </c>
      <c r="AS33">
        <v>61.87</v>
      </c>
      <c r="AT33">
        <v>66.92</v>
      </c>
      <c r="AU33">
        <v>68.13</v>
      </c>
    </row>
    <row r="34" spans="1:47" ht="17" thickBot="1">
      <c r="A34" s="10" t="s">
        <v>24</v>
      </c>
      <c r="B34" s="11">
        <v>42.7</v>
      </c>
      <c r="C34" s="12">
        <v>45.7</v>
      </c>
      <c r="D34" s="11">
        <v>50.2</v>
      </c>
      <c r="E34" s="12">
        <v>52</v>
      </c>
      <c r="F34" s="11">
        <v>53.1</v>
      </c>
      <c r="G34" s="12">
        <v>53.7</v>
      </c>
      <c r="H34" s="11">
        <v>55</v>
      </c>
      <c r="I34" s="12">
        <v>56.8</v>
      </c>
      <c r="J34" s="11">
        <v>57.9</v>
      </c>
      <c r="K34" s="12">
        <v>58.6</v>
      </c>
      <c r="L34" s="11">
        <v>59.4</v>
      </c>
      <c r="M34" s="12">
        <v>60.9</v>
      </c>
      <c r="N34" s="11">
        <v>61.8</v>
      </c>
      <c r="O34" s="12">
        <v>62.9</v>
      </c>
      <c r="P34" s="11">
        <v>66</v>
      </c>
      <c r="Q34" s="12">
        <v>68</v>
      </c>
      <c r="R34" s="11">
        <v>70.3</v>
      </c>
      <c r="S34" s="12">
        <v>73</v>
      </c>
      <c r="T34" s="11">
        <v>78.900000000000006</v>
      </c>
      <c r="U34" s="12">
        <v>82.3</v>
      </c>
      <c r="V34" s="13">
        <v>83.4</v>
      </c>
      <c r="Z34">
        <v>4.58</v>
      </c>
      <c r="AA34">
        <v>27.91</v>
      </c>
      <c r="AB34">
        <v>32.32</v>
      </c>
      <c r="AC34">
        <v>37.590000000000003</v>
      </c>
      <c r="AD34">
        <v>39.53</v>
      </c>
      <c r="AE34">
        <v>42.52</v>
      </c>
      <c r="AF34">
        <v>43.94</v>
      </c>
      <c r="AG34">
        <v>45.76</v>
      </c>
      <c r="AH34">
        <v>48.1</v>
      </c>
      <c r="AI34">
        <v>49.23</v>
      </c>
      <c r="AJ34">
        <v>50.07</v>
      </c>
      <c r="AK34">
        <v>50.61</v>
      </c>
      <c r="AL34">
        <v>51.13</v>
      </c>
      <c r="AM34">
        <v>51.94</v>
      </c>
      <c r="AN34">
        <v>52.7</v>
      </c>
      <c r="AO34">
        <v>54.18</v>
      </c>
      <c r="AP34">
        <v>55.2</v>
      </c>
      <c r="AQ34">
        <v>56.26</v>
      </c>
      <c r="AR34">
        <v>60.17</v>
      </c>
      <c r="AS34">
        <v>62.1</v>
      </c>
      <c r="AT34">
        <v>67.16</v>
      </c>
      <c r="AU34">
        <v>68.400000000000006</v>
      </c>
    </row>
    <row r="35" spans="1:47">
      <c r="A35" s="6" t="s">
        <v>32</v>
      </c>
      <c r="B35" s="7">
        <v>43.9</v>
      </c>
      <c r="C35" s="8">
        <v>46.8</v>
      </c>
      <c r="D35" s="7">
        <v>51.1</v>
      </c>
      <c r="E35" s="8">
        <v>52.9</v>
      </c>
      <c r="F35" s="7">
        <v>53.9</v>
      </c>
      <c r="G35" s="8">
        <v>54.4</v>
      </c>
      <c r="H35" s="7">
        <v>55.7</v>
      </c>
      <c r="I35" s="8">
        <v>57.4</v>
      </c>
      <c r="J35" s="7">
        <v>58.4</v>
      </c>
      <c r="K35" s="8">
        <v>59.1</v>
      </c>
      <c r="L35" s="7">
        <v>59.9</v>
      </c>
      <c r="M35" s="8">
        <v>61.6</v>
      </c>
      <c r="N35" s="7">
        <v>62.5</v>
      </c>
      <c r="O35" s="8">
        <v>63.5</v>
      </c>
      <c r="P35" s="7">
        <v>67</v>
      </c>
      <c r="Q35" s="8">
        <v>69.3</v>
      </c>
      <c r="R35" s="7">
        <v>71.7</v>
      </c>
      <c r="S35" s="8">
        <v>75.099999999999994</v>
      </c>
      <c r="T35" s="7">
        <v>80.900000000000006</v>
      </c>
      <c r="U35" s="8">
        <v>84.1</v>
      </c>
      <c r="V35" s="9">
        <v>85.2</v>
      </c>
      <c r="Z35">
        <v>4.67</v>
      </c>
      <c r="AA35">
        <v>28.06</v>
      </c>
      <c r="AB35">
        <v>32.49</v>
      </c>
      <c r="AC35">
        <v>37.78</v>
      </c>
      <c r="AD35">
        <v>39.729999999999997</v>
      </c>
      <c r="AE35">
        <v>42.68</v>
      </c>
      <c r="AF35">
        <v>44.08</v>
      </c>
      <c r="AG35">
        <v>45.91</v>
      </c>
      <c r="AH35">
        <v>48.24</v>
      </c>
      <c r="AI35">
        <v>49.38</v>
      </c>
      <c r="AJ35">
        <v>50.22</v>
      </c>
      <c r="AK35">
        <v>50.77</v>
      </c>
      <c r="AL35">
        <v>51.3</v>
      </c>
      <c r="AM35">
        <v>52.12</v>
      </c>
      <c r="AN35">
        <v>52.88</v>
      </c>
      <c r="AO35">
        <v>54.37</v>
      </c>
      <c r="AP35">
        <v>55.37</v>
      </c>
      <c r="AQ35">
        <v>56.44</v>
      </c>
      <c r="AR35">
        <v>60.32</v>
      </c>
      <c r="AS35">
        <v>62.34</v>
      </c>
      <c r="AT35">
        <v>67.41</v>
      </c>
      <c r="AU35">
        <v>68.680000000000007</v>
      </c>
    </row>
    <row r="36" spans="1:47">
      <c r="A36" s="6" t="s">
        <v>22</v>
      </c>
      <c r="B36" s="7">
        <v>45.1</v>
      </c>
      <c r="C36" s="8">
        <v>47.9</v>
      </c>
      <c r="D36" s="7">
        <v>52</v>
      </c>
      <c r="E36" s="8">
        <v>53.7</v>
      </c>
      <c r="F36" s="7">
        <v>54.6</v>
      </c>
      <c r="G36" s="8">
        <v>55.1</v>
      </c>
      <c r="H36" s="7">
        <v>56.3</v>
      </c>
      <c r="I36" s="8">
        <v>57.9</v>
      </c>
      <c r="J36" s="7">
        <v>58.9</v>
      </c>
      <c r="K36" s="8">
        <v>59.5</v>
      </c>
      <c r="L36" s="7">
        <v>60.4</v>
      </c>
      <c r="M36" s="8">
        <v>62.2</v>
      </c>
      <c r="N36" s="7">
        <v>63.1</v>
      </c>
      <c r="O36" s="8">
        <v>64.099999999999994</v>
      </c>
      <c r="P36" s="7">
        <v>68.099999999999994</v>
      </c>
      <c r="Q36" s="8">
        <v>70.7</v>
      </c>
      <c r="R36" s="7">
        <v>73.2</v>
      </c>
      <c r="S36" s="8">
        <v>77.3</v>
      </c>
      <c r="T36" s="7">
        <v>83</v>
      </c>
      <c r="U36" s="8">
        <v>86</v>
      </c>
      <c r="V36" s="9">
        <v>87.2</v>
      </c>
      <c r="Z36">
        <v>4.75</v>
      </c>
      <c r="AA36">
        <v>28.22</v>
      </c>
      <c r="AB36">
        <v>32.65</v>
      </c>
      <c r="AC36">
        <v>37.97</v>
      </c>
      <c r="AD36">
        <v>39.93</v>
      </c>
      <c r="AE36">
        <v>42.84</v>
      </c>
      <c r="AF36">
        <v>44.23</v>
      </c>
      <c r="AG36">
        <v>46.05</v>
      </c>
      <c r="AH36">
        <v>48.39</v>
      </c>
      <c r="AI36">
        <v>49.53</v>
      </c>
      <c r="AJ36">
        <v>50.38</v>
      </c>
      <c r="AK36">
        <v>50.92</v>
      </c>
      <c r="AL36">
        <v>51.47</v>
      </c>
      <c r="AM36">
        <v>52.29</v>
      </c>
      <c r="AN36">
        <v>53.07</v>
      </c>
      <c r="AO36">
        <v>54.55</v>
      </c>
      <c r="AP36">
        <v>55.53</v>
      </c>
      <c r="AQ36">
        <v>56.62</v>
      </c>
      <c r="AR36">
        <v>60.46</v>
      </c>
      <c r="AS36">
        <v>62.58</v>
      </c>
      <c r="AT36">
        <v>67.64</v>
      </c>
      <c r="AU36">
        <v>68.95</v>
      </c>
    </row>
    <row r="37" spans="1:47">
      <c r="A37" s="6" t="s">
        <v>23</v>
      </c>
      <c r="B37" s="7">
        <v>46.4</v>
      </c>
      <c r="C37" s="8">
        <v>49</v>
      </c>
      <c r="D37" s="7">
        <v>52.9</v>
      </c>
      <c r="E37" s="8">
        <v>54.5</v>
      </c>
      <c r="F37" s="7">
        <v>55.4</v>
      </c>
      <c r="G37" s="8">
        <v>55.8</v>
      </c>
      <c r="H37" s="7">
        <v>57</v>
      </c>
      <c r="I37" s="8">
        <v>58.5</v>
      </c>
      <c r="J37" s="7">
        <v>59.5</v>
      </c>
      <c r="K37" s="8">
        <v>60</v>
      </c>
      <c r="L37" s="7">
        <v>60.9</v>
      </c>
      <c r="M37" s="8">
        <v>62.8</v>
      </c>
      <c r="N37" s="7">
        <v>63.7</v>
      </c>
      <c r="O37" s="8">
        <v>64.7</v>
      </c>
      <c r="P37" s="7">
        <v>69.099999999999994</v>
      </c>
      <c r="Q37" s="8">
        <v>72.099999999999994</v>
      </c>
      <c r="R37" s="7">
        <v>74.7</v>
      </c>
      <c r="S37" s="8">
        <v>79.7</v>
      </c>
      <c r="T37" s="7">
        <v>85.2</v>
      </c>
      <c r="U37" s="8">
        <v>88</v>
      </c>
      <c r="V37" s="9">
        <v>89.3</v>
      </c>
      <c r="Z37">
        <v>4.83</v>
      </c>
      <c r="AA37">
        <v>28.39</v>
      </c>
      <c r="AB37">
        <v>32.83</v>
      </c>
      <c r="AC37">
        <v>38.159999999999997</v>
      </c>
      <c r="AD37">
        <v>40.130000000000003</v>
      </c>
      <c r="AE37">
        <v>43</v>
      </c>
      <c r="AF37">
        <v>44.37</v>
      </c>
      <c r="AG37">
        <v>46.19</v>
      </c>
      <c r="AH37">
        <v>48.53</v>
      </c>
      <c r="AI37">
        <v>49.69</v>
      </c>
      <c r="AJ37">
        <v>50.53</v>
      </c>
      <c r="AK37">
        <v>51.08</v>
      </c>
      <c r="AL37">
        <v>51.63</v>
      </c>
      <c r="AM37">
        <v>52.46</v>
      </c>
      <c r="AN37">
        <v>53.25</v>
      </c>
      <c r="AO37">
        <v>54.73</v>
      </c>
      <c r="AP37">
        <v>55.7</v>
      </c>
      <c r="AQ37">
        <v>56.8</v>
      </c>
      <c r="AR37">
        <v>60.6</v>
      </c>
      <c r="AS37">
        <v>62.81</v>
      </c>
      <c r="AT37">
        <v>67.88</v>
      </c>
      <c r="AU37">
        <v>69.22</v>
      </c>
    </row>
    <row r="38" spans="1:47" ht="17" thickBot="1">
      <c r="A38" s="10" t="s">
        <v>24</v>
      </c>
      <c r="B38" s="11">
        <v>47.8</v>
      </c>
      <c r="C38" s="12">
        <v>50.1</v>
      </c>
      <c r="D38" s="11">
        <v>53.8</v>
      </c>
      <c r="E38" s="12">
        <v>55.4</v>
      </c>
      <c r="F38" s="11">
        <v>56.1</v>
      </c>
      <c r="G38" s="12">
        <v>56.5</v>
      </c>
      <c r="H38" s="11">
        <v>57.6</v>
      </c>
      <c r="I38" s="12">
        <v>59.1</v>
      </c>
      <c r="J38" s="11">
        <v>60</v>
      </c>
      <c r="K38" s="12">
        <v>60.5</v>
      </c>
      <c r="L38" s="11">
        <v>61.4</v>
      </c>
      <c r="M38" s="12">
        <v>63.5</v>
      </c>
      <c r="N38" s="11">
        <v>64.3</v>
      </c>
      <c r="O38" s="12">
        <v>65.3</v>
      </c>
      <c r="P38" s="11">
        <v>70.2</v>
      </c>
      <c r="Q38" s="12">
        <v>73.599999999999994</v>
      </c>
      <c r="R38" s="11">
        <v>76.3</v>
      </c>
      <c r="S38" s="12">
        <v>82.3</v>
      </c>
      <c r="T38" s="11">
        <v>87.5</v>
      </c>
      <c r="U38" s="12">
        <v>90.2</v>
      </c>
      <c r="V38" s="13">
        <v>91.6</v>
      </c>
      <c r="Z38">
        <v>4.92</v>
      </c>
      <c r="AA38">
        <v>28.55</v>
      </c>
      <c r="AB38">
        <v>33</v>
      </c>
      <c r="AC38">
        <v>38.35</v>
      </c>
      <c r="AD38">
        <v>40.340000000000003</v>
      </c>
      <c r="AE38">
        <v>43.16</v>
      </c>
      <c r="AF38">
        <v>44.52</v>
      </c>
      <c r="AG38">
        <v>46.34</v>
      </c>
      <c r="AH38">
        <v>48.68</v>
      </c>
      <c r="AI38">
        <v>49.84</v>
      </c>
      <c r="AJ38">
        <v>50.68</v>
      </c>
      <c r="AK38">
        <v>51.24</v>
      </c>
      <c r="AL38">
        <v>51.8</v>
      </c>
      <c r="AM38">
        <v>52.64</v>
      </c>
      <c r="AN38">
        <v>53.44</v>
      </c>
      <c r="AO38">
        <v>54.91</v>
      </c>
      <c r="AP38">
        <v>55.86</v>
      </c>
      <c r="AQ38">
        <v>56.98</v>
      </c>
      <c r="AR38">
        <v>60.73</v>
      </c>
      <c r="AS38">
        <v>63.04</v>
      </c>
      <c r="AT38">
        <v>68.11</v>
      </c>
      <c r="AU38">
        <v>69.48</v>
      </c>
    </row>
    <row r="39" spans="1:47">
      <c r="A39" s="6" t="s">
        <v>33</v>
      </c>
      <c r="B39" s="7">
        <v>49.1</v>
      </c>
      <c r="C39" s="8">
        <v>51.3</v>
      </c>
      <c r="D39" s="7">
        <v>54.7</v>
      </c>
      <c r="E39" s="8">
        <v>56.2</v>
      </c>
      <c r="F39" s="7">
        <v>56.9</v>
      </c>
      <c r="G39" s="8">
        <v>57.3</v>
      </c>
      <c r="H39" s="7">
        <v>58.3</v>
      </c>
      <c r="I39" s="8">
        <v>59.7</v>
      </c>
      <c r="J39" s="7">
        <v>60.5</v>
      </c>
      <c r="K39" s="8">
        <v>61</v>
      </c>
      <c r="L39" s="7">
        <v>62</v>
      </c>
      <c r="M39" s="8">
        <v>64.099999999999994</v>
      </c>
      <c r="N39" s="7">
        <v>64.900000000000006</v>
      </c>
      <c r="O39" s="8">
        <v>65.900000000000006</v>
      </c>
      <c r="P39" s="7">
        <v>71.400000000000006</v>
      </c>
      <c r="Q39" s="8">
        <v>75.2</v>
      </c>
      <c r="R39" s="7">
        <v>78</v>
      </c>
      <c r="S39" s="8">
        <v>85</v>
      </c>
      <c r="T39" s="7">
        <v>90</v>
      </c>
      <c r="U39" s="8">
        <v>92.5</v>
      </c>
      <c r="V39" s="9">
        <v>94.1</v>
      </c>
      <c r="Z39">
        <v>5</v>
      </c>
      <c r="AA39">
        <v>28.72</v>
      </c>
      <c r="AB39">
        <v>33.18</v>
      </c>
      <c r="AC39">
        <v>38.549999999999997</v>
      </c>
      <c r="AD39">
        <v>40.54</v>
      </c>
      <c r="AE39">
        <v>43.33</v>
      </c>
      <c r="AF39">
        <v>44.67</v>
      </c>
      <c r="AG39">
        <v>46.48</v>
      </c>
      <c r="AH39">
        <v>48.83</v>
      </c>
      <c r="AI39">
        <v>49.99</v>
      </c>
      <c r="AJ39">
        <v>50.84</v>
      </c>
      <c r="AK39">
        <v>51.4</v>
      </c>
      <c r="AL39">
        <v>51.97</v>
      </c>
      <c r="AM39">
        <v>52.81</v>
      </c>
      <c r="AN39">
        <v>53.62</v>
      </c>
      <c r="AO39">
        <v>55.08</v>
      </c>
      <c r="AP39">
        <v>56.02</v>
      </c>
      <c r="AQ39">
        <v>57.16</v>
      </c>
      <c r="AR39">
        <v>60.86</v>
      </c>
      <c r="AS39">
        <v>63.28</v>
      </c>
      <c r="AT39">
        <v>68.34</v>
      </c>
      <c r="AU39">
        <v>69.739999999999995</v>
      </c>
    </row>
    <row r="40" spans="1:47">
      <c r="A40" s="6" t="s">
        <v>22</v>
      </c>
      <c r="B40" s="7">
        <v>50.5</v>
      </c>
      <c r="C40" s="8">
        <v>52.5</v>
      </c>
      <c r="D40" s="7">
        <v>55.7</v>
      </c>
      <c r="E40" s="8">
        <v>57.1</v>
      </c>
      <c r="F40" s="7">
        <v>57.7</v>
      </c>
      <c r="G40" s="8">
        <v>58</v>
      </c>
      <c r="H40" s="7">
        <v>59</v>
      </c>
      <c r="I40" s="8">
        <v>60.2</v>
      </c>
      <c r="J40" s="7">
        <v>61.1</v>
      </c>
      <c r="K40" s="8">
        <v>61.5</v>
      </c>
      <c r="L40" s="7">
        <v>62.5</v>
      </c>
      <c r="M40" s="8">
        <v>64.8</v>
      </c>
      <c r="N40" s="7">
        <v>65.599999999999994</v>
      </c>
      <c r="O40" s="8">
        <v>66.5</v>
      </c>
      <c r="P40" s="7">
        <v>72.599999999999994</v>
      </c>
      <c r="Q40" s="8">
        <v>76.900000000000006</v>
      </c>
      <c r="R40" s="7">
        <v>79.8</v>
      </c>
      <c r="S40" s="8">
        <v>88</v>
      </c>
      <c r="T40" s="7">
        <v>92.7</v>
      </c>
      <c r="U40" s="8">
        <v>95</v>
      </c>
      <c r="V40" s="9">
        <v>96.8</v>
      </c>
      <c r="Z40">
        <v>5.08</v>
      </c>
      <c r="AA40">
        <v>28.9</v>
      </c>
      <c r="AB40">
        <v>33.36</v>
      </c>
      <c r="AC40">
        <v>38.74</v>
      </c>
      <c r="AD40">
        <v>40.74</v>
      </c>
      <c r="AE40">
        <v>43.49</v>
      </c>
      <c r="AF40">
        <v>44.81</v>
      </c>
      <c r="AG40">
        <v>46.63</v>
      </c>
      <c r="AH40">
        <v>48.97</v>
      </c>
      <c r="AI40">
        <v>50.14</v>
      </c>
      <c r="AJ40">
        <v>50.99</v>
      </c>
      <c r="AK40">
        <v>51.55</v>
      </c>
      <c r="AL40">
        <v>52.13</v>
      </c>
      <c r="AM40">
        <v>52.99</v>
      </c>
      <c r="AN40">
        <v>53.81</v>
      </c>
      <c r="AO40">
        <v>55.26</v>
      </c>
      <c r="AP40">
        <v>56.18</v>
      </c>
      <c r="AQ40">
        <v>57.34</v>
      </c>
      <c r="AR40">
        <v>60.99</v>
      </c>
      <c r="AS40">
        <v>63.51</v>
      </c>
      <c r="AT40">
        <v>68.569999999999993</v>
      </c>
      <c r="AU40">
        <v>70</v>
      </c>
    </row>
    <row r="41" spans="1:47">
      <c r="A41" s="6" t="s">
        <v>23</v>
      </c>
      <c r="B41" s="7">
        <v>51.9</v>
      </c>
      <c r="C41" s="8">
        <v>53.7</v>
      </c>
      <c r="D41" s="7">
        <v>56.7</v>
      </c>
      <c r="E41" s="8">
        <v>58</v>
      </c>
      <c r="F41" s="7">
        <v>58.5</v>
      </c>
      <c r="G41" s="8">
        <v>58.8</v>
      </c>
      <c r="H41" s="7">
        <v>59.7</v>
      </c>
      <c r="I41" s="8">
        <v>60.8</v>
      </c>
      <c r="J41" s="7">
        <v>61.6</v>
      </c>
      <c r="K41" s="8">
        <v>62</v>
      </c>
      <c r="L41" s="7">
        <v>63</v>
      </c>
      <c r="M41" s="8">
        <v>65.5</v>
      </c>
      <c r="N41" s="7">
        <v>66.2</v>
      </c>
      <c r="O41" s="8">
        <v>67.099999999999994</v>
      </c>
      <c r="P41" s="7">
        <v>73.8</v>
      </c>
      <c r="Q41" s="8">
        <v>78.599999999999994</v>
      </c>
      <c r="R41" s="7">
        <v>81.7</v>
      </c>
      <c r="S41" s="8">
        <v>91.1</v>
      </c>
      <c r="T41" s="7">
        <v>95.5</v>
      </c>
      <c r="U41" s="8">
        <v>97.5</v>
      </c>
      <c r="V41" s="9">
        <v>99.6</v>
      </c>
      <c r="Z41">
        <v>5.17</v>
      </c>
      <c r="AA41">
        <v>29.08</v>
      </c>
      <c r="AB41">
        <v>33.54</v>
      </c>
      <c r="AC41">
        <v>38.94</v>
      </c>
      <c r="AD41">
        <v>40.950000000000003</v>
      </c>
      <c r="AE41">
        <v>43.66</v>
      </c>
      <c r="AF41">
        <v>44.96</v>
      </c>
      <c r="AG41">
        <v>46.78</v>
      </c>
      <c r="AH41">
        <v>49.12</v>
      </c>
      <c r="AI41">
        <v>50.3</v>
      </c>
      <c r="AJ41">
        <v>51.14</v>
      </c>
      <c r="AK41">
        <v>51.71</v>
      </c>
      <c r="AL41">
        <v>52.3</v>
      </c>
      <c r="AM41">
        <v>53.16</v>
      </c>
      <c r="AN41">
        <v>53.99</v>
      </c>
      <c r="AO41">
        <v>55.44</v>
      </c>
      <c r="AP41">
        <v>56.34</v>
      </c>
      <c r="AQ41">
        <v>57.52</v>
      </c>
      <c r="AR41">
        <v>61.11</v>
      </c>
      <c r="AS41">
        <v>63.73</v>
      </c>
      <c r="AT41">
        <v>68.790000000000006</v>
      </c>
      <c r="AU41">
        <v>70.25</v>
      </c>
    </row>
    <row r="42" spans="1:47" ht="17" thickBot="1">
      <c r="A42" s="10" t="s">
        <v>24</v>
      </c>
      <c r="B42" s="11">
        <v>53.4</v>
      </c>
      <c r="C42" s="12">
        <v>55</v>
      </c>
      <c r="D42" s="11">
        <v>57.6</v>
      </c>
      <c r="E42" s="12">
        <v>58.9</v>
      </c>
      <c r="F42" s="11">
        <v>59.3</v>
      </c>
      <c r="G42" s="12">
        <v>59.6</v>
      </c>
      <c r="H42" s="11">
        <v>60.4</v>
      </c>
      <c r="I42" s="12">
        <v>61.4</v>
      </c>
      <c r="J42" s="11">
        <v>62.1</v>
      </c>
      <c r="K42" s="12">
        <v>62.5</v>
      </c>
      <c r="L42" s="11">
        <v>63.5</v>
      </c>
      <c r="M42" s="12">
        <v>66.099999999999994</v>
      </c>
      <c r="N42" s="11">
        <v>66.8</v>
      </c>
      <c r="O42" s="12">
        <v>67.7</v>
      </c>
      <c r="P42" s="11">
        <v>75</v>
      </c>
      <c r="Q42" s="12">
        <v>80.400000000000006</v>
      </c>
      <c r="R42" s="11">
        <v>83.6</v>
      </c>
      <c r="S42" s="12">
        <v>94.4</v>
      </c>
      <c r="T42" s="11">
        <v>98.4</v>
      </c>
      <c r="U42" s="12">
        <v>100</v>
      </c>
      <c r="V42" s="13">
        <v>100</v>
      </c>
      <c r="Z42">
        <v>5.25</v>
      </c>
      <c r="AA42">
        <v>29.26</v>
      </c>
      <c r="AB42">
        <v>33.72</v>
      </c>
      <c r="AC42">
        <v>39.130000000000003</v>
      </c>
      <c r="AD42">
        <v>41.15</v>
      </c>
      <c r="AE42">
        <v>43.83</v>
      </c>
      <c r="AF42">
        <v>45.12</v>
      </c>
      <c r="AG42">
        <v>46.93</v>
      </c>
      <c r="AH42">
        <v>49.27</v>
      </c>
      <c r="AI42">
        <v>50.45</v>
      </c>
      <c r="AJ42">
        <v>51.29</v>
      </c>
      <c r="AK42">
        <v>51.87</v>
      </c>
      <c r="AL42">
        <v>52.47</v>
      </c>
      <c r="AM42">
        <v>53.34</v>
      </c>
      <c r="AN42">
        <v>54.18</v>
      </c>
      <c r="AO42">
        <v>55.61</v>
      </c>
      <c r="AP42">
        <v>56.49</v>
      </c>
      <c r="AQ42">
        <v>57.69</v>
      </c>
      <c r="AR42">
        <v>61.22</v>
      </c>
      <c r="AS42">
        <v>63.96</v>
      </c>
      <c r="AT42">
        <v>69</v>
      </c>
      <c r="AU42">
        <v>70.510000000000005</v>
      </c>
    </row>
    <row r="43" spans="1:47" ht="17" thickBot="1">
      <c r="A43" s="10" t="s">
        <v>34</v>
      </c>
      <c r="B43" s="11">
        <v>54.9</v>
      </c>
      <c r="C43" s="12">
        <v>56.3</v>
      </c>
      <c r="D43" s="11">
        <v>58.6</v>
      </c>
      <c r="E43" s="12">
        <v>59.8</v>
      </c>
      <c r="F43" s="11">
        <v>60.1</v>
      </c>
      <c r="G43" s="12">
        <v>60.4</v>
      </c>
      <c r="H43" s="11">
        <v>61.1</v>
      </c>
      <c r="I43" s="12">
        <v>62</v>
      </c>
      <c r="J43" s="11">
        <v>62.6</v>
      </c>
      <c r="K43" s="12">
        <v>63</v>
      </c>
      <c r="L43" s="11">
        <v>64</v>
      </c>
      <c r="M43" s="12">
        <v>66.8</v>
      </c>
      <c r="N43" s="11">
        <v>67.5</v>
      </c>
      <c r="O43" s="12">
        <v>68.2</v>
      </c>
      <c r="P43" s="11">
        <v>76.3</v>
      </c>
      <c r="Q43" s="12">
        <v>82.3</v>
      </c>
      <c r="R43" s="11">
        <v>85.6</v>
      </c>
      <c r="S43" s="12">
        <v>97.9</v>
      </c>
      <c r="T43" s="11">
        <v>100</v>
      </c>
      <c r="U43" s="12">
        <v>100</v>
      </c>
      <c r="V43" s="13">
        <v>100</v>
      </c>
      <c r="Z43">
        <v>5.33</v>
      </c>
      <c r="AA43">
        <v>29.45</v>
      </c>
      <c r="AB43">
        <v>33.909999999999997</v>
      </c>
      <c r="AC43">
        <v>39.33</v>
      </c>
      <c r="AD43">
        <v>41.36</v>
      </c>
      <c r="AE43">
        <v>44</v>
      </c>
      <c r="AF43">
        <v>45.27</v>
      </c>
      <c r="AG43">
        <v>47.08</v>
      </c>
      <c r="AH43">
        <v>49.42</v>
      </c>
      <c r="AI43">
        <v>50.6</v>
      </c>
      <c r="AJ43">
        <v>51.45</v>
      </c>
      <c r="AK43">
        <v>52.02</v>
      </c>
      <c r="AL43">
        <v>52.64</v>
      </c>
      <c r="AM43">
        <v>53.51</v>
      </c>
      <c r="AN43">
        <v>54.36</v>
      </c>
      <c r="AO43">
        <v>55.79</v>
      </c>
      <c r="AP43">
        <v>56.65</v>
      </c>
      <c r="AQ43">
        <v>57.87</v>
      </c>
      <c r="AR43">
        <v>61.34</v>
      </c>
      <c r="AS43">
        <v>64.19</v>
      </c>
      <c r="AT43">
        <v>69.22</v>
      </c>
      <c r="AU43">
        <v>70.75</v>
      </c>
    </row>
    <row r="44" spans="1:47">
      <c r="Z44">
        <v>5.42</v>
      </c>
      <c r="AA44">
        <v>29.64</v>
      </c>
      <c r="AB44">
        <v>34.1</v>
      </c>
      <c r="AC44">
        <v>39.53</v>
      </c>
      <c r="AD44">
        <v>41.57</v>
      </c>
      <c r="AE44">
        <v>44.17</v>
      </c>
      <c r="AF44">
        <v>45.42</v>
      </c>
      <c r="AG44">
        <v>47.23</v>
      </c>
      <c r="AH44">
        <v>49.57</v>
      </c>
      <c r="AI44">
        <v>50.75</v>
      </c>
      <c r="AJ44">
        <v>51.6</v>
      </c>
      <c r="AK44">
        <v>52.18</v>
      </c>
      <c r="AL44">
        <v>52.8</v>
      </c>
      <c r="AM44">
        <v>53.68</v>
      </c>
      <c r="AN44">
        <v>54.55</v>
      </c>
      <c r="AO44">
        <v>55.96</v>
      </c>
      <c r="AP44">
        <v>56.8</v>
      </c>
      <c r="AQ44">
        <v>58.04</v>
      </c>
      <c r="AR44">
        <v>61.44</v>
      </c>
      <c r="AS44">
        <v>64.41</v>
      </c>
      <c r="AT44">
        <v>69.430000000000007</v>
      </c>
      <c r="AU44">
        <v>71</v>
      </c>
    </row>
    <row r="45" spans="1:47">
      <c r="Z45">
        <v>5.5</v>
      </c>
      <c r="AA45">
        <v>29.83</v>
      </c>
      <c r="AB45">
        <v>34.29</v>
      </c>
      <c r="AC45">
        <v>39.729999999999997</v>
      </c>
      <c r="AD45">
        <v>41.78</v>
      </c>
      <c r="AE45">
        <v>44.34</v>
      </c>
      <c r="AF45">
        <v>45.57</v>
      </c>
      <c r="AG45">
        <v>47.38</v>
      </c>
      <c r="AH45">
        <v>49.71</v>
      </c>
      <c r="AI45">
        <v>50.91</v>
      </c>
      <c r="AJ45">
        <v>51.75</v>
      </c>
      <c r="AK45">
        <v>52.34</v>
      </c>
      <c r="AL45">
        <v>52.97</v>
      </c>
      <c r="AM45">
        <v>53.86</v>
      </c>
      <c r="AN45">
        <v>54.73</v>
      </c>
      <c r="AO45">
        <v>56.13</v>
      </c>
      <c r="AP45">
        <v>56.96</v>
      </c>
      <c r="AQ45">
        <v>58.21</v>
      </c>
      <c r="AR45">
        <v>61.55</v>
      </c>
      <c r="AS45">
        <v>64.64</v>
      </c>
      <c r="AT45">
        <v>69.64</v>
      </c>
      <c r="AU45">
        <v>71.239999999999995</v>
      </c>
    </row>
    <row r="46" spans="1:47">
      <c r="Z46">
        <v>5.58</v>
      </c>
      <c r="AA46">
        <v>30.03</v>
      </c>
      <c r="AB46">
        <v>34.479999999999997</v>
      </c>
      <c r="AC46">
        <v>39.93</v>
      </c>
      <c r="AD46">
        <v>41.98</v>
      </c>
      <c r="AE46">
        <v>44.51</v>
      </c>
      <c r="AF46">
        <v>45.73</v>
      </c>
      <c r="AG46">
        <v>47.53</v>
      </c>
      <c r="AH46">
        <v>49.86</v>
      </c>
      <c r="AI46">
        <v>51.06</v>
      </c>
      <c r="AJ46">
        <v>51.9</v>
      </c>
      <c r="AK46">
        <v>52.49</v>
      </c>
      <c r="AL46">
        <v>53.14</v>
      </c>
      <c r="AM46">
        <v>54.03</v>
      </c>
      <c r="AN46">
        <v>54.92</v>
      </c>
      <c r="AO46">
        <v>56.3</v>
      </c>
      <c r="AP46">
        <v>57.11</v>
      </c>
      <c r="AQ46">
        <v>58.38</v>
      </c>
      <c r="AR46">
        <v>61.64</v>
      </c>
      <c r="AS46">
        <v>64.86</v>
      </c>
      <c r="AT46">
        <v>69.84</v>
      </c>
      <c r="AU46">
        <v>71.48</v>
      </c>
    </row>
    <row r="47" spans="1:47">
      <c r="Z47">
        <v>5.67</v>
      </c>
      <c r="AA47">
        <v>30.23</v>
      </c>
      <c r="AB47">
        <v>34.68</v>
      </c>
      <c r="AC47">
        <v>40.14</v>
      </c>
      <c r="AD47">
        <v>42.19</v>
      </c>
      <c r="AE47">
        <v>44.68</v>
      </c>
      <c r="AF47">
        <v>45.88</v>
      </c>
      <c r="AG47">
        <v>47.68</v>
      </c>
      <c r="AH47">
        <v>50.01</v>
      </c>
      <c r="AI47">
        <v>51.21</v>
      </c>
      <c r="AJ47">
        <v>52.06</v>
      </c>
      <c r="AK47">
        <v>52.65</v>
      </c>
      <c r="AL47">
        <v>53.3</v>
      </c>
      <c r="AM47">
        <v>54.2</v>
      </c>
      <c r="AN47">
        <v>55.1</v>
      </c>
      <c r="AO47">
        <v>56.47</v>
      </c>
      <c r="AP47">
        <v>57.26</v>
      </c>
      <c r="AQ47">
        <v>58.55</v>
      </c>
      <c r="AR47">
        <v>61.74</v>
      </c>
      <c r="AS47">
        <v>65.08</v>
      </c>
      <c r="AT47">
        <v>70.040000000000006</v>
      </c>
      <c r="AU47">
        <v>71.72</v>
      </c>
    </row>
    <row r="48" spans="1:47">
      <c r="Z48">
        <v>5.75</v>
      </c>
      <c r="AA48">
        <v>30.44</v>
      </c>
      <c r="AB48">
        <v>34.880000000000003</v>
      </c>
      <c r="AC48">
        <v>40.340000000000003</v>
      </c>
      <c r="AD48">
        <v>42.4</v>
      </c>
      <c r="AE48">
        <v>44.85</v>
      </c>
      <c r="AF48">
        <v>46.04</v>
      </c>
      <c r="AG48">
        <v>47.83</v>
      </c>
      <c r="AH48">
        <v>50.16</v>
      </c>
      <c r="AI48">
        <v>51.36</v>
      </c>
      <c r="AJ48">
        <v>52.21</v>
      </c>
      <c r="AK48">
        <v>52.8</v>
      </c>
      <c r="AL48">
        <v>53.47</v>
      </c>
      <c r="AM48">
        <v>54.38</v>
      </c>
      <c r="AN48">
        <v>55.28</v>
      </c>
      <c r="AO48">
        <v>56.64</v>
      </c>
      <c r="AP48">
        <v>57.41</v>
      </c>
      <c r="AQ48">
        <v>58.72</v>
      </c>
      <c r="AR48">
        <v>61.83</v>
      </c>
      <c r="AS48">
        <v>65.3</v>
      </c>
      <c r="AT48">
        <v>70.239999999999995</v>
      </c>
      <c r="AU48">
        <v>71.95</v>
      </c>
    </row>
    <row r="49" spans="26:47">
      <c r="Z49">
        <v>5.83</v>
      </c>
      <c r="AA49">
        <v>30.65</v>
      </c>
      <c r="AB49">
        <v>35.08</v>
      </c>
      <c r="AC49">
        <v>40.549999999999997</v>
      </c>
      <c r="AD49">
        <v>42.61</v>
      </c>
      <c r="AE49">
        <v>45.03</v>
      </c>
      <c r="AF49">
        <v>46.2</v>
      </c>
      <c r="AG49">
        <v>47.99</v>
      </c>
      <c r="AH49">
        <v>50.31</v>
      </c>
      <c r="AI49">
        <v>51.52</v>
      </c>
      <c r="AJ49">
        <v>52.36</v>
      </c>
      <c r="AK49">
        <v>52.96</v>
      </c>
      <c r="AL49">
        <v>53.64</v>
      </c>
      <c r="AM49">
        <v>54.55</v>
      </c>
      <c r="AN49">
        <v>55.47</v>
      </c>
      <c r="AO49">
        <v>56.81</v>
      </c>
      <c r="AP49">
        <v>57.56</v>
      </c>
      <c r="AQ49">
        <v>58.88</v>
      </c>
      <c r="AR49">
        <v>61.91</v>
      </c>
      <c r="AS49">
        <v>65.52</v>
      </c>
      <c r="AT49">
        <v>70.430000000000007</v>
      </c>
      <c r="AU49">
        <v>72.180000000000007</v>
      </c>
    </row>
    <row r="50" spans="26:47">
      <c r="Z50">
        <v>5.92</v>
      </c>
      <c r="AA50">
        <v>30.86</v>
      </c>
      <c r="AB50">
        <v>35.28</v>
      </c>
      <c r="AC50">
        <v>40.75</v>
      </c>
      <c r="AD50">
        <v>42.83</v>
      </c>
      <c r="AE50">
        <v>45.2</v>
      </c>
      <c r="AF50">
        <v>46.36</v>
      </c>
      <c r="AG50">
        <v>48.14</v>
      </c>
      <c r="AH50">
        <v>50.46</v>
      </c>
      <c r="AI50">
        <v>51.67</v>
      </c>
      <c r="AJ50">
        <v>52.51</v>
      </c>
      <c r="AK50">
        <v>53.12</v>
      </c>
      <c r="AL50">
        <v>53.8</v>
      </c>
      <c r="AM50">
        <v>54.72</v>
      </c>
      <c r="AN50">
        <v>55.65</v>
      </c>
      <c r="AO50">
        <v>56.98</v>
      </c>
      <c r="AP50">
        <v>57.7</v>
      </c>
      <c r="AQ50">
        <v>59.05</v>
      </c>
      <c r="AR50">
        <v>61.99</v>
      </c>
      <c r="AS50">
        <v>65.739999999999995</v>
      </c>
      <c r="AT50">
        <v>70.62</v>
      </c>
      <c r="AU50">
        <v>72.41</v>
      </c>
    </row>
    <row r="51" spans="26:47">
      <c r="Z51">
        <v>6</v>
      </c>
      <c r="AA51">
        <v>31.08</v>
      </c>
      <c r="AB51">
        <v>35.49</v>
      </c>
      <c r="AC51">
        <v>40.96</v>
      </c>
      <c r="AD51">
        <v>43.04</v>
      </c>
      <c r="AE51">
        <v>45.38</v>
      </c>
      <c r="AF51">
        <v>46.52</v>
      </c>
      <c r="AG51">
        <v>48.3</v>
      </c>
      <c r="AH51">
        <v>50.61</v>
      </c>
      <c r="AI51">
        <v>51.82</v>
      </c>
      <c r="AJ51">
        <v>52.66</v>
      </c>
      <c r="AK51">
        <v>53.27</v>
      </c>
      <c r="AL51">
        <v>53.97</v>
      </c>
      <c r="AM51">
        <v>54.9</v>
      </c>
      <c r="AN51">
        <v>55.83</v>
      </c>
      <c r="AO51">
        <v>57.15</v>
      </c>
      <c r="AP51">
        <v>57.85</v>
      </c>
      <c r="AQ51">
        <v>59.21</v>
      </c>
      <c r="AR51">
        <v>62.07</v>
      </c>
      <c r="AS51">
        <v>65.959999999999994</v>
      </c>
      <c r="AT51">
        <v>70.81</v>
      </c>
      <c r="AU51">
        <v>72.63</v>
      </c>
    </row>
    <row r="52" spans="26:47">
      <c r="Z52">
        <v>6.08</v>
      </c>
      <c r="AA52">
        <v>31.3</v>
      </c>
      <c r="AB52">
        <v>35.700000000000003</v>
      </c>
      <c r="AC52">
        <v>41.17</v>
      </c>
      <c r="AD52">
        <v>43.25</v>
      </c>
      <c r="AE52">
        <v>45.56</v>
      </c>
      <c r="AF52">
        <v>46.68</v>
      </c>
      <c r="AG52">
        <v>48.45</v>
      </c>
      <c r="AH52">
        <v>50.76</v>
      </c>
      <c r="AI52">
        <v>51.97</v>
      </c>
      <c r="AJ52">
        <v>52.82</v>
      </c>
      <c r="AK52">
        <v>53.43</v>
      </c>
      <c r="AL52">
        <v>54.14</v>
      </c>
      <c r="AM52">
        <v>55.07</v>
      </c>
      <c r="AN52">
        <v>56.02</v>
      </c>
      <c r="AO52">
        <v>57.31</v>
      </c>
      <c r="AP52">
        <v>58</v>
      </c>
      <c r="AQ52">
        <v>59.38</v>
      </c>
      <c r="AR52">
        <v>62.14</v>
      </c>
      <c r="AS52">
        <v>66.17</v>
      </c>
      <c r="AT52">
        <v>70.989999999999995</v>
      </c>
      <c r="AU52">
        <v>72.849999999999994</v>
      </c>
    </row>
    <row r="53" spans="26:47">
      <c r="Z53">
        <v>6.17</v>
      </c>
      <c r="AA53">
        <v>31.53</v>
      </c>
      <c r="AB53">
        <v>35.909999999999997</v>
      </c>
      <c r="AC53">
        <v>41.38</v>
      </c>
      <c r="AD53">
        <v>43.47</v>
      </c>
      <c r="AE53">
        <v>45.73</v>
      </c>
      <c r="AF53">
        <v>46.84</v>
      </c>
      <c r="AG53">
        <v>48.61</v>
      </c>
      <c r="AH53">
        <v>50.91</v>
      </c>
      <c r="AI53">
        <v>52.13</v>
      </c>
      <c r="AJ53">
        <v>52.97</v>
      </c>
      <c r="AK53">
        <v>53.58</v>
      </c>
      <c r="AL53">
        <v>54.3</v>
      </c>
      <c r="AM53">
        <v>55.24</v>
      </c>
      <c r="AN53">
        <v>56.2</v>
      </c>
      <c r="AO53">
        <v>57.48</v>
      </c>
      <c r="AP53">
        <v>58.14</v>
      </c>
      <c r="AQ53">
        <v>59.55</v>
      </c>
      <c r="AR53">
        <v>62.21</v>
      </c>
      <c r="AS53">
        <v>66.38</v>
      </c>
      <c r="AT53">
        <v>71.17</v>
      </c>
      <c r="AU53">
        <v>73.069999999999993</v>
      </c>
    </row>
    <row r="54" spans="26:47">
      <c r="Z54">
        <v>6.25</v>
      </c>
      <c r="AA54">
        <v>31.76</v>
      </c>
      <c r="AB54">
        <v>36.130000000000003</v>
      </c>
      <c r="AC54">
        <v>41.59</v>
      </c>
      <c r="AD54">
        <v>43.68</v>
      </c>
      <c r="AE54">
        <v>45.91</v>
      </c>
      <c r="AF54">
        <v>47.01</v>
      </c>
      <c r="AG54">
        <v>48.77</v>
      </c>
      <c r="AH54">
        <v>51.07</v>
      </c>
      <c r="AI54">
        <v>52.28</v>
      </c>
      <c r="AJ54">
        <v>53.12</v>
      </c>
      <c r="AK54">
        <v>53.74</v>
      </c>
      <c r="AL54">
        <v>54.47</v>
      </c>
      <c r="AM54">
        <v>55.41</v>
      </c>
      <c r="AN54">
        <v>56.38</v>
      </c>
      <c r="AO54">
        <v>57.65</v>
      </c>
      <c r="AP54">
        <v>58.3</v>
      </c>
      <c r="AQ54">
        <v>59.72</v>
      </c>
      <c r="AR54">
        <v>62.27</v>
      </c>
      <c r="AS54">
        <v>66.599999999999994</v>
      </c>
      <c r="AT54">
        <v>71.349999999999994</v>
      </c>
      <c r="AU54">
        <v>73.28</v>
      </c>
    </row>
    <row r="55" spans="26:47">
      <c r="Z55">
        <v>6.33</v>
      </c>
      <c r="AA55">
        <v>31.99</v>
      </c>
      <c r="AB55">
        <v>36.340000000000003</v>
      </c>
      <c r="AC55">
        <v>41.81</v>
      </c>
      <c r="AD55">
        <v>43.9</v>
      </c>
      <c r="AE55">
        <v>46.09</v>
      </c>
      <c r="AF55">
        <v>47.17</v>
      </c>
      <c r="AG55">
        <v>48.92</v>
      </c>
      <c r="AH55">
        <v>51.22</v>
      </c>
      <c r="AI55">
        <v>52.43</v>
      </c>
      <c r="AJ55">
        <v>53.27</v>
      </c>
      <c r="AK55">
        <v>53.9</v>
      </c>
      <c r="AL55">
        <v>54.64</v>
      </c>
      <c r="AM55">
        <v>55.59</v>
      </c>
      <c r="AN55">
        <v>56.56</v>
      </c>
      <c r="AO55">
        <v>57.82</v>
      </c>
      <c r="AP55">
        <v>58.45</v>
      </c>
      <c r="AQ55">
        <v>59.89</v>
      </c>
      <c r="AR55">
        <v>62.33</v>
      </c>
      <c r="AS55">
        <v>66.81</v>
      </c>
      <c r="AT55">
        <v>71.52</v>
      </c>
      <c r="AU55">
        <v>73.489999999999995</v>
      </c>
    </row>
    <row r="56" spans="26:47">
      <c r="Z56">
        <v>6.42</v>
      </c>
      <c r="AA56">
        <v>32.229999999999997</v>
      </c>
      <c r="AB56">
        <v>36.56</v>
      </c>
      <c r="AC56">
        <v>42.02</v>
      </c>
      <c r="AD56">
        <v>44.11</v>
      </c>
      <c r="AE56">
        <v>46.27</v>
      </c>
      <c r="AF56">
        <v>47.34</v>
      </c>
      <c r="AG56">
        <v>49.08</v>
      </c>
      <c r="AH56">
        <v>51.37</v>
      </c>
      <c r="AI56">
        <v>52.59</v>
      </c>
      <c r="AJ56">
        <v>53.42</v>
      </c>
      <c r="AK56">
        <v>54.05</v>
      </c>
      <c r="AL56">
        <v>54.81</v>
      </c>
      <c r="AM56">
        <v>55.76</v>
      </c>
      <c r="AN56">
        <v>56.74</v>
      </c>
      <c r="AO56">
        <v>58</v>
      </c>
      <c r="AP56">
        <v>58.62</v>
      </c>
      <c r="AQ56">
        <v>60.08</v>
      </c>
      <c r="AR56">
        <v>62.39</v>
      </c>
      <c r="AS56">
        <v>67.02</v>
      </c>
      <c r="AT56">
        <v>71.69</v>
      </c>
      <c r="AU56">
        <v>73.7</v>
      </c>
    </row>
    <row r="57" spans="26:47">
      <c r="Z57">
        <v>6.5</v>
      </c>
      <c r="AA57">
        <v>32.47</v>
      </c>
      <c r="AB57">
        <v>36.78</v>
      </c>
      <c r="AC57">
        <v>42.24</v>
      </c>
      <c r="AD57">
        <v>44.33</v>
      </c>
      <c r="AE57">
        <v>46.46</v>
      </c>
      <c r="AF57">
        <v>47.5</v>
      </c>
      <c r="AG57">
        <v>49.24</v>
      </c>
      <c r="AH57">
        <v>51.52</v>
      </c>
      <c r="AI57">
        <v>52.74</v>
      </c>
      <c r="AJ57">
        <v>53.57</v>
      </c>
      <c r="AK57">
        <v>54.21</v>
      </c>
      <c r="AL57">
        <v>54.98</v>
      </c>
      <c r="AM57">
        <v>55.93</v>
      </c>
      <c r="AN57">
        <v>56.93</v>
      </c>
      <c r="AO57">
        <v>58.18</v>
      </c>
      <c r="AP57">
        <v>58.79</v>
      </c>
      <c r="AQ57">
        <v>60.27</v>
      </c>
      <c r="AR57">
        <v>62.45</v>
      </c>
      <c r="AS57">
        <v>67.23</v>
      </c>
      <c r="AT57">
        <v>71.849999999999994</v>
      </c>
      <c r="AU57">
        <v>73.900000000000006</v>
      </c>
    </row>
    <row r="58" spans="26:47">
      <c r="Z58">
        <v>6.58</v>
      </c>
      <c r="AA58">
        <v>32.72</v>
      </c>
      <c r="AB58">
        <v>37.01</v>
      </c>
      <c r="AC58">
        <v>42.45</v>
      </c>
      <c r="AD58">
        <v>44.55</v>
      </c>
      <c r="AE58">
        <v>46.64</v>
      </c>
      <c r="AF58">
        <v>47.67</v>
      </c>
      <c r="AG58">
        <v>49.4</v>
      </c>
      <c r="AH58">
        <v>51.68</v>
      </c>
      <c r="AI58">
        <v>52.89</v>
      </c>
      <c r="AJ58">
        <v>53.72</v>
      </c>
      <c r="AK58">
        <v>54.36</v>
      </c>
      <c r="AL58">
        <v>55.14</v>
      </c>
      <c r="AM58">
        <v>56.1</v>
      </c>
      <c r="AN58">
        <v>57.11</v>
      </c>
      <c r="AO58">
        <v>58.36</v>
      </c>
      <c r="AP58">
        <v>58.96</v>
      </c>
      <c r="AQ58">
        <v>60.46</v>
      </c>
      <c r="AR58">
        <v>62.51</v>
      </c>
      <c r="AS58">
        <v>67.430000000000007</v>
      </c>
      <c r="AT58">
        <v>72.010000000000005</v>
      </c>
      <c r="AU58">
        <v>74.099999999999994</v>
      </c>
    </row>
    <row r="59" spans="26:47">
      <c r="Z59">
        <v>6.67</v>
      </c>
      <c r="AA59">
        <v>32.97</v>
      </c>
      <c r="AB59">
        <v>37.24</v>
      </c>
      <c r="AC59">
        <v>42.67</v>
      </c>
      <c r="AD59">
        <v>44.76</v>
      </c>
      <c r="AE59">
        <v>46.82</v>
      </c>
      <c r="AF59">
        <v>47.84</v>
      </c>
      <c r="AG59">
        <v>49.56</v>
      </c>
      <c r="AH59">
        <v>51.83</v>
      </c>
      <c r="AI59">
        <v>53.04</v>
      </c>
      <c r="AJ59">
        <v>53.87</v>
      </c>
      <c r="AK59">
        <v>54.52</v>
      </c>
      <c r="AL59">
        <v>55.31</v>
      </c>
      <c r="AM59">
        <v>56.27</v>
      </c>
      <c r="AN59">
        <v>57.29</v>
      </c>
      <c r="AO59">
        <v>58.55</v>
      </c>
      <c r="AP59">
        <v>59.14</v>
      </c>
      <c r="AQ59">
        <v>60.67</v>
      </c>
      <c r="AR59">
        <v>62.6</v>
      </c>
      <c r="AS59">
        <v>67.64</v>
      </c>
      <c r="AT59">
        <v>72.17</v>
      </c>
      <c r="AU59">
        <v>74.3</v>
      </c>
    </row>
    <row r="60" spans="26:47">
      <c r="Z60">
        <v>6.75</v>
      </c>
      <c r="AA60">
        <v>33.22</v>
      </c>
      <c r="AB60">
        <v>37.47</v>
      </c>
      <c r="AC60">
        <v>42.89</v>
      </c>
      <c r="AD60">
        <v>44.98</v>
      </c>
      <c r="AE60">
        <v>47.01</v>
      </c>
      <c r="AF60">
        <v>48.01</v>
      </c>
      <c r="AG60">
        <v>49.73</v>
      </c>
      <c r="AH60">
        <v>51.98</v>
      </c>
      <c r="AI60">
        <v>53.2</v>
      </c>
      <c r="AJ60">
        <v>54.02</v>
      </c>
      <c r="AK60">
        <v>54.67</v>
      </c>
      <c r="AL60">
        <v>55.48</v>
      </c>
      <c r="AM60">
        <v>56.45</v>
      </c>
      <c r="AN60">
        <v>57.47</v>
      </c>
      <c r="AO60">
        <v>58.73</v>
      </c>
      <c r="AP60">
        <v>59.33</v>
      </c>
      <c r="AQ60">
        <v>60.87</v>
      </c>
      <c r="AR60">
        <v>62.69</v>
      </c>
      <c r="AS60">
        <v>67.849999999999994</v>
      </c>
      <c r="AT60">
        <v>72.33</v>
      </c>
      <c r="AU60">
        <v>74.5</v>
      </c>
    </row>
    <row r="61" spans="26:47">
      <c r="Z61">
        <v>6.83</v>
      </c>
      <c r="AA61">
        <v>33.479999999999997</v>
      </c>
      <c r="AB61">
        <v>37.700000000000003</v>
      </c>
      <c r="AC61">
        <v>43.11</v>
      </c>
      <c r="AD61">
        <v>45.2</v>
      </c>
      <c r="AE61">
        <v>47.19</v>
      </c>
      <c r="AF61">
        <v>48.18</v>
      </c>
      <c r="AG61">
        <v>49.89</v>
      </c>
      <c r="AH61">
        <v>52.14</v>
      </c>
      <c r="AI61">
        <v>53.35</v>
      </c>
      <c r="AJ61">
        <v>54.17</v>
      </c>
      <c r="AK61">
        <v>54.83</v>
      </c>
      <c r="AL61">
        <v>55.66</v>
      </c>
      <c r="AM61">
        <v>56.62</v>
      </c>
      <c r="AN61">
        <v>57.65</v>
      </c>
      <c r="AO61">
        <v>58.93</v>
      </c>
      <c r="AP61">
        <v>59.52</v>
      </c>
      <c r="AQ61">
        <v>61.09</v>
      </c>
      <c r="AR61">
        <v>62.8</v>
      </c>
      <c r="AS61">
        <v>68.05</v>
      </c>
      <c r="AT61">
        <v>72.489999999999995</v>
      </c>
      <c r="AU61">
        <v>74.69</v>
      </c>
    </row>
    <row r="62" spans="26:47">
      <c r="Z62">
        <v>6.92</v>
      </c>
      <c r="AA62">
        <v>33.74</v>
      </c>
      <c r="AB62">
        <v>37.93</v>
      </c>
      <c r="AC62">
        <v>43.33</v>
      </c>
      <c r="AD62">
        <v>45.42</v>
      </c>
      <c r="AE62">
        <v>47.38</v>
      </c>
      <c r="AF62">
        <v>48.35</v>
      </c>
      <c r="AG62">
        <v>50.05</v>
      </c>
      <c r="AH62">
        <v>52.29</v>
      </c>
      <c r="AI62">
        <v>53.5</v>
      </c>
      <c r="AJ62">
        <v>54.32</v>
      </c>
      <c r="AK62">
        <v>54.98</v>
      </c>
      <c r="AL62">
        <v>55.83</v>
      </c>
      <c r="AM62">
        <v>56.79</v>
      </c>
      <c r="AN62">
        <v>57.83</v>
      </c>
      <c r="AO62">
        <v>59.12</v>
      </c>
      <c r="AP62">
        <v>59.72</v>
      </c>
      <c r="AQ62">
        <v>61.31</v>
      </c>
      <c r="AR62">
        <v>62.92</v>
      </c>
      <c r="AS62">
        <v>68.27</v>
      </c>
      <c r="AT62">
        <v>72.66</v>
      </c>
      <c r="AU62">
        <v>74.88</v>
      </c>
    </row>
    <row r="63" spans="26:47">
      <c r="Z63">
        <v>7</v>
      </c>
      <c r="AA63">
        <v>34</v>
      </c>
      <c r="AB63">
        <v>38.17</v>
      </c>
      <c r="AC63">
        <v>43.56</v>
      </c>
      <c r="AD63">
        <v>45.64</v>
      </c>
      <c r="AE63">
        <v>47.57</v>
      </c>
      <c r="AF63">
        <v>48.52</v>
      </c>
      <c r="AG63">
        <v>50.22</v>
      </c>
      <c r="AH63">
        <v>52.45</v>
      </c>
      <c r="AI63">
        <v>53.66</v>
      </c>
      <c r="AJ63">
        <v>54.47</v>
      </c>
      <c r="AK63">
        <v>55.14</v>
      </c>
      <c r="AL63">
        <v>56</v>
      </c>
      <c r="AM63">
        <v>56.97</v>
      </c>
      <c r="AN63">
        <v>58.02</v>
      </c>
      <c r="AO63">
        <v>59.32</v>
      </c>
      <c r="AP63">
        <v>59.93</v>
      </c>
      <c r="AQ63">
        <v>61.54</v>
      </c>
      <c r="AR63">
        <v>63.06</v>
      </c>
      <c r="AS63">
        <v>68.48</v>
      </c>
      <c r="AT63">
        <v>72.83</v>
      </c>
      <c r="AU63">
        <v>75.06</v>
      </c>
    </row>
    <row r="64" spans="26:47">
      <c r="Z64">
        <v>7.08</v>
      </c>
      <c r="AA64">
        <v>34.270000000000003</v>
      </c>
      <c r="AB64">
        <v>38.409999999999997</v>
      </c>
      <c r="AC64">
        <v>43.78</v>
      </c>
      <c r="AD64">
        <v>45.87</v>
      </c>
      <c r="AE64">
        <v>47.76</v>
      </c>
      <c r="AF64">
        <v>48.7</v>
      </c>
      <c r="AG64">
        <v>50.38</v>
      </c>
      <c r="AH64">
        <v>52.6</v>
      </c>
      <c r="AI64">
        <v>53.81</v>
      </c>
      <c r="AJ64">
        <v>54.62</v>
      </c>
      <c r="AK64">
        <v>55.29</v>
      </c>
      <c r="AL64">
        <v>56.17</v>
      </c>
      <c r="AM64">
        <v>57.14</v>
      </c>
      <c r="AN64">
        <v>58.2</v>
      </c>
      <c r="AO64">
        <v>59.52</v>
      </c>
      <c r="AP64">
        <v>60.14</v>
      </c>
      <c r="AQ64">
        <v>61.77</v>
      </c>
      <c r="AR64">
        <v>63.22</v>
      </c>
      <c r="AS64">
        <v>68.7</v>
      </c>
      <c r="AT64">
        <v>73.02</v>
      </c>
      <c r="AU64">
        <v>75.239999999999995</v>
      </c>
    </row>
    <row r="65" spans="26:47">
      <c r="Z65">
        <v>7.17</v>
      </c>
      <c r="AA65">
        <v>34.54</v>
      </c>
      <c r="AB65">
        <v>38.65</v>
      </c>
      <c r="AC65">
        <v>44.01</v>
      </c>
      <c r="AD65">
        <v>46.09</v>
      </c>
      <c r="AE65">
        <v>47.95</v>
      </c>
      <c r="AF65">
        <v>48.87</v>
      </c>
      <c r="AG65">
        <v>50.55</v>
      </c>
      <c r="AH65">
        <v>52.75</v>
      </c>
      <c r="AI65">
        <v>53.96</v>
      </c>
      <c r="AJ65">
        <v>54.77</v>
      </c>
      <c r="AK65">
        <v>55.45</v>
      </c>
      <c r="AL65">
        <v>56.34</v>
      </c>
      <c r="AM65">
        <v>57.31</v>
      </c>
      <c r="AN65">
        <v>58.38</v>
      </c>
      <c r="AO65">
        <v>59.72</v>
      </c>
      <c r="AP65">
        <v>60.36</v>
      </c>
      <c r="AQ65">
        <v>62.01</v>
      </c>
      <c r="AR65">
        <v>63.39</v>
      </c>
      <c r="AS65">
        <v>68.94</v>
      </c>
      <c r="AT65">
        <v>73.22</v>
      </c>
      <c r="AU65">
        <v>75.42</v>
      </c>
    </row>
    <row r="66" spans="26:47">
      <c r="Z66">
        <v>7.25</v>
      </c>
      <c r="AA66">
        <v>34.82</v>
      </c>
      <c r="AB66">
        <v>38.9</v>
      </c>
      <c r="AC66">
        <v>44.23</v>
      </c>
      <c r="AD66">
        <v>46.31</v>
      </c>
      <c r="AE66">
        <v>48.14</v>
      </c>
      <c r="AF66">
        <v>49.05</v>
      </c>
      <c r="AG66">
        <v>50.71</v>
      </c>
      <c r="AH66">
        <v>52.91</v>
      </c>
      <c r="AI66">
        <v>54.12</v>
      </c>
      <c r="AJ66">
        <v>54.92</v>
      </c>
      <c r="AK66">
        <v>55.6</v>
      </c>
      <c r="AL66">
        <v>56.52</v>
      </c>
      <c r="AM66">
        <v>57.49</v>
      </c>
      <c r="AN66">
        <v>58.56</v>
      </c>
      <c r="AO66">
        <v>59.93</v>
      </c>
      <c r="AP66">
        <v>60.58</v>
      </c>
      <c r="AQ66">
        <v>62.26</v>
      </c>
      <c r="AR66">
        <v>63.58</v>
      </c>
      <c r="AS66">
        <v>69.180000000000007</v>
      </c>
      <c r="AT66">
        <v>73.44</v>
      </c>
      <c r="AU66">
        <v>75.599999999999994</v>
      </c>
    </row>
    <row r="67" spans="26:47">
      <c r="Z67">
        <v>7.33</v>
      </c>
      <c r="AA67">
        <v>35.1</v>
      </c>
      <c r="AB67">
        <v>39.14</v>
      </c>
      <c r="AC67">
        <v>44.46</v>
      </c>
      <c r="AD67">
        <v>46.54</v>
      </c>
      <c r="AE67">
        <v>48.33</v>
      </c>
      <c r="AF67">
        <v>49.23</v>
      </c>
      <c r="AG67">
        <v>50.88</v>
      </c>
      <c r="AH67">
        <v>53.07</v>
      </c>
      <c r="AI67">
        <v>54.27</v>
      </c>
      <c r="AJ67">
        <v>55.07</v>
      </c>
      <c r="AK67">
        <v>55.76</v>
      </c>
      <c r="AL67">
        <v>56.69</v>
      </c>
      <c r="AM67">
        <v>57.66</v>
      </c>
      <c r="AN67">
        <v>58.74</v>
      </c>
      <c r="AO67">
        <v>60.14</v>
      </c>
      <c r="AP67">
        <v>60.81</v>
      </c>
      <c r="AQ67">
        <v>62.51</v>
      </c>
      <c r="AR67">
        <v>63.78</v>
      </c>
      <c r="AS67">
        <v>69.430000000000007</v>
      </c>
      <c r="AT67">
        <v>73.66</v>
      </c>
      <c r="AU67">
        <v>75.77</v>
      </c>
    </row>
    <row r="68" spans="26:47">
      <c r="Z68">
        <v>7.42</v>
      </c>
      <c r="AA68">
        <v>35.380000000000003</v>
      </c>
      <c r="AB68">
        <v>39.39</v>
      </c>
      <c r="AC68">
        <v>44.69</v>
      </c>
      <c r="AD68">
        <v>46.76</v>
      </c>
      <c r="AE68">
        <v>48.52</v>
      </c>
      <c r="AF68">
        <v>49.4</v>
      </c>
      <c r="AG68">
        <v>51.05</v>
      </c>
      <c r="AH68">
        <v>53.22</v>
      </c>
      <c r="AI68">
        <v>54.43</v>
      </c>
      <c r="AJ68">
        <v>55.22</v>
      </c>
      <c r="AK68">
        <v>55.91</v>
      </c>
      <c r="AL68">
        <v>56.86</v>
      </c>
      <c r="AM68">
        <v>57.84</v>
      </c>
      <c r="AN68">
        <v>58.92</v>
      </c>
      <c r="AO68">
        <v>60.36</v>
      </c>
      <c r="AP68">
        <v>61.05</v>
      </c>
      <c r="AQ68">
        <v>62.77</v>
      </c>
      <c r="AR68">
        <v>64</v>
      </c>
      <c r="AS68">
        <v>69.7</v>
      </c>
      <c r="AT68">
        <v>73.900000000000006</v>
      </c>
      <c r="AU68">
        <v>75.94</v>
      </c>
    </row>
    <row r="69" spans="26:47">
      <c r="Z69">
        <v>7.5</v>
      </c>
      <c r="AA69">
        <v>35.67</v>
      </c>
      <c r="AB69">
        <v>39.65</v>
      </c>
      <c r="AC69">
        <v>44.92</v>
      </c>
      <c r="AD69">
        <v>46.99</v>
      </c>
      <c r="AE69">
        <v>48.72</v>
      </c>
      <c r="AF69">
        <v>49.58</v>
      </c>
      <c r="AG69">
        <v>51.22</v>
      </c>
      <c r="AH69">
        <v>53.38</v>
      </c>
      <c r="AI69">
        <v>54.58</v>
      </c>
      <c r="AJ69">
        <v>55.37</v>
      </c>
      <c r="AK69">
        <v>56.07</v>
      </c>
      <c r="AL69">
        <v>57.04</v>
      </c>
      <c r="AM69">
        <v>58.01</v>
      </c>
      <c r="AN69">
        <v>59.1</v>
      </c>
      <c r="AO69">
        <v>60.57</v>
      </c>
      <c r="AP69">
        <v>61.29</v>
      </c>
      <c r="AQ69">
        <v>63.03</v>
      </c>
      <c r="AR69">
        <v>64.23</v>
      </c>
      <c r="AS69">
        <v>69.98</v>
      </c>
      <c r="AT69">
        <v>74.14</v>
      </c>
      <c r="AU69">
        <v>76.12</v>
      </c>
    </row>
    <row r="70" spans="26:47">
      <c r="Z70">
        <v>7.58</v>
      </c>
      <c r="AA70">
        <v>35.96</v>
      </c>
      <c r="AB70">
        <v>39.9</v>
      </c>
      <c r="AC70">
        <v>45.15</v>
      </c>
      <c r="AD70">
        <v>47.21</v>
      </c>
      <c r="AE70">
        <v>48.91</v>
      </c>
      <c r="AF70">
        <v>49.76</v>
      </c>
      <c r="AG70">
        <v>51.39</v>
      </c>
      <c r="AH70">
        <v>53.54</v>
      </c>
      <c r="AI70">
        <v>54.73</v>
      </c>
      <c r="AJ70">
        <v>55.52</v>
      </c>
      <c r="AK70">
        <v>56.22</v>
      </c>
      <c r="AL70">
        <v>57.21</v>
      </c>
      <c r="AM70">
        <v>58.19</v>
      </c>
      <c r="AN70">
        <v>59.28</v>
      </c>
      <c r="AO70">
        <v>60.8</v>
      </c>
      <c r="AP70">
        <v>61.54</v>
      </c>
      <c r="AQ70">
        <v>63.3</v>
      </c>
      <c r="AR70">
        <v>64.48</v>
      </c>
      <c r="AS70">
        <v>70.27</v>
      </c>
      <c r="AT70">
        <v>74.400000000000006</v>
      </c>
      <c r="AU70">
        <v>76.31</v>
      </c>
    </row>
    <row r="71" spans="26:47">
      <c r="Z71">
        <v>7.67</v>
      </c>
      <c r="AA71">
        <v>36.26</v>
      </c>
      <c r="AB71">
        <v>40.159999999999997</v>
      </c>
      <c r="AC71">
        <v>45.38</v>
      </c>
      <c r="AD71">
        <v>47.44</v>
      </c>
      <c r="AE71">
        <v>49.11</v>
      </c>
      <c r="AF71">
        <v>49.95</v>
      </c>
      <c r="AG71">
        <v>51.56</v>
      </c>
      <c r="AH71">
        <v>53.69</v>
      </c>
      <c r="AI71">
        <v>54.89</v>
      </c>
      <c r="AJ71">
        <v>55.67</v>
      </c>
      <c r="AK71">
        <v>56.37</v>
      </c>
      <c r="AL71">
        <v>57.39</v>
      </c>
      <c r="AM71">
        <v>58.36</v>
      </c>
      <c r="AN71">
        <v>59.46</v>
      </c>
      <c r="AO71">
        <v>61.02</v>
      </c>
      <c r="AP71">
        <v>61.79</v>
      </c>
      <c r="AQ71">
        <v>63.58</v>
      </c>
      <c r="AR71">
        <v>64.739999999999995</v>
      </c>
      <c r="AS71">
        <v>70.569999999999993</v>
      </c>
      <c r="AT71">
        <v>74.67</v>
      </c>
      <c r="AU71">
        <v>76.510000000000005</v>
      </c>
    </row>
    <row r="72" spans="26:47">
      <c r="Z72">
        <v>7.75</v>
      </c>
      <c r="AA72">
        <v>36.56</v>
      </c>
      <c r="AB72">
        <v>40.42</v>
      </c>
      <c r="AC72">
        <v>45.62</v>
      </c>
      <c r="AD72">
        <v>47.67</v>
      </c>
      <c r="AE72">
        <v>49.3</v>
      </c>
      <c r="AF72">
        <v>50.13</v>
      </c>
      <c r="AG72">
        <v>51.73</v>
      </c>
      <c r="AH72">
        <v>53.85</v>
      </c>
      <c r="AI72">
        <v>55.04</v>
      </c>
      <c r="AJ72">
        <v>55.82</v>
      </c>
      <c r="AK72">
        <v>56.53</v>
      </c>
      <c r="AL72">
        <v>57.57</v>
      </c>
      <c r="AM72">
        <v>58.54</v>
      </c>
      <c r="AN72">
        <v>59.64</v>
      </c>
      <c r="AO72">
        <v>61.25</v>
      </c>
      <c r="AP72">
        <v>62.05</v>
      </c>
      <c r="AQ72">
        <v>63.87</v>
      </c>
      <c r="AR72">
        <v>65.02</v>
      </c>
      <c r="AS72">
        <v>70.88</v>
      </c>
      <c r="AT72">
        <v>74.95</v>
      </c>
      <c r="AU72">
        <v>76.72</v>
      </c>
    </row>
    <row r="73" spans="26:47">
      <c r="Z73">
        <v>7.83</v>
      </c>
      <c r="AA73">
        <v>36.86</v>
      </c>
      <c r="AB73">
        <v>40.68</v>
      </c>
      <c r="AC73">
        <v>45.85</v>
      </c>
      <c r="AD73">
        <v>47.9</v>
      </c>
      <c r="AE73">
        <v>49.5</v>
      </c>
      <c r="AF73">
        <v>50.31</v>
      </c>
      <c r="AG73">
        <v>51.9</v>
      </c>
      <c r="AH73">
        <v>54.01</v>
      </c>
      <c r="AI73">
        <v>55.19</v>
      </c>
      <c r="AJ73">
        <v>55.97</v>
      </c>
      <c r="AK73">
        <v>56.68</v>
      </c>
      <c r="AL73">
        <v>57.74</v>
      </c>
      <c r="AM73">
        <v>58.72</v>
      </c>
      <c r="AN73">
        <v>59.82</v>
      </c>
      <c r="AO73">
        <v>61.48</v>
      </c>
      <c r="AP73">
        <v>62.32</v>
      </c>
      <c r="AQ73">
        <v>64.16</v>
      </c>
      <c r="AR73">
        <v>65.319999999999993</v>
      </c>
      <c r="AS73">
        <v>71.209999999999994</v>
      </c>
      <c r="AT73">
        <v>75.25</v>
      </c>
      <c r="AU73">
        <v>76.95</v>
      </c>
    </row>
    <row r="74" spans="26:47">
      <c r="Z74">
        <v>7.92</v>
      </c>
      <c r="AA74">
        <v>37.17</v>
      </c>
      <c r="AB74">
        <v>40.950000000000003</v>
      </c>
      <c r="AC74">
        <v>46.09</v>
      </c>
      <c r="AD74">
        <v>48.13</v>
      </c>
      <c r="AE74">
        <v>49.7</v>
      </c>
      <c r="AF74">
        <v>50.5</v>
      </c>
      <c r="AG74">
        <v>52.08</v>
      </c>
      <c r="AH74">
        <v>54.17</v>
      </c>
      <c r="AI74">
        <v>55.35</v>
      </c>
      <c r="AJ74">
        <v>56.12</v>
      </c>
      <c r="AK74">
        <v>56.84</v>
      </c>
      <c r="AL74">
        <v>57.92</v>
      </c>
      <c r="AM74">
        <v>58.89</v>
      </c>
      <c r="AN74">
        <v>60</v>
      </c>
      <c r="AO74">
        <v>61.71</v>
      </c>
      <c r="AP74">
        <v>62.59</v>
      </c>
      <c r="AQ74">
        <v>64.45</v>
      </c>
      <c r="AR74">
        <v>65.63</v>
      </c>
      <c r="AS74">
        <v>71.55</v>
      </c>
      <c r="AT74">
        <v>75.55</v>
      </c>
      <c r="AU74">
        <v>77.19</v>
      </c>
    </row>
    <row r="75" spans="26:47">
      <c r="Z75">
        <v>8</v>
      </c>
      <c r="AA75">
        <v>37.479999999999997</v>
      </c>
      <c r="AB75">
        <v>41.21</v>
      </c>
      <c r="AC75">
        <v>46.33</v>
      </c>
      <c r="AD75">
        <v>48.36</v>
      </c>
      <c r="AE75">
        <v>49.9</v>
      </c>
      <c r="AF75">
        <v>50.68</v>
      </c>
      <c r="AG75">
        <v>52.25</v>
      </c>
      <c r="AH75">
        <v>54.32</v>
      </c>
      <c r="AI75">
        <v>55.5</v>
      </c>
      <c r="AJ75">
        <v>56.26</v>
      </c>
      <c r="AK75">
        <v>56.99</v>
      </c>
      <c r="AL75">
        <v>58.1</v>
      </c>
      <c r="AM75">
        <v>59.07</v>
      </c>
      <c r="AN75">
        <v>60.17</v>
      </c>
      <c r="AO75">
        <v>61.95</v>
      </c>
      <c r="AP75">
        <v>62.87</v>
      </c>
      <c r="AQ75">
        <v>64.760000000000005</v>
      </c>
      <c r="AR75">
        <v>65.959999999999994</v>
      </c>
      <c r="AS75">
        <v>71.900000000000006</v>
      </c>
      <c r="AT75">
        <v>75.87</v>
      </c>
      <c r="AU75">
        <v>77.45</v>
      </c>
    </row>
    <row r="76" spans="26:47">
      <c r="Z76">
        <v>8.08</v>
      </c>
      <c r="AA76">
        <v>37.79</v>
      </c>
      <c r="AB76">
        <v>41.49</v>
      </c>
      <c r="AC76">
        <v>46.57</v>
      </c>
      <c r="AD76">
        <v>48.59</v>
      </c>
      <c r="AE76">
        <v>50.1</v>
      </c>
      <c r="AF76">
        <v>50.87</v>
      </c>
      <c r="AG76">
        <v>52.42</v>
      </c>
      <c r="AH76">
        <v>54.48</v>
      </c>
      <c r="AI76">
        <v>55.66</v>
      </c>
      <c r="AJ76">
        <v>56.41</v>
      </c>
      <c r="AK76">
        <v>57.15</v>
      </c>
      <c r="AL76">
        <v>58.27</v>
      </c>
      <c r="AM76">
        <v>59.25</v>
      </c>
      <c r="AN76">
        <v>60.35</v>
      </c>
      <c r="AO76">
        <v>62.19</v>
      </c>
      <c r="AP76">
        <v>63.16</v>
      </c>
      <c r="AQ76">
        <v>65.069999999999993</v>
      </c>
      <c r="AR76">
        <v>66.3</v>
      </c>
      <c r="AS76">
        <v>72.260000000000005</v>
      </c>
      <c r="AT76">
        <v>76.2</v>
      </c>
      <c r="AU76">
        <v>77.73</v>
      </c>
    </row>
    <row r="77" spans="26:47">
      <c r="Z77">
        <v>8.17</v>
      </c>
      <c r="AA77">
        <v>38.1</v>
      </c>
      <c r="AB77">
        <v>41.76</v>
      </c>
      <c r="AC77">
        <v>46.81</v>
      </c>
      <c r="AD77">
        <v>48.82</v>
      </c>
      <c r="AE77">
        <v>50.3</v>
      </c>
      <c r="AF77">
        <v>51.06</v>
      </c>
      <c r="AG77">
        <v>52.6</v>
      </c>
      <c r="AH77">
        <v>54.64</v>
      </c>
      <c r="AI77">
        <v>55.81</v>
      </c>
      <c r="AJ77">
        <v>56.56</v>
      </c>
      <c r="AK77">
        <v>57.3</v>
      </c>
      <c r="AL77">
        <v>58.45</v>
      </c>
      <c r="AM77">
        <v>59.42</v>
      </c>
      <c r="AN77">
        <v>60.53</v>
      </c>
      <c r="AO77">
        <v>62.43</v>
      </c>
      <c r="AP77">
        <v>63.45</v>
      </c>
      <c r="AQ77">
        <v>65.38</v>
      </c>
      <c r="AR77">
        <v>66.66</v>
      </c>
      <c r="AS77">
        <v>72.64</v>
      </c>
      <c r="AT77">
        <v>76.540000000000006</v>
      </c>
      <c r="AU77">
        <v>78.02</v>
      </c>
    </row>
    <row r="78" spans="26:47">
      <c r="Z78">
        <v>8.25</v>
      </c>
      <c r="AA78">
        <v>38.42</v>
      </c>
      <c r="AB78">
        <v>42.03</v>
      </c>
      <c r="AC78">
        <v>47.05</v>
      </c>
      <c r="AD78">
        <v>49.05</v>
      </c>
      <c r="AE78">
        <v>50.5</v>
      </c>
      <c r="AF78">
        <v>51.24</v>
      </c>
      <c r="AG78">
        <v>52.77</v>
      </c>
      <c r="AH78">
        <v>54.8</v>
      </c>
      <c r="AI78">
        <v>55.96</v>
      </c>
      <c r="AJ78">
        <v>56.71</v>
      </c>
      <c r="AK78">
        <v>57.45</v>
      </c>
      <c r="AL78">
        <v>58.63</v>
      </c>
      <c r="AM78">
        <v>59.6</v>
      </c>
      <c r="AN78">
        <v>60.71</v>
      </c>
      <c r="AO78">
        <v>62.67</v>
      </c>
      <c r="AP78">
        <v>63.74</v>
      </c>
      <c r="AQ78">
        <v>65.7</v>
      </c>
      <c r="AR78">
        <v>67.03</v>
      </c>
      <c r="AS78">
        <v>73.03</v>
      </c>
      <c r="AT78">
        <v>76.89</v>
      </c>
      <c r="AU78">
        <v>78.319999999999993</v>
      </c>
    </row>
    <row r="79" spans="26:47">
      <c r="Z79">
        <v>8.33</v>
      </c>
      <c r="AA79">
        <v>38.74</v>
      </c>
      <c r="AB79">
        <v>42.31</v>
      </c>
      <c r="AC79">
        <v>47.29</v>
      </c>
      <c r="AD79">
        <v>49.28</v>
      </c>
      <c r="AE79">
        <v>50.71</v>
      </c>
      <c r="AF79">
        <v>51.43</v>
      </c>
      <c r="AG79">
        <v>52.95</v>
      </c>
      <c r="AH79">
        <v>54.96</v>
      </c>
      <c r="AI79">
        <v>56.12</v>
      </c>
      <c r="AJ79">
        <v>56.86</v>
      </c>
      <c r="AK79">
        <v>57.61</v>
      </c>
      <c r="AL79">
        <v>58.81</v>
      </c>
      <c r="AM79">
        <v>59.78</v>
      </c>
      <c r="AN79">
        <v>60.89</v>
      </c>
      <c r="AO79">
        <v>62.92</v>
      </c>
      <c r="AP79">
        <v>64.05</v>
      </c>
      <c r="AQ79">
        <v>66.03</v>
      </c>
      <c r="AR79">
        <v>67.42</v>
      </c>
      <c r="AS79">
        <v>73.430000000000007</v>
      </c>
      <c r="AT79">
        <v>77.25</v>
      </c>
      <c r="AU79">
        <v>78.64</v>
      </c>
    </row>
    <row r="80" spans="26:47">
      <c r="Z80">
        <v>8.42</v>
      </c>
      <c r="AA80">
        <v>39.07</v>
      </c>
      <c r="AB80">
        <v>42.59</v>
      </c>
      <c r="AC80">
        <v>47.54</v>
      </c>
      <c r="AD80">
        <v>49.52</v>
      </c>
      <c r="AE80">
        <v>50.91</v>
      </c>
      <c r="AF80">
        <v>51.62</v>
      </c>
      <c r="AG80">
        <v>53.13</v>
      </c>
      <c r="AH80">
        <v>55.12</v>
      </c>
      <c r="AI80">
        <v>56.27</v>
      </c>
      <c r="AJ80">
        <v>57</v>
      </c>
      <c r="AK80">
        <v>57.76</v>
      </c>
      <c r="AL80">
        <v>58.99</v>
      </c>
      <c r="AM80">
        <v>59.96</v>
      </c>
      <c r="AN80">
        <v>61.07</v>
      </c>
      <c r="AO80">
        <v>63.18</v>
      </c>
      <c r="AP80">
        <v>64.36</v>
      </c>
      <c r="AQ80">
        <v>66.37</v>
      </c>
      <c r="AR80">
        <v>67.819999999999993</v>
      </c>
      <c r="AS80">
        <v>73.84</v>
      </c>
      <c r="AT80">
        <v>77.63</v>
      </c>
      <c r="AU80">
        <v>78.98</v>
      </c>
    </row>
    <row r="81" spans="26:47">
      <c r="Z81">
        <v>8.5</v>
      </c>
      <c r="AA81">
        <v>39.39</v>
      </c>
      <c r="AB81">
        <v>42.87</v>
      </c>
      <c r="AC81">
        <v>47.78</v>
      </c>
      <c r="AD81">
        <v>49.75</v>
      </c>
      <c r="AE81">
        <v>51.12</v>
      </c>
      <c r="AF81">
        <v>51.82</v>
      </c>
      <c r="AG81">
        <v>53.31</v>
      </c>
      <c r="AH81">
        <v>55.28</v>
      </c>
      <c r="AI81">
        <v>56.43</v>
      </c>
      <c r="AJ81">
        <v>57.15</v>
      </c>
      <c r="AK81">
        <v>57.91</v>
      </c>
      <c r="AL81">
        <v>59.17</v>
      </c>
      <c r="AM81">
        <v>60.13</v>
      </c>
      <c r="AN81">
        <v>61.24</v>
      </c>
      <c r="AO81">
        <v>63.43</v>
      </c>
      <c r="AP81">
        <v>64.67</v>
      </c>
      <c r="AQ81">
        <v>66.709999999999994</v>
      </c>
      <c r="AR81">
        <v>68.239999999999995</v>
      </c>
      <c r="AS81">
        <v>74.27</v>
      </c>
      <c r="AT81">
        <v>78.02</v>
      </c>
      <c r="AU81">
        <v>79.33</v>
      </c>
    </row>
    <row r="82" spans="26:47">
      <c r="Z82">
        <v>8.58</v>
      </c>
      <c r="AA82">
        <v>39.72</v>
      </c>
      <c r="AB82">
        <v>43.16</v>
      </c>
      <c r="AC82">
        <v>48.03</v>
      </c>
      <c r="AD82">
        <v>49.99</v>
      </c>
      <c r="AE82">
        <v>51.32</v>
      </c>
      <c r="AF82">
        <v>52.01</v>
      </c>
      <c r="AG82">
        <v>53.49</v>
      </c>
      <c r="AH82">
        <v>55.44</v>
      </c>
      <c r="AI82">
        <v>56.58</v>
      </c>
      <c r="AJ82">
        <v>57.3</v>
      </c>
      <c r="AK82">
        <v>58.07</v>
      </c>
      <c r="AL82">
        <v>59.35</v>
      </c>
      <c r="AM82">
        <v>60.31</v>
      </c>
      <c r="AN82">
        <v>61.42</v>
      </c>
      <c r="AO82">
        <v>63.69</v>
      </c>
      <c r="AP82">
        <v>64.989999999999995</v>
      </c>
      <c r="AQ82">
        <v>67.05</v>
      </c>
      <c r="AR82">
        <v>68.680000000000007</v>
      </c>
      <c r="AS82">
        <v>74.709999999999994</v>
      </c>
      <c r="AT82">
        <v>78.42</v>
      </c>
      <c r="AU82">
        <v>79.69</v>
      </c>
    </row>
    <row r="83" spans="26:47">
      <c r="Z83">
        <v>8.67</v>
      </c>
      <c r="AA83">
        <v>40.06</v>
      </c>
      <c r="AB83">
        <v>43.45</v>
      </c>
      <c r="AC83">
        <v>48.27</v>
      </c>
      <c r="AD83">
        <v>50.22</v>
      </c>
      <c r="AE83">
        <v>51.53</v>
      </c>
      <c r="AF83">
        <v>52.2</v>
      </c>
      <c r="AG83">
        <v>53.67</v>
      </c>
      <c r="AH83">
        <v>55.6</v>
      </c>
      <c r="AI83">
        <v>56.73</v>
      </c>
      <c r="AJ83">
        <v>57.45</v>
      </c>
      <c r="AK83">
        <v>58.22</v>
      </c>
      <c r="AL83">
        <v>59.54</v>
      </c>
      <c r="AM83">
        <v>60.49</v>
      </c>
      <c r="AN83">
        <v>61.6</v>
      </c>
      <c r="AO83">
        <v>63.95</v>
      </c>
      <c r="AP83">
        <v>65.319999999999993</v>
      </c>
      <c r="AQ83">
        <v>67.41</v>
      </c>
      <c r="AR83">
        <v>69.13</v>
      </c>
      <c r="AS83">
        <v>75.16</v>
      </c>
      <c r="AT83">
        <v>78.83</v>
      </c>
      <c r="AU83">
        <v>80.069999999999993</v>
      </c>
    </row>
    <row r="84" spans="26:47">
      <c r="Z84">
        <v>8.75</v>
      </c>
      <c r="AA84">
        <v>40.39</v>
      </c>
      <c r="AB84">
        <v>43.74</v>
      </c>
      <c r="AC84">
        <v>48.52</v>
      </c>
      <c r="AD84">
        <v>50.46</v>
      </c>
      <c r="AE84">
        <v>51.74</v>
      </c>
      <c r="AF84">
        <v>52.4</v>
      </c>
      <c r="AG84">
        <v>53.85</v>
      </c>
      <c r="AH84">
        <v>55.76</v>
      </c>
      <c r="AI84">
        <v>56.89</v>
      </c>
      <c r="AJ84">
        <v>57.6</v>
      </c>
      <c r="AK84">
        <v>58.37</v>
      </c>
      <c r="AL84">
        <v>59.72</v>
      </c>
      <c r="AM84">
        <v>60.67</v>
      </c>
      <c r="AN84">
        <v>61.78</v>
      </c>
      <c r="AO84">
        <v>64.22</v>
      </c>
      <c r="AP84">
        <v>65.650000000000006</v>
      </c>
      <c r="AQ84">
        <v>67.77</v>
      </c>
      <c r="AR84">
        <v>69.59</v>
      </c>
      <c r="AS84">
        <v>75.62</v>
      </c>
      <c r="AT84">
        <v>79.25</v>
      </c>
      <c r="AU84">
        <v>80.47</v>
      </c>
    </row>
    <row r="85" spans="26:47">
      <c r="Z85">
        <v>8.83</v>
      </c>
      <c r="AA85">
        <v>40.729999999999997</v>
      </c>
      <c r="AB85">
        <v>44.03</v>
      </c>
      <c r="AC85">
        <v>48.77</v>
      </c>
      <c r="AD85">
        <v>50.7</v>
      </c>
      <c r="AE85">
        <v>51.95</v>
      </c>
      <c r="AF85">
        <v>52.59</v>
      </c>
      <c r="AG85">
        <v>54.03</v>
      </c>
      <c r="AH85">
        <v>55.93</v>
      </c>
      <c r="AI85">
        <v>57.04</v>
      </c>
      <c r="AJ85">
        <v>57.74</v>
      </c>
      <c r="AK85">
        <v>58.53</v>
      </c>
      <c r="AL85">
        <v>59.9</v>
      </c>
      <c r="AM85">
        <v>60.85</v>
      </c>
      <c r="AN85">
        <v>61.95</v>
      </c>
      <c r="AO85">
        <v>64.489999999999995</v>
      </c>
      <c r="AP85">
        <v>65.989999999999995</v>
      </c>
      <c r="AQ85">
        <v>68.13</v>
      </c>
      <c r="AR85">
        <v>70.08</v>
      </c>
      <c r="AS85">
        <v>76.09</v>
      </c>
      <c r="AT85">
        <v>79.680000000000007</v>
      </c>
      <c r="AU85">
        <v>80.88</v>
      </c>
    </row>
    <row r="86" spans="26:47">
      <c r="Z86">
        <v>8.92</v>
      </c>
      <c r="AA86">
        <v>41.07</v>
      </c>
      <c r="AB86">
        <v>44.33</v>
      </c>
      <c r="AC86">
        <v>49.03</v>
      </c>
      <c r="AD86">
        <v>50.94</v>
      </c>
      <c r="AE86">
        <v>52.16</v>
      </c>
      <c r="AF86">
        <v>52.79</v>
      </c>
      <c r="AG86">
        <v>54.21</v>
      </c>
      <c r="AH86">
        <v>56.09</v>
      </c>
      <c r="AI86">
        <v>57.2</v>
      </c>
      <c r="AJ86">
        <v>57.89</v>
      </c>
      <c r="AK86">
        <v>58.68</v>
      </c>
      <c r="AL86">
        <v>60.08</v>
      </c>
      <c r="AM86">
        <v>61.03</v>
      </c>
      <c r="AN86">
        <v>62.13</v>
      </c>
      <c r="AO86">
        <v>64.760000000000005</v>
      </c>
      <c r="AP86">
        <v>66.34</v>
      </c>
      <c r="AQ86">
        <v>68.5</v>
      </c>
      <c r="AR86">
        <v>70.569999999999993</v>
      </c>
      <c r="AS86">
        <v>76.58</v>
      </c>
      <c r="AT86">
        <v>80.13</v>
      </c>
      <c r="AU86">
        <v>81.3</v>
      </c>
    </row>
    <row r="87" spans="26:47">
      <c r="Z87">
        <v>9</v>
      </c>
      <c r="AA87">
        <v>41.42</v>
      </c>
      <c r="AB87">
        <v>44.63</v>
      </c>
      <c r="AC87">
        <v>49.28</v>
      </c>
      <c r="AD87">
        <v>51.18</v>
      </c>
      <c r="AE87">
        <v>52.37</v>
      </c>
      <c r="AF87">
        <v>52.99</v>
      </c>
      <c r="AG87">
        <v>54.39</v>
      </c>
      <c r="AH87">
        <v>56.25</v>
      </c>
      <c r="AI87">
        <v>57.35</v>
      </c>
      <c r="AJ87">
        <v>58.04</v>
      </c>
      <c r="AK87">
        <v>58.83</v>
      </c>
      <c r="AL87">
        <v>60.27</v>
      </c>
      <c r="AM87">
        <v>61.21</v>
      </c>
      <c r="AN87">
        <v>62.31</v>
      </c>
      <c r="AO87">
        <v>65.03</v>
      </c>
      <c r="AP87">
        <v>66.69</v>
      </c>
      <c r="AQ87">
        <v>68.88</v>
      </c>
      <c r="AR87">
        <v>71.09</v>
      </c>
      <c r="AS87">
        <v>77.08</v>
      </c>
      <c r="AT87">
        <v>80.58</v>
      </c>
      <c r="AU87">
        <v>81.75</v>
      </c>
    </row>
    <row r="88" spans="26:47">
      <c r="Z88">
        <v>9.08</v>
      </c>
      <c r="AA88">
        <v>41.76</v>
      </c>
      <c r="AB88">
        <v>44.93</v>
      </c>
      <c r="AC88">
        <v>49.53</v>
      </c>
      <c r="AD88">
        <v>51.41</v>
      </c>
      <c r="AE88">
        <v>52.58</v>
      </c>
      <c r="AF88">
        <v>53.19</v>
      </c>
      <c r="AG88">
        <v>54.58</v>
      </c>
      <c r="AH88">
        <v>56.41</v>
      </c>
      <c r="AI88">
        <v>57.51</v>
      </c>
      <c r="AJ88">
        <v>58.18</v>
      </c>
      <c r="AK88">
        <v>58.99</v>
      </c>
      <c r="AL88">
        <v>60.45</v>
      </c>
      <c r="AM88">
        <v>61.39</v>
      </c>
      <c r="AN88">
        <v>62.48</v>
      </c>
      <c r="AO88">
        <v>65.31</v>
      </c>
      <c r="AP88">
        <v>67.040000000000006</v>
      </c>
      <c r="AQ88">
        <v>69.27</v>
      </c>
      <c r="AR88">
        <v>71.62</v>
      </c>
      <c r="AS88">
        <v>77.59</v>
      </c>
      <c r="AT88">
        <v>81.05</v>
      </c>
      <c r="AU88">
        <v>82.2</v>
      </c>
    </row>
    <row r="89" spans="26:47">
      <c r="Z89">
        <v>9.17</v>
      </c>
      <c r="AA89">
        <v>42.11</v>
      </c>
      <c r="AB89">
        <v>45.23</v>
      </c>
      <c r="AC89">
        <v>49.79</v>
      </c>
      <c r="AD89">
        <v>51.66</v>
      </c>
      <c r="AE89">
        <v>52.79</v>
      </c>
      <c r="AF89">
        <v>53.39</v>
      </c>
      <c r="AG89">
        <v>54.76</v>
      </c>
      <c r="AH89">
        <v>56.58</v>
      </c>
      <c r="AI89">
        <v>57.66</v>
      </c>
      <c r="AJ89">
        <v>58.33</v>
      </c>
      <c r="AK89">
        <v>59.14</v>
      </c>
      <c r="AL89">
        <v>60.64</v>
      </c>
      <c r="AM89">
        <v>61.57</v>
      </c>
      <c r="AN89">
        <v>62.66</v>
      </c>
      <c r="AO89">
        <v>65.59</v>
      </c>
      <c r="AP89">
        <v>67.41</v>
      </c>
      <c r="AQ89">
        <v>69.66</v>
      </c>
      <c r="AR89">
        <v>72.16</v>
      </c>
      <c r="AS89">
        <v>78.12</v>
      </c>
      <c r="AT89">
        <v>81.53</v>
      </c>
      <c r="AU89">
        <v>82.67</v>
      </c>
    </row>
    <row r="90" spans="26:47">
      <c r="Z90">
        <v>9.25</v>
      </c>
      <c r="AA90">
        <v>42.47</v>
      </c>
      <c r="AB90">
        <v>45.54</v>
      </c>
      <c r="AC90">
        <v>50.04</v>
      </c>
      <c r="AD90">
        <v>51.9</v>
      </c>
      <c r="AE90">
        <v>53.01</v>
      </c>
      <c r="AF90">
        <v>53.59</v>
      </c>
      <c r="AG90">
        <v>54.94</v>
      </c>
      <c r="AH90">
        <v>56.74</v>
      </c>
      <c r="AI90">
        <v>57.81</v>
      </c>
      <c r="AJ90">
        <v>58.48</v>
      </c>
      <c r="AK90">
        <v>59.29</v>
      </c>
      <c r="AL90">
        <v>60.82</v>
      </c>
      <c r="AM90">
        <v>61.75</v>
      </c>
      <c r="AN90">
        <v>62.84</v>
      </c>
      <c r="AO90">
        <v>65.88</v>
      </c>
      <c r="AP90">
        <v>67.78</v>
      </c>
      <c r="AQ90">
        <v>70.06</v>
      </c>
      <c r="AR90">
        <v>72.72</v>
      </c>
      <c r="AS90">
        <v>78.650000000000006</v>
      </c>
      <c r="AT90">
        <v>82.02</v>
      </c>
      <c r="AU90">
        <v>83.16</v>
      </c>
    </row>
    <row r="91" spans="26:47">
      <c r="Z91">
        <v>9.33</v>
      </c>
      <c r="AA91">
        <v>42.82</v>
      </c>
      <c r="AB91">
        <v>45.84</v>
      </c>
      <c r="AC91">
        <v>50.3</v>
      </c>
      <c r="AD91">
        <v>52.14</v>
      </c>
      <c r="AE91">
        <v>53.22</v>
      </c>
      <c r="AF91">
        <v>53.79</v>
      </c>
      <c r="AG91">
        <v>55.13</v>
      </c>
      <c r="AH91">
        <v>56.9</v>
      </c>
      <c r="AI91">
        <v>57.97</v>
      </c>
      <c r="AJ91">
        <v>58.62</v>
      </c>
      <c r="AK91">
        <v>59.45</v>
      </c>
      <c r="AL91">
        <v>61.01</v>
      </c>
      <c r="AM91">
        <v>61.93</v>
      </c>
      <c r="AN91">
        <v>63.01</v>
      </c>
      <c r="AO91">
        <v>66.17</v>
      </c>
      <c r="AP91">
        <v>68.150000000000006</v>
      </c>
      <c r="AQ91">
        <v>70.459999999999994</v>
      </c>
      <c r="AR91">
        <v>73.3</v>
      </c>
      <c r="AS91">
        <v>79.2</v>
      </c>
      <c r="AT91">
        <v>82.53</v>
      </c>
      <c r="AU91">
        <v>83.66</v>
      </c>
    </row>
    <row r="92" spans="26:47">
      <c r="Z92">
        <v>9.42</v>
      </c>
      <c r="AA92">
        <v>43.18</v>
      </c>
      <c r="AB92">
        <v>46.15</v>
      </c>
      <c r="AC92">
        <v>50.56</v>
      </c>
      <c r="AD92">
        <v>52.38</v>
      </c>
      <c r="AE92">
        <v>53.44</v>
      </c>
      <c r="AF92">
        <v>54</v>
      </c>
      <c r="AG92">
        <v>55.32</v>
      </c>
      <c r="AH92">
        <v>57.07</v>
      </c>
      <c r="AI92">
        <v>58.12</v>
      </c>
      <c r="AJ92">
        <v>58.77</v>
      </c>
      <c r="AK92">
        <v>59.6</v>
      </c>
      <c r="AL92">
        <v>61.19</v>
      </c>
      <c r="AM92">
        <v>62.11</v>
      </c>
      <c r="AN92">
        <v>63.19</v>
      </c>
      <c r="AO92">
        <v>66.459999999999994</v>
      </c>
      <c r="AP92">
        <v>68.53</v>
      </c>
      <c r="AQ92">
        <v>70.87</v>
      </c>
      <c r="AR92">
        <v>73.89</v>
      </c>
      <c r="AS92">
        <v>79.760000000000005</v>
      </c>
      <c r="AT92">
        <v>83.04</v>
      </c>
      <c r="AU92">
        <v>84.18</v>
      </c>
    </row>
    <row r="93" spans="26:47">
      <c r="Z93">
        <v>9.5</v>
      </c>
      <c r="AA93">
        <v>43.54</v>
      </c>
      <c r="AB93">
        <v>46.47</v>
      </c>
      <c r="AC93">
        <v>50.82</v>
      </c>
      <c r="AD93">
        <v>52.62</v>
      </c>
      <c r="AE93">
        <v>53.66</v>
      </c>
      <c r="AF93">
        <v>54.2</v>
      </c>
      <c r="AG93">
        <v>55.5</v>
      </c>
      <c r="AH93">
        <v>57.23</v>
      </c>
      <c r="AI93">
        <v>58.28</v>
      </c>
      <c r="AJ93">
        <v>58.92</v>
      </c>
      <c r="AK93">
        <v>59.75</v>
      </c>
      <c r="AL93">
        <v>61.38</v>
      </c>
      <c r="AM93">
        <v>62.29</v>
      </c>
      <c r="AN93">
        <v>63.37</v>
      </c>
      <c r="AO93">
        <v>66.75</v>
      </c>
      <c r="AP93">
        <v>68.92</v>
      </c>
      <c r="AQ93">
        <v>71.290000000000006</v>
      </c>
      <c r="AR93">
        <v>74.489999999999995</v>
      </c>
      <c r="AS93">
        <v>80.34</v>
      </c>
      <c r="AT93">
        <v>83.57</v>
      </c>
      <c r="AU93">
        <v>84.71</v>
      </c>
    </row>
    <row r="94" spans="26:47">
      <c r="Z94">
        <v>9.58</v>
      </c>
      <c r="AA94">
        <v>43.91</v>
      </c>
      <c r="AB94">
        <v>46.78</v>
      </c>
      <c r="AC94">
        <v>51.08</v>
      </c>
      <c r="AD94">
        <v>52.87</v>
      </c>
      <c r="AE94">
        <v>53.87</v>
      </c>
      <c r="AF94">
        <v>54.41</v>
      </c>
      <c r="AG94">
        <v>55.69</v>
      </c>
      <c r="AH94">
        <v>57.4</v>
      </c>
      <c r="AI94">
        <v>58.43</v>
      </c>
      <c r="AJ94">
        <v>59.06</v>
      </c>
      <c r="AK94">
        <v>59.9</v>
      </c>
      <c r="AL94">
        <v>61.57</v>
      </c>
      <c r="AM94">
        <v>62.47</v>
      </c>
      <c r="AN94">
        <v>63.54</v>
      </c>
      <c r="AO94">
        <v>67.05</v>
      </c>
      <c r="AP94">
        <v>69.31</v>
      </c>
      <c r="AQ94">
        <v>71.709999999999994</v>
      </c>
      <c r="AR94">
        <v>75.12</v>
      </c>
      <c r="AS94">
        <v>80.92</v>
      </c>
      <c r="AT94">
        <v>84.11</v>
      </c>
      <c r="AU94">
        <v>85.26</v>
      </c>
    </row>
    <row r="95" spans="26:47">
      <c r="Z95">
        <v>9.67</v>
      </c>
      <c r="AA95">
        <v>44.28</v>
      </c>
      <c r="AB95">
        <v>47.1</v>
      </c>
      <c r="AC95">
        <v>51.34</v>
      </c>
      <c r="AD95">
        <v>53.11</v>
      </c>
      <c r="AE95">
        <v>54.09</v>
      </c>
      <c r="AF95">
        <v>54.61</v>
      </c>
      <c r="AG95">
        <v>55.88</v>
      </c>
      <c r="AH95">
        <v>57.56</v>
      </c>
      <c r="AI95">
        <v>58.59</v>
      </c>
      <c r="AJ95">
        <v>59.21</v>
      </c>
      <c r="AK95">
        <v>60.06</v>
      </c>
      <c r="AL95">
        <v>61.75</v>
      </c>
      <c r="AM95">
        <v>62.65</v>
      </c>
      <c r="AN95">
        <v>63.72</v>
      </c>
      <c r="AO95">
        <v>67.349999999999994</v>
      </c>
      <c r="AP95">
        <v>69.709999999999994</v>
      </c>
      <c r="AQ95">
        <v>72.14</v>
      </c>
      <c r="AR95">
        <v>75.75</v>
      </c>
      <c r="AS95">
        <v>81.52</v>
      </c>
      <c r="AT95">
        <v>84.66</v>
      </c>
      <c r="AU95">
        <v>85.82</v>
      </c>
    </row>
    <row r="96" spans="26:47">
      <c r="Z96">
        <v>9.75</v>
      </c>
      <c r="AA96">
        <v>44.65</v>
      </c>
      <c r="AB96">
        <v>47.42</v>
      </c>
      <c r="AC96">
        <v>51.61</v>
      </c>
      <c r="AD96">
        <v>53.36</v>
      </c>
      <c r="AE96">
        <v>54.31</v>
      </c>
      <c r="AF96">
        <v>54.82</v>
      </c>
      <c r="AG96">
        <v>56.07</v>
      </c>
      <c r="AH96">
        <v>57.73</v>
      </c>
      <c r="AI96">
        <v>58.74</v>
      </c>
      <c r="AJ96">
        <v>59.35</v>
      </c>
      <c r="AK96">
        <v>60.21</v>
      </c>
      <c r="AL96">
        <v>61.94</v>
      </c>
      <c r="AM96">
        <v>62.83</v>
      </c>
      <c r="AN96">
        <v>63.89</v>
      </c>
      <c r="AO96">
        <v>67.650000000000006</v>
      </c>
      <c r="AP96">
        <v>70.12</v>
      </c>
      <c r="AQ96">
        <v>72.569999999999993</v>
      </c>
      <c r="AR96">
        <v>76.41</v>
      </c>
      <c r="AS96">
        <v>82.13</v>
      </c>
      <c r="AT96">
        <v>85.22</v>
      </c>
      <c r="AU96">
        <v>86.4</v>
      </c>
    </row>
    <row r="97" spans="26:47">
      <c r="Z97">
        <v>9.83</v>
      </c>
      <c r="AA97">
        <v>45.02</v>
      </c>
      <c r="AB97">
        <v>47.75</v>
      </c>
      <c r="AC97">
        <v>51.87</v>
      </c>
      <c r="AD97">
        <v>53.61</v>
      </c>
      <c r="AE97">
        <v>54.53</v>
      </c>
      <c r="AF97">
        <v>55.03</v>
      </c>
      <c r="AG97">
        <v>56.26</v>
      </c>
      <c r="AH97">
        <v>57.89</v>
      </c>
      <c r="AI97">
        <v>58.9</v>
      </c>
      <c r="AJ97">
        <v>59.5</v>
      </c>
      <c r="AK97">
        <v>60.36</v>
      </c>
      <c r="AL97">
        <v>62.13</v>
      </c>
      <c r="AM97">
        <v>63.02</v>
      </c>
      <c r="AN97">
        <v>64.069999999999993</v>
      </c>
      <c r="AO97">
        <v>67.959999999999994</v>
      </c>
      <c r="AP97">
        <v>70.53</v>
      </c>
      <c r="AQ97">
        <v>73.02</v>
      </c>
      <c r="AR97">
        <v>77.069999999999993</v>
      </c>
      <c r="AS97">
        <v>82.75</v>
      </c>
      <c r="AT97">
        <v>85.79</v>
      </c>
      <c r="AU97">
        <v>86.99</v>
      </c>
    </row>
    <row r="98" spans="26:47">
      <c r="Z98">
        <v>9.92</v>
      </c>
      <c r="AA98">
        <v>45.4</v>
      </c>
      <c r="AB98">
        <v>48.07</v>
      </c>
      <c r="AC98">
        <v>52.14</v>
      </c>
      <c r="AD98">
        <v>53.85</v>
      </c>
      <c r="AE98">
        <v>54.75</v>
      </c>
      <c r="AF98">
        <v>55.24</v>
      </c>
      <c r="AG98">
        <v>56.45</v>
      </c>
      <c r="AH98">
        <v>58.06</v>
      </c>
      <c r="AI98">
        <v>59.05</v>
      </c>
      <c r="AJ98">
        <v>59.65</v>
      </c>
      <c r="AK98">
        <v>60.51</v>
      </c>
      <c r="AL98">
        <v>62.32</v>
      </c>
      <c r="AM98">
        <v>63.2</v>
      </c>
      <c r="AN98">
        <v>64.239999999999995</v>
      </c>
      <c r="AO98">
        <v>68.27</v>
      </c>
      <c r="AP98">
        <v>70.95</v>
      </c>
      <c r="AQ98">
        <v>73.459999999999994</v>
      </c>
      <c r="AR98">
        <v>77.760000000000005</v>
      </c>
      <c r="AS98">
        <v>83.39</v>
      </c>
      <c r="AT98">
        <v>86.37</v>
      </c>
      <c r="AU98">
        <v>87.6</v>
      </c>
    </row>
    <row r="99" spans="26:47">
      <c r="Z99">
        <v>10</v>
      </c>
      <c r="AA99">
        <v>45.78</v>
      </c>
      <c r="AB99">
        <v>48.4</v>
      </c>
      <c r="AC99">
        <v>52.41</v>
      </c>
      <c r="AD99">
        <v>54.1</v>
      </c>
      <c r="AE99">
        <v>54.98</v>
      </c>
      <c r="AF99">
        <v>55.45</v>
      </c>
      <c r="AG99">
        <v>56.65</v>
      </c>
      <c r="AH99">
        <v>58.22</v>
      </c>
      <c r="AI99">
        <v>59.21</v>
      </c>
      <c r="AJ99">
        <v>59.79</v>
      </c>
      <c r="AK99">
        <v>60.67</v>
      </c>
      <c r="AL99">
        <v>62.51</v>
      </c>
      <c r="AM99">
        <v>63.38</v>
      </c>
      <c r="AN99">
        <v>64.42</v>
      </c>
      <c r="AO99">
        <v>68.59</v>
      </c>
      <c r="AP99">
        <v>71.37</v>
      </c>
      <c r="AQ99">
        <v>73.92</v>
      </c>
      <c r="AR99">
        <v>78.459999999999994</v>
      </c>
      <c r="AS99">
        <v>84.03</v>
      </c>
      <c r="AT99">
        <v>86.97</v>
      </c>
      <c r="AU99">
        <v>88.22</v>
      </c>
    </row>
    <row r="100" spans="26:47">
      <c r="Z100">
        <v>10.08</v>
      </c>
      <c r="AA100">
        <v>46.16</v>
      </c>
      <c r="AB100">
        <v>48.73</v>
      </c>
      <c r="AC100">
        <v>52.67</v>
      </c>
      <c r="AD100">
        <v>54.35</v>
      </c>
      <c r="AE100">
        <v>55.2</v>
      </c>
      <c r="AF100">
        <v>55.66</v>
      </c>
      <c r="AG100">
        <v>56.84</v>
      </c>
      <c r="AH100">
        <v>58.39</v>
      </c>
      <c r="AI100">
        <v>59.36</v>
      </c>
      <c r="AJ100">
        <v>59.94</v>
      </c>
      <c r="AK100">
        <v>60.82</v>
      </c>
      <c r="AL100">
        <v>62.7</v>
      </c>
      <c r="AM100">
        <v>63.56</v>
      </c>
      <c r="AN100">
        <v>64.59</v>
      </c>
      <c r="AO100">
        <v>68.900000000000006</v>
      </c>
      <c r="AP100">
        <v>71.8</v>
      </c>
      <c r="AQ100">
        <v>74.38</v>
      </c>
      <c r="AR100">
        <v>79.17</v>
      </c>
      <c r="AS100">
        <v>84.69</v>
      </c>
      <c r="AT100">
        <v>87.58</v>
      </c>
      <c r="AU100">
        <v>88.86</v>
      </c>
    </row>
    <row r="101" spans="26:47">
      <c r="Z101">
        <v>10.17</v>
      </c>
      <c r="AA101">
        <v>46.54</v>
      </c>
      <c r="AB101">
        <v>49.07</v>
      </c>
      <c r="AC101">
        <v>52.94</v>
      </c>
      <c r="AD101">
        <v>54.6</v>
      </c>
      <c r="AE101">
        <v>55.43</v>
      </c>
      <c r="AF101">
        <v>55.87</v>
      </c>
      <c r="AG101">
        <v>57.03</v>
      </c>
      <c r="AH101">
        <v>58.56</v>
      </c>
      <c r="AI101">
        <v>59.52</v>
      </c>
      <c r="AJ101">
        <v>60.08</v>
      </c>
      <c r="AK101">
        <v>60.97</v>
      </c>
      <c r="AL101">
        <v>62.89</v>
      </c>
      <c r="AM101">
        <v>63.75</v>
      </c>
      <c r="AN101">
        <v>64.77</v>
      </c>
      <c r="AO101">
        <v>69.22</v>
      </c>
      <c r="AP101">
        <v>72.239999999999995</v>
      </c>
      <c r="AQ101">
        <v>74.849999999999994</v>
      </c>
      <c r="AR101">
        <v>79.900000000000006</v>
      </c>
      <c r="AS101">
        <v>85.36</v>
      </c>
      <c r="AT101">
        <v>88.2</v>
      </c>
      <c r="AU101">
        <v>89.51</v>
      </c>
    </row>
    <row r="102" spans="26:47">
      <c r="Z102">
        <v>10.25</v>
      </c>
      <c r="AA102">
        <v>46.93</v>
      </c>
      <c r="AB102">
        <v>49.4</v>
      </c>
      <c r="AC102">
        <v>53.22</v>
      </c>
      <c r="AD102">
        <v>54.85</v>
      </c>
      <c r="AE102">
        <v>55.65</v>
      </c>
      <c r="AF102">
        <v>56.09</v>
      </c>
      <c r="AG102">
        <v>57.23</v>
      </c>
      <c r="AH102">
        <v>58.72</v>
      </c>
      <c r="AI102">
        <v>59.67</v>
      </c>
      <c r="AJ102">
        <v>60.23</v>
      </c>
      <c r="AK102">
        <v>61.12</v>
      </c>
      <c r="AL102">
        <v>63.08</v>
      </c>
      <c r="AM102">
        <v>63.93</v>
      </c>
      <c r="AN102">
        <v>64.94</v>
      </c>
      <c r="AO102">
        <v>69.540000000000006</v>
      </c>
      <c r="AP102">
        <v>72.680000000000007</v>
      </c>
      <c r="AQ102">
        <v>75.319999999999993</v>
      </c>
      <c r="AR102">
        <v>80.650000000000006</v>
      </c>
      <c r="AS102">
        <v>86.05</v>
      </c>
      <c r="AT102">
        <v>88.83</v>
      </c>
      <c r="AU102">
        <v>90.18</v>
      </c>
    </row>
    <row r="103" spans="26:47">
      <c r="Z103">
        <v>10.33</v>
      </c>
      <c r="AA103">
        <v>47.32</v>
      </c>
      <c r="AB103">
        <v>49.74</v>
      </c>
      <c r="AC103">
        <v>53.49</v>
      </c>
      <c r="AD103">
        <v>55.1</v>
      </c>
      <c r="AE103">
        <v>55.88</v>
      </c>
      <c r="AF103">
        <v>56.3</v>
      </c>
      <c r="AG103">
        <v>57.42</v>
      </c>
      <c r="AH103">
        <v>58.89</v>
      </c>
      <c r="AI103">
        <v>59.83</v>
      </c>
      <c r="AJ103">
        <v>60.37</v>
      </c>
      <c r="AK103">
        <v>61.27</v>
      </c>
      <c r="AL103">
        <v>63.27</v>
      </c>
      <c r="AM103">
        <v>64.11</v>
      </c>
      <c r="AN103">
        <v>65.11</v>
      </c>
      <c r="AO103">
        <v>69.87</v>
      </c>
      <c r="AP103">
        <v>73.13</v>
      </c>
      <c r="AQ103">
        <v>75.8</v>
      </c>
      <c r="AR103">
        <v>81.41</v>
      </c>
      <c r="AS103">
        <v>86.74</v>
      </c>
      <c r="AT103">
        <v>89.47</v>
      </c>
      <c r="AU103">
        <v>90.86</v>
      </c>
    </row>
    <row r="104" spans="26:47">
      <c r="Z104">
        <v>10.42</v>
      </c>
      <c r="AA104">
        <v>47.72</v>
      </c>
      <c r="AB104">
        <v>50.08</v>
      </c>
      <c r="AC104">
        <v>53.76</v>
      </c>
      <c r="AD104">
        <v>55.35</v>
      </c>
      <c r="AE104">
        <v>56.11</v>
      </c>
      <c r="AF104">
        <v>56.52</v>
      </c>
      <c r="AG104">
        <v>57.62</v>
      </c>
      <c r="AH104">
        <v>59.06</v>
      </c>
      <c r="AI104">
        <v>59.98</v>
      </c>
      <c r="AJ104">
        <v>60.52</v>
      </c>
      <c r="AK104">
        <v>61.42</v>
      </c>
      <c r="AL104">
        <v>63.46</v>
      </c>
      <c r="AM104">
        <v>64.3</v>
      </c>
      <c r="AN104">
        <v>65.290000000000006</v>
      </c>
      <c r="AO104">
        <v>70.2</v>
      </c>
      <c r="AP104">
        <v>73.58</v>
      </c>
      <c r="AQ104">
        <v>76.28</v>
      </c>
      <c r="AR104">
        <v>82.19</v>
      </c>
      <c r="AS104">
        <v>87.45</v>
      </c>
      <c r="AT104">
        <v>90.13</v>
      </c>
      <c r="AU104">
        <v>91.56</v>
      </c>
    </row>
    <row r="105" spans="26:47">
      <c r="Z105">
        <v>10.5</v>
      </c>
      <c r="AA105">
        <v>48.11</v>
      </c>
      <c r="AB105">
        <v>50.43</v>
      </c>
      <c r="AC105">
        <v>54.04</v>
      </c>
      <c r="AD105">
        <v>55.6</v>
      </c>
      <c r="AE105">
        <v>56.33</v>
      </c>
      <c r="AF105">
        <v>56.74</v>
      </c>
      <c r="AG105">
        <v>57.81</v>
      </c>
      <c r="AH105">
        <v>59.23</v>
      </c>
      <c r="AI105">
        <v>60.14</v>
      </c>
      <c r="AJ105">
        <v>60.66</v>
      </c>
      <c r="AK105">
        <v>61.58</v>
      </c>
      <c r="AL105">
        <v>63.65</v>
      </c>
      <c r="AM105">
        <v>64.48</v>
      </c>
      <c r="AN105">
        <v>65.459999999999994</v>
      </c>
      <c r="AO105">
        <v>70.53</v>
      </c>
      <c r="AP105">
        <v>74.040000000000006</v>
      </c>
      <c r="AQ105">
        <v>76.78</v>
      </c>
      <c r="AR105">
        <v>82.98</v>
      </c>
      <c r="AS105">
        <v>88.17</v>
      </c>
      <c r="AT105">
        <v>90.79</v>
      </c>
      <c r="AU105">
        <v>92.28</v>
      </c>
    </row>
    <row r="106" spans="26:47">
      <c r="Z106">
        <v>10.58</v>
      </c>
      <c r="AA106">
        <v>48.51</v>
      </c>
      <c r="AB106">
        <v>50.77</v>
      </c>
      <c r="AC106">
        <v>54.31</v>
      </c>
      <c r="AD106">
        <v>55.86</v>
      </c>
      <c r="AE106">
        <v>56.56</v>
      </c>
      <c r="AF106">
        <v>56.95</v>
      </c>
      <c r="AG106">
        <v>58.01</v>
      </c>
      <c r="AH106">
        <v>59.4</v>
      </c>
      <c r="AI106">
        <v>60.29</v>
      </c>
      <c r="AJ106">
        <v>60.81</v>
      </c>
      <c r="AK106">
        <v>61.73</v>
      </c>
      <c r="AL106">
        <v>63.85</v>
      </c>
      <c r="AM106">
        <v>64.66</v>
      </c>
      <c r="AN106">
        <v>65.63</v>
      </c>
      <c r="AO106">
        <v>70.87</v>
      </c>
      <c r="AP106">
        <v>74.510000000000005</v>
      </c>
      <c r="AQ106">
        <v>77.27</v>
      </c>
      <c r="AR106">
        <v>83.79</v>
      </c>
      <c r="AS106">
        <v>88.91</v>
      </c>
      <c r="AT106">
        <v>91.47</v>
      </c>
      <c r="AU106">
        <v>93.01</v>
      </c>
    </row>
    <row r="107" spans="26:47">
      <c r="Z107">
        <v>10.67</v>
      </c>
      <c r="AA107">
        <v>48.92</v>
      </c>
      <c r="AB107">
        <v>51.12</v>
      </c>
      <c r="AC107">
        <v>54.59</v>
      </c>
      <c r="AD107">
        <v>56.11</v>
      </c>
      <c r="AE107">
        <v>56.79</v>
      </c>
      <c r="AF107">
        <v>57.17</v>
      </c>
      <c r="AG107">
        <v>58.21</v>
      </c>
      <c r="AH107">
        <v>59.57</v>
      </c>
      <c r="AI107">
        <v>60.45</v>
      </c>
      <c r="AJ107">
        <v>60.95</v>
      </c>
      <c r="AK107">
        <v>61.88</v>
      </c>
      <c r="AL107">
        <v>64.040000000000006</v>
      </c>
      <c r="AM107">
        <v>64.849999999999994</v>
      </c>
      <c r="AN107">
        <v>65.81</v>
      </c>
      <c r="AO107">
        <v>71.209999999999994</v>
      </c>
      <c r="AP107">
        <v>74.98</v>
      </c>
      <c r="AQ107">
        <v>77.78</v>
      </c>
      <c r="AR107">
        <v>84.62</v>
      </c>
      <c r="AS107">
        <v>89.65</v>
      </c>
      <c r="AT107">
        <v>92.16</v>
      </c>
      <c r="AU107">
        <v>93.75</v>
      </c>
    </row>
    <row r="108" spans="26:47">
      <c r="Z108">
        <v>10.75</v>
      </c>
      <c r="AA108">
        <v>49.32</v>
      </c>
      <c r="AB108">
        <v>51.47</v>
      </c>
      <c r="AC108">
        <v>54.87</v>
      </c>
      <c r="AD108">
        <v>56.36</v>
      </c>
      <c r="AE108">
        <v>57.03</v>
      </c>
      <c r="AF108">
        <v>57.39</v>
      </c>
      <c r="AG108">
        <v>58.41</v>
      </c>
      <c r="AH108">
        <v>59.73</v>
      </c>
      <c r="AI108">
        <v>60.6</v>
      </c>
      <c r="AJ108">
        <v>61.1</v>
      </c>
      <c r="AK108">
        <v>62.03</v>
      </c>
      <c r="AL108">
        <v>64.23</v>
      </c>
      <c r="AM108">
        <v>65.03</v>
      </c>
      <c r="AN108">
        <v>65.98</v>
      </c>
      <c r="AO108">
        <v>71.55</v>
      </c>
      <c r="AP108">
        <v>75.459999999999994</v>
      </c>
      <c r="AQ108">
        <v>78.290000000000006</v>
      </c>
      <c r="AR108">
        <v>85.46</v>
      </c>
      <c r="AS108">
        <v>90.41</v>
      </c>
      <c r="AT108">
        <v>92.86</v>
      </c>
      <c r="AU108">
        <v>94.51</v>
      </c>
    </row>
    <row r="109" spans="26:47">
      <c r="Z109">
        <v>10.83</v>
      </c>
      <c r="AA109">
        <v>49.73</v>
      </c>
      <c r="AB109">
        <v>51.83</v>
      </c>
      <c r="AC109">
        <v>55.15</v>
      </c>
      <c r="AD109">
        <v>56.62</v>
      </c>
      <c r="AE109">
        <v>57.26</v>
      </c>
      <c r="AF109">
        <v>57.61</v>
      </c>
      <c r="AG109">
        <v>58.61</v>
      </c>
      <c r="AH109">
        <v>59.9</v>
      </c>
      <c r="AI109">
        <v>60.76</v>
      </c>
      <c r="AJ109">
        <v>61.24</v>
      </c>
      <c r="AK109">
        <v>62.18</v>
      </c>
      <c r="AL109">
        <v>64.430000000000007</v>
      </c>
      <c r="AM109">
        <v>65.22</v>
      </c>
      <c r="AN109">
        <v>66.150000000000006</v>
      </c>
      <c r="AO109">
        <v>71.900000000000006</v>
      </c>
      <c r="AP109">
        <v>75.95</v>
      </c>
      <c r="AQ109">
        <v>78.81</v>
      </c>
      <c r="AR109">
        <v>86.31</v>
      </c>
      <c r="AS109">
        <v>91.18</v>
      </c>
      <c r="AT109">
        <v>93.58</v>
      </c>
      <c r="AU109">
        <v>95.28</v>
      </c>
    </row>
    <row r="110" spans="26:47">
      <c r="Z110">
        <v>10.92</v>
      </c>
      <c r="AA110">
        <v>50.14</v>
      </c>
      <c r="AB110">
        <v>52.19</v>
      </c>
      <c r="AC110">
        <v>55.43</v>
      </c>
      <c r="AD110">
        <v>56.87</v>
      </c>
      <c r="AE110">
        <v>57.49</v>
      </c>
      <c r="AF110">
        <v>57.84</v>
      </c>
      <c r="AG110">
        <v>58.81</v>
      </c>
      <c r="AH110">
        <v>60.07</v>
      </c>
      <c r="AI110">
        <v>60.91</v>
      </c>
      <c r="AJ110">
        <v>61.38</v>
      </c>
      <c r="AK110">
        <v>62.33</v>
      </c>
      <c r="AL110">
        <v>64.62</v>
      </c>
      <c r="AM110">
        <v>65.400000000000006</v>
      </c>
      <c r="AN110">
        <v>66.33</v>
      </c>
      <c r="AO110">
        <v>72.25</v>
      </c>
      <c r="AP110">
        <v>76.44</v>
      </c>
      <c r="AQ110">
        <v>79.33</v>
      </c>
      <c r="AR110">
        <v>87.18</v>
      </c>
      <c r="AS110">
        <v>91.96</v>
      </c>
      <c r="AT110">
        <v>94.3</v>
      </c>
      <c r="AU110">
        <v>96.07</v>
      </c>
    </row>
    <row r="111" spans="26:47">
      <c r="Z111">
        <v>11</v>
      </c>
      <c r="AA111">
        <v>50.56</v>
      </c>
      <c r="AB111">
        <v>52.54</v>
      </c>
      <c r="AC111">
        <v>55.71</v>
      </c>
      <c r="AD111">
        <v>57.13</v>
      </c>
      <c r="AE111">
        <v>57.73</v>
      </c>
      <c r="AF111">
        <v>58.06</v>
      </c>
      <c r="AG111">
        <v>59.01</v>
      </c>
      <c r="AH111">
        <v>60.24</v>
      </c>
      <c r="AI111">
        <v>61.07</v>
      </c>
      <c r="AJ111">
        <v>61.53</v>
      </c>
      <c r="AK111">
        <v>62.48</v>
      </c>
      <c r="AL111">
        <v>64.819999999999993</v>
      </c>
      <c r="AM111">
        <v>65.59</v>
      </c>
      <c r="AN111">
        <v>66.5</v>
      </c>
      <c r="AO111">
        <v>72.599999999999994</v>
      </c>
      <c r="AP111">
        <v>76.930000000000007</v>
      </c>
      <c r="AQ111">
        <v>79.86</v>
      </c>
      <c r="AR111">
        <v>88.07</v>
      </c>
      <c r="AS111">
        <v>92.75</v>
      </c>
      <c r="AT111">
        <v>95.04</v>
      </c>
      <c r="AU111">
        <v>96.88</v>
      </c>
    </row>
    <row r="112" spans="26:47">
      <c r="Z112">
        <v>11.08</v>
      </c>
      <c r="AA112">
        <v>50.98</v>
      </c>
      <c r="AB112">
        <v>52.91</v>
      </c>
      <c r="AC112">
        <v>55.99</v>
      </c>
      <c r="AD112">
        <v>57.39</v>
      </c>
      <c r="AE112">
        <v>57.96</v>
      </c>
      <c r="AF112">
        <v>58.28</v>
      </c>
      <c r="AG112">
        <v>59.21</v>
      </c>
      <c r="AH112">
        <v>60.41</v>
      </c>
      <c r="AI112">
        <v>61.22</v>
      </c>
      <c r="AJ112">
        <v>61.67</v>
      </c>
      <c r="AK112">
        <v>62.64</v>
      </c>
      <c r="AL112">
        <v>65.02</v>
      </c>
      <c r="AM112">
        <v>65.77</v>
      </c>
      <c r="AN112">
        <v>66.67</v>
      </c>
      <c r="AO112">
        <v>72.95</v>
      </c>
      <c r="AP112">
        <v>77.44</v>
      </c>
      <c r="AQ112">
        <v>80.400000000000006</v>
      </c>
      <c r="AR112">
        <v>88.97</v>
      </c>
      <c r="AS112">
        <v>93.56</v>
      </c>
      <c r="AT112">
        <v>95.78</v>
      </c>
      <c r="AU112">
        <v>97.7</v>
      </c>
    </row>
    <row r="113" spans="26:47">
      <c r="Z113">
        <v>11.17</v>
      </c>
      <c r="AA113">
        <v>51.4</v>
      </c>
      <c r="AB113">
        <v>53.27</v>
      </c>
      <c r="AC113">
        <v>56.28</v>
      </c>
      <c r="AD113">
        <v>57.65</v>
      </c>
      <c r="AE113">
        <v>58.2</v>
      </c>
      <c r="AF113">
        <v>58.51</v>
      </c>
      <c r="AG113">
        <v>59.41</v>
      </c>
      <c r="AH113">
        <v>60.59</v>
      </c>
      <c r="AI113">
        <v>61.38</v>
      </c>
      <c r="AJ113">
        <v>61.82</v>
      </c>
      <c r="AK113">
        <v>62.79</v>
      </c>
      <c r="AL113">
        <v>65.209999999999994</v>
      </c>
      <c r="AM113">
        <v>65.959999999999994</v>
      </c>
      <c r="AN113">
        <v>66.849999999999994</v>
      </c>
      <c r="AO113">
        <v>73.31</v>
      </c>
      <c r="AP113">
        <v>77.94</v>
      </c>
      <c r="AQ113">
        <v>80.94</v>
      </c>
      <c r="AR113">
        <v>89.89</v>
      </c>
      <c r="AS113">
        <v>94.38</v>
      </c>
      <c r="AT113">
        <v>96.54</v>
      </c>
      <c r="AU113">
        <v>98.53</v>
      </c>
    </row>
    <row r="114" spans="26:47">
      <c r="Z114">
        <v>11.25</v>
      </c>
      <c r="AA114">
        <v>51.82</v>
      </c>
      <c r="AB114">
        <v>53.64</v>
      </c>
      <c r="AC114">
        <v>56.57</v>
      </c>
      <c r="AD114">
        <v>57.91</v>
      </c>
      <c r="AE114">
        <v>58.44</v>
      </c>
      <c r="AF114">
        <v>58.74</v>
      </c>
      <c r="AG114">
        <v>59.62</v>
      </c>
      <c r="AH114">
        <v>60.76</v>
      </c>
      <c r="AI114">
        <v>61.54</v>
      </c>
      <c r="AJ114">
        <v>61.96</v>
      </c>
      <c r="AK114">
        <v>62.94</v>
      </c>
      <c r="AL114">
        <v>65.41</v>
      </c>
      <c r="AM114">
        <v>66.150000000000006</v>
      </c>
      <c r="AN114">
        <v>67.02</v>
      </c>
      <c r="AO114">
        <v>73.67</v>
      </c>
      <c r="AP114">
        <v>78.459999999999994</v>
      </c>
      <c r="AQ114">
        <v>81.489999999999995</v>
      </c>
      <c r="AR114">
        <v>90.82</v>
      </c>
      <c r="AS114">
        <v>95.21</v>
      </c>
      <c r="AT114">
        <v>97.31</v>
      </c>
      <c r="AU114">
        <v>99.38</v>
      </c>
    </row>
    <row r="115" spans="26:47">
      <c r="Z115">
        <v>11.33</v>
      </c>
      <c r="AA115">
        <v>52.25</v>
      </c>
      <c r="AB115">
        <v>54.01</v>
      </c>
      <c r="AC115">
        <v>56.85</v>
      </c>
      <c r="AD115">
        <v>58.17</v>
      </c>
      <c r="AE115">
        <v>58.67</v>
      </c>
      <c r="AF115">
        <v>58.96</v>
      </c>
      <c r="AG115">
        <v>59.82</v>
      </c>
      <c r="AH115">
        <v>60.93</v>
      </c>
      <c r="AI115">
        <v>61.69</v>
      </c>
      <c r="AJ115">
        <v>62.1</v>
      </c>
      <c r="AK115">
        <v>63.09</v>
      </c>
      <c r="AL115">
        <v>65.61</v>
      </c>
      <c r="AM115">
        <v>66.33</v>
      </c>
      <c r="AN115">
        <v>67.19</v>
      </c>
      <c r="AO115">
        <v>74.040000000000006</v>
      </c>
      <c r="AP115">
        <v>78.98</v>
      </c>
      <c r="AQ115">
        <v>82.04</v>
      </c>
      <c r="AR115">
        <v>91.77</v>
      </c>
      <c r="AS115">
        <v>96.06</v>
      </c>
      <c r="AT115">
        <v>98.1</v>
      </c>
      <c r="AU115">
        <v>100</v>
      </c>
    </row>
    <row r="116" spans="26:47">
      <c r="Z116">
        <v>11.42</v>
      </c>
      <c r="AA116">
        <v>52.67</v>
      </c>
      <c r="AB116">
        <v>54.38</v>
      </c>
      <c r="AC116">
        <v>57.14</v>
      </c>
      <c r="AD116">
        <v>58.43</v>
      </c>
      <c r="AE116">
        <v>58.91</v>
      </c>
      <c r="AF116">
        <v>59.19</v>
      </c>
      <c r="AG116">
        <v>60.03</v>
      </c>
      <c r="AH116">
        <v>61.1</v>
      </c>
      <c r="AI116">
        <v>61.85</v>
      </c>
      <c r="AJ116">
        <v>62.25</v>
      </c>
      <c r="AK116">
        <v>63.24</v>
      </c>
      <c r="AL116">
        <v>65.8</v>
      </c>
      <c r="AM116">
        <v>66.52</v>
      </c>
      <c r="AN116">
        <v>67.36</v>
      </c>
      <c r="AO116">
        <v>74.400000000000006</v>
      </c>
      <c r="AP116">
        <v>79.510000000000005</v>
      </c>
      <c r="AQ116">
        <v>82.6</v>
      </c>
      <c r="AR116">
        <v>92.74</v>
      </c>
      <c r="AS116">
        <v>96.91</v>
      </c>
      <c r="AT116">
        <v>98.89</v>
      </c>
      <c r="AU116">
        <v>100</v>
      </c>
    </row>
    <row r="117" spans="26:47">
      <c r="Z117">
        <v>11.5</v>
      </c>
      <c r="AA117">
        <v>53.11</v>
      </c>
      <c r="AB117">
        <v>54.75</v>
      </c>
      <c r="AC117">
        <v>57.43</v>
      </c>
      <c r="AD117">
        <v>58.69</v>
      </c>
      <c r="AE117">
        <v>59.15</v>
      </c>
      <c r="AF117">
        <v>59.42</v>
      </c>
      <c r="AG117">
        <v>60.23</v>
      </c>
      <c r="AH117">
        <v>61.27</v>
      </c>
      <c r="AI117">
        <v>62</v>
      </c>
      <c r="AJ117">
        <v>62.39</v>
      </c>
      <c r="AK117">
        <v>63.39</v>
      </c>
      <c r="AL117">
        <v>66</v>
      </c>
      <c r="AM117">
        <v>66.709999999999994</v>
      </c>
      <c r="AN117">
        <v>67.53</v>
      </c>
      <c r="AO117">
        <v>74.78</v>
      </c>
      <c r="AP117">
        <v>80.040000000000006</v>
      </c>
      <c r="AQ117">
        <v>83.17</v>
      </c>
      <c r="AR117">
        <v>93.71</v>
      </c>
      <c r="AS117">
        <v>97.78</v>
      </c>
      <c r="AT117">
        <v>99.7</v>
      </c>
      <c r="AU117">
        <v>100</v>
      </c>
    </row>
    <row r="118" spans="26:47">
      <c r="Z118">
        <v>11.58</v>
      </c>
      <c r="AA118">
        <v>53.54</v>
      </c>
      <c r="AB118">
        <v>55.13</v>
      </c>
      <c r="AC118">
        <v>57.72</v>
      </c>
      <c r="AD118">
        <v>58.95</v>
      </c>
      <c r="AE118">
        <v>59.4</v>
      </c>
      <c r="AF118">
        <v>59.65</v>
      </c>
      <c r="AG118">
        <v>60.44</v>
      </c>
      <c r="AH118">
        <v>61.44</v>
      </c>
      <c r="AI118">
        <v>62.16</v>
      </c>
      <c r="AJ118">
        <v>62.53</v>
      </c>
      <c r="AK118">
        <v>63.54</v>
      </c>
      <c r="AL118">
        <v>66.2</v>
      </c>
      <c r="AM118">
        <v>66.89</v>
      </c>
      <c r="AN118">
        <v>67.7</v>
      </c>
      <c r="AO118">
        <v>75.150000000000006</v>
      </c>
      <c r="AP118">
        <v>80.58</v>
      </c>
      <c r="AQ118">
        <v>83.75</v>
      </c>
      <c r="AR118">
        <v>94.71</v>
      </c>
      <c r="AS118">
        <v>98.66</v>
      </c>
      <c r="AT118">
        <v>100</v>
      </c>
      <c r="AU118">
        <v>100</v>
      </c>
    </row>
    <row r="119" spans="26:47">
      <c r="Z119">
        <v>11.67</v>
      </c>
      <c r="AA119">
        <v>53.98</v>
      </c>
      <c r="AB119">
        <v>55.51</v>
      </c>
      <c r="AC119">
        <v>58.01</v>
      </c>
      <c r="AD119">
        <v>59.21</v>
      </c>
      <c r="AE119">
        <v>59.64</v>
      </c>
      <c r="AF119">
        <v>59.88</v>
      </c>
      <c r="AG119">
        <v>60.65</v>
      </c>
      <c r="AH119">
        <v>61.62</v>
      </c>
      <c r="AI119">
        <v>62.31</v>
      </c>
      <c r="AJ119">
        <v>62.68</v>
      </c>
      <c r="AK119">
        <v>63.69</v>
      </c>
      <c r="AL119">
        <v>66.400000000000006</v>
      </c>
      <c r="AM119">
        <v>67.08</v>
      </c>
      <c r="AN119">
        <v>67.88</v>
      </c>
      <c r="AO119">
        <v>75.53</v>
      </c>
      <c r="AP119">
        <v>81.12</v>
      </c>
      <c r="AQ119">
        <v>84.33</v>
      </c>
      <c r="AR119">
        <v>95.72</v>
      </c>
      <c r="AS119">
        <v>99.55</v>
      </c>
      <c r="AT119">
        <v>100</v>
      </c>
      <c r="AU119">
        <v>100</v>
      </c>
    </row>
    <row r="120" spans="26:47">
      <c r="Z120">
        <v>11.75</v>
      </c>
      <c r="AA120">
        <v>54.42</v>
      </c>
      <c r="AB120">
        <v>55.89</v>
      </c>
      <c r="AC120">
        <v>58.31</v>
      </c>
      <c r="AD120">
        <v>59.48</v>
      </c>
      <c r="AE120">
        <v>59.88</v>
      </c>
      <c r="AF120">
        <v>60.12</v>
      </c>
      <c r="AG120">
        <v>60.85</v>
      </c>
      <c r="AH120">
        <v>61.79</v>
      </c>
      <c r="AI120">
        <v>62.47</v>
      </c>
      <c r="AJ120">
        <v>62.82</v>
      </c>
      <c r="AK120">
        <v>63.84</v>
      </c>
      <c r="AL120">
        <v>66.599999999999994</v>
      </c>
      <c r="AM120">
        <v>67.27</v>
      </c>
      <c r="AN120">
        <v>68.05</v>
      </c>
      <c r="AO120">
        <v>75.91</v>
      </c>
      <c r="AP120">
        <v>81.67</v>
      </c>
      <c r="AQ120">
        <v>84.91</v>
      </c>
      <c r="AR120">
        <v>96.75</v>
      </c>
      <c r="AS120">
        <v>100</v>
      </c>
      <c r="AT120">
        <v>100</v>
      </c>
      <c r="AU120">
        <v>100</v>
      </c>
    </row>
    <row r="121" spans="26:47">
      <c r="Z121">
        <v>11.83</v>
      </c>
      <c r="AA121">
        <v>54.86</v>
      </c>
      <c r="AB121">
        <v>56.28</v>
      </c>
      <c r="AC121">
        <v>58.6</v>
      </c>
      <c r="AD121">
        <v>59.74</v>
      </c>
      <c r="AE121">
        <v>60.13</v>
      </c>
      <c r="AF121">
        <v>60.35</v>
      </c>
      <c r="AG121">
        <v>61.06</v>
      </c>
      <c r="AH121">
        <v>61.96</v>
      </c>
      <c r="AI121">
        <v>62.63</v>
      </c>
      <c r="AJ121">
        <v>62.96</v>
      </c>
      <c r="AK121">
        <v>63.99</v>
      </c>
      <c r="AL121">
        <v>66.8</v>
      </c>
      <c r="AM121">
        <v>67.459999999999994</v>
      </c>
      <c r="AN121">
        <v>68.22</v>
      </c>
      <c r="AO121">
        <v>76.290000000000006</v>
      </c>
      <c r="AP121">
        <v>82.23</v>
      </c>
      <c r="AQ121">
        <v>85.51</v>
      </c>
      <c r="AR121">
        <v>97.79</v>
      </c>
      <c r="AS121">
        <v>100</v>
      </c>
      <c r="AT121">
        <v>100</v>
      </c>
      <c r="AU121">
        <v>100</v>
      </c>
    </row>
    <row r="122" spans="26:47">
      <c r="Z122">
        <v>11.92</v>
      </c>
      <c r="AA122">
        <v>55.31</v>
      </c>
      <c r="AB122">
        <v>56.66</v>
      </c>
      <c r="AC122">
        <v>58.9</v>
      </c>
      <c r="AD122">
        <v>60</v>
      </c>
      <c r="AE122">
        <v>60.37</v>
      </c>
      <c r="AF122">
        <v>60.59</v>
      </c>
      <c r="AG122">
        <v>61.27</v>
      </c>
      <c r="AH122">
        <v>62.14</v>
      </c>
      <c r="AI122">
        <v>62.78</v>
      </c>
      <c r="AJ122">
        <v>63.1</v>
      </c>
      <c r="AK122">
        <v>64.14</v>
      </c>
      <c r="AL122">
        <v>67</v>
      </c>
      <c r="AM122">
        <v>67.650000000000006</v>
      </c>
      <c r="AN122">
        <v>68.39</v>
      </c>
      <c r="AO122">
        <v>76.680000000000007</v>
      </c>
      <c r="AP122">
        <v>82.8</v>
      </c>
      <c r="AQ122">
        <v>86.11</v>
      </c>
      <c r="AR122">
        <v>98.85</v>
      </c>
      <c r="AS122">
        <v>100</v>
      </c>
      <c r="AT122">
        <v>100</v>
      </c>
      <c r="AU122">
        <v>100</v>
      </c>
    </row>
    <row r="123" spans="26:47">
      <c r="Z123">
        <v>12</v>
      </c>
      <c r="AA123">
        <v>55.76</v>
      </c>
      <c r="AB123">
        <v>57.05</v>
      </c>
      <c r="AC123">
        <v>59.19</v>
      </c>
      <c r="AD123">
        <v>60.27</v>
      </c>
      <c r="AE123">
        <v>60.62</v>
      </c>
      <c r="AF123">
        <v>60.82</v>
      </c>
      <c r="AG123">
        <v>61.48</v>
      </c>
      <c r="AH123">
        <v>62.31</v>
      </c>
      <c r="AI123">
        <v>62.94</v>
      </c>
      <c r="AJ123">
        <v>63.25</v>
      </c>
      <c r="AK123">
        <v>64.290000000000006</v>
      </c>
      <c r="AL123">
        <v>67.2</v>
      </c>
      <c r="AM123">
        <v>67.83</v>
      </c>
      <c r="AN123">
        <v>68.56</v>
      </c>
      <c r="AO123">
        <v>77.069999999999993</v>
      </c>
      <c r="AP123">
        <v>83.36</v>
      </c>
      <c r="AQ123">
        <v>86.71</v>
      </c>
      <c r="AR123">
        <v>99.92</v>
      </c>
      <c r="AS123">
        <v>100</v>
      </c>
      <c r="AT123">
        <v>100</v>
      </c>
      <c r="AU123">
        <v>100</v>
      </c>
    </row>
  </sheetData>
  <mergeCells count="1">
    <mergeCell ref="B1:V1"/>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7"/>
  <dimension ref="A1:AT123"/>
  <sheetViews>
    <sheetView workbookViewId="0">
      <selection activeCell="B3" sqref="B3"/>
    </sheetView>
  </sheetViews>
  <sheetFormatPr baseColWidth="10" defaultColWidth="11" defaultRowHeight="16"/>
  <cols>
    <col min="2" max="22" width="5.1640625" customWidth="1"/>
  </cols>
  <sheetData>
    <row r="1" spans="1:46" ht="25" thickBot="1">
      <c r="A1" s="23" t="s">
        <v>86</v>
      </c>
      <c r="B1" s="330" t="s">
        <v>9</v>
      </c>
      <c r="C1" s="331"/>
      <c r="D1" s="331"/>
      <c r="E1" s="331"/>
      <c r="F1" s="331"/>
      <c r="G1" s="331"/>
      <c r="H1" s="331"/>
      <c r="I1" s="331"/>
      <c r="J1" s="331"/>
      <c r="K1" s="331"/>
      <c r="L1" s="331"/>
      <c r="M1" s="331"/>
      <c r="N1" s="331"/>
      <c r="O1" s="331"/>
      <c r="P1" s="331"/>
      <c r="Q1" s="331"/>
      <c r="R1" s="331"/>
      <c r="S1" s="331"/>
      <c r="T1" s="331"/>
      <c r="U1" s="332"/>
    </row>
    <row r="2" spans="1:46" ht="17" thickBot="1">
      <c r="A2" s="2" t="s">
        <v>5</v>
      </c>
      <c r="B2" s="3">
        <v>8</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8</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c r="A3" s="6" t="s">
        <v>21</v>
      </c>
      <c r="B3" s="7">
        <v>0</v>
      </c>
      <c r="C3" s="8">
        <v>7.9</v>
      </c>
      <c r="D3" s="7">
        <v>13.8</v>
      </c>
      <c r="E3" s="8">
        <v>21.5</v>
      </c>
      <c r="F3" s="7">
        <v>27.7</v>
      </c>
      <c r="G3" s="8">
        <v>30</v>
      </c>
      <c r="H3" s="7">
        <v>34.200000000000003</v>
      </c>
      <c r="I3" s="8">
        <v>35.4</v>
      </c>
      <c r="J3" s="7">
        <v>37.200000000000003</v>
      </c>
      <c r="K3" s="8">
        <v>38.299999999999997</v>
      </c>
      <c r="L3" s="7">
        <v>38.799999999999997</v>
      </c>
      <c r="M3" s="8">
        <v>39.5</v>
      </c>
      <c r="N3" s="7">
        <v>41.2</v>
      </c>
      <c r="O3" s="8">
        <v>41.5</v>
      </c>
      <c r="P3" s="7">
        <v>43</v>
      </c>
      <c r="Q3" s="8">
        <v>43.9</v>
      </c>
      <c r="R3" s="7">
        <v>45</v>
      </c>
      <c r="S3" s="8">
        <v>47.8</v>
      </c>
      <c r="T3" s="7">
        <v>48.8</v>
      </c>
      <c r="U3" s="14">
        <v>50.9</v>
      </c>
      <c r="V3" t="s">
        <v>20</v>
      </c>
      <c r="Z3">
        <v>2</v>
      </c>
      <c r="AA3">
        <v>8.98</v>
      </c>
      <c r="AB3">
        <v>15.18</v>
      </c>
      <c r="AC3">
        <v>18.2</v>
      </c>
      <c r="AD3">
        <v>24.37</v>
      </c>
      <c r="AE3">
        <v>28.62</v>
      </c>
      <c r="AF3">
        <v>30.4</v>
      </c>
      <c r="AG3">
        <v>32.799999999999997</v>
      </c>
      <c r="AH3">
        <v>33.630000000000003</v>
      </c>
      <c r="AI3">
        <v>35.72</v>
      </c>
      <c r="AJ3">
        <v>37.21</v>
      </c>
      <c r="AK3">
        <v>37.81</v>
      </c>
      <c r="AL3">
        <v>39.54</v>
      </c>
      <c r="AM3">
        <v>41.67</v>
      </c>
      <c r="AN3">
        <v>42.36</v>
      </c>
      <c r="AO3">
        <v>43.58</v>
      </c>
      <c r="AP3">
        <v>45.13</v>
      </c>
      <c r="AQ3">
        <v>46.25</v>
      </c>
      <c r="AR3">
        <v>49.28</v>
      </c>
      <c r="AS3">
        <v>51.93</v>
      </c>
      <c r="AT3">
        <v>54.93</v>
      </c>
    </row>
    <row r="4" spans="1:46">
      <c r="A4" s="6" t="s">
        <v>22</v>
      </c>
      <c r="B4" s="7">
        <v>1.9</v>
      </c>
      <c r="C4" s="8">
        <v>9.4</v>
      </c>
      <c r="D4" s="7">
        <v>14.7</v>
      </c>
      <c r="E4" s="8">
        <v>22.1</v>
      </c>
      <c r="F4" s="7">
        <v>27.9</v>
      </c>
      <c r="G4" s="8">
        <v>30.1</v>
      </c>
      <c r="H4" s="7">
        <v>33.9</v>
      </c>
      <c r="I4" s="8">
        <v>35</v>
      </c>
      <c r="J4" s="7">
        <v>36.9</v>
      </c>
      <c r="K4" s="8">
        <v>38.1</v>
      </c>
      <c r="L4" s="7">
        <v>38.6</v>
      </c>
      <c r="M4" s="8">
        <v>39.5</v>
      </c>
      <c r="N4" s="7">
        <v>41.3</v>
      </c>
      <c r="O4" s="8">
        <v>41.7</v>
      </c>
      <c r="P4" s="7">
        <v>43.1</v>
      </c>
      <c r="Q4" s="8">
        <v>44.2</v>
      </c>
      <c r="R4" s="7">
        <v>45.2</v>
      </c>
      <c r="S4" s="8">
        <v>48</v>
      </c>
      <c r="T4" s="7">
        <v>49.4</v>
      </c>
      <c r="U4" s="14">
        <v>51.7</v>
      </c>
      <c r="V4" t="s">
        <v>20</v>
      </c>
      <c r="Z4">
        <v>2.08</v>
      </c>
      <c r="AA4">
        <v>9.3699999999999992</v>
      </c>
      <c r="AB4">
        <v>15.49</v>
      </c>
      <c r="AC4">
        <v>18.41</v>
      </c>
      <c r="AD4">
        <v>24.5</v>
      </c>
      <c r="AE4">
        <v>28.65</v>
      </c>
      <c r="AF4">
        <v>30.42</v>
      </c>
      <c r="AG4">
        <v>32.74</v>
      </c>
      <c r="AH4">
        <v>33.549999999999997</v>
      </c>
      <c r="AI4">
        <v>35.659999999999997</v>
      </c>
      <c r="AJ4">
        <v>37.159999999999997</v>
      </c>
      <c r="AK4">
        <v>37.770000000000003</v>
      </c>
      <c r="AL4">
        <v>39.549999999999997</v>
      </c>
      <c r="AM4">
        <v>41.7</v>
      </c>
      <c r="AN4">
        <v>42.4</v>
      </c>
      <c r="AO4">
        <v>43.62</v>
      </c>
      <c r="AP4">
        <v>45.19</v>
      </c>
      <c r="AQ4">
        <v>46.32</v>
      </c>
      <c r="AR4">
        <v>49.36</v>
      </c>
      <c r="AS4">
        <v>52.09</v>
      </c>
      <c r="AT4">
        <v>55.13</v>
      </c>
    </row>
    <row r="5" spans="1:46">
      <c r="A5" s="6" t="s">
        <v>23</v>
      </c>
      <c r="B5" s="7">
        <v>3.7</v>
      </c>
      <c r="C5" s="8">
        <v>10.9</v>
      </c>
      <c r="D5" s="7">
        <v>15.5</v>
      </c>
      <c r="E5" s="8">
        <v>22.7</v>
      </c>
      <c r="F5" s="7">
        <v>28.1</v>
      </c>
      <c r="G5" s="8">
        <v>30.2</v>
      </c>
      <c r="H5" s="7">
        <v>33.6</v>
      </c>
      <c r="I5" s="8">
        <v>34.700000000000003</v>
      </c>
      <c r="J5" s="7">
        <v>36.6</v>
      </c>
      <c r="K5" s="8">
        <v>37.9</v>
      </c>
      <c r="L5" s="7">
        <v>38.4</v>
      </c>
      <c r="M5" s="8">
        <v>39.5</v>
      </c>
      <c r="N5" s="7">
        <v>41.4</v>
      </c>
      <c r="O5" s="8">
        <v>41.8</v>
      </c>
      <c r="P5" s="7">
        <v>43.2</v>
      </c>
      <c r="Q5" s="8">
        <v>44.4</v>
      </c>
      <c r="R5" s="7">
        <v>45.5</v>
      </c>
      <c r="S5" s="8">
        <v>48.3</v>
      </c>
      <c r="T5" s="7">
        <v>50</v>
      </c>
      <c r="U5" s="14">
        <v>52.4</v>
      </c>
      <c r="V5" t="s">
        <v>20</v>
      </c>
      <c r="Z5">
        <v>2.17</v>
      </c>
      <c r="AA5">
        <v>9.75</v>
      </c>
      <c r="AB5">
        <v>15.79</v>
      </c>
      <c r="AC5">
        <v>18.61</v>
      </c>
      <c r="AD5">
        <v>24.62</v>
      </c>
      <c r="AE5">
        <v>28.69</v>
      </c>
      <c r="AF5">
        <v>30.43</v>
      </c>
      <c r="AG5">
        <v>32.68</v>
      </c>
      <c r="AH5">
        <v>33.479999999999997</v>
      </c>
      <c r="AI5">
        <v>35.6</v>
      </c>
      <c r="AJ5">
        <v>37.11</v>
      </c>
      <c r="AK5">
        <v>37.729999999999997</v>
      </c>
      <c r="AL5">
        <v>39.56</v>
      </c>
      <c r="AM5">
        <v>41.72</v>
      </c>
      <c r="AN5">
        <v>42.44</v>
      </c>
      <c r="AO5">
        <v>43.65</v>
      </c>
      <c r="AP5">
        <v>45.25</v>
      </c>
      <c r="AQ5">
        <v>46.4</v>
      </c>
      <c r="AR5">
        <v>49.45</v>
      </c>
      <c r="AS5">
        <v>52.25</v>
      </c>
      <c r="AT5">
        <v>55.33</v>
      </c>
    </row>
    <row r="6" spans="1:46" ht="17" thickBot="1">
      <c r="A6" s="10" t="s">
        <v>24</v>
      </c>
      <c r="B6" s="11">
        <v>5.3</v>
      </c>
      <c r="C6" s="12">
        <v>12.3</v>
      </c>
      <c r="D6" s="11">
        <v>16.3</v>
      </c>
      <c r="E6" s="12">
        <v>23.2</v>
      </c>
      <c r="F6" s="11">
        <v>28.3</v>
      </c>
      <c r="G6" s="12">
        <v>30.2</v>
      </c>
      <c r="H6" s="11">
        <v>33.4</v>
      </c>
      <c r="I6" s="12">
        <v>34.299999999999997</v>
      </c>
      <c r="J6" s="11">
        <v>36.299999999999997</v>
      </c>
      <c r="K6" s="12">
        <v>37.700000000000003</v>
      </c>
      <c r="L6" s="11">
        <v>38.200000000000003</v>
      </c>
      <c r="M6" s="12">
        <v>39.5</v>
      </c>
      <c r="N6" s="11">
        <v>41.5</v>
      </c>
      <c r="O6" s="12">
        <v>42</v>
      </c>
      <c r="P6" s="11">
        <v>43.3</v>
      </c>
      <c r="Q6" s="12">
        <v>44.6</v>
      </c>
      <c r="R6" s="11">
        <v>45.7</v>
      </c>
      <c r="S6" s="12">
        <v>48.6</v>
      </c>
      <c r="T6" s="11">
        <v>50.6</v>
      </c>
      <c r="U6" s="15">
        <v>53.2</v>
      </c>
      <c r="V6" t="s">
        <v>20</v>
      </c>
      <c r="Z6">
        <v>2.25</v>
      </c>
      <c r="AA6">
        <v>10.119999999999999</v>
      </c>
      <c r="AB6">
        <v>16.09</v>
      </c>
      <c r="AC6">
        <v>18.809999999999999</v>
      </c>
      <c r="AD6">
        <v>24.74</v>
      </c>
      <c r="AE6">
        <v>28.73</v>
      </c>
      <c r="AF6">
        <v>30.45</v>
      </c>
      <c r="AG6">
        <v>32.630000000000003</v>
      </c>
      <c r="AH6">
        <v>33.409999999999997</v>
      </c>
      <c r="AI6">
        <v>35.54</v>
      </c>
      <c r="AJ6">
        <v>37.07</v>
      </c>
      <c r="AK6">
        <v>37.69</v>
      </c>
      <c r="AL6">
        <v>39.57</v>
      </c>
      <c r="AM6">
        <v>41.75</v>
      </c>
      <c r="AN6">
        <v>42.49</v>
      </c>
      <c r="AO6">
        <v>43.69</v>
      </c>
      <c r="AP6">
        <v>45.31</v>
      </c>
      <c r="AQ6">
        <v>46.47</v>
      </c>
      <c r="AR6">
        <v>49.54</v>
      </c>
      <c r="AS6">
        <v>52.41</v>
      </c>
      <c r="AT6">
        <v>55.53</v>
      </c>
    </row>
    <row r="7" spans="1:46">
      <c r="A7" s="6" t="s">
        <v>25</v>
      </c>
      <c r="B7" s="7">
        <v>6.9</v>
      </c>
      <c r="C7" s="8">
        <v>13.5</v>
      </c>
      <c r="D7" s="7">
        <v>17.100000000000001</v>
      </c>
      <c r="E7" s="8">
        <v>23.7</v>
      </c>
      <c r="F7" s="7">
        <v>28.4</v>
      </c>
      <c r="G7" s="8">
        <v>30.3</v>
      </c>
      <c r="H7" s="7">
        <v>33.1</v>
      </c>
      <c r="I7" s="8">
        <v>34</v>
      </c>
      <c r="J7" s="7">
        <v>36.1</v>
      </c>
      <c r="K7" s="8">
        <v>37.5</v>
      </c>
      <c r="L7" s="7">
        <v>38</v>
      </c>
      <c r="M7" s="8">
        <v>39.5</v>
      </c>
      <c r="N7" s="7">
        <v>41.6</v>
      </c>
      <c r="O7" s="8">
        <v>42.1</v>
      </c>
      <c r="P7" s="7">
        <v>43.4</v>
      </c>
      <c r="Q7" s="8">
        <v>44.8</v>
      </c>
      <c r="R7" s="7">
        <v>45.9</v>
      </c>
      <c r="S7" s="8">
        <v>48.9</v>
      </c>
      <c r="T7" s="7">
        <v>51.1</v>
      </c>
      <c r="U7" s="14">
        <v>53.9</v>
      </c>
      <c r="V7" t="s">
        <v>20</v>
      </c>
      <c r="Z7">
        <v>2.33</v>
      </c>
      <c r="AA7">
        <v>10.48</v>
      </c>
      <c r="AB7">
        <v>16.37</v>
      </c>
      <c r="AC7">
        <v>19.010000000000002</v>
      </c>
      <c r="AD7">
        <v>24.86</v>
      </c>
      <c r="AE7">
        <v>28.76</v>
      </c>
      <c r="AF7">
        <v>30.46</v>
      </c>
      <c r="AG7">
        <v>32.57</v>
      </c>
      <c r="AH7">
        <v>33.340000000000003</v>
      </c>
      <c r="AI7">
        <v>35.479999999999997</v>
      </c>
      <c r="AJ7">
        <v>37.03</v>
      </c>
      <c r="AK7">
        <v>37.659999999999997</v>
      </c>
      <c r="AL7">
        <v>39.58</v>
      </c>
      <c r="AM7">
        <v>41.77</v>
      </c>
      <c r="AN7">
        <v>42.53</v>
      </c>
      <c r="AO7">
        <v>43.73</v>
      </c>
      <c r="AP7">
        <v>45.38</v>
      </c>
      <c r="AQ7">
        <v>46.54</v>
      </c>
      <c r="AR7">
        <v>49.62</v>
      </c>
      <c r="AS7">
        <v>52.57</v>
      </c>
      <c r="AT7">
        <v>55.72</v>
      </c>
    </row>
    <row r="8" spans="1:46">
      <c r="A8" s="6" t="s">
        <v>22</v>
      </c>
      <c r="B8" s="7">
        <v>8.4</v>
      </c>
      <c r="C8" s="8">
        <v>14.7</v>
      </c>
      <c r="D8" s="7">
        <v>17.899999999999999</v>
      </c>
      <c r="E8" s="8">
        <v>24.2</v>
      </c>
      <c r="F8" s="7">
        <v>28.6</v>
      </c>
      <c r="G8" s="8">
        <v>30.4</v>
      </c>
      <c r="H8" s="7">
        <v>32.9</v>
      </c>
      <c r="I8" s="8">
        <v>33.700000000000003</v>
      </c>
      <c r="J8" s="7">
        <v>35.799999999999997</v>
      </c>
      <c r="K8" s="8">
        <v>37.299999999999997</v>
      </c>
      <c r="L8" s="7">
        <v>37.9</v>
      </c>
      <c r="M8" s="8">
        <v>39.5</v>
      </c>
      <c r="N8" s="7">
        <v>41.6</v>
      </c>
      <c r="O8" s="8">
        <v>42.3</v>
      </c>
      <c r="P8" s="7">
        <v>43.5</v>
      </c>
      <c r="Q8" s="8">
        <v>45</v>
      </c>
      <c r="R8" s="7">
        <v>46.1</v>
      </c>
      <c r="S8" s="8">
        <v>49.1</v>
      </c>
      <c r="T8" s="7">
        <v>51.7</v>
      </c>
      <c r="U8" s="14">
        <v>54.6</v>
      </c>
      <c r="V8" t="s">
        <v>20</v>
      </c>
      <c r="Z8">
        <v>2.42</v>
      </c>
      <c r="AA8">
        <v>10.83</v>
      </c>
      <c r="AB8">
        <v>16.649999999999999</v>
      </c>
      <c r="AC8">
        <v>19.2</v>
      </c>
      <c r="AD8">
        <v>24.98</v>
      </c>
      <c r="AE8">
        <v>28.8</v>
      </c>
      <c r="AF8">
        <v>30.48</v>
      </c>
      <c r="AG8">
        <v>32.51</v>
      </c>
      <c r="AH8">
        <v>33.28</v>
      </c>
      <c r="AI8">
        <v>35.42</v>
      </c>
      <c r="AJ8">
        <v>36.979999999999997</v>
      </c>
      <c r="AK8">
        <v>37.619999999999997</v>
      </c>
      <c r="AL8">
        <v>39.590000000000003</v>
      </c>
      <c r="AM8">
        <v>41.8</v>
      </c>
      <c r="AN8">
        <v>42.57</v>
      </c>
      <c r="AO8">
        <v>43.77</v>
      </c>
      <c r="AP8">
        <v>45.44</v>
      </c>
      <c r="AQ8">
        <v>46.62</v>
      </c>
      <c r="AR8">
        <v>49.71</v>
      </c>
      <c r="AS8">
        <v>52.72</v>
      </c>
      <c r="AT8">
        <v>55.92</v>
      </c>
    </row>
    <row r="9" spans="1:46">
      <c r="A9" s="6" t="s">
        <v>23</v>
      </c>
      <c r="B9" s="7">
        <v>9.6999999999999993</v>
      </c>
      <c r="C9" s="8">
        <v>15.8</v>
      </c>
      <c r="D9" s="7">
        <v>18.600000000000001</v>
      </c>
      <c r="E9" s="8">
        <v>24.6</v>
      </c>
      <c r="F9" s="7">
        <v>28.7</v>
      </c>
      <c r="G9" s="8">
        <v>30.4</v>
      </c>
      <c r="H9" s="7">
        <v>32.700000000000003</v>
      </c>
      <c r="I9" s="8">
        <v>33.5</v>
      </c>
      <c r="J9" s="7">
        <v>35.6</v>
      </c>
      <c r="K9" s="8">
        <v>37.1</v>
      </c>
      <c r="L9" s="7">
        <v>37.700000000000003</v>
      </c>
      <c r="M9" s="8">
        <v>39.6</v>
      </c>
      <c r="N9" s="7">
        <v>41.7</v>
      </c>
      <c r="O9" s="8">
        <v>42.4</v>
      </c>
      <c r="P9" s="7">
        <v>43.6</v>
      </c>
      <c r="Q9" s="8">
        <v>45.2</v>
      </c>
      <c r="R9" s="7">
        <v>46.4</v>
      </c>
      <c r="S9" s="8">
        <v>49.4</v>
      </c>
      <c r="T9" s="7">
        <v>52.2</v>
      </c>
      <c r="U9" s="14">
        <v>55.3</v>
      </c>
      <c r="V9" t="s">
        <v>20</v>
      </c>
      <c r="Z9">
        <v>2.5</v>
      </c>
      <c r="AA9">
        <v>11.17</v>
      </c>
      <c r="AB9">
        <v>16.920000000000002</v>
      </c>
      <c r="AC9">
        <v>19.39</v>
      </c>
      <c r="AD9">
        <v>25.09</v>
      </c>
      <c r="AE9">
        <v>28.83</v>
      </c>
      <c r="AF9">
        <v>30.49</v>
      </c>
      <c r="AG9">
        <v>32.46</v>
      </c>
      <c r="AH9">
        <v>33.21</v>
      </c>
      <c r="AI9">
        <v>35.369999999999997</v>
      </c>
      <c r="AJ9">
        <v>36.94</v>
      </c>
      <c r="AK9">
        <v>37.590000000000003</v>
      </c>
      <c r="AL9">
        <v>39.6</v>
      </c>
      <c r="AM9">
        <v>41.82</v>
      </c>
      <c r="AN9">
        <v>42.62</v>
      </c>
      <c r="AO9">
        <v>43.8</v>
      </c>
      <c r="AP9">
        <v>45.5</v>
      </c>
      <c r="AQ9">
        <v>46.69</v>
      </c>
      <c r="AR9">
        <v>49.8</v>
      </c>
      <c r="AS9">
        <v>52.88</v>
      </c>
      <c r="AT9">
        <v>56.11</v>
      </c>
    </row>
    <row r="10" spans="1:46" ht="17" thickBot="1">
      <c r="A10" s="10" t="s">
        <v>24</v>
      </c>
      <c r="B10" s="11">
        <v>10.9</v>
      </c>
      <c r="C10" s="12">
        <v>16.7</v>
      </c>
      <c r="D10" s="11">
        <v>19.3</v>
      </c>
      <c r="E10" s="12">
        <v>25</v>
      </c>
      <c r="F10" s="11">
        <v>28.8</v>
      </c>
      <c r="G10" s="12">
        <v>30.5</v>
      </c>
      <c r="H10" s="11">
        <v>32.5</v>
      </c>
      <c r="I10" s="12">
        <v>33.299999999999997</v>
      </c>
      <c r="J10" s="11">
        <v>35.4</v>
      </c>
      <c r="K10" s="12">
        <v>37</v>
      </c>
      <c r="L10" s="11">
        <v>37.6</v>
      </c>
      <c r="M10" s="12">
        <v>39.6</v>
      </c>
      <c r="N10" s="11">
        <v>41.8</v>
      </c>
      <c r="O10" s="12">
        <v>42.6</v>
      </c>
      <c r="P10" s="11">
        <v>43.8</v>
      </c>
      <c r="Q10" s="12">
        <v>45.5</v>
      </c>
      <c r="R10" s="11">
        <v>46.6</v>
      </c>
      <c r="S10" s="12">
        <v>49.7</v>
      </c>
      <c r="T10" s="11">
        <v>52.8</v>
      </c>
      <c r="U10" s="15">
        <v>56</v>
      </c>
      <c r="V10" t="s">
        <v>20</v>
      </c>
      <c r="Z10">
        <v>2.58</v>
      </c>
      <c r="AA10">
        <v>11.5</v>
      </c>
      <c r="AB10">
        <v>17.18</v>
      </c>
      <c r="AC10">
        <v>19.579999999999998</v>
      </c>
      <c r="AD10">
        <v>25.21</v>
      </c>
      <c r="AE10">
        <v>28.86</v>
      </c>
      <c r="AF10">
        <v>30.51</v>
      </c>
      <c r="AG10">
        <v>32.4</v>
      </c>
      <c r="AH10">
        <v>33.15</v>
      </c>
      <c r="AI10">
        <v>35.32</v>
      </c>
      <c r="AJ10">
        <v>36.9</v>
      </c>
      <c r="AK10">
        <v>37.56</v>
      </c>
      <c r="AL10">
        <v>39.61</v>
      </c>
      <c r="AM10">
        <v>41.84</v>
      </c>
      <c r="AN10">
        <v>42.66</v>
      </c>
      <c r="AO10">
        <v>43.84</v>
      </c>
      <c r="AP10">
        <v>45.56</v>
      </c>
      <c r="AQ10">
        <v>46.77</v>
      </c>
      <c r="AR10">
        <v>49.89</v>
      </c>
      <c r="AS10">
        <v>53.03</v>
      </c>
      <c r="AT10">
        <v>56.3</v>
      </c>
    </row>
    <row r="11" spans="1:46">
      <c r="A11" s="6" t="s">
        <v>26</v>
      </c>
      <c r="B11" s="7">
        <v>12</v>
      </c>
      <c r="C11" s="8">
        <v>17.600000000000001</v>
      </c>
      <c r="D11" s="7">
        <v>19.899999999999999</v>
      </c>
      <c r="E11" s="8">
        <v>25.4</v>
      </c>
      <c r="F11" s="7">
        <v>28.9</v>
      </c>
      <c r="G11" s="8">
        <v>30.5</v>
      </c>
      <c r="H11" s="7">
        <v>32.299999999999997</v>
      </c>
      <c r="I11" s="8">
        <v>33</v>
      </c>
      <c r="J11" s="7">
        <v>35.200000000000003</v>
      </c>
      <c r="K11" s="8">
        <v>36.799999999999997</v>
      </c>
      <c r="L11" s="7">
        <v>37.5</v>
      </c>
      <c r="M11" s="8">
        <v>39.6</v>
      </c>
      <c r="N11" s="7">
        <v>41.9</v>
      </c>
      <c r="O11" s="8">
        <v>42.7</v>
      </c>
      <c r="P11" s="7">
        <v>43.9</v>
      </c>
      <c r="Q11" s="8">
        <v>45.7</v>
      </c>
      <c r="R11" s="7">
        <v>46.9</v>
      </c>
      <c r="S11" s="8">
        <v>50</v>
      </c>
      <c r="T11" s="7">
        <v>53.3</v>
      </c>
      <c r="U11" s="14">
        <v>56.6</v>
      </c>
      <c r="V11" t="s">
        <v>20</v>
      </c>
      <c r="Z11">
        <v>2.67</v>
      </c>
      <c r="AA11">
        <v>11.82</v>
      </c>
      <c r="AB11">
        <v>17.43</v>
      </c>
      <c r="AC11">
        <v>19.760000000000002</v>
      </c>
      <c r="AD11">
        <v>25.31</v>
      </c>
      <c r="AE11">
        <v>28.89</v>
      </c>
      <c r="AF11">
        <v>30.52</v>
      </c>
      <c r="AG11">
        <v>32.35</v>
      </c>
      <c r="AH11">
        <v>33.090000000000003</v>
      </c>
      <c r="AI11">
        <v>35.26</v>
      </c>
      <c r="AJ11">
        <v>36.86</v>
      </c>
      <c r="AK11">
        <v>37.53</v>
      </c>
      <c r="AL11">
        <v>39.619999999999997</v>
      </c>
      <c r="AM11">
        <v>41.87</v>
      </c>
      <c r="AN11">
        <v>42.7</v>
      </c>
      <c r="AO11">
        <v>43.88</v>
      </c>
      <c r="AP11">
        <v>45.62</v>
      </c>
      <c r="AQ11">
        <v>46.85</v>
      </c>
      <c r="AR11">
        <v>49.98</v>
      </c>
      <c r="AS11">
        <v>53.19</v>
      </c>
      <c r="AT11">
        <v>56.49</v>
      </c>
    </row>
    <row r="12" spans="1:46">
      <c r="A12" s="6" t="s">
        <v>22</v>
      </c>
      <c r="B12" s="7">
        <v>13.1</v>
      </c>
      <c r="C12" s="8">
        <v>18.399999999999999</v>
      </c>
      <c r="D12" s="7">
        <v>20.5</v>
      </c>
      <c r="E12" s="8">
        <v>25.7</v>
      </c>
      <c r="F12" s="7">
        <v>29</v>
      </c>
      <c r="G12" s="8">
        <v>30.6</v>
      </c>
      <c r="H12" s="7">
        <v>32.1</v>
      </c>
      <c r="I12" s="8">
        <v>32.9</v>
      </c>
      <c r="J12" s="7">
        <v>35.1</v>
      </c>
      <c r="K12" s="8">
        <v>36.700000000000003</v>
      </c>
      <c r="L12" s="7">
        <v>37.4</v>
      </c>
      <c r="M12" s="8">
        <v>39.700000000000003</v>
      </c>
      <c r="N12" s="7">
        <v>42</v>
      </c>
      <c r="O12" s="8">
        <v>42.9</v>
      </c>
      <c r="P12" s="7">
        <v>44</v>
      </c>
      <c r="Q12" s="8">
        <v>45.9</v>
      </c>
      <c r="R12" s="7">
        <v>47.2</v>
      </c>
      <c r="S12" s="8">
        <v>50.4</v>
      </c>
      <c r="T12" s="7">
        <v>53.8</v>
      </c>
      <c r="U12" s="14">
        <v>57.3</v>
      </c>
      <c r="V12" t="s">
        <v>20</v>
      </c>
      <c r="Z12">
        <v>2.75</v>
      </c>
      <c r="AA12">
        <v>12.13</v>
      </c>
      <c r="AB12">
        <v>17.68</v>
      </c>
      <c r="AC12">
        <v>19.940000000000001</v>
      </c>
      <c r="AD12">
        <v>25.42</v>
      </c>
      <c r="AE12">
        <v>28.92</v>
      </c>
      <c r="AF12">
        <v>30.53</v>
      </c>
      <c r="AG12">
        <v>32.299999999999997</v>
      </c>
      <c r="AH12">
        <v>33.03</v>
      </c>
      <c r="AI12">
        <v>35.21</v>
      </c>
      <c r="AJ12">
        <v>36.83</v>
      </c>
      <c r="AK12">
        <v>37.5</v>
      </c>
      <c r="AL12">
        <v>39.630000000000003</v>
      </c>
      <c r="AM12">
        <v>41.89</v>
      </c>
      <c r="AN12">
        <v>42.74</v>
      </c>
      <c r="AO12">
        <v>43.92</v>
      </c>
      <c r="AP12">
        <v>45.69</v>
      </c>
      <c r="AQ12">
        <v>46.92</v>
      </c>
      <c r="AR12">
        <v>50.07</v>
      </c>
      <c r="AS12">
        <v>53.34</v>
      </c>
      <c r="AT12">
        <v>56.68</v>
      </c>
    </row>
    <row r="13" spans="1:46">
      <c r="A13" s="6" t="s">
        <v>23</v>
      </c>
      <c r="B13" s="7">
        <v>13.9</v>
      </c>
      <c r="C13" s="8">
        <v>19.100000000000001</v>
      </c>
      <c r="D13" s="7">
        <v>21.1</v>
      </c>
      <c r="E13" s="8">
        <v>26.1</v>
      </c>
      <c r="F13" s="7">
        <v>29.1</v>
      </c>
      <c r="G13" s="8">
        <v>30.6</v>
      </c>
      <c r="H13" s="7">
        <v>32</v>
      </c>
      <c r="I13" s="8">
        <v>32.700000000000003</v>
      </c>
      <c r="J13" s="7">
        <v>34.9</v>
      </c>
      <c r="K13" s="8">
        <v>36.6</v>
      </c>
      <c r="L13" s="7">
        <v>37.299999999999997</v>
      </c>
      <c r="M13" s="8">
        <v>39.700000000000003</v>
      </c>
      <c r="N13" s="7">
        <v>42.1</v>
      </c>
      <c r="O13" s="8">
        <v>43</v>
      </c>
      <c r="P13" s="7">
        <v>44.2</v>
      </c>
      <c r="Q13" s="8">
        <v>46.1</v>
      </c>
      <c r="R13" s="7">
        <v>47.4</v>
      </c>
      <c r="S13" s="8">
        <v>50.7</v>
      </c>
      <c r="T13" s="7">
        <v>54.3</v>
      </c>
      <c r="U13" s="14">
        <v>57.9</v>
      </c>
      <c r="V13" t="s">
        <v>20</v>
      </c>
      <c r="Z13">
        <v>2.83</v>
      </c>
      <c r="AA13">
        <v>12.43</v>
      </c>
      <c r="AB13">
        <v>17.91</v>
      </c>
      <c r="AC13">
        <v>20.12</v>
      </c>
      <c r="AD13">
        <v>25.53</v>
      </c>
      <c r="AE13">
        <v>28.95</v>
      </c>
      <c r="AF13">
        <v>30.54</v>
      </c>
      <c r="AG13">
        <v>32.25</v>
      </c>
      <c r="AH13">
        <v>32.979999999999997</v>
      </c>
      <c r="AI13">
        <v>35.17</v>
      </c>
      <c r="AJ13">
        <v>36.79</v>
      </c>
      <c r="AK13">
        <v>37.47</v>
      </c>
      <c r="AL13">
        <v>39.64</v>
      </c>
      <c r="AM13">
        <v>41.92</v>
      </c>
      <c r="AN13">
        <v>42.79</v>
      </c>
      <c r="AO13">
        <v>43.96</v>
      </c>
      <c r="AP13">
        <v>45.75</v>
      </c>
      <c r="AQ13">
        <v>47</v>
      </c>
      <c r="AR13">
        <v>50.16</v>
      </c>
      <c r="AS13">
        <v>53.5</v>
      </c>
      <c r="AT13">
        <v>56.87</v>
      </c>
    </row>
    <row r="14" spans="1:46" ht="17" thickBot="1">
      <c r="A14" s="10" t="s">
        <v>24</v>
      </c>
      <c r="B14" s="11">
        <v>14.7</v>
      </c>
      <c r="C14" s="12">
        <v>19.7</v>
      </c>
      <c r="D14" s="11">
        <v>21.6</v>
      </c>
      <c r="E14" s="12">
        <v>26.4</v>
      </c>
      <c r="F14" s="11">
        <v>29.2</v>
      </c>
      <c r="G14" s="12">
        <v>30.6</v>
      </c>
      <c r="H14" s="11">
        <v>31.9</v>
      </c>
      <c r="I14" s="12">
        <v>32.6</v>
      </c>
      <c r="J14" s="11">
        <v>34.799999999999997</v>
      </c>
      <c r="K14" s="12">
        <v>36.5</v>
      </c>
      <c r="L14" s="11">
        <v>37.299999999999997</v>
      </c>
      <c r="M14" s="12">
        <v>39.799999999999997</v>
      </c>
      <c r="N14" s="11">
        <v>42.1</v>
      </c>
      <c r="O14" s="12">
        <v>43.2</v>
      </c>
      <c r="P14" s="11">
        <v>44.3</v>
      </c>
      <c r="Q14" s="12">
        <v>46.3</v>
      </c>
      <c r="R14" s="11">
        <v>47.7</v>
      </c>
      <c r="S14" s="12">
        <v>51</v>
      </c>
      <c r="T14" s="11">
        <v>54.9</v>
      </c>
      <c r="U14" s="15">
        <v>58.5</v>
      </c>
      <c r="V14" t="s">
        <v>20</v>
      </c>
      <c r="Z14">
        <v>2.92</v>
      </c>
      <c r="AA14">
        <v>12.73</v>
      </c>
      <c r="AB14">
        <v>18.14</v>
      </c>
      <c r="AC14">
        <v>20.3</v>
      </c>
      <c r="AD14">
        <v>25.63</v>
      </c>
      <c r="AE14">
        <v>28.97</v>
      </c>
      <c r="AF14">
        <v>30.55</v>
      </c>
      <c r="AG14">
        <v>32.200000000000003</v>
      </c>
      <c r="AH14">
        <v>32.92</v>
      </c>
      <c r="AI14">
        <v>35.119999999999997</v>
      </c>
      <c r="AJ14">
        <v>36.76</v>
      </c>
      <c r="AK14">
        <v>37.44</v>
      </c>
      <c r="AL14">
        <v>39.65</v>
      </c>
      <c r="AM14">
        <v>41.94</v>
      </c>
      <c r="AN14">
        <v>42.83</v>
      </c>
      <c r="AO14">
        <v>44</v>
      </c>
      <c r="AP14">
        <v>45.81</v>
      </c>
      <c r="AQ14">
        <v>47.08</v>
      </c>
      <c r="AR14">
        <v>50.25</v>
      </c>
      <c r="AS14">
        <v>53.65</v>
      </c>
      <c r="AT14">
        <v>57.05</v>
      </c>
    </row>
    <row r="15" spans="1:46">
      <c r="A15" s="6" t="s">
        <v>27</v>
      </c>
      <c r="B15" s="7">
        <v>15.4</v>
      </c>
      <c r="C15" s="8">
        <v>20.2</v>
      </c>
      <c r="D15" s="7">
        <v>22.1</v>
      </c>
      <c r="E15" s="8">
        <v>26.6</v>
      </c>
      <c r="F15" s="7">
        <v>29.2</v>
      </c>
      <c r="G15" s="8">
        <v>30.6</v>
      </c>
      <c r="H15" s="7">
        <v>31.7</v>
      </c>
      <c r="I15" s="8">
        <v>32.4</v>
      </c>
      <c r="J15" s="7">
        <v>34.700000000000003</v>
      </c>
      <c r="K15" s="8">
        <v>36.5</v>
      </c>
      <c r="L15" s="7">
        <v>37.200000000000003</v>
      </c>
      <c r="M15" s="8">
        <v>39.799999999999997</v>
      </c>
      <c r="N15" s="7">
        <v>42.2</v>
      </c>
      <c r="O15" s="8">
        <v>43.3</v>
      </c>
      <c r="P15" s="7">
        <v>44.5</v>
      </c>
      <c r="Q15" s="8">
        <v>46.5</v>
      </c>
      <c r="R15" s="7">
        <v>48</v>
      </c>
      <c r="S15" s="8">
        <v>51.3</v>
      </c>
      <c r="T15" s="7">
        <v>55.4</v>
      </c>
      <c r="U15" s="14">
        <v>59.1</v>
      </c>
      <c r="V15" t="s">
        <v>20</v>
      </c>
      <c r="Z15">
        <v>3</v>
      </c>
      <c r="AA15">
        <v>13.01</v>
      </c>
      <c r="AB15">
        <v>18.36</v>
      </c>
      <c r="AC15">
        <v>20.47</v>
      </c>
      <c r="AD15">
        <v>25.73</v>
      </c>
      <c r="AE15">
        <v>29</v>
      </c>
      <c r="AF15">
        <v>30.56</v>
      </c>
      <c r="AG15">
        <v>32.159999999999997</v>
      </c>
      <c r="AH15">
        <v>32.869999999999997</v>
      </c>
      <c r="AI15">
        <v>35.07</v>
      </c>
      <c r="AJ15">
        <v>36.72</v>
      </c>
      <c r="AK15">
        <v>37.42</v>
      </c>
      <c r="AL15">
        <v>39.67</v>
      </c>
      <c r="AM15">
        <v>41.97</v>
      </c>
      <c r="AN15">
        <v>42.87</v>
      </c>
      <c r="AO15">
        <v>44.04</v>
      </c>
      <c r="AP15">
        <v>45.87</v>
      </c>
      <c r="AQ15">
        <v>47.16</v>
      </c>
      <c r="AR15">
        <v>50.34</v>
      </c>
      <c r="AS15">
        <v>53.8</v>
      </c>
      <c r="AT15">
        <v>57.24</v>
      </c>
    </row>
    <row r="16" spans="1:46">
      <c r="A16" s="6" t="s">
        <v>22</v>
      </c>
      <c r="B16" s="7">
        <v>16</v>
      </c>
      <c r="C16" s="8">
        <v>20.6</v>
      </c>
      <c r="D16" s="7">
        <v>22.5</v>
      </c>
      <c r="E16" s="8">
        <v>26.8</v>
      </c>
      <c r="F16" s="7">
        <v>29.2</v>
      </c>
      <c r="G16" s="8">
        <v>30.7</v>
      </c>
      <c r="H16" s="7">
        <v>31.6</v>
      </c>
      <c r="I16" s="8">
        <v>32.4</v>
      </c>
      <c r="J16" s="7">
        <v>34.6</v>
      </c>
      <c r="K16" s="8">
        <v>36.4</v>
      </c>
      <c r="L16" s="7">
        <v>37.200000000000003</v>
      </c>
      <c r="M16" s="8">
        <v>39.9</v>
      </c>
      <c r="N16" s="7">
        <v>42.3</v>
      </c>
      <c r="O16" s="8">
        <v>43.4</v>
      </c>
      <c r="P16" s="7">
        <v>44.6</v>
      </c>
      <c r="Q16" s="8">
        <v>46.7</v>
      </c>
      <c r="R16" s="7">
        <v>48.3</v>
      </c>
      <c r="S16" s="8">
        <v>51.6</v>
      </c>
      <c r="T16" s="7">
        <v>55.8</v>
      </c>
      <c r="U16" s="14">
        <v>59.6</v>
      </c>
      <c r="V16" t="s">
        <v>20</v>
      </c>
      <c r="Z16">
        <v>3.08</v>
      </c>
      <c r="AA16">
        <v>13.28</v>
      </c>
      <c r="AB16">
        <v>18.579999999999998</v>
      </c>
      <c r="AC16">
        <v>20.64</v>
      </c>
      <c r="AD16">
        <v>25.82</v>
      </c>
      <c r="AE16">
        <v>29.03</v>
      </c>
      <c r="AF16">
        <v>30.57</v>
      </c>
      <c r="AG16">
        <v>32.11</v>
      </c>
      <c r="AH16">
        <v>32.82</v>
      </c>
      <c r="AI16">
        <v>35.03</v>
      </c>
      <c r="AJ16">
        <v>36.69</v>
      </c>
      <c r="AK16">
        <v>37.39</v>
      </c>
      <c r="AL16">
        <v>39.68</v>
      </c>
      <c r="AM16">
        <v>41.99</v>
      </c>
      <c r="AN16">
        <v>42.91</v>
      </c>
      <c r="AO16">
        <v>44.08</v>
      </c>
      <c r="AP16">
        <v>45.93</v>
      </c>
      <c r="AQ16">
        <v>47.24</v>
      </c>
      <c r="AR16">
        <v>50.43</v>
      </c>
      <c r="AS16">
        <v>53.95</v>
      </c>
      <c r="AT16">
        <v>57.42</v>
      </c>
    </row>
    <row r="17" spans="1:46">
      <c r="A17" s="6" t="s">
        <v>23</v>
      </c>
      <c r="B17" s="7">
        <v>16.399999999999999</v>
      </c>
      <c r="C17" s="8">
        <v>20.9</v>
      </c>
      <c r="D17" s="7">
        <v>23</v>
      </c>
      <c r="E17" s="8">
        <v>27.1</v>
      </c>
      <c r="F17" s="7">
        <v>29.3</v>
      </c>
      <c r="G17" s="8">
        <v>30.7</v>
      </c>
      <c r="H17" s="7">
        <v>31.5</v>
      </c>
      <c r="I17" s="8">
        <v>32.299999999999997</v>
      </c>
      <c r="J17" s="7">
        <v>34.5</v>
      </c>
      <c r="K17" s="8">
        <v>36.299999999999997</v>
      </c>
      <c r="L17" s="7">
        <v>37.200000000000003</v>
      </c>
      <c r="M17" s="8">
        <v>40</v>
      </c>
      <c r="N17" s="7">
        <v>42.4</v>
      </c>
      <c r="O17" s="8">
        <v>43.6</v>
      </c>
      <c r="P17" s="7">
        <v>44.8</v>
      </c>
      <c r="Q17" s="8">
        <v>46.9</v>
      </c>
      <c r="R17" s="7">
        <v>48.6</v>
      </c>
      <c r="S17" s="8">
        <v>52</v>
      </c>
      <c r="T17" s="7">
        <v>56.3</v>
      </c>
      <c r="U17" s="14">
        <v>60.2</v>
      </c>
      <c r="V17" t="s">
        <v>20</v>
      </c>
      <c r="Z17">
        <v>3.17</v>
      </c>
      <c r="AA17">
        <v>13.55</v>
      </c>
      <c r="AB17">
        <v>18.78</v>
      </c>
      <c r="AC17">
        <v>20.8</v>
      </c>
      <c r="AD17">
        <v>25.92</v>
      </c>
      <c r="AE17">
        <v>29.05</v>
      </c>
      <c r="AF17">
        <v>30.58</v>
      </c>
      <c r="AG17">
        <v>32.06</v>
      </c>
      <c r="AH17">
        <v>32.770000000000003</v>
      </c>
      <c r="AI17">
        <v>34.99</v>
      </c>
      <c r="AJ17">
        <v>36.659999999999997</v>
      </c>
      <c r="AK17">
        <v>37.369999999999997</v>
      </c>
      <c r="AL17">
        <v>39.69</v>
      </c>
      <c r="AM17">
        <v>42.02</v>
      </c>
      <c r="AN17">
        <v>42.95</v>
      </c>
      <c r="AO17">
        <v>44.12</v>
      </c>
      <c r="AP17">
        <v>46</v>
      </c>
      <c r="AQ17">
        <v>47.32</v>
      </c>
      <c r="AR17">
        <v>50.52</v>
      </c>
      <c r="AS17">
        <v>54.1</v>
      </c>
      <c r="AT17">
        <v>57.6</v>
      </c>
    </row>
    <row r="18" spans="1:46" ht="17" thickBot="1">
      <c r="A18" s="10" t="s">
        <v>24</v>
      </c>
      <c r="B18" s="11">
        <v>16.7</v>
      </c>
      <c r="C18" s="12">
        <v>21.1</v>
      </c>
      <c r="D18" s="11">
        <v>23.3</v>
      </c>
      <c r="E18" s="12">
        <v>27.2</v>
      </c>
      <c r="F18" s="11">
        <v>29.3</v>
      </c>
      <c r="G18" s="12">
        <v>30.7</v>
      </c>
      <c r="H18" s="11">
        <v>31.5</v>
      </c>
      <c r="I18" s="12">
        <v>32.200000000000003</v>
      </c>
      <c r="J18" s="11">
        <v>34.5</v>
      </c>
      <c r="K18" s="12">
        <v>36.299999999999997</v>
      </c>
      <c r="L18" s="11">
        <v>37.200000000000003</v>
      </c>
      <c r="M18" s="12">
        <v>40.1</v>
      </c>
      <c r="N18" s="11">
        <v>42.5</v>
      </c>
      <c r="O18" s="12">
        <v>43.7</v>
      </c>
      <c r="P18" s="11">
        <v>44.9</v>
      </c>
      <c r="Q18" s="12">
        <v>47.1</v>
      </c>
      <c r="R18" s="11">
        <v>49</v>
      </c>
      <c r="S18" s="12">
        <v>52.3</v>
      </c>
      <c r="T18" s="11">
        <v>56.8</v>
      </c>
      <c r="U18" s="15">
        <v>60.7</v>
      </c>
      <c r="V18" t="s">
        <v>20</v>
      </c>
      <c r="Z18">
        <v>3.25</v>
      </c>
      <c r="AA18">
        <v>13.8</v>
      </c>
      <c r="AB18">
        <v>18.98</v>
      </c>
      <c r="AC18">
        <v>20.97</v>
      </c>
      <c r="AD18">
        <v>26.01</v>
      </c>
      <c r="AE18">
        <v>29.07</v>
      </c>
      <c r="AF18">
        <v>30.59</v>
      </c>
      <c r="AG18">
        <v>32.020000000000003</v>
      </c>
      <c r="AH18">
        <v>32.729999999999997</v>
      </c>
      <c r="AI18">
        <v>34.950000000000003</v>
      </c>
      <c r="AJ18">
        <v>36.630000000000003</v>
      </c>
      <c r="AK18">
        <v>37.35</v>
      </c>
      <c r="AL18">
        <v>39.71</v>
      </c>
      <c r="AM18">
        <v>42.04</v>
      </c>
      <c r="AN18">
        <v>42.99</v>
      </c>
      <c r="AO18">
        <v>44.16</v>
      </c>
      <c r="AP18">
        <v>46.06</v>
      </c>
      <c r="AQ18">
        <v>47.4</v>
      </c>
      <c r="AR18">
        <v>50.61</v>
      </c>
      <c r="AS18">
        <v>54.25</v>
      </c>
      <c r="AT18">
        <v>57.78</v>
      </c>
    </row>
    <row r="19" spans="1:46">
      <c r="A19" s="6" t="s">
        <v>28</v>
      </c>
      <c r="B19" s="7">
        <v>16.899999999999999</v>
      </c>
      <c r="C19" s="8">
        <v>21.2</v>
      </c>
      <c r="D19" s="7">
        <v>23.7</v>
      </c>
      <c r="E19" s="8">
        <v>27.4</v>
      </c>
      <c r="F19" s="7">
        <v>29.3</v>
      </c>
      <c r="G19" s="8">
        <v>30.6</v>
      </c>
      <c r="H19" s="7">
        <v>31.4</v>
      </c>
      <c r="I19" s="8">
        <v>32.200000000000003</v>
      </c>
      <c r="J19" s="7">
        <v>34.5</v>
      </c>
      <c r="K19" s="8">
        <v>36.299999999999997</v>
      </c>
      <c r="L19" s="7">
        <v>37.200000000000003</v>
      </c>
      <c r="M19" s="8">
        <v>40.1</v>
      </c>
      <c r="N19" s="7">
        <v>42.6</v>
      </c>
      <c r="O19" s="8">
        <v>43.8</v>
      </c>
      <c r="P19" s="7">
        <v>45.1</v>
      </c>
      <c r="Q19" s="8">
        <v>47.4</v>
      </c>
      <c r="R19" s="7">
        <v>49.3</v>
      </c>
      <c r="S19" s="8">
        <v>52.7</v>
      </c>
      <c r="T19" s="7">
        <v>57.3</v>
      </c>
      <c r="U19" s="14">
        <v>61.2</v>
      </c>
      <c r="V19" t="s">
        <v>20</v>
      </c>
      <c r="Z19">
        <v>3.33</v>
      </c>
      <c r="AA19">
        <v>14.05</v>
      </c>
      <c r="AB19">
        <v>19.170000000000002</v>
      </c>
      <c r="AC19">
        <v>21.13</v>
      </c>
      <c r="AD19">
        <v>26.1</v>
      </c>
      <c r="AE19">
        <v>29.09</v>
      </c>
      <c r="AF19">
        <v>30.6</v>
      </c>
      <c r="AG19">
        <v>31.98</v>
      </c>
      <c r="AH19">
        <v>32.68</v>
      </c>
      <c r="AI19">
        <v>34.909999999999997</v>
      </c>
      <c r="AJ19">
        <v>36.6</v>
      </c>
      <c r="AK19">
        <v>37.33</v>
      </c>
      <c r="AL19">
        <v>39.72</v>
      </c>
      <c r="AM19">
        <v>42.06</v>
      </c>
      <c r="AN19">
        <v>43.03</v>
      </c>
      <c r="AO19">
        <v>44.2</v>
      </c>
      <c r="AP19">
        <v>46.12</v>
      </c>
      <c r="AQ19">
        <v>47.48</v>
      </c>
      <c r="AR19">
        <v>50.7</v>
      </c>
      <c r="AS19">
        <v>54.4</v>
      </c>
      <c r="AT19">
        <v>57.96</v>
      </c>
    </row>
    <row r="20" spans="1:46">
      <c r="A20" s="6" t="s">
        <v>22</v>
      </c>
      <c r="B20" s="7">
        <v>17.100000000000001</v>
      </c>
      <c r="C20" s="8">
        <v>21.3</v>
      </c>
      <c r="D20" s="7">
        <v>24</v>
      </c>
      <c r="E20" s="8">
        <v>27.5</v>
      </c>
      <c r="F20" s="7">
        <v>29.3</v>
      </c>
      <c r="G20" s="8">
        <v>30.6</v>
      </c>
      <c r="H20" s="7">
        <v>31.3</v>
      </c>
      <c r="I20" s="8">
        <v>32.200000000000003</v>
      </c>
      <c r="J20" s="7">
        <v>34.5</v>
      </c>
      <c r="K20" s="8">
        <v>36.299999999999997</v>
      </c>
      <c r="L20" s="7">
        <v>37.200000000000003</v>
      </c>
      <c r="M20" s="8">
        <v>40.200000000000003</v>
      </c>
      <c r="N20" s="7">
        <v>42.7</v>
      </c>
      <c r="O20" s="8">
        <v>43.9</v>
      </c>
      <c r="P20" s="7">
        <v>45.3</v>
      </c>
      <c r="Q20" s="8">
        <v>47.6</v>
      </c>
      <c r="R20" s="7">
        <v>49.6</v>
      </c>
      <c r="S20" s="8">
        <v>53</v>
      </c>
      <c r="T20" s="7">
        <v>57.7</v>
      </c>
      <c r="U20" s="14">
        <v>61.7</v>
      </c>
      <c r="V20" t="s">
        <v>20</v>
      </c>
      <c r="Z20">
        <v>3.42</v>
      </c>
      <c r="AA20">
        <v>14.28</v>
      </c>
      <c r="AB20">
        <v>19.350000000000001</v>
      </c>
      <c r="AC20">
        <v>21.28</v>
      </c>
      <c r="AD20">
        <v>26.19</v>
      </c>
      <c r="AE20">
        <v>29.11</v>
      </c>
      <c r="AF20">
        <v>30.61</v>
      </c>
      <c r="AG20">
        <v>31.94</v>
      </c>
      <c r="AH20">
        <v>32.64</v>
      </c>
      <c r="AI20">
        <v>34.869999999999997</v>
      </c>
      <c r="AJ20">
        <v>36.57</v>
      </c>
      <c r="AK20">
        <v>37.31</v>
      </c>
      <c r="AL20">
        <v>39.74</v>
      </c>
      <c r="AM20">
        <v>42.09</v>
      </c>
      <c r="AN20">
        <v>43.07</v>
      </c>
      <c r="AO20">
        <v>44.24</v>
      </c>
      <c r="AP20">
        <v>46.18</v>
      </c>
      <c r="AQ20">
        <v>47.57</v>
      </c>
      <c r="AR20">
        <v>50.8</v>
      </c>
      <c r="AS20">
        <v>54.55</v>
      </c>
      <c r="AT20">
        <v>58.13</v>
      </c>
    </row>
    <row r="21" spans="1:46">
      <c r="A21" s="6" t="s">
        <v>23</v>
      </c>
      <c r="B21" s="7">
        <v>17.100000000000001</v>
      </c>
      <c r="C21" s="8">
        <v>21.2</v>
      </c>
      <c r="D21" s="7">
        <v>24.3</v>
      </c>
      <c r="E21" s="8">
        <v>27.6</v>
      </c>
      <c r="F21" s="7">
        <v>29.3</v>
      </c>
      <c r="G21" s="8">
        <v>30.6</v>
      </c>
      <c r="H21" s="7">
        <v>31.3</v>
      </c>
      <c r="I21" s="8">
        <v>32.200000000000003</v>
      </c>
      <c r="J21" s="7">
        <v>34.5</v>
      </c>
      <c r="K21" s="8">
        <v>36.299999999999997</v>
      </c>
      <c r="L21" s="7">
        <v>37.299999999999997</v>
      </c>
      <c r="M21" s="8">
        <v>40.299999999999997</v>
      </c>
      <c r="N21" s="7">
        <v>42.7</v>
      </c>
      <c r="O21" s="8">
        <v>44.1</v>
      </c>
      <c r="P21" s="7">
        <v>45.4</v>
      </c>
      <c r="Q21" s="8">
        <v>47.8</v>
      </c>
      <c r="R21" s="7">
        <v>50</v>
      </c>
      <c r="S21" s="8">
        <v>53.4</v>
      </c>
      <c r="T21" s="7">
        <v>58.2</v>
      </c>
      <c r="U21" s="14">
        <v>62.2</v>
      </c>
      <c r="V21" t="s">
        <v>20</v>
      </c>
      <c r="Z21">
        <v>3.5</v>
      </c>
      <c r="AA21">
        <v>14.51</v>
      </c>
      <c r="AB21">
        <v>19.52</v>
      </c>
      <c r="AC21">
        <v>21.44</v>
      </c>
      <c r="AD21">
        <v>26.27</v>
      </c>
      <c r="AE21">
        <v>29.13</v>
      </c>
      <c r="AF21">
        <v>30.62</v>
      </c>
      <c r="AG21">
        <v>31.9</v>
      </c>
      <c r="AH21">
        <v>32.6</v>
      </c>
      <c r="AI21">
        <v>34.840000000000003</v>
      </c>
      <c r="AJ21">
        <v>36.549999999999997</v>
      </c>
      <c r="AK21">
        <v>37.29</v>
      </c>
      <c r="AL21">
        <v>39.76</v>
      </c>
      <c r="AM21">
        <v>42.11</v>
      </c>
      <c r="AN21">
        <v>43.12</v>
      </c>
      <c r="AO21">
        <v>44.29</v>
      </c>
      <c r="AP21">
        <v>46.24</v>
      </c>
      <c r="AQ21">
        <v>47.65</v>
      </c>
      <c r="AR21">
        <v>50.89</v>
      </c>
      <c r="AS21">
        <v>54.7</v>
      </c>
      <c r="AT21">
        <v>58.31</v>
      </c>
    </row>
    <row r="22" spans="1:46" ht="17" thickBot="1">
      <c r="A22" s="10" t="s">
        <v>24</v>
      </c>
      <c r="B22" s="11">
        <v>16.899999999999999</v>
      </c>
      <c r="C22" s="12">
        <v>21</v>
      </c>
      <c r="D22" s="11">
        <v>24.5</v>
      </c>
      <c r="E22" s="12">
        <v>27.6</v>
      </c>
      <c r="F22" s="11">
        <v>29.2</v>
      </c>
      <c r="G22" s="12">
        <v>30.6</v>
      </c>
      <c r="H22" s="11">
        <v>31.3</v>
      </c>
      <c r="I22" s="12">
        <v>32.299999999999997</v>
      </c>
      <c r="J22" s="11">
        <v>34.5</v>
      </c>
      <c r="K22" s="12">
        <v>36.4</v>
      </c>
      <c r="L22" s="11">
        <v>37.299999999999997</v>
      </c>
      <c r="M22" s="12">
        <v>40.4</v>
      </c>
      <c r="N22" s="11">
        <v>42.8</v>
      </c>
      <c r="O22" s="12">
        <v>44.2</v>
      </c>
      <c r="P22" s="11">
        <v>45.6</v>
      </c>
      <c r="Q22" s="12">
        <v>48</v>
      </c>
      <c r="R22" s="11">
        <v>50.3</v>
      </c>
      <c r="S22" s="12">
        <v>53.7</v>
      </c>
      <c r="T22" s="11">
        <v>58.7</v>
      </c>
      <c r="U22" s="15">
        <v>62.6</v>
      </c>
      <c r="V22" t="s">
        <v>20</v>
      </c>
      <c r="Z22">
        <v>3.58</v>
      </c>
      <c r="AA22">
        <v>14.72</v>
      </c>
      <c r="AB22">
        <v>19.68</v>
      </c>
      <c r="AC22">
        <v>21.59</v>
      </c>
      <c r="AD22">
        <v>26.35</v>
      </c>
      <c r="AE22">
        <v>29.15</v>
      </c>
      <c r="AF22">
        <v>30.62</v>
      </c>
      <c r="AG22">
        <v>31.86</v>
      </c>
      <c r="AH22">
        <v>32.56</v>
      </c>
      <c r="AI22">
        <v>34.799999999999997</v>
      </c>
      <c r="AJ22">
        <v>36.520000000000003</v>
      </c>
      <c r="AK22">
        <v>37.270000000000003</v>
      </c>
      <c r="AL22">
        <v>39.770000000000003</v>
      </c>
      <c r="AM22">
        <v>42.14</v>
      </c>
      <c r="AN22">
        <v>43.16</v>
      </c>
      <c r="AO22">
        <v>44.33</v>
      </c>
      <c r="AP22">
        <v>46.31</v>
      </c>
      <c r="AQ22">
        <v>47.73</v>
      </c>
      <c r="AR22">
        <v>50.98</v>
      </c>
      <c r="AS22">
        <v>54.85</v>
      </c>
      <c r="AT22">
        <v>58.48</v>
      </c>
    </row>
    <row r="23" spans="1:46">
      <c r="A23" s="6" t="s">
        <v>29</v>
      </c>
      <c r="B23" s="7">
        <v>16.7</v>
      </c>
      <c r="C23" s="8">
        <v>20.8</v>
      </c>
      <c r="D23" s="7">
        <v>24.7</v>
      </c>
      <c r="E23" s="8">
        <v>27.7</v>
      </c>
      <c r="F23" s="7">
        <v>29.2</v>
      </c>
      <c r="G23" s="8">
        <v>30.5</v>
      </c>
      <c r="H23" s="7">
        <v>31.3</v>
      </c>
      <c r="I23" s="8">
        <v>32.4</v>
      </c>
      <c r="J23" s="7">
        <v>34.5</v>
      </c>
      <c r="K23" s="8">
        <v>36.4</v>
      </c>
      <c r="L23" s="7">
        <v>37.4</v>
      </c>
      <c r="M23" s="8">
        <v>40.5</v>
      </c>
      <c r="N23" s="7">
        <v>42.9</v>
      </c>
      <c r="O23" s="8">
        <v>44.3</v>
      </c>
      <c r="P23" s="7">
        <v>45.8</v>
      </c>
      <c r="Q23" s="8">
        <v>48.2</v>
      </c>
      <c r="R23" s="7">
        <v>50.7</v>
      </c>
      <c r="S23" s="8">
        <v>54.1</v>
      </c>
      <c r="T23" s="7">
        <v>59.1</v>
      </c>
      <c r="U23" s="14">
        <v>63</v>
      </c>
      <c r="V23" t="s">
        <v>20</v>
      </c>
      <c r="Z23">
        <v>3.67</v>
      </c>
      <c r="AA23">
        <v>14.93</v>
      </c>
      <c r="AB23">
        <v>19.84</v>
      </c>
      <c r="AC23">
        <v>21.73</v>
      </c>
      <c r="AD23">
        <v>26.43</v>
      </c>
      <c r="AE23">
        <v>29.17</v>
      </c>
      <c r="AF23">
        <v>30.63</v>
      </c>
      <c r="AG23">
        <v>31.82</v>
      </c>
      <c r="AH23">
        <v>32.53</v>
      </c>
      <c r="AI23">
        <v>34.770000000000003</v>
      </c>
      <c r="AJ23">
        <v>36.5</v>
      </c>
      <c r="AK23">
        <v>37.26</v>
      </c>
      <c r="AL23">
        <v>39.79</v>
      </c>
      <c r="AM23">
        <v>42.16</v>
      </c>
      <c r="AN23">
        <v>43.2</v>
      </c>
      <c r="AO23">
        <v>44.37</v>
      </c>
      <c r="AP23">
        <v>46.37</v>
      </c>
      <c r="AQ23">
        <v>47.82</v>
      </c>
      <c r="AR23">
        <v>51.08</v>
      </c>
      <c r="AS23">
        <v>54.99</v>
      </c>
      <c r="AT23">
        <v>58.65</v>
      </c>
    </row>
    <row r="24" spans="1:46">
      <c r="A24" s="6" t="s">
        <v>22</v>
      </c>
      <c r="B24" s="7">
        <v>16.399999999999999</v>
      </c>
      <c r="C24" s="8">
        <v>20.399999999999999</v>
      </c>
      <c r="D24" s="7">
        <v>24.9</v>
      </c>
      <c r="E24" s="8">
        <v>27.7</v>
      </c>
      <c r="F24" s="7">
        <v>29.1</v>
      </c>
      <c r="G24" s="8">
        <v>30.5</v>
      </c>
      <c r="H24" s="7">
        <v>31.3</v>
      </c>
      <c r="I24" s="8">
        <v>32.5</v>
      </c>
      <c r="J24" s="7">
        <v>34.6</v>
      </c>
      <c r="K24" s="8">
        <v>36.5</v>
      </c>
      <c r="L24" s="7">
        <v>37.5</v>
      </c>
      <c r="M24" s="8">
        <v>40.700000000000003</v>
      </c>
      <c r="N24" s="7">
        <v>43</v>
      </c>
      <c r="O24" s="8">
        <v>44.4</v>
      </c>
      <c r="P24" s="7">
        <v>46</v>
      </c>
      <c r="Q24" s="8">
        <v>48.4</v>
      </c>
      <c r="R24" s="7">
        <v>51.1</v>
      </c>
      <c r="S24" s="8">
        <v>54.5</v>
      </c>
      <c r="T24" s="7">
        <v>59.5</v>
      </c>
      <c r="U24" s="14">
        <v>63.4</v>
      </c>
      <c r="V24" t="s">
        <v>20</v>
      </c>
      <c r="Z24">
        <v>3.75</v>
      </c>
      <c r="AA24">
        <v>15.13</v>
      </c>
      <c r="AB24">
        <v>19.989999999999998</v>
      </c>
      <c r="AC24">
        <v>21.88</v>
      </c>
      <c r="AD24">
        <v>26.51</v>
      </c>
      <c r="AE24">
        <v>29.19</v>
      </c>
      <c r="AF24">
        <v>30.63</v>
      </c>
      <c r="AG24">
        <v>31.79</v>
      </c>
      <c r="AH24">
        <v>32.49</v>
      </c>
      <c r="AI24">
        <v>34.74</v>
      </c>
      <c r="AJ24">
        <v>36.479999999999997</v>
      </c>
      <c r="AK24">
        <v>37.24</v>
      </c>
      <c r="AL24">
        <v>39.81</v>
      </c>
      <c r="AM24">
        <v>42.19</v>
      </c>
      <c r="AN24">
        <v>43.24</v>
      </c>
      <c r="AO24">
        <v>44.41</v>
      </c>
      <c r="AP24">
        <v>46.43</v>
      </c>
      <c r="AQ24">
        <v>47.91</v>
      </c>
      <c r="AR24">
        <v>51.17</v>
      </c>
      <c r="AS24">
        <v>55.14</v>
      </c>
      <c r="AT24">
        <v>58.82</v>
      </c>
    </row>
    <row r="25" spans="1:46">
      <c r="A25" s="6" t="s">
        <v>23</v>
      </c>
      <c r="B25" s="7">
        <v>15.9</v>
      </c>
      <c r="C25" s="8">
        <v>20</v>
      </c>
      <c r="D25" s="7">
        <v>25</v>
      </c>
      <c r="E25" s="8">
        <v>27.6</v>
      </c>
      <c r="F25" s="7">
        <v>29.1</v>
      </c>
      <c r="G25" s="8">
        <v>30.4</v>
      </c>
      <c r="H25" s="7">
        <v>31.3</v>
      </c>
      <c r="I25" s="8">
        <v>32.6</v>
      </c>
      <c r="J25" s="7">
        <v>34.700000000000003</v>
      </c>
      <c r="K25" s="8">
        <v>36.6</v>
      </c>
      <c r="L25" s="7">
        <v>37.6</v>
      </c>
      <c r="M25" s="8">
        <v>40.799999999999997</v>
      </c>
      <c r="N25" s="7">
        <v>43.1</v>
      </c>
      <c r="O25" s="8">
        <v>44.5</v>
      </c>
      <c r="P25" s="7">
        <v>46.2</v>
      </c>
      <c r="Q25" s="8">
        <v>48.6</v>
      </c>
      <c r="R25" s="7">
        <v>51.4</v>
      </c>
      <c r="S25" s="8">
        <v>54.9</v>
      </c>
      <c r="T25" s="7">
        <v>60</v>
      </c>
      <c r="U25" s="14">
        <v>63.8</v>
      </c>
      <c r="V25" t="s">
        <v>20</v>
      </c>
      <c r="Z25">
        <v>3.83</v>
      </c>
      <c r="AA25">
        <v>15.31</v>
      </c>
      <c r="AB25">
        <v>20.13</v>
      </c>
      <c r="AC25">
        <v>22.02</v>
      </c>
      <c r="AD25">
        <v>26.58</v>
      </c>
      <c r="AE25">
        <v>29.2</v>
      </c>
      <c r="AF25">
        <v>30.64</v>
      </c>
      <c r="AG25">
        <v>31.75</v>
      </c>
      <c r="AH25">
        <v>32.46</v>
      </c>
      <c r="AI25">
        <v>34.71</v>
      </c>
      <c r="AJ25">
        <v>36.46</v>
      </c>
      <c r="AK25">
        <v>37.229999999999997</v>
      </c>
      <c r="AL25">
        <v>39.83</v>
      </c>
      <c r="AM25">
        <v>42.21</v>
      </c>
      <c r="AN25">
        <v>43.27</v>
      </c>
      <c r="AO25">
        <v>44.46</v>
      </c>
      <c r="AP25">
        <v>46.49</v>
      </c>
      <c r="AQ25">
        <v>47.99</v>
      </c>
      <c r="AR25">
        <v>51.27</v>
      </c>
      <c r="AS25">
        <v>55.29</v>
      </c>
      <c r="AT25">
        <v>58.99</v>
      </c>
    </row>
    <row r="26" spans="1:46" ht="17" thickBot="1">
      <c r="A26" s="10" t="s">
        <v>24</v>
      </c>
      <c r="B26" s="11">
        <v>15.3</v>
      </c>
      <c r="C26" s="12">
        <v>19.5</v>
      </c>
      <c r="D26" s="11">
        <v>25.1</v>
      </c>
      <c r="E26" s="12">
        <v>27.6</v>
      </c>
      <c r="F26" s="11">
        <v>29</v>
      </c>
      <c r="G26" s="12">
        <v>30.4</v>
      </c>
      <c r="H26" s="11">
        <v>31.4</v>
      </c>
      <c r="I26" s="12">
        <v>32.700000000000003</v>
      </c>
      <c r="J26" s="11">
        <v>34.799999999999997</v>
      </c>
      <c r="K26" s="12">
        <v>36.6</v>
      </c>
      <c r="L26" s="11">
        <v>37.700000000000003</v>
      </c>
      <c r="M26" s="12">
        <v>40.9</v>
      </c>
      <c r="N26" s="11">
        <v>43.2</v>
      </c>
      <c r="O26" s="12">
        <v>44.6</v>
      </c>
      <c r="P26" s="11">
        <v>46.3</v>
      </c>
      <c r="Q26" s="12">
        <v>48.8</v>
      </c>
      <c r="R26" s="11">
        <v>51.8</v>
      </c>
      <c r="S26" s="12">
        <v>55.2</v>
      </c>
      <c r="T26" s="11">
        <v>60.4</v>
      </c>
      <c r="U26" s="15">
        <v>64.2</v>
      </c>
      <c r="V26" t="s">
        <v>20</v>
      </c>
      <c r="Z26">
        <v>3.92</v>
      </c>
      <c r="AA26">
        <v>15.49</v>
      </c>
      <c r="AB26">
        <v>20.260000000000002</v>
      </c>
      <c r="AC26">
        <v>22.16</v>
      </c>
      <c r="AD26">
        <v>26.66</v>
      </c>
      <c r="AE26">
        <v>29.21</v>
      </c>
      <c r="AF26">
        <v>30.64</v>
      </c>
      <c r="AG26">
        <v>31.72</v>
      </c>
      <c r="AH26">
        <v>32.43</v>
      </c>
      <c r="AI26">
        <v>34.69</v>
      </c>
      <c r="AJ26">
        <v>36.44</v>
      </c>
      <c r="AK26">
        <v>37.22</v>
      </c>
      <c r="AL26">
        <v>39.840000000000003</v>
      </c>
      <c r="AM26">
        <v>42.24</v>
      </c>
      <c r="AN26">
        <v>43.31</v>
      </c>
      <c r="AO26">
        <v>44.5</v>
      </c>
      <c r="AP26">
        <v>46.55</v>
      </c>
      <c r="AQ26">
        <v>48.08</v>
      </c>
      <c r="AR26">
        <v>51.36</v>
      </c>
      <c r="AS26">
        <v>55.43</v>
      </c>
      <c r="AT26">
        <v>59.15</v>
      </c>
    </row>
    <row r="27" spans="1:46">
      <c r="A27" s="6" t="s">
        <v>30</v>
      </c>
      <c r="B27" s="7">
        <v>14.7</v>
      </c>
      <c r="C27" s="8">
        <v>18.8</v>
      </c>
      <c r="D27" s="7">
        <v>25.2</v>
      </c>
      <c r="E27" s="8">
        <v>27.5</v>
      </c>
      <c r="F27" s="7">
        <v>28.9</v>
      </c>
      <c r="G27" s="8">
        <v>30.3</v>
      </c>
      <c r="H27" s="7">
        <v>31.4</v>
      </c>
      <c r="I27" s="8">
        <v>32.9</v>
      </c>
      <c r="J27" s="7">
        <v>34.9</v>
      </c>
      <c r="K27" s="8">
        <v>36.799999999999997</v>
      </c>
      <c r="L27" s="7">
        <v>37.799999999999997</v>
      </c>
      <c r="M27" s="8">
        <v>41</v>
      </c>
      <c r="N27" s="7">
        <v>43.3</v>
      </c>
      <c r="O27" s="8">
        <v>44.7</v>
      </c>
      <c r="P27" s="7">
        <v>46.5</v>
      </c>
      <c r="Q27" s="8">
        <v>49</v>
      </c>
      <c r="R27" s="7">
        <v>52.2</v>
      </c>
      <c r="S27" s="8">
        <v>55.6</v>
      </c>
      <c r="T27" s="7">
        <v>60.8</v>
      </c>
      <c r="U27" s="14">
        <v>64.599999999999994</v>
      </c>
      <c r="V27" t="s">
        <v>20</v>
      </c>
      <c r="Z27">
        <v>4</v>
      </c>
      <c r="AA27">
        <v>15.66</v>
      </c>
      <c r="AB27">
        <v>20.38</v>
      </c>
      <c r="AC27">
        <v>22.29</v>
      </c>
      <c r="AD27">
        <v>26.72</v>
      </c>
      <c r="AE27">
        <v>29.23</v>
      </c>
      <c r="AF27">
        <v>30.65</v>
      </c>
      <c r="AG27">
        <v>31.68</v>
      </c>
      <c r="AH27">
        <v>32.4</v>
      </c>
      <c r="AI27">
        <v>34.659999999999997</v>
      </c>
      <c r="AJ27">
        <v>36.42</v>
      </c>
      <c r="AK27">
        <v>37.21</v>
      </c>
      <c r="AL27">
        <v>39.86</v>
      </c>
      <c r="AM27">
        <v>42.26</v>
      </c>
      <c r="AN27">
        <v>43.35</v>
      </c>
      <c r="AO27">
        <v>44.54</v>
      </c>
      <c r="AP27">
        <v>46.61</v>
      </c>
      <c r="AQ27">
        <v>48.17</v>
      </c>
      <c r="AR27">
        <v>51.46</v>
      </c>
      <c r="AS27">
        <v>55.58</v>
      </c>
      <c r="AT27">
        <v>59.32</v>
      </c>
    </row>
    <row r="28" spans="1:46">
      <c r="A28" s="6" t="s">
        <v>22</v>
      </c>
      <c r="B28" s="7">
        <v>13.9</v>
      </c>
      <c r="C28" s="8">
        <v>18.100000000000001</v>
      </c>
      <c r="D28" s="7">
        <v>25.2</v>
      </c>
      <c r="E28" s="8">
        <v>27.3</v>
      </c>
      <c r="F28" s="7">
        <v>28.8</v>
      </c>
      <c r="G28" s="8">
        <v>30.2</v>
      </c>
      <c r="H28" s="7">
        <v>31.5</v>
      </c>
      <c r="I28" s="8">
        <v>33.1</v>
      </c>
      <c r="J28" s="7">
        <v>35.1</v>
      </c>
      <c r="K28" s="8">
        <v>36.9</v>
      </c>
      <c r="L28" s="7">
        <v>38</v>
      </c>
      <c r="M28" s="8">
        <v>41.2</v>
      </c>
      <c r="N28" s="7">
        <v>43.4</v>
      </c>
      <c r="O28" s="8">
        <v>44.9</v>
      </c>
      <c r="P28" s="7">
        <v>46.7</v>
      </c>
      <c r="Q28" s="8">
        <v>49.2</v>
      </c>
      <c r="R28" s="7">
        <v>52.6</v>
      </c>
      <c r="S28" s="8">
        <v>56</v>
      </c>
      <c r="T28" s="7">
        <v>61.2</v>
      </c>
      <c r="U28" s="14">
        <v>64.900000000000006</v>
      </c>
      <c r="V28" t="s">
        <v>20</v>
      </c>
      <c r="Z28">
        <v>4.08</v>
      </c>
      <c r="AA28">
        <v>15.82</v>
      </c>
      <c r="AB28">
        <v>20.5</v>
      </c>
      <c r="AC28">
        <v>22.43</v>
      </c>
      <c r="AD28">
        <v>26.79</v>
      </c>
      <c r="AE28">
        <v>29.24</v>
      </c>
      <c r="AF28">
        <v>30.65</v>
      </c>
      <c r="AG28">
        <v>31.65</v>
      </c>
      <c r="AH28">
        <v>32.380000000000003</v>
      </c>
      <c r="AI28">
        <v>34.64</v>
      </c>
      <c r="AJ28">
        <v>36.409999999999997</v>
      </c>
      <c r="AK28">
        <v>37.200000000000003</v>
      </c>
      <c r="AL28">
        <v>39.880000000000003</v>
      </c>
      <c r="AM28">
        <v>42.29</v>
      </c>
      <c r="AN28">
        <v>43.39</v>
      </c>
      <c r="AO28">
        <v>44.59</v>
      </c>
      <c r="AP28">
        <v>46.67</v>
      </c>
      <c r="AQ28">
        <v>48.26</v>
      </c>
      <c r="AR28">
        <v>51.56</v>
      </c>
      <c r="AS28">
        <v>55.72</v>
      </c>
      <c r="AT28">
        <v>59.48</v>
      </c>
    </row>
    <row r="29" spans="1:46">
      <c r="A29" s="6" t="s">
        <v>23</v>
      </c>
      <c r="B29" s="7">
        <v>13</v>
      </c>
      <c r="C29" s="8">
        <v>17.3</v>
      </c>
      <c r="D29" s="7">
        <v>25.2</v>
      </c>
      <c r="E29" s="8">
        <v>27.2</v>
      </c>
      <c r="F29" s="7">
        <v>28.6</v>
      </c>
      <c r="G29" s="8">
        <v>30.2</v>
      </c>
      <c r="H29" s="7">
        <v>31.6</v>
      </c>
      <c r="I29" s="8">
        <v>33.299999999999997</v>
      </c>
      <c r="J29" s="7">
        <v>35.200000000000003</v>
      </c>
      <c r="K29" s="8">
        <v>37</v>
      </c>
      <c r="L29" s="7">
        <v>38.200000000000003</v>
      </c>
      <c r="M29" s="8">
        <v>41.3</v>
      </c>
      <c r="N29" s="7">
        <v>43.4</v>
      </c>
      <c r="O29" s="8">
        <v>45</v>
      </c>
      <c r="P29" s="7">
        <v>46.9</v>
      </c>
      <c r="Q29" s="8">
        <v>49.4</v>
      </c>
      <c r="R29" s="7">
        <v>53</v>
      </c>
      <c r="S29" s="8">
        <v>56.4</v>
      </c>
      <c r="T29" s="7">
        <v>61.6</v>
      </c>
      <c r="U29" s="14">
        <v>65.2</v>
      </c>
      <c r="V29" t="s">
        <v>20</v>
      </c>
      <c r="Z29">
        <v>4.17</v>
      </c>
      <c r="AA29">
        <v>15.97</v>
      </c>
      <c r="AB29">
        <v>20.61</v>
      </c>
      <c r="AC29">
        <v>22.55</v>
      </c>
      <c r="AD29">
        <v>26.86</v>
      </c>
      <c r="AE29">
        <v>29.25</v>
      </c>
      <c r="AF29">
        <v>30.65</v>
      </c>
      <c r="AG29">
        <v>31.62</v>
      </c>
      <c r="AH29">
        <v>32.35</v>
      </c>
      <c r="AI29">
        <v>34.61</v>
      </c>
      <c r="AJ29">
        <v>36.39</v>
      </c>
      <c r="AK29">
        <v>37.19</v>
      </c>
      <c r="AL29">
        <v>39.9</v>
      </c>
      <c r="AM29">
        <v>42.31</v>
      </c>
      <c r="AN29">
        <v>43.43</v>
      </c>
      <c r="AO29">
        <v>44.63</v>
      </c>
      <c r="AP29">
        <v>46.73</v>
      </c>
      <c r="AQ29">
        <v>48.34</v>
      </c>
      <c r="AR29">
        <v>51.65</v>
      </c>
      <c r="AS29">
        <v>55.86</v>
      </c>
      <c r="AT29">
        <v>59.64</v>
      </c>
    </row>
    <row r="30" spans="1:46" ht="17" thickBot="1">
      <c r="A30" s="10" t="s">
        <v>24</v>
      </c>
      <c r="B30" s="11">
        <v>12</v>
      </c>
      <c r="C30" s="12">
        <v>16.3</v>
      </c>
      <c r="D30" s="11">
        <v>25.2</v>
      </c>
      <c r="E30" s="12">
        <v>27</v>
      </c>
      <c r="F30" s="11">
        <v>28.5</v>
      </c>
      <c r="G30" s="12">
        <v>30.1</v>
      </c>
      <c r="H30" s="11">
        <v>31.7</v>
      </c>
      <c r="I30" s="12">
        <v>33.5</v>
      </c>
      <c r="J30" s="11">
        <v>35.4</v>
      </c>
      <c r="K30" s="12">
        <v>37.200000000000003</v>
      </c>
      <c r="L30" s="11">
        <v>38.299999999999997</v>
      </c>
      <c r="M30" s="12">
        <v>41.5</v>
      </c>
      <c r="N30" s="11">
        <v>43.5</v>
      </c>
      <c r="O30" s="12">
        <v>45.1</v>
      </c>
      <c r="P30" s="11">
        <v>47.1</v>
      </c>
      <c r="Q30" s="12">
        <v>49.6</v>
      </c>
      <c r="R30" s="11">
        <v>53.4</v>
      </c>
      <c r="S30" s="12">
        <v>56.8</v>
      </c>
      <c r="T30" s="11">
        <v>62</v>
      </c>
      <c r="U30" s="15">
        <v>65.5</v>
      </c>
      <c r="V30" t="s">
        <v>20</v>
      </c>
      <c r="Z30">
        <v>4.25</v>
      </c>
      <c r="AA30">
        <v>16.11</v>
      </c>
      <c r="AB30">
        <v>20.71</v>
      </c>
      <c r="AC30">
        <v>22.68</v>
      </c>
      <c r="AD30">
        <v>26.92</v>
      </c>
      <c r="AE30">
        <v>29.26</v>
      </c>
      <c r="AF30">
        <v>30.65</v>
      </c>
      <c r="AG30">
        <v>31.6</v>
      </c>
      <c r="AH30">
        <v>32.33</v>
      </c>
      <c r="AI30">
        <v>34.590000000000003</v>
      </c>
      <c r="AJ30">
        <v>36.380000000000003</v>
      </c>
      <c r="AK30">
        <v>37.19</v>
      </c>
      <c r="AL30">
        <v>39.92</v>
      </c>
      <c r="AM30">
        <v>42.34</v>
      </c>
      <c r="AN30">
        <v>43.47</v>
      </c>
      <c r="AO30">
        <v>44.68</v>
      </c>
      <c r="AP30">
        <v>46.8</v>
      </c>
      <c r="AQ30">
        <v>48.43</v>
      </c>
      <c r="AR30">
        <v>51.75</v>
      </c>
      <c r="AS30">
        <v>56.01</v>
      </c>
      <c r="AT30">
        <v>59.8</v>
      </c>
    </row>
    <row r="31" spans="1:46">
      <c r="A31" s="6" t="s">
        <v>31</v>
      </c>
      <c r="B31" s="7">
        <v>10.8</v>
      </c>
      <c r="C31" s="8">
        <v>15.3</v>
      </c>
      <c r="D31" s="7">
        <v>25.1</v>
      </c>
      <c r="E31" s="8">
        <v>26.8</v>
      </c>
      <c r="F31" s="7">
        <v>28.3</v>
      </c>
      <c r="G31" s="8">
        <v>30</v>
      </c>
      <c r="H31" s="7">
        <v>31.8</v>
      </c>
      <c r="I31" s="8">
        <v>33.799999999999997</v>
      </c>
      <c r="J31" s="7">
        <v>35.6</v>
      </c>
      <c r="K31" s="8">
        <v>37.299999999999997</v>
      </c>
      <c r="L31" s="7">
        <v>38.5</v>
      </c>
      <c r="M31" s="8">
        <v>41.6</v>
      </c>
      <c r="N31" s="7">
        <v>43.6</v>
      </c>
      <c r="O31" s="8">
        <v>45.2</v>
      </c>
      <c r="P31" s="7">
        <v>47.3</v>
      </c>
      <c r="Q31" s="8">
        <v>49.8</v>
      </c>
      <c r="R31" s="7">
        <v>53.9</v>
      </c>
      <c r="S31" s="8">
        <v>57.3</v>
      </c>
      <c r="T31" s="7">
        <v>62.4</v>
      </c>
      <c r="U31" s="14">
        <v>65.8</v>
      </c>
      <c r="V31" t="s">
        <v>20</v>
      </c>
      <c r="Z31">
        <v>4.33</v>
      </c>
      <c r="AA31">
        <v>16.239999999999998</v>
      </c>
      <c r="AB31">
        <v>20.8</v>
      </c>
      <c r="AC31">
        <v>22.8</v>
      </c>
      <c r="AD31">
        <v>26.98</v>
      </c>
      <c r="AE31">
        <v>29.27</v>
      </c>
      <c r="AF31">
        <v>30.65</v>
      </c>
      <c r="AG31">
        <v>31.57</v>
      </c>
      <c r="AH31">
        <v>32.31</v>
      </c>
      <c r="AI31">
        <v>34.57</v>
      </c>
      <c r="AJ31">
        <v>36.36</v>
      </c>
      <c r="AK31">
        <v>37.18</v>
      </c>
      <c r="AL31">
        <v>39.950000000000003</v>
      </c>
      <c r="AM31">
        <v>42.36</v>
      </c>
      <c r="AN31">
        <v>43.51</v>
      </c>
      <c r="AO31">
        <v>44.72</v>
      </c>
      <c r="AP31">
        <v>46.86</v>
      </c>
      <c r="AQ31">
        <v>48.52</v>
      </c>
      <c r="AR31">
        <v>51.85</v>
      </c>
      <c r="AS31">
        <v>56.15</v>
      </c>
      <c r="AT31">
        <v>59.96</v>
      </c>
    </row>
    <row r="32" spans="1:46">
      <c r="A32" s="6" t="s">
        <v>22</v>
      </c>
      <c r="B32" s="7">
        <v>9.6</v>
      </c>
      <c r="C32" s="8">
        <v>14.2</v>
      </c>
      <c r="D32" s="7">
        <v>25</v>
      </c>
      <c r="E32" s="8">
        <v>26.6</v>
      </c>
      <c r="F32" s="7">
        <v>28.2</v>
      </c>
      <c r="G32" s="8">
        <v>29.9</v>
      </c>
      <c r="H32" s="7">
        <v>31.9</v>
      </c>
      <c r="I32" s="8">
        <v>34.1</v>
      </c>
      <c r="J32" s="7">
        <v>35.799999999999997</v>
      </c>
      <c r="K32" s="8">
        <v>37.5</v>
      </c>
      <c r="L32" s="7">
        <v>38.700000000000003</v>
      </c>
      <c r="M32" s="8">
        <v>41.8</v>
      </c>
      <c r="N32" s="7">
        <v>43.7</v>
      </c>
      <c r="O32" s="8">
        <v>45.2</v>
      </c>
      <c r="P32" s="7">
        <v>47.5</v>
      </c>
      <c r="Q32" s="8">
        <v>50</v>
      </c>
      <c r="R32" s="7">
        <v>54.3</v>
      </c>
      <c r="S32" s="8">
        <v>57.7</v>
      </c>
      <c r="T32" s="7">
        <v>62.7</v>
      </c>
      <c r="U32" s="14">
        <v>66.099999999999994</v>
      </c>
      <c r="V32" t="s">
        <v>20</v>
      </c>
      <c r="Z32">
        <v>4.42</v>
      </c>
      <c r="AA32">
        <v>16.36</v>
      </c>
      <c r="AB32">
        <v>20.88</v>
      </c>
      <c r="AC32">
        <v>22.92</v>
      </c>
      <c r="AD32">
        <v>27.03</v>
      </c>
      <c r="AE32">
        <v>29.28</v>
      </c>
      <c r="AF32">
        <v>30.65</v>
      </c>
      <c r="AG32">
        <v>31.54</v>
      </c>
      <c r="AH32">
        <v>32.29</v>
      </c>
      <c r="AI32">
        <v>34.549999999999997</v>
      </c>
      <c r="AJ32">
        <v>36.35</v>
      </c>
      <c r="AK32">
        <v>37.18</v>
      </c>
      <c r="AL32">
        <v>39.97</v>
      </c>
      <c r="AM32">
        <v>42.39</v>
      </c>
      <c r="AN32">
        <v>43.55</v>
      </c>
      <c r="AO32">
        <v>44.77</v>
      </c>
      <c r="AP32">
        <v>46.92</v>
      </c>
      <c r="AQ32">
        <v>48.62</v>
      </c>
      <c r="AR32">
        <v>51.95</v>
      </c>
      <c r="AS32">
        <v>56.29</v>
      </c>
      <c r="AT32">
        <v>60.12</v>
      </c>
    </row>
    <row r="33" spans="1:46">
      <c r="A33" s="6" t="s">
        <v>23</v>
      </c>
      <c r="B33" s="7">
        <v>8.1999999999999993</v>
      </c>
      <c r="C33" s="8">
        <v>13</v>
      </c>
      <c r="D33" s="7">
        <v>24.8</v>
      </c>
      <c r="E33" s="8">
        <v>26.3</v>
      </c>
      <c r="F33" s="7">
        <v>28</v>
      </c>
      <c r="G33" s="8">
        <v>29.8</v>
      </c>
      <c r="H33" s="7">
        <v>32</v>
      </c>
      <c r="I33" s="8">
        <v>34.4</v>
      </c>
      <c r="J33" s="7">
        <v>36</v>
      </c>
      <c r="K33" s="8">
        <v>37.700000000000003</v>
      </c>
      <c r="L33" s="7">
        <v>39</v>
      </c>
      <c r="M33" s="8">
        <v>42</v>
      </c>
      <c r="N33" s="7">
        <v>43.8</v>
      </c>
      <c r="O33" s="8">
        <v>45.3</v>
      </c>
      <c r="P33" s="7">
        <v>47.8</v>
      </c>
      <c r="Q33" s="8">
        <v>50.2</v>
      </c>
      <c r="R33" s="7">
        <v>54.7</v>
      </c>
      <c r="S33" s="8">
        <v>58.1</v>
      </c>
      <c r="T33" s="7">
        <v>63.1</v>
      </c>
      <c r="U33" s="14">
        <v>66.3</v>
      </c>
      <c r="V33" t="s">
        <v>20</v>
      </c>
      <c r="Z33">
        <v>4.5</v>
      </c>
      <c r="AA33">
        <v>16.47</v>
      </c>
      <c r="AB33">
        <v>20.96</v>
      </c>
      <c r="AC33">
        <v>23.04</v>
      </c>
      <c r="AD33">
        <v>27.09</v>
      </c>
      <c r="AE33">
        <v>29.28</v>
      </c>
      <c r="AF33">
        <v>30.65</v>
      </c>
      <c r="AG33">
        <v>31.52</v>
      </c>
      <c r="AH33">
        <v>32.28</v>
      </c>
      <c r="AI33">
        <v>34.54</v>
      </c>
      <c r="AJ33">
        <v>36.340000000000003</v>
      </c>
      <c r="AK33">
        <v>37.18</v>
      </c>
      <c r="AL33">
        <v>39.99</v>
      </c>
      <c r="AM33">
        <v>42.41</v>
      </c>
      <c r="AN33">
        <v>43.58</v>
      </c>
      <c r="AO33">
        <v>44.81</v>
      </c>
      <c r="AP33">
        <v>46.98</v>
      </c>
      <c r="AQ33">
        <v>48.71</v>
      </c>
      <c r="AR33">
        <v>52.05</v>
      </c>
      <c r="AS33">
        <v>56.43</v>
      </c>
      <c r="AT33">
        <v>60.27</v>
      </c>
    </row>
    <row r="34" spans="1:46" ht="17" thickBot="1">
      <c r="A34" s="10" t="s">
        <v>24</v>
      </c>
      <c r="B34" s="11">
        <v>6.8</v>
      </c>
      <c r="C34" s="12">
        <v>11.7</v>
      </c>
      <c r="D34" s="11">
        <v>24.6</v>
      </c>
      <c r="E34" s="12">
        <v>26</v>
      </c>
      <c r="F34" s="11">
        <v>27.8</v>
      </c>
      <c r="G34" s="12">
        <v>29.7</v>
      </c>
      <c r="H34" s="11">
        <v>32.200000000000003</v>
      </c>
      <c r="I34" s="12">
        <v>34.700000000000003</v>
      </c>
      <c r="J34" s="11">
        <v>36.299999999999997</v>
      </c>
      <c r="K34" s="12">
        <v>37.9</v>
      </c>
      <c r="L34" s="11">
        <v>39.200000000000003</v>
      </c>
      <c r="M34" s="12">
        <v>42.1</v>
      </c>
      <c r="N34" s="11">
        <v>43.9</v>
      </c>
      <c r="O34" s="12">
        <v>45.4</v>
      </c>
      <c r="P34" s="11">
        <v>48</v>
      </c>
      <c r="Q34" s="12">
        <v>50.4</v>
      </c>
      <c r="R34" s="11">
        <v>55.2</v>
      </c>
      <c r="S34" s="12">
        <v>58.5</v>
      </c>
      <c r="T34" s="11">
        <v>63.5</v>
      </c>
      <c r="U34" s="15">
        <v>66.5</v>
      </c>
      <c r="V34" t="s">
        <v>20</v>
      </c>
      <c r="Z34">
        <v>4.58</v>
      </c>
      <c r="AA34">
        <v>16.57</v>
      </c>
      <c r="AB34">
        <v>21.03</v>
      </c>
      <c r="AC34">
        <v>23.15</v>
      </c>
      <c r="AD34">
        <v>27.14</v>
      </c>
      <c r="AE34">
        <v>29.29</v>
      </c>
      <c r="AF34">
        <v>30.65</v>
      </c>
      <c r="AG34">
        <v>31.49</v>
      </c>
      <c r="AH34">
        <v>32.26</v>
      </c>
      <c r="AI34">
        <v>34.520000000000003</v>
      </c>
      <c r="AJ34">
        <v>36.33</v>
      </c>
      <c r="AK34">
        <v>37.17</v>
      </c>
      <c r="AL34">
        <v>40.01</v>
      </c>
      <c r="AM34">
        <v>42.44</v>
      </c>
      <c r="AN34">
        <v>43.62</v>
      </c>
      <c r="AO34">
        <v>44.86</v>
      </c>
      <c r="AP34">
        <v>47.04</v>
      </c>
      <c r="AQ34">
        <v>48.8</v>
      </c>
      <c r="AR34">
        <v>52.15</v>
      </c>
      <c r="AS34">
        <v>56.57</v>
      </c>
      <c r="AT34">
        <v>60.43</v>
      </c>
    </row>
    <row r="35" spans="1:46">
      <c r="A35" s="6" t="s">
        <v>32</v>
      </c>
      <c r="B35" s="7">
        <v>5.2</v>
      </c>
      <c r="C35" s="8">
        <v>10.3</v>
      </c>
      <c r="D35" s="7">
        <v>24.4</v>
      </c>
      <c r="E35" s="8">
        <v>25.7</v>
      </c>
      <c r="F35" s="7">
        <v>27.6</v>
      </c>
      <c r="G35" s="8">
        <v>29.5</v>
      </c>
      <c r="H35" s="7">
        <v>32.4</v>
      </c>
      <c r="I35" s="8">
        <v>35.1</v>
      </c>
      <c r="J35" s="7">
        <v>36.6</v>
      </c>
      <c r="K35" s="8">
        <v>38.200000000000003</v>
      </c>
      <c r="L35" s="7">
        <v>39.5</v>
      </c>
      <c r="M35" s="8">
        <v>42.3</v>
      </c>
      <c r="N35" s="7">
        <v>44</v>
      </c>
      <c r="O35" s="8">
        <v>45.5</v>
      </c>
      <c r="P35" s="7">
        <v>48.2</v>
      </c>
      <c r="Q35" s="8">
        <v>50.6</v>
      </c>
      <c r="R35" s="7">
        <v>55.6</v>
      </c>
      <c r="S35" s="8">
        <v>59</v>
      </c>
      <c r="T35" s="7">
        <v>63.8</v>
      </c>
      <c r="U35" s="14">
        <v>66.7</v>
      </c>
      <c r="V35" t="s">
        <v>20</v>
      </c>
      <c r="Z35">
        <v>4.67</v>
      </c>
      <c r="AA35">
        <v>16.670000000000002</v>
      </c>
      <c r="AB35">
        <v>21.09</v>
      </c>
      <c r="AC35">
        <v>23.26</v>
      </c>
      <c r="AD35">
        <v>27.19</v>
      </c>
      <c r="AE35">
        <v>29.29</v>
      </c>
      <c r="AF35">
        <v>30.65</v>
      </c>
      <c r="AG35">
        <v>31.47</v>
      </c>
      <c r="AH35">
        <v>32.25</v>
      </c>
      <c r="AI35">
        <v>34.51</v>
      </c>
      <c r="AJ35">
        <v>36.33</v>
      </c>
      <c r="AK35">
        <v>37.17</v>
      </c>
      <c r="AL35">
        <v>40.04</v>
      </c>
      <c r="AM35">
        <v>42.46</v>
      </c>
      <c r="AN35">
        <v>43.66</v>
      </c>
      <c r="AO35">
        <v>44.9</v>
      </c>
      <c r="AP35">
        <v>47.1</v>
      </c>
      <c r="AQ35">
        <v>48.89</v>
      </c>
      <c r="AR35">
        <v>52.25</v>
      </c>
      <c r="AS35">
        <v>56.71</v>
      </c>
      <c r="AT35">
        <v>60.58</v>
      </c>
    </row>
    <row r="36" spans="1:46">
      <c r="A36" s="6" t="s">
        <v>22</v>
      </c>
      <c r="B36" s="7">
        <v>3.5</v>
      </c>
      <c r="C36" s="8">
        <v>8.8000000000000007</v>
      </c>
      <c r="D36" s="7">
        <v>24.1</v>
      </c>
      <c r="E36" s="8">
        <v>25.3</v>
      </c>
      <c r="F36" s="7">
        <v>27.4</v>
      </c>
      <c r="G36" s="8">
        <v>29.4</v>
      </c>
      <c r="H36" s="7">
        <v>32.5</v>
      </c>
      <c r="I36" s="8">
        <v>35.4</v>
      </c>
      <c r="J36" s="7">
        <v>36.9</v>
      </c>
      <c r="K36" s="8">
        <v>38.4</v>
      </c>
      <c r="L36" s="7">
        <v>39.700000000000003</v>
      </c>
      <c r="M36" s="8">
        <v>42.5</v>
      </c>
      <c r="N36" s="7">
        <v>44.1</v>
      </c>
      <c r="O36" s="8">
        <v>45.6</v>
      </c>
      <c r="P36" s="7">
        <v>48.4</v>
      </c>
      <c r="Q36" s="8">
        <v>50.8</v>
      </c>
      <c r="R36" s="7">
        <v>56.1</v>
      </c>
      <c r="S36" s="8">
        <v>59.4</v>
      </c>
      <c r="T36" s="7">
        <v>64.2</v>
      </c>
      <c r="U36" s="14">
        <v>66.900000000000006</v>
      </c>
      <c r="V36" t="s">
        <v>20</v>
      </c>
      <c r="Z36">
        <v>4.75</v>
      </c>
      <c r="AA36">
        <v>16.75</v>
      </c>
      <c r="AB36">
        <v>21.14</v>
      </c>
      <c r="AC36">
        <v>23.37</v>
      </c>
      <c r="AD36">
        <v>27.24</v>
      </c>
      <c r="AE36">
        <v>29.3</v>
      </c>
      <c r="AF36">
        <v>30.65</v>
      </c>
      <c r="AG36">
        <v>31.45</v>
      </c>
      <c r="AH36">
        <v>32.24</v>
      </c>
      <c r="AI36">
        <v>34.5</v>
      </c>
      <c r="AJ36">
        <v>36.32</v>
      </c>
      <c r="AK36">
        <v>37.18</v>
      </c>
      <c r="AL36">
        <v>40.06</v>
      </c>
      <c r="AM36">
        <v>42.49</v>
      </c>
      <c r="AN36">
        <v>43.7</v>
      </c>
      <c r="AO36">
        <v>44.95</v>
      </c>
      <c r="AP36">
        <v>47.16</v>
      </c>
      <c r="AQ36">
        <v>48.99</v>
      </c>
      <c r="AR36">
        <v>52.35</v>
      </c>
      <c r="AS36">
        <v>56.85</v>
      </c>
      <c r="AT36">
        <v>60.73</v>
      </c>
    </row>
    <row r="37" spans="1:46">
      <c r="A37" s="6" t="s">
        <v>23</v>
      </c>
      <c r="B37" s="7">
        <v>1.7</v>
      </c>
      <c r="C37" s="8">
        <v>7.2</v>
      </c>
      <c r="D37" s="7">
        <v>23.8</v>
      </c>
      <c r="E37" s="8">
        <v>25</v>
      </c>
      <c r="F37" s="7">
        <v>27.2</v>
      </c>
      <c r="G37" s="8">
        <v>29.3</v>
      </c>
      <c r="H37" s="7">
        <v>32.700000000000003</v>
      </c>
      <c r="I37" s="8">
        <v>35.799999999999997</v>
      </c>
      <c r="J37" s="7">
        <v>37.200000000000003</v>
      </c>
      <c r="K37" s="8">
        <v>38.700000000000003</v>
      </c>
      <c r="L37" s="7">
        <v>40</v>
      </c>
      <c r="M37" s="8">
        <v>42.7</v>
      </c>
      <c r="N37" s="7">
        <v>44.2</v>
      </c>
      <c r="O37" s="8">
        <v>45.7</v>
      </c>
      <c r="P37" s="7">
        <v>48.7</v>
      </c>
      <c r="Q37" s="8">
        <v>51</v>
      </c>
      <c r="R37" s="7">
        <v>56.6</v>
      </c>
      <c r="S37" s="8">
        <v>59.8</v>
      </c>
      <c r="T37" s="7">
        <v>64.5</v>
      </c>
      <c r="U37" s="14">
        <v>67.099999999999994</v>
      </c>
      <c r="V37" t="s">
        <v>20</v>
      </c>
      <c r="Z37">
        <v>4.83</v>
      </c>
      <c r="AA37">
        <v>16.82</v>
      </c>
      <c r="AB37">
        <v>21.18</v>
      </c>
      <c r="AC37">
        <v>23.48</v>
      </c>
      <c r="AD37">
        <v>27.28</v>
      </c>
      <c r="AE37">
        <v>29.3</v>
      </c>
      <c r="AF37">
        <v>30.65</v>
      </c>
      <c r="AG37">
        <v>31.43</v>
      </c>
      <c r="AH37">
        <v>32.229999999999997</v>
      </c>
      <c r="AI37">
        <v>34.49</v>
      </c>
      <c r="AJ37">
        <v>36.32</v>
      </c>
      <c r="AK37">
        <v>37.18</v>
      </c>
      <c r="AL37">
        <v>40.08</v>
      </c>
      <c r="AM37">
        <v>42.51</v>
      </c>
      <c r="AN37">
        <v>43.73</v>
      </c>
      <c r="AO37">
        <v>45</v>
      </c>
      <c r="AP37">
        <v>47.22</v>
      </c>
      <c r="AQ37">
        <v>49.08</v>
      </c>
      <c r="AR37">
        <v>52.45</v>
      </c>
      <c r="AS37">
        <v>56.99</v>
      </c>
      <c r="AT37">
        <v>60.88</v>
      </c>
    </row>
    <row r="38" spans="1:46" ht="17" thickBot="1">
      <c r="A38" s="10" t="s">
        <v>24</v>
      </c>
      <c r="B38" s="11">
        <v>0</v>
      </c>
      <c r="C38" s="12">
        <v>5.6</v>
      </c>
      <c r="D38" s="11">
        <v>23.5</v>
      </c>
      <c r="E38" s="12">
        <v>24.5</v>
      </c>
      <c r="F38" s="11">
        <v>26.9</v>
      </c>
      <c r="G38" s="12">
        <v>29.1</v>
      </c>
      <c r="H38" s="11">
        <v>33</v>
      </c>
      <c r="I38" s="12">
        <v>36.299999999999997</v>
      </c>
      <c r="J38" s="11">
        <v>37.5</v>
      </c>
      <c r="K38" s="12">
        <v>39</v>
      </c>
      <c r="L38" s="11">
        <v>40.299999999999997</v>
      </c>
      <c r="M38" s="12">
        <v>42.9</v>
      </c>
      <c r="N38" s="11">
        <v>44.3</v>
      </c>
      <c r="O38" s="12">
        <v>45.8</v>
      </c>
      <c r="P38" s="11">
        <v>48.9</v>
      </c>
      <c r="Q38" s="12">
        <v>51.2</v>
      </c>
      <c r="R38" s="11">
        <v>57.1</v>
      </c>
      <c r="S38" s="12">
        <v>60.3</v>
      </c>
      <c r="T38" s="11">
        <v>64.8</v>
      </c>
      <c r="U38" s="15">
        <v>67.3</v>
      </c>
      <c r="V38" t="s">
        <v>20</v>
      </c>
      <c r="Z38">
        <v>4.92</v>
      </c>
      <c r="AA38">
        <v>16.89</v>
      </c>
      <c r="AB38">
        <v>21.22</v>
      </c>
      <c r="AC38">
        <v>23.58</v>
      </c>
      <c r="AD38">
        <v>27.32</v>
      </c>
      <c r="AE38">
        <v>29.3</v>
      </c>
      <c r="AF38">
        <v>30.65</v>
      </c>
      <c r="AG38">
        <v>31.41</v>
      </c>
      <c r="AH38">
        <v>32.22</v>
      </c>
      <c r="AI38">
        <v>34.479999999999997</v>
      </c>
      <c r="AJ38">
        <v>36.31</v>
      </c>
      <c r="AK38">
        <v>37.18</v>
      </c>
      <c r="AL38">
        <v>40.11</v>
      </c>
      <c r="AM38">
        <v>42.54</v>
      </c>
      <c r="AN38">
        <v>43.77</v>
      </c>
      <c r="AO38">
        <v>45.05</v>
      </c>
      <c r="AP38">
        <v>47.28</v>
      </c>
      <c r="AQ38">
        <v>49.18</v>
      </c>
      <c r="AR38">
        <v>52.55</v>
      </c>
      <c r="AS38">
        <v>57.12</v>
      </c>
      <c r="AT38">
        <v>61.02</v>
      </c>
    </row>
    <row r="39" spans="1:46">
      <c r="A39" s="6" t="s">
        <v>33</v>
      </c>
      <c r="B39" s="7">
        <v>0</v>
      </c>
      <c r="C39" s="8">
        <v>3.8</v>
      </c>
      <c r="D39" s="7">
        <v>23.1</v>
      </c>
      <c r="E39" s="8">
        <v>24.1</v>
      </c>
      <c r="F39" s="7">
        <v>26.7</v>
      </c>
      <c r="G39" s="8">
        <v>29</v>
      </c>
      <c r="H39" s="7">
        <v>33.200000000000003</v>
      </c>
      <c r="I39" s="8">
        <v>36.700000000000003</v>
      </c>
      <c r="J39" s="7">
        <v>37.799999999999997</v>
      </c>
      <c r="K39" s="8">
        <v>39.299999999999997</v>
      </c>
      <c r="L39" s="7">
        <v>40.6</v>
      </c>
      <c r="M39" s="8">
        <v>43.1</v>
      </c>
      <c r="N39" s="7">
        <v>44.4</v>
      </c>
      <c r="O39" s="8">
        <v>45.9</v>
      </c>
      <c r="P39" s="7">
        <v>49.1</v>
      </c>
      <c r="Q39" s="8">
        <v>51.4</v>
      </c>
      <c r="R39" s="7">
        <v>57.6</v>
      </c>
      <c r="S39" s="8">
        <v>60.7</v>
      </c>
      <c r="T39" s="7">
        <v>65.2</v>
      </c>
      <c r="U39" s="14">
        <v>67.400000000000006</v>
      </c>
      <c r="V39" t="s">
        <v>20</v>
      </c>
      <c r="Z39">
        <v>5</v>
      </c>
      <c r="AA39">
        <v>16.940000000000001</v>
      </c>
      <c r="AB39">
        <v>21.25</v>
      </c>
      <c r="AC39">
        <v>23.68</v>
      </c>
      <c r="AD39">
        <v>27.36</v>
      </c>
      <c r="AE39">
        <v>29.3</v>
      </c>
      <c r="AF39">
        <v>30.64</v>
      </c>
      <c r="AG39">
        <v>31.39</v>
      </c>
      <c r="AH39">
        <v>32.22</v>
      </c>
      <c r="AI39">
        <v>34.47</v>
      </c>
      <c r="AJ39">
        <v>36.31</v>
      </c>
      <c r="AK39">
        <v>37.19</v>
      </c>
      <c r="AL39">
        <v>40.130000000000003</v>
      </c>
      <c r="AM39">
        <v>42.56</v>
      </c>
      <c r="AN39">
        <v>43.81</v>
      </c>
      <c r="AO39">
        <v>45.09</v>
      </c>
      <c r="AP39">
        <v>47.34</v>
      </c>
      <c r="AQ39">
        <v>49.27</v>
      </c>
      <c r="AR39">
        <v>52.65</v>
      </c>
      <c r="AS39">
        <v>57.26</v>
      </c>
      <c r="AT39">
        <v>61.17</v>
      </c>
    </row>
    <row r="40" spans="1:46">
      <c r="A40" s="6" t="s">
        <v>22</v>
      </c>
      <c r="B40" s="7">
        <v>0</v>
      </c>
      <c r="C40" s="8">
        <v>1.9</v>
      </c>
      <c r="D40" s="7">
        <v>22.7</v>
      </c>
      <c r="E40" s="8">
        <v>23.6</v>
      </c>
      <c r="F40" s="7">
        <v>26.4</v>
      </c>
      <c r="G40" s="8">
        <v>28.8</v>
      </c>
      <c r="H40" s="7">
        <v>33.4</v>
      </c>
      <c r="I40" s="8">
        <v>37.200000000000003</v>
      </c>
      <c r="J40" s="7">
        <v>38.200000000000003</v>
      </c>
      <c r="K40" s="8">
        <v>39.6</v>
      </c>
      <c r="L40" s="7">
        <v>41</v>
      </c>
      <c r="M40" s="8">
        <v>43.3</v>
      </c>
      <c r="N40" s="7">
        <v>44.4</v>
      </c>
      <c r="O40" s="8">
        <v>45.9</v>
      </c>
      <c r="P40" s="7">
        <v>49.4</v>
      </c>
      <c r="Q40" s="8">
        <v>51.6</v>
      </c>
      <c r="R40" s="7">
        <v>58.1</v>
      </c>
      <c r="S40" s="8">
        <v>61.2</v>
      </c>
      <c r="T40" s="7">
        <v>65.5</v>
      </c>
      <c r="U40" s="14">
        <v>67.5</v>
      </c>
      <c r="V40" t="s">
        <v>20</v>
      </c>
      <c r="Z40">
        <v>5.08</v>
      </c>
      <c r="AA40">
        <v>16.98</v>
      </c>
      <c r="AB40">
        <v>21.26</v>
      </c>
      <c r="AC40">
        <v>23.77</v>
      </c>
      <c r="AD40">
        <v>27.4</v>
      </c>
      <c r="AE40">
        <v>29.3</v>
      </c>
      <c r="AF40">
        <v>30.64</v>
      </c>
      <c r="AG40">
        <v>31.38</v>
      </c>
      <c r="AH40">
        <v>32.22</v>
      </c>
      <c r="AI40">
        <v>34.47</v>
      </c>
      <c r="AJ40">
        <v>36.31</v>
      </c>
      <c r="AK40">
        <v>37.19</v>
      </c>
      <c r="AL40">
        <v>40.159999999999997</v>
      </c>
      <c r="AM40">
        <v>42.59</v>
      </c>
      <c r="AN40">
        <v>43.85</v>
      </c>
      <c r="AO40">
        <v>45.14</v>
      </c>
      <c r="AP40">
        <v>47.4</v>
      </c>
      <c r="AQ40">
        <v>49.37</v>
      </c>
      <c r="AR40">
        <v>52.75</v>
      </c>
      <c r="AS40">
        <v>57.4</v>
      </c>
      <c r="AT40">
        <v>61.31</v>
      </c>
    </row>
    <row r="41" spans="1:46">
      <c r="A41" s="6" t="s">
        <v>23</v>
      </c>
      <c r="B41" s="7">
        <v>0</v>
      </c>
      <c r="C41" s="8">
        <v>0</v>
      </c>
      <c r="D41" s="7">
        <v>22.3</v>
      </c>
      <c r="E41" s="8">
        <v>23.1</v>
      </c>
      <c r="F41" s="7">
        <v>26.1</v>
      </c>
      <c r="G41" s="8">
        <v>28.7</v>
      </c>
      <c r="H41" s="7">
        <v>33.700000000000003</v>
      </c>
      <c r="I41" s="8">
        <v>37.700000000000003</v>
      </c>
      <c r="J41" s="7">
        <v>38.6</v>
      </c>
      <c r="K41" s="8">
        <v>39.9</v>
      </c>
      <c r="L41" s="7">
        <v>41.3</v>
      </c>
      <c r="M41" s="8">
        <v>43.5</v>
      </c>
      <c r="N41" s="7">
        <v>44.5</v>
      </c>
      <c r="O41" s="8">
        <v>46</v>
      </c>
      <c r="P41" s="7">
        <v>49.6</v>
      </c>
      <c r="Q41" s="8">
        <v>51.8</v>
      </c>
      <c r="R41" s="7">
        <v>58.6</v>
      </c>
      <c r="S41" s="8">
        <v>61.7</v>
      </c>
      <c r="T41" s="7">
        <v>65.8</v>
      </c>
      <c r="U41" s="14">
        <v>67.599999999999994</v>
      </c>
      <c r="V41" t="s">
        <v>20</v>
      </c>
      <c r="Z41">
        <v>5.17</v>
      </c>
      <c r="AA41">
        <v>17.02</v>
      </c>
      <c r="AB41">
        <v>21.28</v>
      </c>
      <c r="AC41">
        <v>23.87</v>
      </c>
      <c r="AD41">
        <v>27.43</v>
      </c>
      <c r="AE41">
        <v>29.29</v>
      </c>
      <c r="AF41">
        <v>30.63</v>
      </c>
      <c r="AG41">
        <v>31.36</v>
      </c>
      <c r="AH41">
        <v>32.22</v>
      </c>
      <c r="AI41">
        <v>34.46</v>
      </c>
      <c r="AJ41">
        <v>36.31</v>
      </c>
      <c r="AK41">
        <v>37.200000000000003</v>
      </c>
      <c r="AL41">
        <v>40.19</v>
      </c>
      <c r="AM41">
        <v>42.61</v>
      </c>
      <c r="AN41">
        <v>43.88</v>
      </c>
      <c r="AO41">
        <v>45.19</v>
      </c>
      <c r="AP41">
        <v>47.46</v>
      </c>
      <c r="AQ41">
        <v>49.47</v>
      </c>
      <c r="AR41">
        <v>52.85</v>
      </c>
      <c r="AS41">
        <v>57.53</v>
      </c>
      <c r="AT41">
        <v>61.46</v>
      </c>
    </row>
    <row r="42" spans="1:46" ht="17" thickBot="1">
      <c r="A42" s="10" t="s">
        <v>24</v>
      </c>
      <c r="B42" s="11">
        <v>0</v>
      </c>
      <c r="C42" s="12">
        <v>0</v>
      </c>
      <c r="D42" s="11">
        <v>21.8</v>
      </c>
      <c r="E42" s="12">
        <v>22.6</v>
      </c>
      <c r="F42" s="11">
        <v>25.8</v>
      </c>
      <c r="G42" s="12">
        <v>28.5</v>
      </c>
      <c r="H42" s="11">
        <v>34</v>
      </c>
      <c r="I42" s="12">
        <v>38.200000000000003</v>
      </c>
      <c r="J42" s="11">
        <v>39</v>
      </c>
      <c r="K42" s="12">
        <v>40.200000000000003</v>
      </c>
      <c r="L42" s="11">
        <v>41.7</v>
      </c>
      <c r="M42" s="12">
        <v>43.7</v>
      </c>
      <c r="N42" s="11">
        <v>44.6</v>
      </c>
      <c r="O42" s="12">
        <v>46.1</v>
      </c>
      <c r="P42" s="11">
        <v>49.9</v>
      </c>
      <c r="Q42" s="12">
        <v>52</v>
      </c>
      <c r="R42" s="11">
        <v>59.1</v>
      </c>
      <c r="S42" s="12">
        <v>62.1</v>
      </c>
      <c r="T42" s="11">
        <v>66.099999999999994</v>
      </c>
      <c r="U42" s="15">
        <v>67.7</v>
      </c>
      <c r="V42" t="s">
        <v>20</v>
      </c>
      <c r="Z42">
        <v>5.25</v>
      </c>
      <c r="AA42">
        <v>17.04</v>
      </c>
      <c r="AB42">
        <v>21.28</v>
      </c>
      <c r="AC42">
        <v>23.95</v>
      </c>
      <c r="AD42">
        <v>27.47</v>
      </c>
      <c r="AE42">
        <v>29.29</v>
      </c>
      <c r="AF42">
        <v>30.63</v>
      </c>
      <c r="AG42">
        <v>31.35</v>
      </c>
      <c r="AH42">
        <v>32.22</v>
      </c>
      <c r="AI42">
        <v>34.46</v>
      </c>
      <c r="AJ42">
        <v>36.31</v>
      </c>
      <c r="AK42">
        <v>37.21</v>
      </c>
      <c r="AL42">
        <v>40.21</v>
      </c>
      <c r="AM42">
        <v>42.64</v>
      </c>
      <c r="AN42">
        <v>43.92</v>
      </c>
      <c r="AO42">
        <v>45.24</v>
      </c>
      <c r="AP42">
        <v>47.52</v>
      </c>
      <c r="AQ42">
        <v>49.57</v>
      </c>
      <c r="AR42">
        <v>52.96</v>
      </c>
      <c r="AS42">
        <v>57.67</v>
      </c>
      <c r="AT42">
        <v>61.6</v>
      </c>
    </row>
    <row r="43" spans="1:46" ht="17" thickBot="1">
      <c r="A43" s="10" t="s">
        <v>34</v>
      </c>
      <c r="B43" s="11">
        <v>0</v>
      </c>
      <c r="C43" s="12">
        <v>0</v>
      </c>
      <c r="D43" s="11">
        <v>21.3</v>
      </c>
      <c r="E43" s="12">
        <v>22</v>
      </c>
      <c r="F43" s="11">
        <v>25.5</v>
      </c>
      <c r="G43" s="12">
        <v>28.3</v>
      </c>
      <c r="H43" s="11">
        <v>34.200000000000003</v>
      </c>
      <c r="I43" s="12">
        <v>38.700000000000003</v>
      </c>
      <c r="J43" s="11">
        <v>39.4</v>
      </c>
      <c r="K43" s="12">
        <v>40.6</v>
      </c>
      <c r="L43" s="11">
        <v>42</v>
      </c>
      <c r="M43" s="12">
        <v>44</v>
      </c>
      <c r="N43" s="11">
        <v>44.7</v>
      </c>
      <c r="O43" s="12">
        <v>46.1</v>
      </c>
      <c r="P43" s="11">
        <v>50.1</v>
      </c>
      <c r="Q43" s="12">
        <v>52.1</v>
      </c>
      <c r="R43" s="11">
        <v>59.6</v>
      </c>
      <c r="S43" s="12">
        <v>62.6</v>
      </c>
      <c r="T43" s="11">
        <v>66.400000000000006</v>
      </c>
      <c r="U43" s="15">
        <v>67.7</v>
      </c>
      <c r="V43" t="s">
        <v>20</v>
      </c>
      <c r="Z43">
        <v>5.33</v>
      </c>
      <c r="AA43">
        <v>17.059999999999999</v>
      </c>
      <c r="AB43">
        <v>21.27</v>
      </c>
      <c r="AC43">
        <v>24.04</v>
      </c>
      <c r="AD43">
        <v>27.5</v>
      </c>
      <c r="AE43">
        <v>29.29</v>
      </c>
      <c r="AF43">
        <v>30.62</v>
      </c>
      <c r="AG43">
        <v>31.34</v>
      </c>
      <c r="AH43">
        <v>32.22</v>
      </c>
      <c r="AI43">
        <v>34.46</v>
      </c>
      <c r="AJ43">
        <v>36.31</v>
      </c>
      <c r="AK43">
        <v>37.22</v>
      </c>
      <c r="AL43">
        <v>40.24</v>
      </c>
      <c r="AM43">
        <v>42.66</v>
      </c>
      <c r="AN43">
        <v>43.95</v>
      </c>
      <c r="AO43">
        <v>45.29</v>
      </c>
      <c r="AP43">
        <v>47.58</v>
      </c>
      <c r="AQ43">
        <v>49.67</v>
      </c>
      <c r="AR43">
        <v>53.06</v>
      </c>
      <c r="AS43">
        <v>57.8</v>
      </c>
      <c r="AT43">
        <v>61.74</v>
      </c>
    </row>
    <row r="44" spans="1:46">
      <c r="Z44">
        <v>5.42</v>
      </c>
      <c r="AA44">
        <v>17.07</v>
      </c>
      <c r="AB44">
        <v>21.26</v>
      </c>
      <c r="AC44">
        <v>24.12</v>
      </c>
      <c r="AD44">
        <v>27.52</v>
      </c>
      <c r="AE44">
        <v>29.28</v>
      </c>
      <c r="AF44">
        <v>30.62</v>
      </c>
      <c r="AG44">
        <v>31.33</v>
      </c>
      <c r="AH44">
        <v>32.229999999999997</v>
      </c>
      <c r="AI44">
        <v>34.46</v>
      </c>
      <c r="AJ44">
        <v>36.32</v>
      </c>
      <c r="AK44">
        <v>37.229999999999997</v>
      </c>
      <c r="AL44">
        <v>40.270000000000003</v>
      </c>
      <c r="AM44">
        <v>42.69</v>
      </c>
      <c r="AN44">
        <v>43.99</v>
      </c>
      <c r="AO44">
        <v>45.34</v>
      </c>
      <c r="AP44">
        <v>47.65</v>
      </c>
      <c r="AQ44">
        <v>49.77</v>
      </c>
      <c r="AR44">
        <v>53.17</v>
      </c>
      <c r="AS44">
        <v>57.94</v>
      </c>
      <c r="AT44">
        <v>61.88</v>
      </c>
    </row>
    <row r="45" spans="1:46">
      <c r="Z45">
        <v>5.5</v>
      </c>
      <c r="AA45">
        <v>17.059999999999999</v>
      </c>
      <c r="AB45">
        <v>21.24</v>
      </c>
      <c r="AC45">
        <v>24.2</v>
      </c>
      <c r="AD45">
        <v>27.55</v>
      </c>
      <c r="AE45">
        <v>29.27</v>
      </c>
      <c r="AF45">
        <v>30.61</v>
      </c>
      <c r="AG45">
        <v>31.32</v>
      </c>
      <c r="AH45">
        <v>32.24</v>
      </c>
      <c r="AI45">
        <v>34.47</v>
      </c>
      <c r="AJ45">
        <v>36.32</v>
      </c>
      <c r="AK45">
        <v>37.25</v>
      </c>
      <c r="AL45">
        <v>40.299999999999997</v>
      </c>
      <c r="AM45">
        <v>42.71</v>
      </c>
      <c r="AN45">
        <v>44.03</v>
      </c>
      <c r="AO45">
        <v>45.38</v>
      </c>
      <c r="AP45">
        <v>47.71</v>
      </c>
      <c r="AQ45">
        <v>49.87</v>
      </c>
      <c r="AR45">
        <v>53.27</v>
      </c>
      <c r="AS45">
        <v>58.07</v>
      </c>
      <c r="AT45">
        <v>62.01</v>
      </c>
    </row>
    <row r="46" spans="1:46">
      <c r="Z46">
        <v>5.58</v>
      </c>
      <c r="AA46">
        <v>17.05</v>
      </c>
      <c r="AB46">
        <v>21.21</v>
      </c>
      <c r="AC46">
        <v>24.28</v>
      </c>
      <c r="AD46">
        <v>27.57</v>
      </c>
      <c r="AE46">
        <v>29.27</v>
      </c>
      <c r="AF46">
        <v>30.6</v>
      </c>
      <c r="AG46">
        <v>31.31</v>
      </c>
      <c r="AH46">
        <v>32.25</v>
      </c>
      <c r="AI46">
        <v>34.47</v>
      </c>
      <c r="AJ46">
        <v>36.33</v>
      </c>
      <c r="AK46">
        <v>37.26</v>
      </c>
      <c r="AL46">
        <v>40.32</v>
      </c>
      <c r="AM46">
        <v>42.74</v>
      </c>
      <c r="AN46">
        <v>44.06</v>
      </c>
      <c r="AO46">
        <v>45.43</v>
      </c>
      <c r="AP46">
        <v>47.77</v>
      </c>
      <c r="AQ46">
        <v>49.97</v>
      </c>
      <c r="AR46">
        <v>53.37</v>
      </c>
      <c r="AS46">
        <v>58.2</v>
      </c>
      <c r="AT46">
        <v>62.15</v>
      </c>
    </row>
    <row r="47" spans="1:46">
      <c r="Z47">
        <v>5.67</v>
      </c>
      <c r="AA47">
        <v>17.03</v>
      </c>
      <c r="AB47">
        <v>21.17</v>
      </c>
      <c r="AC47">
        <v>24.36</v>
      </c>
      <c r="AD47">
        <v>27.59</v>
      </c>
      <c r="AE47">
        <v>29.26</v>
      </c>
      <c r="AF47">
        <v>30.59</v>
      </c>
      <c r="AG47">
        <v>31.3</v>
      </c>
      <c r="AH47">
        <v>32.26</v>
      </c>
      <c r="AI47">
        <v>34.479999999999997</v>
      </c>
      <c r="AJ47">
        <v>36.340000000000003</v>
      </c>
      <c r="AK47">
        <v>37.28</v>
      </c>
      <c r="AL47">
        <v>40.35</v>
      </c>
      <c r="AM47">
        <v>42.76</v>
      </c>
      <c r="AN47">
        <v>44.1</v>
      </c>
      <c r="AO47">
        <v>45.48</v>
      </c>
      <c r="AP47">
        <v>47.83</v>
      </c>
      <c r="AQ47">
        <v>50.07</v>
      </c>
      <c r="AR47">
        <v>53.48</v>
      </c>
      <c r="AS47">
        <v>58.33</v>
      </c>
      <c r="AT47">
        <v>62.28</v>
      </c>
    </row>
    <row r="48" spans="1:46">
      <c r="Z48">
        <v>5.75</v>
      </c>
      <c r="AA48">
        <v>17</v>
      </c>
      <c r="AB48">
        <v>21.13</v>
      </c>
      <c r="AC48">
        <v>24.43</v>
      </c>
      <c r="AD48">
        <v>27.61</v>
      </c>
      <c r="AE48">
        <v>29.25</v>
      </c>
      <c r="AF48">
        <v>30.58</v>
      </c>
      <c r="AG48">
        <v>31.29</v>
      </c>
      <c r="AH48">
        <v>32.270000000000003</v>
      </c>
      <c r="AI48">
        <v>34.479999999999997</v>
      </c>
      <c r="AJ48">
        <v>36.35</v>
      </c>
      <c r="AK48">
        <v>37.29</v>
      </c>
      <c r="AL48">
        <v>40.380000000000003</v>
      </c>
      <c r="AM48">
        <v>42.79</v>
      </c>
      <c r="AN48">
        <v>44.13</v>
      </c>
      <c r="AO48">
        <v>45.53</v>
      </c>
      <c r="AP48">
        <v>47.89</v>
      </c>
      <c r="AQ48">
        <v>50.17</v>
      </c>
      <c r="AR48">
        <v>53.59</v>
      </c>
      <c r="AS48">
        <v>58.46</v>
      </c>
      <c r="AT48">
        <v>62.41</v>
      </c>
    </row>
    <row r="49" spans="26:46">
      <c r="Z49">
        <v>5.83</v>
      </c>
      <c r="AA49">
        <v>16.96</v>
      </c>
      <c r="AB49">
        <v>21.08</v>
      </c>
      <c r="AC49">
        <v>24.49</v>
      </c>
      <c r="AD49">
        <v>27.62</v>
      </c>
      <c r="AE49">
        <v>29.24</v>
      </c>
      <c r="AF49">
        <v>30.57</v>
      </c>
      <c r="AG49">
        <v>31.29</v>
      </c>
      <c r="AH49">
        <v>32.29</v>
      </c>
      <c r="AI49">
        <v>34.49</v>
      </c>
      <c r="AJ49">
        <v>36.36</v>
      </c>
      <c r="AK49">
        <v>37.31</v>
      </c>
      <c r="AL49">
        <v>40.409999999999997</v>
      </c>
      <c r="AM49">
        <v>42.82</v>
      </c>
      <c r="AN49">
        <v>44.17</v>
      </c>
      <c r="AO49">
        <v>45.59</v>
      </c>
      <c r="AP49">
        <v>47.95</v>
      </c>
      <c r="AQ49">
        <v>50.27</v>
      </c>
      <c r="AR49">
        <v>53.69</v>
      </c>
      <c r="AS49">
        <v>58.59</v>
      </c>
      <c r="AT49">
        <v>62.54</v>
      </c>
    </row>
    <row r="50" spans="26:46">
      <c r="Z50">
        <v>5.92</v>
      </c>
      <c r="AA50">
        <v>16.91</v>
      </c>
      <c r="AB50">
        <v>21.01</v>
      </c>
      <c r="AC50">
        <v>24.56</v>
      </c>
      <c r="AD50">
        <v>27.63</v>
      </c>
      <c r="AE50">
        <v>29.23</v>
      </c>
      <c r="AF50">
        <v>30.56</v>
      </c>
      <c r="AG50">
        <v>31.28</v>
      </c>
      <c r="AH50">
        <v>32.299999999999997</v>
      </c>
      <c r="AI50">
        <v>34.5</v>
      </c>
      <c r="AJ50">
        <v>36.369999999999997</v>
      </c>
      <c r="AK50">
        <v>37.33</v>
      </c>
      <c r="AL50">
        <v>40.44</v>
      </c>
      <c r="AM50">
        <v>42.84</v>
      </c>
      <c r="AN50">
        <v>44.2</v>
      </c>
      <c r="AO50">
        <v>45.64</v>
      </c>
      <c r="AP50">
        <v>48.01</v>
      </c>
      <c r="AQ50">
        <v>50.38</v>
      </c>
      <c r="AR50">
        <v>53.8</v>
      </c>
      <c r="AS50">
        <v>58.72</v>
      </c>
      <c r="AT50">
        <v>62.67</v>
      </c>
    </row>
    <row r="51" spans="26:46">
      <c r="Z51">
        <v>6</v>
      </c>
      <c r="AA51">
        <v>16.850000000000001</v>
      </c>
      <c r="AB51">
        <v>20.95</v>
      </c>
      <c r="AC51">
        <v>24.62</v>
      </c>
      <c r="AD51">
        <v>27.64</v>
      </c>
      <c r="AE51">
        <v>29.21</v>
      </c>
      <c r="AF51">
        <v>30.55</v>
      </c>
      <c r="AG51">
        <v>31.28</v>
      </c>
      <c r="AH51">
        <v>32.32</v>
      </c>
      <c r="AI51">
        <v>34.520000000000003</v>
      </c>
      <c r="AJ51">
        <v>36.380000000000003</v>
      </c>
      <c r="AK51">
        <v>37.35</v>
      </c>
      <c r="AL51">
        <v>40.479999999999997</v>
      </c>
      <c r="AM51">
        <v>42.87</v>
      </c>
      <c r="AN51">
        <v>44.23</v>
      </c>
      <c r="AO51">
        <v>45.69</v>
      </c>
      <c r="AP51">
        <v>48.07</v>
      </c>
      <c r="AQ51">
        <v>50.48</v>
      </c>
      <c r="AR51">
        <v>53.91</v>
      </c>
      <c r="AS51">
        <v>58.85</v>
      </c>
      <c r="AT51">
        <v>62.8</v>
      </c>
    </row>
    <row r="52" spans="26:46">
      <c r="Z52">
        <v>6.08</v>
      </c>
      <c r="AA52">
        <v>16.78</v>
      </c>
      <c r="AB52">
        <v>20.87</v>
      </c>
      <c r="AC52">
        <v>24.68</v>
      </c>
      <c r="AD52">
        <v>27.65</v>
      </c>
      <c r="AE52">
        <v>29.2</v>
      </c>
      <c r="AF52">
        <v>30.54</v>
      </c>
      <c r="AG52">
        <v>31.28</v>
      </c>
      <c r="AH52">
        <v>32.35</v>
      </c>
      <c r="AI52">
        <v>34.53</v>
      </c>
      <c r="AJ52">
        <v>36.4</v>
      </c>
      <c r="AK52">
        <v>37.369999999999997</v>
      </c>
      <c r="AL52">
        <v>40.51</v>
      </c>
      <c r="AM52">
        <v>42.89</v>
      </c>
      <c r="AN52">
        <v>44.27</v>
      </c>
      <c r="AO52">
        <v>45.74</v>
      </c>
      <c r="AP52">
        <v>48.13</v>
      </c>
      <c r="AQ52">
        <v>50.59</v>
      </c>
      <c r="AR52">
        <v>54.01</v>
      </c>
      <c r="AS52">
        <v>58.98</v>
      </c>
      <c r="AT52">
        <v>62.92</v>
      </c>
    </row>
    <row r="53" spans="26:46">
      <c r="Z53">
        <v>6.17</v>
      </c>
      <c r="AA53">
        <v>16.7</v>
      </c>
      <c r="AB53">
        <v>20.78</v>
      </c>
      <c r="AC53">
        <v>24.74</v>
      </c>
      <c r="AD53">
        <v>27.65</v>
      </c>
      <c r="AE53">
        <v>29.18</v>
      </c>
      <c r="AF53">
        <v>30.53</v>
      </c>
      <c r="AG53">
        <v>31.28</v>
      </c>
      <c r="AH53">
        <v>32.369999999999997</v>
      </c>
      <c r="AI53">
        <v>34.549999999999997</v>
      </c>
      <c r="AJ53">
        <v>36.409999999999997</v>
      </c>
      <c r="AK53">
        <v>37.4</v>
      </c>
      <c r="AL53">
        <v>40.54</v>
      </c>
      <c r="AM53">
        <v>42.92</v>
      </c>
      <c r="AN53">
        <v>44.3</v>
      </c>
      <c r="AO53">
        <v>45.79</v>
      </c>
      <c r="AP53">
        <v>48.19</v>
      </c>
      <c r="AQ53">
        <v>50.69</v>
      </c>
      <c r="AR53">
        <v>54.12</v>
      </c>
      <c r="AS53">
        <v>59.11</v>
      </c>
      <c r="AT53">
        <v>63.04</v>
      </c>
    </row>
    <row r="54" spans="26:46">
      <c r="Z54">
        <v>6.25</v>
      </c>
      <c r="AA54">
        <v>16.61</v>
      </c>
      <c r="AB54">
        <v>20.69</v>
      </c>
      <c r="AC54">
        <v>24.79</v>
      </c>
      <c r="AD54">
        <v>27.66</v>
      </c>
      <c r="AE54">
        <v>29.17</v>
      </c>
      <c r="AF54">
        <v>30.52</v>
      </c>
      <c r="AG54">
        <v>31.28</v>
      </c>
      <c r="AH54">
        <v>32.4</v>
      </c>
      <c r="AI54">
        <v>34.56</v>
      </c>
      <c r="AJ54">
        <v>36.43</v>
      </c>
      <c r="AK54">
        <v>37.42</v>
      </c>
      <c r="AL54">
        <v>40.57</v>
      </c>
      <c r="AM54">
        <v>42.94</v>
      </c>
      <c r="AN54">
        <v>44.34</v>
      </c>
      <c r="AO54">
        <v>45.84</v>
      </c>
      <c r="AP54">
        <v>48.25</v>
      </c>
      <c r="AQ54">
        <v>50.8</v>
      </c>
      <c r="AR54">
        <v>54.23</v>
      </c>
      <c r="AS54">
        <v>59.24</v>
      </c>
      <c r="AT54">
        <v>63.17</v>
      </c>
    </row>
    <row r="55" spans="26:46">
      <c r="Z55">
        <v>6.33</v>
      </c>
      <c r="AA55">
        <v>16.510000000000002</v>
      </c>
      <c r="AB55">
        <v>20.59</v>
      </c>
      <c r="AC55">
        <v>24.84</v>
      </c>
      <c r="AD55">
        <v>27.66</v>
      </c>
      <c r="AE55">
        <v>29.15</v>
      </c>
      <c r="AF55">
        <v>30.51</v>
      </c>
      <c r="AG55">
        <v>31.28</v>
      </c>
      <c r="AH55">
        <v>32.42</v>
      </c>
      <c r="AI55">
        <v>34.58</v>
      </c>
      <c r="AJ55">
        <v>36.450000000000003</v>
      </c>
      <c r="AK55">
        <v>37.450000000000003</v>
      </c>
      <c r="AL55">
        <v>40.61</v>
      </c>
      <c r="AM55">
        <v>42.97</v>
      </c>
      <c r="AN55">
        <v>44.37</v>
      </c>
      <c r="AO55">
        <v>45.9</v>
      </c>
      <c r="AP55">
        <v>48.3</v>
      </c>
      <c r="AQ55">
        <v>50.91</v>
      </c>
      <c r="AR55">
        <v>54.34</v>
      </c>
      <c r="AS55">
        <v>59.36</v>
      </c>
      <c r="AT55">
        <v>63.29</v>
      </c>
    </row>
    <row r="56" spans="26:46">
      <c r="Z56">
        <v>6.42</v>
      </c>
      <c r="AA56">
        <v>16.399999999999999</v>
      </c>
      <c r="AB56">
        <v>20.48</v>
      </c>
      <c r="AC56">
        <v>24.88</v>
      </c>
      <c r="AD56">
        <v>27.65</v>
      </c>
      <c r="AE56">
        <v>29.13</v>
      </c>
      <c r="AF56">
        <v>30.49</v>
      </c>
      <c r="AG56">
        <v>31.29</v>
      </c>
      <c r="AH56">
        <v>32.450000000000003</v>
      </c>
      <c r="AI56">
        <v>34.6</v>
      </c>
      <c r="AJ56">
        <v>36.47</v>
      </c>
      <c r="AK56">
        <v>37.47</v>
      </c>
      <c r="AL56">
        <v>40.64</v>
      </c>
      <c r="AM56">
        <v>42.99</v>
      </c>
      <c r="AN56">
        <v>44.4</v>
      </c>
      <c r="AO56">
        <v>45.95</v>
      </c>
      <c r="AP56">
        <v>48.36</v>
      </c>
      <c r="AQ56">
        <v>51.02</v>
      </c>
      <c r="AR56">
        <v>54.45</v>
      </c>
      <c r="AS56">
        <v>59.49</v>
      </c>
      <c r="AT56">
        <v>63.41</v>
      </c>
    </row>
    <row r="57" spans="26:46">
      <c r="Z57">
        <v>6.5</v>
      </c>
      <c r="AA57">
        <v>16.28</v>
      </c>
      <c r="AB57">
        <v>20.36</v>
      </c>
      <c r="AC57">
        <v>24.93</v>
      </c>
      <c r="AD57">
        <v>27.65</v>
      </c>
      <c r="AE57">
        <v>29.11</v>
      </c>
      <c r="AF57">
        <v>30.48</v>
      </c>
      <c r="AG57">
        <v>31.29</v>
      </c>
      <c r="AH57">
        <v>32.479999999999997</v>
      </c>
      <c r="AI57">
        <v>34.619999999999997</v>
      </c>
      <c r="AJ57">
        <v>36.49</v>
      </c>
      <c r="AK57">
        <v>37.5</v>
      </c>
      <c r="AL57">
        <v>40.67</v>
      </c>
      <c r="AM57">
        <v>43.02</v>
      </c>
      <c r="AN57">
        <v>44.44</v>
      </c>
      <c r="AO57">
        <v>46</v>
      </c>
      <c r="AP57">
        <v>48.42</v>
      </c>
      <c r="AQ57">
        <v>51.13</v>
      </c>
      <c r="AR57">
        <v>54.56</v>
      </c>
      <c r="AS57">
        <v>59.62</v>
      </c>
      <c r="AT57">
        <v>63.52</v>
      </c>
    </row>
    <row r="58" spans="26:46">
      <c r="Z58">
        <v>6.58</v>
      </c>
      <c r="AA58">
        <v>16.16</v>
      </c>
      <c r="AB58">
        <v>20.23</v>
      </c>
      <c r="AC58">
        <v>24.97</v>
      </c>
      <c r="AD58">
        <v>27.64</v>
      </c>
      <c r="AE58">
        <v>29.09</v>
      </c>
      <c r="AF58">
        <v>30.46</v>
      </c>
      <c r="AG58">
        <v>31.3</v>
      </c>
      <c r="AH58">
        <v>32.520000000000003</v>
      </c>
      <c r="AI58">
        <v>34.65</v>
      </c>
      <c r="AJ58">
        <v>36.51</v>
      </c>
      <c r="AK58">
        <v>37.53</v>
      </c>
      <c r="AL58">
        <v>40.71</v>
      </c>
      <c r="AM58">
        <v>43.04</v>
      </c>
      <c r="AN58">
        <v>44.47</v>
      </c>
      <c r="AO58">
        <v>46.06</v>
      </c>
      <c r="AP58">
        <v>48.48</v>
      </c>
      <c r="AQ58">
        <v>51.23</v>
      </c>
      <c r="AR58">
        <v>54.67</v>
      </c>
      <c r="AS58">
        <v>59.74</v>
      </c>
      <c r="AT58">
        <v>63.64</v>
      </c>
    </row>
    <row r="59" spans="26:46">
      <c r="Z59">
        <v>6.67</v>
      </c>
      <c r="AA59">
        <v>16.02</v>
      </c>
      <c r="AB59">
        <v>20.100000000000001</v>
      </c>
      <c r="AC59">
        <v>25.01</v>
      </c>
      <c r="AD59">
        <v>27.63</v>
      </c>
      <c r="AE59">
        <v>29.07</v>
      </c>
      <c r="AF59">
        <v>30.45</v>
      </c>
      <c r="AG59">
        <v>31.31</v>
      </c>
      <c r="AH59">
        <v>32.549999999999997</v>
      </c>
      <c r="AI59">
        <v>34.67</v>
      </c>
      <c r="AJ59">
        <v>36.53</v>
      </c>
      <c r="AK59">
        <v>37.56</v>
      </c>
      <c r="AL59">
        <v>40.75</v>
      </c>
      <c r="AM59">
        <v>43.07</v>
      </c>
      <c r="AN59">
        <v>44.5</v>
      </c>
      <c r="AO59">
        <v>46.11</v>
      </c>
      <c r="AP59">
        <v>48.54</v>
      </c>
      <c r="AQ59">
        <v>51.34</v>
      </c>
      <c r="AR59">
        <v>54.78</v>
      </c>
      <c r="AS59">
        <v>59.86</v>
      </c>
      <c r="AT59">
        <v>63.75</v>
      </c>
    </row>
    <row r="60" spans="26:46">
      <c r="Z60">
        <v>6.75</v>
      </c>
      <c r="AA60">
        <v>15.87</v>
      </c>
      <c r="AB60">
        <v>19.96</v>
      </c>
      <c r="AC60">
        <v>25.04</v>
      </c>
      <c r="AD60">
        <v>27.62</v>
      </c>
      <c r="AE60">
        <v>29.04</v>
      </c>
      <c r="AF60">
        <v>30.43</v>
      </c>
      <c r="AG60">
        <v>31.32</v>
      </c>
      <c r="AH60">
        <v>32.590000000000003</v>
      </c>
      <c r="AI60">
        <v>34.700000000000003</v>
      </c>
      <c r="AJ60">
        <v>36.56</v>
      </c>
      <c r="AK60">
        <v>37.590000000000003</v>
      </c>
      <c r="AL60">
        <v>40.78</v>
      </c>
      <c r="AM60">
        <v>43.1</v>
      </c>
      <c r="AN60">
        <v>44.53</v>
      </c>
      <c r="AO60">
        <v>46.16</v>
      </c>
      <c r="AP60">
        <v>48.6</v>
      </c>
      <c r="AQ60">
        <v>51.46</v>
      </c>
      <c r="AR60">
        <v>54.89</v>
      </c>
      <c r="AS60">
        <v>59.99</v>
      </c>
      <c r="AT60">
        <v>63.86</v>
      </c>
    </row>
    <row r="61" spans="26:46">
      <c r="Z61">
        <v>6.83</v>
      </c>
      <c r="AA61">
        <v>15.72</v>
      </c>
      <c r="AB61">
        <v>19.809999999999999</v>
      </c>
      <c r="AC61">
        <v>25.07</v>
      </c>
      <c r="AD61">
        <v>27.6</v>
      </c>
      <c r="AE61">
        <v>29.02</v>
      </c>
      <c r="AF61">
        <v>30.42</v>
      </c>
      <c r="AG61">
        <v>31.33</v>
      </c>
      <c r="AH61">
        <v>32.630000000000003</v>
      </c>
      <c r="AI61">
        <v>34.729999999999997</v>
      </c>
      <c r="AJ61">
        <v>36.58</v>
      </c>
      <c r="AK61">
        <v>37.630000000000003</v>
      </c>
      <c r="AL61">
        <v>40.82</v>
      </c>
      <c r="AM61">
        <v>43.12</v>
      </c>
      <c r="AN61">
        <v>44.57</v>
      </c>
      <c r="AO61">
        <v>46.22</v>
      </c>
      <c r="AP61">
        <v>48.66</v>
      </c>
      <c r="AQ61">
        <v>51.57</v>
      </c>
      <c r="AR61">
        <v>55</v>
      </c>
      <c r="AS61">
        <v>60.11</v>
      </c>
      <c r="AT61">
        <v>63.98</v>
      </c>
    </row>
    <row r="62" spans="26:46">
      <c r="Z62">
        <v>6.92</v>
      </c>
      <c r="AA62">
        <v>15.55</v>
      </c>
      <c r="AB62">
        <v>19.649999999999999</v>
      </c>
      <c r="AC62">
        <v>25.1</v>
      </c>
      <c r="AD62">
        <v>27.58</v>
      </c>
      <c r="AE62">
        <v>29</v>
      </c>
      <c r="AF62">
        <v>30.4</v>
      </c>
      <c r="AG62">
        <v>31.34</v>
      </c>
      <c r="AH62">
        <v>32.67</v>
      </c>
      <c r="AI62">
        <v>34.76</v>
      </c>
      <c r="AJ62">
        <v>36.61</v>
      </c>
      <c r="AK62">
        <v>37.659999999999997</v>
      </c>
      <c r="AL62">
        <v>40.85</v>
      </c>
      <c r="AM62">
        <v>43.15</v>
      </c>
      <c r="AN62">
        <v>44.6</v>
      </c>
      <c r="AO62">
        <v>46.27</v>
      </c>
      <c r="AP62">
        <v>48.72</v>
      </c>
      <c r="AQ62">
        <v>51.68</v>
      </c>
      <c r="AR62">
        <v>55.12</v>
      </c>
      <c r="AS62">
        <v>60.23</v>
      </c>
      <c r="AT62">
        <v>64.08</v>
      </c>
    </row>
    <row r="63" spans="26:46">
      <c r="Z63">
        <v>7</v>
      </c>
      <c r="AA63">
        <v>15.38</v>
      </c>
      <c r="AB63">
        <v>19.48</v>
      </c>
      <c r="AC63">
        <v>25.12</v>
      </c>
      <c r="AD63">
        <v>27.56</v>
      </c>
      <c r="AE63">
        <v>28.97</v>
      </c>
      <c r="AF63">
        <v>30.38</v>
      </c>
      <c r="AG63">
        <v>31.35</v>
      </c>
      <c r="AH63">
        <v>32.72</v>
      </c>
      <c r="AI63">
        <v>34.79</v>
      </c>
      <c r="AJ63">
        <v>36.64</v>
      </c>
      <c r="AK63">
        <v>37.700000000000003</v>
      </c>
      <c r="AL63">
        <v>40.89</v>
      </c>
      <c r="AM63">
        <v>43.17</v>
      </c>
      <c r="AN63">
        <v>44.63</v>
      </c>
      <c r="AO63">
        <v>46.33</v>
      </c>
      <c r="AP63">
        <v>48.78</v>
      </c>
      <c r="AQ63">
        <v>51.79</v>
      </c>
      <c r="AR63">
        <v>55.23</v>
      </c>
      <c r="AS63">
        <v>60.35</v>
      </c>
      <c r="AT63">
        <v>64.19</v>
      </c>
    </row>
    <row r="64" spans="26:46">
      <c r="Z64">
        <v>7.08</v>
      </c>
      <c r="AA64">
        <v>15.19</v>
      </c>
      <c r="AB64">
        <v>19.309999999999999</v>
      </c>
      <c r="AC64">
        <v>25.15</v>
      </c>
      <c r="AD64">
        <v>27.54</v>
      </c>
      <c r="AE64">
        <v>28.94</v>
      </c>
      <c r="AF64">
        <v>30.36</v>
      </c>
      <c r="AG64">
        <v>31.36</v>
      </c>
      <c r="AH64">
        <v>32.76</v>
      </c>
      <c r="AI64">
        <v>34.82</v>
      </c>
      <c r="AJ64">
        <v>36.67</v>
      </c>
      <c r="AK64">
        <v>37.729999999999997</v>
      </c>
      <c r="AL64">
        <v>40.93</v>
      </c>
      <c r="AM64">
        <v>43.2</v>
      </c>
      <c r="AN64">
        <v>44.66</v>
      </c>
      <c r="AO64">
        <v>46.38</v>
      </c>
      <c r="AP64">
        <v>48.84</v>
      </c>
      <c r="AQ64">
        <v>51.91</v>
      </c>
      <c r="AR64">
        <v>55.34</v>
      </c>
      <c r="AS64">
        <v>60.48</v>
      </c>
      <c r="AT64">
        <v>64.3</v>
      </c>
    </row>
    <row r="65" spans="26:46">
      <c r="Z65">
        <v>7.17</v>
      </c>
      <c r="AA65">
        <v>15</v>
      </c>
      <c r="AB65">
        <v>19.13</v>
      </c>
      <c r="AC65">
        <v>25.17</v>
      </c>
      <c r="AD65">
        <v>27.52</v>
      </c>
      <c r="AE65">
        <v>28.91</v>
      </c>
      <c r="AF65">
        <v>30.34</v>
      </c>
      <c r="AG65">
        <v>31.38</v>
      </c>
      <c r="AH65">
        <v>32.81</v>
      </c>
      <c r="AI65">
        <v>34.86</v>
      </c>
      <c r="AJ65">
        <v>36.700000000000003</v>
      </c>
      <c r="AK65">
        <v>37.770000000000003</v>
      </c>
      <c r="AL65">
        <v>40.97</v>
      </c>
      <c r="AM65">
        <v>43.23</v>
      </c>
      <c r="AN65">
        <v>44.69</v>
      </c>
      <c r="AO65">
        <v>46.44</v>
      </c>
      <c r="AP65">
        <v>48.9</v>
      </c>
      <c r="AQ65">
        <v>52.02</v>
      </c>
      <c r="AR65">
        <v>55.46</v>
      </c>
      <c r="AS65">
        <v>60.6</v>
      </c>
      <c r="AT65">
        <v>64.400000000000006</v>
      </c>
    </row>
    <row r="66" spans="26:46">
      <c r="Z66">
        <v>7.25</v>
      </c>
      <c r="AA66">
        <v>14.8</v>
      </c>
      <c r="AB66">
        <v>18.940000000000001</v>
      </c>
      <c r="AC66">
        <v>25.18</v>
      </c>
      <c r="AD66">
        <v>27.49</v>
      </c>
      <c r="AE66">
        <v>28.88</v>
      </c>
      <c r="AF66">
        <v>30.32</v>
      </c>
      <c r="AG66">
        <v>31.39</v>
      </c>
      <c r="AH66">
        <v>32.86</v>
      </c>
      <c r="AI66">
        <v>34.89</v>
      </c>
      <c r="AJ66">
        <v>36.729999999999997</v>
      </c>
      <c r="AK66">
        <v>37.81</v>
      </c>
      <c r="AL66">
        <v>41.01</v>
      </c>
      <c r="AM66">
        <v>43.25</v>
      </c>
      <c r="AN66">
        <v>44.73</v>
      </c>
      <c r="AO66">
        <v>46.5</v>
      </c>
      <c r="AP66">
        <v>48.96</v>
      </c>
      <c r="AQ66">
        <v>52.13</v>
      </c>
      <c r="AR66">
        <v>55.57</v>
      </c>
      <c r="AS66">
        <v>60.72</v>
      </c>
      <c r="AT66">
        <v>64.510000000000005</v>
      </c>
    </row>
    <row r="67" spans="26:46">
      <c r="Z67">
        <v>7.33</v>
      </c>
      <c r="AA67">
        <v>14.58</v>
      </c>
      <c r="AB67">
        <v>18.739999999999998</v>
      </c>
      <c r="AC67">
        <v>25.19</v>
      </c>
      <c r="AD67">
        <v>27.46</v>
      </c>
      <c r="AE67">
        <v>28.85</v>
      </c>
      <c r="AF67">
        <v>30.3</v>
      </c>
      <c r="AG67">
        <v>31.41</v>
      </c>
      <c r="AH67">
        <v>32.909999999999997</v>
      </c>
      <c r="AI67">
        <v>34.93</v>
      </c>
      <c r="AJ67">
        <v>36.770000000000003</v>
      </c>
      <c r="AK67">
        <v>37.85</v>
      </c>
      <c r="AL67">
        <v>41.05</v>
      </c>
      <c r="AM67">
        <v>43.28</v>
      </c>
      <c r="AN67">
        <v>44.76</v>
      </c>
      <c r="AO67">
        <v>46.55</v>
      </c>
      <c r="AP67">
        <v>49.02</v>
      </c>
      <c r="AQ67">
        <v>52.25</v>
      </c>
      <c r="AR67">
        <v>55.68</v>
      </c>
      <c r="AS67">
        <v>60.83</v>
      </c>
      <c r="AT67">
        <v>64.61</v>
      </c>
    </row>
    <row r="68" spans="26:46">
      <c r="Z68">
        <v>7.42</v>
      </c>
      <c r="AA68">
        <v>14.36</v>
      </c>
      <c r="AB68">
        <v>18.53</v>
      </c>
      <c r="AC68">
        <v>25.2</v>
      </c>
      <c r="AD68">
        <v>27.42</v>
      </c>
      <c r="AE68">
        <v>28.82</v>
      </c>
      <c r="AF68">
        <v>30.28</v>
      </c>
      <c r="AG68">
        <v>31.43</v>
      </c>
      <c r="AH68">
        <v>32.96</v>
      </c>
      <c r="AI68">
        <v>34.97</v>
      </c>
      <c r="AJ68">
        <v>36.799999999999997</v>
      </c>
      <c r="AK68">
        <v>37.9</v>
      </c>
      <c r="AL68">
        <v>41.09</v>
      </c>
      <c r="AM68">
        <v>43.3</v>
      </c>
      <c r="AN68">
        <v>44.79</v>
      </c>
      <c r="AO68">
        <v>46.61</v>
      </c>
      <c r="AP68">
        <v>49.08</v>
      </c>
      <c r="AQ68">
        <v>52.37</v>
      </c>
      <c r="AR68">
        <v>55.8</v>
      </c>
      <c r="AS68">
        <v>60.95</v>
      </c>
      <c r="AT68">
        <v>64.709999999999994</v>
      </c>
    </row>
    <row r="69" spans="26:46">
      <c r="Z69">
        <v>7.5</v>
      </c>
      <c r="AA69">
        <v>14.13</v>
      </c>
      <c r="AB69">
        <v>18.32</v>
      </c>
      <c r="AC69">
        <v>25.21</v>
      </c>
      <c r="AD69">
        <v>27.39</v>
      </c>
      <c r="AE69">
        <v>28.79</v>
      </c>
      <c r="AF69">
        <v>30.26</v>
      </c>
      <c r="AG69">
        <v>31.45</v>
      </c>
      <c r="AH69">
        <v>33.020000000000003</v>
      </c>
      <c r="AI69">
        <v>35.01</v>
      </c>
      <c r="AJ69">
        <v>36.840000000000003</v>
      </c>
      <c r="AK69">
        <v>37.94</v>
      </c>
      <c r="AL69">
        <v>41.13</v>
      </c>
      <c r="AM69">
        <v>43.33</v>
      </c>
      <c r="AN69">
        <v>44.82</v>
      </c>
      <c r="AO69">
        <v>46.67</v>
      </c>
      <c r="AP69">
        <v>49.13</v>
      </c>
      <c r="AQ69">
        <v>52.48</v>
      </c>
      <c r="AR69">
        <v>55.92</v>
      </c>
      <c r="AS69">
        <v>61.07</v>
      </c>
      <c r="AT69">
        <v>64.81</v>
      </c>
    </row>
    <row r="70" spans="26:46">
      <c r="Z70">
        <v>7.58</v>
      </c>
      <c r="AA70">
        <v>13.89</v>
      </c>
      <c r="AB70">
        <v>18.100000000000001</v>
      </c>
      <c r="AC70">
        <v>25.22</v>
      </c>
      <c r="AD70">
        <v>27.35</v>
      </c>
      <c r="AE70">
        <v>28.75</v>
      </c>
      <c r="AF70">
        <v>30.24</v>
      </c>
      <c r="AG70">
        <v>31.47</v>
      </c>
      <c r="AH70">
        <v>33.08</v>
      </c>
      <c r="AI70">
        <v>35.06</v>
      </c>
      <c r="AJ70">
        <v>36.880000000000003</v>
      </c>
      <c r="AK70">
        <v>37.979999999999997</v>
      </c>
      <c r="AL70">
        <v>41.17</v>
      </c>
      <c r="AM70">
        <v>43.35</v>
      </c>
      <c r="AN70">
        <v>44.85</v>
      </c>
      <c r="AO70">
        <v>46.72</v>
      </c>
      <c r="AP70">
        <v>49.19</v>
      </c>
      <c r="AQ70">
        <v>52.6</v>
      </c>
      <c r="AR70">
        <v>56.03</v>
      </c>
      <c r="AS70">
        <v>61.19</v>
      </c>
      <c r="AT70">
        <v>64.900000000000006</v>
      </c>
    </row>
    <row r="71" spans="26:46">
      <c r="Z71">
        <v>7.67</v>
      </c>
      <c r="AA71">
        <v>13.64</v>
      </c>
      <c r="AB71">
        <v>17.87</v>
      </c>
      <c r="AC71">
        <v>25.22</v>
      </c>
      <c r="AD71">
        <v>27.31</v>
      </c>
      <c r="AE71">
        <v>28.72</v>
      </c>
      <c r="AF71">
        <v>30.22</v>
      </c>
      <c r="AG71">
        <v>31.49</v>
      </c>
      <c r="AH71">
        <v>33.14</v>
      </c>
      <c r="AI71">
        <v>35.1</v>
      </c>
      <c r="AJ71">
        <v>36.92</v>
      </c>
      <c r="AK71">
        <v>38.03</v>
      </c>
      <c r="AL71">
        <v>41.21</v>
      </c>
      <c r="AM71">
        <v>43.38</v>
      </c>
      <c r="AN71">
        <v>44.88</v>
      </c>
      <c r="AO71">
        <v>46.78</v>
      </c>
      <c r="AP71">
        <v>49.25</v>
      </c>
      <c r="AQ71">
        <v>52.72</v>
      </c>
      <c r="AR71">
        <v>56.15</v>
      </c>
      <c r="AS71">
        <v>61.3</v>
      </c>
      <c r="AT71">
        <v>65</v>
      </c>
    </row>
    <row r="72" spans="26:46">
      <c r="Z72">
        <v>7.75</v>
      </c>
      <c r="AA72">
        <v>13.38</v>
      </c>
      <c r="AB72">
        <v>17.63</v>
      </c>
      <c r="AC72">
        <v>25.21</v>
      </c>
      <c r="AD72">
        <v>27.27</v>
      </c>
      <c r="AE72">
        <v>28.68</v>
      </c>
      <c r="AF72">
        <v>30.2</v>
      </c>
      <c r="AG72">
        <v>31.52</v>
      </c>
      <c r="AH72">
        <v>33.200000000000003</v>
      </c>
      <c r="AI72">
        <v>35.15</v>
      </c>
      <c r="AJ72">
        <v>36.96</v>
      </c>
      <c r="AK72">
        <v>38.08</v>
      </c>
      <c r="AL72">
        <v>41.25</v>
      </c>
      <c r="AM72">
        <v>43.41</v>
      </c>
      <c r="AN72">
        <v>44.91</v>
      </c>
      <c r="AO72">
        <v>46.84</v>
      </c>
      <c r="AP72">
        <v>49.31</v>
      </c>
      <c r="AQ72">
        <v>52.84</v>
      </c>
      <c r="AR72">
        <v>56.26</v>
      </c>
      <c r="AS72">
        <v>61.42</v>
      </c>
      <c r="AT72">
        <v>65.09</v>
      </c>
    </row>
    <row r="73" spans="26:46">
      <c r="Z73">
        <v>7.83</v>
      </c>
      <c r="AA73">
        <v>13.11</v>
      </c>
      <c r="AB73">
        <v>17.38</v>
      </c>
      <c r="AC73">
        <v>25.21</v>
      </c>
      <c r="AD73">
        <v>27.22</v>
      </c>
      <c r="AE73">
        <v>28.65</v>
      </c>
      <c r="AF73">
        <v>30.17</v>
      </c>
      <c r="AG73">
        <v>31.54</v>
      </c>
      <c r="AH73">
        <v>33.26</v>
      </c>
      <c r="AI73">
        <v>35.19</v>
      </c>
      <c r="AJ73">
        <v>37</v>
      </c>
      <c r="AK73">
        <v>38.130000000000003</v>
      </c>
      <c r="AL73">
        <v>41.29</v>
      </c>
      <c r="AM73">
        <v>43.43</v>
      </c>
      <c r="AN73">
        <v>44.94</v>
      </c>
      <c r="AO73">
        <v>46.9</v>
      </c>
      <c r="AP73">
        <v>49.37</v>
      </c>
      <c r="AQ73">
        <v>52.96</v>
      </c>
      <c r="AR73">
        <v>56.38</v>
      </c>
      <c r="AS73">
        <v>61.54</v>
      </c>
      <c r="AT73">
        <v>65.180000000000007</v>
      </c>
    </row>
    <row r="74" spans="26:46">
      <c r="Z74">
        <v>7.92</v>
      </c>
      <c r="AA74">
        <v>12.83</v>
      </c>
      <c r="AB74">
        <v>17.13</v>
      </c>
      <c r="AC74">
        <v>25.2</v>
      </c>
      <c r="AD74">
        <v>27.17</v>
      </c>
      <c r="AE74">
        <v>28.61</v>
      </c>
      <c r="AF74">
        <v>30.15</v>
      </c>
      <c r="AG74">
        <v>31.57</v>
      </c>
      <c r="AH74">
        <v>33.33</v>
      </c>
      <c r="AI74">
        <v>35.24</v>
      </c>
      <c r="AJ74">
        <v>37.04</v>
      </c>
      <c r="AK74">
        <v>38.18</v>
      </c>
      <c r="AL74">
        <v>41.34</v>
      </c>
      <c r="AM74">
        <v>43.46</v>
      </c>
      <c r="AN74">
        <v>44.97</v>
      </c>
      <c r="AO74">
        <v>46.96</v>
      </c>
      <c r="AP74">
        <v>49.43</v>
      </c>
      <c r="AQ74">
        <v>53.08</v>
      </c>
      <c r="AR74">
        <v>56.5</v>
      </c>
      <c r="AS74">
        <v>61.65</v>
      </c>
      <c r="AT74">
        <v>65.27</v>
      </c>
    </row>
    <row r="75" spans="26:46">
      <c r="Z75">
        <v>8</v>
      </c>
      <c r="AA75">
        <v>12.54</v>
      </c>
      <c r="AB75">
        <v>16.86</v>
      </c>
      <c r="AC75">
        <v>25.19</v>
      </c>
      <c r="AD75">
        <v>27.12</v>
      </c>
      <c r="AE75">
        <v>28.57</v>
      </c>
      <c r="AF75">
        <v>30.12</v>
      </c>
      <c r="AG75">
        <v>31.6</v>
      </c>
      <c r="AH75">
        <v>33.39</v>
      </c>
      <c r="AI75">
        <v>35.29</v>
      </c>
      <c r="AJ75">
        <v>37.090000000000003</v>
      </c>
      <c r="AK75">
        <v>38.229999999999997</v>
      </c>
      <c r="AL75">
        <v>41.38</v>
      </c>
      <c r="AM75">
        <v>43.48</v>
      </c>
      <c r="AN75">
        <v>45</v>
      </c>
      <c r="AO75">
        <v>47.02</v>
      </c>
      <c r="AP75">
        <v>49.49</v>
      </c>
      <c r="AQ75">
        <v>53.2</v>
      </c>
      <c r="AR75">
        <v>56.62</v>
      </c>
      <c r="AS75">
        <v>61.76</v>
      </c>
      <c r="AT75">
        <v>65.36</v>
      </c>
    </row>
    <row r="76" spans="26:46">
      <c r="Z76">
        <v>8.08</v>
      </c>
      <c r="AA76">
        <v>12.24</v>
      </c>
      <c r="AB76">
        <v>16.59</v>
      </c>
      <c r="AC76">
        <v>25.17</v>
      </c>
      <c r="AD76">
        <v>27.07</v>
      </c>
      <c r="AE76">
        <v>28.53</v>
      </c>
      <c r="AF76">
        <v>30.1</v>
      </c>
      <c r="AG76">
        <v>31.62</v>
      </c>
      <c r="AH76">
        <v>33.46</v>
      </c>
      <c r="AI76">
        <v>35.340000000000003</v>
      </c>
      <c r="AJ76">
        <v>37.130000000000003</v>
      </c>
      <c r="AK76">
        <v>38.28</v>
      </c>
      <c r="AL76">
        <v>41.42</v>
      </c>
      <c r="AM76">
        <v>43.51</v>
      </c>
      <c r="AN76">
        <v>45.03</v>
      </c>
      <c r="AO76">
        <v>47.07</v>
      </c>
      <c r="AP76">
        <v>49.55</v>
      </c>
      <c r="AQ76">
        <v>53.32</v>
      </c>
      <c r="AR76">
        <v>56.74</v>
      </c>
      <c r="AS76">
        <v>61.88</v>
      </c>
      <c r="AT76">
        <v>65.45</v>
      </c>
    </row>
    <row r="77" spans="26:46">
      <c r="Z77">
        <v>8.17</v>
      </c>
      <c r="AA77">
        <v>11.93</v>
      </c>
      <c r="AB77">
        <v>16.309999999999999</v>
      </c>
      <c r="AC77">
        <v>25.16</v>
      </c>
      <c r="AD77">
        <v>27.02</v>
      </c>
      <c r="AE77">
        <v>28.49</v>
      </c>
      <c r="AF77">
        <v>30.07</v>
      </c>
      <c r="AG77">
        <v>31.65</v>
      </c>
      <c r="AH77">
        <v>33.53</v>
      </c>
      <c r="AI77">
        <v>35.4</v>
      </c>
      <c r="AJ77">
        <v>37.18</v>
      </c>
      <c r="AK77">
        <v>38.340000000000003</v>
      </c>
      <c r="AL77">
        <v>41.47</v>
      </c>
      <c r="AM77">
        <v>43.54</v>
      </c>
      <c r="AN77">
        <v>45.06</v>
      </c>
      <c r="AO77">
        <v>47.13</v>
      </c>
      <c r="AP77">
        <v>49.6</v>
      </c>
      <c r="AQ77">
        <v>53.45</v>
      </c>
      <c r="AR77">
        <v>56.86</v>
      </c>
      <c r="AS77">
        <v>61.99</v>
      </c>
      <c r="AT77">
        <v>65.53</v>
      </c>
    </row>
    <row r="78" spans="26:46">
      <c r="Z78">
        <v>8.25</v>
      </c>
      <c r="AA78">
        <v>11.61</v>
      </c>
      <c r="AB78">
        <v>16.03</v>
      </c>
      <c r="AC78">
        <v>25.13</v>
      </c>
      <c r="AD78">
        <v>26.96</v>
      </c>
      <c r="AE78">
        <v>28.44</v>
      </c>
      <c r="AF78">
        <v>30.05</v>
      </c>
      <c r="AG78">
        <v>31.68</v>
      </c>
      <c r="AH78">
        <v>33.61</v>
      </c>
      <c r="AI78">
        <v>35.450000000000003</v>
      </c>
      <c r="AJ78">
        <v>37.229999999999997</v>
      </c>
      <c r="AK78">
        <v>38.39</v>
      </c>
      <c r="AL78">
        <v>41.51</v>
      </c>
      <c r="AM78">
        <v>43.56</v>
      </c>
      <c r="AN78">
        <v>45.09</v>
      </c>
      <c r="AO78">
        <v>47.19</v>
      </c>
      <c r="AP78">
        <v>49.66</v>
      </c>
      <c r="AQ78">
        <v>53.57</v>
      </c>
      <c r="AR78">
        <v>56.98</v>
      </c>
      <c r="AS78">
        <v>62.1</v>
      </c>
      <c r="AT78">
        <v>65.62</v>
      </c>
    </row>
    <row r="79" spans="26:46">
      <c r="Z79">
        <v>8.33</v>
      </c>
      <c r="AA79">
        <v>11.28</v>
      </c>
      <c r="AB79">
        <v>15.73</v>
      </c>
      <c r="AC79">
        <v>25.11</v>
      </c>
      <c r="AD79">
        <v>26.9</v>
      </c>
      <c r="AE79">
        <v>28.4</v>
      </c>
      <c r="AF79">
        <v>30.02</v>
      </c>
      <c r="AG79">
        <v>31.72</v>
      </c>
      <c r="AH79">
        <v>33.68</v>
      </c>
      <c r="AI79">
        <v>35.51</v>
      </c>
      <c r="AJ79">
        <v>37.28</v>
      </c>
      <c r="AK79">
        <v>38.450000000000003</v>
      </c>
      <c r="AL79">
        <v>41.56</v>
      </c>
      <c r="AM79">
        <v>43.59</v>
      </c>
      <c r="AN79">
        <v>45.12</v>
      </c>
      <c r="AO79">
        <v>47.25</v>
      </c>
      <c r="AP79">
        <v>49.72</v>
      </c>
      <c r="AQ79">
        <v>53.69</v>
      </c>
      <c r="AR79">
        <v>57.1</v>
      </c>
      <c r="AS79">
        <v>62.21</v>
      </c>
      <c r="AT79">
        <v>65.7</v>
      </c>
    </row>
    <row r="80" spans="26:46">
      <c r="Z80">
        <v>8.42</v>
      </c>
      <c r="AA80">
        <v>10.95</v>
      </c>
      <c r="AB80">
        <v>15.43</v>
      </c>
      <c r="AC80">
        <v>25.08</v>
      </c>
      <c r="AD80">
        <v>26.84</v>
      </c>
      <c r="AE80">
        <v>28.36</v>
      </c>
      <c r="AF80">
        <v>29.99</v>
      </c>
      <c r="AG80">
        <v>31.75</v>
      </c>
      <c r="AH80">
        <v>33.76</v>
      </c>
      <c r="AI80">
        <v>35.57</v>
      </c>
      <c r="AJ80">
        <v>37.33</v>
      </c>
      <c r="AK80">
        <v>38.5</v>
      </c>
      <c r="AL80">
        <v>41.6</v>
      </c>
      <c r="AM80">
        <v>43.62</v>
      </c>
      <c r="AN80">
        <v>45.14</v>
      </c>
      <c r="AO80">
        <v>47.31</v>
      </c>
      <c r="AP80">
        <v>49.78</v>
      </c>
      <c r="AQ80">
        <v>53.82</v>
      </c>
      <c r="AR80">
        <v>57.22</v>
      </c>
      <c r="AS80">
        <v>62.33</v>
      </c>
      <c r="AT80">
        <v>65.78</v>
      </c>
    </row>
    <row r="81" spans="26:46">
      <c r="Z81">
        <v>8.5</v>
      </c>
      <c r="AA81">
        <v>10.6</v>
      </c>
      <c r="AB81">
        <v>15.12</v>
      </c>
      <c r="AC81">
        <v>25.05</v>
      </c>
      <c r="AD81">
        <v>26.77</v>
      </c>
      <c r="AE81">
        <v>28.31</v>
      </c>
      <c r="AF81">
        <v>29.96</v>
      </c>
      <c r="AG81">
        <v>31.79</v>
      </c>
      <c r="AH81">
        <v>33.840000000000003</v>
      </c>
      <c r="AI81">
        <v>35.630000000000003</v>
      </c>
      <c r="AJ81">
        <v>37.380000000000003</v>
      </c>
      <c r="AK81">
        <v>38.56</v>
      </c>
      <c r="AL81">
        <v>41.65</v>
      </c>
      <c r="AM81">
        <v>43.64</v>
      </c>
      <c r="AN81">
        <v>45.17</v>
      </c>
      <c r="AO81">
        <v>47.38</v>
      </c>
      <c r="AP81">
        <v>49.84</v>
      </c>
      <c r="AQ81">
        <v>53.94</v>
      </c>
      <c r="AR81">
        <v>57.34</v>
      </c>
      <c r="AS81">
        <v>62.44</v>
      </c>
      <c r="AT81">
        <v>65.86</v>
      </c>
    </row>
    <row r="82" spans="26:46">
      <c r="Z82">
        <v>8.58</v>
      </c>
      <c r="AA82">
        <v>10.24</v>
      </c>
      <c r="AB82">
        <v>14.8</v>
      </c>
      <c r="AC82">
        <v>25.02</v>
      </c>
      <c r="AD82">
        <v>26.7</v>
      </c>
      <c r="AE82">
        <v>28.26</v>
      </c>
      <c r="AF82">
        <v>29.93</v>
      </c>
      <c r="AG82">
        <v>31.82</v>
      </c>
      <c r="AH82">
        <v>33.92</v>
      </c>
      <c r="AI82">
        <v>35.69</v>
      </c>
      <c r="AJ82">
        <v>37.43</v>
      </c>
      <c r="AK82">
        <v>38.619999999999997</v>
      </c>
      <c r="AL82">
        <v>41.7</v>
      </c>
      <c r="AM82">
        <v>43.67</v>
      </c>
      <c r="AN82">
        <v>45.2</v>
      </c>
      <c r="AO82">
        <v>47.44</v>
      </c>
      <c r="AP82">
        <v>49.9</v>
      </c>
      <c r="AQ82">
        <v>54.07</v>
      </c>
      <c r="AR82">
        <v>57.46</v>
      </c>
      <c r="AS82">
        <v>62.55</v>
      </c>
      <c r="AT82">
        <v>65.94</v>
      </c>
    </row>
    <row r="83" spans="26:46">
      <c r="Z83">
        <v>8.67</v>
      </c>
      <c r="AA83">
        <v>9.8800000000000008</v>
      </c>
      <c r="AB83">
        <v>14.47</v>
      </c>
      <c r="AC83">
        <v>24.98</v>
      </c>
      <c r="AD83">
        <v>26.63</v>
      </c>
      <c r="AE83">
        <v>28.22</v>
      </c>
      <c r="AF83">
        <v>29.9</v>
      </c>
      <c r="AG83">
        <v>31.86</v>
      </c>
      <c r="AH83">
        <v>34</v>
      </c>
      <c r="AI83">
        <v>35.76</v>
      </c>
      <c r="AJ83">
        <v>37.49</v>
      </c>
      <c r="AK83">
        <v>38.69</v>
      </c>
      <c r="AL83">
        <v>41.75</v>
      </c>
      <c r="AM83">
        <v>43.69</v>
      </c>
      <c r="AN83">
        <v>45.23</v>
      </c>
      <c r="AO83">
        <v>47.5</v>
      </c>
      <c r="AP83">
        <v>49.95</v>
      </c>
      <c r="AQ83">
        <v>54.2</v>
      </c>
      <c r="AR83">
        <v>57.58</v>
      </c>
      <c r="AS83">
        <v>62.65</v>
      </c>
      <c r="AT83">
        <v>66.010000000000005</v>
      </c>
    </row>
    <row r="84" spans="26:46">
      <c r="Z84">
        <v>8.75</v>
      </c>
      <c r="AA84">
        <v>9.5</v>
      </c>
      <c r="AB84">
        <v>14.13</v>
      </c>
      <c r="AC84">
        <v>24.95</v>
      </c>
      <c r="AD84">
        <v>26.56</v>
      </c>
      <c r="AE84">
        <v>28.17</v>
      </c>
      <c r="AF84">
        <v>29.87</v>
      </c>
      <c r="AG84">
        <v>31.9</v>
      </c>
      <c r="AH84">
        <v>34.090000000000003</v>
      </c>
      <c r="AI84">
        <v>35.82</v>
      </c>
      <c r="AJ84">
        <v>37.54</v>
      </c>
      <c r="AK84">
        <v>38.75</v>
      </c>
      <c r="AL84">
        <v>41.79</v>
      </c>
      <c r="AM84">
        <v>43.72</v>
      </c>
      <c r="AN84">
        <v>45.26</v>
      </c>
      <c r="AO84">
        <v>47.56</v>
      </c>
      <c r="AP84">
        <v>50.01</v>
      </c>
      <c r="AQ84">
        <v>54.32</v>
      </c>
      <c r="AR84">
        <v>57.7</v>
      </c>
      <c r="AS84">
        <v>62.76</v>
      </c>
      <c r="AT84">
        <v>66.09</v>
      </c>
    </row>
    <row r="85" spans="26:46">
      <c r="Z85">
        <v>8.83</v>
      </c>
      <c r="AA85">
        <v>9.1199999999999992</v>
      </c>
      <c r="AB85">
        <v>13.79</v>
      </c>
      <c r="AC85">
        <v>24.9</v>
      </c>
      <c r="AD85">
        <v>26.48</v>
      </c>
      <c r="AE85">
        <v>28.12</v>
      </c>
      <c r="AF85">
        <v>29.84</v>
      </c>
      <c r="AG85">
        <v>31.94</v>
      </c>
      <c r="AH85">
        <v>34.18</v>
      </c>
      <c r="AI85">
        <v>35.89</v>
      </c>
      <c r="AJ85">
        <v>37.6</v>
      </c>
      <c r="AK85">
        <v>38.81</v>
      </c>
      <c r="AL85">
        <v>41.84</v>
      </c>
      <c r="AM85">
        <v>43.75</v>
      </c>
      <c r="AN85">
        <v>45.28</v>
      </c>
      <c r="AO85">
        <v>47.62</v>
      </c>
      <c r="AP85">
        <v>50.07</v>
      </c>
      <c r="AQ85">
        <v>54.45</v>
      </c>
      <c r="AR85">
        <v>57.83</v>
      </c>
      <c r="AS85">
        <v>62.87</v>
      </c>
      <c r="AT85">
        <v>66.16</v>
      </c>
    </row>
    <row r="86" spans="26:46">
      <c r="Z86">
        <v>8.92</v>
      </c>
      <c r="AA86">
        <v>8.73</v>
      </c>
      <c r="AB86">
        <v>13.44</v>
      </c>
      <c r="AC86">
        <v>24.86</v>
      </c>
      <c r="AD86">
        <v>26.41</v>
      </c>
      <c r="AE86">
        <v>28.06</v>
      </c>
      <c r="AF86">
        <v>29.81</v>
      </c>
      <c r="AG86">
        <v>31.98</v>
      </c>
      <c r="AH86">
        <v>34.270000000000003</v>
      </c>
      <c r="AI86">
        <v>35.950000000000003</v>
      </c>
      <c r="AJ86">
        <v>37.659999999999997</v>
      </c>
      <c r="AK86">
        <v>38.880000000000003</v>
      </c>
      <c r="AL86">
        <v>41.89</v>
      </c>
      <c r="AM86">
        <v>43.77</v>
      </c>
      <c r="AN86">
        <v>45.31</v>
      </c>
      <c r="AO86">
        <v>47.68</v>
      </c>
      <c r="AP86">
        <v>50.13</v>
      </c>
      <c r="AQ86">
        <v>54.58</v>
      </c>
      <c r="AR86">
        <v>57.95</v>
      </c>
      <c r="AS86">
        <v>62.98</v>
      </c>
      <c r="AT86">
        <v>66.23</v>
      </c>
    </row>
    <row r="87" spans="26:46">
      <c r="Z87">
        <v>9</v>
      </c>
      <c r="AA87">
        <v>8.32</v>
      </c>
      <c r="AB87">
        <v>13.08</v>
      </c>
      <c r="AC87">
        <v>24.81</v>
      </c>
      <c r="AD87">
        <v>26.33</v>
      </c>
      <c r="AE87">
        <v>28.01</v>
      </c>
      <c r="AF87">
        <v>29.78</v>
      </c>
      <c r="AG87">
        <v>32.020000000000003</v>
      </c>
      <c r="AH87">
        <v>34.36</v>
      </c>
      <c r="AI87">
        <v>36.020000000000003</v>
      </c>
      <c r="AJ87">
        <v>37.72</v>
      </c>
      <c r="AK87">
        <v>38.94</v>
      </c>
      <c r="AL87">
        <v>41.94</v>
      </c>
      <c r="AM87">
        <v>43.8</v>
      </c>
      <c r="AN87">
        <v>45.34</v>
      </c>
      <c r="AO87">
        <v>47.75</v>
      </c>
      <c r="AP87">
        <v>50.19</v>
      </c>
      <c r="AQ87">
        <v>54.71</v>
      </c>
      <c r="AR87">
        <v>58.07</v>
      </c>
      <c r="AS87">
        <v>63.08</v>
      </c>
      <c r="AT87">
        <v>66.3</v>
      </c>
    </row>
    <row r="88" spans="26:46">
      <c r="Z88">
        <v>9.08</v>
      </c>
      <c r="AA88">
        <v>7.91</v>
      </c>
      <c r="AB88">
        <v>12.71</v>
      </c>
      <c r="AC88">
        <v>24.76</v>
      </c>
      <c r="AD88">
        <v>26.24</v>
      </c>
      <c r="AE88">
        <v>27.96</v>
      </c>
      <c r="AF88">
        <v>29.75</v>
      </c>
      <c r="AG88">
        <v>32.06</v>
      </c>
      <c r="AH88">
        <v>34.450000000000003</v>
      </c>
      <c r="AI88">
        <v>36.1</v>
      </c>
      <c r="AJ88">
        <v>37.78</v>
      </c>
      <c r="AK88">
        <v>39.01</v>
      </c>
      <c r="AL88">
        <v>41.99</v>
      </c>
      <c r="AM88">
        <v>43.83</v>
      </c>
      <c r="AN88">
        <v>45.36</v>
      </c>
      <c r="AO88">
        <v>47.81</v>
      </c>
      <c r="AP88">
        <v>50.24</v>
      </c>
      <c r="AQ88">
        <v>54.84</v>
      </c>
      <c r="AR88">
        <v>58.2</v>
      </c>
      <c r="AS88">
        <v>63.19</v>
      </c>
      <c r="AT88">
        <v>66.37</v>
      </c>
    </row>
    <row r="89" spans="26:46">
      <c r="Z89">
        <v>9.17</v>
      </c>
      <c r="AA89">
        <v>7.49</v>
      </c>
      <c r="AB89">
        <v>12.34</v>
      </c>
      <c r="AC89">
        <v>24.7</v>
      </c>
      <c r="AD89">
        <v>26.16</v>
      </c>
      <c r="AE89">
        <v>27.9</v>
      </c>
      <c r="AF89">
        <v>29.71</v>
      </c>
      <c r="AG89">
        <v>32.11</v>
      </c>
      <c r="AH89">
        <v>34.549999999999997</v>
      </c>
      <c r="AI89">
        <v>36.17</v>
      </c>
      <c r="AJ89">
        <v>37.840000000000003</v>
      </c>
      <c r="AK89">
        <v>39.08</v>
      </c>
      <c r="AL89">
        <v>42.04</v>
      </c>
      <c r="AM89">
        <v>43.85</v>
      </c>
      <c r="AN89">
        <v>45.39</v>
      </c>
      <c r="AO89">
        <v>47.87</v>
      </c>
      <c r="AP89">
        <v>50.3</v>
      </c>
      <c r="AQ89">
        <v>54.97</v>
      </c>
      <c r="AR89">
        <v>58.32</v>
      </c>
      <c r="AS89">
        <v>63.29</v>
      </c>
      <c r="AT89">
        <v>66.44</v>
      </c>
    </row>
    <row r="90" spans="26:46">
      <c r="Z90">
        <v>9.25</v>
      </c>
      <c r="AA90">
        <v>7.05</v>
      </c>
      <c r="AB90">
        <v>11.95</v>
      </c>
      <c r="AC90">
        <v>24.65</v>
      </c>
      <c r="AD90">
        <v>26.07</v>
      </c>
      <c r="AE90">
        <v>27.85</v>
      </c>
      <c r="AF90">
        <v>29.68</v>
      </c>
      <c r="AG90">
        <v>32.15</v>
      </c>
      <c r="AH90">
        <v>34.64</v>
      </c>
      <c r="AI90">
        <v>36.24</v>
      </c>
      <c r="AJ90">
        <v>37.9</v>
      </c>
      <c r="AK90">
        <v>39.15</v>
      </c>
      <c r="AL90">
        <v>42.09</v>
      </c>
      <c r="AM90">
        <v>43.88</v>
      </c>
      <c r="AN90">
        <v>45.42</v>
      </c>
      <c r="AO90">
        <v>47.94</v>
      </c>
      <c r="AP90">
        <v>50.36</v>
      </c>
      <c r="AQ90">
        <v>55.1</v>
      </c>
      <c r="AR90">
        <v>58.45</v>
      </c>
      <c r="AS90">
        <v>63.4</v>
      </c>
      <c r="AT90">
        <v>66.5</v>
      </c>
    </row>
    <row r="91" spans="26:46">
      <c r="Z91">
        <v>9.33</v>
      </c>
      <c r="AA91">
        <v>6.61</v>
      </c>
      <c r="AB91">
        <v>11.56</v>
      </c>
      <c r="AC91">
        <v>24.59</v>
      </c>
      <c r="AD91">
        <v>25.98</v>
      </c>
      <c r="AE91">
        <v>27.79</v>
      </c>
      <c r="AF91">
        <v>29.65</v>
      </c>
      <c r="AG91">
        <v>32.200000000000003</v>
      </c>
      <c r="AH91">
        <v>34.74</v>
      </c>
      <c r="AI91">
        <v>36.32</v>
      </c>
      <c r="AJ91">
        <v>37.97</v>
      </c>
      <c r="AK91">
        <v>39.22</v>
      </c>
      <c r="AL91">
        <v>42.14</v>
      </c>
      <c r="AM91">
        <v>43.91</v>
      </c>
      <c r="AN91">
        <v>45.44</v>
      </c>
      <c r="AO91">
        <v>48</v>
      </c>
      <c r="AP91">
        <v>50.42</v>
      </c>
      <c r="AQ91">
        <v>55.24</v>
      </c>
      <c r="AR91">
        <v>58.57</v>
      </c>
      <c r="AS91">
        <v>63.5</v>
      </c>
      <c r="AT91">
        <v>66.56</v>
      </c>
    </row>
    <row r="92" spans="26:46">
      <c r="Z92">
        <v>9.42</v>
      </c>
      <c r="AA92">
        <v>6.16</v>
      </c>
      <c r="AB92">
        <v>11.16</v>
      </c>
      <c r="AC92">
        <v>24.52</v>
      </c>
      <c r="AD92">
        <v>25.89</v>
      </c>
      <c r="AE92">
        <v>27.73</v>
      </c>
      <c r="AF92">
        <v>29.61</v>
      </c>
      <c r="AG92">
        <v>32.25</v>
      </c>
      <c r="AH92">
        <v>34.840000000000003</v>
      </c>
      <c r="AI92">
        <v>36.4</v>
      </c>
      <c r="AJ92">
        <v>38.04</v>
      </c>
      <c r="AK92">
        <v>39.299999999999997</v>
      </c>
      <c r="AL92">
        <v>42.2</v>
      </c>
      <c r="AM92">
        <v>43.93</v>
      </c>
      <c r="AN92">
        <v>45.47</v>
      </c>
      <c r="AO92">
        <v>48.07</v>
      </c>
      <c r="AP92">
        <v>50.47</v>
      </c>
      <c r="AQ92">
        <v>55.37</v>
      </c>
      <c r="AR92">
        <v>58.7</v>
      </c>
      <c r="AS92">
        <v>63.61</v>
      </c>
      <c r="AT92">
        <v>66.63</v>
      </c>
    </row>
    <row r="93" spans="26:46">
      <c r="Z93">
        <v>9.5</v>
      </c>
      <c r="AA93">
        <v>5.7</v>
      </c>
      <c r="AB93">
        <v>10.75</v>
      </c>
      <c r="AC93">
        <v>24.46</v>
      </c>
      <c r="AD93">
        <v>25.79</v>
      </c>
      <c r="AE93">
        <v>27.67</v>
      </c>
      <c r="AF93">
        <v>29.58</v>
      </c>
      <c r="AG93">
        <v>32.299999999999997</v>
      </c>
      <c r="AH93">
        <v>34.950000000000003</v>
      </c>
      <c r="AI93">
        <v>36.479999999999997</v>
      </c>
      <c r="AJ93">
        <v>38.1</v>
      </c>
      <c r="AK93">
        <v>39.369999999999997</v>
      </c>
      <c r="AL93">
        <v>42.25</v>
      </c>
      <c r="AM93">
        <v>43.96</v>
      </c>
      <c r="AN93">
        <v>45.5</v>
      </c>
      <c r="AO93">
        <v>48.13</v>
      </c>
      <c r="AP93">
        <v>50.53</v>
      </c>
      <c r="AQ93">
        <v>55.5</v>
      </c>
      <c r="AR93">
        <v>58.83</v>
      </c>
      <c r="AS93">
        <v>63.71</v>
      </c>
      <c r="AT93">
        <v>66.69</v>
      </c>
    </row>
    <row r="94" spans="26:46">
      <c r="Z94">
        <v>9.58</v>
      </c>
      <c r="AA94">
        <v>5.23</v>
      </c>
      <c r="AB94">
        <v>10.34</v>
      </c>
      <c r="AC94">
        <v>24.39</v>
      </c>
      <c r="AD94">
        <v>25.7</v>
      </c>
      <c r="AE94">
        <v>27.61</v>
      </c>
      <c r="AF94">
        <v>29.54</v>
      </c>
      <c r="AG94">
        <v>32.35</v>
      </c>
      <c r="AH94">
        <v>35.049999999999997</v>
      </c>
      <c r="AI94">
        <v>36.56</v>
      </c>
      <c r="AJ94">
        <v>38.17</v>
      </c>
      <c r="AK94">
        <v>39.450000000000003</v>
      </c>
      <c r="AL94">
        <v>42.3</v>
      </c>
      <c r="AM94">
        <v>43.99</v>
      </c>
      <c r="AN94">
        <v>45.52</v>
      </c>
      <c r="AO94">
        <v>48.2</v>
      </c>
      <c r="AP94">
        <v>50.59</v>
      </c>
      <c r="AQ94">
        <v>55.64</v>
      </c>
      <c r="AR94">
        <v>58.95</v>
      </c>
      <c r="AS94">
        <v>63.81</v>
      </c>
      <c r="AT94">
        <v>66.739999999999995</v>
      </c>
    </row>
    <row r="95" spans="26:46">
      <c r="Z95">
        <v>9.67</v>
      </c>
      <c r="AA95">
        <v>4.75</v>
      </c>
      <c r="AB95">
        <v>9.91</v>
      </c>
      <c r="AC95">
        <v>24.31</v>
      </c>
      <c r="AD95">
        <v>25.6</v>
      </c>
      <c r="AE95">
        <v>27.55</v>
      </c>
      <c r="AF95">
        <v>29.5</v>
      </c>
      <c r="AG95">
        <v>32.4</v>
      </c>
      <c r="AH95">
        <v>35.159999999999997</v>
      </c>
      <c r="AI95">
        <v>36.64</v>
      </c>
      <c r="AJ95">
        <v>38.24</v>
      </c>
      <c r="AK95">
        <v>39.520000000000003</v>
      </c>
      <c r="AL95">
        <v>42.36</v>
      </c>
      <c r="AM95">
        <v>44.01</v>
      </c>
      <c r="AN95">
        <v>45.55</v>
      </c>
      <c r="AO95">
        <v>48.26</v>
      </c>
      <c r="AP95">
        <v>50.65</v>
      </c>
      <c r="AQ95">
        <v>55.77</v>
      </c>
      <c r="AR95">
        <v>59.08</v>
      </c>
      <c r="AS95">
        <v>63.91</v>
      </c>
      <c r="AT95">
        <v>66.8</v>
      </c>
    </row>
    <row r="96" spans="26:46">
      <c r="Z96">
        <v>9.75</v>
      </c>
      <c r="AA96">
        <v>4.26</v>
      </c>
      <c r="AB96">
        <v>9.48</v>
      </c>
      <c r="AC96">
        <v>24.24</v>
      </c>
      <c r="AD96">
        <v>25.49</v>
      </c>
      <c r="AE96">
        <v>27.49</v>
      </c>
      <c r="AF96">
        <v>29.47</v>
      </c>
      <c r="AG96">
        <v>32.46</v>
      </c>
      <c r="AH96">
        <v>35.270000000000003</v>
      </c>
      <c r="AI96">
        <v>36.72</v>
      </c>
      <c r="AJ96">
        <v>38.31</v>
      </c>
      <c r="AK96">
        <v>39.6</v>
      </c>
      <c r="AL96">
        <v>42.41</v>
      </c>
      <c r="AM96">
        <v>44.04</v>
      </c>
      <c r="AN96">
        <v>45.57</v>
      </c>
      <c r="AO96">
        <v>48.33</v>
      </c>
      <c r="AP96">
        <v>50.7</v>
      </c>
      <c r="AQ96">
        <v>55.91</v>
      </c>
      <c r="AR96">
        <v>59.21</v>
      </c>
      <c r="AS96">
        <v>64.010000000000005</v>
      </c>
      <c r="AT96">
        <v>66.86</v>
      </c>
    </row>
    <row r="97" spans="26:46">
      <c r="Z97">
        <v>9.83</v>
      </c>
      <c r="AA97">
        <v>3.76</v>
      </c>
      <c r="AB97">
        <v>9.0399999999999991</v>
      </c>
      <c r="AC97">
        <v>24.16</v>
      </c>
      <c r="AD97">
        <v>25.39</v>
      </c>
      <c r="AE97">
        <v>27.43</v>
      </c>
      <c r="AF97">
        <v>29.43</v>
      </c>
      <c r="AG97">
        <v>32.51</v>
      </c>
      <c r="AH97">
        <v>35.380000000000003</v>
      </c>
      <c r="AI97">
        <v>36.81</v>
      </c>
      <c r="AJ97">
        <v>38.39</v>
      </c>
      <c r="AK97">
        <v>39.68</v>
      </c>
      <c r="AL97">
        <v>42.46</v>
      </c>
      <c r="AM97">
        <v>44.07</v>
      </c>
      <c r="AN97">
        <v>45.6</v>
      </c>
      <c r="AO97">
        <v>48.39</v>
      </c>
      <c r="AP97">
        <v>50.76</v>
      </c>
      <c r="AQ97">
        <v>56.04</v>
      </c>
      <c r="AR97">
        <v>59.34</v>
      </c>
      <c r="AS97">
        <v>64.11</v>
      </c>
      <c r="AT97">
        <v>66.91</v>
      </c>
    </row>
    <row r="98" spans="26:46">
      <c r="Z98">
        <v>9.92</v>
      </c>
      <c r="AA98">
        <v>3.25</v>
      </c>
      <c r="AB98">
        <v>8.59</v>
      </c>
      <c r="AC98">
        <v>24.08</v>
      </c>
      <c r="AD98">
        <v>25.28</v>
      </c>
      <c r="AE98">
        <v>27.36</v>
      </c>
      <c r="AF98">
        <v>29.39</v>
      </c>
      <c r="AG98">
        <v>32.57</v>
      </c>
      <c r="AH98">
        <v>35.49</v>
      </c>
      <c r="AI98">
        <v>36.9</v>
      </c>
      <c r="AJ98">
        <v>38.46</v>
      </c>
      <c r="AK98">
        <v>39.76</v>
      </c>
      <c r="AL98">
        <v>42.52</v>
      </c>
      <c r="AM98">
        <v>44.09</v>
      </c>
      <c r="AN98">
        <v>45.62</v>
      </c>
      <c r="AO98">
        <v>48.46</v>
      </c>
      <c r="AP98">
        <v>50.82</v>
      </c>
      <c r="AQ98">
        <v>56.18</v>
      </c>
      <c r="AR98">
        <v>59.47</v>
      </c>
      <c r="AS98">
        <v>64.209999999999994</v>
      </c>
      <c r="AT98">
        <v>66.959999999999994</v>
      </c>
    </row>
    <row r="99" spans="26:46">
      <c r="Z99">
        <v>10</v>
      </c>
      <c r="AA99">
        <v>2.73</v>
      </c>
      <c r="AB99">
        <v>8.14</v>
      </c>
      <c r="AC99">
        <v>23.99</v>
      </c>
      <c r="AD99">
        <v>25.17</v>
      </c>
      <c r="AE99">
        <v>27.3</v>
      </c>
      <c r="AF99">
        <v>29.35</v>
      </c>
      <c r="AG99">
        <v>32.619999999999997</v>
      </c>
      <c r="AH99">
        <v>35.61</v>
      </c>
      <c r="AI99">
        <v>36.99</v>
      </c>
      <c r="AJ99">
        <v>38.54</v>
      </c>
      <c r="AK99">
        <v>39.840000000000003</v>
      </c>
      <c r="AL99">
        <v>42.58</v>
      </c>
      <c r="AM99">
        <v>44.12</v>
      </c>
      <c r="AN99">
        <v>45.65</v>
      </c>
      <c r="AO99">
        <v>48.53</v>
      </c>
      <c r="AP99">
        <v>50.88</v>
      </c>
      <c r="AQ99">
        <v>56.32</v>
      </c>
      <c r="AR99">
        <v>59.59</v>
      </c>
      <c r="AS99">
        <v>64.31</v>
      </c>
      <c r="AT99">
        <v>67.010000000000005</v>
      </c>
    </row>
    <row r="100" spans="26:46">
      <c r="Z100">
        <v>10.08</v>
      </c>
      <c r="AA100">
        <v>2.21</v>
      </c>
      <c r="AB100">
        <v>7.67</v>
      </c>
      <c r="AC100">
        <v>23.9</v>
      </c>
      <c r="AD100">
        <v>25.06</v>
      </c>
      <c r="AE100">
        <v>27.23</v>
      </c>
      <c r="AF100">
        <v>29.31</v>
      </c>
      <c r="AG100">
        <v>32.68</v>
      </c>
      <c r="AH100">
        <v>35.729999999999997</v>
      </c>
      <c r="AI100">
        <v>37.08</v>
      </c>
      <c r="AJ100">
        <v>38.61</v>
      </c>
      <c r="AK100">
        <v>39.93</v>
      </c>
      <c r="AL100">
        <v>42.63</v>
      </c>
      <c r="AM100">
        <v>44.15</v>
      </c>
      <c r="AN100">
        <v>45.67</v>
      </c>
      <c r="AO100">
        <v>48.59</v>
      </c>
      <c r="AP100">
        <v>50.93</v>
      </c>
      <c r="AQ100">
        <v>56.46</v>
      </c>
      <c r="AR100">
        <v>59.72</v>
      </c>
      <c r="AS100">
        <v>64.41</v>
      </c>
      <c r="AT100">
        <v>67.06</v>
      </c>
    </row>
    <row r="101" spans="26:46">
      <c r="Z101">
        <v>10.17</v>
      </c>
      <c r="AA101">
        <v>1.67</v>
      </c>
      <c r="AB101">
        <v>7.2</v>
      </c>
      <c r="AC101">
        <v>23.81</v>
      </c>
      <c r="AD101">
        <v>24.94</v>
      </c>
      <c r="AE101">
        <v>27.16</v>
      </c>
      <c r="AF101">
        <v>29.27</v>
      </c>
      <c r="AG101">
        <v>32.74</v>
      </c>
      <c r="AH101">
        <v>35.85</v>
      </c>
      <c r="AI101">
        <v>37.17</v>
      </c>
      <c r="AJ101">
        <v>38.69</v>
      </c>
      <c r="AK101">
        <v>40.01</v>
      </c>
      <c r="AL101">
        <v>42.69</v>
      </c>
      <c r="AM101">
        <v>44.17</v>
      </c>
      <c r="AN101">
        <v>45.7</v>
      </c>
      <c r="AO101">
        <v>48.66</v>
      </c>
      <c r="AP101">
        <v>50.99</v>
      </c>
      <c r="AQ101">
        <v>56.6</v>
      </c>
      <c r="AR101">
        <v>59.85</v>
      </c>
      <c r="AS101">
        <v>64.510000000000005</v>
      </c>
      <c r="AT101">
        <v>67.11</v>
      </c>
    </row>
    <row r="102" spans="26:46">
      <c r="Z102">
        <v>10.25</v>
      </c>
      <c r="AA102">
        <v>1.1200000000000001</v>
      </c>
      <c r="AB102">
        <v>6.72</v>
      </c>
      <c r="AC102">
        <v>23.72</v>
      </c>
      <c r="AD102">
        <v>24.83</v>
      </c>
      <c r="AE102">
        <v>27.1</v>
      </c>
      <c r="AF102">
        <v>29.23</v>
      </c>
      <c r="AG102">
        <v>32.799999999999997</v>
      </c>
      <c r="AH102">
        <v>35.97</v>
      </c>
      <c r="AI102">
        <v>37.26</v>
      </c>
      <c r="AJ102">
        <v>38.770000000000003</v>
      </c>
      <c r="AK102">
        <v>40.1</v>
      </c>
      <c r="AL102">
        <v>42.75</v>
      </c>
      <c r="AM102">
        <v>44.2</v>
      </c>
      <c r="AN102">
        <v>45.72</v>
      </c>
      <c r="AO102">
        <v>48.73</v>
      </c>
      <c r="AP102">
        <v>51.05</v>
      </c>
      <c r="AQ102">
        <v>56.74</v>
      </c>
      <c r="AR102">
        <v>59.99</v>
      </c>
      <c r="AS102">
        <v>64.599999999999994</v>
      </c>
      <c r="AT102">
        <v>67.16</v>
      </c>
    </row>
    <row r="103" spans="26:46">
      <c r="Z103">
        <v>10.33</v>
      </c>
      <c r="AA103">
        <v>0.56999999999999995</v>
      </c>
      <c r="AB103">
        <v>6.23</v>
      </c>
      <c r="AC103">
        <v>23.62</v>
      </c>
      <c r="AD103">
        <v>24.71</v>
      </c>
      <c r="AE103">
        <v>27.03</v>
      </c>
      <c r="AF103">
        <v>29.19</v>
      </c>
      <c r="AG103">
        <v>32.869999999999997</v>
      </c>
      <c r="AH103">
        <v>36.090000000000003</v>
      </c>
      <c r="AI103">
        <v>37.36</v>
      </c>
      <c r="AJ103">
        <v>38.85</v>
      </c>
      <c r="AK103">
        <v>40.19</v>
      </c>
      <c r="AL103">
        <v>42.8</v>
      </c>
      <c r="AM103">
        <v>44.23</v>
      </c>
      <c r="AN103">
        <v>45.74</v>
      </c>
      <c r="AO103">
        <v>48.8</v>
      </c>
      <c r="AP103">
        <v>51.1</v>
      </c>
      <c r="AQ103">
        <v>56.88</v>
      </c>
      <c r="AR103">
        <v>60.12</v>
      </c>
      <c r="AS103">
        <v>64.7</v>
      </c>
      <c r="AT103">
        <v>67.2</v>
      </c>
    </row>
    <row r="104" spans="26:46">
      <c r="Z104">
        <v>10.42</v>
      </c>
      <c r="AA104">
        <v>0</v>
      </c>
      <c r="AB104">
        <v>5.73</v>
      </c>
      <c r="AC104">
        <v>23.52</v>
      </c>
      <c r="AD104">
        <v>24.58</v>
      </c>
      <c r="AE104">
        <v>26.95</v>
      </c>
      <c r="AF104">
        <v>29.15</v>
      </c>
      <c r="AG104">
        <v>32.93</v>
      </c>
      <c r="AH104">
        <v>36.22</v>
      </c>
      <c r="AI104">
        <v>37.450000000000003</v>
      </c>
      <c r="AJ104">
        <v>38.93</v>
      </c>
      <c r="AK104">
        <v>40.270000000000003</v>
      </c>
      <c r="AL104">
        <v>42.86</v>
      </c>
      <c r="AM104">
        <v>44.25</v>
      </c>
      <c r="AN104">
        <v>45.77</v>
      </c>
      <c r="AO104">
        <v>48.86</v>
      </c>
      <c r="AP104">
        <v>51.16</v>
      </c>
      <c r="AQ104">
        <v>57.02</v>
      </c>
      <c r="AR104">
        <v>60.25</v>
      </c>
      <c r="AS104">
        <v>64.8</v>
      </c>
      <c r="AT104">
        <v>67.239999999999995</v>
      </c>
    </row>
    <row r="105" spans="26:46">
      <c r="Z105">
        <v>10.5</v>
      </c>
      <c r="AA105">
        <v>0</v>
      </c>
      <c r="AB105">
        <v>5.23</v>
      </c>
      <c r="AC105">
        <v>23.42</v>
      </c>
      <c r="AD105">
        <v>24.46</v>
      </c>
      <c r="AE105">
        <v>26.88</v>
      </c>
      <c r="AF105">
        <v>29.11</v>
      </c>
      <c r="AG105">
        <v>32.99</v>
      </c>
      <c r="AH105">
        <v>36.340000000000003</v>
      </c>
      <c r="AI105">
        <v>37.549999999999997</v>
      </c>
      <c r="AJ105">
        <v>39.01</v>
      </c>
      <c r="AK105">
        <v>40.36</v>
      </c>
      <c r="AL105">
        <v>42.92</v>
      </c>
      <c r="AM105">
        <v>44.28</v>
      </c>
      <c r="AN105">
        <v>45.79</v>
      </c>
      <c r="AO105">
        <v>48.93</v>
      </c>
      <c r="AP105">
        <v>51.22</v>
      </c>
      <c r="AQ105">
        <v>57.16</v>
      </c>
      <c r="AR105">
        <v>60.38</v>
      </c>
      <c r="AS105">
        <v>64.89</v>
      </c>
      <c r="AT105">
        <v>67.28</v>
      </c>
    </row>
    <row r="106" spans="26:46">
      <c r="Z106">
        <v>10.58</v>
      </c>
      <c r="AA106">
        <v>0</v>
      </c>
      <c r="AB106">
        <v>4.72</v>
      </c>
      <c r="AC106">
        <v>23.31</v>
      </c>
      <c r="AD106">
        <v>24.33</v>
      </c>
      <c r="AE106">
        <v>26.81</v>
      </c>
      <c r="AF106">
        <v>29.06</v>
      </c>
      <c r="AG106">
        <v>33.06</v>
      </c>
      <c r="AH106">
        <v>36.47</v>
      </c>
      <c r="AI106">
        <v>37.65</v>
      </c>
      <c r="AJ106">
        <v>39.1</v>
      </c>
      <c r="AK106">
        <v>40.46</v>
      </c>
      <c r="AL106">
        <v>42.98</v>
      </c>
      <c r="AM106">
        <v>44.31</v>
      </c>
      <c r="AN106">
        <v>45.81</v>
      </c>
      <c r="AO106">
        <v>49</v>
      </c>
      <c r="AP106">
        <v>51.27</v>
      </c>
      <c r="AQ106">
        <v>57.3</v>
      </c>
      <c r="AR106">
        <v>60.51</v>
      </c>
      <c r="AS106">
        <v>64.98</v>
      </c>
      <c r="AT106">
        <v>67.319999999999993</v>
      </c>
    </row>
    <row r="107" spans="26:46">
      <c r="Z107">
        <v>10.67</v>
      </c>
      <c r="AA107">
        <v>0</v>
      </c>
      <c r="AB107">
        <v>4.2</v>
      </c>
      <c r="AC107">
        <v>23.2</v>
      </c>
      <c r="AD107">
        <v>24.2</v>
      </c>
      <c r="AE107">
        <v>26.74</v>
      </c>
      <c r="AF107">
        <v>29.02</v>
      </c>
      <c r="AG107">
        <v>33.130000000000003</v>
      </c>
      <c r="AH107">
        <v>36.6</v>
      </c>
      <c r="AI107">
        <v>37.75</v>
      </c>
      <c r="AJ107">
        <v>39.18</v>
      </c>
      <c r="AK107">
        <v>40.549999999999997</v>
      </c>
      <c r="AL107">
        <v>43.04</v>
      </c>
      <c r="AM107">
        <v>44.33</v>
      </c>
      <c r="AN107">
        <v>45.84</v>
      </c>
      <c r="AO107">
        <v>49.07</v>
      </c>
      <c r="AP107">
        <v>51.33</v>
      </c>
      <c r="AQ107">
        <v>57.45</v>
      </c>
      <c r="AR107">
        <v>60.65</v>
      </c>
      <c r="AS107">
        <v>65.08</v>
      </c>
      <c r="AT107">
        <v>67.36</v>
      </c>
    </row>
    <row r="108" spans="26:46">
      <c r="Z108">
        <v>10.75</v>
      </c>
      <c r="AA108">
        <v>0</v>
      </c>
      <c r="AB108">
        <v>3.67</v>
      </c>
      <c r="AC108">
        <v>23.09</v>
      </c>
      <c r="AD108">
        <v>24.07</v>
      </c>
      <c r="AE108">
        <v>26.66</v>
      </c>
      <c r="AF108">
        <v>28.98</v>
      </c>
      <c r="AG108">
        <v>33.200000000000003</v>
      </c>
      <c r="AH108">
        <v>36.74</v>
      </c>
      <c r="AI108">
        <v>37.86</v>
      </c>
      <c r="AJ108">
        <v>39.270000000000003</v>
      </c>
      <c r="AK108">
        <v>40.64</v>
      </c>
      <c r="AL108">
        <v>43.1</v>
      </c>
      <c r="AM108">
        <v>44.36</v>
      </c>
      <c r="AN108">
        <v>45.86</v>
      </c>
      <c r="AO108">
        <v>49.14</v>
      </c>
      <c r="AP108">
        <v>51.39</v>
      </c>
      <c r="AQ108">
        <v>57.59</v>
      </c>
      <c r="AR108">
        <v>60.78</v>
      </c>
      <c r="AS108">
        <v>65.17</v>
      </c>
      <c r="AT108">
        <v>67.400000000000006</v>
      </c>
    </row>
    <row r="109" spans="26:46">
      <c r="Z109">
        <v>10.83</v>
      </c>
      <c r="AA109">
        <v>0</v>
      </c>
      <c r="AB109">
        <v>3.13</v>
      </c>
      <c r="AC109">
        <v>22.97</v>
      </c>
      <c r="AD109">
        <v>23.93</v>
      </c>
      <c r="AE109">
        <v>26.58</v>
      </c>
      <c r="AF109">
        <v>28.93</v>
      </c>
      <c r="AG109">
        <v>33.270000000000003</v>
      </c>
      <c r="AH109">
        <v>36.869999999999997</v>
      </c>
      <c r="AI109">
        <v>37.96</v>
      </c>
      <c r="AJ109">
        <v>39.36</v>
      </c>
      <c r="AK109">
        <v>40.74</v>
      </c>
      <c r="AL109">
        <v>43.16</v>
      </c>
      <c r="AM109">
        <v>44.39</v>
      </c>
      <c r="AN109">
        <v>45.88</v>
      </c>
      <c r="AO109">
        <v>49.21</v>
      </c>
      <c r="AP109">
        <v>51.44</v>
      </c>
      <c r="AQ109">
        <v>57.74</v>
      </c>
      <c r="AR109">
        <v>60.91</v>
      </c>
      <c r="AS109">
        <v>65.260000000000005</v>
      </c>
      <c r="AT109">
        <v>67.430000000000007</v>
      </c>
    </row>
    <row r="110" spans="26:46">
      <c r="Z110">
        <v>10.92</v>
      </c>
      <c r="AA110">
        <v>0</v>
      </c>
      <c r="AB110">
        <v>2.59</v>
      </c>
      <c r="AC110">
        <v>22.86</v>
      </c>
      <c r="AD110">
        <v>23.79</v>
      </c>
      <c r="AE110">
        <v>26.51</v>
      </c>
      <c r="AF110">
        <v>28.89</v>
      </c>
      <c r="AG110">
        <v>33.340000000000003</v>
      </c>
      <c r="AH110">
        <v>37.01</v>
      </c>
      <c r="AI110">
        <v>38.07</v>
      </c>
      <c r="AJ110">
        <v>39.450000000000003</v>
      </c>
      <c r="AK110">
        <v>40.83</v>
      </c>
      <c r="AL110">
        <v>43.22</v>
      </c>
      <c r="AM110">
        <v>44.41</v>
      </c>
      <c r="AN110">
        <v>45.91</v>
      </c>
      <c r="AO110">
        <v>49.28</v>
      </c>
      <c r="AP110">
        <v>51.5</v>
      </c>
      <c r="AQ110">
        <v>57.88</v>
      </c>
      <c r="AR110">
        <v>61.05</v>
      </c>
      <c r="AS110">
        <v>65.36</v>
      </c>
      <c r="AT110">
        <v>67.47</v>
      </c>
    </row>
    <row r="111" spans="26:46">
      <c r="Z111">
        <v>11</v>
      </c>
      <c r="AA111">
        <v>0</v>
      </c>
      <c r="AB111">
        <v>2.0299999999999998</v>
      </c>
      <c r="AC111">
        <v>22.73</v>
      </c>
      <c r="AD111">
        <v>23.65</v>
      </c>
      <c r="AE111">
        <v>26.43</v>
      </c>
      <c r="AF111">
        <v>28.84</v>
      </c>
      <c r="AG111">
        <v>33.409999999999997</v>
      </c>
      <c r="AH111">
        <v>37.15</v>
      </c>
      <c r="AI111">
        <v>38.18</v>
      </c>
      <c r="AJ111">
        <v>39.54</v>
      </c>
      <c r="AK111">
        <v>40.93</v>
      </c>
      <c r="AL111">
        <v>43.28</v>
      </c>
      <c r="AM111">
        <v>44.44</v>
      </c>
      <c r="AN111">
        <v>45.93</v>
      </c>
      <c r="AO111">
        <v>49.35</v>
      </c>
      <c r="AP111">
        <v>51.56</v>
      </c>
      <c r="AQ111">
        <v>58.03</v>
      </c>
      <c r="AR111">
        <v>61.18</v>
      </c>
      <c r="AS111">
        <v>65.45</v>
      </c>
      <c r="AT111">
        <v>67.5</v>
      </c>
    </row>
    <row r="112" spans="26:46">
      <c r="Z112">
        <v>11.08</v>
      </c>
      <c r="AA112">
        <v>0</v>
      </c>
      <c r="AB112">
        <v>1.47</v>
      </c>
      <c r="AC112">
        <v>22.61</v>
      </c>
      <c r="AD112">
        <v>23.51</v>
      </c>
      <c r="AE112">
        <v>26.35</v>
      </c>
      <c r="AF112">
        <v>28.79</v>
      </c>
      <c r="AG112">
        <v>33.479999999999997</v>
      </c>
      <c r="AH112">
        <v>37.29</v>
      </c>
      <c r="AI112">
        <v>38.29</v>
      </c>
      <c r="AJ112">
        <v>39.630000000000003</v>
      </c>
      <c r="AK112">
        <v>41.03</v>
      </c>
      <c r="AL112">
        <v>43.34</v>
      </c>
      <c r="AM112">
        <v>44.47</v>
      </c>
      <c r="AN112">
        <v>45.95</v>
      </c>
      <c r="AO112">
        <v>49.42</v>
      </c>
      <c r="AP112">
        <v>51.61</v>
      </c>
      <c r="AQ112">
        <v>58.18</v>
      </c>
      <c r="AR112">
        <v>61.32</v>
      </c>
      <c r="AS112">
        <v>65.540000000000006</v>
      </c>
      <c r="AT112">
        <v>67.53</v>
      </c>
    </row>
    <row r="113" spans="26:46">
      <c r="Z113">
        <v>11.17</v>
      </c>
      <c r="AA113">
        <v>0</v>
      </c>
      <c r="AB113">
        <v>0.9</v>
      </c>
      <c r="AC113">
        <v>22.48</v>
      </c>
      <c r="AD113">
        <v>23.37</v>
      </c>
      <c r="AE113">
        <v>26.27</v>
      </c>
      <c r="AF113">
        <v>28.75</v>
      </c>
      <c r="AG113">
        <v>33.56</v>
      </c>
      <c r="AH113">
        <v>37.43</v>
      </c>
      <c r="AI113">
        <v>38.4</v>
      </c>
      <c r="AJ113">
        <v>39.72</v>
      </c>
      <c r="AK113">
        <v>41.13</v>
      </c>
      <c r="AL113">
        <v>43.41</v>
      </c>
      <c r="AM113">
        <v>44.5</v>
      </c>
      <c r="AN113">
        <v>45.97</v>
      </c>
      <c r="AO113">
        <v>49.49</v>
      </c>
      <c r="AP113">
        <v>51.67</v>
      </c>
      <c r="AQ113">
        <v>58.32</v>
      </c>
      <c r="AR113">
        <v>61.45</v>
      </c>
      <c r="AS113">
        <v>65.63</v>
      </c>
      <c r="AT113">
        <v>67.56</v>
      </c>
    </row>
    <row r="114" spans="26:46">
      <c r="Z114">
        <v>11.25</v>
      </c>
      <c r="AA114">
        <v>0</v>
      </c>
      <c r="AB114">
        <v>0.33</v>
      </c>
      <c r="AC114">
        <v>22.35</v>
      </c>
      <c r="AD114">
        <v>23.22</v>
      </c>
      <c r="AE114">
        <v>26.19</v>
      </c>
      <c r="AF114">
        <v>28.7</v>
      </c>
      <c r="AG114">
        <v>33.630000000000003</v>
      </c>
      <c r="AH114">
        <v>37.58</v>
      </c>
      <c r="AI114">
        <v>38.51</v>
      </c>
      <c r="AJ114">
        <v>39.82</v>
      </c>
      <c r="AK114">
        <v>41.23</v>
      </c>
      <c r="AL114">
        <v>43.47</v>
      </c>
      <c r="AM114">
        <v>44.52</v>
      </c>
      <c r="AN114">
        <v>45.99</v>
      </c>
      <c r="AO114">
        <v>49.56</v>
      </c>
      <c r="AP114">
        <v>51.73</v>
      </c>
      <c r="AQ114">
        <v>58.47</v>
      </c>
      <c r="AR114">
        <v>61.59</v>
      </c>
      <c r="AS114">
        <v>65.72</v>
      </c>
      <c r="AT114">
        <v>67.58</v>
      </c>
    </row>
    <row r="115" spans="26:46">
      <c r="Z115">
        <v>11.33</v>
      </c>
      <c r="AA115">
        <v>0</v>
      </c>
      <c r="AB115">
        <v>0</v>
      </c>
      <c r="AC115">
        <v>22.22</v>
      </c>
      <c r="AD115">
        <v>23.07</v>
      </c>
      <c r="AE115">
        <v>26.1</v>
      </c>
      <c r="AF115">
        <v>28.65</v>
      </c>
      <c r="AG115">
        <v>33.71</v>
      </c>
      <c r="AH115">
        <v>37.72</v>
      </c>
      <c r="AI115">
        <v>38.619999999999997</v>
      </c>
      <c r="AJ115">
        <v>39.92</v>
      </c>
      <c r="AK115">
        <v>41.33</v>
      </c>
      <c r="AL115">
        <v>43.53</v>
      </c>
      <c r="AM115">
        <v>44.55</v>
      </c>
      <c r="AN115">
        <v>46.02</v>
      </c>
      <c r="AO115">
        <v>49.63</v>
      </c>
      <c r="AP115">
        <v>51.78</v>
      </c>
      <c r="AQ115">
        <v>58.62</v>
      </c>
      <c r="AR115">
        <v>61.73</v>
      </c>
      <c r="AS115">
        <v>65.81</v>
      </c>
      <c r="AT115">
        <v>67.61</v>
      </c>
    </row>
    <row r="116" spans="26:46">
      <c r="Z116">
        <v>11.42</v>
      </c>
      <c r="AA116">
        <v>0</v>
      </c>
      <c r="AB116">
        <v>0</v>
      </c>
      <c r="AC116">
        <v>22.08</v>
      </c>
      <c r="AD116">
        <v>22.92</v>
      </c>
      <c r="AE116">
        <v>26.02</v>
      </c>
      <c r="AF116">
        <v>28.6</v>
      </c>
      <c r="AG116">
        <v>33.79</v>
      </c>
      <c r="AH116">
        <v>37.869999999999997</v>
      </c>
      <c r="AI116">
        <v>38.74</v>
      </c>
      <c r="AJ116">
        <v>40.01</v>
      </c>
      <c r="AK116">
        <v>41.44</v>
      </c>
      <c r="AL116">
        <v>43.6</v>
      </c>
      <c r="AM116">
        <v>44.58</v>
      </c>
      <c r="AN116">
        <v>46.04</v>
      </c>
      <c r="AO116">
        <v>49.71</v>
      </c>
      <c r="AP116">
        <v>51.84</v>
      </c>
      <c r="AQ116">
        <v>58.77</v>
      </c>
      <c r="AR116">
        <v>61.86</v>
      </c>
      <c r="AS116">
        <v>65.89</v>
      </c>
      <c r="AT116">
        <v>67.63</v>
      </c>
    </row>
    <row r="117" spans="26:46">
      <c r="Z117">
        <v>11.5</v>
      </c>
      <c r="AA117">
        <v>0</v>
      </c>
      <c r="AB117">
        <v>0</v>
      </c>
      <c r="AC117">
        <v>21.94</v>
      </c>
      <c r="AD117">
        <v>22.76</v>
      </c>
      <c r="AE117">
        <v>25.93</v>
      </c>
      <c r="AF117">
        <v>28.55</v>
      </c>
      <c r="AG117">
        <v>33.869999999999997</v>
      </c>
      <c r="AH117">
        <v>38.020000000000003</v>
      </c>
      <c r="AI117">
        <v>38.86</v>
      </c>
      <c r="AJ117">
        <v>40.11</v>
      </c>
      <c r="AK117">
        <v>41.54</v>
      </c>
      <c r="AL117">
        <v>43.66</v>
      </c>
      <c r="AM117">
        <v>44.6</v>
      </c>
      <c r="AN117">
        <v>46.06</v>
      </c>
      <c r="AO117">
        <v>49.78</v>
      </c>
      <c r="AP117">
        <v>51.9</v>
      </c>
      <c r="AQ117">
        <v>58.92</v>
      </c>
      <c r="AR117">
        <v>62</v>
      </c>
      <c r="AS117">
        <v>65.98</v>
      </c>
      <c r="AT117">
        <v>67.650000000000006</v>
      </c>
    </row>
    <row r="118" spans="26:46">
      <c r="Z118">
        <v>11.58</v>
      </c>
      <c r="AA118">
        <v>0</v>
      </c>
      <c r="AB118">
        <v>0</v>
      </c>
      <c r="AC118">
        <v>21.8</v>
      </c>
      <c r="AD118">
        <v>22.6</v>
      </c>
      <c r="AE118">
        <v>25.85</v>
      </c>
      <c r="AF118">
        <v>28.5</v>
      </c>
      <c r="AG118">
        <v>33.950000000000003</v>
      </c>
      <c r="AH118">
        <v>38.18</v>
      </c>
      <c r="AI118">
        <v>38.979999999999997</v>
      </c>
      <c r="AJ118">
        <v>40.21</v>
      </c>
      <c r="AK118">
        <v>41.65</v>
      </c>
      <c r="AL118">
        <v>43.73</v>
      </c>
      <c r="AM118">
        <v>44.63</v>
      </c>
      <c r="AN118">
        <v>46.08</v>
      </c>
      <c r="AO118">
        <v>49.85</v>
      </c>
      <c r="AP118">
        <v>51.95</v>
      </c>
      <c r="AQ118">
        <v>59.07</v>
      </c>
      <c r="AR118">
        <v>62.14</v>
      </c>
      <c r="AS118">
        <v>66.069999999999993</v>
      </c>
      <c r="AT118">
        <v>67.67</v>
      </c>
    </row>
    <row r="119" spans="26:46">
      <c r="Z119">
        <v>11.67</v>
      </c>
      <c r="AA119">
        <v>0</v>
      </c>
      <c r="AB119">
        <v>0</v>
      </c>
      <c r="AC119">
        <v>21.65</v>
      </c>
      <c r="AD119">
        <v>22.44</v>
      </c>
      <c r="AE119">
        <v>25.76</v>
      </c>
      <c r="AF119">
        <v>28.45</v>
      </c>
      <c r="AG119">
        <v>34.03</v>
      </c>
      <c r="AH119">
        <v>38.33</v>
      </c>
      <c r="AI119">
        <v>39.1</v>
      </c>
      <c r="AJ119">
        <v>40.31</v>
      </c>
      <c r="AK119">
        <v>41.76</v>
      </c>
      <c r="AL119">
        <v>43.79</v>
      </c>
      <c r="AM119">
        <v>44.66</v>
      </c>
      <c r="AN119">
        <v>46.1</v>
      </c>
      <c r="AO119">
        <v>49.92</v>
      </c>
      <c r="AP119">
        <v>52.01</v>
      </c>
      <c r="AQ119">
        <v>59.22</v>
      </c>
      <c r="AR119">
        <v>62.28</v>
      </c>
      <c r="AS119">
        <v>66.150000000000006</v>
      </c>
      <c r="AT119">
        <v>67.69</v>
      </c>
    </row>
    <row r="120" spans="26:46">
      <c r="Z120">
        <v>11.75</v>
      </c>
      <c r="AA120">
        <v>0</v>
      </c>
      <c r="AB120">
        <v>0</v>
      </c>
      <c r="AC120">
        <v>21.5</v>
      </c>
      <c r="AD120">
        <v>22.28</v>
      </c>
      <c r="AE120">
        <v>25.67</v>
      </c>
      <c r="AF120">
        <v>28.4</v>
      </c>
      <c r="AG120">
        <v>34.11</v>
      </c>
      <c r="AH120">
        <v>38.49</v>
      </c>
      <c r="AI120">
        <v>39.22</v>
      </c>
      <c r="AJ120">
        <v>40.409999999999997</v>
      </c>
      <c r="AK120">
        <v>41.86</v>
      </c>
      <c r="AL120">
        <v>43.86</v>
      </c>
      <c r="AM120">
        <v>44.69</v>
      </c>
      <c r="AN120">
        <v>46.12</v>
      </c>
      <c r="AO120">
        <v>50</v>
      </c>
      <c r="AP120">
        <v>52.06</v>
      </c>
      <c r="AQ120">
        <v>59.38</v>
      </c>
      <c r="AR120">
        <v>62.42</v>
      </c>
      <c r="AS120">
        <v>66.239999999999995</v>
      </c>
      <c r="AT120">
        <v>67.709999999999994</v>
      </c>
    </row>
    <row r="121" spans="26:46">
      <c r="Z121">
        <v>11.83</v>
      </c>
      <c r="AA121">
        <v>0</v>
      </c>
      <c r="AB121">
        <v>0</v>
      </c>
      <c r="AC121">
        <v>21.35</v>
      </c>
      <c r="AD121">
        <v>22.12</v>
      </c>
      <c r="AE121">
        <v>25.58</v>
      </c>
      <c r="AF121">
        <v>28.35</v>
      </c>
      <c r="AG121">
        <v>34.200000000000003</v>
      </c>
      <c r="AH121">
        <v>38.65</v>
      </c>
      <c r="AI121">
        <v>39.340000000000003</v>
      </c>
      <c r="AJ121">
        <v>40.520000000000003</v>
      </c>
      <c r="AK121">
        <v>41.97</v>
      </c>
      <c r="AL121">
        <v>43.93</v>
      </c>
      <c r="AM121">
        <v>44.71</v>
      </c>
      <c r="AN121">
        <v>46.14</v>
      </c>
      <c r="AO121">
        <v>50.07</v>
      </c>
      <c r="AP121">
        <v>52.12</v>
      </c>
      <c r="AQ121">
        <v>59.53</v>
      </c>
      <c r="AR121">
        <v>62.56</v>
      </c>
      <c r="AS121">
        <v>66.319999999999993</v>
      </c>
      <c r="AT121">
        <v>67.73</v>
      </c>
    </row>
    <row r="122" spans="26:46">
      <c r="Z122">
        <v>11.92</v>
      </c>
      <c r="AA122">
        <v>0</v>
      </c>
      <c r="AB122">
        <v>0</v>
      </c>
      <c r="AC122">
        <v>21.19</v>
      </c>
      <c r="AD122">
        <v>21.95</v>
      </c>
      <c r="AE122">
        <v>25.49</v>
      </c>
      <c r="AF122">
        <v>28.3</v>
      </c>
      <c r="AG122">
        <v>34.28</v>
      </c>
      <c r="AH122">
        <v>38.81</v>
      </c>
      <c r="AI122">
        <v>39.47</v>
      </c>
      <c r="AJ122">
        <v>40.619999999999997</v>
      </c>
      <c r="AK122">
        <v>42.09</v>
      </c>
      <c r="AL122">
        <v>43.99</v>
      </c>
      <c r="AM122">
        <v>44.74</v>
      </c>
      <c r="AN122">
        <v>46.16</v>
      </c>
      <c r="AO122">
        <v>50.14</v>
      </c>
      <c r="AP122">
        <v>52.18</v>
      </c>
      <c r="AQ122">
        <v>59.68</v>
      </c>
      <c r="AR122">
        <v>62.7</v>
      </c>
      <c r="AS122">
        <v>66.41</v>
      </c>
      <c r="AT122">
        <v>67.739999999999995</v>
      </c>
    </row>
    <row r="123" spans="26:46">
      <c r="Z123">
        <v>12</v>
      </c>
      <c r="AA123">
        <v>0</v>
      </c>
      <c r="AB123">
        <v>0</v>
      </c>
      <c r="AC123">
        <v>21.03</v>
      </c>
      <c r="AD123">
        <v>21.78</v>
      </c>
      <c r="AE123">
        <v>25.4</v>
      </c>
      <c r="AF123">
        <v>28.24</v>
      </c>
      <c r="AG123">
        <v>34.369999999999997</v>
      </c>
      <c r="AH123">
        <v>38.97</v>
      </c>
      <c r="AI123">
        <v>39.6</v>
      </c>
      <c r="AJ123">
        <v>40.729999999999997</v>
      </c>
      <c r="AK123">
        <v>42.2</v>
      </c>
      <c r="AL123">
        <v>44.06</v>
      </c>
      <c r="AM123">
        <v>44.77</v>
      </c>
      <c r="AN123">
        <v>46.18</v>
      </c>
      <c r="AO123">
        <v>50.22</v>
      </c>
      <c r="AP123">
        <v>52.23</v>
      </c>
      <c r="AQ123">
        <v>59.84</v>
      </c>
      <c r="AR123">
        <v>62.84</v>
      </c>
      <c r="AS123">
        <v>66.489999999999995</v>
      </c>
      <c r="AT123">
        <v>67.75</v>
      </c>
    </row>
  </sheetData>
  <mergeCells count="1">
    <mergeCell ref="B1:U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8"/>
  <dimension ref="A1:AL123"/>
  <sheetViews>
    <sheetView workbookViewId="0">
      <selection activeCell="B3" sqref="B3"/>
    </sheetView>
  </sheetViews>
  <sheetFormatPr baseColWidth="10" defaultColWidth="11" defaultRowHeight="16"/>
  <cols>
    <col min="2" max="22" width="5.1640625" customWidth="1"/>
  </cols>
  <sheetData>
    <row r="1" spans="1:38" ht="25" thickBot="1">
      <c r="A1" s="23" t="s">
        <v>87</v>
      </c>
      <c r="B1" s="330" t="s">
        <v>9</v>
      </c>
      <c r="C1" s="331"/>
      <c r="D1" s="331"/>
      <c r="E1" s="331"/>
      <c r="F1" s="331"/>
      <c r="G1" s="331"/>
      <c r="H1" s="331"/>
      <c r="I1" s="331"/>
      <c r="J1" s="331"/>
      <c r="K1" s="331"/>
      <c r="L1" s="331"/>
      <c r="M1" s="332"/>
    </row>
    <row r="2" spans="1:38" ht="17" thickBot="1">
      <c r="A2" s="2" t="s">
        <v>5</v>
      </c>
      <c r="B2" s="3">
        <v>45</v>
      </c>
      <c r="C2" s="53">
        <v>50</v>
      </c>
      <c r="D2" s="4">
        <v>55</v>
      </c>
      <c r="E2" s="53">
        <v>60</v>
      </c>
      <c r="F2" s="4">
        <v>65</v>
      </c>
      <c r="G2" s="53">
        <v>70</v>
      </c>
      <c r="H2" s="4">
        <v>75</v>
      </c>
      <c r="I2" s="53">
        <v>80</v>
      </c>
      <c r="J2" s="4">
        <v>85</v>
      </c>
      <c r="K2" s="53">
        <v>90</v>
      </c>
      <c r="L2" s="4">
        <v>95</v>
      </c>
      <c r="M2" s="54">
        <v>97</v>
      </c>
      <c r="N2" t="s">
        <v>20</v>
      </c>
      <c r="O2" t="s">
        <v>20</v>
      </c>
      <c r="P2" t="s">
        <v>20</v>
      </c>
      <c r="Q2" t="s">
        <v>20</v>
      </c>
      <c r="R2" t="s">
        <v>20</v>
      </c>
      <c r="S2" t="s">
        <v>20</v>
      </c>
      <c r="T2" t="s">
        <v>20</v>
      </c>
      <c r="U2" t="s">
        <v>20</v>
      </c>
      <c r="V2" t="s">
        <v>20</v>
      </c>
      <c r="Z2" t="s">
        <v>5</v>
      </c>
      <c r="AA2">
        <v>45</v>
      </c>
      <c r="AB2">
        <v>50</v>
      </c>
      <c r="AC2">
        <v>55</v>
      </c>
      <c r="AD2">
        <v>60</v>
      </c>
      <c r="AE2">
        <v>65</v>
      </c>
      <c r="AF2">
        <v>70</v>
      </c>
      <c r="AG2">
        <v>75</v>
      </c>
      <c r="AH2">
        <v>80</v>
      </c>
      <c r="AI2">
        <v>85</v>
      </c>
      <c r="AJ2">
        <v>90</v>
      </c>
      <c r="AK2">
        <v>95</v>
      </c>
      <c r="AL2">
        <v>97</v>
      </c>
    </row>
    <row r="3" spans="1:38">
      <c r="A3" s="6" t="s">
        <v>21</v>
      </c>
      <c r="B3" s="7">
        <v>15.2</v>
      </c>
      <c r="C3" s="8">
        <v>17.3</v>
      </c>
      <c r="D3" s="7">
        <v>18.600000000000001</v>
      </c>
      <c r="E3" s="8">
        <v>19.3</v>
      </c>
      <c r="F3" s="7">
        <v>19.399999999999999</v>
      </c>
      <c r="G3" s="8">
        <v>21.1</v>
      </c>
      <c r="H3" s="7">
        <v>21.6</v>
      </c>
      <c r="I3" s="8">
        <v>23.3</v>
      </c>
      <c r="J3" s="7">
        <v>24.4</v>
      </c>
      <c r="K3" s="8">
        <v>25.2</v>
      </c>
      <c r="L3" s="7">
        <v>25.7</v>
      </c>
      <c r="M3" s="14">
        <v>26.2</v>
      </c>
      <c r="N3" t="s">
        <v>20</v>
      </c>
      <c r="O3" t="s">
        <v>20</v>
      </c>
      <c r="P3" t="s">
        <v>20</v>
      </c>
      <c r="Q3" t="s">
        <v>20</v>
      </c>
      <c r="R3" t="s">
        <v>20</v>
      </c>
      <c r="S3" t="s">
        <v>20</v>
      </c>
      <c r="T3" t="s">
        <v>20</v>
      </c>
      <c r="U3" t="s">
        <v>20</v>
      </c>
      <c r="V3" t="s">
        <v>20</v>
      </c>
      <c r="Z3">
        <v>2</v>
      </c>
      <c r="AA3">
        <v>13.12</v>
      </c>
      <c r="AB3">
        <v>17.66</v>
      </c>
      <c r="AC3">
        <v>20.53</v>
      </c>
      <c r="AD3">
        <v>21.96</v>
      </c>
      <c r="AE3">
        <v>22.35</v>
      </c>
      <c r="AF3">
        <v>23.65</v>
      </c>
      <c r="AG3">
        <v>24.75</v>
      </c>
      <c r="AH3">
        <v>27.05</v>
      </c>
      <c r="AI3">
        <v>28.8</v>
      </c>
      <c r="AJ3">
        <v>30.5</v>
      </c>
      <c r="AK3">
        <v>31.72</v>
      </c>
      <c r="AL3">
        <v>32.81</v>
      </c>
    </row>
    <row r="4" spans="1:38">
      <c r="A4" s="6" t="s">
        <v>22</v>
      </c>
      <c r="B4" s="7">
        <v>14.8</v>
      </c>
      <c r="C4" s="8">
        <v>17.399999999999999</v>
      </c>
      <c r="D4" s="7">
        <v>19.100000000000001</v>
      </c>
      <c r="E4" s="8">
        <v>19.899999999999999</v>
      </c>
      <c r="F4" s="7">
        <v>20.100000000000001</v>
      </c>
      <c r="G4" s="8">
        <v>21.7</v>
      </c>
      <c r="H4" s="7">
        <v>22.3</v>
      </c>
      <c r="I4" s="8">
        <v>24.1</v>
      </c>
      <c r="J4" s="7">
        <v>25.4</v>
      </c>
      <c r="K4" s="8">
        <v>26.4</v>
      </c>
      <c r="L4" s="7">
        <v>27</v>
      </c>
      <c r="M4" s="14">
        <v>27.6</v>
      </c>
      <c r="N4" t="s">
        <v>20</v>
      </c>
      <c r="O4" t="s">
        <v>20</v>
      </c>
      <c r="P4" t="s">
        <v>20</v>
      </c>
      <c r="Q4" t="s">
        <v>20</v>
      </c>
      <c r="R4" t="s">
        <v>20</v>
      </c>
      <c r="S4" t="s">
        <v>20</v>
      </c>
      <c r="T4" t="s">
        <v>20</v>
      </c>
      <c r="U4" t="s">
        <v>20</v>
      </c>
      <c r="V4" t="s">
        <v>20</v>
      </c>
      <c r="Z4">
        <v>2.08</v>
      </c>
      <c r="AA4">
        <v>13.01</v>
      </c>
      <c r="AB4">
        <v>17.66</v>
      </c>
      <c r="AC4">
        <v>20.6</v>
      </c>
      <c r="AD4">
        <v>22.08</v>
      </c>
      <c r="AE4">
        <v>22.49</v>
      </c>
      <c r="AF4">
        <v>23.77</v>
      </c>
      <c r="AG4">
        <v>24.9</v>
      </c>
      <c r="AH4">
        <v>27.23</v>
      </c>
      <c r="AI4">
        <v>29.01</v>
      </c>
      <c r="AJ4">
        <v>30.77</v>
      </c>
      <c r="AK4">
        <v>32.03</v>
      </c>
      <c r="AL4">
        <v>33.15</v>
      </c>
    </row>
    <row r="5" spans="1:38">
      <c r="A5" s="6" t="s">
        <v>23</v>
      </c>
      <c r="B5" s="7">
        <v>14.4</v>
      </c>
      <c r="C5" s="8">
        <v>17.5</v>
      </c>
      <c r="D5" s="7">
        <v>19.5</v>
      </c>
      <c r="E5" s="8">
        <v>20.5</v>
      </c>
      <c r="F5" s="7">
        <v>20.7</v>
      </c>
      <c r="G5" s="8">
        <v>22.2</v>
      </c>
      <c r="H5" s="7">
        <v>23</v>
      </c>
      <c r="I5" s="8">
        <v>24.9</v>
      </c>
      <c r="J5" s="7">
        <v>26.3</v>
      </c>
      <c r="K5" s="8">
        <v>27.5</v>
      </c>
      <c r="L5" s="7">
        <v>28.2</v>
      </c>
      <c r="M5" s="14">
        <v>29</v>
      </c>
      <c r="N5" t="s">
        <v>20</v>
      </c>
      <c r="O5" t="s">
        <v>20</v>
      </c>
      <c r="P5" t="s">
        <v>20</v>
      </c>
      <c r="Q5" t="s">
        <v>20</v>
      </c>
      <c r="R5" t="s">
        <v>20</v>
      </c>
      <c r="S5" t="s">
        <v>20</v>
      </c>
      <c r="T5" t="s">
        <v>20</v>
      </c>
      <c r="U5" t="s">
        <v>20</v>
      </c>
      <c r="V5" t="s">
        <v>20</v>
      </c>
      <c r="Z5">
        <v>2.17</v>
      </c>
      <c r="AA5">
        <v>12.89</v>
      </c>
      <c r="AB5">
        <v>17.66</v>
      </c>
      <c r="AC5">
        <v>20.68</v>
      </c>
      <c r="AD5">
        <v>22.19</v>
      </c>
      <c r="AE5">
        <v>22.63</v>
      </c>
      <c r="AF5">
        <v>23.89</v>
      </c>
      <c r="AG5">
        <v>25.05</v>
      </c>
      <c r="AH5">
        <v>27.41</v>
      </c>
      <c r="AI5">
        <v>29.22</v>
      </c>
      <c r="AJ5">
        <v>31.03</v>
      </c>
      <c r="AK5">
        <v>32.33</v>
      </c>
      <c r="AL5">
        <v>33.479999999999997</v>
      </c>
    </row>
    <row r="6" spans="1:38" ht="17" thickBot="1">
      <c r="A6" s="10" t="s">
        <v>24</v>
      </c>
      <c r="B6" s="11">
        <v>14</v>
      </c>
      <c r="C6" s="12">
        <v>17.600000000000001</v>
      </c>
      <c r="D6" s="11">
        <v>19.899999999999999</v>
      </c>
      <c r="E6" s="12">
        <v>21</v>
      </c>
      <c r="F6" s="11">
        <v>21.3</v>
      </c>
      <c r="G6" s="12">
        <v>22.7</v>
      </c>
      <c r="H6" s="11">
        <v>23.6</v>
      </c>
      <c r="I6" s="12">
        <v>25.6</v>
      </c>
      <c r="J6" s="11">
        <v>27.2</v>
      </c>
      <c r="K6" s="12">
        <v>28.5</v>
      </c>
      <c r="L6" s="11">
        <v>29.4</v>
      </c>
      <c r="M6" s="15">
        <v>30.3</v>
      </c>
      <c r="N6" t="s">
        <v>20</v>
      </c>
      <c r="O6" t="s">
        <v>20</v>
      </c>
      <c r="P6" t="s">
        <v>20</v>
      </c>
      <c r="Q6" t="s">
        <v>20</v>
      </c>
      <c r="R6" t="s">
        <v>20</v>
      </c>
      <c r="S6" t="s">
        <v>20</v>
      </c>
      <c r="T6" t="s">
        <v>20</v>
      </c>
      <c r="U6" t="s">
        <v>20</v>
      </c>
      <c r="V6" t="s">
        <v>20</v>
      </c>
      <c r="Z6">
        <v>2.25</v>
      </c>
      <c r="AA6">
        <v>12.77</v>
      </c>
      <c r="AB6">
        <v>17.649999999999999</v>
      </c>
      <c r="AC6">
        <v>20.75</v>
      </c>
      <c r="AD6">
        <v>22.29</v>
      </c>
      <c r="AE6">
        <v>22.76</v>
      </c>
      <c r="AF6">
        <v>24.01</v>
      </c>
      <c r="AG6">
        <v>25.2</v>
      </c>
      <c r="AH6">
        <v>27.59</v>
      </c>
      <c r="AI6">
        <v>29.42</v>
      </c>
      <c r="AJ6">
        <v>31.28</v>
      </c>
      <c r="AK6">
        <v>32.619999999999997</v>
      </c>
      <c r="AL6">
        <v>33.799999999999997</v>
      </c>
    </row>
    <row r="7" spans="1:38">
      <c r="A7" s="6" t="s">
        <v>25</v>
      </c>
      <c r="B7" s="7">
        <v>13.6</v>
      </c>
      <c r="C7" s="8">
        <v>17.600000000000001</v>
      </c>
      <c r="D7" s="7">
        <v>20.2</v>
      </c>
      <c r="E7" s="8">
        <v>21.5</v>
      </c>
      <c r="F7" s="7">
        <v>21.8</v>
      </c>
      <c r="G7" s="8">
        <v>23.2</v>
      </c>
      <c r="H7" s="7">
        <v>24.2</v>
      </c>
      <c r="I7" s="8">
        <v>26.3</v>
      </c>
      <c r="J7" s="7">
        <v>28</v>
      </c>
      <c r="K7" s="8">
        <v>29.5</v>
      </c>
      <c r="L7" s="7">
        <v>30.6</v>
      </c>
      <c r="M7" s="14">
        <v>31.5</v>
      </c>
      <c r="N7" t="s">
        <v>20</v>
      </c>
      <c r="O7" t="s">
        <v>20</v>
      </c>
      <c r="P7" t="s">
        <v>20</v>
      </c>
      <c r="Q7" t="s">
        <v>20</v>
      </c>
      <c r="R7" t="s">
        <v>20</v>
      </c>
      <c r="S7" t="s">
        <v>20</v>
      </c>
      <c r="T7" t="s">
        <v>20</v>
      </c>
      <c r="U7" t="s">
        <v>20</v>
      </c>
      <c r="V7" t="s">
        <v>20</v>
      </c>
      <c r="Z7">
        <v>2.33</v>
      </c>
      <c r="AA7">
        <v>12.65</v>
      </c>
      <c r="AB7">
        <v>17.649999999999999</v>
      </c>
      <c r="AC7">
        <v>20.81</v>
      </c>
      <c r="AD7">
        <v>22.4</v>
      </c>
      <c r="AE7">
        <v>22.88</v>
      </c>
      <c r="AF7">
        <v>24.12</v>
      </c>
      <c r="AG7">
        <v>25.34</v>
      </c>
      <c r="AH7">
        <v>27.76</v>
      </c>
      <c r="AI7">
        <v>29.62</v>
      </c>
      <c r="AJ7">
        <v>31.53</v>
      </c>
      <c r="AK7">
        <v>32.909999999999997</v>
      </c>
      <c r="AL7">
        <v>34.119999999999997</v>
      </c>
    </row>
    <row r="8" spans="1:38">
      <c r="A8" s="6" t="s">
        <v>22</v>
      </c>
      <c r="B8" s="7">
        <v>13.2</v>
      </c>
      <c r="C8" s="8">
        <v>17.7</v>
      </c>
      <c r="D8" s="7">
        <v>20.5</v>
      </c>
      <c r="E8" s="8">
        <v>21.9</v>
      </c>
      <c r="F8" s="7">
        <v>22.3</v>
      </c>
      <c r="G8" s="8">
        <v>23.6</v>
      </c>
      <c r="H8" s="7">
        <v>24.7</v>
      </c>
      <c r="I8" s="8">
        <v>27</v>
      </c>
      <c r="J8" s="7">
        <v>28.7</v>
      </c>
      <c r="K8" s="8">
        <v>30.4</v>
      </c>
      <c r="L8" s="7">
        <v>31.6</v>
      </c>
      <c r="M8" s="14">
        <v>32.700000000000003</v>
      </c>
      <c r="N8" t="s">
        <v>20</v>
      </c>
      <c r="O8" t="s">
        <v>20</v>
      </c>
      <c r="P8" t="s">
        <v>20</v>
      </c>
      <c r="Q8" t="s">
        <v>20</v>
      </c>
      <c r="R8" t="s">
        <v>20</v>
      </c>
      <c r="S8" t="s">
        <v>20</v>
      </c>
      <c r="T8" t="s">
        <v>20</v>
      </c>
      <c r="U8" t="s">
        <v>20</v>
      </c>
      <c r="V8" t="s">
        <v>20</v>
      </c>
      <c r="Z8">
        <v>2.42</v>
      </c>
      <c r="AA8">
        <v>12.53</v>
      </c>
      <c r="AB8">
        <v>17.64</v>
      </c>
      <c r="AC8">
        <v>20.88</v>
      </c>
      <c r="AD8">
        <v>22.49</v>
      </c>
      <c r="AE8">
        <v>23</v>
      </c>
      <c r="AF8">
        <v>24.23</v>
      </c>
      <c r="AG8">
        <v>25.48</v>
      </c>
      <c r="AH8">
        <v>27.93</v>
      </c>
      <c r="AI8">
        <v>29.82</v>
      </c>
      <c r="AJ8">
        <v>31.77</v>
      </c>
      <c r="AK8">
        <v>33.200000000000003</v>
      </c>
      <c r="AL8">
        <v>34.43</v>
      </c>
    </row>
    <row r="9" spans="1:38">
      <c r="A9" s="6" t="s">
        <v>23</v>
      </c>
      <c r="B9" s="7">
        <v>12.8</v>
      </c>
      <c r="C9" s="8">
        <v>17.7</v>
      </c>
      <c r="D9" s="7">
        <v>20.8</v>
      </c>
      <c r="E9" s="8">
        <v>22.3</v>
      </c>
      <c r="F9" s="7">
        <v>22.8</v>
      </c>
      <c r="G9" s="8">
        <v>24</v>
      </c>
      <c r="H9" s="7">
        <v>25.2</v>
      </c>
      <c r="I9" s="8">
        <v>27.6</v>
      </c>
      <c r="J9" s="7">
        <v>29.4</v>
      </c>
      <c r="K9" s="8">
        <v>31.3</v>
      </c>
      <c r="L9" s="7">
        <v>32.700000000000003</v>
      </c>
      <c r="M9" s="14">
        <v>33.799999999999997</v>
      </c>
      <c r="N9" t="s">
        <v>20</v>
      </c>
      <c r="O9" t="s">
        <v>20</v>
      </c>
      <c r="P9" t="s">
        <v>20</v>
      </c>
      <c r="Q9" t="s">
        <v>20</v>
      </c>
      <c r="R9" t="s">
        <v>20</v>
      </c>
      <c r="S9" t="s">
        <v>20</v>
      </c>
      <c r="T9" t="s">
        <v>20</v>
      </c>
      <c r="U9" t="s">
        <v>20</v>
      </c>
      <c r="V9" t="s">
        <v>20</v>
      </c>
      <c r="Z9">
        <v>2.5</v>
      </c>
      <c r="AA9">
        <v>12.41</v>
      </c>
      <c r="AB9">
        <v>17.63</v>
      </c>
      <c r="AC9">
        <v>20.94</v>
      </c>
      <c r="AD9">
        <v>22.59</v>
      </c>
      <c r="AE9">
        <v>23.12</v>
      </c>
      <c r="AF9">
        <v>24.34</v>
      </c>
      <c r="AG9">
        <v>25.61</v>
      </c>
      <c r="AH9">
        <v>28.09</v>
      </c>
      <c r="AI9">
        <v>30.01</v>
      </c>
      <c r="AJ9">
        <v>32.01</v>
      </c>
      <c r="AK9">
        <v>33.479999999999997</v>
      </c>
      <c r="AL9">
        <v>34.729999999999997</v>
      </c>
    </row>
    <row r="10" spans="1:38" ht="17" thickBot="1">
      <c r="A10" s="10" t="s">
        <v>24</v>
      </c>
      <c r="B10" s="11">
        <v>12.3</v>
      </c>
      <c r="C10" s="12">
        <v>17.600000000000001</v>
      </c>
      <c r="D10" s="11">
        <v>21</v>
      </c>
      <c r="E10" s="12">
        <v>22.6</v>
      </c>
      <c r="F10" s="11">
        <v>23.2</v>
      </c>
      <c r="G10" s="12">
        <v>24.4</v>
      </c>
      <c r="H10" s="11">
        <v>25.7</v>
      </c>
      <c r="I10" s="12">
        <v>28.2</v>
      </c>
      <c r="J10" s="11">
        <v>30.1</v>
      </c>
      <c r="K10" s="12">
        <v>32.1</v>
      </c>
      <c r="L10" s="11">
        <v>33.6</v>
      </c>
      <c r="M10" s="15">
        <v>34.9</v>
      </c>
      <c r="N10" t="s">
        <v>20</v>
      </c>
      <c r="O10" t="s">
        <v>20</v>
      </c>
      <c r="P10" t="s">
        <v>20</v>
      </c>
      <c r="Q10" t="s">
        <v>20</v>
      </c>
      <c r="R10" t="s">
        <v>20</v>
      </c>
      <c r="S10" t="s">
        <v>20</v>
      </c>
      <c r="T10" t="s">
        <v>20</v>
      </c>
      <c r="U10" t="s">
        <v>20</v>
      </c>
      <c r="V10" t="s">
        <v>20</v>
      </c>
      <c r="Z10">
        <v>2.58</v>
      </c>
      <c r="AA10">
        <v>12.29</v>
      </c>
      <c r="AB10">
        <v>17.61</v>
      </c>
      <c r="AC10">
        <v>20.99</v>
      </c>
      <c r="AD10">
        <v>22.68</v>
      </c>
      <c r="AE10">
        <v>23.24</v>
      </c>
      <c r="AF10">
        <v>24.44</v>
      </c>
      <c r="AG10">
        <v>25.74</v>
      </c>
      <c r="AH10">
        <v>28.25</v>
      </c>
      <c r="AI10">
        <v>30.19</v>
      </c>
      <c r="AJ10">
        <v>32.24</v>
      </c>
      <c r="AK10">
        <v>33.75</v>
      </c>
      <c r="AL10">
        <v>35.03</v>
      </c>
    </row>
    <row r="11" spans="1:38">
      <c r="A11" s="6" t="s">
        <v>26</v>
      </c>
      <c r="B11" s="7">
        <v>11.9</v>
      </c>
      <c r="C11" s="8">
        <v>17.600000000000001</v>
      </c>
      <c r="D11" s="7">
        <v>21.1</v>
      </c>
      <c r="E11" s="8">
        <v>22.9</v>
      </c>
      <c r="F11" s="7">
        <v>23.6</v>
      </c>
      <c r="G11" s="8">
        <v>24.7</v>
      </c>
      <c r="H11" s="7">
        <v>26.1</v>
      </c>
      <c r="I11" s="8">
        <v>28.7</v>
      </c>
      <c r="J11" s="7">
        <v>30.7</v>
      </c>
      <c r="K11" s="8">
        <v>32.9</v>
      </c>
      <c r="L11" s="7">
        <v>34.5</v>
      </c>
      <c r="M11" s="14">
        <v>35.9</v>
      </c>
      <c r="N11" t="s">
        <v>20</v>
      </c>
      <c r="O11" t="s">
        <v>20</v>
      </c>
      <c r="P11" t="s">
        <v>20</v>
      </c>
      <c r="Q11" t="s">
        <v>20</v>
      </c>
      <c r="R11" t="s">
        <v>20</v>
      </c>
      <c r="S11" t="s">
        <v>20</v>
      </c>
      <c r="T11" t="s">
        <v>20</v>
      </c>
      <c r="U11" t="s">
        <v>20</v>
      </c>
      <c r="V11" t="s">
        <v>20</v>
      </c>
      <c r="Z11">
        <v>2.67</v>
      </c>
      <c r="AA11">
        <v>12.17</v>
      </c>
      <c r="AB11">
        <v>17.600000000000001</v>
      </c>
      <c r="AC11">
        <v>21.04</v>
      </c>
      <c r="AD11">
        <v>22.76</v>
      </c>
      <c r="AE11">
        <v>23.35</v>
      </c>
      <c r="AF11">
        <v>24.55</v>
      </c>
      <c r="AG11">
        <v>25.87</v>
      </c>
      <c r="AH11">
        <v>28.41</v>
      </c>
      <c r="AI11">
        <v>30.37</v>
      </c>
      <c r="AJ11">
        <v>32.47</v>
      </c>
      <c r="AK11">
        <v>34.020000000000003</v>
      </c>
      <c r="AL11">
        <v>35.33</v>
      </c>
    </row>
    <row r="12" spans="1:38">
      <c r="A12" s="6" t="s">
        <v>22</v>
      </c>
      <c r="B12" s="7">
        <v>11.5</v>
      </c>
      <c r="C12" s="8">
        <v>17.5</v>
      </c>
      <c r="D12" s="7">
        <v>21.3</v>
      </c>
      <c r="E12" s="8">
        <v>23.1</v>
      </c>
      <c r="F12" s="7">
        <v>23.9</v>
      </c>
      <c r="G12" s="8">
        <v>25</v>
      </c>
      <c r="H12" s="7">
        <v>26.5</v>
      </c>
      <c r="I12" s="8">
        <v>29.2</v>
      </c>
      <c r="J12" s="7">
        <v>31.3</v>
      </c>
      <c r="K12" s="8">
        <v>33.6</v>
      </c>
      <c r="L12" s="7">
        <v>35.4</v>
      </c>
      <c r="M12" s="14">
        <v>36.799999999999997</v>
      </c>
      <c r="N12" t="s">
        <v>20</v>
      </c>
      <c r="O12" t="s">
        <v>20</v>
      </c>
      <c r="P12" t="s">
        <v>20</v>
      </c>
      <c r="Q12" t="s">
        <v>20</v>
      </c>
      <c r="R12" t="s">
        <v>20</v>
      </c>
      <c r="S12" t="s">
        <v>20</v>
      </c>
      <c r="T12" t="s">
        <v>20</v>
      </c>
      <c r="U12" t="s">
        <v>20</v>
      </c>
      <c r="V12" t="s">
        <v>20</v>
      </c>
      <c r="Z12">
        <v>2.75</v>
      </c>
      <c r="AA12">
        <v>12.05</v>
      </c>
      <c r="AB12">
        <v>17.579999999999998</v>
      </c>
      <c r="AC12">
        <v>21.09</v>
      </c>
      <c r="AD12">
        <v>22.84</v>
      </c>
      <c r="AE12">
        <v>23.46</v>
      </c>
      <c r="AF12">
        <v>24.65</v>
      </c>
      <c r="AG12">
        <v>25.99</v>
      </c>
      <c r="AH12">
        <v>28.56</v>
      </c>
      <c r="AI12">
        <v>30.55</v>
      </c>
      <c r="AJ12">
        <v>32.700000000000003</v>
      </c>
      <c r="AK12">
        <v>34.29</v>
      </c>
      <c r="AL12">
        <v>35.619999999999997</v>
      </c>
    </row>
    <row r="13" spans="1:38">
      <c r="A13" s="6" t="s">
        <v>23</v>
      </c>
      <c r="B13" s="7">
        <v>11.1</v>
      </c>
      <c r="C13" s="8">
        <v>17.399999999999999</v>
      </c>
      <c r="D13" s="7">
        <v>21.3</v>
      </c>
      <c r="E13" s="8">
        <v>23.3</v>
      </c>
      <c r="F13" s="7">
        <v>24.2</v>
      </c>
      <c r="G13" s="8">
        <v>25.3</v>
      </c>
      <c r="H13" s="7">
        <v>26.8</v>
      </c>
      <c r="I13" s="8">
        <v>29.6</v>
      </c>
      <c r="J13" s="7">
        <v>31.8</v>
      </c>
      <c r="K13" s="8">
        <v>34.200000000000003</v>
      </c>
      <c r="L13" s="7">
        <v>36.200000000000003</v>
      </c>
      <c r="M13" s="14">
        <v>37.700000000000003</v>
      </c>
      <c r="N13" t="s">
        <v>20</v>
      </c>
      <c r="O13" t="s">
        <v>20</v>
      </c>
      <c r="P13" t="s">
        <v>20</v>
      </c>
      <c r="Q13" t="s">
        <v>20</v>
      </c>
      <c r="R13" t="s">
        <v>20</v>
      </c>
      <c r="S13" t="s">
        <v>20</v>
      </c>
      <c r="T13" t="s">
        <v>20</v>
      </c>
      <c r="U13" t="s">
        <v>20</v>
      </c>
      <c r="V13" t="s">
        <v>20</v>
      </c>
      <c r="Z13">
        <v>2.83</v>
      </c>
      <c r="AA13">
        <v>11.93</v>
      </c>
      <c r="AB13">
        <v>17.559999999999999</v>
      </c>
      <c r="AC13">
        <v>21.14</v>
      </c>
      <c r="AD13">
        <v>22.92</v>
      </c>
      <c r="AE13">
        <v>23.56</v>
      </c>
      <c r="AF13">
        <v>24.74</v>
      </c>
      <c r="AG13">
        <v>26.11</v>
      </c>
      <c r="AH13">
        <v>28.71</v>
      </c>
      <c r="AI13">
        <v>30.72</v>
      </c>
      <c r="AJ13">
        <v>32.909999999999997</v>
      </c>
      <c r="AK13">
        <v>34.549999999999997</v>
      </c>
      <c r="AL13">
        <v>35.9</v>
      </c>
    </row>
    <row r="14" spans="1:38" ht="17" thickBot="1">
      <c r="A14" s="10" t="s">
        <v>24</v>
      </c>
      <c r="B14" s="11">
        <v>10.7</v>
      </c>
      <c r="C14" s="12">
        <v>17.2</v>
      </c>
      <c r="D14" s="11">
        <v>21.4</v>
      </c>
      <c r="E14" s="12">
        <v>23.5</v>
      </c>
      <c r="F14" s="11">
        <v>24.4</v>
      </c>
      <c r="G14" s="12">
        <v>25.6</v>
      </c>
      <c r="H14" s="11">
        <v>27.1</v>
      </c>
      <c r="I14" s="12">
        <v>30</v>
      </c>
      <c r="J14" s="11">
        <v>32.200000000000003</v>
      </c>
      <c r="K14" s="12">
        <v>34.799999999999997</v>
      </c>
      <c r="L14" s="11">
        <v>36.9</v>
      </c>
      <c r="M14" s="15">
        <v>38.5</v>
      </c>
      <c r="N14" t="s">
        <v>20</v>
      </c>
      <c r="O14" t="s">
        <v>20</v>
      </c>
      <c r="P14" t="s">
        <v>20</v>
      </c>
      <c r="Q14" t="s">
        <v>20</v>
      </c>
      <c r="R14" t="s">
        <v>20</v>
      </c>
      <c r="S14" t="s">
        <v>20</v>
      </c>
      <c r="T14" t="s">
        <v>20</v>
      </c>
      <c r="U14" t="s">
        <v>20</v>
      </c>
      <c r="V14" t="s">
        <v>20</v>
      </c>
      <c r="Z14">
        <v>2.92</v>
      </c>
      <c r="AA14">
        <v>11.81</v>
      </c>
      <c r="AB14">
        <v>17.54</v>
      </c>
      <c r="AC14">
        <v>21.18</v>
      </c>
      <c r="AD14">
        <v>22.99</v>
      </c>
      <c r="AE14">
        <v>23.67</v>
      </c>
      <c r="AF14">
        <v>24.84</v>
      </c>
      <c r="AG14">
        <v>26.23</v>
      </c>
      <c r="AH14">
        <v>28.85</v>
      </c>
      <c r="AI14">
        <v>30.89</v>
      </c>
      <c r="AJ14">
        <v>33.130000000000003</v>
      </c>
      <c r="AK14">
        <v>34.799999999999997</v>
      </c>
      <c r="AL14">
        <v>36.18</v>
      </c>
    </row>
    <row r="15" spans="1:38">
      <c r="A15" s="6" t="s">
        <v>27</v>
      </c>
      <c r="B15" s="7">
        <v>10.3</v>
      </c>
      <c r="C15" s="8">
        <v>17.100000000000001</v>
      </c>
      <c r="D15" s="7">
        <v>21.4</v>
      </c>
      <c r="E15" s="8">
        <v>23.5</v>
      </c>
      <c r="F15" s="7">
        <v>24.6</v>
      </c>
      <c r="G15" s="8">
        <v>25.8</v>
      </c>
      <c r="H15" s="7">
        <v>27.4</v>
      </c>
      <c r="I15" s="8">
        <v>30.3</v>
      </c>
      <c r="J15" s="7">
        <v>32.6</v>
      </c>
      <c r="K15" s="8">
        <v>35.4</v>
      </c>
      <c r="L15" s="7">
        <v>37.6</v>
      </c>
      <c r="M15" s="14">
        <v>39.200000000000003</v>
      </c>
      <c r="N15" t="s">
        <v>20</v>
      </c>
      <c r="O15" t="s">
        <v>20</v>
      </c>
      <c r="P15" t="s">
        <v>20</v>
      </c>
      <c r="Q15" t="s">
        <v>20</v>
      </c>
      <c r="R15" t="s">
        <v>20</v>
      </c>
      <c r="S15" t="s">
        <v>20</v>
      </c>
      <c r="T15" t="s">
        <v>20</v>
      </c>
      <c r="U15" t="s">
        <v>20</v>
      </c>
      <c r="V15" t="s">
        <v>20</v>
      </c>
      <c r="Z15">
        <v>3</v>
      </c>
      <c r="AA15">
        <v>11.69</v>
      </c>
      <c r="AB15">
        <v>17.52</v>
      </c>
      <c r="AC15">
        <v>21.22</v>
      </c>
      <c r="AD15">
        <v>23.06</v>
      </c>
      <c r="AE15">
        <v>23.76</v>
      </c>
      <c r="AF15">
        <v>24.93</v>
      </c>
      <c r="AG15">
        <v>26.34</v>
      </c>
      <c r="AH15">
        <v>28.99</v>
      </c>
      <c r="AI15">
        <v>31.05</v>
      </c>
      <c r="AJ15">
        <v>33.340000000000003</v>
      </c>
      <c r="AK15">
        <v>35.049999999999997</v>
      </c>
      <c r="AL15">
        <v>36.450000000000003</v>
      </c>
    </row>
    <row r="16" spans="1:38">
      <c r="A16" s="6" t="s">
        <v>22</v>
      </c>
      <c r="B16" s="7">
        <v>9.9</v>
      </c>
      <c r="C16" s="8">
        <v>16.899999999999999</v>
      </c>
      <c r="D16" s="7">
        <v>21.4</v>
      </c>
      <c r="E16" s="8">
        <v>23.6</v>
      </c>
      <c r="F16" s="7">
        <v>24.8</v>
      </c>
      <c r="G16" s="8">
        <v>25.9</v>
      </c>
      <c r="H16" s="7">
        <v>27.6</v>
      </c>
      <c r="I16" s="8">
        <v>30.6</v>
      </c>
      <c r="J16" s="7">
        <v>32.9</v>
      </c>
      <c r="K16" s="8">
        <v>35.799999999999997</v>
      </c>
      <c r="L16" s="7">
        <v>38.200000000000003</v>
      </c>
      <c r="M16" s="14">
        <v>39.9</v>
      </c>
      <c r="N16" t="s">
        <v>20</v>
      </c>
      <c r="O16" t="s">
        <v>20</v>
      </c>
      <c r="P16" t="s">
        <v>20</v>
      </c>
      <c r="Q16" t="s">
        <v>20</v>
      </c>
      <c r="R16" t="s">
        <v>20</v>
      </c>
      <c r="S16" t="s">
        <v>20</v>
      </c>
      <c r="T16" t="s">
        <v>20</v>
      </c>
      <c r="U16" t="s">
        <v>20</v>
      </c>
      <c r="V16" t="s">
        <v>20</v>
      </c>
      <c r="Z16">
        <v>3.08</v>
      </c>
      <c r="AA16">
        <v>11.57</v>
      </c>
      <c r="AB16">
        <v>17.489999999999998</v>
      </c>
      <c r="AC16">
        <v>21.25</v>
      </c>
      <c r="AD16">
        <v>23.12</v>
      </c>
      <c r="AE16">
        <v>23.86</v>
      </c>
      <c r="AF16">
        <v>25.01</v>
      </c>
      <c r="AG16">
        <v>26.46</v>
      </c>
      <c r="AH16">
        <v>29.12</v>
      </c>
      <c r="AI16">
        <v>31.21</v>
      </c>
      <c r="AJ16">
        <v>33.54</v>
      </c>
      <c r="AK16">
        <v>35.299999999999997</v>
      </c>
      <c r="AL16">
        <v>36.72</v>
      </c>
    </row>
    <row r="17" spans="1:38">
      <c r="A17" s="6" t="s">
        <v>23</v>
      </c>
      <c r="B17" s="7">
        <v>9.5</v>
      </c>
      <c r="C17" s="8">
        <v>16.7</v>
      </c>
      <c r="D17" s="7">
        <v>21.3</v>
      </c>
      <c r="E17" s="8">
        <v>23.6</v>
      </c>
      <c r="F17" s="7">
        <v>24.9</v>
      </c>
      <c r="G17" s="8">
        <v>26.1</v>
      </c>
      <c r="H17" s="7">
        <v>27.8</v>
      </c>
      <c r="I17" s="8">
        <v>30.8</v>
      </c>
      <c r="J17" s="7">
        <v>33.200000000000003</v>
      </c>
      <c r="K17" s="8">
        <v>36.299999999999997</v>
      </c>
      <c r="L17" s="7">
        <v>38.700000000000003</v>
      </c>
      <c r="M17" s="14">
        <v>40.5</v>
      </c>
      <c r="N17" t="s">
        <v>20</v>
      </c>
      <c r="O17" t="s">
        <v>20</v>
      </c>
      <c r="P17" t="s">
        <v>20</v>
      </c>
      <c r="Q17" t="s">
        <v>20</v>
      </c>
      <c r="R17" t="s">
        <v>20</v>
      </c>
      <c r="S17" t="s">
        <v>20</v>
      </c>
      <c r="T17" t="s">
        <v>20</v>
      </c>
      <c r="U17" t="s">
        <v>20</v>
      </c>
      <c r="V17" t="s">
        <v>20</v>
      </c>
      <c r="Z17">
        <v>3.17</v>
      </c>
      <c r="AA17">
        <v>11.45</v>
      </c>
      <c r="AB17">
        <v>17.46</v>
      </c>
      <c r="AC17">
        <v>21.28</v>
      </c>
      <c r="AD17">
        <v>23.18</v>
      </c>
      <c r="AE17">
        <v>23.95</v>
      </c>
      <c r="AF17">
        <v>25.1</v>
      </c>
      <c r="AG17">
        <v>26.56</v>
      </c>
      <c r="AH17">
        <v>29.25</v>
      </c>
      <c r="AI17">
        <v>31.36</v>
      </c>
      <c r="AJ17">
        <v>33.74</v>
      </c>
      <c r="AK17">
        <v>35.54</v>
      </c>
      <c r="AL17">
        <v>36.979999999999997</v>
      </c>
    </row>
    <row r="18" spans="1:38" ht="17" thickBot="1">
      <c r="A18" s="10" t="s">
        <v>24</v>
      </c>
      <c r="B18" s="11">
        <v>9.1</v>
      </c>
      <c r="C18" s="12">
        <v>16.5</v>
      </c>
      <c r="D18" s="11">
        <v>21.2</v>
      </c>
      <c r="E18" s="12">
        <v>23.5</v>
      </c>
      <c r="F18" s="11">
        <v>25</v>
      </c>
      <c r="G18" s="12">
        <v>26.2</v>
      </c>
      <c r="H18" s="11">
        <v>28</v>
      </c>
      <c r="I18" s="12">
        <v>31</v>
      </c>
      <c r="J18" s="11">
        <v>33.5</v>
      </c>
      <c r="K18" s="12">
        <v>36.6</v>
      </c>
      <c r="L18" s="11">
        <v>39.200000000000003</v>
      </c>
      <c r="M18" s="15">
        <v>41</v>
      </c>
      <c r="N18" t="s">
        <v>20</v>
      </c>
      <c r="O18" t="s">
        <v>20</v>
      </c>
      <c r="P18" t="s">
        <v>20</v>
      </c>
      <c r="Q18" t="s">
        <v>20</v>
      </c>
      <c r="R18" t="s">
        <v>20</v>
      </c>
      <c r="S18" t="s">
        <v>20</v>
      </c>
      <c r="T18" t="s">
        <v>20</v>
      </c>
      <c r="U18" t="s">
        <v>20</v>
      </c>
      <c r="V18" t="s">
        <v>20</v>
      </c>
      <c r="Z18">
        <v>3.25</v>
      </c>
      <c r="AA18">
        <v>11.34</v>
      </c>
      <c r="AB18">
        <v>17.43</v>
      </c>
      <c r="AC18">
        <v>21.31</v>
      </c>
      <c r="AD18">
        <v>23.24</v>
      </c>
      <c r="AE18">
        <v>24.04</v>
      </c>
      <c r="AF18">
        <v>25.18</v>
      </c>
      <c r="AG18">
        <v>26.67</v>
      </c>
      <c r="AH18">
        <v>29.38</v>
      </c>
      <c r="AI18">
        <v>31.51</v>
      </c>
      <c r="AJ18">
        <v>33.93</v>
      </c>
      <c r="AK18">
        <v>35.770000000000003</v>
      </c>
      <c r="AL18">
        <v>37.24</v>
      </c>
    </row>
    <row r="19" spans="1:38">
      <c r="A19" s="6" t="s">
        <v>28</v>
      </c>
      <c r="B19" s="7">
        <v>8.6999999999999993</v>
      </c>
      <c r="C19" s="8">
        <v>16.2</v>
      </c>
      <c r="D19" s="7">
        <v>21</v>
      </c>
      <c r="E19" s="8">
        <v>23.4</v>
      </c>
      <c r="F19" s="7">
        <v>25.1</v>
      </c>
      <c r="G19" s="8">
        <v>26.3</v>
      </c>
      <c r="H19" s="7">
        <v>28.1</v>
      </c>
      <c r="I19" s="8">
        <v>31.1</v>
      </c>
      <c r="J19" s="7">
        <v>33.6</v>
      </c>
      <c r="K19" s="8">
        <v>36.9</v>
      </c>
      <c r="L19" s="7">
        <v>39.700000000000003</v>
      </c>
      <c r="M19" s="14">
        <v>41.5</v>
      </c>
      <c r="N19" t="s">
        <v>20</v>
      </c>
      <c r="O19" t="s">
        <v>20</v>
      </c>
      <c r="P19" t="s">
        <v>20</v>
      </c>
      <c r="Q19" t="s">
        <v>20</v>
      </c>
      <c r="R19" t="s">
        <v>20</v>
      </c>
      <c r="S19" t="s">
        <v>20</v>
      </c>
      <c r="T19" t="s">
        <v>20</v>
      </c>
      <c r="U19" t="s">
        <v>20</v>
      </c>
      <c r="V19" t="s">
        <v>20</v>
      </c>
      <c r="Z19">
        <v>3.33</v>
      </c>
      <c r="AA19">
        <v>11.22</v>
      </c>
      <c r="AB19">
        <v>17.399999999999999</v>
      </c>
      <c r="AC19">
        <v>21.33</v>
      </c>
      <c r="AD19">
        <v>23.29</v>
      </c>
      <c r="AE19">
        <v>24.12</v>
      </c>
      <c r="AF19">
        <v>25.26</v>
      </c>
      <c r="AG19">
        <v>26.77</v>
      </c>
      <c r="AH19">
        <v>29.5</v>
      </c>
      <c r="AI19">
        <v>31.66</v>
      </c>
      <c r="AJ19">
        <v>34.119999999999997</v>
      </c>
      <c r="AK19">
        <v>36</v>
      </c>
      <c r="AL19">
        <v>37.49</v>
      </c>
    </row>
    <row r="20" spans="1:38">
      <c r="A20" s="6" t="s">
        <v>22</v>
      </c>
      <c r="B20" s="7">
        <v>8.3000000000000007</v>
      </c>
      <c r="C20" s="8">
        <v>15.9</v>
      </c>
      <c r="D20" s="7">
        <v>20.8</v>
      </c>
      <c r="E20" s="8">
        <v>23.2</v>
      </c>
      <c r="F20" s="7">
        <v>25.1</v>
      </c>
      <c r="G20" s="8">
        <v>26.3</v>
      </c>
      <c r="H20" s="7">
        <v>28.2</v>
      </c>
      <c r="I20" s="8">
        <v>31.2</v>
      </c>
      <c r="J20" s="7">
        <v>33.799999999999997</v>
      </c>
      <c r="K20" s="8">
        <v>37.200000000000003</v>
      </c>
      <c r="L20" s="7">
        <v>40.1</v>
      </c>
      <c r="M20" s="14">
        <v>41.9</v>
      </c>
      <c r="N20" t="s">
        <v>20</v>
      </c>
      <c r="O20" t="s">
        <v>20</v>
      </c>
      <c r="P20" t="s">
        <v>20</v>
      </c>
      <c r="Q20" t="s">
        <v>20</v>
      </c>
      <c r="R20" t="s">
        <v>20</v>
      </c>
      <c r="S20" t="s">
        <v>20</v>
      </c>
      <c r="T20" t="s">
        <v>20</v>
      </c>
      <c r="U20" t="s">
        <v>20</v>
      </c>
      <c r="V20" t="s">
        <v>20</v>
      </c>
      <c r="Z20">
        <v>3.42</v>
      </c>
      <c r="AA20">
        <v>11.1</v>
      </c>
      <c r="AB20">
        <v>17.36</v>
      </c>
      <c r="AC20">
        <v>21.35</v>
      </c>
      <c r="AD20">
        <v>23.34</v>
      </c>
      <c r="AE20">
        <v>24.2</v>
      </c>
      <c r="AF20">
        <v>25.34</v>
      </c>
      <c r="AG20">
        <v>26.86</v>
      </c>
      <c r="AH20">
        <v>29.62</v>
      </c>
      <c r="AI20">
        <v>31.8</v>
      </c>
      <c r="AJ20">
        <v>34.299999999999997</v>
      </c>
      <c r="AK20">
        <v>36.229999999999997</v>
      </c>
      <c r="AL20">
        <v>37.74</v>
      </c>
    </row>
    <row r="21" spans="1:38">
      <c r="A21" s="6" t="s">
        <v>23</v>
      </c>
      <c r="B21" s="7">
        <v>7.9</v>
      </c>
      <c r="C21" s="8">
        <v>15.6</v>
      </c>
      <c r="D21" s="7">
        <v>20.6</v>
      </c>
      <c r="E21" s="8">
        <v>23</v>
      </c>
      <c r="F21" s="7">
        <v>25</v>
      </c>
      <c r="G21" s="8">
        <v>26.3</v>
      </c>
      <c r="H21" s="7">
        <v>28.2</v>
      </c>
      <c r="I21" s="8">
        <v>31.3</v>
      </c>
      <c r="J21" s="7">
        <v>33.9</v>
      </c>
      <c r="K21" s="8">
        <v>37.299999999999997</v>
      </c>
      <c r="L21" s="7">
        <v>40.4</v>
      </c>
      <c r="M21" s="14">
        <v>42.3</v>
      </c>
      <c r="N21" t="s">
        <v>20</v>
      </c>
      <c r="O21" t="s">
        <v>20</v>
      </c>
      <c r="P21" t="s">
        <v>20</v>
      </c>
      <c r="Q21" t="s">
        <v>20</v>
      </c>
      <c r="R21" t="s">
        <v>20</v>
      </c>
      <c r="S21" t="s">
        <v>20</v>
      </c>
      <c r="T21" t="s">
        <v>20</v>
      </c>
      <c r="U21" t="s">
        <v>20</v>
      </c>
      <c r="V21" t="s">
        <v>20</v>
      </c>
      <c r="Z21">
        <v>3.5</v>
      </c>
      <c r="AA21">
        <v>10.98</v>
      </c>
      <c r="AB21">
        <v>17.329999999999998</v>
      </c>
      <c r="AC21">
        <v>21.37</v>
      </c>
      <c r="AD21">
        <v>23.38</v>
      </c>
      <c r="AE21">
        <v>24.28</v>
      </c>
      <c r="AF21">
        <v>25.41</v>
      </c>
      <c r="AG21">
        <v>26.96</v>
      </c>
      <c r="AH21">
        <v>29.74</v>
      </c>
      <c r="AI21">
        <v>31.93</v>
      </c>
      <c r="AJ21">
        <v>34.479999999999997</v>
      </c>
      <c r="AK21">
        <v>36.450000000000003</v>
      </c>
      <c r="AL21">
        <v>37.979999999999997</v>
      </c>
    </row>
    <row r="22" spans="1:38" ht="17" thickBot="1">
      <c r="A22" s="10" t="s">
        <v>24</v>
      </c>
      <c r="B22" s="11">
        <v>7.5</v>
      </c>
      <c r="C22" s="12">
        <v>15.3</v>
      </c>
      <c r="D22" s="11">
        <v>20.3</v>
      </c>
      <c r="E22" s="12">
        <v>22.7</v>
      </c>
      <c r="F22" s="11">
        <v>24.9</v>
      </c>
      <c r="G22" s="12">
        <v>26.3</v>
      </c>
      <c r="H22" s="11">
        <v>28.2</v>
      </c>
      <c r="I22" s="12">
        <v>31.3</v>
      </c>
      <c r="J22" s="11">
        <v>33.9</v>
      </c>
      <c r="K22" s="12">
        <v>37.5</v>
      </c>
      <c r="L22" s="11">
        <v>40.700000000000003</v>
      </c>
      <c r="M22" s="15">
        <v>42.5</v>
      </c>
      <c r="N22" t="s">
        <v>20</v>
      </c>
      <c r="O22" t="s">
        <v>20</v>
      </c>
      <c r="P22" t="s">
        <v>20</v>
      </c>
      <c r="Q22" t="s">
        <v>20</v>
      </c>
      <c r="R22" t="s">
        <v>20</v>
      </c>
      <c r="S22" t="s">
        <v>20</v>
      </c>
      <c r="T22" t="s">
        <v>20</v>
      </c>
      <c r="U22" t="s">
        <v>20</v>
      </c>
      <c r="V22" t="s">
        <v>20</v>
      </c>
      <c r="Z22">
        <v>3.58</v>
      </c>
      <c r="AA22">
        <v>10.86</v>
      </c>
      <c r="AB22">
        <v>17.29</v>
      </c>
      <c r="AC22">
        <v>21.38</v>
      </c>
      <c r="AD22">
        <v>23.42</v>
      </c>
      <c r="AE22">
        <v>24.35</v>
      </c>
      <c r="AF22">
        <v>25.48</v>
      </c>
      <c r="AG22">
        <v>27.05</v>
      </c>
      <c r="AH22">
        <v>29.85</v>
      </c>
      <c r="AI22">
        <v>32.07</v>
      </c>
      <c r="AJ22">
        <v>34.65</v>
      </c>
      <c r="AK22">
        <v>36.67</v>
      </c>
      <c r="AL22">
        <v>38.21</v>
      </c>
    </row>
    <row r="23" spans="1:38">
      <c r="A23" s="6" t="s">
        <v>29</v>
      </c>
      <c r="B23" s="7">
        <v>7.1</v>
      </c>
      <c r="C23" s="8">
        <v>14.9</v>
      </c>
      <c r="D23" s="7">
        <v>19.899999999999999</v>
      </c>
      <c r="E23" s="8">
        <v>22.4</v>
      </c>
      <c r="F23" s="7">
        <v>24.8</v>
      </c>
      <c r="G23" s="8">
        <v>26.2</v>
      </c>
      <c r="H23" s="7">
        <v>28.2</v>
      </c>
      <c r="I23" s="8">
        <v>31.3</v>
      </c>
      <c r="J23" s="7">
        <v>33.9</v>
      </c>
      <c r="K23" s="8">
        <v>37.5</v>
      </c>
      <c r="L23" s="7">
        <v>40.9</v>
      </c>
      <c r="M23" s="14">
        <v>42.8</v>
      </c>
      <c r="N23" t="s">
        <v>20</v>
      </c>
      <c r="O23" t="s">
        <v>20</v>
      </c>
      <c r="P23" t="s">
        <v>20</v>
      </c>
      <c r="Q23" t="s">
        <v>20</v>
      </c>
      <c r="R23" t="s">
        <v>20</v>
      </c>
      <c r="S23" t="s">
        <v>20</v>
      </c>
      <c r="T23" t="s">
        <v>20</v>
      </c>
      <c r="U23" t="s">
        <v>20</v>
      </c>
      <c r="V23" t="s">
        <v>20</v>
      </c>
      <c r="Z23">
        <v>3.67</v>
      </c>
      <c r="AA23">
        <v>10.74</v>
      </c>
      <c r="AB23">
        <v>17.239999999999998</v>
      </c>
      <c r="AC23">
        <v>21.39</v>
      </c>
      <c r="AD23">
        <v>23.45</v>
      </c>
      <c r="AE23">
        <v>24.42</v>
      </c>
      <c r="AF23">
        <v>25.55</v>
      </c>
      <c r="AG23">
        <v>27.13</v>
      </c>
      <c r="AH23">
        <v>29.96</v>
      </c>
      <c r="AI23">
        <v>32.19</v>
      </c>
      <c r="AJ23">
        <v>34.82</v>
      </c>
      <c r="AK23">
        <v>36.880000000000003</v>
      </c>
      <c r="AL23">
        <v>38.44</v>
      </c>
    </row>
    <row r="24" spans="1:38">
      <c r="A24" s="6" t="s">
        <v>22</v>
      </c>
      <c r="B24" s="7">
        <v>6.7</v>
      </c>
      <c r="C24" s="8">
        <v>14.5</v>
      </c>
      <c r="D24" s="7">
        <v>19.600000000000001</v>
      </c>
      <c r="E24" s="8">
        <v>22.1</v>
      </c>
      <c r="F24" s="7">
        <v>24.7</v>
      </c>
      <c r="G24" s="8">
        <v>26.2</v>
      </c>
      <c r="H24" s="7">
        <v>28.1</v>
      </c>
      <c r="I24" s="8">
        <v>31.2</v>
      </c>
      <c r="J24" s="7">
        <v>33.799999999999997</v>
      </c>
      <c r="K24" s="8">
        <v>37.6</v>
      </c>
      <c r="L24" s="7">
        <v>41.1</v>
      </c>
      <c r="M24" s="14">
        <v>42.9</v>
      </c>
      <c r="N24" t="s">
        <v>20</v>
      </c>
      <c r="O24" t="s">
        <v>20</v>
      </c>
      <c r="P24" t="s">
        <v>20</v>
      </c>
      <c r="Q24" t="s">
        <v>20</v>
      </c>
      <c r="R24" t="s">
        <v>20</v>
      </c>
      <c r="S24" t="s">
        <v>20</v>
      </c>
      <c r="T24" t="s">
        <v>20</v>
      </c>
      <c r="U24" t="s">
        <v>20</v>
      </c>
      <c r="V24" t="s">
        <v>20</v>
      </c>
      <c r="Z24">
        <v>3.75</v>
      </c>
      <c r="AA24">
        <v>10.62</v>
      </c>
      <c r="AB24">
        <v>17.2</v>
      </c>
      <c r="AC24">
        <v>21.4</v>
      </c>
      <c r="AD24">
        <v>23.48</v>
      </c>
      <c r="AE24">
        <v>24.48</v>
      </c>
      <c r="AF24">
        <v>25.61</v>
      </c>
      <c r="AG24">
        <v>27.22</v>
      </c>
      <c r="AH24">
        <v>30.06</v>
      </c>
      <c r="AI24">
        <v>32.31</v>
      </c>
      <c r="AJ24">
        <v>34.99</v>
      </c>
      <c r="AK24">
        <v>37.08</v>
      </c>
      <c r="AL24">
        <v>38.659999999999997</v>
      </c>
    </row>
    <row r="25" spans="1:38">
      <c r="A25" s="6" t="s">
        <v>23</v>
      </c>
      <c r="B25" s="7">
        <v>6.2</v>
      </c>
      <c r="C25" s="8">
        <v>14.1</v>
      </c>
      <c r="D25" s="7">
        <v>19.2</v>
      </c>
      <c r="E25" s="8">
        <v>21.7</v>
      </c>
      <c r="F25" s="7">
        <v>24.5</v>
      </c>
      <c r="G25" s="8">
        <v>26</v>
      </c>
      <c r="H25" s="7">
        <v>27.9</v>
      </c>
      <c r="I25" s="8">
        <v>31</v>
      </c>
      <c r="J25" s="7">
        <v>33.700000000000003</v>
      </c>
      <c r="K25" s="8">
        <v>37.5</v>
      </c>
      <c r="L25" s="7">
        <v>41.2</v>
      </c>
      <c r="M25" s="14">
        <v>43</v>
      </c>
      <c r="N25" t="s">
        <v>20</v>
      </c>
      <c r="O25" t="s">
        <v>20</v>
      </c>
      <c r="P25" t="s">
        <v>20</v>
      </c>
      <c r="Q25" t="s">
        <v>20</v>
      </c>
      <c r="R25" t="s">
        <v>20</v>
      </c>
      <c r="S25" t="s">
        <v>20</v>
      </c>
      <c r="T25" t="s">
        <v>20</v>
      </c>
      <c r="U25" t="s">
        <v>20</v>
      </c>
      <c r="V25" t="s">
        <v>20</v>
      </c>
      <c r="Z25">
        <v>3.83</v>
      </c>
      <c r="AA25">
        <v>10.5</v>
      </c>
      <c r="AB25">
        <v>17.149999999999999</v>
      </c>
      <c r="AC25">
        <v>21.4</v>
      </c>
      <c r="AD25">
        <v>23.5</v>
      </c>
      <c r="AE25">
        <v>24.55</v>
      </c>
      <c r="AF25">
        <v>25.68</v>
      </c>
      <c r="AG25">
        <v>27.3</v>
      </c>
      <c r="AH25">
        <v>30.16</v>
      </c>
      <c r="AI25">
        <v>32.43</v>
      </c>
      <c r="AJ25">
        <v>35.14</v>
      </c>
      <c r="AK25">
        <v>37.28</v>
      </c>
      <c r="AL25">
        <v>38.880000000000003</v>
      </c>
    </row>
    <row r="26" spans="1:38" ht="17" thickBot="1">
      <c r="A26" s="10" t="s">
        <v>24</v>
      </c>
      <c r="B26" s="11">
        <v>5.8</v>
      </c>
      <c r="C26" s="12">
        <v>13.6</v>
      </c>
      <c r="D26" s="11">
        <v>18.7</v>
      </c>
      <c r="E26" s="12">
        <v>21.2</v>
      </c>
      <c r="F26" s="11">
        <v>24.2</v>
      </c>
      <c r="G26" s="12">
        <v>25.9</v>
      </c>
      <c r="H26" s="11">
        <v>27.8</v>
      </c>
      <c r="I26" s="12">
        <v>30.9</v>
      </c>
      <c r="J26" s="11">
        <v>33.5</v>
      </c>
      <c r="K26" s="12">
        <v>37.4</v>
      </c>
      <c r="L26" s="11">
        <v>41.2</v>
      </c>
      <c r="M26" s="15">
        <v>43.1</v>
      </c>
      <c r="N26" t="s">
        <v>20</v>
      </c>
      <c r="O26" t="s">
        <v>20</v>
      </c>
      <c r="P26" t="s">
        <v>20</v>
      </c>
      <c r="Q26" t="s">
        <v>20</v>
      </c>
      <c r="R26" t="s">
        <v>20</v>
      </c>
      <c r="S26" t="s">
        <v>20</v>
      </c>
      <c r="T26" t="s">
        <v>20</v>
      </c>
      <c r="U26" t="s">
        <v>20</v>
      </c>
      <c r="V26" t="s">
        <v>20</v>
      </c>
      <c r="Z26">
        <v>3.92</v>
      </c>
      <c r="AA26">
        <v>10.38</v>
      </c>
      <c r="AB26">
        <v>17.11</v>
      </c>
      <c r="AC26">
        <v>21.4</v>
      </c>
      <c r="AD26">
        <v>23.53</v>
      </c>
      <c r="AE26">
        <v>24.61</v>
      </c>
      <c r="AF26">
        <v>25.74</v>
      </c>
      <c r="AG26">
        <v>27.37</v>
      </c>
      <c r="AH26">
        <v>30.25</v>
      </c>
      <c r="AI26">
        <v>32.54</v>
      </c>
      <c r="AJ26">
        <v>35.299999999999997</v>
      </c>
      <c r="AK26">
        <v>37.479999999999997</v>
      </c>
      <c r="AL26">
        <v>39.090000000000003</v>
      </c>
    </row>
    <row r="27" spans="1:38">
      <c r="A27" s="6" t="s">
        <v>30</v>
      </c>
      <c r="B27" s="7">
        <v>5.4</v>
      </c>
      <c r="C27" s="8">
        <v>13.2</v>
      </c>
      <c r="D27" s="7">
        <v>18.2</v>
      </c>
      <c r="E27" s="8">
        <v>20.7</v>
      </c>
      <c r="F27" s="7">
        <v>23.9</v>
      </c>
      <c r="G27" s="8">
        <v>25.7</v>
      </c>
      <c r="H27" s="7">
        <v>27.6</v>
      </c>
      <c r="I27" s="8">
        <v>30.6</v>
      </c>
      <c r="J27" s="7">
        <v>33.299999999999997</v>
      </c>
      <c r="K27" s="8">
        <v>37.299999999999997</v>
      </c>
      <c r="L27" s="7">
        <v>41.2</v>
      </c>
      <c r="M27" s="14">
        <v>43</v>
      </c>
      <c r="N27" t="s">
        <v>20</v>
      </c>
      <c r="O27" t="s">
        <v>20</v>
      </c>
      <c r="P27" t="s">
        <v>20</v>
      </c>
      <c r="Q27" t="s">
        <v>20</v>
      </c>
      <c r="R27" t="s">
        <v>20</v>
      </c>
      <c r="S27" t="s">
        <v>20</v>
      </c>
      <c r="T27" t="s">
        <v>20</v>
      </c>
      <c r="U27" t="s">
        <v>20</v>
      </c>
      <c r="V27" t="s">
        <v>20</v>
      </c>
      <c r="Z27">
        <v>4</v>
      </c>
      <c r="AA27">
        <v>10.26</v>
      </c>
      <c r="AB27">
        <v>17.059999999999999</v>
      </c>
      <c r="AC27">
        <v>21.39</v>
      </c>
      <c r="AD27">
        <v>23.54</v>
      </c>
      <c r="AE27">
        <v>24.66</v>
      </c>
      <c r="AF27">
        <v>25.79</v>
      </c>
      <c r="AG27">
        <v>27.45</v>
      </c>
      <c r="AH27">
        <v>30.34</v>
      </c>
      <c r="AI27">
        <v>32.65</v>
      </c>
      <c r="AJ27">
        <v>35.450000000000003</v>
      </c>
      <c r="AK27">
        <v>37.67</v>
      </c>
      <c r="AL27">
        <v>39.299999999999997</v>
      </c>
    </row>
    <row r="28" spans="1:38">
      <c r="A28" s="6" t="s">
        <v>22</v>
      </c>
      <c r="B28" s="7">
        <v>5</v>
      </c>
      <c r="C28" s="8">
        <v>12.7</v>
      </c>
      <c r="D28" s="7">
        <v>17.7</v>
      </c>
      <c r="E28" s="8">
        <v>20.100000000000001</v>
      </c>
      <c r="F28" s="7">
        <v>23.6</v>
      </c>
      <c r="G28" s="8">
        <v>25.5</v>
      </c>
      <c r="H28" s="7">
        <v>27.3</v>
      </c>
      <c r="I28" s="8">
        <v>30.4</v>
      </c>
      <c r="J28" s="7">
        <v>33</v>
      </c>
      <c r="K28" s="8">
        <v>37</v>
      </c>
      <c r="L28" s="7">
        <v>41.1</v>
      </c>
      <c r="M28" s="14">
        <v>43</v>
      </c>
      <c r="N28" t="s">
        <v>20</v>
      </c>
      <c r="O28" t="s">
        <v>20</v>
      </c>
      <c r="P28" t="s">
        <v>20</v>
      </c>
      <c r="Q28" t="s">
        <v>20</v>
      </c>
      <c r="R28" t="s">
        <v>20</v>
      </c>
      <c r="S28" t="s">
        <v>20</v>
      </c>
      <c r="T28" t="s">
        <v>20</v>
      </c>
      <c r="U28" t="s">
        <v>20</v>
      </c>
      <c r="V28" t="s">
        <v>20</v>
      </c>
      <c r="Z28">
        <v>4.08</v>
      </c>
      <c r="AA28">
        <v>10.14</v>
      </c>
      <c r="AB28">
        <v>17</v>
      </c>
      <c r="AC28">
        <v>21.38</v>
      </c>
      <c r="AD28">
        <v>23.55</v>
      </c>
      <c r="AE28">
        <v>24.71</v>
      </c>
      <c r="AF28">
        <v>25.85</v>
      </c>
      <c r="AG28">
        <v>27.52</v>
      </c>
      <c r="AH28">
        <v>30.43</v>
      </c>
      <c r="AI28">
        <v>32.76</v>
      </c>
      <c r="AJ28">
        <v>35.590000000000003</v>
      </c>
      <c r="AK28">
        <v>37.85</v>
      </c>
      <c r="AL28">
        <v>39.5</v>
      </c>
    </row>
    <row r="29" spans="1:38">
      <c r="A29" s="6" t="s">
        <v>23</v>
      </c>
      <c r="B29" s="7">
        <v>4.5999999999999996</v>
      </c>
      <c r="C29" s="8">
        <v>12.2</v>
      </c>
      <c r="D29" s="7">
        <v>17.100000000000001</v>
      </c>
      <c r="E29" s="8">
        <v>19.5</v>
      </c>
      <c r="F29" s="7">
        <v>23.3</v>
      </c>
      <c r="G29" s="8">
        <v>25.2</v>
      </c>
      <c r="H29" s="7">
        <v>27.1</v>
      </c>
      <c r="I29" s="8">
        <v>30</v>
      </c>
      <c r="J29" s="7">
        <v>32.6</v>
      </c>
      <c r="K29" s="8">
        <v>36.799999999999997</v>
      </c>
      <c r="L29" s="7">
        <v>41</v>
      </c>
      <c r="M29" s="14">
        <v>42.8</v>
      </c>
      <c r="N29" t="s">
        <v>20</v>
      </c>
      <c r="O29" t="s">
        <v>20</v>
      </c>
      <c r="P29" t="s">
        <v>20</v>
      </c>
      <c r="Q29" t="s">
        <v>20</v>
      </c>
      <c r="R29" t="s">
        <v>20</v>
      </c>
      <c r="S29" t="s">
        <v>20</v>
      </c>
      <c r="T29" t="s">
        <v>20</v>
      </c>
      <c r="U29" t="s">
        <v>20</v>
      </c>
      <c r="V29" t="s">
        <v>20</v>
      </c>
      <c r="Z29">
        <v>4.17</v>
      </c>
      <c r="AA29">
        <v>10.02</v>
      </c>
      <c r="AB29">
        <v>16.95</v>
      </c>
      <c r="AC29">
        <v>21.37</v>
      </c>
      <c r="AD29">
        <v>23.56</v>
      </c>
      <c r="AE29">
        <v>24.76</v>
      </c>
      <c r="AF29">
        <v>25.9</v>
      </c>
      <c r="AG29">
        <v>27.58</v>
      </c>
      <c r="AH29">
        <v>30.51</v>
      </c>
      <c r="AI29">
        <v>32.86</v>
      </c>
      <c r="AJ29">
        <v>35.729999999999997</v>
      </c>
      <c r="AK29">
        <v>38.03</v>
      </c>
      <c r="AL29">
        <v>39.700000000000003</v>
      </c>
    </row>
    <row r="30" spans="1:38" ht="17" thickBot="1">
      <c r="A30" s="10" t="s">
        <v>24</v>
      </c>
      <c r="B30" s="11">
        <v>4.2</v>
      </c>
      <c r="C30" s="12">
        <v>11.6</v>
      </c>
      <c r="D30" s="11">
        <v>16.5</v>
      </c>
      <c r="E30" s="12">
        <v>18.899999999999999</v>
      </c>
      <c r="F30" s="11">
        <v>22.9</v>
      </c>
      <c r="G30" s="12">
        <v>24.9</v>
      </c>
      <c r="H30" s="11">
        <v>26.8</v>
      </c>
      <c r="I30" s="12">
        <v>29.7</v>
      </c>
      <c r="J30" s="11">
        <v>32.200000000000003</v>
      </c>
      <c r="K30" s="12">
        <v>36.4</v>
      </c>
      <c r="L30" s="11">
        <v>40.799999999999997</v>
      </c>
      <c r="M30" s="15">
        <v>42.6</v>
      </c>
      <c r="N30" t="s">
        <v>20</v>
      </c>
      <c r="O30" t="s">
        <v>20</v>
      </c>
      <c r="P30" t="s">
        <v>20</v>
      </c>
      <c r="Q30" t="s">
        <v>20</v>
      </c>
      <c r="R30" t="s">
        <v>20</v>
      </c>
      <c r="S30" t="s">
        <v>20</v>
      </c>
      <c r="T30" t="s">
        <v>20</v>
      </c>
      <c r="U30" t="s">
        <v>20</v>
      </c>
      <c r="V30" t="s">
        <v>20</v>
      </c>
      <c r="Z30">
        <v>4.25</v>
      </c>
      <c r="AA30">
        <v>9.9</v>
      </c>
      <c r="AB30">
        <v>16.89</v>
      </c>
      <c r="AC30">
        <v>21.35</v>
      </c>
      <c r="AD30">
        <v>23.57</v>
      </c>
      <c r="AE30">
        <v>24.8</v>
      </c>
      <c r="AF30">
        <v>25.94</v>
      </c>
      <c r="AG30">
        <v>27.65</v>
      </c>
      <c r="AH30">
        <v>30.59</v>
      </c>
      <c r="AI30">
        <v>32.950000000000003</v>
      </c>
      <c r="AJ30">
        <v>35.86</v>
      </c>
      <c r="AK30">
        <v>38.21</v>
      </c>
      <c r="AL30">
        <v>39.89</v>
      </c>
    </row>
    <row r="31" spans="1:38">
      <c r="A31" s="6" t="s">
        <v>31</v>
      </c>
      <c r="B31" s="7">
        <v>3.8</v>
      </c>
      <c r="C31" s="8">
        <v>11.1</v>
      </c>
      <c r="D31" s="7">
        <v>15.9</v>
      </c>
      <c r="E31" s="8">
        <v>18.2</v>
      </c>
      <c r="F31" s="7">
        <v>22.4</v>
      </c>
      <c r="G31" s="8">
        <v>24.6</v>
      </c>
      <c r="H31" s="7">
        <v>26.4</v>
      </c>
      <c r="I31" s="8">
        <v>29.2</v>
      </c>
      <c r="J31" s="7">
        <v>31.8</v>
      </c>
      <c r="K31" s="8">
        <v>36.1</v>
      </c>
      <c r="L31" s="7">
        <v>40.6</v>
      </c>
      <c r="M31" s="14">
        <v>42.3</v>
      </c>
      <c r="N31" t="s">
        <v>20</v>
      </c>
      <c r="O31" t="s">
        <v>20</v>
      </c>
      <c r="P31" t="s">
        <v>20</v>
      </c>
      <c r="Q31" t="s">
        <v>20</v>
      </c>
      <c r="R31" t="s">
        <v>20</v>
      </c>
      <c r="S31" t="s">
        <v>20</v>
      </c>
      <c r="T31" t="s">
        <v>20</v>
      </c>
      <c r="U31" t="s">
        <v>20</v>
      </c>
      <c r="V31" t="s">
        <v>20</v>
      </c>
      <c r="Z31">
        <v>4.33</v>
      </c>
      <c r="AA31">
        <v>9.7799999999999994</v>
      </c>
      <c r="AB31">
        <v>16.829999999999998</v>
      </c>
      <c r="AC31">
        <v>21.34</v>
      </c>
      <c r="AD31">
        <v>23.57</v>
      </c>
      <c r="AE31">
        <v>24.85</v>
      </c>
      <c r="AF31">
        <v>25.99</v>
      </c>
      <c r="AG31">
        <v>27.71</v>
      </c>
      <c r="AH31">
        <v>30.66</v>
      </c>
      <c r="AI31">
        <v>33.04</v>
      </c>
      <c r="AJ31">
        <v>35.99</v>
      </c>
      <c r="AK31">
        <v>38.380000000000003</v>
      </c>
      <c r="AL31">
        <v>40.07</v>
      </c>
    </row>
    <row r="32" spans="1:38">
      <c r="A32" s="6" t="s">
        <v>22</v>
      </c>
      <c r="B32" s="7">
        <v>3.4</v>
      </c>
      <c r="C32" s="8">
        <v>10.5</v>
      </c>
      <c r="D32" s="7">
        <v>15.2</v>
      </c>
      <c r="E32" s="8">
        <v>17.399999999999999</v>
      </c>
      <c r="F32" s="7">
        <v>21.9</v>
      </c>
      <c r="G32" s="8">
        <v>24.3</v>
      </c>
      <c r="H32" s="7">
        <v>26</v>
      </c>
      <c r="I32" s="8">
        <v>28.8</v>
      </c>
      <c r="J32" s="7">
        <v>31.3</v>
      </c>
      <c r="K32" s="8">
        <v>35.6</v>
      </c>
      <c r="L32" s="7">
        <v>40.299999999999997</v>
      </c>
      <c r="M32" s="14">
        <v>42</v>
      </c>
      <c r="N32" t="s">
        <v>20</v>
      </c>
      <c r="O32" t="s">
        <v>20</v>
      </c>
      <c r="P32" t="s">
        <v>20</v>
      </c>
      <c r="Q32" t="s">
        <v>20</v>
      </c>
      <c r="R32" t="s">
        <v>20</v>
      </c>
      <c r="S32" t="s">
        <v>20</v>
      </c>
      <c r="T32" t="s">
        <v>20</v>
      </c>
      <c r="U32" t="s">
        <v>20</v>
      </c>
      <c r="V32" t="s">
        <v>20</v>
      </c>
      <c r="Z32">
        <v>4.42</v>
      </c>
      <c r="AA32">
        <v>9.66</v>
      </c>
      <c r="AB32">
        <v>16.77</v>
      </c>
      <c r="AC32">
        <v>21.31</v>
      </c>
      <c r="AD32">
        <v>23.56</v>
      </c>
      <c r="AE32">
        <v>24.88</v>
      </c>
      <c r="AF32">
        <v>26.03</v>
      </c>
      <c r="AG32">
        <v>27.76</v>
      </c>
      <c r="AH32">
        <v>30.73</v>
      </c>
      <c r="AI32">
        <v>33.130000000000003</v>
      </c>
      <c r="AJ32">
        <v>36.11</v>
      </c>
      <c r="AK32">
        <v>38.54</v>
      </c>
      <c r="AL32">
        <v>40.25</v>
      </c>
    </row>
    <row r="33" spans="1:38">
      <c r="A33" s="6" t="s">
        <v>23</v>
      </c>
      <c r="B33" s="7">
        <v>2.9</v>
      </c>
      <c r="C33" s="8">
        <v>9.8000000000000007</v>
      </c>
      <c r="D33" s="7">
        <v>14.4</v>
      </c>
      <c r="E33" s="8">
        <v>16.600000000000001</v>
      </c>
      <c r="F33" s="7">
        <v>21.4</v>
      </c>
      <c r="G33" s="8">
        <v>23.9</v>
      </c>
      <c r="H33" s="7">
        <v>25.6</v>
      </c>
      <c r="I33" s="8">
        <v>28.3</v>
      </c>
      <c r="J33" s="7">
        <v>30.8</v>
      </c>
      <c r="K33" s="8">
        <v>35.1</v>
      </c>
      <c r="L33" s="7">
        <v>39.9</v>
      </c>
      <c r="M33" s="14">
        <v>41.6</v>
      </c>
      <c r="N33" t="s">
        <v>20</v>
      </c>
      <c r="O33" t="s">
        <v>20</v>
      </c>
      <c r="P33" t="s">
        <v>20</v>
      </c>
      <c r="Q33" t="s">
        <v>20</v>
      </c>
      <c r="R33" t="s">
        <v>20</v>
      </c>
      <c r="S33" t="s">
        <v>20</v>
      </c>
      <c r="T33" t="s">
        <v>20</v>
      </c>
      <c r="U33" t="s">
        <v>20</v>
      </c>
      <c r="V33" t="s">
        <v>20</v>
      </c>
      <c r="Z33">
        <v>4.5</v>
      </c>
      <c r="AA33">
        <v>9.5399999999999991</v>
      </c>
      <c r="AB33">
        <v>16.7</v>
      </c>
      <c r="AC33">
        <v>21.29</v>
      </c>
      <c r="AD33">
        <v>23.55</v>
      </c>
      <c r="AE33">
        <v>24.92</v>
      </c>
      <c r="AF33">
        <v>26.07</v>
      </c>
      <c r="AG33">
        <v>27.82</v>
      </c>
      <c r="AH33">
        <v>30.8</v>
      </c>
      <c r="AI33">
        <v>33.21</v>
      </c>
      <c r="AJ33">
        <v>36.229999999999997</v>
      </c>
      <c r="AK33">
        <v>38.700000000000003</v>
      </c>
      <c r="AL33">
        <v>40.43</v>
      </c>
    </row>
    <row r="34" spans="1:38" ht="17" thickBot="1">
      <c r="A34" s="10" t="s">
        <v>24</v>
      </c>
      <c r="B34" s="11">
        <v>2.5</v>
      </c>
      <c r="C34" s="12">
        <v>9.1999999999999993</v>
      </c>
      <c r="D34" s="11">
        <v>13.7</v>
      </c>
      <c r="E34" s="12">
        <v>15.8</v>
      </c>
      <c r="F34" s="11">
        <v>20.8</v>
      </c>
      <c r="G34" s="12">
        <v>23.5</v>
      </c>
      <c r="H34" s="11">
        <v>25.1</v>
      </c>
      <c r="I34" s="12">
        <v>27.7</v>
      </c>
      <c r="J34" s="11">
        <v>30.2</v>
      </c>
      <c r="K34" s="12">
        <v>34.5</v>
      </c>
      <c r="L34" s="11">
        <v>39.5</v>
      </c>
      <c r="M34" s="15">
        <v>41.1</v>
      </c>
      <c r="N34" t="s">
        <v>20</v>
      </c>
      <c r="O34" t="s">
        <v>20</v>
      </c>
      <c r="P34" t="s">
        <v>20</v>
      </c>
      <c r="Q34" t="s">
        <v>20</v>
      </c>
      <c r="R34" t="s">
        <v>20</v>
      </c>
      <c r="S34" t="s">
        <v>20</v>
      </c>
      <c r="T34" t="s">
        <v>20</v>
      </c>
      <c r="U34" t="s">
        <v>20</v>
      </c>
      <c r="V34" t="s">
        <v>20</v>
      </c>
      <c r="Z34">
        <v>4.58</v>
      </c>
      <c r="AA34">
        <v>9.42</v>
      </c>
      <c r="AB34">
        <v>16.64</v>
      </c>
      <c r="AC34">
        <v>21.26</v>
      </c>
      <c r="AD34">
        <v>23.54</v>
      </c>
      <c r="AE34">
        <v>24.95</v>
      </c>
      <c r="AF34">
        <v>26.11</v>
      </c>
      <c r="AG34">
        <v>27.87</v>
      </c>
      <c r="AH34">
        <v>30.86</v>
      </c>
      <c r="AI34">
        <v>33.28</v>
      </c>
      <c r="AJ34">
        <v>36.340000000000003</v>
      </c>
      <c r="AK34">
        <v>38.86</v>
      </c>
      <c r="AL34">
        <v>40.590000000000003</v>
      </c>
    </row>
    <row r="35" spans="1:38">
      <c r="A35" s="6" t="s">
        <v>32</v>
      </c>
      <c r="B35" s="7">
        <v>2.1</v>
      </c>
      <c r="C35" s="8">
        <v>8.5</v>
      </c>
      <c r="D35" s="7">
        <v>12.8</v>
      </c>
      <c r="E35" s="8">
        <v>14.9</v>
      </c>
      <c r="F35" s="7">
        <v>20.2</v>
      </c>
      <c r="G35" s="8">
        <v>23</v>
      </c>
      <c r="H35" s="7">
        <v>24.6</v>
      </c>
      <c r="I35" s="8">
        <v>27.1</v>
      </c>
      <c r="J35" s="7">
        <v>29.5</v>
      </c>
      <c r="K35" s="8">
        <v>33.9</v>
      </c>
      <c r="L35" s="7">
        <v>39</v>
      </c>
      <c r="M35" s="14">
        <v>40.6</v>
      </c>
      <c r="N35" t="s">
        <v>20</v>
      </c>
      <c r="O35" t="s">
        <v>20</v>
      </c>
      <c r="P35" t="s">
        <v>20</v>
      </c>
      <c r="Q35" t="s">
        <v>20</v>
      </c>
      <c r="R35" t="s">
        <v>20</v>
      </c>
      <c r="S35" t="s">
        <v>20</v>
      </c>
      <c r="T35" t="s">
        <v>20</v>
      </c>
      <c r="U35" t="s">
        <v>20</v>
      </c>
      <c r="V35" t="s">
        <v>20</v>
      </c>
      <c r="Z35">
        <v>4.67</v>
      </c>
      <c r="AA35">
        <v>9.3000000000000007</v>
      </c>
      <c r="AB35">
        <v>16.57</v>
      </c>
      <c r="AC35">
        <v>21.22</v>
      </c>
      <c r="AD35">
        <v>23.52</v>
      </c>
      <c r="AE35">
        <v>24.97</v>
      </c>
      <c r="AF35">
        <v>26.14</v>
      </c>
      <c r="AG35">
        <v>27.91</v>
      </c>
      <c r="AH35">
        <v>30.92</v>
      </c>
      <c r="AI35">
        <v>33.36</v>
      </c>
      <c r="AJ35">
        <v>36.450000000000003</v>
      </c>
      <c r="AK35">
        <v>39.01</v>
      </c>
      <c r="AL35">
        <v>40.76</v>
      </c>
    </row>
    <row r="36" spans="1:38">
      <c r="A36" s="6" t="s">
        <v>22</v>
      </c>
      <c r="B36" s="7">
        <v>1.7</v>
      </c>
      <c r="C36" s="8">
        <v>7.8</v>
      </c>
      <c r="D36" s="7">
        <v>12</v>
      </c>
      <c r="E36" s="8">
        <v>13.9</v>
      </c>
      <c r="F36" s="7">
        <v>19.600000000000001</v>
      </c>
      <c r="G36" s="8">
        <v>22.6</v>
      </c>
      <c r="H36" s="7">
        <v>24</v>
      </c>
      <c r="I36" s="8">
        <v>26.5</v>
      </c>
      <c r="J36" s="7">
        <v>28.8</v>
      </c>
      <c r="K36" s="8">
        <v>33.299999999999997</v>
      </c>
      <c r="L36" s="7">
        <v>38.5</v>
      </c>
      <c r="M36" s="14">
        <v>40</v>
      </c>
      <c r="N36" t="s">
        <v>20</v>
      </c>
      <c r="O36" t="s">
        <v>20</v>
      </c>
      <c r="P36" t="s">
        <v>20</v>
      </c>
      <c r="Q36" t="s">
        <v>20</v>
      </c>
      <c r="R36" t="s">
        <v>20</v>
      </c>
      <c r="S36" t="s">
        <v>20</v>
      </c>
      <c r="T36" t="s">
        <v>20</v>
      </c>
      <c r="U36" t="s">
        <v>20</v>
      </c>
      <c r="V36" t="s">
        <v>20</v>
      </c>
      <c r="Z36">
        <v>4.75</v>
      </c>
      <c r="AA36">
        <v>9.18</v>
      </c>
      <c r="AB36">
        <v>16.5</v>
      </c>
      <c r="AC36">
        <v>21.18</v>
      </c>
      <c r="AD36">
        <v>23.5</v>
      </c>
      <c r="AE36">
        <v>25</v>
      </c>
      <c r="AF36">
        <v>26.17</v>
      </c>
      <c r="AG36">
        <v>27.95</v>
      </c>
      <c r="AH36">
        <v>30.97</v>
      </c>
      <c r="AI36">
        <v>33.42</v>
      </c>
      <c r="AJ36">
        <v>36.549999999999997</v>
      </c>
      <c r="AK36">
        <v>39.15</v>
      </c>
      <c r="AL36">
        <v>40.909999999999997</v>
      </c>
    </row>
    <row r="37" spans="1:38">
      <c r="A37" s="6" t="s">
        <v>23</v>
      </c>
      <c r="B37" s="7">
        <v>1.3</v>
      </c>
      <c r="C37" s="8">
        <v>7.1</v>
      </c>
      <c r="D37" s="7">
        <v>11.1</v>
      </c>
      <c r="E37" s="8">
        <v>12.9</v>
      </c>
      <c r="F37" s="7">
        <v>18.899999999999999</v>
      </c>
      <c r="G37" s="8">
        <v>22</v>
      </c>
      <c r="H37" s="7">
        <v>23.5</v>
      </c>
      <c r="I37" s="8">
        <v>25.8</v>
      </c>
      <c r="J37" s="7">
        <v>28.1</v>
      </c>
      <c r="K37" s="8">
        <v>32.5</v>
      </c>
      <c r="L37" s="7">
        <v>37.9</v>
      </c>
      <c r="M37" s="14">
        <v>39.299999999999997</v>
      </c>
      <c r="N37" t="s">
        <v>20</v>
      </c>
      <c r="O37" t="s">
        <v>20</v>
      </c>
      <c r="P37" t="s">
        <v>20</v>
      </c>
      <c r="Q37" t="s">
        <v>20</v>
      </c>
      <c r="R37" t="s">
        <v>20</v>
      </c>
      <c r="S37" t="s">
        <v>20</v>
      </c>
      <c r="T37" t="s">
        <v>20</v>
      </c>
      <c r="U37" t="s">
        <v>20</v>
      </c>
      <c r="V37" t="s">
        <v>20</v>
      </c>
      <c r="Z37">
        <v>4.83</v>
      </c>
      <c r="AA37">
        <v>9.06</v>
      </c>
      <c r="AB37">
        <v>16.420000000000002</v>
      </c>
      <c r="AC37">
        <v>21.14</v>
      </c>
      <c r="AD37">
        <v>23.47</v>
      </c>
      <c r="AE37">
        <v>25.02</v>
      </c>
      <c r="AF37">
        <v>26.2</v>
      </c>
      <c r="AG37">
        <v>27.99</v>
      </c>
      <c r="AH37">
        <v>31.02</v>
      </c>
      <c r="AI37">
        <v>33.49</v>
      </c>
      <c r="AJ37">
        <v>36.65</v>
      </c>
      <c r="AK37">
        <v>39.29</v>
      </c>
      <c r="AL37">
        <v>41.07</v>
      </c>
    </row>
    <row r="38" spans="1:38" ht="17" thickBot="1">
      <c r="A38" s="10" t="s">
        <v>24</v>
      </c>
      <c r="B38" s="11">
        <v>0.9</v>
      </c>
      <c r="C38" s="12">
        <v>6.4</v>
      </c>
      <c r="D38" s="11">
        <v>10.1</v>
      </c>
      <c r="E38" s="12">
        <v>11.9</v>
      </c>
      <c r="F38" s="11">
        <v>18.100000000000001</v>
      </c>
      <c r="G38" s="12">
        <v>21.5</v>
      </c>
      <c r="H38" s="11">
        <v>22.8</v>
      </c>
      <c r="I38" s="12">
        <v>25</v>
      </c>
      <c r="J38" s="11">
        <v>27.3</v>
      </c>
      <c r="K38" s="12">
        <v>31.7</v>
      </c>
      <c r="L38" s="11">
        <v>37.299999999999997</v>
      </c>
      <c r="M38" s="15">
        <v>38.6</v>
      </c>
      <c r="N38" t="s">
        <v>20</v>
      </c>
      <c r="O38" t="s">
        <v>20</v>
      </c>
      <c r="P38" t="s">
        <v>20</v>
      </c>
      <c r="Q38" t="s">
        <v>20</v>
      </c>
      <c r="R38" t="s">
        <v>20</v>
      </c>
      <c r="S38" t="s">
        <v>20</v>
      </c>
      <c r="T38" t="s">
        <v>20</v>
      </c>
      <c r="U38" t="s">
        <v>20</v>
      </c>
      <c r="V38" t="s">
        <v>20</v>
      </c>
      <c r="Z38">
        <v>4.92</v>
      </c>
      <c r="AA38">
        <v>8.94</v>
      </c>
      <c r="AB38">
        <v>16.350000000000001</v>
      </c>
      <c r="AC38">
        <v>21.1</v>
      </c>
      <c r="AD38">
        <v>23.44</v>
      </c>
      <c r="AE38">
        <v>25.03</v>
      </c>
      <c r="AF38">
        <v>26.22</v>
      </c>
      <c r="AG38">
        <v>28.03</v>
      </c>
      <c r="AH38">
        <v>31.07</v>
      </c>
      <c r="AI38">
        <v>33.549999999999997</v>
      </c>
      <c r="AJ38">
        <v>36.74</v>
      </c>
      <c r="AK38">
        <v>39.43</v>
      </c>
      <c r="AL38">
        <v>41.21</v>
      </c>
    </row>
    <row r="39" spans="1:38">
      <c r="A39" s="6" t="s">
        <v>33</v>
      </c>
      <c r="B39" s="7">
        <v>0.5</v>
      </c>
      <c r="C39" s="8">
        <v>5.6</v>
      </c>
      <c r="D39" s="7">
        <v>9.1999999999999993</v>
      </c>
      <c r="E39" s="8">
        <v>10.8</v>
      </c>
      <c r="F39" s="7">
        <v>17.399999999999999</v>
      </c>
      <c r="G39" s="8">
        <v>20.9</v>
      </c>
      <c r="H39" s="7">
        <v>22.2</v>
      </c>
      <c r="I39" s="8">
        <v>24.3</v>
      </c>
      <c r="J39" s="7">
        <v>26.4</v>
      </c>
      <c r="K39" s="8">
        <v>30.9</v>
      </c>
      <c r="L39" s="7">
        <v>36.6</v>
      </c>
      <c r="M39" s="14">
        <v>37.799999999999997</v>
      </c>
      <c r="N39" t="s">
        <v>20</v>
      </c>
      <c r="O39" t="s">
        <v>20</v>
      </c>
      <c r="P39" t="s">
        <v>20</v>
      </c>
      <c r="Q39" t="s">
        <v>20</v>
      </c>
      <c r="R39" t="s">
        <v>20</v>
      </c>
      <c r="S39" t="s">
        <v>20</v>
      </c>
      <c r="T39" t="s">
        <v>20</v>
      </c>
      <c r="U39" t="s">
        <v>20</v>
      </c>
      <c r="V39" t="s">
        <v>20</v>
      </c>
      <c r="Z39">
        <v>5</v>
      </c>
      <c r="AA39">
        <v>8.82</v>
      </c>
      <c r="AB39">
        <v>16.27</v>
      </c>
      <c r="AC39">
        <v>21.05</v>
      </c>
      <c r="AD39">
        <v>23.41</v>
      </c>
      <c r="AE39">
        <v>25.04</v>
      </c>
      <c r="AF39">
        <v>26.25</v>
      </c>
      <c r="AG39">
        <v>28.06</v>
      </c>
      <c r="AH39">
        <v>31.11</v>
      </c>
      <c r="AI39">
        <v>33.6</v>
      </c>
      <c r="AJ39">
        <v>36.83</v>
      </c>
      <c r="AK39">
        <v>39.56</v>
      </c>
      <c r="AL39">
        <v>41.35</v>
      </c>
    </row>
    <row r="40" spans="1:38">
      <c r="A40" s="6" t="s">
        <v>22</v>
      </c>
      <c r="B40" s="7">
        <v>0</v>
      </c>
      <c r="C40" s="8">
        <v>4.8</v>
      </c>
      <c r="D40" s="7">
        <v>8.1</v>
      </c>
      <c r="E40" s="8">
        <v>9.6</v>
      </c>
      <c r="F40" s="7">
        <v>16.600000000000001</v>
      </c>
      <c r="G40" s="8">
        <v>20.3</v>
      </c>
      <c r="H40" s="7">
        <v>21.5</v>
      </c>
      <c r="I40" s="8">
        <v>23.4</v>
      </c>
      <c r="J40" s="7">
        <v>25.5</v>
      </c>
      <c r="K40" s="8">
        <v>30</v>
      </c>
      <c r="L40" s="7">
        <v>35.799999999999997</v>
      </c>
      <c r="M40" s="14">
        <v>37</v>
      </c>
      <c r="N40" t="s">
        <v>20</v>
      </c>
      <c r="O40" t="s">
        <v>20</v>
      </c>
      <c r="P40" t="s">
        <v>20</v>
      </c>
      <c r="Q40" t="s">
        <v>20</v>
      </c>
      <c r="R40" t="s">
        <v>20</v>
      </c>
      <c r="S40" t="s">
        <v>20</v>
      </c>
      <c r="T40" t="s">
        <v>20</v>
      </c>
      <c r="U40" t="s">
        <v>20</v>
      </c>
      <c r="V40" t="s">
        <v>20</v>
      </c>
      <c r="Z40">
        <v>5.08</v>
      </c>
      <c r="AA40">
        <v>8.6999999999999993</v>
      </c>
      <c r="AB40">
        <v>16.190000000000001</v>
      </c>
      <c r="AC40">
        <v>21</v>
      </c>
      <c r="AD40">
        <v>23.37</v>
      </c>
      <c r="AE40">
        <v>25.05</v>
      </c>
      <c r="AF40">
        <v>26.27</v>
      </c>
      <c r="AG40">
        <v>28.09</v>
      </c>
      <c r="AH40">
        <v>31.15</v>
      </c>
      <c r="AI40">
        <v>33.65</v>
      </c>
      <c r="AJ40">
        <v>36.92</v>
      </c>
      <c r="AK40">
        <v>39.69</v>
      </c>
      <c r="AL40">
        <v>41.49</v>
      </c>
    </row>
    <row r="41" spans="1:38">
      <c r="A41" s="6" t="s">
        <v>23</v>
      </c>
      <c r="B41" s="7">
        <v>0</v>
      </c>
      <c r="C41" s="8">
        <v>4</v>
      </c>
      <c r="D41" s="7">
        <v>7.1</v>
      </c>
      <c r="E41" s="8">
        <v>8.5</v>
      </c>
      <c r="F41" s="7">
        <v>15.7</v>
      </c>
      <c r="G41" s="8">
        <v>19.7</v>
      </c>
      <c r="H41" s="7">
        <v>20.7</v>
      </c>
      <c r="I41" s="8">
        <v>22.6</v>
      </c>
      <c r="J41" s="7">
        <v>24.5</v>
      </c>
      <c r="K41" s="8">
        <v>29</v>
      </c>
      <c r="L41" s="7">
        <v>35</v>
      </c>
      <c r="M41" s="14">
        <v>36</v>
      </c>
      <c r="N41" t="s">
        <v>20</v>
      </c>
      <c r="O41" t="s">
        <v>20</v>
      </c>
      <c r="P41" t="s">
        <v>20</v>
      </c>
      <c r="Q41" t="s">
        <v>20</v>
      </c>
      <c r="R41" t="s">
        <v>20</v>
      </c>
      <c r="S41" t="s">
        <v>20</v>
      </c>
      <c r="T41" t="s">
        <v>20</v>
      </c>
      <c r="U41" t="s">
        <v>20</v>
      </c>
      <c r="V41" t="s">
        <v>20</v>
      </c>
      <c r="Z41">
        <v>5.17</v>
      </c>
      <c r="AA41">
        <v>8.57</v>
      </c>
      <c r="AB41">
        <v>16.11</v>
      </c>
      <c r="AC41">
        <v>20.94</v>
      </c>
      <c r="AD41">
        <v>23.33</v>
      </c>
      <c r="AE41">
        <v>25.06</v>
      </c>
      <c r="AF41">
        <v>26.28</v>
      </c>
      <c r="AG41">
        <v>28.12</v>
      </c>
      <c r="AH41">
        <v>31.18</v>
      </c>
      <c r="AI41">
        <v>33.69</v>
      </c>
      <c r="AJ41">
        <v>36.99</v>
      </c>
      <c r="AK41">
        <v>39.81</v>
      </c>
      <c r="AL41">
        <v>41.62</v>
      </c>
    </row>
    <row r="42" spans="1:38" ht="17" thickBot="1">
      <c r="A42" s="10" t="s">
        <v>24</v>
      </c>
      <c r="B42" s="11">
        <v>0</v>
      </c>
      <c r="C42" s="12">
        <v>3.1</v>
      </c>
      <c r="D42" s="11">
        <v>6</v>
      </c>
      <c r="E42" s="12">
        <v>7.2</v>
      </c>
      <c r="F42" s="11">
        <v>14.8</v>
      </c>
      <c r="G42" s="12">
        <v>19</v>
      </c>
      <c r="H42" s="11">
        <v>19.899999999999999</v>
      </c>
      <c r="I42" s="12">
        <v>21.6</v>
      </c>
      <c r="J42" s="11">
        <v>23.5</v>
      </c>
      <c r="K42" s="12">
        <v>28</v>
      </c>
      <c r="L42" s="11">
        <v>34.1</v>
      </c>
      <c r="M42" s="15">
        <v>35.1</v>
      </c>
      <c r="N42" t="s">
        <v>20</v>
      </c>
      <c r="O42" t="s">
        <v>20</v>
      </c>
      <c r="P42" t="s">
        <v>20</v>
      </c>
      <c r="Q42" t="s">
        <v>20</v>
      </c>
      <c r="R42" t="s">
        <v>20</v>
      </c>
      <c r="S42" t="s">
        <v>20</v>
      </c>
      <c r="T42" t="s">
        <v>20</v>
      </c>
      <c r="U42" t="s">
        <v>20</v>
      </c>
      <c r="V42" t="s">
        <v>20</v>
      </c>
      <c r="Z42">
        <v>5.25</v>
      </c>
      <c r="AA42">
        <v>8.4499999999999993</v>
      </c>
      <c r="AB42">
        <v>16.02</v>
      </c>
      <c r="AC42">
        <v>20.88</v>
      </c>
      <c r="AD42">
        <v>23.28</v>
      </c>
      <c r="AE42">
        <v>25.06</v>
      </c>
      <c r="AF42">
        <v>26.3</v>
      </c>
      <c r="AG42">
        <v>28.14</v>
      </c>
      <c r="AH42">
        <v>31.21</v>
      </c>
      <c r="AI42">
        <v>33.729999999999997</v>
      </c>
      <c r="AJ42">
        <v>37.07</v>
      </c>
      <c r="AK42">
        <v>39.92</v>
      </c>
      <c r="AL42">
        <v>41.74</v>
      </c>
    </row>
    <row r="43" spans="1:38" ht="17" thickBot="1">
      <c r="A43" s="10" t="s">
        <v>34</v>
      </c>
      <c r="B43" s="11">
        <v>0</v>
      </c>
      <c r="C43" s="12">
        <v>2.2000000000000002</v>
      </c>
      <c r="D43" s="11">
        <v>4.8</v>
      </c>
      <c r="E43" s="12">
        <v>5.9</v>
      </c>
      <c r="F43" s="11">
        <v>13.9</v>
      </c>
      <c r="G43" s="12">
        <v>18.3</v>
      </c>
      <c r="H43" s="11">
        <v>19.100000000000001</v>
      </c>
      <c r="I43" s="12">
        <v>20.7</v>
      </c>
      <c r="J43" s="11">
        <v>22.5</v>
      </c>
      <c r="K43" s="12">
        <v>26.9</v>
      </c>
      <c r="L43" s="11">
        <v>33.200000000000003</v>
      </c>
      <c r="M43" s="15">
        <v>34</v>
      </c>
      <c r="N43" t="s">
        <v>20</v>
      </c>
      <c r="O43" t="s">
        <v>20</v>
      </c>
      <c r="P43" t="s">
        <v>20</v>
      </c>
      <c r="Q43" t="s">
        <v>20</v>
      </c>
      <c r="R43" t="s">
        <v>20</v>
      </c>
      <c r="S43" t="s">
        <v>20</v>
      </c>
      <c r="T43" t="s">
        <v>20</v>
      </c>
      <c r="U43" t="s">
        <v>20</v>
      </c>
      <c r="V43" t="s">
        <v>20</v>
      </c>
      <c r="Z43">
        <v>5.33</v>
      </c>
      <c r="AA43">
        <v>8.33</v>
      </c>
      <c r="AB43">
        <v>15.94</v>
      </c>
      <c r="AC43">
        <v>20.82</v>
      </c>
      <c r="AD43">
        <v>23.23</v>
      </c>
      <c r="AE43">
        <v>25.06</v>
      </c>
      <c r="AF43">
        <v>26.31</v>
      </c>
      <c r="AG43">
        <v>28.16</v>
      </c>
      <c r="AH43">
        <v>31.24</v>
      </c>
      <c r="AI43">
        <v>33.770000000000003</v>
      </c>
      <c r="AJ43">
        <v>37.130000000000003</v>
      </c>
      <c r="AK43">
        <v>40.03</v>
      </c>
      <c r="AL43">
        <v>41.86</v>
      </c>
    </row>
    <row r="44" spans="1:38">
      <c r="Z44">
        <v>5.42</v>
      </c>
      <c r="AA44">
        <v>8.2100000000000009</v>
      </c>
      <c r="AB44">
        <v>15.85</v>
      </c>
      <c r="AC44">
        <v>20.76</v>
      </c>
      <c r="AD44">
        <v>23.17</v>
      </c>
      <c r="AE44">
        <v>25.05</v>
      </c>
      <c r="AF44">
        <v>26.31</v>
      </c>
      <c r="AG44">
        <v>28.17</v>
      </c>
      <c r="AH44">
        <v>31.26</v>
      </c>
      <c r="AI44">
        <v>33.799999999999997</v>
      </c>
      <c r="AJ44">
        <v>37.200000000000003</v>
      </c>
      <c r="AK44">
        <v>40.14</v>
      </c>
      <c r="AL44">
        <v>41.97</v>
      </c>
    </row>
    <row r="45" spans="1:38">
      <c r="Z45">
        <v>5.5</v>
      </c>
      <c r="AA45">
        <v>8.09</v>
      </c>
      <c r="AB45">
        <v>15.76</v>
      </c>
      <c r="AC45">
        <v>20.69</v>
      </c>
      <c r="AD45">
        <v>23.11</v>
      </c>
      <c r="AE45">
        <v>25.04</v>
      </c>
      <c r="AF45">
        <v>26.32</v>
      </c>
      <c r="AG45">
        <v>28.19</v>
      </c>
      <c r="AH45">
        <v>31.28</v>
      </c>
      <c r="AI45">
        <v>33.83</v>
      </c>
      <c r="AJ45">
        <v>37.26</v>
      </c>
      <c r="AK45">
        <v>40.24</v>
      </c>
      <c r="AL45">
        <v>42.08</v>
      </c>
    </row>
    <row r="46" spans="1:38">
      <c r="Z46">
        <v>5.58</v>
      </c>
      <c r="AA46">
        <v>7.97</v>
      </c>
      <c r="AB46">
        <v>15.67</v>
      </c>
      <c r="AC46">
        <v>20.61</v>
      </c>
      <c r="AD46">
        <v>23.05</v>
      </c>
      <c r="AE46">
        <v>25.03</v>
      </c>
      <c r="AF46">
        <v>26.32</v>
      </c>
      <c r="AG46">
        <v>28.19</v>
      </c>
      <c r="AH46">
        <v>31.29</v>
      </c>
      <c r="AI46">
        <v>33.85</v>
      </c>
      <c r="AJ46">
        <v>37.31</v>
      </c>
      <c r="AK46">
        <v>40.33</v>
      </c>
      <c r="AL46">
        <v>42.18</v>
      </c>
    </row>
    <row r="47" spans="1:38">
      <c r="Z47">
        <v>5.67</v>
      </c>
      <c r="AA47">
        <v>7.85</v>
      </c>
      <c r="AB47">
        <v>15.57</v>
      </c>
      <c r="AC47">
        <v>20.54</v>
      </c>
      <c r="AD47">
        <v>22.98</v>
      </c>
      <c r="AE47">
        <v>25.02</v>
      </c>
      <c r="AF47">
        <v>26.32</v>
      </c>
      <c r="AG47">
        <v>28.2</v>
      </c>
      <c r="AH47">
        <v>31.3</v>
      </c>
      <c r="AI47">
        <v>33.869999999999997</v>
      </c>
      <c r="AJ47">
        <v>37.36</v>
      </c>
      <c r="AK47">
        <v>40.42</v>
      </c>
      <c r="AL47">
        <v>42.28</v>
      </c>
    </row>
    <row r="48" spans="1:38">
      <c r="Z48">
        <v>5.75</v>
      </c>
      <c r="AA48">
        <v>7.73</v>
      </c>
      <c r="AB48">
        <v>15.47</v>
      </c>
      <c r="AC48">
        <v>20.46</v>
      </c>
      <c r="AD48">
        <v>22.91</v>
      </c>
      <c r="AE48">
        <v>25</v>
      </c>
      <c r="AF48">
        <v>26.32</v>
      </c>
      <c r="AG48">
        <v>28.2</v>
      </c>
      <c r="AH48">
        <v>31.3</v>
      </c>
      <c r="AI48">
        <v>33.880000000000003</v>
      </c>
      <c r="AJ48">
        <v>37.4</v>
      </c>
      <c r="AK48">
        <v>40.51</v>
      </c>
      <c r="AL48">
        <v>42.37</v>
      </c>
    </row>
    <row r="49" spans="26:38">
      <c r="Z49">
        <v>5.83</v>
      </c>
      <c r="AA49">
        <v>7.61</v>
      </c>
      <c r="AB49">
        <v>15.37</v>
      </c>
      <c r="AC49">
        <v>20.37</v>
      </c>
      <c r="AD49">
        <v>22.83</v>
      </c>
      <c r="AE49">
        <v>24.97</v>
      </c>
      <c r="AF49">
        <v>26.31</v>
      </c>
      <c r="AG49">
        <v>28.2</v>
      </c>
      <c r="AH49">
        <v>31.3</v>
      </c>
      <c r="AI49">
        <v>33.89</v>
      </c>
      <c r="AJ49">
        <v>37.44</v>
      </c>
      <c r="AK49">
        <v>40.590000000000003</v>
      </c>
      <c r="AL49">
        <v>42.45</v>
      </c>
    </row>
    <row r="50" spans="26:38">
      <c r="Z50">
        <v>5.92</v>
      </c>
      <c r="AA50">
        <v>7.49</v>
      </c>
      <c r="AB50">
        <v>15.27</v>
      </c>
      <c r="AC50">
        <v>20.29</v>
      </c>
      <c r="AD50">
        <v>22.75</v>
      </c>
      <c r="AE50">
        <v>24.95</v>
      </c>
      <c r="AF50">
        <v>26.3</v>
      </c>
      <c r="AG50">
        <v>28.19</v>
      </c>
      <c r="AH50">
        <v>31.3</v>
      </c>
      <c r="AI50">
        <v>33.89</v>
      </c>
      <c r="AJ50">
        <v>37.47</v>
      </c>
      <c r="AK50">
        <v>40.67</v>
      </c>
      <c r="AL50">
        <v>42.53</v>
      </c>
    </row>
    <row r="51" spans="26:38">
      <c r="Z51">
        <v>6</v>
      </c>
      <c r="AA51">
        <v>7.37</v>
      </c>
      <c r="AB51">
        <v>15.17</v>
      </c>
      <c r="AC51">
        <v>20.190000000000001</v>
      </c>
      <c r="AD51">
        <v>22.66</v>
      </c>
      <c r="AE51">
        <v>24.92</v>
      </c>
      <c r="AF51">
        <v>26.29</v>
      </c>
      <c r="AG51">
        <v>28.19</v>
      </c>
      <c r="AH51">
        <v>31.29</v>
      </c>
      <c r="AI51">
        <v>33.89</v>
      </c>
      <c r="AJ51">
        <v>37.5</v>
      </c>
      <c r="AK51">
        <v>40.74</v>
      </c>
      <c r="AL51">
        <v>42.61</v>
      </c>
    </row>
    <row r="52" spans="26:38">
      <c r="Z52">
        <v>6.08</v>
      </c>
      <c r="AA52">
        <v>7.25</v>
      </c>
      <c r="AB52">
        <v>15.06</v>
      </c>
      <c r="AC52">
        <v>20.100000000000001</v>
      </c>
      <c r="AD52">
        <v>22.57</v>
      </c>
      <c r="AE52">
        <v>24.88</v>
      </c>
      <c r="AF52">
        <v>26.27</v>
      </c>
      <c r="AG52">
        <v>28.17</v>
      </c>
      <c r="AH52">
        <v>31.28</v>
      </c>
      <c r="AI52">
        <v>33.89</v>
      </c>
      <c r="AJ52">
        <v>37.520000000000003</v>
      </c>
      <c r="AK52">
        <v>40.799999999999997</v>
      </c>
      <c r="AL52">
        <v>42.68</v>
      </c>
    </row>
    <row r="53" spans="26:38">
      <c r="Z53">
        <v>6.17</v>
      </c>
      <c r="AA53">
        <v>7.13</v>
      </c>
      <c r="AB53">
        <v>14.95</v>
      </c>
      <c r="AC53">
        <v>20</v>
      </c>
      <c r="AD53">
        <v>22.48</v>
      </c>
      <c r="AE53">
        <v>24.84</v>
      </c>
      <c r="AF53">
        <v>26.26</v>
      </c>
      <c r="AG53">
        <v>28.16</v>
      </c>
      <c r="AH53">
        <v>31.27</v>
      </c>
      <c r="AI53">
        <v>33.880000000000003</v>
      </c>
      <c r="AJ53">
        <v>37.54</v>
      </c>
      <c r="AK53">
        <v>40.86</v>
      </c>
      <c r="AL53">
        <v>42.74</v>
      </c>
    </row>
    <row r="54" spans="26:38">
      <c r="Z54">
        <v>6.25</v>
      </c>
      <c r="AA54">
        <v>7.01</v>
      </c>
      <c r="AB54">
        <v>14.84</v>
      </c>
      <c r="AC54">
        <v>19.899999999999999</v>
      </c>
      <c r="AD54">
        <v>22.38</v>
      </c>
      <c r="AE54">
        <v>24.8</v>
      </c>
      <c r="AF54">
        <v>26.24</v>
      </c>
      <c r="AG54">
        <v>28.14</v>
      </c>
      <c r="AH54">
        <v>31.25</v>
      </c>
      <c r="AI54">
        <v>33.86</v>
      </c>
      <c r="AJ54">
        <v>37.549999999999997</v>
      </c>
      <c r="AK54">
        <v>40.92</v>
      </c>
      <c r="AL54">
        <v>42.8</v>
      </c>
    </row>
    <row r="55" spans="26:38">
      <c r="Z55">
        <v>6.33</v>
      </c>
      <c r="AA55">
        <v>6.88</v>
      </c>
      <c r="AB55">
        <v>14.72</v>
      </c>
      <c r="AC55">
        <v>19.79</v>
      </c>
      <c r="AD55">
        <v>22.27</v>
      </c>
      <c r="AE55">
        <v>24.76</v>
      </c>
      <c r="AF55">
        <v>26.21</v>
      </c>
      <c r="AG55">
        <v>28.12</v>
      </c>
      <c r="AH55">
        <v>31.23</v>
      </c>
      <c r="AI55">
        <v>33.840000000000003</v>
      </c>
      <c r="AJ55">
        <v>37.56</v>
      </c>
      <c r="AK55">
        <v>40.97</v>
      </c>
      <c r="AL55">
        <v>42.85</v>
      </c>
    </row>
    <row r="56" spans="26:38">
      <c r="Z56">
        <v>6.42</v>
      </c>
      <c r="AA56">
        <v>6.76</v>
      </c>
      <c r="AB56">
        <v>14.61</v>
      </c>
      <c r="AC56">
        <v>19.68</v>
      </c>
      <c r="AD56">
        <v>22.17</v>
      </c>
      <c r="AE56">
        <v>24.71</v>
      </c>
      <c r="AF56">
        <v>26.19</v>
      </c>
      <c r="AG56">
        <v>28.09</v>
      </c>
      <c r="AH56">
        <v>31.2</v>
      </c>
      <c r="AI56">
        <v>33.82</v>
      </c>
      <c r="AJ56">
        <v>37.56</v>
      </c>
      <c r="AK56">
        <v>41.01</v>
      </c>
      <c r="AL56">
        <v>42.9</v>
      </c>
    </row>
    <row r="57" spans="26:38">
      <c r="Z57">
        <v>6.5</v>
      </c>
      <c r="AA57">
        <v>6.64</v>
      </c>
      <c r="AB57">
        <v>14.49</v>
      </c>
      <c r="AC57">
        <v>19.57</v>
      </c>
      <c r="AD57">
        <v>22.06</v>
      </c>
      <c r="AE57">
        <v>24.66</v>
      </c>
      <c r="AF57">
        <v>26.16</v>
      </c>
      <c r="AG57">
        <v>28.07</v>
      </c>
      <c r="AH57">
        <v>31.17</v>
      </c>
      <c r="AI57">
        <v>33.79</v>
      </c>
      <c r="AJ57">
        <v>37.56</v>
      </c>
      <c r="AK57">
        <v>41.05</v>
      </c>
      <c r="AL57">
        <v>42.94</v>
      </c>
    </row>
    <row r="58" spans="26:38">
      <c r="Z58">
        <v>6.58</v>
      </c>
      <c r="AA58">
        <v>6.52</v>
      </c>
      <c r="AB58">
        <v>14.37</v>
      </c>
      <c r="AC58">
        <v>19.46</v>
      </c>
      <c r="AD58">
        <v>21.94</v>
      </c>
      <c r="AE58">
        <v>24.6</v>
      </c>
      <c r="AF58">
        <v>26.12</v>
      </c>
      <c r="AG58">
        <v>28.03</v>
      </c>
      <c r="AH58">
        <v>31.13</v>
      </c>
      <c r="AI58">
        <v>33.76</v>
      </c>
      <c r="AJ58">
        <v>37.549999999999997</v>
      </c>
      <c r="AK58">
        <v>41.09</v>
      </c>
      <c r="AL58">
        <v>42.98</v>
      </c>
    </row>
    <row r="59" spans="26:38">
      <c r="Z59">
        <v>6.67</v>
      </c>
      <c r="AA59">
        <v>6.4</v>
      </c>
      <c r="AB59">
        <v>14.25</v>
      </c>
      <c r="AC59">
        <v>19.34</v>
      </c>
      <c r="AD59">
        <v>21.82</v>
      </c>
      <c r="AE59">
        <v>24.55</v>
      </c>
      <c r="AF59">
        <v>26.09</v>
      </c>
      <c r="AG59">
        <v>28</v>
      </c>
      <c r="AH59">
        <v>31.09</v>
      </c>
      <c r="AI59">
        <v>33.72</v>
      </c>
      <c r="AJ59">
        <v>37.54</v>
      </c>
      <c r="AK59">
        <v>41.12</v>
      </c>
      <c r="AL59">
        <v>43.01</v>
      </c>
    </row>
    <row r="60" spans="26:38">
      <c r="Z60">
        <v>6.75</v>
      </c>
      <c r="AA60">
        <v>6.28</v>
      </c>
      <c r="AB60">
        <v>14.12</v>
      </c>
      <c r="AC60">
        <v>19.21</v>
      </c>
      <c r="AD60">
        <v>21.7</v>
      </c>
      <c r="AE60">
        <v>24.48</v>
      </c>
      <c r="AF60">
        <v>26.05</v>
      </c>
      <c r="AG60">
        <v>27.96</v>
      </c>
      <c r="AH60">
        <v>31.05</v>
      </c>
      <c r="AI60">
        <v>33.68</v>
      </c>
      <c r="AJ60">
        <v>37.520000000000003</v>
      </c>
      <c r="AK60">
        <v>41.15</v>
      </c>
      <c r="AL60">
        <v>43.03</v>
      </c>
    </row>
    <row r="61" spans="26:38">
      <c r="Z61">
        <v>6.83</v>
      </c>
      <c r="AA61">
        <v>6.16</v>
      </c>
      <c r="AB61">
        <v>14</v>
      </c>
      <c r="AC61">
        <v>19.09</v>
      </c>
      <c r="AD61">
        <v>21.57</v>
      </c>
      <c r="AE61">
        <v>24.42</v>
      </c>
      <c r="AF61">
        <v>26.01</v>
      </c>
      <c r="AG61">
        <v>27.92</v>
      </c>
      <c r="AH61">
        <v>31</v>
      </c>
      <c r="AI61">
        <v>33.630000000000003</v>
      </c>
      <c r="AJ61">
        <v>37.5</v>
      </c>
      <c r="AK61">
        <v>41.17</v>
      </c>
      <c r="AL61">
        <v>43.05</v>
      </c>
    </row>
    <row r="62" spans="26:38">
      <c r="Z62">
        <v>6.92</v>
      </c>
      <c r="AA62">
        <v>6.04</v>
      </c>
      <c r="AB62">
        <v>13.87</v>
      </c>
      <c r="AC62">
        <v>18.96</v>
      </c>
      <c r="AD62">
        <v>21.43</v>
      </c>
      <c r="AE62">
        <v>24.35</v>
      </c>
      <c r="AF62">
        <v>25.97</v>
      </c>
      <c r="AG62">
        <v>27.87</v>
      </c>
      <c r="AH62">
        <v>30.95</v>
      </c>
      <c r="AI62">
        <v>33.58</v>
      </c>
      <c r="AJ62">
        <v>37.479999999999997</v>
      </c>
      <c r="AK62">
        <v>41.18</v>
      </c>
      <c r="AL62">
        <v>43.06</v>
      </c>
    </row>
    <row r="63" spans="26:38">
      <c r="Z63">
        <v>7</v>
      </c>
      <c r="AA63">
        <v>5.92</v>
      </c>
      <c r="AB63">
        <v>13.74</v>
      </c>
      <c r="AC63">
        <v>18.82</v>
      </c>
      <c r="AD63">
        <v>21.3</v>
      </c>
      <c r="AE63">
        <v>24.27</v>
      </c>
      <c r="AF63">
        <v>25.92</v>
      </c>
      <c r="AG63">
        <v>27.82</v>
      </c>
      <c r="AH63">
        <v>30.9</v>
      </c>
      <c r="AI63">
        <v>33.53</v>
      </c>
      <c r="AJ63">
        <v>37.44</v>
      </c>
      <c r="AK63">
        <v>41.19</v>
      </c>
      <c r="AL63">
        <v>43.07</v>
      </c>
    </row>
    <row r="64" spans="26:38">
      <c r="Z64">
        <v>7.08</v>
      </c>
      <c r="AA64">
        <v>5.79</v>
      </c>
      <c r="AB64">
        <v>13.6</v>
      </c>
      <c r="AC64">
        <v>18.68</v>
      </c>
      <c r="AD64">
        <v>21.15</v>
      </c>
      <c r="AE64">
        <v>24.2</v>
      </c>
      <c r="AF64">
        <v>25.87</v>
      </c>
      <c r="AG64">
        <v>27.77</v>
      </c>
      <c r="AH64">
        <v>30.84</v>
      </c>
      <c r="AI64">
        <v>33.47</v>
      </c>
      <c r="AJ64">
        <v>37.409999999999997</v>
      </c>
      <c r="AK64">
        <v>41.2</v>
      </c>
      <c r="AL64">
        <v>43.07</v>
      </c>
    </row>
    <row r="65" spans="26:38">
      <c r="Z65">
        <v>7.17</v>
      </c>
      <c r="AA65">
        <v>5.67</v>
      </c>
      <c r="AB65">
        <v>13.47</v>
      </c>
      <c r="AC65">
        <v>18.54</v>
      </c>
      <c r="AD65">
        <v>21.01</v>
      </c>
      <c r="AE65">
        <v>24.12</v>
      </c>
      <c r="AF65">
        <v>25.82</v>
      </c>
      <c r="AG65">
        <v>27.71</v>
      </c>
      <c r="AH65">
        <v>30.77</v>
      </c>
      <c r="AI65">
        <v>33.4</v>
      </c>
      <c r="AJ65">
        <v>37.36</v>
      </c>
      <c r="AK65">
        <v>41.2</v>
      </c>
      <c r="AL65">
        <v>43.07</v>
      </c>
    </row>
    <row r="66" spans="26:38">
      <c r="Z66">
        <v>7.25</v>
      </c>
      <c r="AA66">
        <v>5.55</v>
      </c>
      <c r="AB66">
        <v>13.33</v>
      </c>
      <c r="AC66">
        <v>18.399999999999999</v>
      </c>
      <c r="AD66">
        <v>20.86</v>
      </c>
      <c r="AE66">
        <v>24.03</v>
      </c>
      <c r="AF66">
        <v>25.76</v>
      </c>
      <c r="AG66">
        <v>27.65</v>
      </c>
      <c r="AH66">
        <v>30.7</v>
      </c>
      <c r="AI66">
        <v>33.340000000000003</v>
      </c>
      <c r="AJ66">
        <v>37.32</v>
      </c>
      <c r="AK66">
        <v>41.2</v>
      </c>
      <c r="AL66">
        <v>43.06</v>
      </c>
    </row>
    <row r="67" spans="26:38">
      <c r="Z67">
        <v>7.33</v>
      </c>
      <c r="AA67">
        <v>5.43</v>
      </c>
      <c r="AB67">
        <v>13.19</v>
      </c>
      <c r="AC67">
        <v>18.25</v>
      </c>
      <c r="AD67">
        <v>20.7</v>
      </c>
      <c r="AE67">
        <v>23.95</v>
      </c>
      <c r="AF67">
        <v>25.7</v>
      </c>
      <c r="AG67">
        <v>27.59</v>
      </c>
      <c r="AH67">
        <v>30.63</v>
      </c>
      <c r="AI67">
        <v>33.26</v>
      </c>
      <c r="AJ67">
        <v>37.26</v>
      </c>
      <c r="AK67">
        <v>41.19</v>
      </c>
      <c r="AL67">
        <v>43.05</v>
      </c>
    </row>
    <row r="68" spans="26:38">
      <c r="Z68">
        <v>7.42</v>
      </c>
      <c r="AA68">
        <v>5.31</v>
      </c>
      <c r="AB68">
        <v>13.05</v>
      </c>
      <c r="AC68">
        <v>18.100000000000001</v>
      </c>
      <c r="AD68">
        <v>20.55</v>
      </c>
      <c r="AE68">
        <v>23.86</v>
      </c>
      <c r="AF68">
        <v>25.64</v>
      </c>
      <c r="AG68">
        <v>27.53</v>
      </c>
      <c r="AH68">
        <v>30.56</v>
      </c>
      <c r="AI68">
        <v>33.18</v>
      </c>
      <c r="AJ68">
        <v>37.21</v>
      </c>
      <c r="AK68">
        <v>41.17</v>
      </c>
      <c r="AL68">
        <v>43.03</v>
      </c>
    </row>
    <row r="69" spans="26:38">
      <c r="Z69">
        <v>7.5</v>
      </c>
      <c r="AA69">
        <v>5.19</v>
      </c>
      <c r="AB69">
        <v>12.9</v>
      </c>
      <c r="AC69">
        <v>17.940000000000001</v>
      </c>
      <c r="AD69">
        <v>20.38</v>
      </c>
      <c r="AE69">
        <v>23.76</v>
      </c>
      <c r="AF69">
        <v>25.58</v>
      </c>
      <c r="AG69">
        <v>27.46</v>
      </c>
      <c r="AH69">
        <v>30.48</v>
      </c>
      <c r="AI69">
        <v>33.1</v>
      </c>
      <c r="AJ69">
        <v>37.14</v>
      </c>
      <c r="AK69">
        <v>41.15</v>
      </c>
      <c r="AL69">
        <v>43.01</v>
      </c>
    </row>
    <row r="70" spans="26:38">
      <c r="Z70">
        <v>7.58</v>
      </c>
      <c r="AA70">
        <v>5.0599999999999996</v>
      </c>
      <c r="AB70">
        <v>12.75</v>
      </c>
      <c r="AC70">
        <v>17.78</v>
      </c>
      <c r="AD70">
        <v>20.22</v>
      </c>
      <c r="AE70">
        <v>23.66</v>
      </c>
      <c r="AF70">
        <v>25.51</v>
      </c>
      <c r="AG70">
        <v>27.38</v>
      </c>
      <c r="AH70">
        <v>30.39</v>
      </c>
      <c r="AI70">
        <v>33.01</v>
      </c>
      <c r="AJ70">
        <v>37.08</v>
      </c>
      <c r="AK70">
        <v>41.13</v>
      </c>
      <c r="AL70">
        <v>42.97</v>
      </c>
    </row>
    <row r="71" spans="26:38">
      <c r="Z71">
        <v>7.67</v>
      </c>
      <c r="AA71">
        <v>4.9400000000000004</v>
      </c>
      <c r="AB71">
        <v>12.61</v>
      </c>
      <c r="AC71">
        <v>17.62</v>
      </c>
      <c r="AD71">
        <v>20.04</v>
      </c>
      <c r="AE71">
        <v>23.56</v>
      </c>
      <c r="AF71">
        <v>25.44</v>
      </c>
      <c r="AG71">
        <v>27.31</v>
      </c>
      <c r="AH71">
        <v>30.3</v>
      </c>
      <c r="AI71">
        <v>32.92</v>
      </c>
      <c r="AJ71">
        <v>37</v>
      </c>
      <c r="AK71">
        <v>41.1</v>
      </c>
      <c r="AL71">
        <v>42.94</v>
      </c>
    </row>
    <row r="72" spans="26:38">
      <c r="Z72">
        <v>7.75</v>
      </c>
      <c r="AA72">
        <v>4.82</v>
      </c>
      <c r="AB72">
        <v>12.45</v>
      </c>
      <c r="AC72">
        <v>17.45</v>
      </c>
      <c r="AD72">
        <v>19.87</v>
      </c>
      <c r="AE72">
        <v>23.46</v>
      </c>
      <c r="AF72">
        <v>25.37</v>
      </c>
      <c r="AG72">
        <v>27.23</v>
      </c>
      <c r="AH72">
        <v>30.21</v>
      </c>
      <c r="AI72">
        <v>32.83</v>
      </c>
      <c r="AJ72">
        <v>36.93</v>
      </c>
      <c r="AK72">
        <v>41.07</v>
      </c>
      <c r="AL72">
        <v>42.9</v>
      </c>
    </row>
    <row r="73" spans="26:38">
      <c r="Z73">
        <v>7.83</v>
      </c>
      <c r="AA73">
        <v>4.7</v>
      </c>
      <c r="AB73">
        <v>12.3</v>
      </c>
      <c r="AC73">
        <v>17.28</v>
      </c>
      <c r="AD73">
        <v>19.690000000000001</v>
      </c>
      <c r="AE73">
        <v>23.35</v>
      </c>
      <c r="AF73">
        <v>25.3</v>
      </c>
      <c r="AG73">
        <v>27.14</v>
      </c>
      <c r="AH73">
        <v>30.12</v>
      </c>
      <c r="AI73">
        <v>32.729999999999997</v>
      </c>
      <c r="AJ73">
        <v>36.85</v>
      </c>
      <c r="AK73">
        <v>41.03</v>
      </c>
      <c r="AL73">
        <v>42.85</v>
      </c>
    </row>
    <row r="74" spans="26:38">
      <c r="Z74">
        <v>7.92</v>
      </c>
      <c r="AA74">
        <v>4.58</v>
      </c>
      <c r="AB74">
        <v>12.14</v>
      </c>
      <c r="AC74">
        <v>17.11</v>
      </c>
      <c r="AD74">
        <v>19.5</v>
      </c>
      <c r="AE74">
        <v>23.24</v>
      </c>
      <c r="AF74">
        <v>25.22</v>
      </c>
      <c r="AG74">
        <v>27.06</v>
      </c>
      <c r="AH74">
        <v>30.02</v>
      </c>
      <c r="AI74">
        <v>32.619999999999997</v>
      </c>
      <c r="AJ74">
        <v>36.76</v>
      </c>
      <c r="AK74">
        <v>40.98</v>
      </c>
      <c r="AL74">
        <v>42.8</v>
      </c>
    </row>
    <row r="75" spans="26:38">
      <c r="Z75">
        <v>8</v>
      </c>
      <c r="AA75">
        <v>4.46</v>
      </c>
      <c r="AB75">
        <v>11.99</v>
      </c>
      <c r="AC75">
        <v>16.93</v>
      </c>
      <c r="AD75">
        <v>19.32</v>
      </c>
      <c r="AE75">
        <v>23.12</v>
      </c>
      <c r="AF75">
        <v>25.14</v>
      </c>
      <c r="AG75">
        <v>26.97</v>
      </c>
      <c r="AH75">
        <v>29.91</v>
      </c>
      <c r="AI75">
        <v>32.51</v>
      </c>
      <c r="AJ75">
        <v>36.67</v>
      </c>
      <c r="AK75">
        <v>40.93</v>
      </c>
      <c r="AL75">
        <v>42.74</v>
      </c>
    </row>
    <row r="76" spans="26:38">
      <c r="Z76">
        <v>8.08</v>
      </c>
      <c r="AA76">
        <v>4.33</v>
      </c>
      <c r="AB76">
        <v>11.83</v>
      </c>
      <c r="AC76">
        <v>16.75</v>
      </c>
      <c r="AD76">
        <v>19.12</v>
      </c>
      <c r="AE76">
        <v>23</v>
      </c>
      <c r="AF76">
        <v>25.05</v>
      </c>
      <c r="AG76">
        <v>26.87</v>
      </c>
      <c r="AH76">
        <v>29.8</v>
      </c>
      <c r="AI76">
        <v>32.4</v>
      </c>
      <c r="AJ76">
        <v>36.57</v>
      </c>
      <c r="AK76">
        <v>40.880000000000003</v>
      </c>
      <c r="AL76">
        <v>42.68</v>
      </c>
    </row>
    <row r="77" spans="26:38">
      <c r="Z77">
        <v>8.17</v>
      </c>
      <c r="AA77">
        <v>4.21</v>
      </c>
      <c r="AB77">
        <v>11.66</v>
      </c>
      <c r="AC77">
        <v>16.57</v>
      </c>
      <c r="AD77">
        <v>18.93</v>
      </c>
      <c r="AE77">
        <v>22.88</v>
      </c>
      <c r="AF77">
        <v>24.97</v>
      </c>
      <c r="AG77">
        <v>26.78</v>
      </c>
      <c r="AH77">
        <v>29.69</v>
      </c>
      <c r="AI77">
        <v>32.28</v>
      </c>
      <c r="AJ77">
        <v>36.47</v>
      </c>
      <c r="AK77">
        <v>40.82</v>
      </c>
      <c r="AL77">
        <v>42.61</v>
      </c>
    </row>
    <row r="78" spans="26:38">
      <c r="Z78">
        <v>8.25</v>
      </c>
      <c r="AA78">
        <v>4.09</v>
      </c>
      <c r="AB78">
        <v>11.5</v>
      </c>
      <c r="AC78">
        <v>16.38</v>
      </c>
      <c r="AD78">
        <v>18.72</v>
      </c>
      <c r="AE78">
        <v>22.75</v>
      </c>
      <c r="AF78">
        <v>24.88</v>
      </c>
      <c r="AG78">
        <v>26.68</v>
      </c>
      <c r="AH78">
        <v>29.57</v>
      </c>
      <c r="AI78">
        <v>32.15</v>
      </c>
      <c r="AJ78">
        <v>36.36</v>
      </c>
      <c r="AK78">
        <v>40.76</v>
      </c>
      <c r="AL78">
        <v>42.53</v>
      </c>
    </row>
    <row r="79" spans="26:38">
      <c r="Z79">
        <v>8.33</v>
      </c>
      <c r="AA79">
        <v>3.97</v>
      </c>
      <c r="AB79">
        <v>11.33</v>
      </c>
      <c r="AC79">
        <v>16.190000000000001</v>
      </c>
      <c r="AD79">
        <v>18.52</v>
      </c>
      <c r="AE79">
        <v>22.62</v>
      </c>
      <c r="AF79">
        <v>24.79</v>
      </c>
      <c r="AG79">
        <v>26.57</v>
      </c>
      <c r="AH79">
        <v>29.45</v>
      </c>
      <c r="AI79">
        <v>32.03</v>
      </c>
      <c r="AJ79">
        <v>36.25</v>
      </c>
      <c r="AK79">
        <v>40.69</v>
      </c>
      <c r="AL79">
        <v>42.45</v>
      </c>
    </row>
    <row r="80" spans="26:38">
      <c r="Z80">
        <v>8.42</v>
      </c>
      <c r="AA80">
        <v>3.85</v>
      </c>
      <c r="AB80">
        <v>11.16</v>
      </c>
      <c r="AC80">
        <v>15.99</v>
      </c>
      <c r="AD80">
        <v>18.309999999999999</v>
      </c>
      <c r="AE80">
        <v>22.49</v>
      </c>
      <c r="AF80">
        <v>24.69</v>
      </c>
      <c r="AG80">
        <v>26.47</v>
      </c>
      <c r="AH80">
        <v>29.33</v>
      </c>
      <c r="AI80">
        <v>31.89</v>
      </c>
      <c r="AJ80">
        <v>36.130000000000003</v>
      </c>
      <c r="AK80">
        <v>40.61</v>
      </c>
      <c r="AL80">
        <v>42.37</v>
      </c>
    </row>
    <row r="81" spans="26:38">
      <c r="Z81">
        <v>8.5</v>
      </c>
      <c r="AA81">
        <v>3.72</v>
      </c>
      <c r="AB81">
        <v>10.99</v>
      </c>
      <c r="AC81">
        <v>15.8</v>
      </c>
      <c r="AD81">
        <v>18.09</v>
      </c>
      <c r="AE81">
        <v>22.35</v>
      </c>
      <c r="AF81">
        <v>24.59</v>
      </c>
      <c r="AG81">
        <v>26.36</v>
      </c>
      <c r="AH81">
        <v>29.2</v>
      </c>
      <c r="AI81">
        <v>31.76</v>
      </c>
      <c r="AJ81">
        <v>36.01</v>
      </c>
      <c r="AK81">
        <v>40.53</v>
      </c>
      <c r="AL81">
        <v>42.28</v>
      </c>
    </row>
    <row r="82" spans="26:38">
      <c r="Z82">
        <v>8.58</v>
      </c>
      <c r="AA82">
        <v>3.6</v>
      </c>
      <c r="AB82">
        <v>10.82</v>
      </c>
      <c r="AC82">
        <v>15.59</v>
      </c>
      <c r="AD82">
        <v>17.88</v>
      </c>
      <c r="AE82">
        <v>22.21</v>
      </c>
      <c r="AF82">
        <v>24.49</v>
      </c>
      <c r="AG82">
        <v>26.24</v>
      </c>
      <c r="AH82">
        <v>29.07</v>
      </c>
      <c r="AI82">
        <v>31.61</v>
      </c>
      <c r="AJ82">
        <v>35.880000000000003</v>
      </c>
      <c r="AK82">
        <v>40.450000000000003</v>
      </c>
      <c r="AL82">
        <v>42.18</v>
      </c>
    </row>
    <row r="83" spans="26:38">
      <c r="Z83">
        <v>8.67</v>
      </c>
      <c r="AA83">
        <v>3.48</v>
      </c>
      <c r="AB83">
        <v>10.64</v>
      </c>
      <c r="AC83">
        <v>15.39</v>
      </c>
      <c r="AD83">
        <v>17.649999999999999</v>
      </c>
      <c r="AE83">
        <v>22.07</v>
      </c>
      <c r="AF83">
        <v>24.39</v>
      </c>
      <c r="AG83">
        <v>26.13</v>
      </c>
      <c r="AH83">
        <v>28.93</v>
      </c>
      <c r="AI83">
        <v>31.47</v>
      </c>
      <c r="AJ83">
        <v>35.75</v>
      </c>
      <c r="AK83">
        <v>40.36</v>
      </c>
      <c r="AL83">
        <v>42.08</v>
      </c>
    </row>
    <row r="84" spans="26:38">
      <c r="Z84">
        <v>8.75</v>
      </c>
      <c r="AA84">
        <v>3.36</v>
      </c>
      <c r="AB84">
        <v>10.46</v>
      </c>
      <c r="AC84">
        <v>15.18</v>
      </c>
      <c r="AD84">
        <v>17.43</v>
      </c>
      <c r="AE84">
        <v>21.92</v>
      </c>
      <c r="AF84">
        <v>24.28</v>
      </c>
      <c r="AG84">
        <v>26.01</v>
      </c>
      <c r="AH84">
        <v>28.79</v>
      </c>
      <c r="AI84">
        <v>31.32</v>
      </c>
      <c r="AJ84">
        <v>35.61</v>
      </c>
      <c r="AK84">
        <v>40.270000000000003</v>
      </c>
      <c r="AL84">
        <v>41.97</v>
      </c>
    </row>
    <row r="85" spans="26:38">
      <c r="Z85">
        <v>8.83</v>
      </c>
      <c r="AA85">
        <v>3.24</v>
      </c>
      <c r="AB85">
        <v>10.28</v>
      </c>
      <c r="AC85">
        <v>14.97</v>
      </c>
      <c r="AD85">
        <v>17.2</v>
      </c>
      <c r="AE85">
        <v>21.77</v>
      </c>
      <c r="AF85">
        <v>24.17</v>
      </c>
      <c r="AG85">
        <v>25.88</v>
      </c>
      <c r="AH85">
        <v>28.64</v>
      </c>
      <c r="AI85">
        <v>31.16</v>
      </c>
      <c r="AJ85">
        <v>35.47</v>
      </c>
      <c r="AK85">
        <v>40.17</v>
      </c>
      <c r="AL85">
        <v>41.86</v>
      </c>
    </row>
    <row r="86" spans="26:38">
      <c r="Z86">
        <v>8.92</v>
      </c>
      <c r="AA86">
        <v>3.11</v>
      </c>
      <c r="AB86">
        <v>10.1</v>
      </c>
      <c r="AC86">
        <v>14.75</v>
      </c>
      <c r="AD86">
        <v>16.96</v>
      </c>
      <c r="AE86">
        <v>21.61</v>
      </c>
      <c r="AF86">
        <v>24.06</v>
      </c>
      <c r="AG86">
        <v>25.76</v>
      </c>
      <c r="AH86">
        <v>28.5</v>
      </c>
      <c r="AI86">
        <v>31</v>
      </c>
      <c r="AJ86">
        <v>35.32</v>
      </c>
      <c r="AK86">
        <v>40.06</v>
      </c>
      <c r="AL86">
        <v>41.74</v>
      </c>
    </row>
    <row r="87" spans="26:38">
      <c r="Z87">
        <v>9</v>
      </c>
      <c r="AA87">
        <v>2.99</v>
      </c>
      <c r="AB87">
        <v>9.91</v>
      </c>
      <c r="AC87">
        <v>14.53</v>
      </c>
      <c r="AD87">
        <v>16.72</v>
      </c>
      <c r="AE87">
        <v>21.45</v>
      </c>
      <c r="AF87">
        <v>23.94</v>
      </c>
      <c r="AG87">
        <v>25.63</v>
      </c>
      <c r="AH87">
        <v>28.34</v>
      </c>
      <c r="AI87">
        <v>30.84</v>
      </c>
      <c r="AJ87">
        <v>35.17</v>
      </c>
      <c r="AK87">
        <v>39.950000000000003</v>
      </c>
      <c r="AL87">
        <v>41.61</v>
      </c>
    </row>
    <row r="88" spans="26:38">
      <c r="Z88">
        <v>9.08</v>
      </c>
      <c r="AA88">
        <v>2.87</v>
      </c>
      <c r="AB88">
        <v>9.73</v>
      </c>
      <c r="AC88">
        <v>14.3</v>
      </c>
      <c r="AD88">
        <v>16.48</v>
      </c>
      <c r="AE88">
        <v>21.29</v>
      </c>
      <c r="AF88">
        <v>23.83</v>
      </c>
      <c r="AG88">
        <v>25.49</v>
      </c>
      <c r="AH88">
        <v>28.19</v>
      </c>
      <c r="AI88">
        <v>30.67</v>
      </c>
      <c r="AJ88">
        <v>35.01</v>
      </c>
      <c r="AK88">
        <v>39.840000000000003</v>
      </c>
      <c r="AL88">
        <v>41.48</v>
      </c>
    </row>
    <row r="89" spans="26:38">
      <c r="Z89">
        <v>9.17</v>
      </c>
      <c r="AA89">
        <v>2.75</v>
      </c>
      <c r="AB89">
        <v>9.5399999999999991</v>
      </c>
      <c r="AC89">
        <v>14.08</v>
      </c>
      <c r="AD89">
        <v>16.23</v>
      </c>
      <c r="AE89">
        <v>21.13</v>
      </c>
      <c r="AF89">
        <v>23.7</v>
      </c>
      <c r="AG89">
        <v>25.35</v>
      </c>
      <c r="AH89">
        <v>28.02</v>
      </c>
      <c r="AI89">
        <v>30.5</v>
      </c>
      <c r="AJ89">
        <v>34.85</v>
      </c>
      <c r="AK89">
        <v>39.72</v>
      </c>
      <c r="AL89">
        <v>41.35</v>
      </c>
    </row>
    <row r="90" spans="26:38">
      <c r="Z90">
        <v>9.25</v>
      </c>
      <c r="AA90">
        <v>2.62</v>
      </c>
      <c r="AB90">
        <v>9.34</v>
      </c>
      <c r="AC90">
        <v>13.85</v>
      </c>
      <c r="AD90">
        <v>15.97</v>
      </c>
      <c r="AE90">
        <v>20.96</v>
      </c>
      <c r="AF90">
        <v>23.58</v>
      </c>
      <c r="AG90">
        <v>25.21</v>
      </c>
      <c r="AH90">
        <v>27.86</v>
      </c>
      <c r="AI90">
        <v>30.32</v>
      </c>
      <c r="AJ90">
        <v>34.68</v>
      </c>
      <c r="AK90">
        <v>39.6</v>
      </c>
      <c r="AL90">
        <v>41.21</v>
      </c>
    </row>
    <row r="91" spans="26:38">
      <c r="Z91">
        <v>9.33</v>
      </c>
      <c r="AA91">
        <v>2.5</v>
      </c>
      <c r="AB91">
        <v>9.15</v>
      </c>
      <c r="AC91">
        <v>13.61</v>
      </c>
      <c r="AD91">
        <v>15.72</v>
      </c>
      <c r="AE91">
        <v>20.79</v>
      </c>
      <c r="AF91">
        <v>23.45</v>
      </c>
      <c r="AG91">
        <v>25.07</v>
      </c>
      <c r="AH91">
        <v>27.69</v>
      </c>
      <c r="AI91">
        <v>30.14</v>
      </c>
      <c r="AJ91">
        <v>34.51</v>
      </c>
      <c r="AK91">
        <v>39.47</v>
      </c>
      <c r="AL91">
        <v>41.06</v>
      </c>
    </row>
    <row r="92" spans="26:38">
      <c r="Z92">
        <v>9.42</v>
      </c>
      <c r="AA92">
        <v>2.38</v>
      </c>
      <c r="AB92">
        <v>8.9499999999999993</v>
      </c>
      <c r="AC92">
        <v>13.37</v>
      </c>
      <c r="AD92">
        <v>15.46</v>
      </c>
      <c r="AE92">
        <v>20.61</v>
      </c>
      <c r="AF92">
        <v>23.32</v>
      </c>
      <c r="AG92">
        <v>24.92</v>
      </c>
      <c r="AH92">
        <v>27.52</v>
      </c>
      <c r="AI92">
        <v>29.95</v>
      </c>
      <c r="AJ92">
        <v>34.33</v>
      </c>
      <c r="AK92">
        <v>39.33</v>
      </c>
      <c r="AL92">
        <v>40.909999999999997</v>
      </c>
    </row>
    <row r="93" spans="26:38">
      <c r="Z93">
        <v>9.5</v>
      </c>
      <c r="AA93">
        <v>2.2599999999999998</v>
      </c>
      <c r="AB93">
        <v>8.76</v>
      </c>
      <c r="AC93">
        <v>13.13</v>
      </c>
      <c r="AD93">
        <v>15.19</v>
      </c>
      <c r="AE93">
        <v>20.43</v>
      </c>
      <c r="AF93">
        <v>23.19</v>
      </c>
      <c r="AG93">
        <v>24.77</v>
      </c>
      <c r="AH93">
        <v>27.34</v>
      </c>
      <c r="AI93">
        <v>29.76</v>
      </c>
      <c r="AJ93">
        <v>34.15</v>
      </c>
      <c r="AK93">
        <v>39.200000000000003</v>
      </c>
      <c r="AL93">
        <v>40.75</v>
      </c>
    </row>
    <row r="94" spans="26:38">
      <c r="Z94">
        <v>9.58</v>
      </c>
      <c r="AA94">
        <v>2.13</v>
      </c>
      <c r="AB94">
        <v>8.56</v>
      </c>
      <c r="AC94">
        <v>12.89</v>
      </c>
      <c r="AD94">
        <v>14.92</v>
      </c>
      <c r="AE94">
        <v>20.25</v>
      </c>
      <c r="AF94">
        <v>23.06</v>
      </c>
      <c r="AG94">
        <v>24.62</v>
      </c>
      <c r="AH94">
        <v>27.16</v>
      </c>
      <c r="AI94">
        <v>29.56</v>
      </c>
      <c r="AJ94">
        <v>33.96</v>
      </c>
      <c r="AK94">
        <v>39.049999999999997</v>
      </c>
      <c r="AL94">
        <v>40.590000000000003</v>
      </c>
    </row>
    <row r="95" spans="26:38">
      <c r="Z95">
        <v>9.67</v>
      </c>
      <c r="AA95">
        <v>2.0099999999999998</v>
      </c>
      <c r="AB95">
        <v>8.35</v>
      </c>
      <c r="AC95">
        <v>12.64</v>
      </c>
      <c r="AD95">
        <v>14.65</v>
      </c>
      <c r="AE95">
        <v>20.059999999999999</v>
      </c>
      <c r="AF95">
        <v>22.92</v>
      </c>
      <c r="AG95">
        <v>24.46</v>
      </c>
      <c r="AH95">
        <v>26.97</v>
      </c>
      <c r="AI95">
        <v>29.36</v>
      </c>
      <c r="AJ95">
        <v>33.770000000000003</v>
      </c>
      <c r="AK95">
        <v>38.9</v>
      </c>
      <c r="AL95">
        <v>40.42</v>
      </c>
    </row>
    <row r="96" spans="26:38">
      <c r="Z96">
        <v>9.75</v>
      </c>
      <c r="AA96">
        <v>1.89</v>
      </c>
      <c r="AB96">
        <v>8.15</v>
      </c>
      <c r="AC96">
        <v>12.39</v>
      </c>
      <c r="AD96">
        <v>14.37</v>
      </c>
      <c r="AE96">
        <v>19.87</v>
      </c>
      <c r="AF96">
        <v>22.78</v>
      </c>
      <c r="AG96">
        <v>24.3</v>
      </c>
      <c r="AH96">
        <v>26.78</v>
      </c>
      <c r="AI96">
        <v>29.16</v>
      </c>
      <c r="AJ96">
        <v>33.57</v>
      </c>
      <c r="AK96">
        <v>38.75</v>
      </c>
      <c r="AL96">
        <v>40.25</v>
      </c>
    </row>
    <row r="97" spans="26:38">
      <c r="Z97">
        <v>9.83</v>
      </c>
      <c r="AA97">
        <v>1.77</v>
      </c>
      <c r="AB97">
        <v>7.94</v>
      </c>
      <c r="AC97">
        <v>12.13</v>
      </c>
      <c r="AD97">
        <v>14.09</v>
      </c>
      <c r="AE97">
        <v>19.670000000000002</v>
      </c>
      <c r="AF97">
        <v>22.63</v>
      </c>
      <c r="AG97">
        <v>24.13</v>
      </c>
      <c r="AH97">
        <v>26.59</v>
      </c>
      <c r="AI97">
        <v>28.95</v>
      </c>
      <c r="AJ97">
        <v>33.369999999999997</v>
      </c>
      <c r="AK97">
        <v>38.590000000000003</v>
      </c>
      <c r="AL97">
        <v>40.07</v>
      </c>
    </row>
    <row r="98" spans="26:38">
      <c r="Z98">
        <v>9.92</v>
      </c>
      <c r="AA98">
        <v>1.64</v>
      </c>
      <c r="AB98">
        <v>7.73</v>
      </c>
      <c r="AC98">
        <v>11.87</v>
      </c>
      <c r="AD98">
        <v>13.8</v>
      </c>
      <c r="AE98">
        <v>19.48</v>
      </c>
      <c r="AF98">
        <v>22.49</v>
      </c>
      <c r="AG98">
        <v>23.96</v>
      </c>
      <c r="AH98">
        <v>26.39</v>
      </c>
      <c r="AI98">
        <v>28.73</v>
      </c>
      <c r="AJ98">
        <v>33.159999999999997</v>
      </c>
      <c r="AK98">
        <v>38.43</v>
      </c>
      <c r="AL98">
        <v>39.880000000000003</v>
      </c>
    </row>
    <row r="99" spans="26:38">
      <c r="Z99">
        <v>10</v>
      </c>
      <c r="AA99">
        <v>1.52</v>
      </c>
      <c r="AB99">
        <v>7.52</v>
      </c>
      <c r="AC99">
        <v>11.61</v>
      </c>
      <c r="AD99">
        <v>13.51</v>
      </c>
      <c r="AE99">
        <v>19.28</v>
      </c>
      <c r="AF99">
        <v>22.34</v>
      </c>
      <c r="AG99">
        <v>23.79</v>
      </c>
      <c r="AH99">
        <v>26.19</v>
      </c>
      <c r="AI99">
        <v>28.51</v>
      </c>
      <c r="AJ99">
        <v>32.950000000000003</v>
      </c>
      <c r="AK99">
        <v>38.26</v>
      </c>
      <c r="AL99">
        <v>39.69</v>
      </c>
    </row>
    <row r="100" spans="26:38">
      <c r="Z100">
        <v>10.08</v>
      </c>
      <c r="AA100">
        <v>1.4</v>
      </c>
      <c r="AB100">
        <v>7.3</v>
      </c>
      <c r="AC100">
        <v>11.34</v>
      </c>
      <c r="AD100">
        <v>13.21</v>
      </c>
      <c r="AE100">
        <v>19.07</v>
      </c>
      <c r="AF100">
        <v>22.19</v>
      </c>
      <c r="AG100">
        <v>23.62</v>
      </c>
      <c r="AH100">
        <v>25.98</v>
      </c>
      <c r="AI100">
        <v>28.29</v>
      </c>
      <c r="AJ100">
        <v>32.729999999999997</v>
      </c>
      <c r="AK100">
        <v>38.08</v>
      </c>
      <c r="AL100">
        <v>39.5</v>
      </c>
    </row>
    <row r="101" spans="26:38">
      <c r="Z101">
        <v>10.17</v>
      </c>
      <c r="AA101">
        <v>1.28</v>
      </c>
      <c r="AB101">
        <v>7.09</v>
      </c>
      <c r="AC101">
        <v>11.07</v>
      </c>
      <c r="AD101">
        <v>12.91</v>
      </c>
      <c r="AE101">
        <v>18.86</v>
      </c>
      <c r="AF101">
        <v>22.03</v>
      </c>
      <c r="AG101">
        <v>23.44</v>
      </c>
      <c r="AH101">
        <v>25.77</v>
      </c>
      <c r="AI101">
        <v>28.06</v>
      </c>
      <c r="AJ101">
        <v>32.51</v>
      </c>
      <c r="AK101">
        <v>37.9</v>
      </c>
      <c r="AL101">
        <v>39.299999999999997</v>
      </c>
    </row>
    <row r="102" spans="26:38">
      <c r="Z102">
        <v>10.25</v>
      </c>
      <c r="AA102">
        <v>1.1499999999999999</v>
      </c>
      <c r="AB102">
        <v>6.87</v>
      </c>
      <c r="AC102">
        <v>10.8</v>
      </c>
      <c r="AD102">
        <v>12.61</v>
      </c>
      <c r="AE102">
        <v>18.649999999999999</v>
      </c>
      <c r="AF102">
        <v>21.87</v>
      </c>
      <c r="AG102">
        <v>23.26</v>
      </c>
      <c r="AH102">
        <v>25.56</v>
      </c>
      <c r="AI102">
        <v>27.83</v>
      </c>
      <c r="AJ102">
        <v>32.28</v>
      </c>
      <c r="AK102">
        <v>37.72</v>
      </c>
      <c r="AL102">
        <v>39.090000000000003</v>
      </c>
    </row>
    <row r="103" spans="26:38">
      <c r="Z103">
        <v>10.33</v>
      </c>
      <c r="AA103">
        <v>1.03</v>
      </c>
      <c r="AB103">
        <v>6.65</v>
      </c>
      <c r="AC103">
        <v>10.52</v>
      </c>
      <c r="AD103">
        <v>12.3</v>
      </c>
      <c r="AE103">
        <v>18.440000000000001</v>
      </c>
      <c r="AF103">
        <v>21.71</v>
      </c>
      <c r="AG103">
        <v>23.07</v>
      </c>
      <c r="AH103">
        <v>25.34</v>
      </c>
      <c r="AI103">
        <v>27.59</v>
      </c>
      <c r="AJ103">
        <v>32.049999999999997</v>
      </c>
      <c r="AK103">
        <v>37.53</v>
      </c>
      <c r="AL103">
        <v>38.880000000000003</v>
      </c>
    </row>
    <row r="104" spans="26:38">
      <c r="Z104">
        <v>10.42</v>
      </c>
      <c r="AA104">
        <v>0.91</v>
      </c>
      <c r="AB104">
        <v>6.43</v>
      </c>
      <c r="AC104">
        <v>10.24</v>
      </c>
      <c r="AD104">
        <v>11.99</v>
      </c>
      <c r="AE104">
        <v>18.22</v>
      </c>
      <c r="AF104">
        <v>21.55</v>
      </c>
      <c r="AG104">
        <v>22.89</v>
      </c>
      <c r="AH104">
        <v>25.12</v>
      </c>
      <c r="AI104">
        <v>27.35</v>
      </c>
      <c r="AJ104">
        <v>31.81</v>
      </c>
      <c r="AK104">
        <v>37.340000000000003</v>
      </c>
      <c r="AL104">
        <v>38.659999999999997</v>
      </c>
    </row>
    <row r="105" spans="26:38">
      <c r="Z105">
        <v>10.5</v>
      </c>
      <c r="AA105">
        <v>0.78</v>
      </c>
      <c r="AB105">
        <v>6.2</v>
      </c>
      <c r="AC105">
        <v>9.9600000000000009</v>
      </c>
      <c r="AD105">
        <v>11.67</v>
      </c>
      <c r="AE105">
        <v>17.989999999999998</v>
      </c>
      <c r="AF105">
        <v>21.38</v>
      </c>
      <c r="AG105">
        <v>22.69</v>
      </c>
      <c r="AH105">
        <v>24.89</v>
      </c>
      <c r="AI105">
        <v>27.1</v>
      </c>
      <c r="AJ105">
        <v>31.56</v>
      </c>
      <c r="AK105">
        <v>37.14</v>
      </c>
      <c r="AL105">
        <v>38.43</v>
      </c>
    </row>
    <row r="106" spans="26:38">
      <c r="Z106">
        <v>10.58</v>
      </c>
      <c r="AA106">
        <v>0.66</v>
      </c>
      <c r="AB106">
        <v>5.97</v>
      </c>
      <c r="AC106">
        <v>9.67</v>
      </c>
      <c r="AD106">
        <v>11.35</v>
      </c>
      <c r="AE106">
        <v>17.77</v>
      </c>
      <c r="AF106">
        <v>21.21</v>
      </c>
      <c r="AG106">
        <v>22.5</v>
      </c>
      <c r="AH106">
        <v>24.66</v>
      </c>
      <c r="AI106">
        <v>26.85</v>
      </c>
      <c r="AJ106">
        <v>31.32</v>
      </c>
      <c r="AK106">
        <v>36.94</v>
      </c>
      <c r="AL106">
        <v>38.21</v>
      </c>
    </row>
    <row r="107" spans="26:38">
      <c r="Z107">
        <v>10.67</v>
      </c>
      <c r="AA107">
        <v>0.54</v>
      </c>
      <c r="AB107">
        <v>5.74</v>
      </c>
      <c r="AC107">
        <v>9.3800000000000008</v>
      </c>
      <c r="AD107">
        <v>11.02</v>
      </c>
      <c r="AE107">
        <v>17.54</v>
      </c>
      <c r="AF107">
        <v>21.04</v>
      </c>
      <c r="AG107">
        <v>22.3</v>
      </c>
      <c r="AH107">
        <v>24.43</v>
      </c>
      <c r="AI107">
        <v>26.6</v>
      </c>
      <c r="AJ107">
        <v>31.06</v>
      </c>
      <c r="AK107">
        <v>36.729999999999997</v>
      </c>
      <c r="AL107">
        <v>37.97</v>
      </c>
    </row>
    <row r="108" spans="26:38">
      <c r="Z108">
        <v>10.75</v>
      </c>
      <c r="AA108">
        <v>0.42</v>
      </c>
      <c r="AB108">
        <v>5.51</v>
      </c>
      <c r="AC108">
        <v>9.08</v>
      </c>
      <c r="AD108">
        <v>10.69</v>
      </c>
      <c r="AE108">
        <v>17.309999999999999</v>
      </c>
      <c r="AF108">
        <v>20.86</v>
      </c>
      <c r="AG108">
        <v>22.1</v>
      </c>
      <c r="AH108">
        <v>24.19</v>
      </c>
      <c r="AI108">
        <v>26.34</v>
      </c>
      <c r="AJ108">
        <v>30.81</v>
      </c>
      <c r="AK108">
        <v>36.51</v>
      </c>
      <c r="AL108">
        <v>37.729999999999997</v>
      </c>
    </row>
    <row r="109" spans="26:38">
      <c r="Z109">
        <v>10.83</v>
      </c>
      <c r="AA109">
        <v>0.28999999999999998</v>
      </c>
      <c r="AB109">
        <v>5.28</v>
      </c>
      <c r="AC109">
        <v>8.7799999999999994</v>
      </c>
      <c r="AD109">
        <v>10.36</v>
      </c>
      <c r="AE109">
        <v>17.07</v>
      </c>
      <c r="AF109">
        <v>20.69</v>
      </c>
      <c r="AG109">
        <v>21.89</v>
      </c>
      <c r="AH109">
        <v>23.95</v>
      </c>
      <c r="AI109">
        <v>26.07</v>
      </c>
      <c r="AJ109">
        <v>30.54</v>
      </c>
      <c r="AK109">
        <v>36.29</v>
      </c>
      <c r="AL109">
        <v>37.49</v>
      </c>
    </row>
    <row r="110" spans="26:38">
      <c r="Z110">
        <v>10.92</v>
      </c>
      <c r="AA110">
        <v>0.17</v>
      </c>
      <c r="AB110">
        <v>5.04</v>
      </c>
      <c r="AC110">
        <v>8.48</v>
      </c>
      <c r="AD110">
        <v>10.02</v>
      </c>
      <c r="AE110">
        <v>16.829999999999998</v>
      </c>
      <c r="AF110">
        <v>20.5</v>
      </c>
      <c r="AG110">
        <v>21.68</v>
      </c>
      <c r="AH110">
        <v>23.7</v>
      </c>
      <c r="AI110">
        <v>25.8</v>
      </c>
      <c r="AJ110">
        <v>30.28</v>
      </c>
      <c r="AK110">
        <v>36.07</v>
      </c>
      <c r="AL110">
        <v>37.229999999999997</v>
      </c>
    </row>
    <row r="111" spans="26:38">
      <c r="Z111">
        <v>11</v>
      </c>
      <c r="AA111">
        <v>0.05</v>
      </c>
      <c r="AB111">
        <v>4.8</v>
      </c>
      <c r="AC111">
        <v>8.17</v>
      </c>
      <c r="AD111">
        <v>9.68</v>
      </c>
      <c r="AE111">
        <v>16.579999999999998</v>
      </c>
      <c r="AF111">
        <v>20.32</v>
      </c>
      <c r="AG111">
        <v>21.47</v>
      </c>
      <c r="AH111">
        <v>23.45</v>
      </c>
      <c r="AI111">
        <v>25.53</v>
      </c>
      <c r="AJ111">
        <v>30</v>
      </c>
      <c r="AK111">
        <v>35.840000000000003</v>
      </c>
      <c r="AL111">
        <v>36.979999999999997</v>
      </c>
    </row>
    <row r="112" spans="26:38">
      <c r="Z112">
        <v>11.08</v>
      </c>
      <c r="AA112">
        <v>0</v>
      </c>
      <c r="AB112">
        <v>4.5599999999999996</v>
      </c>
      <c r="AC112">
        <v>7.86</v>
      </c>
      <c r="AD112">
        <v>9.33</v>
      </c>
      <c r="AE112">
        <v>16.34</v>
      </c>
      <c r="AF112">
        <v>20.13</v>
      </c>
      <c r="AG112">
        <v>21.26</v>
      </c>
      <c r="AH112">
        <v>23.2</v>
      </c>
      <c r="AI112">
        <v>25.25</v>
      </c>
      <c r="AJ112">
        <v>29.73</v>
      </c>
      <c r="AK112">
        <v>35.61</v>
      </c>
      <c r="AL112">
        <v>36.72</v>
      </c>
    </row>
    <row r="113" spans="26:38">
      <c r="Z113">
        <v>11.17</v>
      </c>
      <c r="AA113">
        <v>0</v>
      </c>
      <c r="AB113">
        <v>4.32</v>
      </c>
      <c r="AC113">
        <v>7.55</v>
      </c>
      <c r="AD113">
        <v>8.98</v>
      </c>
      <c r="AE113">
        <v>16.09</v>
      </c>
      <c r="AF113">
        <v>19.940000000000001</v>
      </c>
      <c r="AG113">
        <v>21.04</v>
      </c>
      <c r="AH113">
        <v>22.94</v>
      </c>
      <c r="AI113">
        <v>24.97</v>
      </c>
      <c r="AJ113">
        <v>29.44</v>
      </c>
      <c r="AK113">
        <v>35.369999999999997</v>
      </c>
      <c r="AL113">
        <v>36.450000000000003</v>
      </c>
    </row>
    <row r="114" spans="26:38">
      <c r="Z114">
        <v>11.25</v>
      </c>
      <c r="AA114">
        <v>0</v>
      </c>
      <c r="AB114">
        <v>4.07</v>
      </c>
      <c r="AC114">
        <v>7.23</v>
      </c>
      <c r="AD114">
        <v>8.6300000000000008</v>
      </c>
      <c r="AE114">
        <v>15.83</v>
      </c>
      <c r="AF114">
        <v>19.75</v>
      </c>
      <c r="AG114">
        <v>20.81</v>
      </c>
      <c r="AH114">
        <v>22.68</v>
      </c>
      <c r="AI114">
        <v>24.68</v>
      </c>
      <c r="AJ114">
        <v>29.15</v>
      </c>
      <c r="AK114">
        <v>35.130000000000003</v>
      </c>
      <c r="AL114">
        <v>36.17</v>
      </c>
    </row>
    <row r="115" spans="26:38">
      <c r="Z115">
        <v>11.33</v>
      </c>
      <c r="AA115">
        <v>0</v>
      </c>
      <c r="AB115">
        <v>3.82</v>
      </c>
      <c r="AC115">
        <v>6.91</v>
      </c>
      <c r="AD115">
        <v>8.27</v>
      </c>
      <c r="AE115">
        <v>15.57</v>
      </c>
      <c r="AF115">
        <v>19.559999999999999</v>
      </c>
      <c r="AG115">
        <v>20.59</v>
      </c>
      <c r="AH115">
        <v>22.41</v>
      </c>
      <c r="AI115">
        <v>24.39</v>
      </c>
      <c r="AJ115">
        <v>28.86</v>
      </c>
      <c r="AK115">
        <v>34.880000000000003</v>
      </c>
      <c r="AL115">
        <v>35.9</v>
      </c>
    </row>
    <row r="116" spans="26:38">
      <c r="Z116">
        <v>11.42</v>
      </c>
      <c r="AA116">
        <v>0</v>
      </c>
      <c r="AB116">
        <v>3.57</v>
      </c>
      <c r="AC116">
        <v>6.59</v>
      </c>
      <c r="AD116">
        <v>7.9</v>
      </c>
      <c r="AE116">
        <v>15.31</v>
      </c>
      <c r="AF116">
        <v>19.36</v>
      </c>
      <c r="AG116">
        <v>20.36</v>
      </c>
      <c r="AH116">
        <v>22.14</v>
      </c>
      <c r="AI116">
        <v>24.1</v>
      </c>
      <c r="AJ116">
        <v>28.56</v>
      </c>
      <c r="AK116">
        <v>34.619999999999997</v>
      </c>
      <c r="AL116">
        <v>35.61</v>
      </c>
    </row>
    <row r="117" spans="26:38">
      <c r="Z117">
        <v>11.5</v>
      </c>
      <c r="AA117">
        <v>0</v>
      </c>
      <c r="AB117">
        <v>3.32</v>
      </c>
      <c r="AC117">
        <v>6.26</v>
      </c>
      <c r="AD117">
        <v>7.53</v>
      </c>
      <c r="AE117">
        <v>15.05</v>
      </c>
      <c r="AF117">
        <v>19.16</v>
      </c>
      <c r="AG117">
        <v>20.13</v>
      </c>
      <c r="AH117">
        <v>21.86</v>
      </c>
      <c r="AI117">
        <v>23.8</v>
      </c>
      <c r="AJ117">
        <v>28.26</v>
      </c>
      <c r="AK117">
        <v>34.36</v>
      </c>
      <c r="AL117">
        <v>35.32</v>
      </c>
    </row>
    <row r="118" spans="26:38">
      <c r="Z118">
        <v>11.58</v>
      </c>
      <c r="AA118">
        <v>0</v>
      </c>
      <c r="AB118">
        <v>3.07</v>
      </c>
      <c r="AC118">
        <v>5.93</v>
      </c>
      <c r="AD118">
        <v>7.16</v>
      </c>
      <c r="AE118">
        <v>14.78</v>
      </c>
      <c r="AF118">
        <v>18.95</v>
      </c>
      <c r="AG118">
        <v>19.89</v>
      </c>
      <c r="AH118">
        <v>21.59</v>
      </c>
      <c r="AI118">
        <v>23.49</v>
      </c>
      <c r="AJ118">
        <v>27.95</v>
      </c>
      <c r="AK118">
        <v>34.1</v>
      </c>
      <c r="AL118">
        <v>35.03</v>
      </c>
    </row>
    <row r="119" spans="26:38">
      <c r="Z119">
        <v>11.67</v>
      </c>
      <c r="AA119">
        <v>0</v>
      </c>
      <c r="AB119">
        <v>2.81</v>
      </c>
      <c r="AC119">
        <v>5.6</v>
      </c>
      <c r="AD119">
        <v>6.79</v>
      </c>
      <c r="AE119">
        <v>14.51</v>
      </c>
      <c r="AF119">
        <v>18.75</v>
      </c>
      <c r="AG119">
        <v>19.649999999999999</v>
      </c>
      <c r="AH119">
        <v>21.3</v>
      </c>
      <c r="AI119">
        <v>23.18</v>
      </c>
      <c r="AJ119">
        <v>27.64</v>
      </c>
      <c r="AK119">
        <v>33.83</v>
      </c>
      <c r="AL119">
        <v>34.729999999999997</v>
      </c>
    </row>
    <row r="120" spans="26:38">
      <c r="Z120">
        <v>11.75</v>
      </c>
      <c r="AA120">
        <v>0</v>
      </c>
      <c r="AB120">
        <v>2.5499999999999998</v>
      </c>
      <c r="AC120">
        <v>5.26</v>
      </c>
      <c r="AD120">
        <v>6.4</v>
      </c>
      <c r="AE120">
        <v>14.23</v>
      </c>
      <c r="AF120">
        <v>18.54</v>
      </c>
      <c r="AG120">
        <v>19.41</v>
      </c>
      <c r="AH120">
        <v>21.02</v>
      </c>
      <c r="AI120">
        <v>22.87</v>
      </c>
      <c r="AJ120">
        <v>27.32</v>
      </c>
      <c r="AK120">
        <v>33.56</v>
      </c>
      <c r="AL120">
        <v>34.42</v>
      </c>
    </row>
    <row r="121" spans="26:38">
      <c r="Z121">
        <v>11.83</v>
      </c>
      <c r="AA121">
        <v>0</v>
      </c>
      <c r="AB121">
        <v>2.29</v>
      </c>
      <c r="AC121">
        <v>4.92</v>
      </c>
      <c r="AD121">
        <v>6.02</v>
      </c>
      <c r="AE121">
        <v>13.95</v>
      </c>
      <c r="AF121">
        <v>18.32</v>
      </c>
      <c r="AG121">
        <v>19.16</v>
      </c>
      <c r="AH121">
        <v>20.72</v>
      </c>
      <c r="AI121">
        <v>22.55</v>
      </c>
      <c r="AJ121">
        <v>27</v>
      </c>
      <c r="AK121">
        <v>33.28</v>
      </c>
      <c r="AL121">
        <v>34.11</v>
      </c>
    </row>
    <row r="122" spans="26:38">
      <c r="Z122">
        <v>11.92</v>
      </c>
      <c r="AA122">
        <v>0</v>
      </c>
      <c r="AB122">
        <v>2.0299999999999998</v>
      </c>
      <c r="AC122">
        <v>4.57</v>
      </c>
      <c r="AD122">
        <v>5.63</v>
      </c>
      <c r="AE122">
        <v>13.67</v>
      </c>
      <c r="AF122">
        <v>18.11</v>
      </c>
      <c r="AG122">
        <v>18.91</v>
      </c>
      <c r="AH122">
        <v>20.43</v>
      </c>
      <c r="AI122">
        <v>22.22</v>
      </c>
      <c r="AJ122">
        <v>26.67</v>
      </c>
      <c r="AK122">
        <v>33</v>
      </c>
      <c r="AL122">
        <v>33.79</v>
      </c>
    </row>
    <row r="123" spans="26:38">
      <c r="Z123">
        <v>12</v>
      </c>
      <c r="AA123">
        <v>0</v>
      </c>
      <c r="AB123">
        <v>1.76</v>
      </c>
      <c r="AC123">
        <v>4.22</v>
      </c>
      <c r="AD123">
        <v>5.24</v>
      </c>
      <c r="AE123">
        <v>13.38</v>
      </c>
      <c r="AF123">
        <v>17.89</v>
      </c>
      <c r="AG123">
        <v>18.66</v>
      </c>
      <c r="AH123">
        <v>20.13</v>
      </c>
      <c r="AI123">
        <v>21.9</v>
      </c>
      <c r="AJ123">
        <v>26.34</v>
      </c>
      <c r="AK123">
        <v>32.71</v>
      </c>
      <c r="AL123">
        <v>33.47</v>
      </c>
    </row>
  </sheetData>
  <mergeCells count="1">
    <mergeCell ref="B1:M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9"/>
  <dimension ref="A1:AS123"/>
  <sheetViews>
    <sheetView topLeftCell="AL1" workbookViewId="0">
      <selection activeCell="T3" sqref="T3"/>
    </sheetView>
  </sheetViews>
  <sheetFormatPr baseColWidth="10" defaultColWidth="11" defaultRowHeight="16"/>
  <cols>
    <col min="2" max="22" width="5.1640625" customWidth="1"/>
  </cols>
  <sheetData>
    <row r="1" spans="1:45" ht="17" thickBot="1">
      <c r="A1" s="23" t="s">
        <v>88</v>
      </c>
      <c r="B1" s="330" t="s">
        <v>9</v>
      </c>
      <c r="C1" s="331"/>
      <c r="D1" s="331"/>
      <c r="E1" s="331"/>
      <c r="F1" s="331"/>
      <c r="G1" s="331"/>
      <c r="H1" s="331"/>
      <c r="I1" s="331"/>
      <c r="J1" s="331"/>
      <c r="K1" s="331"/>
      <c r="L1" s="331"/>
      <c r="M1" s="331"/>
      <c r="N1" s="331"/>
      <c r="O1" s="331"/>
      <c r="P1" s="331"/>
      <c r="Q1" s="331"/>
      <c r="R1" s="331"/>
      <c r="S1" s="331"/>
      <c r="T1" s="332"/>
    </row>
    <row r="2" spans="1:45"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5">
        <v>88</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88</v>
      </c>
    </row>
    <row r="3" spans="1:45">
      <c r="A3" s="6" t="s">
        <v>21</v>
      </c>
      <c r="B3" s="26">
        <v>2.4</v>
      </c>
      <c r="C3" s="27">
        <v>3</v>
      </c>
      <c r="D3" s="26">
        <v>3.2</v>
      </c>
      <c r="E3" s="27">
        <v>3.4</v>
      </c>
      <c r="F3" s="26">
        <v>3.5</v>
      </c>
      <c r="G3" s="27">
        <v>3.7</v>
      </c>
      <c r="H3" s="26">
        <v>3.7</v>
      </c>
      <c r="I3" s="27">
        <v>3.8</v>
      </c>
      <c r="J3" s="26">
        <v>3.9</v>
      </c>
      <c r="K3" s="27">
        <v>3.9</v>
      </c>
      <c r="L3" s="26">
        <v>4</v>
      </c>
      <c r="M3" s="27">
        <v>4.0999999999999996</v>
      </c>
      <c r="N3" s="26">
        <v>4.2</v>
      </c>
      <c r="O3" s="27">
        <v>4.3</v>
      </c>
      <c r="P3" s="26">
        <v>4.4000000000000004</v>
      </c>
      <c r="Q3" s="27">
        <v>4.4000000000000004</v>
      </c>
      <c r="R3" s="26">
        <v>4.5999999999999996</v>
      </c>
      <c r="S3" s="27">
        <v>4.7</v>
      </c>
      <c r="T3" s="38">
        <v>5</v>
      </c>
      <c r="U3" t="s">
        <v>20</v>
      </c>
      <c r="V3" t="s">
        <v>20</v>
      </c>
      <c r="Z3">
        <v>2</v>
      </c>
      <c r="AA3">
        <v>2.5</v>
      </c>
      <c r="AB3">
        <v>2.94</v>
      </c>
      <c r="AC3">
        <v>3.26</v>
      </c>
      <c r="AD3">
        <v>3.5</v>
      </c>
      <c r="AE3">
        <v>3.54</v>
      </c>
      <c r="AF3">
        <v>3.73</v>
      </c>
      <c r="AG3">
        <v>3.76</v>
      </c>
      <c r="AH3">
        <v>3.79</v>
      </c>
      <c r="AI3">
        <v>3.99</v>
      </c>
      <c r="AJ3">
        <v>4.01</v>
      </c>
      <c r="AK3">
        <v>4.1100000000000003</v>
      </c>
      <c r="AL3">
        <v>4.21</v>
      </c>
      <c r="AM3">
        <v>4.29</v>
      </c>
      <c r="AN3">
        <v>4.4400000000000004</v>
      </c>
      <c r="AO3">
        <v>4.4800000000000004</v>
      </c>
      <c r="AP3">
        <v>4.54</v>
      </c>
      <c r="AQ3">
        <v>4.7</v>
      </c>
      <c r="AR3">
        <v>4.8</v>
      </c>
      <c r="AS3">
        <v>5</v>
      </c>
    </row>
    <row r="4" spans="1:45">
      <c r="A4" s="6" t="s">
        <v>22</v>
      </c>
      <c r="B4" s="26">
        <v>2.4</v>
      </c>
      <c r="C4" s="27">
        <v>3</v>
      </c>
      <c r="D4" s="26">
        <v>3.2</v>
      </c>
      <c r="E4" s="27">
        <v>3.5</v>
      </c>
      <c r="F4" s="26">
        <v>3.5</v>
      </c>
      <c r="G4" s="27">
        <v>3.7</v>
      </c>
      <c r="H4" s="26">
        <v>3.7</v>
      </c>
      <c r="I4" s="27">
        <v>3.8</v>
      </c>
      <c r="J4" s="26">
        <v>4</v>
      </c>
      <c r="K4" s="27">
        <v>4</v>
      </c>
      <c r="L4" s="26">
        <v>4</v>
      </c>
      <c r="M4" s="27">
        <v>4.0999999999999996</v>
      </c>
      <c r="N4" s="26">
        <v>4.2</v>
      </c>
      <c r="O4" s="27">
        <v>4.3</v>
      </c>
      <c r="P4" s="26">
        <v>4.4000000000000004</v>
      </c>
      <c r="Q4" s="27">
        <v>4.5</v>
      </c>
      <c r="R4" s="26">
        <v>4.5999999999999996</v>
      </c>
      <c r="S4" s="27">
        <v>4.7</v>
      </c>
      <c r="T4" s="38">
        <v>5</v>
      </c>
      <c r="U4" t="s">
        <v>20</v>
      </c>
      <c r="V4" t="s">
        <v>20</v>
      </c>
      <c r="Z4">
        <v>2.08</v>
      </c>
      <c r="AA4">
        <v>2.5</v>
      </c>
      <c r="AB4">
        <v>2.94</v>
      </c>
      <c r="AC4">
        <v>3.26</v>
      </c>
      <c r="AD4">
        <v>3.5</v>
      </c>
      <c r="AE4">
        <v>3.54</v>
      </c>
      <c r="AF4">
        <v>3.73</v>
      </c>
      <c r="AG4">
        <v>3.77</v>
      </c>
      <c r="AH4">
        <v>3.8</v>
      </c>
      <c r="AI4">
        <v>3.99</v>
      </c>
      <c r="AJ4">
        <v>4.01</v>
      </c>
      <c r="AK4">
        <v>4.12</v>
      </c>
      <c r="AL4">
        <v>4.22</v>
      </c>
      <c r="AM4">
        <v>4.29</v>
      </c>
      <c r="AN4">
        <v>4.4400000000000004</v>
      </c>
      <c r="AO4">
        <v>4.4800000000000004</v>
      </c>
      <c r="AP4">
        <v>4.55</v>
      </c>
      <c r="AQ4">
        <v>4.71</v>
      </c>
      <c r="AR4">
        <v>4.8</v>
      </c>
      <c r="AS4">
        <v>5</v>
      </c>
    </row>
    <row r="5" spans="1:45">
      <c r="A5" s="6" t="s">
        <v>23</v>
      </c>
      <c r="B5" s="26">
        <v>2.4</v>
      </c>
      <c r="C5" s="27">
        <v>3</v>
      </c>
      <c r="D5" s="26">
        <v>3.2</v>
      </c>
      <c r="E5" s="27">
        <v>3.5</v>
      </c>
      <c r="F5" s="26">
        <v>3.5</v>
      </c>
      <c r="G5" s="27">
        <v>3.7</v>
      </c>
      <c r="H5" s="26">
        <v>3.7</v>
      </c>
      <c r="I5" s="27">
        <v>3.8</v>
      </c>
      <c r="J5" s="26">
        <v>4</v>
      </c>
      <c r="K5" s="27">
        <v>4</v>
      </c>
      <c r="L5" s="26">
        <v>4.0999999999999996</v>
      </c>
      <c r="M5" s="27">
        <v>4.0999999999999996</v>
      </c>
      <c r="N5" s="26">
        <v>4.2</v>
      </c>
      <c r="O5" s="27">
        <v>4.4000000000000004</v>
      </c>
      <c r="P5" s="26">
        <v>4.4000000000000004</v>
      </c>
      <c r="Q5" s="27">
        <v>4.5</v>
      </c>
      <c r="R5" s="26">
        <v>4.5999999999999996</v>
      </c>
      <c r="S5" s="27">
        <v>4.8</v>
      </c>
      <c r="T5" s="38">
        <v>5</v>
      </c>
      <c r="U5" t="s">
        <v>20</v>
      </c>
      <c r="V5" t="s">
        <v>20</v>
      </c>
      <c r="Z5">
        <v>2.17</v>
      </c>
      <c r="AA5">
        <v>2.5099999999999998</v>
      </c>
      <c r="AB5">
        <v>2.94</v>
      </c>
      <c r="AC5">
        <v>3.26</v>
      </c>
      <c r="AD5">
        <v>3.5</v>
      </c>
      <c r="AE5">
        <v>3.54</v>
      </c>
      <c r="AF5">
        <v>3.73</v>
      </c>
      <c r="AG5">
        <v>3.77</v>
      </c>
      <c r="AH5">
        <v>3.8</v>
      </c>
      <c r="AI5">
        <v>3.99</v>
      </c>
      <c r="AJ5">
        <v>4.01</v>
      </c>
      <c r="AK5">
        <v>4.12</v>
      </c>
      <c r="AL5">
        <v>4.22</v>
      </c>
      <c r="AM5">
        <v>4.3</v>
      </c>
      <c r="AN5">
        <v>4.45</v>
      </c>
      <c r="AO5">
        <v>4.4800000000000004</v>
      </c>
      <c r="AP5">
        <v>4.55</v>
      </c>
      <c r="AQ5">
        <v>4.71</v>
      </c>
      <c r="AR5">
        <v>4.8</v>
      </c>
      <c r="AS5">
        <v>5</v>
      </c>
    </row>
    <row r="6" spans="1:45" ht="17" thickBot="1">
      <c r="A6" s="10" t="s">
        <v>24</v>
      </c>
      <c r="B6" s="29">
        <v>2.5</v>
      </c>
      <c r="C6" s="30">
        <v>3</v>
      </c>
      <c r="D6" s="29">
        <v>3.3</v>
      </c>
      <c r="E6" s="30">
        <v>3.5</v>
      </c>
      <c r="F6" s="29">
        <v>3.5</v>
      </c>
      <c r="G6" s="30">
        <v>3.7</v>
      </c>
      <c r="H6" s="29">
        <v>3.7</v>
      </c>
      <c r="I6" s="30">
        <v>3.8</v>
      </c>
      <c r="J6" s="29">
        <v>4</v>
      </c>
      <c r="K6" s="30">
        <v>4</v>
      </c>
      <c r="L6" s="29">
        <v>4.0999999999999996</v>
      </c>
      <c r="M6" s="30">
        <v>4.2</v>
      </c>
      <c r="N6" s="29">
        <v>4.2</v>
      </c>
      <c r="O6" s="30">
        <v>4.4000000000000004</v>
      </c>
      <c r="P6" s="29">
        <v>4.4000000000000004</v>
      </c>
      <c r="Q6" s="30">
        <v>4.5</v>
      </c>
      <c r="R6" s="29">
        <v>4.7</v>
      </c>
      <c r="S6" s="30">
        <v>4.8</v>
      </c>
      <c r="T6" s="39">
        <v>5</v>
      </c>
      <c r="U6" t="s">
        <v>20</v>
      </c>
      <c r="V6" t="s">
        <v>20</v>
      </c>
      <c r="Z6">
        <v>2.25</v>
      </c>
      <c r="AA6">
        <v>2.5099999999999998</v>
      </c>
      <c r="AB6">
        <v>2.93</v>
      </c>
      <c r="AC6">
        <v>3.26</v>
      </c>
      <c r="AD6">
        <v>3.5</v>
      </c>
      <c r="AE6">
        <v>3.54</v>
      </c>
      <c r="AF6">
        <v>3.74</v>
      </c>
      <c r="AG6">
        <v>3.77</v>
      </c>
      <c r="AH6">
        <v>3.8</v>
      </c>
      <c r="AI6">
        <v>4</v>
      </c>
      <c r="AJ6">
        <v>4.01</v>
      </c>
      <c r="AK6">
        <v>4.12</v>
      </c>
      <c r="AL6">
        <v>4.22</v>
      </c>
      <c r="AM6">
        <v>4.3</v>
      </c>
      <c r="AN6">
        <v>4.45</v>
      </c>
      <c r="AO6">
        <v>4.49</v>
      </c>
      <c r="AP6">
        <v>4.55</v>
      </c>
      <c r="AQ6">
        <v>4.71</v>
      </c>
      <c r="AR6">
        <v>4.8</v>
      </c>
      <c r="AS6">
        <v>5</v>
      </c>
    </row>
    <row r="7" spans="1:45">
      <c r="A7" s="6" t="s">
        <v>25</v>
      </c>
      <c r="B7" s="26">
        <v>2.5</v>
      </c>
      <c r="C7" s="27">
        <v>2.9</v>
      </c>
      <c r="D7" s="26">
        <v>3.3</v>
      </c>
      <c r="E7" s="27">
        <v>3.5</v>
      </c>
      <c r="F7" s="26">
        <v>3.5</v>
      </c>
      <c r="G7" s="27">
        <v>3.7</v>
      </c>
      <c r="H7" s="26">
        <v>3.8</v>
      </c>
      <c r="I7" s="27">
        <v>3.8</v>
      </c>
      <c r="J7" s="26">
        <v>4</v>
      </c>
      <c r="K7" s="27">
        <v>4</v>
      </c>
      <c r="L7" s="26">
        <v>4.0999999999999996</v>
      </c>
      <c r="M7" s="27">
        <v>4.2</v>
      </c>
      <c r="N7" s="26">
        <v>4.3</v>
      </c>
      <c r="O7" s="27">
        <v>4.4000000000000004</v>
      </c>
      <c r="P7" s="26">
        <v>4.5</v>
      </c>
      <c r="Q7" s="27">
        <v>4.5</v>
      </c>
      <c r="R7" s="26">
        <v>4.7</v>
      </c>
      <c r="S7" s="27">
        <v>4.8</v>
      </c>
      <c r="T7" s="38">
        <v>5</v>
      </c>
      <c r="U7" t="s">
        <v>20</v>
      </c>
      <c r="V7" t="s">
        <v>20</v>
      </c>
      <c r="Z7">
        <v>2.33</v>
      </c>
      <c r="AA7">
        <v>2.5099999999999998</v>
      </c>
      <c r="AB7">
        <v>2.93</v>
      </c>
      <c r="AC7">
        <v>3.25</v>
      </c>
      <c r="AD7">
        <v>3.5</v>
      </c>
      <c r="AE7">
        <v>3.54</v>
      </c>
      <c r="AF7">
        <v>3.74</v>
      </c>
      <c r="AG7">
        <v>3.77</v>
      </c>
      <c r="AH7">
        <v>3.8</v>
      </c>
      <c r="AI7">
        <v>4</v>
      </c>
      <c r="AJ7">
        <v>4.01</v>
      </c>
      <c r="AK7">
        <v>4.13</v>
      </c>
      <c r="AL7">
        <v>4.2300000000000004</v>
      </c>
      <c r="AM7">
        <v>4.3</v>
      </c>
      <c r="AN7">
        <v>4.45</v>
      </c>
      <c r="AO7">
        <v>4.49</v>
      </c>
      <c r="AP7">
        <v>4.5599999999999996</v>
      </c>
      <c r="AQ7">
        <v>4.72</v>
      </c>
      <c r="AR7">
        <v>4.8</v>
      </c>
      <c r="AS7">
        <v>5</v>
      </c>
    </row>
    <row r="8" spans="1:45">
      <c r="A8" s="6" t="s">
        <v>22</v>
      </c>
      <c r="B8" s="26">
        <v>2.5</v>
      </c>
      <c r="C8" s="27">
        <v>2.9</v>
      </c>
      <c r="D8" s="26">
        <v>3.3</v>
      </c>
      <c r="E8" s="27">
        <v>3.5</v>
      </c>
      <c r="F8" s="26">
        <v>3.5</v>
      </c>
      <c r="G8" s="27">
        <v>3.7</v>
      </c>
      <c r="H8" s="26">
        <v>3.8</v>
      </c>
      <c r="I8" s="27">
        <v>3.8</v>
      </c>
      <c r="J8" s="26">
        <v>4</v>
      </c>
      <c r="K8" s="27">
        <v>4</v>
      </c>
      <c r="L8" s="26">
        <v>4.0999999999999996</v>
      </c>
      <c r="M8" s="27">
        <v>4.2</v>
      </c>
      <c r="N8" s="26">
        <v>4.3</v>
      </c>
      <c r="O8" s="27">
        <v>4.4000000000000004</v>
      </c>
      <c r="P8" s="26">
        <v>4.5</v>
      </c>
      <c r="Q8" s="27">
        <v>4.5</v>
      </c>
      <c r="R8" s="26">
        <v>4.7</v>
      </c>
      <c r="S8" s="27">
        <v>4.8</v>
      </c>
      <c r="T8" s="38">
        <v>5</v>
      </c>
      <c r="U8" t="s">
        <v>20</v>
      </c>
      <c r="V8" t="s">
        <v>20</v>
      </c>
      <c r="Z8">
        <v>2.42</v>
      </c>
      <c r="AA8">
        <v>2.5099999999999998</v>
      </c>
      <c r="AB8">
        <v>2.93</v>
      </c>
      <c r="AC8">
        <v>3.25</v>
      </c>
      <c r="AD8">
        <v>3.5</v>
      </c>
      <c r="AE8">
        <v>3.55</v>
      </c>
      <c r="AF8">
        <v>3.74</v>
      </c>
      <c r="AG8">
        <v>3.77</v>
      </c>
      <c r="AH8">
        <v>3.8</v>
      </c>
      <c r="AI8">
        <v>4</v>
      </c>
      <c r="AJ8">
        <v>4.0199999999999996</v>
      </c>
      <c r="AK8">
        <v>4.13</v>
      </c>
      <c r="AL8">
        <v>4.2300000000000004</v>
      </c>
      <c r="AM8">
        <v>4.3099999999999996</v>
      </c>
      <c r="AN8">
        <v>4.46</v>
      </c>
      <c r="AO8">
        <v>4.49</v>
      </c>
      <c r="AP8">
        <v>4.5599999999999996</v>
      </c>
      <c r="AQ8">
        <v>4.72</v>
      </c>
      <c r="AR8">
        <v>4.8099999999999996</v>
      </c>
      <c r="AS8">
        <v>5</v>
      </c>
    </row>
    <row r="9" spans="1:45">
      <c r="A9" s="6" t="s">
        <v>23</v>
      </c>
      <c r="B9" s="26">
        <v>2.5</v>
      </c>
      <c r="C9" s="27">
        <v>2.9</v>
      </c>
      <c r="D9" s="26">
        <v>3.3</v>
      </c>
      <c r="E9" s="27">
        <v>3.5</v>
      </c>
      <c r="F9" s="26">
        <v>3.5</v>
      </c>
      <c r="G9" s="27">
        <v>3.7</v>
      </c>
      <c r="H9" s="26">
        <v>3.8</v>
      </c>
      <c r="I9" s="27">
        <v>3.8</v>
      </c>
      <c r="J9" s="26">
        <v>4</v>
      </c>
      <c r="K9" s="27">
        <v>4</v>
      </c>
      <c r="L9" s="26">
        <v>4.0999999999999996</v>
      </c>
      <c r="M9" s="27">
        <v>4.2</v>
      </c>
      <c r="N9" s="26">
        <v>4.3</v>
      </c>
      <c r="O9" s="27">
        <v>4.4000000000000004</v>
      </c>
      <c r="P9" s="26">
        <v>4.5</v>
      </c>
      <c r="Q9" s="27">
        <v>4.5</v>
      </c>
      <c r="R9" s="26">
        <v>4.7</v>
      </c>
      <c r="S9" s="27">
        <v>4.8</v>
      </c>
      <c r="T9" s="38">
        <v>5</v>
      </c>
      <c r="U9" t="s">
        <v>20</v>
      </c>
      <c r="V9" t="s">
        <v>20</v>
      </c>
      <c r="Z9">
        <v>2.5</v>
      </c>
      <c r="AA9">
        <v>2.52</v>
      </c>
      <c r="AB9">
        <v>2.93</v>
      </c>
      <c r="AC9">
        <v>3.25</v>
      </c>
      <c r="AD9">
        <v>3.5</v>
      </c>
      <c r="AE9">
        <v>3.55</v>
      </c>
      <c r="AF9">
        <v>3.74</v>
      </c>
      <c r="AG9">
        <v>3.77</v>
      </c>
      <c r="AH9">
        <v>3.8</v>
      </c>
      <c r="AI9">
        <v>4</v>
      </c>
      <c r="AJ9">
        <v>4.0199999999999996</v>
      </c>
      <c r="AK9">
        <v>4.13</v>
      </c>
      <c r="AL9">
        <v>4.2300000000000004</v>
      </c>
      <c r="AM9">
        <v>4.3099999999999996</v>
      </c>
      <c r="AN9">
        <v>4.46</v>
      </c>
      <c r="AO9">
        <v>4.5</v>
      </c>
      <c r="AP9">
        <v>4.5599999999999996</v>
      </c>
      <c r="AQ9">
        <v>4.72</v>
      </c>
      <c r="AR9">
        <v>4.8099999999999996</v>
      </c>
      <c r="AS9">
        <v>5</v>
      </c>
    </row>
    <row r="10" spans="1:45" ht="17" thickBot="1">
      <c r="A10" s="10" t="s">
        <v>24</v>
      </c>
      <c r="B10" s="29">
        <v>2.5</v>
      </c>
      <c r="C10" s="30">
        <v>2.9</v>
      </c>
      <c r="D10" s="29">
        <v>3.3</v>
      </c>
      <c r="E10" s="30">
        <v>3.5</v>
      </c>
      <c r="F10" s="29">
        <v>3.5</v>
      </c>
      <c r="G10" s="30">
        <v>3.7</v>
      </c>
      <c r="H10" s="29">
        <v>3.8</v>
      </c>
      <c r="I10" s="30">
        <v>3.8</v>
      </c>
      <c r="J10" s="29">
        <v>4</v>
      </c>
      <c r="K10" s="30">
        <v>4</v>
      </c>
      <c r="L10" s="29">
        <v>4.0999999999999996</v>
      </c>
      <c r="M10" s="30">
        <v>4.2</v>
      </c>
      <c r="N10" s="29">
        <v>4.3</v>
      </c>
      <c r="O10" s="30">
        <v>4.5</v>
      </c>
      <c r="P10" s="29">
        <v>4.5</v>
      </c>
      <c r="Q10" s="30">
        <v>4.5999999999999996</v>
      </c>
      <c r="R10" s="29">
        <v>4.7</v>
      </c>
      <c r="S10" s="30">
        <v>4.8</v>
      </c>
      <c r="T10" s="39">
        <v>5</v>
      </c>
      <c r="U10" t="s">
        <v>20</v>
      </c>
      <c r="V10" t="s">
        <v>20</v>
      </c>
      <c r="Z10">
        <v>2.58</v>
      </c>
      <c r="AA10">
        <v>2.52</v>
      </c>
      <c r="AB10">
        <v>2.92</v>
      </c>
      <c r="AC10">
        <v>3.25</v>
      </c>
      <c r="AD10">
        <v>3.5</v>
      </c>
      <c r="AE10">
        <v>3.55</v>
      </c>
      <c r="AF10">
        <v>3.74</v>
      </c>
      <c r="AG10">
        <v>3.77</v>
      </c>
      <c r="AH10">
        <v>3.8</v>
      </c>
      <c r="AI10">
        <v>4</v>
      </c>
      <c r="AJ10">
        <v>4.0199999999999996</v>
      </c>
      <c r="AK10">
        <v>4.1399999999999997</v>
      </c>
      <c r="AL10">
        <v>4.24</v>
      </c>
      <c r="AM10">
        <v>4.3099999999999996</v>
      </c>
      <c r="AN10">
        <v>4.47</v>
      </c>
      <c r="AO10">
        <v>4.5</v>
      </c>
      <c r="AP10">
        <v>4.5599999999999996</v>
      </c>
      <c r="AQ10">
        <v>4.7300000000000004</v>
      </c>
      <c r="AR10">
        <v>4.8099999999999996</v>
      </c>
      <c r="AS10">
        <v>5</v>
      </c>
    </row>
    <row r="11" spans="1:45">
      <c r="A11" s="6" t="s">
        <v>26</v>
      </c>
      <c r="B11" s="26">
        <v>2.5</v>
      </c>
      <c r="C11" s="27">
        <v>2.9</v>
      </c>
      <c r="D11" s="26">
        <v>3.2</v>
      </c>
      <c r="E11" s="27">
        <v>3.5</v>
      </c>
      <c r="F11" s="26">
        <v>3.6</v>
      </c>
      <c r="G11" s="27">
        <v>3.7</v>
      </c>
      <c r="H11" s="26">
        <v>3.8</v>
      </c>
      <c r="I11" s="27">
        <v>3.8</v>
      </c>
      <c r="J11" s="26">
        <v>4</v>
      </c>
      <c r="K11" s="27">
        <v>4</v>
      </c>
      <c r="L11" s="26">
        <v>4.0999999999999996</v>
      </c>
      <c r="M11" s="27">
        <v>4.2</v>
      </c>
      <c r="N11" s="26">
        <v>4.3</v>
      </c>
      <c r="O11" s="27">
        <v>4.5</v>
      </c>
      <c r="P11" s="26">
        <v>4.5</v>
      </c>
      <c r="Q11" s="27">
        <v>4.5999999999999996</v>
      </c>
      <c r="R11" s="26">
        <v>4.7</v>
      </c>
      <c r="S11" s="27">
        <v>4.8</v>
      </c>
      <c r="T11" s="38">
        <v>5</v>
      </c>
      <c r="U11" t="s">
        <v>20</v>
      </c>
      <c r="V11" t="s">
        <v>20</v>
      </c>
      <c r="Z11">
        <v>2.67</v>
      </c>
      <c r="AA11">
        <v>2.52</v>
      </c>
      <c r="AB11">
        <v>2.92</v>
      </c>
      <c r="AC11">
        <v>3.25</v>
      </c>
      <c r="AD11">
        <v>3.5</v>
      </c>
      <c r="AE11">
        <v>3.55</v>
      </c>
      <c r="AF11">
        <v>3.74</v>
      </c>
      <c r="AG11">
        <v>3.77</v>
      </c>
      <c r="AH11">
        <v>3.8</v>
      </c>
      <c r="AI11">
        <v>4</v>
      </c>
      <c r="AJ11">
        <v>4.0199999999999996</v>
      </c>
      <c r="AK11">
        <v>4.1399999999999997</v>
      </c>
      <c r="AL11">
        <v>4.24</v>
      </c>
      <c r="AM11">
        <v>4.32</v>
      </c>
      <c r="AN11">
        <v>4.47</v>
      </c>
      <c r="AO11">
        <v>4.5</v>
      </c>
      <c r="AP11">
        <v>4.57</v>
      </c>
      <c r="AQ11">
        <v>4.7300000000000004</v>
      </c>
      <c r="AR11">
        <v>4.8099999999999996</v>
      </c>
      <c r="AS11">
        <v>5</v>
      </c>
    </row>
    <row r="12" spans="1:45">
      <c r="A12" s="6" t="s">
        <v>22</v>
      </c>
      <c r="B12" s="26">
        <v>2.5</v>
      </c>
      <c r="C12" s="27">
        <v>2.9</v>
      </c>
      <c r="D12" s="26">
        <v>3.2</v>
      </c>
      <c r="E12" s="27">
        <v>3.5</v>
      </c>
      <c r="F12" s="26">
        <v>3.6</v>
      </c>
      <c r="G12" s="27">
        <v>3.7</v>
      </c>
      <c r="H12" s="26">
        <v>3.8</v>
      </c>
      <c r="I12" s="27">
        <v>3.8</v>
      </c>
      <c r="J12" s="26">
        <v>4</v>
      </c>
      <c r="K12" s="27">
        <v>4</v>
      </c>
      <c r="L12" s="26">
        <v>4.0999999999999996</v>
      </c>
      <c r="M12" s="27">
        <v>4.2</v>
      </c>
      <c r="N12" s="26">
        <v>4.3</v>
      </c>
      <c r="O12" s="27">
        <v>4.5</v>
      </c>
      <c r="P12" s="26">
        <v>4.5</v>
      </c>
      <c r="Q12" s="27">
        <v>4.5999999999999996</v>
      </c>
      <c r="R12" s="26">
        <v>4.7</v>
      </c>
      <c r="S12" s="27">
        <v>4.8</v>
      </c>
      <c r="T12" s="38">
        <v>5</v>
      </c>
      <c r="U12" t="s">
        <v>20</v>
      </c>
      <c r="V12" t="s">
        <v>20</v>
      </c>
      <c r="Z12">
        <v>2.75</v>
      </c>
      <c r="AA12">
        <v>2.52</v>
      </c>
      <c r="AB12">
        <v>2.92</v>
      </c>
      <c r="AC12">
        <v>3.25</v>
      </c>
      <c r="AD12">
        <v>3.5</v>
      </c>
      <c r="AE12">
        <v>3.55</v>
      </c>
      <c r="AF12">
        <v>3.74</v>
      </c>
      <c r="AG12">
        <v>3.77</v>
      </c>
      <c r="AH12">
        <v>3.8</v>
      </c>
      <c r="AI12">
        <v>4</v>
      </c>
      <c r="AJ12">
        <v>4.0199999999999996</v>
      </c>
      <c r="AK12">
        <v>4.1399999999999997</v>
      </c>
      <c r="AL12">
        <v>4.24</v>
      </c>
      <c r="AM12">
        <v>4.32</v>
      </c>
      <c r="AN12">
        <v>4.47</v>
      </c>
      <c r="AO12">
        <v>4.5</v>
      </c>
      <c r="AP12">
        <v>4.57</v>
      </c>
      <c r="AQ12">
        <v>4.7300000000000004</v>
      </c>
      <c r="AR12">
        <v>4.8099999999999996</v>
      </c>
      <c r="AS12">
        <v>5</v>
      </c>
    </row>
    <row r="13" spans="1:45">
      <c r="A13" s="6" t="s">
        <v>23</v>
      </c>
      <c r="B13" s="26">
        <v>2.5</v>
      </c>
      <c r="C13" s="27">
        <v>2.9</v>
      </c>
      <c r="D13" s="26">
        <v>3.2</v>
      </c>
      <c r="E13" s="27">
        <v>3.5</v>
      </c>
      <c r="F13" s="26">
        <v>3.6</v>
      </c>
      <c r="G13" s="27">
        <v>3.7</v>
      </c>
      <c r="H13" s="26">
        <v>3.8</v>
      </c>
      <c r="I13" s="27">
        <v>3.8</v>
      </c>
      <c r="J13" s="26">
        <v>4</v>
      </c>
      <c r="K13" s="27">
        <v>4</v>
      </c>
      <c r="L13" s="26">
        <v>4.2</v>
      </c>
      <c r="M13" s="27">
        <v>4.3</v>
      </c>
      <c r="N13" s="26">
        <v>4.3</v>
      </c>
      <c r="O13" s="27">
        <v>4.5</v>
      </c>
      <c r="P13" s="26">
        <v>4.5</v>
      </c>
      <c r="Q13" s="27">
        <v>4.5999999999999996</v>
      </c>
      <c r="R13" s="26">
        <v>4.7</v>
      </c>
      <c r="S13" s="27">
        <v>4.8</v>
      </c>
      <c r="T13" s="38">
        <v>5</v>
      </c>
      <c r="U13" t="s">
        <v>20</v>
      </c>
      <c r="V13" t="s">
        <v>20</v>
      </c>
      <c r="Z13">
        <v>2.83</v>
      </c>
      <c r="AA13">
        <v>2.52</v>
      </c>
      <c r="AB13">
        <v>2.91</v>
      </c>
      <c r="AC13">
        <v>3.25</v>
      </c>
      <c r="AD13">
        <v>3.5</v>
      </c>
      <c r="AE13">
        <v>3.55</v>
      </c>
      <c r="AF13">
        <v>3.74</v>
      </c>
      <c r="AG13">
        <v>3.77</v>
      </c>
      <c r="AH13">
        <v>3.8</v>
      </c>
      <c r="AI13">
        <v>4</v>
      </c>
      <c r="AJ13">
        <v>4.0199999999999996</v>
      </c>
      <c r="AK13">
        <v>4.1399999999999997</v>
      </c>
      <c r="AL13">
        <v>4.24</v>
      </c>
      <c r="AM13">
        <v>4.32</v>
      </c>
      <c r="AN13">
        <v>4.4800000000000004</v>
      </c>
      <c r="AO13">
        <v>4.51</v>
      </c>
      <c r="AP13">
        <v>4.57</v>
      </c>
      <c r="AQ13">
        <v>4.74</v>
      </c>
      <c r="AR13">
        <v>4.8099999999999996</v>
      </c>
      <c r="AS13">
        <v>5</v>
      </c>
    </row>
    <row r="14" spans="1:45" ht="17" thickBot="1">
      <c r="A14" s="10" t="s">
        <v>24</v>
      </c>
      <c r="B14" s="29">
        <v>2.5</v>
      </c>
      <c r="C14" s="30">
        <v>2.9</v>
      </c>
      <c r="D14" s="29">
        <v>3.2</v>
      </c>
      <c r="E14" s="30">
        <v>3.5</v>
      </c>
      <c r="F14" s="29">
        <v>3.5</v>
      </c>
      <c r="G14" s="30">
        <v>3.7</v>
      </c>
      <c r="H14" s="29">
        <v>3.8</v>
      </c>
      <c r="I14" s="30">
        <v>3.8</v>
      </c>
      <c r="J14" s="29">
        <v>4</v>
      </c>
      <c r="K14" s="30">
        <v>4</v>
      </c>
      <c r="L14" s="29">
        <v>4.2</v>
      </c>
      <c r="M14" s="30">
        <v>4.3</v>
      </c>
      <c r="N14" s="29">
        <v>4.3</v>
      </c>
      <c r="O14" s="30">
        <v>4.5</v>
      </c>
      <c r="P14" s="29">
        <v>4.5</v>
      </c>
      <c r="Q14" s="30">
        <v>4.5999999999999996</v>
      </c>
      <c r="R14" s="29">
        <v>4.8</v>
      </c>
      <c r="S14" s="30">
        <v>4.8</v>
      </c>
      <c r="T14" s="39">
        <v>5</v>
      </c>
      <c r="U14" t="s">
        <v>20</v>
      </c>
      <c r="V14" t="s">
        <v>20</v>
      </c>
      <c r="Z14">
        <v>2.92</v>
      </c>
      <c r="AA14">
        <v>2.5299999999999998</v>
      </c>
      <c r="AB14">
        <v>2.91</v>
      </c>
      <c r="AC14">
        <v>3.24</v>
      </c>
      <c r="AD14">
        <v>3.5</v>
      </c>
      <c r="AE14">
        <v>3.55</v>
      </c>
      <c r="AF14">
        <v>3.74</v>
      </c>
      <c r="AG14">
        <v>3.77</v>
      </c>
      <c r="AH14">
        <v>3.8</v>
      </c>
      <c r="AI14">
        <v>4</v>
      </c>
      <c r="AJ14">
        <v>4.0199999999999996</v>
      </c>
      <c r="AK14">
        <v>4.1500000000000004</v>
      </c>
      <c r="AL14">
        <v>4.25</v>
      </c>
      <c r="AM14">
        <v>4.32</v>
      </c>
      <c r="AN14">
        <v>4.4800000000000004</v>
      </c>
      <c r="AO14">
        <v>4.51</v>
      </c>
      <c r="AP14">
        <v>4.57</v>
      </c>
      <c r="AQ14">
        <v>4.74</v>
      </c>
      <c r="AR14">
        <v>4.8099999999999996</v>
      </c>
      <c r="AS14">
        <v>5</v>
      </c>
    </row>
    <row r="15" spans="1:45">
      <c r="A15" s="6" t="s">
        <v>27</v>
      </c>
      <c r="B15" s="26">
        <v>2.5</v>
      </c>
      <c r="C15" s="27">
        <v>2.9</v>
      </c>
      <c r="D15" s="26">
        <v>3.2</v>
      </c>
      <c r="E15" s="27">
        <v>3.5</v>
      </c>
      <c r="F15" s="26">
        <v>3.5</v>
      </c>
      <c r="G15" s="27">
        <v>3.7</v>
      </c>
      <c r="H15" s="26">
        <v>3.8</v>
      </c>
      <c r="I15" s="27">
        <v>3.8</v>
      </c>
      <c r="J15" s="26">
        <v>4</v>
      </c>
      <c r="K15" s="27">
        <v>4</v>
      </c>
      <c r="L15" s="26">
        <v>4.2</v>
      </c>
      <c r="M15" s="27">
        <v>4.3</v>
      </c>
      <c r="N15" s="26">
        <v>4.3</v>
      </c>
      <c r="O15" s="27">
        <v>4.5</v>
      </c>
      <c r="P15" s="26">
        <v>4.5</v>
      </c>
      <c r="Q15" s="27">
        <v>4.5999999999999996</v>
      </c>
      <c r="R15" s="26">
        <v>4.8</v>
      </c>
      <c r="S15" s="27">
        <v>4.8</v>
      </c>
      <c r="T15" s="38">
        <v>5</v>
      </c>
      <c r="U15" t="s">
        <v>20</v>
      </c>
      <c r="V15" t="s">
        <v>20</v>
      </c>
      <c r="Z15">
        <v>3</v>
      </c>
      <c r="AA15">
        <v>2.5299999999999998</v>
      </c>
      <c r="AB15">
        <v>2.91</v>
      </c>
      <c r="AC15">
        <v>3.24</v>
      </c>
      <c r="AD15">
        <v>3.5</v>
      </c>
      <c r="AE15">
        <v>3.55</v>
      </c>
      <c r="AF15">
        <v>3.74</v>
      </c>
      <c r="AG15">
        <v>3.77</v>
      </c>
      <c r="AH15">
        <v>3.8</v>
      </c>
      <c r="AI15">
        <v>4</v>
      </c>
      <c r="AJ15">
        <v>4.0199999999999996</v>
      </c>
      <c r="AK15">
        <v>4.1500000000000004</v>
      </c>
      <c r="AL15">
        <v>4.25</v>
      </c>
      <c r="AM15">
        <v>4.33</v>
      </c>
      <c r="AN15">
        <v>4.4800000000000004</v>
      </c>
      <c r="AO15">
        <v>4.51</v>
      </c>
      <c r="AP15">
        <v>4.58</v>
      </c>
      <c r="AQ15">
        <v>4.74</v>
      </c>
      <c r="AR15">
        <v>4.82</v>
      </c>
      <c r="AS15">
        <v>5</v>
      </c>
    </row>
    <row r="16" spans="1:45">
      <c r="A16" s="6" t="s">
        <v>22</v>
      </c>
      <c r="B16" s="26">
        <v>2.5</v>
      </c>
      <c r="C16" s="27">
        <v>2.8</v>
      </c>
      <c r="D16" s="26">
        <v>3.2</v>
      </c>
      <c r="E16" s="27">
        <v>3.5</v>
      </c>
      <c r="F16" s="26">
        <v>3.5</v>
      </c>
      <c r="G16" s="27">
        <v>3.7</v>
      </c>
      <c r="H16" s="26">
        <v>3.7</v>
      </c>
      <c r="I16" s="27">
        <v>3.8</v>
      </c>
      <c r="J16" s="26">
        <v>4</v>
      </c>
      <c r="K16" s="27">
        <v>4</v>
      </c>
      <c r="L16" s="26">
        <v>4.2</v>
      </c>
      <c r="M16" s="27">
        <v>4.3</v>
      </c>
      <c r="N16" s="26">
        <v>4.3</v>
      </c>
      <c r="O16" s="27">
        <v>4.5</v>
      </c>
      <c r="P16" s="26">
        <v>4.5</v>
      </c>
      <c r="Q16" s="27">
        <v>4.5999999999999996</v>
      </c>
      <c r="R16" s="26">
        <v>4.8</v>
      </c>
      <c r="S16" s="27">
        <v>4.8</v>
      </c>
      <c r="T16" s="38">
        <v>5</v>
      </c>
      <c r="U16" t="s">
        <v>20</v>
      </c>
      <c r="V16" t="s">
        <v>20</v>
      </c>
      <c r="Z16">
        <v>3.08</v>
      </c>
      <c r="AA16">
        <v>2.5299999999999998</v>
      </c>
      <c r="AB16">
        <v>2.9</v>
      </c>
      <c r="AC16">
        <v>3.24</v>
      </c>
      <c r="AD16">
        <v>3.49</v>
      </c>
      <c r="AE16">
        <v>3.55</v>
      </c>
      <c r="AF16">
        <v>3.74</v>
      </c>
      <c r="AG16">
        <v>3.77</v>
      </c>
      <c r="AH16">
        <v>3.8</v>
      </c>
      <c r="AI16">
        <v>4</v>
      </c>
      <c r="AJ16">
        <v>4.0199999999999996</v>
      </c>
      <c r="AK16">
        <v>4.1500000000000004</v>
      </c>
      <c r="AL16">
        <v>4.25</v>
      </c>
      <c r="AM16">
        <v>4.33</v>
      </c>
      <c r="AN16">
        <v>4.4800000000000004</v>
      </c>
      <c r="AO16">
        <v>4.51</v>
      </c>
      <c r="AP16">
        <v>4.58</v>
      </c>
      <c r="AQ16">
        <v>4.74</v>
      </c>
      <c r="AR16">
        <v>4.82</v>
      </c>
      <c r="AS16">
        <v>5</v>
      </c>
    </row>
    <row r="17" spans="1:45">
      <c r="A17" s="6" t="s">
        <v>23</v>
      </c>
      <c r="B17" s="26">
        <v>2.5</v>
      </c>
      <c r="C17" s="27">
        <v>2.8</v>
      </c>
      <c r="D17" s="26">
        <v>3.2</v>
      </c>
      <c r="E17" s="27">
        <v>3.4</v>
      </c>
      <c r="F17" s="26">
        <v>3.5</v>
      </c>
      <c r="G17" s="27">
        <v>3.7</v>
      </c>
      <c r="H17" s="26">
        <v>3.7</v>
      </c>
      <c r="I17" s="27">
        <v>3.8</v>
      </c>
      <c r="J17" s="26">
        <v>4</v>
      </c>
      <c r="K17" s="27">
        <v>4</v>
      </c>
      <c r="L17" s="26">
        <v>4.2</v>
      </c>
      <c r="M17" s="27">
        <v>4.3</v>
      </c>
      <c r="N17" s="26">
        <v>4.3</v>
      </c>
      <c r="O17" s="27">
        <v>4.5</v>
      </c>
      <c r="P17" s="26">
        <v>4.5</v>
      </c>
      <c r="Q17" s="27">
        <v>4.5999999999999996</v>
      </c>
      <c r="R17" s="26">
        <v>4.8</v>
      </c>
      <c r="S17" s="27">
        <v>4.8</v>
      </c>
      <c r="T17" s="38">
        <v>5</v>
      </c>
      <c r="U17" t="s">
        <v>20</v>
      </c>
      <c r="V17" t="s">
        <v>20</v>
      </c>
      <c r="Z17">
        <v>3.17</v>
      </c>
      <c r="AA17">
        <v>2.5299999999999998</v>
      </c>
      <c r="AB17">
        <v>2.9</v>
      </c>
      <c r="AC17">
        <v>3.24</v>
      </c>
      <c r="AD17">
        <v>3.49</v>
      </c>
      <c r="AE17">
        <v>3.55</v>
      </c>
      <c r="AF17">
        <v>3.74</v>
      </c>
      <c r="AG17">
        <v>3.77</v>
      </c>
      <c r="AH17">
        <v>3.8</v>
      </c>
      <c r="AI17">
        <v>4</v>
      </c>
      <c r="AJ17">
        <v>4.0199999999999996</v>
      </c>
      <c r="AK17">
        <v>4.1500000000000004</v>
      </c>
      <c r="AL17">
        <v>4.25</v>
      </c>
      <c r="AM17">
        <v>4.33</v>
      </c>
      <c r="AN17">
        <v>4.49</v>
      </c>
      <c r="AO17">
        <v>4.51</v>
      </c>
      <c r="AP17">
        <v>4.58</v>
      </c>
      <c r="AQ17">
        <v>4.74</v>
      </c>
      <c r="AR17">
        <v>4.82</v>
      </c>
      <c r="AS17">
        <v>5</v>
      </c>
    </row>
    <row r="18" spans="1:45" ht="17" thickBot="1">
      <c r="A18" s="10" t="s">
        <v>24</v>
      </c>
      <c r="B18" s="29">
        <v>2.5</v>
      </c>
      <c r="C18" s="30">
        <v>2.8</v>
      </c>
      <c r="D18" s="29">
        <v>3.2</v>
      </c>
      <c r="E18" s="30">
        <v>3.4</v>
      </c>
      <c r="F18" s="29">
        <v>3.5</v>
      </c>
      <c r="G18" s="30">
        <v>3.7</v>
      </c>
      <c r="H18" s="29">
        <v>3.7</v>
      </c>
      <c r="I18" s="30">
        <v>3.8</v>
      </c>
      <c r="J18" s="29">
        <v>4</v>
      </c>
      <c r="K18" s="30">
        <v>4</v>
      </c>
      <c r="L18" s="29">
        <v>4.2</v>
      </c>
      <c r="M18" s="30">
        <v>4.3</v>
      </c>
      <c r="N18" s="29">
        <v>4.3</v>
      </c>
      <c r="O18" s="30">
        <v>4.5</v>
      </c>
      <c r="P18" s="29">
        <v>4.5</v>
      </c>
      <c r="Q18" s="30">
        <v>4.5999999999999996</v>
      </c>
      <c r="R18" s="29">
        <v>4.7</v>
      </c>
      <c r="S18" s="30">
        <v>4.8</v>
      </c>
      <c r="T18" s="39">
        <v>5</v>
      </c>
      <c r="U18" t="s">
        <v>20</v>
      </c>
      <c r="V18" t="s">
        <v>20</v>
      </c>
      <c r="Z18">
        <v>3.25</v>
      </c>
      <c r="AA18">
        <v>2.5299999999999998</v>
      </c>
      <c r="AB18">
        <v>2.89</v>
      </c>
      <c r="AC18">
        <v>3.23</v>
      </c>
      <c r="AD18">
        <v>3.49</v>
      </c>
      <c r="AE18">
        <v>3.55</v>
      </c>
      <c r="AF18">
        <v>3.74</v>
      </c>
      <c r="AG18">
        <v>3.77</v>
      </c>
      <c r="AH18">
        <v>3.8</v>
      </c>
      <c r="AI18">
        <v>4</v>
      </c>
      <c r="AJ18">
        <v>4.0199999999999996</v>
      </c>
      <c r="AK18">
        <v>4.1500000000000004</v>
      </c>
      <c r="AL18">
        <v>4.25</v>
      </c>
      <c r="AM18">
        <v>4.33</v>
      </c>
      <c r="AN18">
        <v>4.49</v>
      </c>
      <c r="AO18">
        <v>4.51</v>
      </c>
      <c r="AP18">
        <v>4.58</v>
      </c>
      <c r="AQ18">
        <v>4.75</v>
      </c>
      <c r="AR18">
        <v>4.82</v>
      </c>
      <c r="AS18">
        <v>5</v>
      </c>
    </row>
    <row r="19" spans="1:45">
      <c r="A19" s="6" t="s">
        <v>28</v>
      </c>
      <c r="B19" s="26">
        <v>2.5</v>
      </c>
      <c r="C19" s="27">
        <v>2.8</v>
      </c>
      <c r="D19" s="26">
        <v>3.1</v>
      </c>
      <c r="E19" s="27">
        <v>3.4</v>
      </c>
      <c r="F19" s="26">
        <v>3.5</v>
      </c>
      <c r="G19" s="27">
        <v>3.7</v>
      </c>
      <c r="H19" s="26">
        <v>3.7</v>
      </c>
      <c r="I19" s="27">
        <v>3.8</v>
      </c>
      <c r="J19" s="26">
        <v>4</v>
      </c>
      <c r="K19" s="27">
        <v>4</v>
      </c>
      <c r="L19" s="26">
        <v>4.0999999999999996</v>
      </c>
      <c r="M19" s="27">
        <v>4.2</v>
      </c>
      <c r="N19" s="26">
        <v>4.3</v>
      </c>
      <c r="O19" s="27">
        <v>4.5</v>
      </c>
      <c r="P19" s="26">
        <v>4.5</v>
      </c>
      <c r="Q19" s="27">
        <v>4.5999999999999996</v>
      </c>
      <c r="R19" s="26">
        <v>4.7</v>
      </c>
      <c r="S19" s="27">
        <v>4.8</v>
      </c>
      <c r="T19" s="38">
        <v>5</v>
      </c>
      <c r="U19" t="s">
        <v>20</v>
      </c>
      <c r="V19" t="s">
        <v>20</v>
      </c>
      <c r="Z19">
        <v>3.33</v>
      </c>
      <c r="AA19">
        <v>2.5299999999999998</v>
      </c>
      <c r="AB19">
        <v>2.89</v>
      </c>
      <c r="AC19">
        <v>3.23</v>
      </c>
      <c r="AD19">
        <v>3.49</v>
      </c>
      <c r="AE19">
        <v>3.55</v>
      </c>
      <c r="AF19">
        <v>3.74</v>
      </c>
      <c r="AG19">
        <v>3.77</v>
      </c>
      <c r="AH19">
        <v>3.8</v>
      </c>
      <c r="AI19">
        <v>4</v>
      </c>
      <c r="AJ19">
        <v>4.0199999999999996</v>
      </c>
      <c r="AK19">
        <v>4.1500000000000004</v>
      </c>
      <c r="AL19">
        <v>4.26</v>
      </c>
      <c r="AM19">
        <v>4.33</v>
      </c>
      <c r="AN19">
        <v>4.49</v>
      </c>
      <c r="AO19">
        <v>4.5199999999999996</v>
      </c>
      <c r="AP19">
        <v>4.58</v>
      </c>
      <c r="AQ19">
        <v>4.75</v>
      </c>
      <c r="AR19">
        <v>4.82</v>
      </c>
      <c r="AS19">
        <v>5</v>
      </c>
    </row>
    <row r="20" spans="1:45">
      <c r="A20" s="6" t="s">
        <v>22</v>
      </c>
      <c r="B20" s="26">
        <v>2.5</v>
      </c>
      <c r="C20" s="27">
        <v>2.8</v>
      </c>
      <c r="D20" s="26">
        <v>3.1</v>
      </c>
      <c r="E20" s="27">
        <v>3.4</v>
      </c>
      <c r="F20" s="26">
        <v>3.5</v>
      </c>
      <c r="G20" s="27">
        <v>3.7</v>
      </c>
      <c r="H20" s="26">
        <v>3.7</v>
      </c>
      <c r="I20" s="27">
        <v>3.7</v>
      </c>
      <c r="J20" s="26">
        <v>3.9</v>
      </c>
      <c r="K20" s="27">
        <v>4</v>
      </c>
      <c r="L20" s="26">
        <v>4.0999999999999996</v>
      </c>
      <c r="M20" s="27">
        <v>4.2</v>
      </c>
      <c r="N20" s="26">
        <v>4.3</v>
      </c>
      <c r="O20" s="27">
        <v>4.5</v>
      </c>
      <c r="P20" s="26">
        <v>4.5</v>
      </c>
      <c r="Q20" s="27">
        <v>4.5999999999999996</v>
      </c>
      <c r="R20" s="26">
        <v>4.7</v>
      </c>
      <c r="S20" s="27">
        <v>4.8</v>
      </c>
      <c r="T20" s="38">
        <v>5</v>
      </c>
      <c r="U20" t="s">
        <v>20</v>
      </c>
      <c r="V20" t="s">
        <v>20</v>
      </c>
      <c r="Z20">
        <v>3.42</v>
      </c>
      <c r="AA20">
        <v>2.5299999999999998</v>
      </c>
      <c r="AB20">
        <v>2.89</v>
      </c>
      <c r="AC20">
        <v>3.23</v>
      </c>
      <c r="AD20">
        <v>3.49</v>
      </c>
      <c r="AE20">
        <v>3.55</v>
      </c>
      <c r="AF20">
        <v>3.73</v>
      </c>
      <c r="AG20">
        <v>3.77</v>
      </c>
      <c r="AH20">
        <v>3.8</v>
      </c>
      <c r="AI20">
        <v>4</v>
      </c>
      <c r="AJ20">
        <v>4.0199999999999996</v>
      </c>
      <c r="AK20">
        <v>4.16</v>
      </c>
      <c r="AL20">
        <v>4.26</v>
      </c>
      <c r="AM20">
        <v>4.34</v>
      </c>
      <c r="AN20">
        <v>4.49</v>
      </c>
      <c r="AO20">
        <v>4.5199999999999996</v>
      </c>
      <c r="AP20">
        <v>4.58</v>
      </c>
      <c r="AQ20">
        <v>4.75</v>
      </c>
      <c r="AR20">
        <v>4.82</v>
      </c>
      <c r="AS20">
        <v>5</v>
      </c>
    </row>
    <row r="21" spans="1:45">
      <c r="A21" s="6" t="s">
        <v>23</v>
      </c>
      <c r="B21" s="26">
        <v>2.5</v>
      </c>
      <c r="C21" s="27">
        <v>2.7</v>
      </c>
      <c r="D21" s="26">
        <v>3.1</v>
      </c>
      <c r="E21" s="27">
        <v>3.4</v>
      </c>
      <c r="F21" s="26">
        <v>3.5</v>
      </c>
      <c r="G21" s="27">
        <v>3.6</v>
      </c>
      <c r="H21" s="26">
        <v>3.7</v>
      </c>
      <c r="I21" s="27">
        <v>3.7</v>
      </c>
      <c r="J21" s="26">
        <v>3.9</v>
      </c>
      <c r="K21" s="27">
        <v>4</v>
      </c>
      <c r="L21" s="26">
        <v>4.0999999999999996</v>
      </c>
      <c r="M21" s="27">
        <v>4.2</v>
      </c>
      <c r="N21" s="26">
        <v>4.3</v>
      </c>
      <c r="O21" s="27">
        <v>4.5</v>
      </c>
      <c r="P21" s="26">
        <v>4.5</v>
      </c>
      <c r="Q21" s="27">
        <v>4.5999999999999996</v>
      </c>
      <c r="R21" s="26">
        <v>4.7</v>
      </c>
      <c r="S21" s="27">
        <v>4.8</v>
      </c>
      <c r="T21" s="38">
        <v>4.9000000000000004</v>
      </c>
      <c r="U21" t="s">
        <v>20</v>
      </c>
      <c r="V21" t="s">
        <v>20</v>
      </c>
      <c r="Z21">
        <v>3.5</v>
      </c>
      <c r="AA21">
        <v>2.5299999999999998</v>
      </c>
      <c r="AB21">
        <v>2.88</v>
      </c>
      <c r="AC21">
        <v>3.23</v>
      </c>
      <c r="AD21">
        <v>3.48</v>
      </c>
      <c r="AE21">
        <v>3.55</v>
      </c>
      <c r="AF21">
        <v>3.73</v>
      </c>
      <c r="AG21">
        <v>3.76</v>
      </c>
      <c r="AH21">
        <v>3.8</v>
      </c>
      <c r="AI21">
        <v>4</v>
      </c>
      <c r="AJ21">
        <v>4.0199999999999996</v>
      </c>
      <c r="AK21">
        <v>4.16</v>
      </c>
      <c r="AL21">
        <v>4.26</v>
      </c>
      <c r="AM21">
        <v>4.34</v>
      </c>
      <c r="AN21">
        <v>4.49</v>
      </c>
      <c r="AO21">
        <v>4.5199999999999996</v>
      </c>
      <c r="AP21">
        <v>4.58</v>
      </c>
      <c r="AQ21">
        <v>4.75</v>
      </c>
      <c r="AR21">
        <v>4.82</v>
      </c>
      <c r="AS21">
        <v>5</v>
      </c>
    </row>
    <row r="22" spans="1:45" ht="17" thickBot="1">
      <c r="A22" s="10" t="s">
        <v>24</v>
      </c>
      <c r="B22" s="29">
        <v>2.5</v>
      </c>
      <c r="C22" s="30">
        <v>2.7</v>
      </c>
      <c r="D22" s="29">
        <v>3.1</v>
      </c>
      <c r="E22" s="30">
        <v>3.3</v>
      </c>
      <c r="F22" s="29">
        <v>3.5</v>
      </c>
      <c r="G22" s="30">
        <v>3.6</v>
      </c>
      <c r="H22" s="29">
        <v>3.7</v>
      </c>
      <c r="I22" s="30">
        <v>3.7</v>
      </c>
      <c r="J22" s="29">
        <v>3.9</v>
      </c>
      <c r="K22" s="30">
        <v>4</v>
      </c>
      <c r="L22" s="29">
        <v>4.0999999999999996</v>
      </c>
      <c r="M22" s="30">
        <v>4.2</v>
      </c>
      <c r="N22" s="29">
        <v>4.3</v>
      </c>
      <c r="O22" s="30">
        <v>4.5</v>
      </c>
      <c r="P22" s="29">
        <v>4.5</v>
      </c>
      <c r="Q22" s="30">
        <v>4.5999999999999996</v>
      </c>
      <c r="R22" s="29">
        <v>4.7</v>
      </c>
      <c r="S22" s="30">
        <v>4.8</v>
      </c>
      <c r="T22" s="39">
        <v>4.9000000000000004</v>
      </c>
      <c r="U22" t="s">
        <v>20</v>
      </c>
      <c r="V22" t="s">
        <v>20</v>
      </c>
      <c r="Z22">
        <v>3.58</v>
      </c>
      <c r="AA22">
        <v>2.5299999999999998</v>
      </c>
      <c r="AB22">
        <v>2.88</v>
      </c>
      <c r="AC22">
        <v>3.22</v>
      </c>
      <c r="AD22">
        <v>3.48</v>
      </c>
      <c r="AE22">
        <v>3.55</v>
      </c>
      <c r="AF22">
        <v>3.73</v>
      </c>
      <c r="AG22">
        <v>3.76</v>
      </c>
      <c r="AH22">
        <v>3.79</v>
      </c>
      <c r="AI22">
        <v>4</v>
      </c>
      <c r="AJ22">
        <v>4.0199999999999996</v>
      </c>
      <c r="AK22">
        <v>4.16</v>
      </c>
      <c r="AL22">
        <v>4.26</v>
      </c>
      <c r="AM22">
        <v>4.34</v>
      </c>
      <c r="AN22">
        <v>4.5</v>
      </c>
      <c r="AO22">
        <v>4.5199999999999996</v>
      </c>
      <c r="AP22">
        <v>4.59</v>
      </c>
      <c r="AQ22">
        <v>4.75</v>
      </c>
      <c r="AR22">
        <v>4.82</v>
      </c>
      <c r="AS22">
        <v>5</v>
      </c>
    </row>
    <row r="23" spans="1:45">
      <c r="A23" s="6" t="s">
        <v>29</v>
      </c>
      <c r="B23" s="26">
        <v>2.5</v>
      </c>
      <c r="C23" s="27">
        <v>2.7</v>
      </c>
      <c r="D23" s="26">
        <v>3</v>
      </c>
      <c r="E23" s="27">
        <v>3.3</v>
      </c>
      <c r="F23" s="26">
        <v>3.4</v>
      </c>
      <c r="G23" s="27">
        <v>3.6</v>
      </c>
      <c r="H23" s="26">
        <v>3.6</v>
      </c>
      <c r="I23" s="27">
        <v>3.7</v>
      </c>
      <c r="J23" s="26">
        <v>3.9</v>
      </c>
      <c r="K23" s="27">
        <v>3.9</v>
      </c>
      <c r="L23" s="26">
        <v>4.0999999999999996</v>
      </c>
      <c r="M23" s="27">
        <v>4.2</v>
      </c>
      <c r="N23" s="26">
        <v>4.3</v>
      </c>
      <c r="O23" s="27">
        <v>4.4000000000000004</v>
      </c>
      <c r="P23" s="26">
        <v>4.5</v>
      </c>
      <c r="Q23" s="27">
        <v>4.5</v>
      </c>
      <c r="R23" s="26">
        <v>4.7</v>
      </c>
      <c r="S23" s="27">
        <v>4.8</v>
      </c>
      <c r="T23" s="38">
        <v>4.9000000000000004</v>
      </c>
      <c r="U23" t="s">
        <v>20</v>
      </c>
      <c r="V23" t="s">
        <v>20</v>
      </c>
      <c r="Z23">
        <v>3.67</v>
      </c>
      <c r="AA23">
        <v>2.54</v>
      </c>
      <c r="AB23">
        <v>2.87</v>
      </c>
      <c r="AC23">
        <v>3.22</v>
      </c>
      <c r="AD23">
        <v>3.48</v>
      </c>
      <c r="AE23">
        <v>3.55</v>
      </c>
      <c r="AF23">
        <v>3.73</v>
      </c>
      <c r="AG23">
        <v>3.76</v>
      </c>
      <c r="AH23">
        <v>3.79</v>
      </c>
      <c r="AI23">
        <v>3.99</v>
      </c>
      <c r="AJ23">
        <v>4.0199999999999996</v>
      </c>
      <c r="AK23">
        <v>4.16</v>
      </c>
      <c r="AL23">
        <v>4.26</v>
      </c>
      <c r="AM23">
        <v>4.34</v>
      </c>
      <c r="AN23">
        <v>4.5</v>
      </c>
      <c r="AO23">
        <v>4.5199999999999996</v>
      </c>
      <c r="AP23">
        <v>4.59</v>
      </c>
      <c r="AQ23">
        <v>4.75</v>
      </c>
      <c r="AR23">
        <v>4.82</v>
      </c>
      <c r="AS23">
        <v>4.99</v>
      </c>
    </row>
    <row r="24" spans="1:45">
      <c r="A24" s="6" t="s">
        <v>22</v>
      </c>
      <c r="B24" s="26">
        <v>2.5</v>
      </c>
      <c r="C24" s="27">
        <v>2.6</v>
      </c>
      <c r="D24" s="26">
        <v>3</v>
      </c>
      <c r="E24" s="27">
        <v>3.3</v>
      </c>
      <c r="F24" s="26">
        <v>3.4</v>
      </c>
      <c r="G24" s="27">
        <v>3.6</v>
      </c>
      <c r="H24" s="26">
        <v>3.6</v>
      </c>
      <c r="I24" s="27">
        <v>3.7</v>
      </c>
      <c r="J24" s="26">
        <v>3.9</v>
      </c>
      <c r="K24" s="27">
        <v>3.9</v>
      </c>
      <c r="L24" s="26">
        <v>4.0999999999999996</v>
      </c>
      <c r="M24" s="27">
        <v>4.2</v>
      </c>
      <c r="N24" s="26">
        <v>4.3</v>
      </c>
      <c r="O24" s="27">
        <v>4.4000000000000004</v>
      </c>
      <c r="P24" s="26">
        <v>4.5</v>
      </c>
      <c r="Q24" s="27">
        <v>4.5</v>
      </c>
      <c r="R24" s="26">
        <v>4.7</v>
      </c>
      <c r="S24" s="27">
        <v>4.8</v>
      </c>
      <c r="T24" s="38">
        <v>4.9000000000000004</v>
      </c>
      <c r="U24" t="s">
        <v>20</v>
      </c>
      <c r="V24" t="s">
        <v>20</v>
      </c>
      <c r="Z24">
        <v>3.75</v>
      </c>
      <c r="AA24">
        <v>2.54</v>
      </c>
      <c r="AB24">
        <v>2.87</v>
      </c>
      <c r="AC24">
        <v>3.22</v>
      </c>
      <c r="AD24">
        <v>3.47</v>
      </c>
      <c r="AE24">
        <v>3.55</v>
      </c>
      <c r="AF24">
        <v>3.73</v>
      </c>
      <c r="AG24">
        <v>3.76</v>
      </c>
      <c r="AH24">
        <v>3.79</v>
      </c>
      <c r="AI24">
        <v>3.99</v>
      </c>
      <c r="AJ24">
        <v>4.0199999999999996</v>
      </c>
      <c r="AK24">
        <v>4.16</v>
      </c>
      <c r="AL24">
        <v>4.26</v>
      </c>
      <c r="AM24">
        <v>4.34</v>
      </c>
      <c r="AN24">
        <v>4.5</v>
      </c>
      <c r="AO24">
        <v>4.5199999999999996</v>
      </c>
      <c r="AP24">
        <v>4.59</v>
      </c>
      <c r="AQ24">
        <v>4.75</v>
      </c>
      <c r="AR24">
        <v>4.82</v>
      </c>
      <c r="AS24">
        <v>4.99</v>
      </c>
    </row>
    <row r="25" spans="1:45">
      <c r="A25" s="6" t="s">
        <v>23</v>
      </c>
      <c r="B25" s="26">
        <v>2.4</v>
      </c>
      <c r="C25" s="27">
        <v>2.6</v>
      </c>
      <c r="D25" s="26">
        <v>3</v>
      </c>
      <c r="E25" s="27">
        <v>3.2</v>
      </c>
      <c r="F25" s="26">
        <v>3.4</v>
      </c>
      <c r="G25" s="27">
        <v>3.6</v>
      </c>
      <c r="H25" s="26">
        <v>3.6</v>
      </c>
      <c r="I25" s="27">
        <v>3.7</v>
      </c>
      <c r="J25" s="26">
        <v>3.9</v>
      </c>
      <c r="K25" s="27">
        <v>3.9</v>
      </c>
      <c r="L25" s="26">
        <v>4.0999999999999996</v>
      </c>
      <c r="M25" s="27">
        <v>4.2</v>
      </c>
      <c r="N25" s="26">
        <v>4.2</v>
      </c>
      <c r="O25" s="27">
        <v>4.4000000000000004</v>
      </c>
      <c r="P25" s="26">
        <v>4.4000000000000004</v>
      </c>
      <c r="Q25" s="27">
        <v>4.5</v>
      </c>
      <c r="R25" s="26">
        <v>4.7</v>
      </c>
      <c r="S25" s="27">
        <v>4.7</v>
      </c>
      <c r="T25" s="38">
        <v>4.9000000000000004</v>
      </c>
      <c r="U25" t="s">
        <v>20</v>
      </c>
      <c r="V25" t="s">
        <v>20</v>
      </c>
      <c r="Z25">
        <v>3.83</v>
      </c>
      <c r="AA25">
        <v>2.54</v>
      </c>
      <c r="AB25">
        <v>2.86</v>
      </c>
      <c r="AC25">
        <v>3.21</v>
      </c>
      <c r="AD25">
        <v>3.47</v>
      </c>
      <c r="AE25">
        <v>3.55</v>
      </c>
      <c r="AF25">
        <v>3.73</v>
      </c>
      <c r="AG25">
        <v>3.76</v>
      </c>
      <c r="AH25">
        <v>3.79</v>
      </c>
      <c r="AI25">
        <v>3.99</v>
      </c>
      <c r="AJ25">
        <v>4.0199999999999996</v>
      </c>
      <c r="AK25">
        <v>4.16</v>
      </c>
      <c r="AL25">
        <v>4.26</v>
      </c>
      <c r="AM25">
        <v>4.34</v>
      </c>
      <c r="AN25">
        <v>4.5</v>
      </c>
      <c r="AO25">
        <v>4.5199999999999996</v>
      </c>
      <c r="AP25">
        <v>4.59</v>
      </c>
      <c r="AQ25">
        <v>4.75</v>
      </c>
      <c r="AR25">
        <v>4.82</v>
      </c>
      <c r="AS25">
        <v>4.99</v>
      </c>
    </row>
    <row r="26" spans="1:45" ht="17" thickBot="1">
      <c r="A26" s="10" t="s">
        <v>24</v>
      </c>
      <c r="B26" s="29">
        <v>2.4</v>
      </c>
      <c r="C26" s="30">
        <v>2.6</v>
      </c>
      <c r="D26" s="29">
        <v>2.9</v>
      </c>
      <c r="E26" s="30">
        <v>3.2</v>
      </c>
      <c r="F26" s="29">
        <v>3.3</v>
      </c>
      <c r="G26" s="30">
        <v>3.5</v>
      </c>
      <c r="H26" s="29">
        <v>3.6</v>
      </c>
      <c r="I26" s="30">
        <v>3.6</v>
      </c>
      <c r="J26" s="29">
        <v>3.8</v>
      </c>
      <c r="K26" s="30">
        <v>3.9</v>
      </c>
      <c r="L26" s="29">
        <v>4</v>
      </c>
      <c r="M26" s="30">
        <v>4.0999999999999996</v>
      </c>
      <c r="N26" s="29">
        <v>4.2</v>
      </c>
      <c r="O26" s="30">
        <v>4.4000000000000004</v>
      </c>
      <c r="P26" s="29">
        <v>4.4000000000000004</v>
      </c>
      <c r="Q26" s="30">
        <v>4.5</v>
      </c>
      <c r="R26" s="29">
        <v>4.7</v>
      </c>
      <c r="S26" s="30">
        <v>4.7</v>
      </c>
      <c r="T26" s="39">
        <v>4.9000000000000004</v>
      </c>
      <c r="U26" t="s">
        <v>20</v>
      </c>
      <c r="V26" t="s">
        <v>20</v>
      </c>
      <c r="Z26">
        <v>3.92</v>
      </c>
      <c r="AA26">
        <v>2.54</v>
      </c>
      <c r="AB26">
        <v>2.86</v>
      </c>
      <c r="AC26">
        <v>3.21</v>
      </c>
      <c r="AD26">
        <v>3.47</v>
      </c>
      <c r="AE26">
        <v>3.54</v>
      </c>
      <c r="AF26">
        <v>3.72</v>
      </c>
      <c r="AG26">
        <v>3.76</v>
      </c>
      <c r="AH26">
        <v>3.79</v>
      </c>
      <c r="AI26">
        <v>3.99</v>
      </c>
      <c r="AJ26">
        <v>4.0199999999999996</v>
      </c>
      <c r="AK26">
        <v>4.16</v>
      </c>
      <c r="AL26">
        <v>4.26</v>
      </c>
      <c r="AM26">
        <v>4.34</v>
      </c>
      <c r="AN26">
        <v>4.5</v>
      </c>
      <c r="AO26">
        <v>4.5199999999999996</v>
      </c>
      <c r="AP26">
        <v>4.59</v>
      </c>
      <c r="AQ26">
        <v>4.75</v>
      </c>
      <c r="AR26">
        <v>4.82</v>
      </c>
      <c r="AS26">
        <v>4.99</v>
      </c>
    </row>
    <row r="27" spans="1:45">
      <c r="A27" s="6" t="s">
        <v>30</v>
      </c>
      <c r="B27" s="26">
        <v>2.4</v>
      </c>
      <c r="C27" s="27">
        <v>2.5</v>
      </c>
      <c r="D27" s="26">
        <v>2.9</v>
      </c>
      <c r="E27" s="27">
        <v>3.2</v>
      </c>
      <c r="F27" s="26">
        <v>3.3</v>
      </c>
      <c r="G27" s="27">
        <v>3.5</v>
      </c>
      <c r="H27" s="26">
        <v>3.5</v>
      </c>
      <c r="I27" s="27">
        <v>3.6</v>
      </c>
      <c r="J27" s="26">
        <v>3.8</v>
      </c>
      <c r="K27" s="27">
        <v>3.9</v>
      </c>
      <c r="L27" s="26">
        <v>4</v>
      </c>
      <c r="M27" s="27">
        <v>4.0999999999999996</v>
      </c>
      <c r="N27" s="26">
        <v>4.2</v>
      </c>
      <c r="O27" s="27">
        <v>4.4000000000000004</v>
      </c>
      <c r="P27" s="26">
        <v>4.4000000000000004</v>
      </c>
      <c r="Q27" s="27">
        <v>4.5</v>
      </c>
      <c r="R27" s="26">
        <v>4.5999999999999996</v>
      </c>
      <c r="S27" s="27">
        <v>4.7</v>
      </c>
      <c r="T27" s="38">
        <v>4.8</v>
      </c>
      <c r="U27" t="s">
        <v>20</v>
      </c>
      <c r="V27" t="s">
        <v>20</v>
      </c>
      <c r="Z27">
        <v>4</v>
      </c>
      <c r="AA27">
        <v>2.54</v>
      </c>
      <c r="AB27">
        <v>2.85</v>
      </c>
      <c r="AC27">
        <v>3.2</v>
      </c>
      <c r="AD27">
        <v>3.46</v>
      </c>
      <c r="AE27">
        <v>3.54</v>
      </c>
      <c r="AF27">
        <v>3.72</v>
      </c>
      <c r="AG27">
        <v>3.75</v>
      </c>
      <c r="AH27">
        <v>3.79</v>
      </c>
      <c r="AI27">
        <v>3.99</v>
      </c>
      <c r="AJ27">
        <v>4.0199999999999996</v>
      </c>
      <c r="AK27">
        <v>4.16</v>
      </c>
      <c r="AL27">
        <v>4.26</v>
      </c>
      <c r="AM27">
        <v>4.34</v>
      </c>
      <c r="AN27">
        <v>4.5</v>
      </c>
      <c r="AO27">
        <v>4.5199999999999996</v>
      </c>
      <c r="AP27">
        <v>4.59</v>
      </c>
      <c r="AQ27">
        <v>4.75</v>
      </c>
      <c r="AR27">
        <v>4.82</v>
      </c>
      <c r="AS27">
        <v>4.99</v>
      </c>
    </row>
    <row r="28" spans="1:45">
      <c r="A28" s="6" t="s">
        <v>22</v>
      </c>
      <c r="B28" s="26">
        <v>2.4</v>
      </c>
      <c r="C28" s="27">
        <v>2.5</v>
      </c>
      <c r="D28" s="26">
        <v>2.9</v>
      </c>
      <c r="E28" s="27">
        <v>3.1</v>
      </c>
      <c r="F28" s="26">
        <v>3.3</v>
      </c>
      <c r="G28" s="27">
        <v>3.5</v>
      </c>
      <c r="H28" s="26">
        <v>3.5</v>
      </c>
      <c r="I28" s="27">
        <v>3.6</v>
      </c>
      <c r="J28" s="26">
        <v>3.8</v>
      </c>
      <c r="K28" s="27">
        <v>3.8</v>
      </c>
      <c r="L28" s="26">
        <v>4</v>
      </c>
      <c r="M28" s="27">
        <v>4.0999999999999996</v>
      </c>
      <c r="N28" s="26">
        <v>4.2</v>
      </c>
      <c r="O28" s="27">
        <v>4.3</v>
      </c>
      <c r="P28" s="26">
        <v>4.4000000000000004</v>
      </c>
      <c r="Q28" s="27">
        <v>4.5</v>
      </c>
      <c r="R28" s="26">
        <v>4.5999999999999996</v>
      </c>
      <c r="S28" s="27">
        <v>4.7</v>
      </c>
      <c r="T28" s="38">
        <v>4.8</v>
      </c>
      <c r="U28" t="s">
        <v>20</v>
      </c>
      <c r="V28" t="s">
        <v>20</v>
      </c>
      <c r="Z28">
        <v>4.08</v>
      </c>
      <c r="AA28">
        <v>2.5299999999999998</v>
      </c>
      <c r="AB28">
        <v>2.85</v>
      </c>
      <c r="AC28">
        <v>3.2</v>
      </c>
      <c r="AD28">
        <v>3.46</v>
      </c>
      <c r="AE28">
        <v>3.54</v>
      </c>
      <c r="AF28">
        <v>3.72</v>
      </c>
      <c r="AG28">
        <v>3.75</v>
      </c>
      <c r="AH28">
        <v>3.79</v>
      </c>
      <c r="AI28">
        <v>3.99</v>
      </c>
      <c r="AJ28">
        <v>4.0199999999999996</v>
      </c>
      <c r="AK28">
        <v>4.16</v>
      </c>
      <c r="AL28">
        <v>4.26</v>
      </c>
      <c r="AM28">
        <v>4.34</v>
      </c>
      <c r="AN28">
        <v>4.5</v>
      </c>
      <c r="AO28">
        <v>4.5199999999999996</v>
      </c>
      <c r="AP28">
        <v>4.59</v>
      </c>
      <c r="AQ28">
        <v>4.75</v>
      </c>
      <c r="AR28">
        <v>4.82</v>
      </c>
      <c r="AS28">
        <v>4.99</v>
      </c>
    </row>
    <row r="29" spans="1:45">
      <c r="A29" s="6" t="s">
        <v>23</v>
      </c>
      <c r="B29" s="26">
        <v>2.4</v>
      </c>
      <c r="C29" s="27">
        <v>2.5</v>
      </c>
      <c r="D29" s="26">
        <v>2.8</v>
      </c>
      <c r="E29" s="27">
        <v>3.1</v>
      </c>
      <c r="F29" s="26">
        <v>3.2</v>
      </c>
      <c r="G29" s="27">
        <v>3.4</v>
      </c>
      <c r="H29" s="26">
        <v>3.5</v>
      </c>
      <c r="I29" s="27">
        <v>3.6</v>
      </c>
      <c r="J29" s="26">
        <v>3.8</v>
      </c>
      <c r="K29" s="27">
        <v>3.8</v>
      </c>
      <c r="L29" s="26">
        <v>4</v>
      </c>
      <c r="M29" s="27">
        <v>4.0999999999999996</v>
      </c>
      <c r="N29" s="26">
        <v>4.2</v>
      </c>
      <c r="O29" s="27">
        <v>4.3</v>
      </c>
      <c r="P29" s="26">
        <v>4.4000000000000004</v>
      </c>
      <c r="Q29" s="27">
        <v>4.4000000000000004</v>
      </c>
      <c r="R29" s="26">
        <v>4.5999999999999996</v>
      </c>
      <c r="S29" s="27">
        <v>4.7</v>
      </c>
      <c r="T29" s="38">
        <v>4.8</v>
      </c>
      <c r="U29" t="s">
        <v>20</v>
      </c>
      <c r="V29" t="s">
        <v>20</v>
      </c>
      <c r="Z29">
        <v>4.17</v>
      </c>
      <c r="AA29">
        <v>2.5299999999999998</v>
      </c>
      <c r="AB29">
        <v>2.84</v>
      </c>
      <c r="AC29">
        <v>3.19</v>
      </c>
      <c r="AD29">
        <v>3.46</v>
      </c>
      <c r="AE29">
        <v>3.54</v>
      </c>
      <c r="AF29">
        <v>3.72</v>
      </c>
      <c r="AG29">
        <v>3.75</v>
      </c>
      <c r="AH29">
        <v>3.78</v>
      </c>
      <c r="AI29">
        <v>3.98</v>
      </c>
      <c r="AJ29">
        <v>4.0199999999999996</v>
      </c>
      <c r="AK29">
        <v>4.16</v>
      </c>
      <c r="AL29">
        <v>4.26</v>
      </c>
      <c r="AM29">
        <v>4.34</v>
      </c>
      <c r="AN29">
        <v>4.5</v>
      </c>
      <c r="AO29">
        <v>4.5199999999999996</v>
      </c>
      <c r="AP29">
        <v>4.59</v>
      </c>
      <c r="AQ29">
        <v>4.75</v>
      </c>
      <c r="AR29">
        <v>4.82</v>
      </c>
      <c r="AS29">
        <v>4.99</v>
      </c>
    </row>
    <row r="30" spans="1:45" ht="17" thickBot="1">
      <c r="A30" s="10" t="s">
        <v>24</v>
      </c>
      <c r="B30" s="29">
        <v>2.2999999999999998</v>
      </c>
      <c r="C30" s="30">
        <v>2.4</v>
      </c>
      <c r="D30" s="29">
        <v>2.8</v>
      </c>
      <c r="E30" s="30">
        <v>3</v>
      </c>
      <c r="F30" s="29">
        <v>3.2</v>
      </c>
      <c r="G30" s="30">
        <v>3.4</v>
      </c>
      <c r="H30" s="29">
        <v>3.4</v>
      </c>
      <c r="I30" s="30">
        <v>3.6</v>
      </c>
      <c r="J30" s="29">
        <v>3.7</v>
      </c>
      <c r="K30" s="30">
        <v>3.8</v>
      </c>
      <c r="L30" s="29">
        <v>3.9</v>
      </c>
      <c r="M30" s="30">
        <v>4</v>
      </c>
      <c r="N30" s="29">
        <v>4.0999999999999996</v>
      </c>
      <c r="O30" s="30">
        <v>4.3</v>
      </c>
      <c r="P30" s="29">
        <v>4.3</v>
      </c>
      <c r="Q30" s="30">
        <v>4.4000000000000004</v>
      </c>
      <c r="R30" s="29">
        <v>4.5999999999999996</v>
      </c>
      <c r="S30" s="30">
        <v>4.7</v>
      </c>
      <c r="T30" s="39">
        <v>4.8</v>
      </c>
      <c r="U30" t="s">
        <v>20</v>
      </c>
      <c r="V30" t="s">
        <v>20</v>
      </c>
      <c r="Z30">
        <v>4.25</v>
      </c>
      <c r="AA30">
        <v>2.5299999999999998</v>
      </c>
      <c r="AB30">
        <v>2.84</v>
      </c>
      <c r="AC30">
        <v>3.19</v>
      </c>
      <c r="AD30">
        <v>3.45</v>
      </c>
      <c r="AE30">
        <v>3.53</v>
      </c>
      <c r="AF30">
        <v>3.71</v>
      </c>
      <c r="AG30">
        <v>3.75</v>
      </c>
      <c r="AH30">
        <v>3.78</v>
      </c>
      <c r="AI30">
        <v>3.98</v>
      </c>
      <c r="AJ30">
        <v>4.0199999999999996</v>
      </c>
      <c r="AK30">
        <v>4.16</v>
      </c>
      <c r="AL30">
        <v>4.26</v>
      </c>
      <c r="AM30">
        <v>4.34</v>
      </c>
      <c r="AN30">
        <v>4.5</v>
      </c>
      <c r="AO30">
        <v>4.5199999999999996</v>
      </c>
      <c r="AP30">
        <v>4.59</v>
      </c>
      <c r="AQ30">
        <v>4.75</v>
      </c>
      <c r="AR30">
        <v>4.82</v>
      </c>
      <c r="AS30">
        <v>4.9800000000000004</v>
      </c>
    </row>
    <row r="31" spans="1:45">
      <c r="A31" s="6" t="s">
        <v>31</v>
      </c>
      <c r="B31" s="26">
        <v>2.2999999999999998</v>
      </c>
      <c r="C31" s="27">
        <v>2.4</v>
      </c>
      <c r="D31" s="26">
        <v>2.7</v>
      </c>
      <c r="E31" s="27">
        <v>3</v>
      </c>
      <c r="F31" s="26">
        <v>3.2</v>
      </c>
      <c r="G31" s="27">
        <v>3.4</v>
      </c>
      <c r="H31" s="26">
        <v>3.4</v>
      </c>
      <c r="I31" s="27">
        <v>3.5</v>
      </c>
      <c r="J31" s="26">
        <v>3.7</v>
      </c>
      <c r="K31" s="27">
        <v>3.8</v>
      </c>
      <c r="L31" s="26">
        <v>3.9</v>
      </c>
      <c r="M31" s="27">
        <v>4</v>
      </c>
      <c r="N31" s="26">
        <v>4.0999999999999996</v>
      </c>
      <c r="O31" s="27">
        <v>4.2</v>
      </c>
      <c r="P31" s="26">
        <v>4.3</v>
      </c>
      <c r="Q31" s="27">
        <v>4.4000000000000004</v>
      </c>
      <c r="R31" s="26">
        <v>4.5</v>
      </c>
      <c r="S31" s="27">
        <v>4.5999999999999996</v>
      </c>
      <c r="T31" s="38">
        <v>4.8</v>
      </c>
      <c r="U31" t="s">
        <v>20</v>
      </c>
      <c r="V31" t="s">
        <v>20</v>
      </c>
      <c r="Z31">
        <v>4.33</v>
      </c>
      <c r="AA31">
        <v>2.5299999999999998</v>
      </c>
      <c r="AB31">
        <v>2.83</v>
      </c>
      <c r="AC31">
        <v>3.18</v>
      </c>
      <c r="AD31">
        <v>3.45</v>
      </c>
      <c r="AE31">
        <v>3.53</v>
      </c>
      <c r="AF31">
        <v>3.71</v>
      </c>
      <c r="AG31">
        <v>3.74</v>
      </c>
      <c r="AH31">
        <v>3.78</v>
      </c>
      <c r="AI31">
        <v>3.98</v>
      </c>
      <c r="AJ31">
        <v>4.01</v>
      </c>
      <c r="AK31">
        <v>4.16</v>
      </c>
      <c r="AL31">
        <v>4.26</v>
      </c>
      <c r="AM31">
        <v>4.34</v>
      </c>
      <c r="AN31">
        <v>4.5</v>
      </c>
      <c r="AO31">
        <v>4.5199999999999996</v>
      </c>
      <c r="AP31">
        <v>4.59</v>
      </c>
      <c r="AQ31">
        <v>4.75</v>
      </c>
      <c r="AR31">
        <v>4.82</v>
      </c>
      <c r="AS31">
        <v>4.9800000000000004</v>
      </c>
    </row>
    <row r="32" spans="1:45">
      <c r="A32" s="6" t="s">
        <v>22</v>
      </c>
      <c r="B32" s="26">
        <v>2.2999999999999998</v>
      </c>
      <c r="C32" s="27">
        <v>2.2999999999999998</v>
      </c>
      <c r="D32" s="26">
        <v>2.7</v>
      </c>
      <c r="E32" s="27">
        <v>2.9</v>
      </c>
      <c r="F32" s="26">
        <v>3.1</v>
      </c>
      <c r="G32" s="27">
        <v>3.3</v>
      </c>
      <c r="H32" s="26">
        <v>3.4</v>
      </c>
      <c r="I32" s="27">
        <v>3.5</v>
      </c>
      <c r="J32" s="26">
        <v>3.7</v>
      </c>
      <c r="K32" s="27">
        <v>3.7</v>
      </c>
      <c r="L32" s="26">
        <v>3.9</v>
      </c>
      <c r="M32" s="27">
        <v>4</v>
      </c>
      <c r="N32" s="26">
        <v>4.0999999999999996</v>
      </c>
      <c r="O32" s="27">
        <v>4.2</v>
      </c>
      <c r="P32" s="26">
        <v>4.3</v>
      </c>
      <c r="Q32" s="27">
        <v>4.4000000000000004</v>
      </c>
      <c r="R32" s="26">
        <v>4.5</v>
      </c>
      <c r="S32" s="27">
        <v>4.5999999999999996</v>
      </c>
      <c r="T32" s="38">
        <v>4.7</v>
      </c>
      <c r="U32" t="s">
        <v>20</v>
      </c>
      <c r="V32" t="s">
        <v>20</v>
      </c>
      <c r="Z32">
        <v>4.42</v>
      </c>
      <c r="AA32">
        <v>2.5299999999999998</v>
      </c>
      <c r="AB32">
        <v>2.83</v>
      </c>
      <c r="AC32">
        <v>3.18</v>
      </c>
      <c r="AD32">
        <v>3.44</v>
      </c>
      <c r="AE32">
        <v>3.53</v>
      </c>
      <c r="AF32">
        <v>3.71</v>
      </c>
      <c r="AG32">
        <v>3.74</v>
      </c>
      <c r="AH32">
        <v>3.78</v>
      </c>
      <c r="AI32">
        <v>3.98</v>
      </c>
      <c r="AJ32">
        <v>4.01</v>
      </c>
      <c r="AK32">
        <v>4.1500000000000004</v>
      </c>
      <c r="AL32">
        <v>4.26</v>
      </c>
      <c r="AM32">
        <v>4.34</v>
      </c>
      <c r="AN32">
        <v>4.5</v>
      </c>
      <c r="AO32">
        <v>4.5199999999999996</v>
      </c>
      <c r="AP32">
        <v>4.59</v>
      </c>
      <c r="AQ32">
        <v>4.75</v>
      </c>
      <c r="AR32">
        <v>4.82</v>
      </c>
      <c r="AS32">
        <v>4.9800000000000004</v>
      </c>
    </row>
    <row r="33" spans="1:45">
      <c r="A33" s="6" t="s">
        <v>23</v>
      </c>
      <c r="B33" s="26">
        <v>2.2000000000000002</v>
      </c>
      <c r="C33" s="27">
        <v>2.2999999999999998</v>
      </c>
      <c r="D33" s="26">
        <v>2.6</v>
      </c>
      <c r="E33" s="27">
        <v>2.9</v>
      </c>
      <c r="F33" s="26">
        <v>3.1</v>
      </c>
      <c r="G33" s="27">
        <v>3.3</v>
      </c>
      <c r="H33" s="26">
        <v>3.3</v>
      </c>
      <c r="I33" s="27">
        <v>3.5</v>
      </c>
      <c r="J33" s="26">
        <v>3.6</v>
      </c>
      <c r="K33" s="27">
        <v>3.7</v>
      </c>
      <c r="L33" s="26">
        <v>3.8</v>
      </c>
      <c r="M33" s="27">
        <v>3.9</v>
      </c>
      <c r="N33" s="26">
        <v>4</v>
      </c>
      <c r="O33" s="27">
        <v>4.2</v>
      </c>
      <c r="P33" s="26">
        <v>4.2</v>
      </c>
      <c r="Q33" s="27">
        <v>4.3</v>
      </c>
      <c r="R33" s="26">
        <v>4.5</v>
      </c>
      <c r="S33" s="27">
        <v>4.5999999999999996</v>
      </c>
      <c r="T33" s="38">
        <v>4.7</v>
      </c>
      <c r="U33" t="s">
        <v>20</v>
      </c>
      <c r="V33" t="s">
        <v>20</v>
      </c>
      <c r="Z33">
        <v>4.5</v>
      </c>
      <c r="AA33">
        <v>2.5299999999999998</v>
      </c>
      <c r="AB33">
        <v>2.82</v>
      </c>
      <c r="AC33">
        <v>3.17</v>
      </c>
      <c r="AD33">
        <v>3.44</v>
      </c>
      <c r="AE33">
        <v>3.53</v>
      </c>
      <c r="AF33">
        <v>3.7</v>
      </c>
      <c r="AG33">
        <v>3.74</v>
      </c>
      <c r="AH33">
        <v>3.78</v>
      </c>
      <c r="AI33">
        <v>3.97</v>
      </c>
      <c r="AJ33">
        <v>4.01</v>
      </c>
      <c r="AK33">
        <v>4.1500000000000004</v>
      </c>
      <c r="AL33">
        <v>4.26</v>
      </c>
      <c r="AM33">
        <v>4.34</v>
      </c>
      <c r="AN33">
        <v>4.5</v>
      </c>
      <c r="AO33">
        <v>4.5199999999999996</v>
      </c>
      <c r="AP33">
        <v>4.59</v>
      </c>
      <c r="AQ33">
        <v>4.75</v>
      </c>
      <c r="AR33">
        <v>4.8099999999999996</v>
      </c>
      <c r="AS33">
        <v>4.9800000000000004</v>
      </c>
    </row>
    <row r="34" spans="1:45" ht="17" thickBot="1">
      <c r="A34" s="10" t="s">
        <v>24</v>
      </c>
      <c r="B34" s="29">
        <v>2.2000000000000002</v>
      </c>
      <c r="C34" s="30">
        <v>2.2000000000000002</v>
      </c>
      <c r="D34" s="29">
        <v>2.6</v>
      </c>
      <c r="E34" s="30">
        <v>2.8</v>
      </c>
      <c r="F34" s="29">
        <v>3</v>
      </c>
      <c r="G34" s="30">
        <v>3.2</v>
      </c>
      <c r="H34" s="29">
        <v>3.3</v>
      </c>
      <c r="I34" s="30">
        <v>3.4</v>
      </c>
      <c r="J34" s="29">
        <v>3.6</v>
      </c>
      <c r="K34" s="30">
        <v>3.7</v>
      </c>
      <c r="L34" s="29">
        <v>3.8</v>
      </c>
      <c r="M34" s="30">
        <v>3.9</v>
      </c>
      <c r="N34" s="29">
        <v>4</v>
      </c>
      <c r="O34" s="30">
        <v>4.0999999999999996</v>
      </c>
      <c r="P34" s="29">
        <v>4.2</v>
      </c>
      <c r="Q34" s="30">
        <v>4.3</v>
      </c>
      <c r="R34" s="29">
        <v>4.4000000000000004</v>
      </c>
      <c r="S34" s="30">
        <v>4.5999999999999996</v>
      </c>
      <c r="T34" s="39">
        <v>4.7</v>
      </c>
      <c r="U34" t="s">
        <v>20</v>
      </c>
      <c r="V34" t="s">
        <v>20</v>
      </c>
      <c r="Z34">
        <v>4.58</v>
      </c>
      <c r="AA34">
        <v>2.5299999999999998</v>
      </c>
      <c r="AB34">
        <v>2.81</v>
      </c>
      <c r="AC34">
        <v>3.17</v>
      </c>
      <c r="AD34">
        <v>3.43</v>
      </c>
      <c r="AE34">
        <v>3.52</v>
      </c>
      <c r="AF34">
        <v>3.7</v>
      </c>
      <c r="AG34">
        <v>3.73</v>
      </c>
      <c r="AH34">
        <v>3.77</v>
      </c>
      <c r="AI34">
        <v>3.97</v>
      </c>
      <c r="AJ34">
        <v>4.01</v>
      </c>
      <c r="AK34">
        <v>4.1500000000000004</v>
      </c>
      <c r="AL34">
        <v>4.26</v>
      </c>
      <c r="AM34">
        <v>4.34</v>
      </c>
      <c r="AN34">
        <v>4.5</v>
      </c>
      <c r="AO34">
        <v>4.51</v>
      </c>
      <c r="AP34">
        <v>4.59</v>
      </c>
      <c r="AQ34">
        <v>4.75</v>
      </c>
      <c r="AR34">
        <v>4.8099999999999996</v>
      </c>
      <c r="AS34">
        <v>4.9800000000000004</v>
      </c>
    </row>
    <row r="35" spans="1:45">
      <c r="A35" s="6" t="s">
        <v>32</v>
      </c>
      <c r="B35" s="26">
        <v>2.1</v>
      </c>
      <c r="C35" s="27">
        <v>2.2000000000000002</v>
      </c>
      <c r="D35" s="26">
        <v>2.5</v>
      </c>
      <c r="E35" s="27">
        <v>2.8</v>
      </c>
      <c r="F35" s="26">
        <v>3</v>
      </c>
      <c r="G35" s="27">
        <v>3.2</v>
      </c>
      <c r="H35" s="26">
        <v>3.3</v>
      </c>
      <c r="I35" s="27">
        <v>3.4</v>
      </c>
      <c r="J35" s="26">
        <v>3.6</v>
      </c>
      <c r="K35" s="27">
        <v>3.6</v>
      </c>
      <c r="L35" s="26">
        <v>3.8</v>
      </c>
      <c r="M35" s="27">
        <v>3.8</v>
      </c>
      <c r="N35" s="26">
        <v>4</v>
      </c>
      <c r="O35" s="27">
        <v>4.0999999999999996</v>
      </c>
      <c r="P35" s="26">
        <v>4.2</v>
      </c>
      <c r="Q35" s="27">
        <v>4.3</v>
      </c>
      <c r="R35" s="26">
        <v>4.4000000000000004</v>
      </c>
      <c r="S35" s="27">
        <v>4.5</v>
      </c>
      <c r="T35" s="38">
        <v>4.7</v>
      </c>
      <c r="U35" t="s">
        <v>20</v>
      </c>
      <c r="V35" t="s">
        <v>20</v>
      </c>
      <c r="Z35">
        <v>4.67</v>
      </c>
      <c r="AA35">
        <v>2.5299999999999998</v>
      </c>
      <c r="AB35">
        <v>2.81</v>
      </c>
      <c r="AC35">
        <v>3.16</v>
      </c>
      <c r="AD35">
        <v>3.43</v>
      </c>
      <c r="AE35">
        <v>3.52</v>
      </c>
      <c r="AF35">
        <v>3.7</v>
      </c>
      <c r="AG35">
        <v>3.73</v>
      </c>
      <c r="AH35">
        <v>3.77</v>
      </c>
      <c r="AI35">
        <v>3.97</v>
      </c>
      <c r="AJ35">
        <v>4.01</v>
      </c>
      <c r="AK35">
        <v>4.1500000000000004</v>
      </c>
      <c r="AL35">
        <v>4.25</v>
      </c>
      <c r="AM35">
        <v>4.34</v>
      </c>
      <c r="AN35">
        <v>4.5</v>
      </c>
      <c r="AO35">
        <v>4.51</v>
      </c>
      <c r="AP35">
        <v>4.58</v>
      </c>
      <c r="AQ35">
        <v>4.75</v>
      </c>
      <c r="AR35">
        <v>4.8099999999999996</v>
      </c>
      <c r="AS35">
        <v>4.97</v>
      </c>
    </row>
    <row r="36" spans="1:45">
      <c r="A36" s="6" t="s">
        <v>22</v>
      </c>
      <c r="B36" s="26">
        <v>2.1</v>
      </c>
      <c r="C36" s="27">
        <v>2.1</v>
      </c>
      <c r="D36" s="26">
        <v>2.5</v>
      </c>
      <c r="E36" s="27">
        <v>2.7</v>
      </c>
      <c r="F36" s="26">
        <v>2.9</v>
      </c>
      <c r="G36" s="27">
        <v>3.1</v>
      </c>
      <c r="H36" s="26">
        <v>3.2</v>
      </c>
      <c r="I36" s="27">
        <v>3.4</v>
      </c>
      <c r="J36" s="26">
        <v>3.5</v>
      </c>
      <c r="K36" s="27">
        <v>3.6</v>
      </c>
      <c r="L36" s="26">
        <v>3.7</v>
      </c>
      <c r="M36" s="27">
        <v>3.8</v>
      </c>
      <c r="N36" s="26">
        <v>3.9</v>
      </c>
      <c r="O36" s="27">
        <v>4</v>
      </c>
      <c r="P36" s="26">
        <v>4.0999999999999996</v>
      </c>
      <c r="Q36" s="27">
        <v>4.2</v>
      </c>
      <c r="R36" s="26">
        <v>4.4000000000000004</v>
      </c>
      <c r="S36" s="27">
        <v>4.5</v>
      </c>
      <c r="T36" s="38">
        <v>4.5999999999999996</v>
      </c>
      <c r="U36" t="s">
        <v>20</v>
      </c>
      <c r="V36" t="s">
        <v>20</v>
      </c>
      <c r="Z36">
        <v>4.75</v>
      </c>
      <c r="AA36">
        <v>2.5299999999999998</v>
      </c>
      <c r="AB36">
        <v>2.8</v>
      </c>
      <c r="AC36">
        <v>3.16</v>
      </c>
      <c r="AD36">
        <v>3.42</v>
      </c>
      <c r="AE36">
        <v>3.52</v>
      </c>
      <c r="AF36">
        <v>3.69</v>
      </c>
      <c r="AG36">
        <v>3.73</v>
      </c>
      <c r="AH36">
        <v>3.77</v>
      </c>
      <c r="AI36">
        <v>3.97</v>
      </c>
      <c r="AJ36">
        <v>4</v>
      </c>
      <c r="AK36">
        <v>4.1500000000000004</v>
      </c>
      <c r="AL36">
        <v>4.25</v>
      </c>
      <c r="AM36">
        <v>4.33</v>
      </c>
      <c r="AN36">
        <v>4.5</v>
      </c>
      <c r="AO36">
        <v>4.51</v>
      </c>
      <c r="AP36">
        <v>4.58</v>
      </c>
      <c r="AQ36">
        <v>4.75</v>
      </c>
      <c r="AR36">
        <v>4.8099999999999996</v>
      </c>
      <c r="AS36">
        <v>4.97</v>
      </c>
    </row>
    <row r="37" spans="1:45">
      <c r="A37" s="6" t="s">
        <v>23</v>
      </c>
      <c r="B37" s="26">
        <v>2</v>
      </c>
      <c r="C37" s="27">
        <v>2.1</v>
      </c>
      <c r="D37" s="26">
        <v>2.4</v>
      </c>
      <c r="E37" s="27">
        <v>2.6</v>
      </c>
      <c r="F37" s="26">
        <v>2.9</v>
      </c>
      <c r="G37" s="27">
        <v>3.1</v>
      </c>
      <c r="H37" s="26">
        <v>3.2</v>
      </c>
      <c r="I37" s="27">
        <v>3.3</v>
      </c>
      <c r="J37" s="26">
        <v>3.5</v>
      </c>
      <c r="K37" s="27">
        <v>3.6</v>
      </c>
      <c r="L37" s="26">
        <v>3.7</v>
      </c>
      <c r="M37" s="27">
        <v>3.8</v>
      </c>
      <c r="N37" s="26">
        <v>3.9</v>
      </c>
      <c r="O37" s="27">
        <v>4</v>
      </c>
      <c r="P37" s="26">
        <v>4.0999999999999996</v>
      </c>
      <c r="Q37" s="27">
        <v>4.2</v>
      </c>
      <c r="R37" s="26">
        <v>4.3</v>
      </c>
      <c r="S37" s="27">
        <v>4.5</v>
      </c>
      <c r="T37" s="38">
        <v>4.5999999999999996</v>
      </c>
      <c r="U37" t="s">
        <v>20</v>
      </c>
      <c r="V37" t="s">
        <v>20</v>
      </c>
      <c r="Z37">
        <v>4.83</v>
      </c>
      <c r="AA37">
        <v>2.52</v>
      </c>
      <c r="AB37">
        <v>2.79</v>
      </c>
      <c r="AC37">
        <v>3.15</v>
      </c>
      <c r="AD37">
        <v>3.42</v>
      </c>
      <c r="AE37">
        <v>3.51</v>
      </c>
      <c r="AF37">
        <v>3.69</v>
      </c>
      <c r="AG37">
        <v>3.72</v>
      </c>
      <c r="AH37">
        <v>3.76</v>
      </c>
      <c r="AI37">
        <v>3.96</v>
      </c>
      <c r="AJ37">
        <v>4</v>
      </c>
      <c r="AK37">
        <v>4.1500000000000004</v>
      </c>
      <c r="AL37">
        <v>4.25</v>
      </c>
      <c r="AM37">
        <v>4.33</v>
      </c>
      <c r="AN37">
        <v>4.49</v>
      </c>
      <c r="AO37">
        <v>4.51</v>
      </c>
      <c r="AP37">
        <v>4.58</v>
      </c>
      <c r="AQ37">
        <v>4.75</v>
      </c>
      <c r="AR37">
        <v>4.8099999999999996</v>
      </c>
      <c r="AS37">
        <v>4.97</v>
      </c>
    </row>
    <row r="38" spans="1:45" ht="17" thickBot="1">
      <c r="A38" s="10" t="s">
        <v>24</v>
      </c>
      <c r="B38" s="29">
        <v>2</v>
      </c>
      <c r="C38" s="30">
        <v>2</v>
      </c>
      <c r="D38" s="29">
        <v>2.4</v>
      </c>
      <c r="E38" s="30">
        <v>2.6</v>
      </c>
      <c r="F38" s="29">
        <v>2.8</v>
      </c>
      <c r="G38" s="30">
        <v>3</v>
      </c>
      <c r="H38" s="29">
        <v>3.1</v>
      </c>
      <c r="I38" s="30">
        <v>3.3</v>
      </c>
      <c r="J38" s="29">
        <v>3.4</v>
      </c>
      <c r="K38" s="30">
        <v>3.5</v>
      </c>
      <c r="L38" s="29">
        <v>3.6</v>
      </c>
      <c r="M38" s="30">
        <v>3.7</v>
      </c>
      <c r="N38" s="29">
        <v>3.8</v>
      </c>
      <c r="O38" s="30">
        <v>3.9</v>
      </c>
      <c r="P38" s="29">
        <v>4.0999999999999996</v>
      </c>
      <c r="Q38" s="30">
        <v>4.2</v>
      </c>
      <c r="R38" s="29">
        <v>4.3</v>
      </c>
      <c r="S38" s="30">
        <v>4.5</v>
      </c>
      <c r="T38" s="39">
        <v>4.5999999999999996</v>
      </c>
      <c r="U38" t="s">
        <v>20</v>
      </c>
      <c r="V38" t="s">
        <v>20</v>
      </c>
      <c r="Z38">
        <v>4.92</v>
      </c>
      <c r="AA38">
        <v>2.52</v>
      </c>
      <c r="AB38">
        <v>2.79</v>
      </c>
      <c r="AC38">
        <v>3.15</v>
      </c>
      <c r="AD38">
        <v>3.41</v>
      </c>
      <c r="AE38">
        <v>3.51</v>
      </c>
      <c r="AF38">
        <v>3.68</v>
      </c>
      <c r="AG38">
        <v>3.72</v>
      </c>
      <c r="AH38">
        <v>3.76</v>
      </c>
      <c r="AI38">
        <v>3.96</v>
      </c>
      <c r="AJ38">
        <v>4</v>
      </c>
      <c r="AK38">
        <v>4.1500000000000004</v>
      </c>
      <c r="AL38">
        <v>4.25</v>
      </c>
      <c r="AM38">
        <v>4.33</v>
      </c>
      <c r="AN38">
        <v>4.49</v>
      </c>
      <c r="AO38">
        <v>4.51</v>
      </c>
      <c r="AP38">
        <v>4.58</v>
      </c>
      <c r="AQ38">
        <v>4.75</v>
      </c>
      <c r="AR38">
        <v>4.8099999999999996</v>
      </c>
      <c r="AS38">
        <v>4.97</v>
      </c>
    </row>
    <row r="39" spans="1:45">
      <c r="A39" s="6" t="s">
        <v>33</v>
      </c>
      <c r="B39" s="26">
        <v>2</v>
      </c>
      <c r="C39" s="27">
        <v>2</v>
      </c>
      <c r="D39" s="26">
        <v>2.2999999999999998</v>
      </c>
      <c r="E39" s="27">
        <v>2.5</v>
      </c>
      <c r="F39" s="26">
        <v>2.8</v>
      </c>
      <c r="G39" s="27">
        <v>3</v>
      </c>
      <c r="H39" s="26">
        <v>3.1</v>
      </c>
      <c r="I39" s="27">
        <v>3.3</v>
      </c>
      <c r="J39" s="26">
        <v>3.4</v>
      </c>
      <c r="K39" s="27">
        <v>3.5</v>
      </c>
      <c r="L39" s="26">
        <v>3.6</v>
      </c>
      <c r="M39" s="27">
        <v>3.7</v>
      </c>
      <c r="N39" s="26">
        <v>3.8</v>
      </c>
      <c r="O39" s="27">
        <v>3.9</v>
      </c>
      <c r="P39" s="26">
        <v>4</v>
      </c>
      <c r="Q39" s="27">
        <v>4.0999999999999996</v>
      </c>
      <c r="R39" s="26">
        <v>4.2</v>
      </c>
      <c r="S39" s="27">
        <v>4.4000000000000004</v>
      </c>
      <c r="T39" s="38">
        <v>4.5</v>
      </c>
      <c r="U39" t="s">
        <v>20</v>
      </c>
      <c r="V39" t="s">
        <v>20</v>
      </c>
      <c r="Z39">
        <v>5</v>
      </c>
      <c r="AA39">
        <v>2.52</v>
      </c>
      <c r="AB39">
        <v>2.78</v>
      </c>
      <c r="AC39">
        <v>3.14</v>
      </c>
      <c r="AD39">
        <v>3.41</v>
      </c>
      <c r="AE39">
        <v>3.5</v>
      </c>
      <c r="AF39">
        <v>3.68</v>
      </c>
      <c r="AG39">
        <v>3.72</v>
      </c>
      <c r="AH39">
        <v>3.76</v>
      </c>
      <c r="AI39">
        <v>3.96</v>
      </c>
      <c r="AJ39">
        <v>4</v>
      </c>
      <c r="AK39">
        <v>4.1399999999999997</v>
      </c>
      <c r="AL39">
        <v>4.25</v>
      </c>
      <c r="AM39">
        <v>4.33</v>
      </c>
      <c r="AN39">
        <v>4.49</v>
      </c>
      <c r="AO39">
        <v>4.51</v>
      </c>
      <c r="AP39">
        <v>4.58</v>
      </c>
      <c r="AQ39">
        <v>4.74</v>
      </c>
      <c r="AR39">
        <v>4.8099999999999996</v>
      </c>
      <c r="AS39">
        <v>4.96</v>
      </c>
    </row>
    <row r="40" spans="1:45">
      <c r="A40" s="6" t="s">
        <v>22</v>
      </c>
      <c r="B40" s="26">
        <v>1.9</v>
      </c>
      <c r="C40" s="27">
        <v>1.9</v>
      </c>
      <c r="D40" s="26">
        <v>2.2000000000000002</v>
      </c>
      <c r="E40" s="27">
        <v>2.4</v>
      </c>
      <c r="F40" s="26">
        <v>2.7</v>
      </c>
      <c r="G40" s="27">
        <v>2.9</v>
      </c>
      <c r="H40" s="26">
        <v>3</v>
      </c>
      <c r="I40" s="27">
        <v>3.2</v>
      </c>
      <c r="J40" s="26">
        <v>3.3</v>
      </c>
      <c r="K40" s="27">
        <v>3.5</v>
      </c>
      <c r="L40" s="26">
        <v>3.5</v>
      </c>
      <c r="M40" s="27">
        <v>3.6</v>
      </c>
      <c r="N40" s="26">
        <v>3.7</v>
      </c>
      <c r="O40" s="27">
        <v>3.8</v>
      </c>
      <c r="P40" s="26">
        <v>4</v>
      </c>
      <c r="Q40" s="27">
        <v>4.0999999999999996</v>
      </c>
      <c r="R40" s="26">
        <v>4.2</v>
      </c>
      <c r="S40" s="27">
        <v>4.4000000000000004</v>
      </c>
      <c r="T40" s="38">
        <v>4.5</v>
      </c>
      <c r="U40" t="s">
        <v>20</v>
      </c>
      <c r="V40" t="s">
        <v>20</v>
      </c>
      <c r="Z40">
        <v>5.08</v>
      </c>
      <c r="AA40">
        <v>2.52</v>
      </c>
      <c r="AB40">
        <v>2.77</v>
      </c>
      <c r="AC40">
        <v>3.13</v>
      </c>
      <c r="AD40">
        <v>3.4</v>
      </c>
      <c r="AE40">
        <v>3.5</v>
      </c>
      <c r="AF40">
        <v>3.67</v>
      </c>
      <c r="AG40">
        <v>3.71</v>
      </c>
      <c r="AH40">
        <v>3.76</v>
      </c>
      <c r="AI40">
        <v>3.95</v>
      </c>
      <c r="AJ40">
        <v>3.99</v>
      </c>
      <c r="AK40">
        <v>4.1399999999999997</v>
      </c>
      <c r="AL40">
        <v>4.24</v>
      </c>
      <c r="AM40">
        <v>4.33</v>
      </c>
      <c r="AN40">
        <v>4.49</v>
      </c>
      <c r="AO40">
        <v>4.51</v>
      </c>
      <c r="AP40">
        <v>4.58</v>
      </c>
      <c r="AQ40">
        <v>4.74</v>
      </c>
      <c r="AR40">
        <v>4.8</v>
      </c>
      <c r="AS40">
        <v>4.96</v>
      </c>
    </row>
    <row r="41" spans="1:45">
      <c r="A41" s="6" t="s">
        <v>23</v>
      </c>
      <c r="B41" s="26">
        <v>1.8</v>
      </c>
      <c r="C41" s="27">
        <v>1.9</v>
      </c>
      <c r="D41" s="26">
        <v>2.2000000000000002</v>
      </c>
      <c r="E41" s="27">
        <v>2.4</v>
      </c>
      <c r="F41" s="26">
        <v>2.7</v>
      </c>
      <c r="G41" s="27">
        <v>2.9</v>
      </c>
      <c r="H41" s="26">
        <v>3</v>
      </c>
      <c r="I41" s="27">
        <v>3.2</v>
      </c>
      <c r="J41" s="26">
        <v>3.3</v>
      </c>
      <c r="K41" s="27">
        <v>3.4</v>
      </c>
      <c r="L41" s="26">
        <v>3.5</v>
      </c>
      <c r="M41" s="27">
        <v>3.6</v>
      </c>
      <c r="N41" s="26">
        <v>3.7</v>
      </c>
      <c r="O41" s="27">
        <v>3.8</v>
      </c>
      <c r="P41" s="26">
        <v>3.9</v>
      </c>
      <c r="Q41" s="27">
        <v>4.0999999999999996</v>
      </c>
      <c r="R41" s="26">
        <v>4.0999999999999996</v>
      </c>
      <c r="S41" s="27">
        <v>4.4000000000000004</v>
      </c>
      <c r="T41" s="38">
        <v>4.5</v>
      </c>
      <c r="U41" t="s">
        <v>20</v>
      </c>
      <c r="V41" t="s">
        <v>20</v>
      </c>
      <c r="Z41">
        <v>5.17</v>
      </c>
      <c r="AA41">
        <v>2.52</v>
      </c>
      <c r="AB41">
        <v>2.77</v>
      </c>
      <c r="AC41">
        <v>3.13</v>
      </c>
      <c r="AD41">
        <v>3.39</v>
      </c>
      <c r="AE41">
        <v>3.5</v>
      </c>
      <c r="AF41">
        <v>3.67</v>
      </c>
      <c r="AG41">
        <v>3.71</v>
      </c>
      <c r="AH41">
        <v>3.75</v>
      </c>
      <c r="AI41">
        <v>3.95</v>
      </c>
      <c r="AJ41">
        <v>3.99</v>
      </c>
      <c r="AK41">
        <v>4.1399999999999997</v>
      </c>
      <c r="AL41">
        <v>4.24</v>
      </c>
      <c r="AM41">
        <v>4.32</v>
      </c>
      <c r="AN41">
        <v>4.49</v>
      </c>
      <c r="AO41">
        <v>4.5</v>
      </c>
      <c r="AP41">
        <v>4.58</v>
      </c>
      <c r="AQ41">
        <v>4.74</v>
      </c>
      <c r="AR41">
        <v>4.8</v>
      </c>
      <c r="AS41">
        <v>4.96</v>
      </c>
    </row>
    <row r="42" spans="1:45" ht="17" thickBot="1">
      <c r="A42" s="10" t="s">
        <v>24</v>
      </c>
      <c r="B42" s="29">
        <v>1.8</v>
      </c>
      <c r="C42" s="30">
        <v>1.8</v>
      </c>
      <c r="D42" s="29">
        <v>2.1</v>
      </c>
      <c r="E42" s="30">
        <v>2.2999999999999998</v>
      </c>
      <c r="F42" s="29">
        <v>2.6</v>
      </c>
      <c r="G42" s="30">
        <v>2.8</v>
      </c>
      <c r="H42" s="29">
        <v>2.9</v>
      </c>
      <c r="I42" s="30">
        <v>3.1</v>
      </c>
      <c r="J42" s="29">
        <v>3.2</v>
      </c>
      <c r="K42" s="30">
        <v>3.4</v>
      </c>
      <c r="L42" s="29">
        <v>3.4</v>
      </c>
      <c r="M42" s="30">
        <v>3.5</v>
      </c>
      <c r="N42" s="29">
        <v>3.6</v>
      </c>
      <c r="O42" s="30">
        <v>3.7</v>
      </c>
      <c r="P42" s="29">
        <v>3.9</v>
      </c>
      <c r="Q42" s="30">
        <v>4</v>
      </c>
      <c r="R42" s="29">
        <v>4.0999999999999996</v>
      </c>
      <c r="S42" s="30">
        <v>4.3</v>
      </c>
      <c r="T42" s="39">
        <v>4.4000000000000004</v>
      </c>
      <c r="U42" t="s">
        <v>20</v>
      </c>
      <c r="V42" t="s">
        <v>20</v>
      </c>
      <c r="Z42">
        <v>5.25</v>
      </c>
      <c r="AA42">
        <v>2.5099999999999998</v>
      </c>
      <c r="AB42">
        <v>2.76</v>
      </c>
      <c r="AC42">
        <v>3.12</v>
      </c>
      <c r="AD42">
        <v>3.39</v>
      </c>
      <c r="AE42">
        <v>3.49</v>
      </c>
      <c r="AF42">
        <v>3.67</v>
      </c>
      <c r="AG42">
        <v>3.7</v>
      </c>
      <c r="AH42">
        <v>3.75</v>
      </c>
      <c r="AI42">
        <v>3.94</v>
      </c>
      <c r="AJ42">
        <v>3.99</v>
      </c>
      <c r="AK42">
        <v>4.1399999999999997</v>
      </c>
      <c r="AL42">
        <v>4.24</v>
      </c>
      <c r="AM42">
        <v>4.32</v>
      </c>
      <c r="AN42">
        <v>4.4800000000000004</v>
      </c>
      <c r="AO42">
        <v>4.5</v>
      </c>
      <c r="AP42">
        <v>4.57</v>
      </c>
      <c r="AQ42">
        <v>4.74</v>
      </c>
      <c r="AR42">
        <v>4.8</v>
      </c>
      <c r="AS42">
        <v>4.95</v>
      </c>
    </row>
    <row r="43" spans="1:45" ht="17" thickBot="1">
      <c r="A43" s="10" t="s">
        <v>34</v>
      </c>
      <c r="B43" s="29">
        <v>1.7</v>
      </c>
      <c r="C43" s="30">
        <v>1.7</v>
      </c>
      <c r="D43" s="29">
        <v>2</v>
      </c>
      <c r="E43" s="30">
        <v>2.2000000000000002</v>
      </c>
      <c r="F43" s="29">
        <v>2.5</v>
      </c>
      <c r="G43" s="30">
        <v>2.7</v>
      </c>
      <c r="H43" s="29">
        <v>2.8</v>
      </c>
      <c r="I43" s="30">
        <v>3.1</v>
      </c>
      <c r="J43" s="29">
        <v>3.2</v>
      </c>
      <c r="K43" s="30">
        <v>3.3</v>
      </c>
      <c r="L43" s="29">
        <v>3.4</v>
      </c>
      <c r="M43" s="30">
        <v>3.4</v>
      </c>
      <c r="N43" s="29">
        <v>3.6</v>
      </c>
      <c r="O43" s="30">
        <v>3.7</v>
      </c>
      <c r="P43" s="29">
        <v>3.8</v>
      </c>
      <c r="Q43" s="30">
        <v>4</v>
      </c>
      <c r="R43" s="29">
        <v>4</v>
      </c>
      <c r="S43" s="30">
        <v>4.3</v>
      </c>
      <c r="T43" s="39">
        <v>4.4000000000000004</v>
      </c>
      <c r="U43" t="s">
        <v>20</v>
      </c>
      <c r="V43" t="s">
        <v>20</v>
      </c>
      <c r="Z43">
        <v>5.33</v>
      </c>
      <c r="AA43">
        <v>2.5099999999999998</v>
      </c>
      <c r="AB43">
        <v>2.75</v>
      </c>
      <c r="AC43">
        <v>3.11</v>
      </c>
      <c r="AD43">
        <v>3.38</v>
      </c>
      <c r="AE43">
        <v>3.49</v>
      </c>
      <c r="AF43">
        <v>3.66</v>
      </c>
      <c r="AG43">
        <v>3.7</v>
      </c>
      <c r="AH43">
        <v>3.75</v>
      </c>
      <c r="AI43">
        <v>3.94</v>
      </c>
      <c r="AJ43">
        <v>3.98</v>
      </c>
      <c r="AK43">
        <v>4.13</v>
      </c>
      <c r="AL43">
        <v>4.24</v>
      </c>
      <c r="AM43">
        <v>4.32</v>
      </c>
      <c r="AN43">
        <v>4.4800000000000004</v>
      </c>
      <c r="AO43">
        <v>4.5</v>
      </c>
      <c r="AP43">
        <v>4.57</v>
      </c>
      <c r="AQ43">
        <v>4.74</v>
      </c>
      <c r="AR43">
        <v>4.8</v>
      </c>
      <c r="AS43">
        <v>4.95</v>
      </c>
    </row>
    <row r="44" spans="1:45">
      <c r="Z44">
        <v>5.42</v>
      </c>
      <c r="AA44">
        <v>2.5099999999999998</v>
      </c>
      <c r="AB44">
        <v>2.75</v>
      </c>
      <c r="AC44">
        <v>3.1</v>
      </c>
      <c r="AD44">
        <v>3.37</v>
      </c>
      <c r="AE44">
        <v>3.48</v>
      </c>
      <c r="AF44">
        <v>3.65</v>
      </c>
      <c r="AG44">
        <v>3.69</v>
      </c>
      <c r="AH44">
        <v>3.74</v>
      </c>
      <c r="AI44">
        <v>3.94</v>
      </c>
      <c r="AJ44">
        <v>3.98</v>
      </c>
      <c r="AK44">
        <v>4.13</v>
      </c>
      <c r="AL44">
        <v>4.2300000000000004</v>
      </c>
      <c r="AM44">
        <v>4.32</v>
      </c>
      <c r="AN44">
        <v>4.4800000000000004</v>
      </c>
      <c r="AO44">
        <v>4.5</v>
      </c>
      <c r="AP44">
        <v>4.57</v>
      </c>
      <c r="AQ44">
        <v>4.7300000000000004</v>
      </c>
      <c r="AR44">
        <v>4.8</v>
      </c>
      <c r="AS44">
        <v>4.95</v>
      </c>
    </row>
    <row r="45" spans="1:45">
      <c r="Z45">
        <v>5.5</v>
      </c>
      <c r="AA45">
        <v>2.5099999999999998</v>
      </c>
      <c r="AB45">
        <v>2.74</v>
      </c>
      <c r="AC45">
        <v>3.1</v>
      </c>
      <c r="AD45">
        <v>3.36</v>
      </c>
      <c r="AE45">
        <v>3.48</v>
      </c>
      <c r="AF45">
        <v>3.65</v>
      </c>
      <c r="AG45">
        <v>3.69</v>
      </c>
      <c r="AH45">
        <v>3.74</v>
      </c>
      <c r="AI45">
        <v>3.93</v>
      </c>
      <c r="AJ45">
        <v>3.98</v>
      </c>
      <c r="AK45">
        <v>4.13</v>
      </c>
      <c r="AL45">
        <v>4.2300000000000004</v>
      </c>
      <c r="AM45">
        <v>4.3099999999999996</v>
      </c>
      <c r="AN45">
        <v>4.47</v>
      </c>
      <c r="AO45">
        <v>4.49</v>
      </c>
      <c r="AP45">
        <v>4.57</v>
      </c>
      <c r="AQ45">
        <v>4.7300000000000004</v>
      </c>
      <c r="AR45">
        <v>4.79</v>
      </c>
      <c r="AS45">
        <v>4.9400000000000004</v>
      </c>
    </row>
    <row r="46" spans="1:45">
      <c r="Z46">
        <v>5.58</v>
      </c>
      <c r="AA46">
        <v>2.5</v>
      </c>
      <c r="AB46">
        <v>2.73</v>
      </c>
      <c r="AC46">
        <v>3.09</v>
      </c>
      <c r="AD46">
        <v>3.36</v>
      </c>
      <c r="AE46">
        <v>3.47</v>
      </c>
      <c r="AF46">
        <v>3.64</v>
      </c>
      <c r="AG46">
        <v>3.68</v>
      </c>
      <c r="AH46">
        <v>3.73</v>
      </c>
      <c r="AI46">
        <v>3.93</v>
      </c>
      <c r="AJ46">
        <v>3.97</v>
      </c>
      <c r="AK46">
        <v>4.12</v>
      </c>
      <c r="AL46">
        <v>4.2300000000000004</v>
      </c>
      <c r="AM46">
        <v>4.3099999999999996</v>
      </c>
      <c r="AN46">
        <v>4.47</v>
      </c>
      <c r="AO46">
        <v>4.49</v>
      </c>
      <c r="AP46">
        <v>4.57</v>
      </c>
      <c r="AQ46">
        <v>4.7300000000000004</v>
      </c>
      <c r="AR46">
        <v>4.79</v>
      </c>
      <c r="AS46">
        <v>4.9400000000000004</v>
      </c>
    </row>
    <row r="47" spans="1:45">
      <c r="Z47">
        <v>5.67</v>
      </c>
      <c r="AA47">
        <v>2.5</v>
      </c>
      <c r="AB47">
        <v>2.72</v>
      </c>
      <c r="AC47">
        <v>3.08</v>
      </c>
      <c r="AD47">
        <v>3.35</v>
      </c>
      <c r="AE47">
        <v>3.46</v>
      </c>
      <c r="AF47">
        <v>3.64</v>
      </c>
      <c r="AG47">
        <v>3.68</v>
      </c>
      <c r="AH47">
        <v>3.73</v>
      </c>
      <c r="AI47">
        <v>3.92</v>
      </c>
      <c r="AJ47">
        <v>3.97</v>
      </c>
      <c r="AK47">
        <v>4.12</v>
      </c>
      <c r="AL47">
        <v>4.22</v>
      </c>
      <c r="AM47">
        <v>4.3099999999999996</v>
      </c>
      <c r="AN47">
        <v>4.47</v>
      </c>
      <c r="AO47">
        <v>4.49</v>
      </c>
      <c r="AP47">
        <v>4.5599999999999996</v>
      </c>
      <c r="AQ47">
        <v>4.72</v>
      </c>
      <c r="AR47">
        <v>4.79</v>
      </c>
      <c r="AS47">
        <v>4.9400000000000004</v>
      </c>
    </row>
    <row r="48" spans="1:45">
      <c r="Z48">
        <v>5.75</v>
      </c>
      <c r="AA48">
        <v>2.5</v>
      </c>
      <c r="AB48">
        <v>2.71</v>
      </c>
      <c r="AC48">
        <v>3.07</v>
      </c>
      <c r="AD48">
        <v>3.34</v>
      </c>
      <c r="AE48">
        <v>3.46</v>
      </c>
      <c r="AF48">
        <v>3.63</v>
      </c>
      <c r="AG48">
        <v>3.67</v>
      </c>
      <c r="AH48">
        <v>3.73</v>
      </c>
      <c r="AI48">
        <v>3.92</v>
      </c>
      <c r="AJ48">
        <v>3.97</v>
      </c>
      <c r="AK48">
        <v>4.12</v>
      </c>
      <c r="AL48">
        <v>4.22</v>
      </c>
      <c r="AM48">
        <v>4.3</v>
      </c>
      <c r="AN48">
        <v>4.46</v>
      </c>
      <c r="AO48">
        <v>4.4800000000000004</v>
      </c>
      <c r="AP48">
        <v>4.5599999999999996</v>
      </c>
      <c r="AQ48">
        <v>4.72</v>
      </c>
      <c r="AR48">
        <v>4.79</v>
      </c>
      <c r="AS48">
        <v>4.93</v>
      </c>
    </row>
    <row r="49" spans="26:45">
      <c r="Z49">
        <v>5.83</v>
      </c>
      <c r="AA49">
        <v>2.4900000000000002</v>
      </c>
      <c r="AB49">
        <v>2.71</v>
      </c>
      <c r="AC49">
        <v>3.07</v>
      </c>
      <c r="AD49">
        <v>3.33</v>
      </c>
      <c r="AE49">
        <v>3.45</v>
      </c>
      <c r="AF49">
        <v>3.63</v>
      </c>
      <c r="AG49">
        <v>3.67</v>
      </c>
      <c r="AH49">
        <v>3.72</v>
      </c>
      <c r="AI49">
        <v>3.91</v>
      </c>
      <c r="AJ49">
        <v>3.96</v>
      </c>
      <c r="AK49">
        <v>4.1100000000000003</v>
      </c>
      <c r="AL49">
        <v>4.22</v>
      </c>
      <c r="AM49">
        <v>4.3</v>
      </c>
      <c r="AN49">
        <v>4.46</v>
      </c>
      <c r="AO49">
        <v>4.4800000000000004</v>
      </c>
      <c r="AP49">
        <v>4.5599999999999996</v>
      </c>
      <c r="AQ49">
        <v>4.72</v>
      </c>
      <c r="AR49">
        <v>4.78</v>
      </c>
      <c r="AS49">
        <v>4.93</v>
      </c>
    </row>
    <row r="50" spans="26:45">
      <c r="Z50">
        <v>5.92</v>
      </c>
      <c r="AA50">
        <v>2.4900000000000002</v>
      </c>
      <c r="AB50">
        <v>2.7</v>
      </c>
      <c r="AC50">
        <v>3.06</v>
      </c>
      <c r="AD50">
        <v>3.33</v>
      </c>
      <c r="AE50">
        <v>3.45</v>
      </c>
      <c r="AF50">
        <v>3.62</v>
      </c>
      <c r="AG50">
        <v>3.66</v>
      </c>
      <c r="AH50">
        <v>3.72</v>
      </c>
      <c r="AI50">
        <v>3.91</v>
      </c>
      <c r="AJ50">
        <v>3.96</v>
      </c>
      <c r="AK50">
        <v>4.1100000000000003</v>
      </c>
      <c r="AL50">
        <v>4.21</v>
      </c>
      <c r="AM50">
        <v>4.3</v>
      </c>
      <c r="AN50">
        <v>4.46</v>
      </c>
      <c r="AO50">
        <v>4.4800000000000004</v>
      </c>
      <c r="AP50">
        <v>4.55</v>
      </c>
      <c r="AQ50">
        <v>4.71</v>
      </c>
      <c r="AR50">
        <v>4.78</v>
      </c>
      <c r="AS50">
        <v>4.93</v>
      </c>
    </row>
    <row r="51" spans="26:45">
      <c r="Z51">
        <v>6</v>
      </c>
      <c r="AA51">
        <v>2.48</v>
      </c>
      <c r="AB51">
        <v>2.69</v>
      </c>
      <c r="AC51">
        <v>3.05</v>
      </c>
      <c r="AD51">
        <v>3.32</v>
      </c>
      <c r="AE51">
        <v>3.44</v>
      </c>
      <c r="AF51">
        <v>3.61</v>
      </c>
      <c r="AG51">
        <v>3.65</v>
      </c>
      <c r="AH51">
        <v>3.71</v>
      </c>
      <c r="AI51">
        <v>3.9</v>
      </c>
      <c r="AJ51">
        <v>3.95</v>
      </c>
      <c r="AK51">
        <v>4.0999999999999996</v>
      </c>
      <c r="AL51">
        <v>4.21</v>
      </c>
      <c r="AM51">
        <v>4.29</v>
      </c>
      <c r="AN51">
        <v>4.45</v>
      </c>
      <c r="AO51">
        <v>4.47</v>
      </c>
      <c r="AP51">
        <v>4.55</v>
      </c>
      <c r="AQ51">
        <v>4.71</v>
      </c>
      <c r="AR51">
        <v>4.78</v>
      </c>
      <c r="AS51">
        <v>4.92</v>
      </c>
    </row>
    <row r="52" spans="26:45">
      <c r="Z52">
        <v>6.08</v>
      </c>
      <c r="AA52">
        <v>2.48</v>
      </c>
      <c r="AB52">
        <v>2.68</v>
      </c>
      <c r="AC52">
        <v>3.04</v>
      </c>
      <c r="AD52">
        <v>3.31</v>
      </c>
      <c r="AE52">
        <v>3.43</v>
      </c>
      <c r="AF52">
        <v>3.61</v>
      </c>
      <c r="AG52">
        <v>3.65</v>
      </c>
      <c r="AH52">
        <v>3.71</v>
      </c>
      <c r="AI52">
        <v>3.9</v>
      </c>
      <c r="AJ52">
        <v>3.95</v>
      </c>
      <c r="AK52">
        <v>4.0999999999999996</v>
      </c>
      <c r="AL52">
        <v>4.2</v>
      </c>
      <c r="AM52">
        <v>4.29</v>
      </c>
      <c r="AN52">
        <v>4.45</v>
      </c>
      <c r="AO52">
        <v>4.47</v>
      </c>
      <c r="AP52">
        <v>4.55</v>
      </c>
      <c r="AQ52">
        <v>4.71</v>
      </c>
      <c r="AR52">
        <v>4.7699999999999996</v>
      </c>
      <c r="AS52">
        <v>4.92</v>
      </c>
    </row>
    <row r="53" spans="26:45">
      <c r="Z53">
        <v>6.17</v>
      </c>
      <c r="AA53">
        <v>2.48</v>
      </c>
      <c r="AB53">
        <v>2.67</v>
      </c>
      <c r="AC53">
        <v>3.03</v>
      </c>
      <c r="AD53">
        <v>3.3</v>
      </c>
      <c r="AE53">
        <v>3.43</v>
      </c>
      <c r="AF53">
        <v>3.6</v>
      </c>
      <c r="AG53">
        <v>3.64</v>
      </c>
      <c r="AH53">
        <v>3.7</v>
      </c>
      <c r="AI53">
        <v>3.89</v>
      </c>
      <c r="AJ53">
        <v>3.94</v>
      </c>
      <c r="AK53">
        <v>4.0999999999999996</v>
      </c>
      <c r="AL53">
        <v>4.2</v>
      </c>
      <c r="AM53">
        <v>4.28</v>
      </c>
      <c r="AN53">
        <v>4.4400000000000004</v>
      </c>
      <c r="AO53">
        <v>4.46</v>
      </c>
      <c r="AP53">
        <v>4.54</v>
      </c>
      <c r="AQ53">
        <v>4.7</v>
      </c>
      <c r="AR53">
        <v>4.7699999999999996</v>
      </c>
      <c r="AS53">
        <v>4.91</v>
      </c>
    </row>
    <row r="54" spans="26:45">
      <c r="Z54">
        <v>6.25</v>
      </c>
      <c r="AA54">
        <v>2.4700000000000002</v>
      </c>
      <c r="AB54">
        <v>2.66</v>
      </c>
      <c r="AC54">
        <v>3.02</v>
      </c>
      <c r="AD54">
        <v>3.29</v>
      </c>
      <c r="AE54">
        <v>3.42</v>
      </c>
      <c r="AF54">
        <v>3.59</v>
      </c>
      <c r="AG54">
        <v>3.64</v>
      </c>
      <c r="AH54">
        <v>3.7</v>
      </c>
      <c r="AI54">
        <v>3.89</v>
      </c>
      <c r="AJ54">
        <v>3.94</v>
      </c>
      <c r="AK54">
        <v>4.09</v>
      </c>
      <c r="AL54">
        <v>4.1900000000000004</v>
      </c>
      <c r="AM54">
        <v>4.28</v>
      </c>
      <c r="AN54">
        <v>4.4400000000000004</v>
      </c>
      <c r="AO54">
        <v>4.46</v>
      </c>
      <c r="AP54">
        <v>4.54</v>
      </c>
      <c r="AQ54">
        <v>4.7</v>
      </c>
      <c r="AR54">
        <v>4.7699999999999996</v>
      </c>
      <c r="AS54">
        <v>4.91</v>
      </c>
    </row>
    <row r="55" spans="26:45">
      <c r="Z55">
        <v>6.33</v>
      </c>
      <c r="AA55">
        <v>2.4700000000000002</v>
      </c>
      <c r="AB55">
        <v>2.66</v>
      </c>
      <c r="AC55">
        <v>3.01</v>
      </c>
      <c r="AD55">
        <v>3.28</v>
      </c>
      <c r="AE55">
        <v>3.41</v>
      </c>
      <c r="AF55">
        <v>3.59</v>
      </c>
      <c r="AG55">
        <v>3.63</v>
      </c>
      <c r="AH55">
        <v>3.69</v>
      </c>
      <c r="AI55">
        <v>3.88</v>
      </c>
      <c r="AJ55">
        <v>3.93</v>
      </c>
      <c r="AK55">
        <v>4.09</v>
      </c>
      <c r="AL55">
        <v>4.1900000000000004</v>
      </c>
      <c r="AM55">
        <v>4.2699999999999996</v>
      </c>
      <c r="AN55">
        <v>4.43</v>
      </c>
      <c r="AO55">
        <v>4.46</v>
      </c>
      <c r="AP55">
        <v>4.54</v>
      </c>
      <c r="AQ55">
        <v>4.6900000000000004</v>
      </c>
      <c r="AR55">
        <v>4.7699999999999996</v>
      </c>
      <c r="AS55">
        <v>4.91</v>
      </c>
    </row>
    <row r="56" spans="26:45">
      <c r="Z56">
        <v>6.42</v>
      </c>
      <c r="AA56">
        <v>2.46</v>
      </c>
      <c r="AB56">
        <v>2.65</v>
      </c>
      <c r="AC56">
        <v>3.01</v>
      </c>
      <c r="AD56">
        <v>3.27</v>
      </c>
      <c r="AE56">
        <v>3.4</v>
      </c>
      <c r="AF56">
        <v>3.58</v>
      </c>
      <c r="AG56">
        <v>3.62</v>
      </c>
      <c r="AH56">
        <v>3.69</v>
      </c>
      <c r="AI56">
        <v>3.88</v>
      </c>
      <c r="AJ56">
        <v>3.93</v>
      </c>
      <c r="AK56">
        <v>4.08</v>
      </c>
      <c r="AL56">
        <v>4.18</v>
      </c>
      <c r="AM56">
        <v>4.2699999999999996</v>
      </c>
      <c r="AN56">
        <v>4.43</v>
      </c>
      <c r="AO56">
        <v>4.45</v>
      </c>
      <c r="AP56">
        <v>4.53</v>
      </c>
      <c r="AQ56">
        <v>4.6900000000000004</v>
      </c>
      <c r="AR56">
        <v>4.76</v>
      </c>
      <c r="AS56">
        <v>4.9000000000000004</v>
      </c>
    </row>
    <row r="57" spans="26:45">
      <c r="Z57">
        <v>6.5</v>
      </c>
      <c r="AA57">
        <v>2.46</v>
      </c>
      <c r="AB57">
        <v>2.64</v>
      </c>
      <c r="AC57">
        <v>3</v>
      </c>
      <c r="AD57">
        <v>3.26</v>
      </c>
      <c r="AE57">
        <v>3.4</v>
      </c>
      <c r="AF57">
        <v>3.57</v>
      </c>
      <c r="AG57">
        <v>3.62</v>
      </c>
      <c r="AH57">
        <v>3.68</v>
      </c>
      <c r="AI57">
        <v>3.87</v>
      </c>
      <c r="AJ57">
        <v>3.92</v>
      </c>
      <c r="AK57">
        <v>4.08</v>
      </c>
      <c r="AL57">
        <v>4.18</v>
      </c>
      <c r="AM57">
        <v>4.26</v>
      </c>
      <c r="AN57">
        <v>4.42</v>
      </c>
      <c r="AO57">
        <v>4.45</v>
      </c>
      <c r="AP57">
        <v>4.53</v>
      </c>
      <c r="AQ57">
        <v>4.68</v>
      </c>
      <c r="AR57">
        <v>4.76</v>
      </c>
      <c r="AS57">
        <v>4.9000000000000004</v>
      </c>
    </row>
    <row r="58" spans="26:45">
      <c r="Z58">
        <v>6.58</v>
      </c>
      <c r="AA58">
        <v>2.4500000000000002</v>
      </c>
      <c r="AB58">
        <v>2.63</v>
      </c>
      <c r="AC58">
        <v>2.99</v>
      </c>
      <c r="AD58">
        <v>3.25</v>
      </c>
      <c r="AE58">
        <v>3.39</v>
      </c>
      <c r="AF58">
        <v>3.56</v>
      </c>
      <c r="AG58">
        <v>3.61</v>
      </c>
      <c r="AH58">
        <v>3.68</v>
      </c>
      <c r="AI58">
        <v>3.86</v>
      </c>
      <c r="AJ58">
        <v>3.92</v>
      </c>
      <c r="AK58">
        <v>4.07</v>
      </c>
      <c r="AL58">
        <v>4.17</v>
      </c>
      <c r="AM58">
        <v>4.26</v>
      </c>
      <c r="AN58">
        <v>4.42</v>
      </c>
      <c r="AO58">
        <v>4.4400000000000004</v>
      </c>
      <c r="AP58">
        <v>4.5199999999999996</v>
      </c>
      <c r="AQ58">
        <v>4.68</v>
      </c>
      <c r="AR58">
        <v>4.75</v>
      </c>
      <c r="AS58">
        <v>4.8899999999999997</v>
      </c>
    </row>
    <row r="59" spans="26:45">
      <c r="Z59">
        <v>6.67</v>
      </c>
      <c r="AA59">
        <v>2.4500000000000002</v>
      </c>
      <c r="AB59">
        <v>2.62</v>
      </c>
      <c r="AC59">
        <v>2.98</v>
      </c>
      <c r="AD59">
        <v>3.24</v>
      </c>
      <c r="AE59">
        <v>3.38</v>
      </c>
      <c r="AF59">
        <v>3.56</v>
      </c>
      <c r="AG59">
        <v>3.6</v>
      </c>
      <c r="AH59">
        <v>3.67</v>
      </c>
      <c r="AI59">
        <v>3.86</v>
      </c>
      <c r="AJ59">
        <v>3.91</v>
      </c>
      <c r="AK59">
        <v>4.0599999999999996</v>
      </c>
      <c r="AL59">
        <v>4.17</v>
      </c>
      <c r="AM59">
        <v>4.25</v>
      </c>
      <c r="AN59">
        <v>4.41</v>
      </c>
      <c r="AO59">
        <v>4.4400000000000004</v>
      </c>
      <c r="AP59">
        <v>4.5199999999999996</v>
      </c>
      <c r="AQ59">
        <v>4.67</v>
      </c>
      <c r="AR59">
        <v>4.75</v>
      </c>
      <c r="AS59">
        <v>4.8899999999999997</v>
      </c>
    </row>
    <row r="60" spans="26:45">
      <c r="Z60">
        <v>6.75</v>
      </c>
      <c r="AA60">
        <v>2.44</v>
      </c>
      <c r="AB60">
        <v>2.61</v>
      </c>
      <c r="AC60">
        <v>2.97</v>
      </c>
      <c r="AD60">
        <v>3.23</v>
      </c>
      <c r="AE60">
        <v>3.37</v>
      </c>
      <c r="AF60">
        <v>3.55</v>
      </c>
      <c r="AG60">
        <v>3.59</v>
      </c>
      <c r="AH60">
        <v>3.67</v>
      </c>
      <c r="AI60">
        <v>3.85</v>
      </c>
      <c r="AJ60">
        <v>3.91</v>
      </c>
      <c r="AK60">
        <v>4.0599999999999996</v>
      </c>
      <c r="AL60">
        <v>4.16</v>
      </c>
      <c r="AM60">
        <v>4.25</v>
      </c>
      <c r="AN60">
        <v>4.4000000000000004</v>
      </c>
      <c r="AO60">
        <v>4.43</v>
      </c>
      <c r="AP60">
        <v>4.5199999999999996</v>
      </c>
      <c r="AQ60">
        <v>4.67</v>
      </c>
      <c r="AR60">
        <v>4.75</v>
      </c>
      <c r="AS60">
        <v>4.88</v>
      </c>
    </row>
    <row r="61" spans="26:45">
      <c r="Z61">
        <v>6.83</v>
      </c>
      <c r="AA61">
        <v>2.44</v>
      </c>
      <c r="AB61">
        <v>2.6</v>
      </c>
      <c r="AC61">
        <v>2.96</v>
      </c>
      <c r="AD61">
        <v>3.22</v>
      </c>
      <c r="AE61">
        <v>3.37</v>
      </c>
      <c r="AF61">
        <v>3.54</v>
      </c>
      <c r="AG61">
        <v>3.59</v>
      </c>
      <c r="AH61">
        <v>3.66</v>
      </c>
      <c r="AI61">
        <v>3.84</v>
      </c>
      <c r="AJ61">
        <v>3.9</v>
      </c>
      <c r="AK61">
        <v>4.05</v>
      </c>
      <c r="AL61">
        <v>4.1500000000000004</v>
      </c>
      <c r="AM61">
        <v>4.24</v>
      </c>
      <c r="AN61">
        <v>4.4000000000000004</v>
      </c>
      <c r="AO61">
        <v>4.43</v>
      </c>
      <c r="AP61">
        <v>4.51</v>
      </c>
      <c r="AQ61">
        <v>4.66</v>
      </c>
      <c r="AR61">
        <v>4.74</v>
      </c>
      <c r="AS61">
        <v>4.88</v>
      </c>
    </row>
    <row r="62" spans="26:45">
      <c r="Z62">
        <v>6.92</v>
      </c>
      <c r="AA62">
        <v>2.4300000000000002</v>
      </c>
      <c r="AB62">
        <v>2.59</v>
      </c>
      <c r="AC62">
        <v>2.95</v>
      </c>
      <c r="AD62">
        <v>3.21</v>
      </c>
      <c r="AE62">
        <v>3.36</v>
      </c>
      <c r="AF62">
        <v>3.53</v>
      </c>
      <c r="AG62">
        <v>3.58</v>
      </c>
      <c r="AH62">
        <v>3.65</v>
      </c>
      <c r="AI62">
        <v>3.84</v>
      </c>
      <c r="AJ62">
        <v>3.9</v>
      </c>
      <c r="AK62">
        <v>4.05</v>
      </c>
      <c r="AL62">
        <v>4.1500000000000004</v>
      </c>
      <c r="AM62">
        <v>4.24</v>
      </c>
      <c r="AN62">
        <v>4.3899999999999997</v>
      </c>
      <c r="AO62">
        <v>4.42</v>
      </c>
      <c r="AP62">
        <v>4.51</v>
      </c>
      <c r="AQ62">
        <v>4.66</v>
      </c>
      <c r="AR62">
        <v>4.74</v>
      </c>
      <c r="AS62">
        <v>4.87</v>
      </c>
    </row>
    <row r="63" spans="26:45">
      <c r="Z63">
        <v>7</v>
      </c>
      <c r="AA63">
        <v>2.4300000000000002</v>
      </c>
      <c r="AB63">
        <v>2.58</v>
      </c>
      <c r="AC63">
        <v>2.94</v>
      </c>
      <c r="AD63">
        <v>3.2</v>
      </c>
      <c r="AE63">
        <v>3.35</v>
      </c>
      <c r="AF63">
        <v>3.52</v>
      </c>
      <c r="AG63">
        <v>3.57</v>
      </c>
      <c r="AH63">
        <v>3.65</v>
      </c>
      <c r="AI63">
        <v>3.83</v>
      </c>
      <c r="AJ63">
        <v>3.89</v>
      </c>
      <c r="AK63">
        <v>4.04</v>
      </c>
      <c r="AL63">
        <v>4.1399999999999997</v>
      </c>
      <c r="AM63">
        <v>4.2300000000000004</v>
      </c>
      <c r="AN63">
        <v>4.3899999999999997</v>
      </c>
      <c r="AO63">
        <v>4.42</v>
      </c>
      <c r="AP63">
        <v>4.5</v>
      </c>
      <c r="AQ63">
        <v>4.6500000000000004</v>
      </c>
      <c r="AR63">
        <v>4.7300000000000004</v>
      </c>
      <c r="AS63">
        <v>4.87</v>
      </c>
    </row>
    <row r="64" spans="26:45">
      <c r="Z64">
        <v>7.08</v>
      </c>
      <c r="AA64">
        <v>2.42</v>
      </c>
      <c r="AB64">
        <v>2.57</v>
      </c>
      <c r="AC64">
        <v>2.93</v>
      </c>
      <c r="AD64">
        <v>3.19</v>
      </c>
      <c r="AE64">
        <v>3.34</v>
      </c>
      <c r="AF64">
        <v>3.51</v>
      </c>
      <c r="AG64">
        <v>3.56</v>
      </c>
      <c r="AH64">
        <v>3.64</v>
      </c>
      <c r="AI64">
        <v>3.82</v>
      </c>
      <c r="AJ64">
        <v>3.89</v>
      </c>
      <c r="AK64">
        <v>4.03</v>
      </c>
      <c r="AL64">
        <v>4.13</v>
      </c>
      <c r="AM64">
        <v>4.22</v>
      </c>
      <c r="AN64">
        <v>4.38</v>
      </c>
      <c r="AO64">
        <v>4.41</v>
      </c>
      <c r="AP64">
        <v>4.5</v>
      </c>
      <c r="AQ64">
        <v>4.6500000000000004</v>
      </c>
      <c r="AR64">
        <v>4.7300000000000004</v>
      </c>
      <c r="AS64">
        <v>4.8600000000000003</v>
      </c>
    </row>
    <row r="65" spans="26:45">
      <c r="Z65">
        <v>7.17</v>
      </c>
      <c r="AA65">
        <v>2.41</v>
      </c>
      <c r="AB65">
        <v>2.56</v>
      </c>
      <c r="AC65">
        <v>2.91</v>
      </c>
      <c r="AD65">
        <v>3.18</v>
      </c>
      <c r="AE65">
        <v>3.33</v>
      </c>
      <c r="AF65">
        <v>3.5</v>
      </c>
      <c r="AG65">
        <v>3.55</v>
      </c>
      <c r="AH65">
        <v>3.64</v>
      </c>
      <c r="AI65">
        <v>3.82</v>
      </c>
      <c r="AJ65">
        <v>3.88</v>
      </c>
      <c r="AK65">
        <v>4.03</v>
      </c>
      <c r="AL65">
        <v>4.13</v>
      </c>
      <c r="AM65">
        <v>4.22</v>
      </c>
      <c r="AN65">
        <v>4.37</v>
      </c>
      <c r="AO65">
        <v>4.4000000000000004</v>
      </c>
      <c r="AP65">
        <v>4.49</v>
      </c>
      <c r="AQ65">
        <v>4.6399999999999997</v>
      </c>
      <c r="AR65">
        <v>4.7300000000000004</v>
      </c>
      <c r="AS65">
        <v>4.8600000000000003</v>
      </c>
    </row>
    <row r="66" spans="26:45">
      <c r="Z66">
        <v>7.25</v>
      </c>
      <c r="AA66">
        <v>2.41</v>
      </c>
      <c r="AB66">
        <v>2.5499999999999998</v>
      </c>
      <c r="AC66">
        <v>2.9</v>
      </c>
      <c r="AD66">
        <v>3.17</v>
      </c>
      <c r="AE66">
        <v>3.32</v>
      </c>
      <c r="AF66">
        <v>3.5</v>
      </c>
      <c r="AG66">
        <v>3.55</v>
      </c>
      <c r="AH66">
        <v>3.63</v>
      </c>
      <c r="AI66">
        <v>3.81</v>
      </c>
      <c r="AJ66">
        <v>3.87</v>
      </c>
      <c r="AK66">
        <v>4.0199999999999996</v>
      </c>
      <c r="AL66">
        <v>4.12</v>
      </c>
      <c r="AM66">
        <v>4.21</v>
      </c>
      <c r="AN66">
        <v>4.3600000000000003</v>
      </c>
      <c r="AO66">
        <v>4.4000000000000004</v>
      </c>
      <c r="AP66">
        <v>4.49</v>
      </c>
      <c r="AQ66">
        <v>4.63</v>
      </c>
      <c r="AR66">
        <v>4.72</v>
      </c>
      <c r="AS66">
        <v>4.8499999999999996</v>
      </c>
    </row>
    <row r="67" spans="26:45">
      <c r="Z67">
        <v>7.33</v>
      </c>
      <c r="AA67">
        <v>2.4</v>
      </c>
      <c r="AB67">
        <v>2.54</v>
      </c>
      <c r="AC67">
        <v>2.89</v>
      </c>
      <c r="AD67">
        <v>3.15</v>
      </c>
      <c r="AE67">
        <v>3.31</v>
      </c>
      <c r="AF67">
        <v>3.49</v>
      </c>
      <c r="AG67">
        <v>3.54</v>
      </c>
      <c r="AH67">
        <v>3.62</v>
      </c>
      <c r="AI67">
        <v>3.8</v>
      </c>
      <c r="AJ67">
        <v>3.87</v>
      </c>
      <c r="AK67">
        <v>4.01</v>
      </c>
      <c r="AL67">
        <v>4.1100000000000003</v>
      </c>
      <c r="AM67">
        <v>4.2</v>
      </c>
      <c r="AN67">
        <v>4.3600000000000003</v>
      </c>
      <c r="AO67">
        <v>4.3899999999999997</v>
      </c>
      <c r="AP67">
        <v>4.4800000000000004</v>
      </c>
      <c r="AQ67">
        <v>4.63</v>
      </c>
      <c r="AR67">
        <v>4.72</v>
      </c>
      <c r="AS67">
        <v>4.8499999999999996</v>
      </c>
    </row>
    <row r="68" spans="26:45">
      <c r="Z68">
        <v>7.42</v>
      </c>
      <c r="AA68">
        <v>2.39</v>
      </c>
      <c r="AB68">
        <v>2.5299999999999998</v>
      </c>
      <c r="AC68">
        <v>2.88</v>
      </c>
      <c r="AD68">
        <v>3.14</v>
      </c>
      <c r="AE68">
        <v>3.3</v>
      </c>
      <c r="AF68">
        <v>3.48</v>
      </c>
      <c r="AG68">
        <v>3.53</v>
      </c>
      <c r="AH68">
        <v>3.62</v>
      </c>
      <c r="AI68">
        <v>3.8</v>
      </c>
      <c r="AJ68">
        <v>3.86</v>
      </c>
      <c r="AK68">
        <v>4.01</v>
      </c>
      <c r="AL68">
        <v>4.1100000000000003</v>
      </c>
      <c r="AM68">
        <v>4.2</v>
      </c>
      <c r="AN68">
        <v>4.3499999999999996</v>
      </c>
      <c r="AO68">
        <v>4.3899999999999997</v>
      </c>
      <c r="AP68">
        <v>4.4800000000000004</v>
      </c>
      <c r="AQ68">
        <v>4.62</v>
      </c>
      <c r="AR68">
        <v>4.71</v>
      </c>
      <c r="AS68">
        <v>4.84</v>
      </c>
    </row>
    <row r="69" spans="26:45">
      <c r="Z69">
        <v>7.5</v>
      </c>
      <c r="AA69">
        <v>2.38</v>
      </c>
      <c r="AB69">
        <v>2.52</v>
      </c>
      <c r="AC69">
        <v>2.87</v>
      </c>
      <c r="AD69">
        <v>3.13</v>
      </c>
      <c r="AE69">
        <v>3.29</v>
      </c>
      <c r="AF69">
        <v>3.47</v>
      </c>
      <c r="AG69">
        <v>3.52</v>
      </c>
      <c r="AH69">
        <v>3.61</v>
      </c>
      <c r="AI69">
        <v>3.79</v>
      </c>
      <c r="AJ69">
        <v>3.85</v>
      </c>
      <c r="AK69">
        <v>4</v>
      </c>
      <c r="AL69">
        <v>4.0999999999999996</v>
      </c>
      <c r="AM69">
        <v>4.1900000000000004</v>
      </c>
      <c r="AN69">
        <v>4.34</v>
      </c>
      <c r="AO69">
        <v>4.38</v>
      </c>
      <c r="AP69">
        <v>4.47</v>
      </c>
      <c r="AQ69">
        <v>4.6100000000000003</v>
      </c>
      <c r="AR69">
        <v>4.71</v>
      </c>
      <c r="AS69">
        <v>4.83</v>
      </c>
    </row>
    <row r="70" spans="26:45">
      <c r="Z70">
        <v>7.58</v>
      </c>
      <c r="AA70">
        <v>2.38</v>
      </c>
      <c r="AB70">
        <v>2.5099999999999998</v>
      </c>
      <c r="AC70">
        <v>2.86</v>
      </c>
      <c r="AD70">
        <v>3.12</v>
      </c>
      <c r="AE70">
        <v>3.28</v>
      </c>
      <c r="AF70">
        <v>3.46</v>
      </c>
      <c r="AG70">
        <v>3.51</v>
      </c>
      <c r="AH70">
        <v>3.6</v>
      </c>
      <c r="AI70">
        <v>3.78</v>
      </c>
      <c r="AJ70">
        <v>3.85</v>
      </c>
      <c r="AK70">
        <v>3.99</v>
      </c>
      <c r="AL70">
        <v>4.09</v>
      </c>
      <c r="AM70">
        <v>4.18</v>
      </c>
      <c r="AN70">
        <v>4.33</v>
      </c>
      <c r="AO70">
        <v>4.37</v>
      </c>
      <c r="AP70">
        <v>4.46</v>
      </c>
      <c r="AQ70">
        <v>4.6100000000000003</v>
      </c>
      <c r="AR70">
        <v>4.7</v>
      </c>
      <c r="AS70">
        <v>4.83</v>
      </c>
    </row>
    <row r="71" spans="26:45">
      <c r="Z71">
        <v>7.67</v>
      </c>
      <c r="AA71">
        <v>2.37</v>
      </c>
      <c r="AB71">
        <v>2.5</v>
      </c>
      <c r="AC71">
        <v>2.85</v>
      </c>
      <c r="AD71">
        <v>3.11</v>
      </c>
      <c r="AE71">
        <v>3.27</v>
      </c>
      <c r="AF71">
        <v>3.45</v>
      </c>
      <c r="AG71">
        <v>3.5</v>
      </c>
      <c r="AH71">
        <v>3.6</v>
      </c>
      <c r="AI71">
        <v>3.77</v>
      </c>
      <c r="AJ71">
        <v>3.84</v>
      </c>
      <c r="AK71">
        <v>3.98</v>
      </c>
      <c r="AL71">
        <v>4.08</v>
      </c>
      <c r="AM71">
        <v>4.17</v>
      </c>
      <c r="AN71">
        <v>4.33</v>
      </c>
      <c r="AO71">
        <v>4.37</v>
      </c>
      <c r="AP71">
        <v>4.46</v>
      </c>
      <c r="AQ71">
        <v>4.5999999999999996</v>
      </c>
      <c r="AR71">
        <v>4.7</v>
      </c>
      <c r="AS71">
        <v>4.82</v>
      </c>
    </row>
    <row r="72" spans="26:45">
      <c r="Z72">
        <v>7.75</v>
      </c>
      <c r="AA72">
        <v>2.36</v>
      </c>
      <c r="AB72">
        <v>2.48</v>
      </c>
      <c r="AC72">
        <v>2.83</v>
      </c>
      <c r="AD72">
        <v>3.09</v>
      </c>
      <c r="AE72">
        <v>3.26</v>
      </c>
      <c r="AF72">
        <v>3.44</v>
      </c>
      <c r="AG72">
        <v>3.49</v>
      </c>
      <c r="AH72">
        <v>3.59</v>
      </c>
      <c r="AI72">
        <v>3.76</v>
      </c>
      <c r="AJ72">
        <v>3.83</v>
      </c>
      <c r="AK72">
        <v>3.98</v>
      </c>
      <c r="AL72">
        <v>4.07</v>
      </c>
      <c r="AM72">
        <v>4.17</v>
      </c>
      <c r="AN72">
        <v>4.32</v>
      </c>
      <c r="AO72">
        <v>4.3600000000000003</v>
      </c>
      <c r="AP72">
        <v>4.45</v>
      </c>
      <c r="AQ72">
        <v>4.59</v>
      </c>
      <c r="AR72">
        <v>4.6900000000000004</v>
      </c>
      <c r="AS72">
        <v>4.82</v>
      </c>
    </row>
    <row r="73" spans="26:45">
      <c r="Z73">
        <v>7.83</v>
      </c>
      <c r="AA73">
        <v>2.35</v>
      </c>
      <c r="AB73">
        <v>2.4700000000000002</v>
      </c>
      <c r="AC73">
        <v>2.82</v>
      </c>
      <c r="AD73">
        <v>3.08</v>
      </c>
      <c r="AE73">
        <v>3.25</v>
      </c>
      <c r="AF73">
        <v>3.43</v>
      </c>
      <c r="AG73">
        <v>3.48</v>
      </c>
      <c r="AH73">
        <v>3.58</v>
      </c>
      <c r="AI73">
        <v>3.76</v>
      </c>
      <c r="AJ73">
        <v>3.83</v>
      </c>
      <c r="AK73">
        <v>3.97</v>
      </c>
      <c r="AL73">
        <v>4.07</v>
      </c>
      <c r="AM73">
        <v>4.16</v>
      </c>
      <c r="AN73">
        <v>4.3099999999999996</v>
      </c>
      <c r="AO73">
        <v>4.3499999999999996</v>
      </c>
      <c r="AP73">
        <v>4.45</v>
      </c>
      <c r="AQ73">
        <v>4.58</v>
      </c>
      <c r="AR73">
        <v>4.6900000000000004</v>
      </c>
      <c r="AS73">
        <v>4.8099999999999996</v>
      </c>
    </row>
    <row r="74" spans="26:45">
      <c r="Z74">
        <v>7.92</v>
      </c>
      <c r="AA74">
        <v>2.35</v>
      </c>
      <c r="AB74">
        <v>2.46</v>
      </c>
      <c r="AC74">
        <v>2.81</v>
      </c>
      <c r="AD74">
        <v>3.07</v>
      </c>
      <c r="AE74">
        <v>3.24</v>
      </c>
      <c r="AF74">
        <v>3.42</v>
      </c>
      <c r="AG74">
        <v>3.47</v>
      </c>
      <c r="AH74">
        <v>3.58</v>
      </c>
      <c r="AI74">
        <v>3.75</v>
      </c>
      <c r="AJ74">
        <v>3.82</v>
      </c>
      <c r="AK74">
        <v>3.96</v>
      </c>
      <c r="AL74">
        <v>4.0599999999999996</v>
      </c>
      <c r="AM74">
        <v>4.1500000000000004</v>
      </c>
      <c r="AN74">
        <v>4.3</v>
      </c>
      <c r="AO74">
        <v>4.3499999999999996</v>
      </c>
      <c r="AP74">
        <v>4.4400000000000004</v>
      </c>
      <c r="AQ74">
        <v>4.58</v>
      </c>
      <c r="AR74">
        <v>4.68</v>
      </c>
      <c r="AS74">
        <v>4.8</v>
      </c>
    </row>
    <row r="75" spans="26:45">
      <c r="Z75">
        <v>8</v>
      </c>
      <c r="AA75">
        <v>2.34</v>
      </c>
      <c r="AB75">
        <v>2.4500000000000002</v>
      </c>
      <c r="AC75">
        <v>2.8</v>
      </c>
      <c r="AD75">
        <v>3.05</v>
      </c>
      <c r="AE75">
        <v>3.23</v>
      </c>
      <c r="AF75">
        <v>3.41</v>
      </c>
      <c r="AG75">
        <v>3.46</v>
      </c>
      <c r="AH75">
        <v>3.57</v>
      </c>
      <c r="AI75">
        <v>3.74</v>
      </c>
      <c r="AJ75">
        <v>3.81</v>
      </c>
      <c r="AK75">
        <v>3.95</v>
      </c>
      <c r="AL75">
        <v>4.05</v>
      </c>
      <c r="AM75">
        <v>4.1399999999999997</v>
      </c>
      <c r="AN75">
        <v>4.29</v>
      </c>
      <c r="AO75">
        <v>4.34</v>
      </c>
      <c r="AP75">
        <v>4.43</v>
      </c>
      <c r="AQ75">
        <v>4.57</v>
      </c>
      <c r="AR75">
        <v>4.67</v>
      </c>
      <c r="AS75">
        <v>4.8</v>
      </c>
    </row>
    <row r="76" spans="26:45">
      <c r="Z76">
        <v>8.08</v>
      </c>
      <c r="AA76">
        <v>2.33</v>
      </c>
      <c r="AB76">
        <v>2.44</v>
      </c>
      <c r="AC76">
        <v>2.78</v>
      </c>
      <c r="AD76">
        <v>3.04</v>
      </c>
      <c r="AE76">
        <v>3.22</v>
      </c>
      <c r="AF76">
        <v>3.4</v>
      </c>
      <c r="AG76">
        <v>3.45</v>
      </c>
      <c r="AH76">
        <v>3.56</v>
      </c>
      <c r="AI76">
        <v>3.73</v>
      </c>
      <c r="AJ76">
        <v>3.8</v>
      </c>
      <c r="AK76">
        <v>3.94</v>
      </c>
      <c r="AL76">
        <v>4.04</v>
      </c>
      <c r="AM76">
        <v>4.13</v>
      </c>
      <c r="AN76">
        <v>4.28</v>
      </c>
      <c r="AO76">
        <v>4.33</v>
      </c>
      <c r="AP76">
        <v>4.43</v>
      </c>
      <c r="AQ76">
        <v>4.5599999999999996</v>
      </c>
      <c r="AR76">
        <v>4.67</v>
      </c>
      <c r="AS76">
        <v>4.79</v>
      </c>
    </row>
    <row r="77" spans="26:45">
      <c r="Z77">
        <v>8.17</v>
      </c>
      <c r="AA77">
        <v>2.3199999999999998</v>
      </c>
      <c r="AB77">
        <v>2.4300000000000002</v>
      </c>
      <c r="AC77">
        <v>2.77</v>
      </c>
      <c r="AD77">
        <v>3.03</v>
      </c>
      <c r="AE77">
        <v>3.21</v>
      </c>
      <c r="AF77">
        <v>3.39</v>
      </c>
      <c r="AG77">
        <v>3.44</v>
      </c>
      <c r="AH77">
        <v>3.55</v>
      </c>
      <c r="AI77">
        <v>3.72</v>
      </c>
      <c r="AJ77">
        <v>3.79</v>
      </c>
      <c r="AK77">
        <v>3.93</v>
      </c>
      <c r="AL77">
        <v>4.03</v>
      </c>
      <c r="AM77">
        <v>4.12</v>
      </c>
      <c r="AN77">
        <v>4.2699999999999996</v>
      </c>
      <c r="AO77">
        <v>4.32</v>
      </c>
      <c r="AP77">
        <v>4.42</v>
      </c>
      <c r="AQ77">
        <v>4.55</v>
      </c>
      <c r="AR77">
        <v>4.66</v>
      </c>
      <c r="AS77">
        <v>4.78</v>
      </c>
    </row>
    <row r="78" spans="26:45">
      <c r="Z78">
        <v>8.25</v>
      </c>
      <c r="AA78">
        <v>2.31</v>
      </c>
      <c r="AB78">
        <v>2.41</v>
      </c>
      <c r="AC78">
        <v>2.76</v>
      </c>
      <c r="AD78">
        <v>3.01</v>
      </c>
      <c r="AE78">
        <v>3.2</v>
      </c>
      <c r="AF78">
        <v>3.37</v>
      </c>
      <c r="AG78">
        <v>3.43</v>
      </c>
      <c r="AH78">
        <v>3.55</v>
      </c>
      <c r="AI78">
        <v>3.71</v>
      </c>
      <c r="AJ78">
        <v>3.79</v>
      </c>
      <c r="AK78">
        <v>3.92</v>
      </c>
      <c r="AL78">
        <v>4.0199999999999996</v>
      </c>
      <c r="AM78">
        <v>4.12</v>
      </c>
      <c r="AN78">
        <v>4.26</v>
      </c>
      <c r="AO78">
        <v>4.3099999999999996</v>
      </c>
      <c r="AP78">
        <v>4.41</v>
      </c>
      <c r="AQ78">
        <v>4.54</v>
      </c>
      <c r="AR78">
        <v>4.66</v>
      </c>
      <c r="AS78">
        <v>4.78</v>
      </c>
    </row>
    <row r="79" spans="26:45">
      <c r="Z79">
        <v>8.33</v>
      </c>
      <c r="AA79">
        <v>2.2999999999999998</v>
      </c>
      <c r="AB79">
        <v>2.4</v>
      </c>
      <c r="AC79">
        <v>2.75</v>
      </c>
      <c r="AD79">
        <v>3</v>
      </c>
      <c r="AE79">
        <v>3.19</v>
      </c>
      <c r="AF79">
        <v>3.36</v>
      </c>
      <c r="AG79">
        <v>3.42</v>
      </c>
      <c r="AH79">
        <v>3.54</v>
      </c>
      <c r="AI79">
        <v>3.7</v>
      </c>
      <c r="AJ79">
        <v>3.78</v>
      </c>
      <c r="AK79">
        <v>3.92</v>
      </c>
      <c r="AL79">
        <v>4.01</v>
      </c>
      <c r="AM79">
        <v>4.1100000000000003</v>
      </c>
      <c r="AN79">
        <v>4.25</v>
      </c>
      <c r="AO79">
        <v>4.3099999999999996</v>
      </c>
      <c r="AP79">
        <v>4.4000000000000004</v>
      </c>
      <c r="AQ79">
        <v>4.54</v>
      </c>
      <c r="AR79">
        <v>4.6500000000000004</v>
      </c>
      <c r="AS79">
        <v>4.7699999999999996</v>
      </c>
    </row>
    <row r="80" spans="26:45">
      <c r="Z80">
        <v>8.42</v>
      </c>
      <c r="AA80">
        <v>2.29</v>
      </c>
      <c r="AB80">
        <v>2.39</v>
      </c>
      <c r="AC80">
        <v>2.73</v>
      </c>
      <c r="AD80">
        <v>2.99</v>
      </c>
      <c r="AE80">
        <v>3.17</v>
      </c>
      <c r="AF80">
        <v>3.35</v>
      </c>
      <c r="AG80">
        <v>3.41</v>
      </c>
      <c r="AH80">
        <v>3.53</v>
      </c>
      <c r="AI80">
        <v>3.69</v>
      </c>
      <c r="AJ80">
        <v>3.77</v>
      </c>
      <c r="AK80">
        <v>3.91</v>
      </c>
      <c r="AL80">
        <v>4</v>
      </c>
      <c r="AM80">
        <v>4.0999999999999996</v>
      </c>
      <c r="AN80">
        <v>4.24</v>
      </c>
      <c r="AO80">
        <v>4.3</v>
      </c>
      <c r="AP80">
        <v>4.4000000000000004</v>
      </c>
      <c r="AQ80">
        <v>4.53</v>
      </c>
      <c r="AR80">
        <v>4.6500000000000004</v>
      </c>
      <c r="AS80">
        <v>4.76</v>
      </c>
    </row>
    <row r="81" spans="26:45">
      <c r="Z81">
        <v>8.5</v>
      </c>
      <c r="AA81">
        <v>2.2799999999999998</v>
      </c>
      <c r="AB81">
        <v>2.38</v>
      </c>
      <c r="AC81">
        <v>2.72</v>
      </c>
      <c r="AD81">
        <v>2.97</v>
      </c>
      <c r="AE81">
        <v>3.16</v>
      </c>
      <c r="AF81">
        <v>3.34</v>
      </c>
      <c r="AG81">
        <v>3.4</v>
      </c>
      <c r="AH81">
        <v>3.52</v>
      </c>
      <c r="AI81">
        <v>3.69</v>
      </c>
      <c r="AJ81">
        <v>3.76</v>
      </c>
      <c r="AK81">
        <v>3.9</v>
      </c>
      <c r="AL81">
        <v>3.99</v>
      </c>
      <c r="AM81">
        <v>4.09</v>
      </c>
      <c r="AN81">
        <v>4.2300000000000004</v>
      </c>
      <c r="AO81">
        <v>4.29</v>
      </c>
      <c r="AP81">
        <v>4.3899999999999997</v>
      </c>
      <c r="AQ81">
        <v>4.5199999999999996</v>
      </c>
      <c r="AR81">
        <v>4.6399999999999997</v>
      </c>
      <c r="AS81">
        <v>4.76</v>
      </c>
    </row>
    <row r="82" spans="26:45">
      <c r="Z82">
        <v>8.58</v>
      </c>
      <c r="AA82">
        <v>2.27</v>
      </c>
      <c r="AB82">
        <v>2.36</v>
      </c>
      <c r="AC82">
        <v>2.7</v>
      </c>
      <c r="AD82">
        <v>2.96</v>
      </c>
      <c r="AE82">
        <v>3.15</v>
      </c>
      <c r="AF82">
        <v>3.33</v>
      </c>
      <c r="AG82">
        <v>3.39</v>
      </c>
      <c r="AH82">
        <v>3.51</v>
      </c>
      <c r="AI82">
        <v>3.68</v>
      </c>
      <c r="AJ82">
        <v>3.75</v>
      </c>
      <c r="AK82">
        <v>3.89</v>
      </c>
      <c r="AL82">
        <v>3.98</v>
      </c>
      <c r="AM82">
        <v>4.08</v>
      </c>
      <c r="AN82">
        <v>4.22</v>
      </c>
      <c r="AO82">
        <v>4.28</v>
      </c>
      <c r="AP82">
        <v>4.38</v>
      </c>
      <c r="AQ82">
        <v>4.51</v>
      </c>
      <c r="AR82">
        <v>4.63</v>
      </c>
      <c r="AS82">
        <v>4.75</v>
      </c>
    </row>
    <row r="83" spans="26:45">
      <c r="Z83">
        <v>8.67</v>
      </c>
      <c r="AA83">
        <v>2.2599999999999998</v>
      </c>
      <c r="AB83">
        <v>2.35</v>
      </c>
      <c r="AC83">
        <v>2.69</v>
      </c>
      <c r="AD83">
        <v>2.94</v>
      </c>
      <c r="AE83">
        <v>3.14</v>
      </c>
      <c r="AF83">
        <v>3.32</v>
      </c>
      <c r="AG83">
        <v>3.38</v>
      </c>
      <c r="AH83">
        <v>3.5</v>
      </c>
      <c r="AI83">
        <v>3.67</v>
      </c>
      <c r="AJ83">
        <v>3.75</v>
      </c>
      <c r="AK83">
        <v>3.88</v>
      </c>
      <c r="AL83">
        <v>3.97</v>
      </c>
      <c r="AM83">
        <v>4.07</v>
      </c>
      <c r="AN83">
        <v>4.21</v>
      </c>
      <c r="AO83">
        <v>4.2699999999999996</v>
      </c>
      <c r="AP83">
        <v>4.37</v>
      </c>
      <c r="AQ83">
        <v>4.5</v>
      </c>
      <c r="AR83">
        <v>4.63</v>
      </c>
      <c r="AS83">
        <v>4.74</v>
      </c>
    </row>
    <row r="84" spans="26:45">
      <c r="Z84">
        <v>8.75</v>
      </c>
      <c r="AA84">
        <v>2.25</v>
      </c>
      <c r="AB84">
        <v>2.34</v>
      </c>
      <c r="AC84">
        <v>2.68</v>
      </c>
      <c r="AD84">
        <v>2.93</v>
      </c>
      <c r="AE84">
        <v>3.12</v>
      </c>
      <c r="AF84">
        <v>3.3</v>
      </c>
      <c r="AG84">
        <v>3.37</v>
      </c>
      <c r="AH84">
        <v>3.5</v>
      </c>
      <c r="AI84">
        <v>3.66</v>
      </c>
      <c r="AJ84">
        <v>3.74</v>
      </c>
      <c r="AK84">
        <v>3.87</v>
      </c>
      <c r="AL84">
        <v>3.96</v>
      </c>
      <c r="AM84">
        <v>4.0599999999999996</v>
      </c>
      <c r="AN84">
        <v>4.2</v>
      </c>
      <c r="AO84">
        <v>4.26</v>
      </c>
      <c r="AP84">
        <v>4.37</v>
      </c>
      <c r="AQ84">
        <v>4.49</v>
      </c>
      <c r="AR84">
        <v>4.62</v>
      </c>
      <c r="AS84">
        <v>4.74</v>
      </c>
    </row>
    <row r="85" spans="26:45">
      <c r="Z85">
        <v>8.83</v>
      </c>
      <c r="AA85">
        <v>2.2400000000000002</v>
      </c>
      <c r="AB85">
        <v>2.3199999999999998</v>
      </c>
      <c r="AC85">
        <v>2.66</v>
      </c>
      <c r="AD85">
        <v>2.91</v>
      </c>
      <c r="AE85">
        <v>3.11</v>
      </c>
      <c r="AF85">
        <v>3.29</v>
      </c>
      <c r="AG85">
        <v>3.36</v>
      </c>
      <c r="AH85">
        <v>3.49</v>
      </c>
      <c r="AI85">
        <v>3.65</v>
      </c>
      <c r="AJ85">
        <v>3.73</v>
      </c>
      <c r="AK85">
        <v>3.86</v>
      </c>
      <c r="AL85">
        <v>3.95</v>
      </c>
      <c r="AM85">
        <v>4.05</v>
      </c>
      <c r="AN85">
        <v>4.1900000000000004</v>
      </c>
      <c r="AO85">
        <v>4.26</v>
      </c>
      <c r="AP85">
        <v>4.3600000000000003</v>
      </c>
      <c r="AQ85">
        <v>4.4800000000000004</v>
      </c>
      <c r="AR85">
        <v>4.6100000000000003</v>
      </c>
      <c r="AS85">
        <v>4.7300000000000004</v>
      </c>
    </row>
    <row r="86" spans="26:45">
      <c r="Z86">
        <v>8.92</v>
      </c>
      <c r="AA86">
        <v>2.23</v>
      </c>
      <c r="AB86">
        <v>2.31</v>
      </c>
      <c r="AC86">
        <v>2.65</v>
      </c>
      <c r="AD86">
        <v>2.9</v>
      </c>
      <c r="AE86">
        <v>3.1</v>
      </c>
      <c r="AF86">
        <v>3.28</v>
      </c>
      <c r="AG86">
        <v>3.35</v>
      </c>
      <c r="AH86">
        <v>3.48</v>
      </c>
      <c r="AI86">
        <v>3.64</v>
      </c>
      <c r="AJ86">
        <v>3.72</v>
      </c>
      <c r="AK86">
        <v>3.85</v>
      </c>
      <c r="AL86">
        <v>3.94</v>
      </c>
      <c r="AM86">
        <v>4.04</v>
      </c>
      <c r="AN86">
        <v>4.18</v>
      </c>
      <c r="AO86">
        <v>4.25</v>
      </c>
      <c r="AP86">
        <v>4.3499999999999996</v>
      </c>
      <c r="AQ86">
        <v>4.47</v>
      </c>
      <c r="AR86">
        <v>4.6100000000000003</v>
      </c>
      <c r="AS86">
        <v>4.72</v>
      </c>
    </row>
    <row r="87" spans="26:45">
      <c r="Z87">
        <v>9</v>
      </c>
      <c r="AA87">
        <v>2.2200000000000002</v>
      </c>
      <c r="AB87">
        <v>2.2999999999999998</v>
      </c>
      <c r="AC87">
        <v>2.63</v>
      </c>
      <c r="AD87">
        <v>2.88</v>
      </c>
      <c r="AE87">
        <v>3.09</v>
      </c>
      <c r="AF87">
        <v>3.27</v>
      </c>
      <c r="AG87">
        <v>3.34</v>
      </c>
      <c r="AH87">
        <v>3.47</v>
      </c>
      <c r="AI87">
        <v>3.63</v>
      </c>
      <c r="AJ87">
        <v>3.71</v>
      </c>
      <c r="AK87">
        <v>3.84</v>
      </c>
      <c r="AL87">
        <v>3.93</v>
      </c>
      <c r="AM87">
        <v>4.03</v>
      </c>
      <c r="AN87">
        <v>4.17</v>
      </c>
      <c r="AO87">
        <v>4.24</v>
      </c>
      <c r="AP87">
        <v>4.34</v>
      </c>
      <c r="AQ87">
        <v>4.46</v>
      </c>
      <c r="AR87">
        <v>4.5999999999999996</v>
      </c>
      <c r="AS87">
        <v>4.71</v>
      </c>
    </row>
    <row r="88" spans="26:45">
      <c r="Z88">
        <v>9.08</v>
      </c>
      <c r="AA88">
        <v>2.21</v>
      </c>
      <c r="AB88">
        <v>2.2799999999999998</v>
      </c>
      <c r="AC88">
        <v>2.62</v>
      </c>
      <c r="AD88">
        <v>2.86</v>
      </c>
      <c r="AE88">
        <v>3.07</v>
      </c>
      <c r="AF88">
        <v>3.25</v>
      </c>
      <c r="AG88">
        <v>3.32</v>
      </c>
      <c r="AH88">
        <v>3.46</v>
      </c>
      <c r="AI88">
        <v>3.62</v>
      </c>
      <c r="AJ88">
        <v>3.7</v>
      </c>
      <c r="AK88">
        <v>3.83</v>
      </c>
      <c r="AL88">
        <v>3.92</v>
      </c>
      <c r="AM88">
        <v>4.0199999999999996</v>
      </c>
      <c r="AN88">
        <v>4.16</v>
      </c>
      <c r="AO88">
        <v>4.2300000000000004</v>
      </c>
      <c r="AP88">
        <v>4.33</v>
      </c>
      <c r="AQ88">
        <v>4.45</v>
      </c>
      <c r="AR88">
        <v>4.59</v>
      </c>
      <c r="AS88">
        <v>4.71</v>
      </c>
    </row>
    <row r="89" spans="26:45">
      <c r="Z89">
        <v>9.17</v>
      </c>
      <c r="AA89">
        <v>2.2000000000000002</v>
      </c>
      <c r="AB89">
        <v>2.27</v>
      </c>
      <c r="AC89">
        <v>2.6</v>
      </c>
      <c r="AD89">
        <v>2.85</v>
      </c>
      <c r="AE89">
        <v>3.06</v>
      </c>
      <c r="AF89">
        <v>3.24</v>
      </c>
      <c r="AG89">
        <v>3.31</v>
      </c>
      <c r="AH89">
        <v>3.45</v>
      </c>
      <c r="AI89">
        <v>3.61</v>
      </c>
      <c r="AJ89">
        <v>3.69</v>
      </c>
      <c r="AK89">
        <v>3.82</v>
      </c>
      <c r="AL89">
        <v>3.91</v>
      </c>
      <c r="AM89">
        <v>4.01</v>
      </c>
      <c r="AN89">
        <v>4.1500000000000004</v>
      </c>
      <c r="AO89">
        <v>4.22</v>
      </c>
      <c r="AP89">
        <v>4.32</v>
      </c>
      <c r="AQ89">
        <v>4.4400000000000004</v>
      </c>
      <c r="AR89">
        <v>4.59</v>
      </c>
      <c r="AS89">
        <v>4.7</v>
      </c>
    </row>
    <row r="90" spans="26:45">
      <c r="Z90">
        <v>9.25</v>
      </c>
      <c r="AA90">
        <v>2.19</v>
      </c>
      <c r="AB90">
        <v>2.25</v>
      </c>
      <c r="AC90">
        <v>2.59</v>
      </c>
      <c r="AD90">
        <v>2.83</v>
      </c>
      <c r="AE90">
        <v>3.05</v>
      </c>
      <c r="AF90">
        <v>3.23</v>
      </c>
      <c r="AG90">
        <v>3.3</v>
      </c>
      <c r="AH90">
        <v>3.44</v>
      </c>
      <c r="AI90">
        <v>3.6</v>
      </c>
      <c r="AJ90">
        <v>3.68</v>
      </c>
      <c r="AK90">
        <v>3.8</v>
      </c>
      <c r="AL90">
        <v>3.9</v>
      </c>
      <c r="AM90">
        <v>4</v>
      </c>
      <c r="AN90">
        <v>4.1399999999999997</v>
      </c>
      <c r="AO90">
        <v>4.21</v>
      </c>
      <c r="AP90">
        <v>4.32</v>
      </c>
      <c r="AQ90">
        <v>4.43</v>
      </c>
      <c r="AR90">
        <v>4.58</v>
      </c>
      <c r="AS90">
        <v>4.6900000000000004</v>
      </c>
    </row>
    <row r="91" spans="26:45">
      <c r="Z91">
        <v>9.33</v>
      </c>
      <c r="AA91">
        <v>2.17</v>
      </c>
      <c r="AB91">
        <v>2.2400000000000002</v>
      </c>
      <c r="AC91">
        <v>2.57</v>
      </c>
      <c r="AD91">
        <v>2.82</v>
      </c>
      <c r="AE91">
        <v>3.03</v>
      </c>
      <c r="AF91">
        <v>3.22</v>
      </c>
      <c r="AG91">
        <v>3.29</v>
      </c>
      <c r="AH91">
        <v>3.43</v>
      </c>
      <c r="AI91">
        <v>3.58</v>
      </c>
      <c r="AJ91">
        <v>3.67</v>
      </c>
      <c r="AK91">
        <v>3.79</v>
      </c>
      <c r="AL91">
        <v>3.88</v>
      </c>
      <c r="AM91">
        <v>3.98</v>
      </c>
      <c r="AN91">
        <v>4.12</v>
      </c>
      <c r="AO91">
        <v>4.2</v>
      </c>
      <c r="AP91">
        <v>4.3099999999999996</v>
      </c>
      <c r="AQ91">
        <v>4.42</v>
      </c>
      <c r="AR91">
        <v>4.57</v>
      </c>
      <c r="AS91">
        <v>4.68</v>
      </c>
    </row>
    <row r="92" spans="26:45">
      <c r="Z92">
        <v>9.42</v>
      </c>
      <c r="AA92">
        <v>2.16</v>
      </c>
      <c r="AB92">
        <v>2.23</v>
      </c>
      <c r="AC92">
        <v>2.56</v>
      </c>
      <c r="AD92">
        <v>2.8</v>
      </c>
      <c r="AE92">
        <v>3.02</v>
      </c>
      <c r="AF92">
        <v>3.2</v>
      </c>
      <c r="AG92">
        <v>3.27</v>
      </c>
      <c r="AH92">
        <v>3.42</v>
      </c>
      <c r="AI92">
        <v>3.57</v>
      </c>
      <c r="AJ92">
        <v>3.66</v>
      </c>
      <c r="AK92">
        <v>3.78</v>
      </c>
      <c r="AL92">
        <v>3.87</v>
      </c>
      <c r="AM92">
        <v>3.97</v>
      </c>
      <c r="AN92">
        <v>4.1100000000000003</v>
      </c>
      <c r="AO92">
        <v>4.1900000000000004</v>
      </c>
      <c r="AP92">
        <v>4.3</v>
      </c>
      <c r="AQ92">
        <v>4.41</v>
      </c>
      <c r="AR92">
        <v>4.5599999999999996</v>
      </c>
      <c r="AS92">
        <v>4.67</v>
      </c>
    </row>
    <row r="93" spans="26:45">
      <c r="Z93">
        <v>9.5</v>
      </c>
      <c r="AA93">
        <v>2.15</v>
      </c>
      <c r="AB93">
        <v>2.21</v>
      </c>
      <c r="AC93">
        <v>2.54</v>
      </c>
      <c r="AD93">
        <v>2.78</v>
      </c>
      <c r="AE93">
        <v>3</v>
      </c>
      <c r="AF93">
        <v>3.19</v>
      </c>
      <c r="AG93">
        <v>3.26</v>
      </c>
      <c r="AH93">
        <v>3.41</v>
      </c>
      <c r="AI93">
        <v>3.56</v>
      </c>
      <c r="AJ93">
        <v>3.65</v>
      </c>
      <c r="AK93">
        <v>3.77</v>
      </c>
      <c r="AL93">
        <v>3.86</v>
      </c>
      <c r="AM93">
        <v>3.96</v>
      </c>
      <c r="AN93">
        <v>4.0999999999999996</v>
      </c>
      <c r="AO93">
        <v>4.18</v>
      </c>
      <c r="AP93">
        <v>4.29</v>
      </c>
      <c r="AQ93">
        <v>4.4000000000000004</v>
      </c>
      <c r="AR93">
        <v>4.5599999999999996</v>
      </c>
      <c r="AS93">
        <v>4.67</v>
      </c>
    </row>
    <row r="94" spans="26:45">
      <c r="Z94">
        <v>9.58</v>
      </c>
      <c r="AA94">
        <v>2.14</v>
      </c>
      <c r="AB94">
        <v>2.2000000000000002</v>
      </c>
      <c r="AC94">
        <v>2.5299999999999998</v>
      </c>
      <c r="AD94">
        <v>2.76</v>
      </c>
      <c r="AE94">
        <v>2.99</v>
      </c>
      <c r="AF94">
        <v>3.17</v>
      </c>
      <c r="AG94">
        <v>3.25</v>
      </c>
      <c r="AH94">
        <v>3.41</v>
      </c>
      <c r="AI94">
        <v>3.55</v>
      </c>
      <c r="AJ94">
        <v>3.64</v>
      </c>
      <c r="AK94">
        <v>3.76</v>
      </c>
      <c r="AL94">
        <v>3.85</v>
      </c>
      <c r="AM94">
        <v>3.95</v>
      </c>
      <c r="AN94">
        <v>4.09</v>
      </c>
      <c r="AO94">
        <v>4.17</v>
      </c>
      <c r="AP94">
        <v>4.28</v>
      </c>
      <c r="AQ94">
        <v>4.3899999999999997</v>
      </c>
      <c r="AR94">
        <v>4.55</v>
      </c>
      <c r="AS94">
        <v>4.66</v>
      </c>
    </row>
    <row r="95" spans="26:45">
      <c r="Z95">
        <v>9.67</v>
      </c>
      <c r="AA95">
        <v>2.12</v>
      </c>
      <c r="AB95">
        <v>2.1800000000000002</v>
      </c>
      <c r="AC95">
        <v>2.5099999999999998</v>
      </c>
      <c r="AD95">
        <v>2.75</v>
      </c>
      <c r="AE95">
        <v>2.97</v>
      </c>
      <c r="AF95">
        <v>3.16</v>
      </c>
      <c r="AG95">
        <v>3.24</v>
      </c>
      <c r="AH95">
        <v>3.4</v>
      </c>
      <c r="AI95">
        <v>3.54</v>
      </c>
      <c r="AJ95">
        <v>3.63</v>
      </c>
      <c r="AK95">
        <v>3.75</v>
      </c>
      <c r="AL95">
        <v>3.84</v>
      </c>
      <c r="AM95">
        <v>3.94</v>
      </c>
      <c r="AN95">
        <v>4.07</v>
      </c>
      <c r="AO95">
        <v>4.16</v>
      </c>
      <c r="AP95">
        <v>4.2699999999999996</v>
      </c>
      <c r="AQ95">
        <v>4.38</v>
      </c>
      <c r="AR95">
        <v>4.54</v>
      </c>
      <c r="AS95">
        <v>4.6500000000000004</v>
      </c>
    </row>
    <row r="96" spans="26:45">
      <c r="Z96">
        <v>9.75</v>
      </c>
      <c r="AA96">
        <v>2.11</v>
      </c>
      <c r="AB96">
        <v>2.17</v>
      </c>
      <c r="AC96">
        <v>2.4900000000000002</v>
      </c>
      <c r="AD96">
        <v>2.73</v>
      </c>
      <c r="AE96">
        <v>2.96</v>
      </c>
      <c r="AF96">
        <v>3.15</v>
      </c>
      <c r="AG96">
        <v>3.22</v>
      </c>
      <c r="AH96">
        <v>3.39</v>
      </c>
      <c r="AI96">
        <v>3.53</v>
      </c>
      <c r="AJ96">
        <v>3.62</v>
      </c>
      <c r="AK96">
        <v>3.74</v>
      </c>
      <c r="AL96">
        <v>3.82</v>
      </c>
      <c r="AM96">
        <v>3.93</v>
      </c>
      <c r="AN96">
        <v>4.0599999999999996</v>
      </c>
      <c r="AO96">
        <v>4.1500000000000004</v>
      </c>
      <c r="AP96">
        <v>4.26</v>
      </c>
      <c r="AQ96">
        <v>4.37</v>
      </c>
      <c r="AR96">
        <v>4.53</v>
      </c>
      <c r="AS96">
        <v>4.6399999999999997</v>
      </c>
    </row>
    <row r="97" spans="26:45">
      <c r="Z97">
        <v>9.83</v>
      </c>
      <c r="AA97">
        <v>2.1</v>
      </c>
      <c r="AB97">
        <v>2.15</v>
      </c>
      <c r="AC97">
        <v>2.48</v>
      </c>
      <c r="AD97">
        <v>2.71</v>
      </c>
      <c r="AE97">
        <v>2.94</v>
      </c>
      <c r="AF97">
        <v>3.13</v>
      </c>
      <c r="AG97">
        <v>3.21</v>
      </c>
      <c r="AH97">
        <v>3.38</v>
      </c>
      <c r="AI97">
        <v>3.52</v>
      </c>
      <c r="AJ97">
        <v>3.61</v>
      </c>
      <c r="AK97">
        <v>3.72</v>
      </c>
      <c r="AL97">
        <v>3.81</v>
      </c>
      <c r="AM97">
        <v>3.91</v>
      </c>
      <c r="AN97">
        <v>4.05</v>
      </c>
      <c r="AO97">
        <v>4.1399999999999997</v>
      </c>
      <c r="AP97">
        <v>4.25</v>
      </c>
      <c r="AQ97">
        <v>4.3499999999999996</v>
      </c>
      <c r="AR97">
        <v>4.5199999999999996</v>
      </c>
      <c r="AS97">
        <v>4.63</v>
      </c>
    </row>
    <row r="98" spans="26:45">
      <c r="Z98">
        <v>9.92</v>
      </c>
      <c r="AA98">
        <v>2.09</v>
      </c>
      <c r="AB98">
        <v>2.14</v>
      </c>
      <c r="AC98">
        <v>2.46</v>
      </c>
      <c r="AD98">
        <v>2.69</v>
      </c>
      <c r="AE98">
        <v>2.93</v>
      </c>
      <c r="AF98">
        <v>3.12</v>
      </c>
      <c r="AG98">
        <v>3.2</v>
      </c>
      <c r="AH98">
        <v>3.37</v>
      </c>
      <c r="AI98">
        <v>3.51</v>
      </c>
      <c r="AJ98">
        <v>3.6</v>
      </c>
      <c r="AK98">
        <v>3.71</v>
      </c>
      <c r="AL98">
        <v>3.8</v>
      </c>
      <c r="AM98">
        <v>3.9</v>
      </c>
      <c r="AN98">
        <v>4.03</v>
      </c>
      <c r="AO98">
        <v>4.13</v>
      </c>
      <c r="AP98">
        <v>4.24</v>
      </c>
      <c r="AQ98">
        <v>4.34</v>
      </c>
      <c r="AR98">
        <v>4.5199999999999996</v>
      </c>
      <c r="AS98">
        <v>4.62</v>
      </c>
    </row>
    <row r="99" spans="26:45">
      <c r="Z99">
        <v>10</v>
      </c>
      <c r="AA99">
        <v>2.0699999999999998</v>
      </c>
      <c r="AB99">
        <v>2.12</v>
      </c>
      <c r="AC99">
        <v>2.4500000000000002</v>
      </c>
      <c r="AD99">
        <v>2.68</v>
      </c>
      <c r="AE99">
        <v>2.91</v>
      </c>
      <c r="AF99">
        <v>3.1</v>
      </c>
      <c r="AG99">
        <v>3.18</v>
      </c>
      <c r="AH99">
        <v>3.36</v>
      </c>
      <c r="AI99">
        <v>3.49</v>
      </c>
      <c r="AJ99">
        <v>3.59</v>
      </c>
      <c r="AK99">
        <v>3.7</v>
      </c>
      <c r="AL99">
        <v>3.78</v>
      </c>
      <c r="AM99">
        <v>3.89</v>
      </c>
      <c r="AN99">
        <v>4.0199999999999996</v>
      </c>
      <c r="AO99">
        <v>4.1100000000000003</v>
      </c>
      <c r="AP99">
        <v>4.2300000000000004</v>
      </c>
      <c r="AQ99">
        <v>4.33</v>
      </c>
      <c r="AR99">
        <v>4.51</v>
      </c>
      <c r="AS99">
        <v>4.6100000000000003</v>
      </c>
    </row>
    <row r="100" spans="26:45">
      <c r="Z100">
        <v>10.08</v>
      </c>
      <c r="AA100">
        <v>2.06</v>
      </c>
      <c r="AB100">
        <v>2.11</v>
      </c>
      <c r="AC100">
        <v>2.4300000000000002</v>
      </c>
      <c r="AD100">
        <v>2.66</v>
      </c>
      <c r="AE100">
        <v>2.9</v>
      </c>
      <c r="AF100">
        <v>3.09</v>
      </c>
      <c r="AG100">
        <v>3.17</v>
      </c>
      <c r="AH100">
        <v>3.34</v>
      </c>
      <c r="AI100">
        <v>3.48</v>
      </c>
      <c r="AJ100">
        <v>3.58</v>
      </c>
      <c r="AK100">
        <v>3.69</v>
      </c>
      <c r="AL100">
        <v>3.77</v>
      </c>
      <c r="AM100">
        <v>3.88</v>
      </c>
      <c r="AN100">
        <v>4.01</v>
      </c>
      <c r="AO100">
        <v>4.0999999999999996</v>
      </c>
      <c r="AP100">
        <v>4.22</v>
      </c>
      <c r="AQ100">
        <v>4.32</v>
      </c>
      <c r="AR100">
        <v>4.5</v>
      </c>
      <c r="AS100">
        <v>4.6100000000000003</v>
      </c>
    </row>
    <row r="101" spans="26:45">
      <c r="Z101">
        <v>10.17</v>
      </c>
      <c r="AA101">
        <v>2.0499999999999998</v>
      </c>
      <c r="AB101">
        <v>2.09</v>
      </c>
      <c r="AC101">
        <v>2.41</v>
      </c>
      <c r="AD101">
        <v>2.64</v>
      </c>
      <c r="AE101">
        <v>2.88</v>
      </c>
      <c r="AF101">
        <v>3.07</v>
      </c>
      <c r="AG101">
        <v>3.16</v>
      </c>
      <c r="AH101">
        <v>3.33</v>
      </c>
      <c r="AI101">
        <v>3.47</v>
      </c>
      <c r="AJ101">
        <v>3.57</v>
      </c>
      <c r="AK101">
        <v>3.67</v>
      </c>
      <c r="AL101">
        <v>3.76</v>
      </c>
      <c r="AM101">
        <v>3.86</v>
      </c>
      <c r="AN101">
        <v>3.99</v>
      </c>
      <c r="AO101">
        <v>4.09</v>
      </c>
      <c r="AP101">
        <v>4.21</v>
      </c>
      <c r="AQ101">
        <v>4.3099999999999996</v>
      </c>
      <c r="AR101">
        <v>4.49</v>
      </c>
      <c r="AS101">
        <v>4.5999999999999996</v>
      </c>
    </row>
    <row r="102" spans="26:45">
      <c r="Z102">
        <v>10.25</v>
      </c>
      <c r="AA102">
        <v>2.0299999999999998</v>
      </c>
      <c r="AB102">
        <v>2.0699999999999998</v>
      </c>
      <c r="AC102">
        <v>2.39</v>
      </c>
      <c r="AD102">
        <v>2.62</v>
      </c>
      <c r="AE102">
        <v>2.87</v>
      </c>
      <c r="AF102">
        <v>3.06</v>
      </c>
      <c r="AG102">
        <v>3.14</v>
      </c>
      <c r="AH102">
        <v>3.32</v>
      </c>
      <c r="AI102">
        <v>3.46</v>
      </c>
      <c r="AJ102">
        <v>3.56</v>
      </c>
      <c r="AK102">
        <v>3.66</v>
      </c>
      <c r="AL102">
        <v>3.74</v>
      </c>
      <c r="AM102">
        <v>3.85</v>
      </c>
      <c r="AN102">
        <v>3.98</v>
      </c>
      <c r="AO102">
        <v>4.08</v>
      </c>
      <c r="AP102">
        <v>4.2</v>
      </c>
      <c r="AQ102">
        <v>4.29</v>
      </c>
      <c r="AR102">
        <v>4.4800000000000004</v>
      </c>
      <c r="AS102">
        <v>4.59</v>
      </c>
    </row>
    <row r="103" spans="26:45">
      <c r="Z103">
        <v>10.33</v>
      </c>
      <c r="AA103">
        <v>2.02</v>
      </c>
      <c r="AB103">
        <v>2.06</v>
      </c>
      <c r="AC103">
        <v>2.38</v>
      </c>
      <c r="AD103">
        <v>2.6</v>
      </c>
      <c r="AE103">
        <v>2.85</v>
      </c>
      <c r="AF103">
        <v>3.04</v>
      </c>
      <c r="AG103">
        <v>3.13</v>
      </c>
      <c r="AH103">
        <v>3.31</v>
      </c>
      <c r="AI103">
        <v>3.45</v>
      </c>
      <c r="AJ103">
        <v>3.55</v>
      </c>
      <c r="AK103">
        <v>3.65</v>
      </c>
      <c r="AL103">
        <v>3.73</v>
      </c>
      <c r="AM103">
        <v>3.84</v>
      </c>
      <c r="AN103">
        <v>3.96</v>
      </c>
      <c r="AO103">
        <v>4.07</v>
      </c>
      <c r="AP103">
        <v>4.1900000000000004</v>
      </c>
      <c r="AQ103">
        <v>4.28</v>
      </c>
      <c r="AR103">
        <v>4.47</v>
      </c>
      <c r="AS103">
        <v>4.58</v>
      </c>
    </row>
    <row r="104" spans="26:45">
      <c r="Z104">
        <v>10.42</v>
      </c>
      <c r="AA104">
        <v>2</v>
      </c>
      <c r="AB104">
        <v>2.04</v>
      </c>
      <c r="AC104">
        <v>2.36</v>
      </c>
      <c r="AD104">
        <v>2.58</v>
      </c>
      <c r="AE104">
        <v>2.83</v>
      </c>
      <c r="AF104">
        <v>3.03</v>
      </c>
      <c r="AG104">
        <v>3.11</v>
      </c>
      <c r="AH104">
        <v>3.3</v>
      </c>
      <c r="AI104">
        <v>3.43</v>
      </c>
      <c r="AJ104">
        <v>3.53</v>
      </c>
      <c r="AK104">
        <v>3.63</v>
      </c>
      <c r="AL104">
        <v>3.72</v>
      </c>
      <c r="AM104">
        <v>3.82</v>
      </c>
      <c r="AN104">
        <v>3.95</v>
      </c>
      <c r="AO104">
        <v>4.0599999999999996</v>
      </c>
      <c r="AP104">
        <v>4.18</v>
      </c>
      <c r="AQ104">
        <v>4.2699999999999996</v>
      </c>
      <c r="AR104">
        <v>4.47</v>
      </c>
      <c r="AS104">
        <v>4.57</v>
      </c>
    </row>
    <row r="105" spans="26:45">
      <c r="Z105">
        <v>10.5</v>
      </c>
      <c r="AA105">
        <v>1.99</v>
      </c>
      <c r="AB105">
        <v>2.02</v>
      </c>
      <c r="AC105">
        <v>2.34</v>
      </c>
      <c r="AD105">
        <v>2.56</v>
      </c>
      <c r="AE105">
        <v>2.82</v>
      </c>
      <c r="AF105">
        <v>3.01</v>
      </c>
      <c r="AG105">
        <v>3.1</v>
      </c>
      <c r="AH105">
        <v>3.29</v>
      </c>
      <c r="AI105">
        <v>3.42</v>
      </c>
      <c r="AJ105">
        <v>3.52</v>
      </c>
      <c r="AK105">
        <v>3.62</v>
      </c>
      <c r="AL105">
        <v>3.7</v>
      </c>
      <c r="AM105">
        <v>3.81</v>
      </c>
      <c r="AN105">
        <v>3.93</v>
      </c>
      <c r="AO105">
        <v>4.05</v>
      </c>
      <c r="AP105">
        <v>4.17</v>
      </c>
      <c r="AQ105">
        <v>4.26</v>
      </c>
      <c r="AR105">
        <v>4.46</v>
      </c>
      <c r="AS105">
        <v>4.5599999999999996</v>
      </c>
    </row>
    <row r="106" spans="26:45">
      <c r="Z106">
        <v>10.58</v>
      </c>
      <c r="AA106">
        <v>1.97</v>
      </c>
      <c r="AB106">
        <v>2.0099999999999998</v>
      </c>
      <c r="AC106">
        <v>2.3199999999999998</v>
      </c>
      <c r="AD106">
        <v>2.54</v>
      </c>
      <c r="AE106">
        <v>2.8</v>
      </c>
      <c r="AF106">
        <v>3</v>
      </c>
      <c r="AG106">
        <v>3.08</v>
      </c>
      <c r="AH106">
        <v>3.28</v>
      </c>
      <c r="AI106">
        <v>3.41</v>
      </c>
      <c r="AJ106">
        <v>3.51</v>
      </c>
      <c r="AK106">
        <v>3.61</v>
      </c>
      <c r="AL106">
        <v>3.69</v>
      </c>
      <c r="AM106">
        <v>3.8</v>
      </c>
      <c r="AN106">
        <v>3.92</v>
      </c>
      <c r="AO106">
        <v>4.03</v>
      </c>
      <c r="AP106">
        <v>4.16</v>
      </c>
      <c r="AQ106">
        <v>4.24</v>
      </c>
      <c r="AR106">
        <v>4.45</v>
      </c>
      <c r="AS106">
        <v>4.55</v>
      </c>
    </row>
    <row r="107" spans="26:45">
      <c r="Z107">
        <v>10.67</v>
      </c>
      <c r="AA107">
        <v>1.96</v>
      </c>
      <c r="AB107">
        <v>1.99</v>
      </c>
      <c r="AC107">
        <v>2.31</v>
      </c>
      <c r="AD107">
        <v>2.5299999999999998</v>
      </c>
      <c r="AE107">
        <v>2.78</v>
      </c>
      <c r="AF107">
        <v>2.98</v>
      </c>
      <c r="AG107">
        <v>3.07</v>
      </c>
      <c r="AH107">
        <v>3.27</v>
      </c>
      <c r="AI107">
        <v>3.39</v>
      </c>
      <c r="AJ107">
        <v>3.5</v>
      </c>
      <c r="AK107">
        <v>3.59</v>
      </c>
      <c r="AL107">
        <v>3.67</v>
      </c>
      <c r="AM107">
        <v>3.78</v>
      </c>
      <c r="AN107">
        <v>3.9</v>
      </c>
      <c r="AO107">
        <v>4.0199999999999996</v>
      </c>
      <c r="AP107">
        <v>4.1399999999999997</v>
      </c>
      <c r="AQ107">
        <v>4.2300000000000004</v>
      </c>
      <c r="AR107">
        <v>4.4400000000000004</v>
      </c>
      <c r="AS107">
        <v>4.54</v>
      </c>
    </row>
    <row r="108" spans="26:45">
      <c r="Z108">
        <v>10.75</v>
      </c>
      <c r="AA108">
        <v>1.94</v>
      </c>
      <c r="AB108">
        <v>1.97</v>
      </c>
      <c r="AC108">
        <v>2.29</v>
      </c>
      <c r="AD108">
        <v>2.5099999999999998</v>
      </c>
      <c r="AE108">
        <v>2.77</v>
      </c>
      <c r="AF108">
        <v>2.96</v>
      </c>
      <c r="AG108">
        <v>3.06</v>
      </c>
      <c r="AH108">
        <v>3.26</v>
      </c>
      <c r="AI108">
        <v>3.38</v>
      </c>
      <c r="AJ108">
        <v>3.49</v>
      </c>
      <c r="AK108">
        <v>3.58</v>
      </c>
      <c r="AL108">
        <v>3.66</v>
      </c>
      <c r="AM108">
        <v>3.77</v>
      </c>
      <c r="AN108">
        <v>3.89</v>
      </c>
      <c r="AO108">
        <v>4.01</v>
      </c>
      <c r="AP108">
        <v>4.13</v>
      </c>
      <c r="AQ108">
        <v>4.22</v>
      </c>
      <c r="AR108">
        <v>4.43</v>
      </c>
      <c r="AS108">
        <v>4.53</v>
      </c>
    </row>
    <row r="109" spans="26:45">
      <c r="Z109">
        <v>10.83</v>
      </c>
      <c r="AA109">
        <v>1.93</v>
      </c>
      <c r="AB109">
        <v>1.96</v>
      </c>
      <c r="AC109">
        <v>2.27</v>
      </c>
      <c r="AD109">
        <v>2.4900000000000002</v>
      </c>
      <c r="AE109">
        <v>2.75</v>
      </c>
      <c r="AF109">
        <v>2.95</v>
      </c>
      <c r="AG109">
        <v>3.04</v>
      </c>
      <c r="AH109">
        <v>3.25</v>
      </c>
      <c r="AI109">
        <v>3.37</v>
      </c>
      <c r="AJ109">
        <v>3.48</v>
      </c>
      <c r="AK109">
        <v>3.56</v>
      </c>
      <c r="AL109">
        <v>3.64</v>
      </c>
      <c r="AM109">
        <v>3.75</v>
      </c>
      <c r="AN109">
        <v>3.87</v>
      </c>
      <c r="AO109">
        <v>4</v>
      </c>
      <c r="AP109">
        <v>4.12</v>
      </c>
      <c r="AQ109">
        <v>4.2</v>
      </c>
      <c r="AR109">
        <v>4.42</v>
      </c>
      <c r="AS109">
        <v>4.5199999999999996</v>
      </c>
    </row>
    <row r="110" spans="26:45">
      <c r="Z110">
        <v>10.92</v>
      </c>
      <c r="AA110">
        <v>1.91</v>
      </c>
      <c r="AB110">
        <v>1.94</v>
      </c>
      <c r="AC110">
        <v>2.25</v>
      </c>
      <c r="AD110">
        <v>2.4700000000000002</v>
      </c>
      <c r="AE110">
        <v>2.73</v>
      </c>
      <c r="AF110">
        <v>2.93</v>
      </c>
      <c r="AG110">
        <v>3.03</v>
      </c>
      <c r="AH110">
        <v>3.23</v>
      </c>
      <c r="AI110">
        <v>3.35</v>
      </c>
      <c r="AJ110">
        <v>3.46</v>
      </c>
      <c r="AK110">
        <v>3.55</v>
      </c>
      <c r="AL110">
        <v>3.63</v>
      </c>
      <c r="AM110">
        <v>3.74</v>
      </c>
      <c r="AN110">
        <v>3.86</v>
      </c>
      <c r="AO110">
        <v>3.98</v>
      </c>
      <c r="AP110">
        <v>4.1100000000000003</v>
      </c>
      <c r="AQ110">
        <v>4.1900000000000004</v>
      </c>
      <c r="AR110">
        <v>4.41</v>
      </c>
      <c r="AS110">
        <v>4.51</v>
      </c>
    </row>
    <row r="111" spans="26:45">
      <c r="Z111">
        <v>11</v>
      </c>
      <c r="AA111">
        <v>1.9</v>
      </c>
      <c r="AB111">
        <v>1.92</v>
      </c>
      <c r="AC111">
        <v>2.23</v>
      </c>
      <c r="AD111">
        <v>2.44</v>
      </c>
      <c r="AE111">
        <v>2.72</v>
      </c>
      <c r="AF111">
        <v>2.91</v>
      </c>
      <c r="AG111">
        <v>3.01</v>
      </c>
      <c r="AH111">
        <v>3.22</v>
      </c>
      <c r="AI111">
        <v>3.34</v>
      </c>
      <c r="AJ111">
        <v>3.45</v>
      </c>
      <c r="AK111">
        <v>3.54</v>
      </c>
      <c r="AL111">
        <v>3.61</v>
      </c>
      <c r="AM111">
        <v>3.73</v>
      </c>
      <c r="AN111">
        <v>3.84</v>
      </c>
      <c r="AO111">
        <v>3.97</v>
      </c>
      <c r="AP111">
        <v>4.0999999999999996</v>
      </c>
      <c r="AQ111">
        <v>4.17</v>
      </c>
      <c r="AR111">
        <v>4.4000000000000004</v>
      </c>
      <c r="AS111">
        <v>4.5</v>
      </c>
    </row>
    <row r="112" spans="26:45">
      <c r="Z112">
        <v>11.08</v>
      </c>
      <c r="AA112">
        <v>1.88</v>
      </c>
      <c r="AB112">
        <v>1.91</v>
      </c>
      <c r="AC112">
        <v>2.21</v>
      </c>
      <c r="AD112">
        <v>2.42</v>
      </c>
      <c r="AE112">
        <v>2.7</v>
      </c>
      <c r="AF112">
        <v>2.9</v>
      </c>
      <c r="AG112">
        <v>2.99</v>
      </c>
      <c r="AH112">
        <v>3.21</v>
      </c>
      <c r="AI112">
        <v>3.33</v>
      </c>
      <c r="AJ112">
        <v>3.44</v>
      </c>
      <c r="AK112">
        <v>3.52</v>
      </c>
      <c r="AL112">
        <v>3.6</v>
      </c>
      <c r="AM112">
        <v>3.71</v>
      </c>
      <c r="AN112">
        <v>3.83</v>
      </c>
      <c r="AO112">
        <v>3.96</v>
      </c>
      <c r="AP112">
        <v>4.09</v>
      </c>
      <c r="AQ112">
        <v>4.16</v>
      </c>
      <c r="AR112">
        <v>4.3899999999999997</v>
      </c>
      <c r="AS112">
        <v>4.49</v>
      </c>
    </row>
    <row r="113" spans="26:45">
      <c r="Z113">
        <v>11.17</v>
      </c>
      <c r="AA113">
        <v>1.86</v>
      </c>
      <c r="AB113">
        <v>1.89</v>
      </c>
      <c r="AC113">
        <v>2.19</v>
      </c>
      <c r="AD113">
        <v>2.4</v>
      </c>
      <c r="AE113">
        <v>2.68</v>
      </c>
      <c r="AF113">
        <v>2.88</v>
      </c>
      <c r="AG113">
        <v>2.98</v>
      </c>
      <c r="AH113">
        <v>3.2</v>
      </c>
      <c r="AI113">
        <v>3.31</v>
      </c>
      <c r="AJ113">
        <v>3.43</v>
      </c>
      <c r="AK113">
        <v>3.51</v>
      </c>
      <c r="AL113">
        <v>3.58</v>
      </c>
      <c r="AM113">
        <v>3.7</v>
      </c>
      <c r="AN113">
        <v>3.81</v>
      </c>
      <c r="AO113">
        <v>3.94</v>
      </c>
      <c r="AP113">
        <v>4.07</v>
      </c>
      <c r="AQ113">
        <v>4.1500000000000004</v>
      </c>
      <c r="AR113">
        <v>4.38</v>
      </c>
      <c r="AS113">
        <v>4.4800000000000004</v>
      </c>
    </row>
    <row r="114" spans="26:45">
      <c r="Z114">
        <v>11.25</v>
      </c>
      <c r="AA114">
        <v>1.85</v>
      </c>
      <c r="AB114">
        <v>1.87</v>
      </c>
      <c r="AC114">
        <v>2.17</v>
      </c>
      <c r="AD114">
        <v>2.38</v>
      </c>
      <c r="AE114">
        <v>2.66</v>
      </c>
      <c r="AF114">
        <v>2.86</v>
      </c>
      <c r="AG114">
        <v>2.96</v>
      </c>
      <c r="AH114">
        <v>3.19</v>
      </c>
      <c r="AI114">
        <v>3.3</v>
      </c>
      <c r="AJ114">
        <v>3.41</v>
      </c>
      <c r="AK114">
        <v>3.49</v>
      </c>
      <c r="AL114">
        <v>3.57</v>
      </c>
      <c r="AM114">
        <v>3.68</v>
      </c>
      <c r="AN114">
        <v>3.79</v>
      </c>
      <c r="AO114">
        <v>3.93</v>
      </c>
      <c r="AP114">
        <v>4.0599999999999996</v>
      </c>
      <c r="AQ114">
        <v>4.13</v>
      </c>
      <c r="AR114">
        <v>4.37</v>
      </c>
      <c r="AS114">
        <v>4.47</v>
      </c>
    </row>
    <row r="115" spans="26:45">
      <c r="Z115">
        <v>11.33</v>
      </c>
      <c r="AA115">
        <v>1.83</v>
      </c>
      <c r="AB115">
        <v>1.85</v>
      </c>
      <c r="AC115">
        <v>2.16</v>
      </c>
      <c r="AD115">
        <v>2.36</v>
      </c>
      <c r="AE115">
        <v>2.64</v>
      </c>
      <c r="AF115">
        <v>2.85</v>
      </c>
      <c r="AG115">
        <v>2.95</v>
      </c>
      <c r="AH115">
        <v>3.17</v>
      </c>
      <c r="AI115">
        <v>3.29</v>
      </c>
      <c r="AJ115">
        <v>3.4</v>
      </c>
      <c r="AK115">
        <v>3.48</v>
      </c>
      <c r="AL115">
        <v>3.55</v>
      </c>
      <c r="AM115">
        <v>3.67</v>
      </c>
      <c r="AN115">
        <v>3.78</v>
      </c>
      <c r="AO115">
        <v>3.92</v>
      </c>
      <c r="AP115">
        <v>4.05</v>
      </c>
      <c r="AQ115">
        <v>4.12</v>
      </c>
      <c r="AR115">
        <v>4.3600000000000003</v>
      </c>
      <c r="AS115">
        <v>4.46</v>
      </c>
    </row>
    <row r="116" spans="26:45">
      <c r="Z116">
        <v>11.42</v>
      </c>
      <c r="AA116">
        <v>1.81</v>
      </c>
      <c r="AB116">
        <v>1.83</v>
      </c>
      <c r="AC116">
        <v>2.14</v>
      </c>
      <c r="AD116">
        <v>2.34</v>
      </c>
      <c r="AE116">
        <v>2.62</v>
      </c>
      <c r="AF116">
        <v>2.83</v>
      </c>
      <c r="AG116">
        <v>2.93</v>
      </c>
      <c r="AH116">
        <v>3.16</v>
      </c>
      <c r="AI116">
        <v>3.27</v>
      </c>
      <c r="AJ116">
        <v>3.39</v>
      </c>
      <c r="AK116">
        <v>3.46</v>
      </c>
      <c r="AL116">
        <v>3.53</v>
      </c>
      <c r="AM116">
        <v>3.65</v>
      </c>
      <c r="AN116">
        <v>3.76</v>
      </c>
      <c r="AO116">
        <v>3.9</v>
      </c>
      <c r="AP116">
        <v>4.04</v>
      </c>
      <c r="AQ116">
        <v>4.0999999999999996</v>
      </c>
      <c r="AR116">
        <v>4.3499999999999996</v>
      </c>
      <c r="AS116">
        <v>4.45</v>
      </c>
    </row>
    <row r="117" spans="26:45">
      <c r="Z117">
        <v>11.5</v>
      </c>
      <c r="AA117">
        <v>1.8</v>
      </c>
      <c r="AB117">
        <v>1.82</v>
      </c>
      <c r="AC117">
        <v>2.12</v>
      </c>
      <c r="AD117">
        <v>2.3199999999999998</v>
      </c>
      <c r="AE117">
        <v>2.61</v>
      </c>
      <c r="AF117">
        <v>2.81</v>
      </c>
      <c r="AG117">
        <v>2.91</v>
      </c>
      <c r="AH117">
        <v>3.15</v>
      </c>
      <c r="AI117">
        <v>3.26</v>
      </c>
      <c r="AJ117">
        <v>3.37</v>
      </c>
      <c r="AK117">
        <v>3.44</v>
      </c>
      <c r="AL117">
        <v>3.52</v>
      </c>
      <c r="AM117">
        <v>3.63</v>
      </c>
      <c r="AN117">
        <v>3.74</v>
      </c>
      <c r="AO117">
        <v>3.89</v>
      </c>
      <c r="AP117">
        <v>4.0199999999999996</v>
      </c>
      <c r="AQ117">
        <v>4.09</v>
      </c>
      <c r="AR117">
        <v>4.34</v>
      </c>
      <c r="AS117">
        <v>4.4400000000000004</v>
      </c>
    </row>
    <row r="118" spans="26:45">
      <c r="Z118">
        <v>11.58</v>
      </c>
      <c r="AA118">
        <v>1.78</v>
      </c>
      <c r="AB118">
        <v>1.8</v>
      </c>
      <c r="AC118">
        <v>2.1</v>
      </c>
      <c r="AD118">
        <v>2.2999999999999998</v>
      </c>
      <c r="AE118">
        <v>2.59</v>
      </c>
      <c r="AF118">
        <v>2.79</v>
      </c>
      <c r="AG118">
        <v>2.9</v>
      </c>
      <c r="AH118">
        <v>3.14</v>
      </c>
      <c r="AI118">
        <v>3.24</v>
      </c>
      <c r="AJ118">
        <v>3.36</v>
      </c>
      <c r="AK118">
        <v>3.43</v>
      </c>
      <c r="AL118">
        <v>3.5</v>
      </c>
      <c r="AM118">
        <v>3.62</v>
      </c>
      <c r="AN118">
        <v>3.73</v>
      </c>
      <c r="AO118">
        <v>3.88</v>
      </c>
      <c r="AP118">
        <v>4.01</v>
      </c>
      <c r="AQ118">
        <v>4.07</v>
      </c>
      <c r="AR118">
        <v>4.33</v>
      </c>
      <c r="AS118">
        <v>4.43</v>
      </c>
    </row>
    <row r="119" spans="26:45">
      <c r="Z119">
        <v>11.67</v>
      </c>
      <c r="AA119">
        <v>1.76</v>
      </c>
      <c r="AB119">
        <v>1.78</v>
      </c>
      <c r="AC119">
        <v>2.08</v>
      </c>
      <c r="AD119">
        <v>2.27</v>
      </c>
      <c r="AE119">
        <v>2.57</v>
      </c>
      <c r="AF119">
        <v>2.78</v>
      </c>
      <c r="AG119">
        <v>2.88</v>
      </c>
      <c r="AH119">
        <v>3.12</v>
      </c>
      <c r="AI119">
        <v>3.23</v>
      </c>
      <c r="AJ119">
        <v>3.35</v>
      </c>
      <c r="AK119">
        <v>3.41</v>
      </c>
      <c r="AL119">
        <v>3.48</v>
      </c>
      <c r="AM119">
        <v>3.6</v>
      </c>
      <c r="AN119">
        <v>3.71</v>
      </c>
      <c r="AO119">
        <v>3.86</v>
      </c>
      <c r="AP119">
        <v>4</v>
      </c>
      <c r="AQ119">
        <v>4.0599999999999996</v>
      </c>
      <c r="AR119">
        <v>4.32</v>
      </c>
      <c r="AS119">
        <v>4.42</v>
      </c>
    </row>
    <row r="120" spans="26:45">
      <c r="Z120">
        <v>11.75</v>
      </c>
      <c r="AA120">
        <v>1.75</v>
      </c>
      <c r="AB120">
        <v>1.76</v>
      </c>
      <c r="AC120">
        <v>2.06</v>
      </c>
      <c r="AD120">
        <v>2.25</v>
      </c>
      <c r="AE120">
        <v>2.5499999999999998</v>
      </c>
      <c r="AF120">
        <v>2.76</v>
      </c>
      <c r="AG120">
        <v>2.86</v>
      </c>
      <c r="AH120">
        <v>3.11</v>
      </c>
      <c r="AI120">
        <v>3.21</v>
      </c>
      <c r="AJ120">
        <v>3.33</v>
      </c>
      <c r="AK120">
        <v>3.4</v>
      </c>
      <c r="AL120">
        <v>3.47</v>
      </c>
      <c r="AM120">
        <v>3.59</v>
      </c>
      <c r="AN120">
        <v>3.69</v>
      </c>
      <c r="AO120">
        <v>3.85</v>
      </c>
      <c r="AP120">
        <v>3.99</v>
      </c>
      <c r="AQ120">
        <v>4.04</v>
      </c>
      <c r="AR120">
        <v>4.3099999999999996</v>
      </c>
      <c r="AS120">
        <v>4.41</v>
      </c>
    </row>
    <row r="121" spans="26:45">
      <c r="Z121">
        <v>11.83</v>
      </c>
      <c r="AA121">
        <v>1.73</v>
      </c>
      <c r="AB121">
        <v>1.74</v>
      </c>
      <c r="AC121">
        <v>2.04</v>
      </c>
      <c r="AD121">
        <v>2.23</v>
      </c>
      <c r="AE121">
        <v>2.5299999999999998</v>
      </c>
      <c r="AF121">
        <v>2.74</v>
      </c>
      <c r="AG121">
        <v>2.85</v>
      </c>
      <c r="AH121">
        <v>3.1</v>
      </c>
      <c r="AI121">
        <v>3.2</v>
      </c>
      <c r="AJ121">
        <v>3.32</v>
      </c>
      <c r="AK121">
        <v>3.38</v>
      </c>
      <c r="AL121">
        <v>3.45</v>
      </c>
      <c r="AM121">
        <v>3.57</v>
      </c>
      <c r="AN121">
        <v>3.67</v>
      </c>
      <c r="AO121">
        <v>3.83</v>
      </c>
      <c r="AP121">
        <v>3.97</v>
      </c>
      <c r="AQ121">
        <v>4.03</v>
      </c>
      <c r="AR121">
        <v>4.3</v>
      </c>
      <c r="AS121">
        <v>4.3899999999999997</v>
      </c>
    </row>
    <row r="122" spans="26:45">
      <c r="Z122">
        <v>11.92</v>
      </c>
      <c r="AA122">
        <v>1.71</v>
      </c>
      <c r="AB122">
        <v>1.72</v>
      </c>
      <c r="AC122">
        <v>2.0099999999999998</v>
      </c>
      <c r="AD122">
        <v>2.21</v>
      </c>
      <c r="AE122">
        <v>2.5099999999999998</v>
      </c>
      <c r="AF122">
        <v>2.72</v>
      </c>
      <c r="AG122">
        <v>2.83</v>
      </c>
      <c r="AH122">
        <v>3.09</v>
      </c>
      <c r="AI122">
        <v>3.18</v>
      </c>
      <c r="AJ122">
        <v>3.31</v>
      </c>
      <c r="AK122">
        <v>3.36</v>
      </c>
      <c r="AL122">
        <v>3.43</v>
      </c>
      <c r="AM122">
        <v>3.55</v>
      </c>
      <c r="AN122">
        <v>3.66</v>
      </c>
      <c r="AO122">
        <v>3.82</v>
      </c>
      <c r="AP122">
        <v>3.96</v>
      </c>
      <c r="AQ122">
        <v>4.01</v>
      </c>
      <c r="AR122">
        <v>4.29</v>
      </c>
      <c r="AS122">
        <v>4.38</v>
      </c>
    </row>
    <row r="123" spans="26:45">
      <c r="Z123">
        <v>12</v>
      </c>
      <c r="AA123">
        <v>1.69</v>
      </c>
      <c r="AB123">
        <v>1.7</v>
      </c>
      <c r="AC123">
        <v>1.99</v>
      </c>
      <c r="AD123">
        <v>2.1800000000000002</v>
      </c>
      <c r="AE123">
        <v>2.4900000000000002</v>
      </c>
      <c r="AF123">
        <v>2.7</v>
      </c>
      <c r="AG123">
        <v>2.81</v>
      </c>
      <c r="AH123">
        <v>3.07</v>
      </c>
      <c r="AI123">
        <v>3.17</v>
      </c>
      <c r="AJ123">
        <v>3.29</v>
      </c>
      <c r="AK123">
        <v>3.35</v>
      </c>
      <c r="AL123">
        <v>3.42</v>
      </c>
      <c r="AM123">
        <v>3.54</v>
      </c>
      <c r="AN123">
        <v>3.64</v>
      </c>
      <c r="AO123">
        <v>3.8</v>
      </c>
      <c r="AP123">
        <v>3.95</v>
      </c>
      <c r="AQ123">
        <v>3.99</v>
      </c>
      <c r="AR123">
        <v>4.28</v>
      </c>
      <c r="AS123">
        <v>4.37</v>
      </c>
    </row>
  </sheetData>
  <mergeCells count="1">
    <mergeCell ref="B1:T1"/>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dimension ref="A1:AU123"/>
  <sheetViews>
    <sheetView workbookViewId="0">
      <selection activeCell="A2" sqref="A2:V43"/>
    </sheetView>
  </sheetViews>
  <sheetFormatPr baseColWidth="10" defaultColWidth="11" defaultRowHeight="16"/>
  <cols>
    <col min="2" max="22" width="5.1640625" customWidth="1"/>
  </cols>
  <sheetData>
    <row r="1" spans="1:47" ht="17" thickBot="1">
      <c r="A1" s="23" t="s">
        <v>89</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2.2000000000000002</v>
      </c>
      <c r="C3" s="8">
        <v>2.2000000000000002</v>
      </c>
      <c r="D3" s="7">
        <v>2.5</v>
      </c>
      <c r="E3" s="8">
        <v>3.2</v>
      </c>
      <c r="F3" s="7">
        <v>3.2</v>
      </c>
      <c r="G3" s="8">
        <v>3.4</v>
      </c>
      <c r="H3" s="7">
        <v>3.5</v>
      </c>
      <c r="I3" s="8">
        <v>3.6</v>
      </c>
      <c r="J3" s="7">
        <v>3.7</v>
      </c>
      <c r="K3" s="8">
        <v>3.7</v>
      </c>
      <c r="L3" s="7">
        <v>3.7</v>
      </c>
      <c r="M3" s="8">
        <v>3.8</v>
      </c>
      <c r="N3" s="7">
        <v>4.0999999999999996</v>
      </c>
      <c r="O3" s="8">
        <v>4.0999999999999996</v>
      </c>
      <c r="P3" s="7">
        <v>4.3</v>
      </c>
      <c r="Q3" s="8">
        <v>4.3</v>
      </c>
      <c r="R3" s="7">
        <v>4.3</v>
      </c>
      <c r="S3" s="8">
        <v>4.4000000000000004</v>
      </c>
      <c r="T3" s="7">
        <v>4.5</v>
      </c>
      <c r="U3" s="8">
        <v>4.5999999999999996</v>
      </c>
      <c r="V3" s="9">
        <v>4.5999999999999996</v>
      </c>
      <c r="Z3">
        <v>2</v>
      </c>
      <c r="AA3">
        <v>2.04</v>
      </c>
      <c r="AB3">
        <v>2.1800000000000002</v>
      </c>
      <c r="AC3">
        <v>2.4900000000000002</v>
      </c>
      <c r="AD3">
        <v>3</v>
      </c>
      <c r="AE3">
        <v>3.13</v>
      </c>
      <c r="AF3">
        <v>3.27</v>
      </c>
      <c r="AG3">
        <v>3.41</v>
      </c>
      <c r="AH3">
        <v>3.5</v>
      </c>
      <c r="AI3">
        <v>3.65</v>
      </c>
      <c r="AJ3">
        <v>3.72</v>
      </c>
      <c r="AK3">
        <v>3.76</v>
      </c>
      <c r="AL3">
        <v>3.79</v>
      </c>
      <c r="AM3">
        <v>3.96</v>
      </c>
      <c r="AN3">
        <v>4.01</v>
      </c>
      <c r="AO3">
        <v>4.16</v>
      </c>
      <c r="AP3">
        <v>4.2699999999999996</v>
      </c>
      <c r="AQ3">
        <v>4.33</v>
      </c>
      <c r="AR3">
        <v>4.49</v>
      </c>
      <c r="AS3">
        <v>4.71</v>
      </c>
      <c r="AT3">
        <v>4.76</v>
      </c>
      <c r="AU3">
        <v>4.87</v>
      </c>
    </row>
    <row r="4" spans="1:47">
      <c r="A4" s="6" t="s">
        <v>22</v>
      </c>
      <c r="B4" s="7">
        <v>2.1</v>
      </c>
      <c r="C4" s="8">
        <v>2.2000000000000002</v>
      </c>
      <c r="D4" s="7">
        <v>2.5</v>
      </c>
      <c r="E4" s="8">
        <v>3.1</v>
      </c>
      <c r="F4" s="7">
        <v>3.2</v>
      </c>
      <c r="G4" s="8">
        <v>3.4</v>
      </c>
      <c r="H4" s="7">
        <v>3.5</v>
      </c>
      <c r="I4" s="8">
        <v>3.6</v>
      </c>
      <c r="J4" s="7">
        <v>3.7</v>
      </c>
      <c r="K4" s="8">
        <v>3.7</v>
      </c>
      <c r="L4" s="7">
        <v>3.8</v>
      </c>
      <c r="M4" s="8">
        <v>3.8</v>
      </c>
      <c r="N4" s="7">
        <v>4</v>
      </c>
      <c r="O4" s="8">
        <v>4.0999999999999996</v>
      </c>
      <c r="P4" s="7">
        <v>4.2</v>
      </c>
      <c r="Q4" s="8">
        <v>4.3</v>
      </c>
      <c r="R4" s="7">
        <v>4.3</v>
      </c>
      <c r="S4" s="8">
        <v>4.4000000000000004</v>
      </c>
      <c r="T4" s="7">
        <v>4.5999999999999996</v>
      </c>
      <c r="U4" s="8">
        <v>4.5999999999999996</v>
      </c>
      <c r="V4" s="9">
        <v>4.7</v>
      </c>
      <c r="Z4">
        <v>2.08</v>
      </c>
      <c r="AA4">
        <v>2.0299999999999998</v>
      </c>
      <c r="AB4">
        <v>2.1800000000000002</v>
      </c>
      <c r="AC4">
        <v>2.4900000000000002</v>
      </c>
      <c r="AD4">
        <v>2.99</v>
      </c>
      <c r="AE4">
        <v>3.13</v>
      </c>
      <c r="AF4">
        <v>3.26</v>
      </c>
      <c r="AG4">
        <v>3.4</v>
      </c>
      <c r="AH4">
        <v>3.49</v>
      </c>
      <c r="AI4">
        <v>3.65</v>
      </c>
      <c r="AJ4">
        <v>3.72</v>
      </c>
      <c r="AK4">
        <v>3.75</v>
      </c>
      <c r="AL4">
        <v>3.79</v>
      </c>
      <c r="AM4">
        <v>3.96</v>
      </c>
      <c r="AN4">
        <v>4.01</v>
      </c>
      <c r="AO4">
        <v>4.1500000000000004</v>
      </c>
      <c r="AP4">
        <v>4.2699999999999996</v>
      </c>
      <c r="AQ4">
        <v>4.33</v>
      </c>
      <c r="AR4">
        <v>4.49</v>
      </c>
      <c r="AS4">
        <v>4.72</v>
      </c>
      <c r="AT4">
        <v>4.7699999999999996</v>
      </c>
      <c r="AU4">
        <v>4.88</v>
      </c>
    </row>
    <row r="5" spans="1:47">
      <c r="A5" s="6" t="s">
        <v>23</v>
      </c>
      <c r="B5" s="7">
        <v>2.1</v>
      </c>
      <c r="C5" s="8">
        <v>2.2000000000000002</v>
      </c>
      <c r="D5" s="7">
        <v>2.5</v>
      </c>
      <c r="E5" s="8">
        <v>3.1</v>
      </c>
      <c r="F5" s="7">
        <v>3.2</v>
      </c>
      <c r="G5" s="8">
        <v>3.4</v>
      </c>
      <c r="H5" s="7">
        <v>3.5</v>
      </c>
      <c r="I5" s="8">
        <v>3.6</v>
      </c>
      <c r="J5" s="7">
        <v>3.7</v>
      </c>
      <c r="K5" s="8">
        <v>3.7</v>
      </c>
      <c r="L5" s="7">
        <v>3.8</v>
      </c>
      <c r="M5" s="8">
        <v>3.8</v>
      </c>
      <c r="N5" s="7">
        <v>4</v>
      </c>
      <c r="O5" s="8">
        <v>4.0999999999999996</v>
      </c>
      <c r="P5" s="7">
        <v>4.2</v>
      </c>
      <c r="Q5" s="8">
        <v>4.3</v>
      </c>
      <c r="R5" s="7">
        <v>4.3</v>
      </c>
      <c r="S5" s="8">
        <v>4.4000000000000004</v>
      </c>
      <c r="T5" s="7">
        <v>4.5999999999999996</v>
      </c>
      <c r="U5" s="8">
        <v>4.5999999999999996</v>
      </c>
      <c r="V5" s="9">
        <v>4.7</v>
      </c>
      <c r="Z5">
        <v>2.17</v>
      </c>
      <c r="AA5">
        <v>2.0299999999999998</v>
      </c>
      <c r="AB5">
        <v>2.1800000000000002</v>
      </c>
      <c r="AC5">
        <v>2.4900000000000002</v>
      </c>
      <c r="AD5">
        <v>2.98</v>
      </c>
      <c r="AE5">
        <v>3.12</v>
      </c>
      <c r="AF5">
        <v>3.26</v>
      </c>
      <c r="AG5">
        <v>3.4</v>
      </c>
      <c r="AH5">
        <v>3.49</v>
      </c>
      <c r="AI5">
        <v>3.65</v>
      </c>
      <c r="AJ5">
        <v>3.72</v>
      </c>
      <c r="AK5">
        <v>3.75</v>
      </c>
      <c r="AL5">
        <v>3.79</v>
      </c>
      <c r="AM5">
        <v>3.95</v>
      </c>
      <c r="AN5">
        <v>4</v>
      </c>
      <c r="AO5">
        <v>4.1500000000000004</v>
      </c>
      <c r="AP5">
        <v>4.2699999999999996</v>
      </c>
      <c r="AQ5">
        <v>4.33</v>
      </c>
      <c r="AR5">
        <v>4.5</v>
      </c>
      <c r="AS5">
        <v>4.72</v>
      </c>
      <c r="AT5">
        <v>4.7699999999999996</v>
      </c>
      <c r="AU5">
        <v>4.8899999999999997</v>
      </c>
    </row>
    <row r="6" spans="1:47" ht="17" thickBot="1">
      <c r="A6" s="10" t="s">
        <v>24</v>
      </c>
      <c r="B6" s="11">
        <v>2.1</v>
      </c>
      <c r="C6" s="12">
        <v>2.2000000000000002</v>
      </c>
      <c r="D6" s="11">
        <v>2.5</v>
      </c>
      <c r="E6" s="12">
        <v>3.1</v>
      </c>
      <c r="F6" s="11">
        <v>3.2</v>
      </c>
      <c r="G6" s="12">
        <v>3.3</v>
      </c>
      <c r="H6" s="11">
        <v>3.5</v>
      </c>
      <c r="I6" s="12">
        <v>3.6</v>
      </c>
      <c r="J6" s="11">
        <v>3.7</v>
      </c>
      <c r="K6" s="12">
        <v>3.7</v>
      </c>
      <c r="L6" s="11">
        <v>3.8</v>
      </c>
      <c r="M6" s="12">
        <v>3.8</v>
      </c>
      <c r="N6" s="11">
        <v>4</v>
      </c>
      <c r="O6" s="12">
        <v>4</v>
      </c>
      <c r="P6" s="11">
        <v>4.2</v>
      </c>
      <c r="Q6" s="12">
        <v>4.3</v>
      </c>
      <c r="R6" s="11">
        <v>4.3</v>
      </c>
      <c r="S6" s="12">
        <v>4.4000000000000004</v>
      </c>
      <c r="T6" s="11">
        <v>4.5999999999999996</v>
      </c>
      <c r="U6" s="12">
        <v>4.7</v>
      </c>
      <c r="V6" s="13">
        <v>4.8</v>
      </c>
      <c r="Z6">
        <v>2.25</v>
      </c>
      <c r="AA6">
        <v>2.02</v>
      </c>
      <c r="AB6">
        <v>2.1800000000000002</v>
      </c>
      <c r="AC6">
        <v>2.4900000000000002</v>
      </c>
      <c r="AD6">
        <v>2.97</v>
      </c>
      <c r="AE6">
        <v>3.11</v>
      </c>
      <c r="AF6">
        <v>3.25</v>
      </c>
      <c r="AG6">
        <v>3.39</v>
      </c>
      <c r="AH6">
        <v>3.48</v>
      </c>
      <c r="AI6">
        <v>3.64</v>
      </c>
      <c r="AJ6">
        <v>3.72</v>
      </c>
      <c r="AK6">
        <v>3.75</v>
      </c>
      <c r="AL6">
        <v>3.79</v>
      </c>
      <c r="AM6">
        <v>3.95</v>
      </c>
      <c r="AN6">
        <v>4</v>
      </c>
      <c r="AO6">
        <v>4.1399999999999997</v>
      </c>
      <c r="AP6">
        <v>4.2699999999999996</v>
      </c>
      <c r="AQ6">
        <v>4.33</v>
      </c>
      <c r="AR6">
        <v>4.5</v>
      </c>
      <c r="AS6">
        <v>4.7300000000000004</v>
      </c>
      <c r="AT6">
        <v>4.78</v>
      </c>
      <c r="AU6">
        <v>4.9000000000000004</v>
      </c>
    </row>
    <row r="7" spans="1:47">
      <c r="A7" s="6" t="s">
        <v>25</v>
      </c>
      <c r="B7" s="7">
        <v>2.1</v>
      </c>
      <c r="C7" s="8">
        <v>2.2000000000000002</v>
      </c>
      <c r="D7" s="7">
        <v>2.5</v>
      </c>
      <c r="E7" s="8">
        <v>3.1</v>
      </c>
      <c r="F7" s="7">
        <v>3.2</v>
      </c>
      <c r="G7" s="8">
        <v>3.3</v>
      </c>
      <c r="H7" s="7">
        <v>3.4</v>
      </c>
      <c r="I7" s="8">
        <v>3.5</v>
      </c>
      <c r="J7" s="7">
        <v>3.7</v>
      </c>
      <c r="K7" s="8">
        <v>3.7</v>
      </c>
      <c r="L7" s="7">
        <v>3.8</v>
      </c>
      <c r="M7" s="8">
        <v>3.8</v>
      </c>
      <c r="N7" s="7">
        <v>4</v>
      </c>
      <c r="O7" s="8">
        <v>4</v>
      </c>
      <c r="P7" s="7">
        <v>4.2</v>
      </c>
      <c r="Q7" s="8">
        <v>4.3</v>
      </c>
      <c r="R7" s="7">
        <v>4.3</v>
      </c>
      <c r="S7" s="8">
        <v>4.5</v>
      </c>
      <c r="T7" s="7">
        <v>4.7</v>
      </c>
      <c r="U7" s="8">
        <v>4.7</v>
      </c>
      <c r="V7" s="9">
        <v>4.8</v>
      </c>
      <c r="Z7">
        <v>2.33</v>
      </c>
      <c r="AA7">
        <v>2.02</v>
      </c>
      <c r="AB7">
        <v>2.17</v>
      </c>
      <c r="AC7">
        <v>2.4900000000000002</v>
      </c>
      <c r="AD7">
        <v>2.97</v>
      </c>
      <c r="AE7">
        <v>3.11</v>
      </c>
      <c r="AF7">
        <v>3.24</v>
      </c>
      <c r="AG7">
        <v>3.38</v>
      </c>
      <c r="AH7">
        <v>3.48</v>
      </c>
      <c r="AI7">
        <v>3.64</v>
      </c>
      <c r="AJ7">
        <v>3.71</v>
      </c>
      <c r="AK7">
        <v>3.75</v>
      </c>
      <c r="AL7">
        <v>3.79</v>
      </c>
      <c r="AM7">
        <v>3.94</v>
      </c>
      <c r="AN7">
        <v>4</v>
      </c>
      <c r="AO7">
        <v>4.1399999999999997</v>
      </c>
      <c r="AP7">
        <v>4.26</v>
      </c>
      <c r="AQ7">
        <v>4.33</v>
      </c>
      <c r="AR7">
        <v>4.5</v>
      </c>
      <c r="AS7">
        <v>4.7300000000000004</v>
      </c>
      <c r="AT7">
        <v>4.78</v>
      </c>
      <c r="AU7">
        <v>4.91</v>
      </c>
    </row>
    <row r="8" spans="1:47">
      <c r="A8" s="6" t="s">
        <v>22</v>
      </c>
      <c r="B8" s="7">
        <v>2.1</v>
      </c>
      <c r="C8" s="8">
        <v>2.2000000000000002</v>
      </c>
      <c r="D8" s="7">
        <v>2.5</v>
      </c>
      <c r="E8" s="8">
        <v>3</v>
      </c>
      <c r="F8" s="7">
        <v>3.2</v>
      </c>
      <c r="G8" s="8">
        <v>3.3</v>
      </c>
      <c r="H8" s="7">
        <v>3.4</v>
      </c>
      <c r="I8" s="8">
        <v>3.5</v>
      </c>
      <c r="J8" s="7">
        <v>3.7</v>
      </c>
      <c r="K8" s="8">
        <v>3.7</v>
      </c>
      <c r="L8" s="7">
        <v>3.8</v>
      </c>
      <c r="M8" s="8">
        <v>3.8</v>
      </c>
      <c r="N8" s="7">
        <v>4</v>
      </c>
      <c r="O8" s="8">
        <v>4</v>
      </c>
      <c r="P8" s="7">
        <v>4.2</v>
      </c>
      <c r="Q8" s="8">
        <v>4.3</v>
      </c>
      <c r="R8" s="7">
        <v>4.3</v>
      </c>
      <c r="S8" s="8">
        <v>4.5</v>
      </c>
      <c r="T8" s="7">
        <v>4.7</v>
      </c>
      <c r="U8" s="8">
        <v>4.7</v>
      </c>
      <c r="V8" s="9">
        <v>4.8</v>
      </c>
      <c r="Z8">
        <v>2.42</v>
      </c>
      <c r="AA8">
        <v>2.0099999999999998</v>
      </c>
      <c r="AB8">
        <v>2.17</v>
      </c>
      <c r="AC8">
        <v>2.4900000000000002</v>
      </c>
      <c r="AD8">
        <v>2.96</v>
      </c>
      <c r="AE8">
        <v>3.1</v>
      </c>
      <c r="AF8">
        <v>3.24</v>
      </c>
      <c r="AG8">
        <v>3.38</v>
      </c>
      <c r="AH8">
        <v>3.47</v>
      </c>
      <c r="AI8">
        <v>3.63</v>
      </c>
      <c r="AJ8">
        <v>3.71</v>
      </c>
      <c r="AK8">
        <v>3.75</v>
      </c>
      <c r="AL8">
        <v>3.79</v>
      </c>
      <c r="AM8">
        <v>3.94</v>
      </c>
      <c r="AN8">
        <v>3.99</v>
      </c>
      <c r="AO8">
        <v>4.13</v>
      </c>
      <c r="AP8">
        <v>4.26</v>
      </c>
      <c r="AQ8">
        <v>4.33</v>
      </c>
      <c r="AR8">
        <v>4.5</v>
      </c>
      <c r="AS8">
        <v>4.7300000000000004</v>
      </c>
      <c r="AT8">
        <v>4.79</v>
      </c>
      <c r="AU8">
        <v>4.91</v>
      </c>
    </row>
    <row r="9" spans="1:47">
      <c r="A9" s="6" t="s">
        <v>23</v>
      </c>
      <c r="B9" s="7">
        <v>2</v>
      </c>
      <c r="C9" s="8">
        <v>2.2000000000000002</v>
      </c>
      <c r="D9" s="7">
        <v>2.5</v>
      </c>
      <c r="E9" s="8">
        <v>3</v>
      </c>
      <c r="F9" s="7">
        <v>3.1</v>
      </c>
      <c r="G9" s="8">
        <v>3.3</v>
      </c>
      <c r="H9" s="7">
        <v>3.4</v>
      </c>
      <c r="I9" s="8">
        <v>3.5</v>
      </c>
      <c r="J9" s="7">
        <v>3.7</v>
      </c>
      <c r="K9" s="8">
        <v>3.7</v>
      </c>
      <c r="L9" s="7">
        <v>3.8</v>
      </c>
      <c r="M9" s="8">
        <v>3.8</v>
      </c>
      <c r="N9" s="7">
        <v>4</v>
      </c>
      <c r="O9" s="8">
        <v>4</v>
      </c>
      <c r="P9" s="7">
        <v>4.2</v>
      </c>
      <c r="Q9" s="8">
        <v>4.3</v>
      </c>
      <c r="R9" s="7">
        <v>4.3</v>
      </c>
      <c r="S9" s="8">
        <v>4.5</v>
      </c>
      <c r="T9" s="7">
        <v>4.7</v>
      </c>
      <c r="U9" s="8">
        <v>4.8</v>
      </c>
      <c r="V9" s="9">
        <v>4.9000000000000004</v>
      </c>
      <c r="Z9">
        <v>2.5</v>
      </c>
      <c r="AA9">
        <v>2.0099999999999998</v>
      </c>
      <c r="AB9">
        <v>2.17</v>
      </c>
      <c r="AC9">
        <v>2.4900000000000002</v>
      </c>
      <c r="AD9">
        <v>2.95</v>
      </c>
      <c r="AE9">
        <v>3.09</v>
      </c>
      <c r="AF9">
        <v>3.23</v>
      </c>
      <c r="AG9">
        <v>3.37</v>
      </c>
      <c r="AH9">
        <v>3.46</v>
      </c>
      <c r="AI9">
        <v>3.63</v>
      </c>
      <c r="AJ9">
        <v>3.71</v>
      </c>
      <c r="AK9">
        <v>3.75</v>
      </c>
      <c r="AL9">
        <v>3.79</v>
      </c>
      <c r="AM9">
        <v>3.93</v>
      </c>
      <c r="AN9">
        <v>3.99</v>
      </c>
      <c r="AO9">
        <v>4.13</v>
      </c>
      <c r="AP9">
        <v>4.26</v>
      </c>
      <c r="AQ9">
        <v>4.33</v>
      </c>
      <c r="AR9">
        <v>4.5</v>
      </c>
      <c r="AS9">
        <v>4.74</v>
      </c>
      <c r="AT9">
        <v>4.79</v>
      </c>
      <c r="AU9">
        <v>4.92</v>
      </c>
    </row>
    <row r="10" spans="1:47" ht="17" thickBot="1">
      <c r="A10" s="10" t="s">
        <v>24</v>
      </c>
      <c r="B10" s="11">
        <v>2</v>
      </c>
      <c r="C10" s="12">
        <v>2.2000000000000002</v>
      </c>
      <c r="D10" s="11">
        <v>2.5</v>
      </c>
      <c r="E10" s="12">
        <v>3</v>
      </c>
      <c r="F10" s="11">
        <v>3.1</v>
      </c>
      <c r="G10" s="12">
        <v>3.2</v>
      </c>
      <c r="H10" s="11">
        <v>3.4</v>
      </c>
      <c r="I10" s="12">
        <v>3.5</v>
      </c>
      <c r="J10" s="11">
        <v>3.6</v>
      </c>
      <c r="K10" s="12">
        <v>3.7</v>
      </c>
      <c r="L10" s="11">
        <v>3.8</v>
      </c>
      <c r="M10" s="12">
        <v>3.8</v>
      </c>
      <c r="N10" s="11">
        <v>3.9</v>
      </c>
      <c r="O10" s="12">
        <v>4</v>
      </c>
      <c r="P10" s="11">
        <v>4.0999999999999996</v>
      </c>
      <c r="Q10" s="12">
        <v>4.3</v>
      </c>
      <c r="R10" s="11">
        <v>4.3</v>
      </c>
      <c r="S10" s="12">
        <v>4.5</v>
      </c>
      <c r="T10" s="11">
        <v>4.7</v>
      </c>
      <c r="U10" s="12">
        <v>4.8</v>
      </c>
      <c r="V10" s="13">
        <v>4.9000000000000004</v>
      </c>
      <c r="Z10">
        <v>2.58</v>
      </c>
      <c r="AA10">
        <v>2</v>
      </c>
      <c r="AB10">
        <v>2.17</v>
      </c>
      <c r="AC10">
        <v>2.4900000000000002</v>
      </c>
      <c r="AD10">
        <v>2.94</v>
      </c>
      <c r="AE10">
        <v>3.09</v>
      </c>
      <c r="AF10">
        <v>3.22</v>
      </c>
      <c r="AG10">
        <v>3.37</v>
      </c>
      <c r="AH10">
        <v>3.46</v>
      </c>
      <c r="AI10">
        <v>3.63</v>
      </c>
      <c r="AJ10">
        <v>3.71</v>
      </c>
      <c r="AK10">
        <v>3.75</v>
      </c>
      <c r="AL10">
        <v>3.78</v>
      </c>
      <c r="AM10">
        <v>3.93</v>
      </c>
      <c r="AN10">
        <v>3.99</v>
      </c>
      <c r="AO10">
        <v>4.12</v>
      </c>
      <c r="AP10">
        <v>4.26</v>
      </c>
      <c r="AQ10">
        <v>4.33</v>
      </c>
      <c r="AR10">
        <v>4.51</v>
      </c>
      <c r="AS10">
        <v>4.74</v>
      </c>
      <c r="AT10">
        <v>4.8</v>
      </c>
      <c r="AU10">
        <v>4.93</v>
      </c>
    </row>
    <row r="11" spans="1:47">
      <c r="A11" s="6" t="s">
        <v>26</v>
      </c>
      <c r="B11" s="7">
        <v>2</v>
      </c>
      <c r="C11" s="8">
        <v>2.2000000000000002</v>
      </c>
      <c r="D11" s="7">
        <v>2.5</v>
      </c>
      <c r="E11" s="8">
        <v>2.9</v>
      </c>
      <c r="F11" s="7">
        <v>3.1</v>
      </c>
      <c r="G11" s="8">
        <v>3.2</v>
      </c>
      <c r="H11" s="7">
        <v>3.4</v>
      </c>
      <c r="I11" s="8">
        <v>3.5</v>
      </c>
      <c r="J11" s="7">
        <v>3.6</v>
      </c>
      <c r="K11" s="8">
        <v>3.7</v>
      </c>
      <c r="L11" s="7">
        <v>3.7</v>
      </c>
      <c r="M11" s="8">
        <v>3.8</v>
      </c>
      <c r="N11" s="7">
        <v>3.9</v>
      </c>
      <c r="O11" s="8">
        <v>4</v>
      </c>
      <c r="P11" s="7">
        <v>4.0999999999999996</v>
      </c>
      <c r="Q11" s="8">
        <v>4.3</v>
      </c>
      <c r="R11" s="7">
        <v>4.3</v>
      </c>
      <c r="S11" s="8">
        <v>4.5</v>
      </c>
      <c r="T11" s="7">
        <v>4.7</v>
      </c>
      <c r="U11" s="8">
        <v>4.8</v>
      </c>
      <c r="V11" s="9">
        <v>4.9000000000000004</v>
      </c>
      <c r="Z11">
        <v>2.67</v>
      </c>
      <c r="AA11">
        <v>1.99</v>
      </c>
      <c r="AB11">
        <v>2.16</v>
      </c>
      <c r="AC11">
        <v>2.48</v>
      </c>
      <c r="AD11">
        <v>2.93</v>
      </c>
      <c r="AE11">
        <v>3.08</v>
      </c>
      <c r="AF11">
        <v>3.22</v>
      </c>
      <c r="AG11">
        <v>3.36</v>
      </c>
      <c r="AH11">
        <v>3.45</v>
      </c>
      <c r="AI11">
        <v>3.62</v>
      </c>
      <c r="AJ11">
        <v>3.7</v>
      </c>
      <c r="AK11">
        <v>3.75</v>
      </c>
      <c r="AL11">
        <v>3.78</v>
      </c>
      <c r="AM11">
        <v>3.92</v>
      </c>
      <c r="AN11">
        <v>3.98</v>
      </c>
      <c r="AO11">
        <v>4.12</v>
      </c>
      <c r="AP11">
        <v>4.25</v>
      </c>
      <c r="AQ11">
        <v>4.33</v>
      </c>
      <c r="AR11">
        <v>4.51</v>
      </c>
      <c r="AS11">
        <v>4.74</v>
      </c>
      <c r="AT11">
        <v>4.8099999999999996</v>
      </c>
      <c r="AU11">
        <v>4.9400000000000004</v>
      </c>
    </row>
    <row r="12" spans="1:47">
      <c r="A12" s="6" t="s">
        <v>22</v>
      </c>
      <c r="B12" s="7">
        <v>2</v>
      </c>
      <c r="C12" s="8">
        <v>2.2000000000000002</v>
      </c>
      <c r="D12" s="7">
        <v>2.5</v>
      </c>
      <c r="E12" s="8">
        <v>2.9</v>
      </c>
      <c r="F12" s="7">
        <v>3.1</v>
      </c>
      <c r="G12" s="8">
        <v>3.2</v>
      </c>
      <c r="H12" s="7">
        <v>3.3</v>
      </c>
      <c r="I12" s="8">
        <v>3.4</v>
      </c>
      <c r="J12" s="7">
        <v>3.6</v>
      </c>
      <c r="K12" s="8">
        <v>3.7</v>
      </c>
      <c r="L12" s="7">
        <v>3.7</v>
      </c>
      <c r="M12" s="8">
        <v>3.8</v>
      </c>
      <c r="N12" s="7">
        <v>3.9</v>
      </c>
      <c r="O12" s="8">
        <v>4</v>
      </c>
      <c r="P12" s="7">
        <v>4.0999999999999996</v>
      </c>
      <c r="Q12" s="8">
        <v>4.2</v>
      </c>
      <c r="R12" s="7">
        <v>4.3</v>
      </c>
      <c r="S12" s="8">
        <v>4.5</v>
      </c>
      <c r="T12" s="7">
        <v>4.7</v>
      </c>
      <c r="U12" s="8">
        <v>4.8</v>
      </c>
      <c r="V12" s="9">
        <v>4.9000000000000004</v>
      </c>
      <c r="Z12">
        <v>2.75</v>
      </c>
      <c r="AA12">
        <v>1.99</v>
      </c>
      <c r="AB12">
        <v>2.16</v>
      </c>
      <c r="AC12">
        <v>2.48</v>
      </c>
      <c r="AD12">
        <v>2.93</v>
      </c>
      <c r="AE12">
        <v>3.08</v>
      </c>
      <c r="AF12">
        <v>3.21</v>
      </c>
      <c r="AG12">
        <v>3.36</v>
      </c>
      <c r="AH12">
        <v>3.45</v>
      </c>
      <c r="AI12">
        <v>3.62</v>
      </c>
      <c r="AJ12">
        <v>3.7</v>
      </c>
      <c r="AK12">
        <v>3.74</v>
      </c>
      <c r="AL12">
        <v>3.78</v>
      </c>
      <c r="AM12">
        <v>3.92</v>
      </c>
      <c r="AN12">
        <v>3.98</v>
      </c>
      <c r="AO12">
        <v>4.1100000000000003</v>
      </c>
      <c r="AP12">
        <v>4.25</v>
      </c>
      <c r="AQ12">
        <v>4.33</v>
      </c>
      <c r="AR12">
        <v>4.51</v>
      </c>
      <c r="AS12">
        <v>4.75</v>
      </c>
      <c r="AT12">
        <v>4.8099999999999996</v>
      </c>
      <c r="AU12">
        <v>4.9400000000000004</v>
      </c>
    </row>
    <row r="13" spans="1:47">
      <c r="A13" s="6" t="s">
        <v>23</v>
      </c>
      <c r="B13" s="7">
        <v>2</v>
      </c>
      <c r="C13" s="8">
        <v>2.1</v>
      </c>
      <c r="D13" s="7">
        <v>2.5</v>
      </c>
      <c r="E13" s="8">
        <v>2.9</v>
      </c>
      <c r="F13" s="7">
        <v>3</v>
      </c>
      <c r="G13" s="8">
        <v>3.2</v>
      </c>
      <c r="H13" s="7">
        <v>3.3</v>
      </c>
      <c r="I13" s="8">
        <v>3.4</v>
      </c>
      <c r="J13" s="7">
        <v>3.6</v>
      </c>
      <c r="K13" s="8">
        <v>3.7</v>
      </c>
      <c r="L13" s="7">
        <v>3.7</v>
      </c>
      <c r="M13" s="8">
        <v>3.8</v>
      </c>
      <c r="N13" s="7">
        <v>3.9</v>
      </c>
      <c r="O13" s="8">
        <v>4</v>
      </c>
      <c r="P13" s="7">
        <v>4.0999999999999996</v>
      </c>
      <c r="Q13" s="8">
        <v>4.2</v>
      </c>
      <c r="R13" s="7">
        <v>4.3</v>
      </c>
      <c r="S13" s="8">
        <v>4.5</v>
      </c>
      <c r="T13" s="7">
        <v>4.8</v>
      </c>
      <c r="U13" s="8">
        <v>4.8</v>
      </c>
      <c r="V13" s="9">
        <v>5</v>
      </c>
      <c r="Z13">
        <v>2.83</v>
      </c>
      <c r="AA13">
        <v>1.98</v>
      </c>
      <c r="AB13">
        <v>2.16</v>
      </c>
      <c r="AC13">
        <v>2.48</v>
      </c>
      <c r="AD13">
        <v>2.92</v>
      </c>
      <c r="AE13">
        <v>3.07</v>
      </c>
      <c r="AF13">
        <v>3.2</v>
      </c>
      <c r="AG13">
        <v>3.35</v>
      </c>
      <c r="AH13">
        <v>3.44</v>
      </c>
      <c r="AI13">
        <v>3.61</v>
      </c>
      <c r="AJ13">
        <v>3.7</v>
      </c>
      <c r="AK13">
        <v>3.74</v>
      </c>
      <c r="AL13">
        <v>3.78</v>
      </c>
      <c r="AM13">
        <v>3.91</v>
      </c>
      <c r="AN13">
        <v>3.98</v>
      </c>
      <c r="AO13">
        <v>4.1100000000000003</v>
      </c>
      <c r="AP13">
        <v>4.25</v>
      </c>
      <c r="AQ13">
        <v>4.32</v>
      </c>
      <c r="AR13">
        <v>4.51</v>
      </c>
      <c r="AS13">
        <v>4.75</v>
      </c>
      <c r="AT13">
        <v>4.8099999999999996</v>
      </c>
      <c r="AU13">
        <v>4.95</v>
      </c>
    </row>
    <row r="14" spans="1:47" ht="17" thickBot="1">
      <c r="A14" s="10" t="s">
        <v>24</v>
      </c>
      <c r="B14" s="11">
        <v>1.9</v>
      </c>
      <c r="C14" s="12">
        <v>2.1</v>
      </c>
      <c r="D14" s="11">
        <v>2.5</v>
      </c>
      <c r="E14" s="12">
        <v>2.9</v>
      </c>
      <c r="F14" s="11">
        <v>3</v>
      </c>
      <c r="G14" s="12">
        <v>3.2</v>
      </c>
      <c r="H14" s="11">
        <v>3.3</v>
      </c>
      <c r="I14" s="12">
        <v>3.4</v>
      </c>
      <c r="J14" s="11">
        <v>3.6</v>
      </c>
      <c r="K14" s="12">
        <v>3.7</v>
      </c>
      <c r="L14" s="11">
        <v>3.7</v>
      </c>
      <c r="M14" s="12">
        <v>3.8</v>
      </c>
      <c r="N14" s="11">
        <v>3.9</v>
      </c>
      <c r="O14" s="12">
        <v>4</v>
      </c>
      <c r="P14" s="11">
        <v>4.0999999999999996</v>
      </c>
      <c r="Q14" s="12">
        <v>4.2</v>
      </c>
      <c r="R14" s="11">
        <v>4.3</v>
      </c>
      <c r="S14" s="12">
        <v>4.5</v>
      </c>
      <c r="T14" s="11">
        <v>4.8</v>
      </c>
      <c r="U14" s="12">
        <v>4.8</v>
      </c>
      <c r="V14" s="13">
        <v>5</v>
      </c>
      <c r="Z14">
        <v>2.92</v>
      </c>
      <c r="AA14">
        <v>1.98</v>
      </c>
      <c r="AB14">
        <v>2.16</v>
      </c>
      <c r="AC14">
        <v>2.48</v>
      </c>
      <c r="AD14">
        <v>2.91</v>
      </c>
      <c r="AE14">
        <v>3.06</v>
      </c>
      <c r="AF14">
        <v>3.2</v>
      </c>
      <c r="AG14">
        <v>3.34</v>
      </c>
      <c r="AH14">
        <v>3.43</v>
      </c>
      <c r="AI14">
        <v>3.61</v>
      </c>
      <c r="AJ14">
        <v>3.7</v>
      </c>
      <c r="AK14">
        <v>3.74</v>
      </c>
      <c r="AL14">
        <v>3.78</v>
      </c>
      <c r="AM14">
        <v>3.91</v>
      </c>
      <c r="AN14">
        <v>3.97</v>
      </c>
      <c r="AO14">
        <v>4.0999999999999996</v>
      </c>
      <c r="AP14">
        <v>4.25</v>
      </c>
      <c r="AQ14">
        <v>4.32</v>
      </c>
      <c r="AR14">
        <v>4.51</v>
      </c>
      <c r="AS14">
        <v>4.75</v>
      </c>
      <c r="AT14">
        <v>4.82</v>
      </c>
      <c r="AU14">
        <v>4.95</v>
      </c>
    </row>
    <row r="15" spans="1:47">
      <c r="A15" s="6" t="s">
        <v>27</v>
      </c>
      <c r="B15" s="7">
        <v>1.9</v>
      </c>
      <c r="C15" s="8">
        <v>2.1</v>
      </c>
      <c r="D15" s="7">
        <v>2.5</v>
      </c>
      <c r="E15" s="8">
        <v>2.8</v>
      </c>
      <c r="F15" s="7">
        <v>3</v>
      </c>
      <c r="G15" s="8">
        <v>3.1</v>
      </c>
      <c r="H15" s="7">
        <v>3.3</v>
      </c>
      <c r="I15" s="8">
        <v>3.4</v>
      </c>
      <c r="J15" s="7">
        <v>3.6</v>
      </c>
      <c r="K15" s="8">
        <v>3.7</v>
      </c>
      <c r="L15" s="7">
        <v>3.7</v>
      </c>
      <c r="M15" s="8">
        <v>3.8</v>
      </c>
      <c r="N15" s="7">
        <v>3.9</v>
      </c>
      <c r="O15" s="8">
        <v>3.9</v>
      </c>
      <c r="P15" s="7">
        <v>4.0999999999999996</v>
      </c>
      <c r="Q15" s="8">
        <v>4.2</v>
      </c>
      <c r="R15" s="7">
        <v>4.3</v>
      </c>
      <c r="S15" s="8">
        <v>4.5</v>
      </c>
      <c r="T15" s="7">
        <v>4.8</v>
      </c>
      <c r="U15" s="8">
        <v>4.8</v>
      </c>
      <c r="V15" s="9">
        <v>5</v>
      </c>
      <c r="Z15">
        <v>3</v>
      </c>
      <c r="AA15">
        <v>1.97</v>
      </c>
      <c r="AB15">
        <v>2.15</v>
      </c>
      <c r="AC15">
        <v>2.48</v>
      </c>
      <c r="AD15">
        <v>2.9</v>
      </c>
      <c r="AE15">
        <v>3.06</v>
      </c>
      <c r="AF15">
        <v>3.19</v>
      </c>
      <c r="AG15">
        <v>3.34</v>
      </c>
      <c r="AH15">
        <v>3.43</v>
      </c>
      <c r="AI15">
        <v>3.6</v>
      </c>
      <c r="AJ15">
        <v>3.69</v>
      </c>
      <c r="AK15">
        <v>3.74</v>
      </c>
      <c r="AL15">
        <v>3.77</v>
      </c>
      <c r="AM15">
        <v>3.9</v>
      </c>
      <c r="AN15">
        <v>3.97</v>
      </c>
      <c r="AO15">
        <v>4.0999999999999996</v>
      </c>
      <c r="AP15">
        <v>4.24</v>
      </c>
      <c r="AQ15">
        <v>4.32</v>
      </c>
      <c r="AR15">
        <v>4.51</v>
      </c>
      <c r="AS15">
        <v>4.75</v>
      </c>
      <c r="AT15">
        <v>4.82</v>
      </c>
      <c r="AU15">
        <v>4.96</v>
      </c>
    </row>
    <row r="16" spans="1:47">
      <c r="A16" s="6" t="s">
        <v>22</v>
      </c>
      <c r="B16" s="7">
        <v>1.9</v>
      </c>
      <c r="C16" s="8">
        <v>2.1</v>
      </c>
      <c r="D16" s="7">
        <v>2.4</v>
      </c>
      <c r="E16" s="8">
        <v>2.8</v>
      </c>
      <c r="F16" s="7">
        <v>3</v>
      </c>
      <c r="G16" s="8">
        <v>3.1</v>
      </c>
      <c r="H16" s="7">
        <v>3.3</v>
      </c>
      <c r="I16" s="8">
        <v>3.4</v>
      </c>
      <c r="J16" s="7">
        <v>3.5</v>
      </c>
      <c r="K16" s="8">
        <v>3.6</v>
      </c>
      <c r="L16" s="7">
        <v>3.7</v>
      </c>
      <c r="M16" s="8">
        <v>3.7</v>
      </c>
      <c r="N16" s="7">
        <v>3.8</v>
      </c>
      <c r="O16" s="8">
        <v>3.9</v>
      </c>
      <c r="P16" s="7">
        <v>4</v>
      </c>
      <c r="Q16" s="8">
        <v>4.2</v>
      </c>
      <c r="R16" s="7">
        <v>4.3</v>
      </c>
      <c r="S16" s="8">
        <v>4.5</v>
      </c>
      <c r="T16" s="7">
        <v>4.7</v>
      </c>
      <c r="U16" s="8">
        <v>4.9000000000000004</v>
      </c>
      <c r="V16" s="9">
        <v>5</v>
      </c>
      <c r="Z16">
        <v>3.08</v>
      </c>
      <c r="AA16">
        <v>1.96</v>
      </c>
      <c r="AB16">
        <v>2.15</v>
      </c>
      <c r="AC16">
        <v>2.4700000000000002</v>
      </c>
      <c r="AD16">
        <v>2.89</v>
      </c>
      <c r="AE16">
        <v>3.05</v>
      </c>
      <c r="AF16">
        <v>3.18</v>
      </c>
      <c r="AG16">
        <v>3.33</v>
      </c>
      <c r="AH16">
        <v>3.42</v>
      </c>
      <c r="AI16">
        <v>3.6</v>
      </c>
      <c r="AJ16">
        <v>3.69</v>
      </c>
      <c r="AK16">
        <v>3.74</v>
      </c>
      <c r="AL16">
        <v>3.77</v>
      </c>
      <c r="AM16">
        <v>3.9</v>
      </c>
      <c r="AN16">
        <v>3.97</v>
      </c>
      <c r="AO16">
        <v>4.09</v>
      </c>
      <c r="AP16">
        <v>4.24</v>
      </c>
      <c r="AQ16">
        <v>4.32</v>
      </c>
      <c r="AR16">
        <v>4.51</v>
      </c>
      <c r="AS16">
        <v>4.75</v>
      </c>
      <c r="AT16">
        <v>4.83</v>
      </c>
      <c r="AU16">
        <v>4.97</v>
      </c>
    </row>
    <row r="17" spans="1:47">
      <c r="A17" s="6" t="s">
        <v>23</v>
      </c>
      <c r="B17" s="7">
        <v>1.9</v>
      </c>
      <c r="C17" s="8">
        <v>2.1</v>
      </c>
      <c r="D17" s="7">
        <v>2.4</v>
      </c>
      <c r="E17" s="8">
        <v>2.8</v>
      </c>
      <c r="F17" s="7">
        <v>3</v>
      </c>
      <c r="G17" s="8">
        <v>3.1</v>
      </c>
      <c r="H17" s="7">
        <v>3.2</v>
      </c>
      <c r="I17" s="8">
        <v>3.3</v>
      </c>
      <c r="J17" s="7">
        <v>3.5</v>
      </c>
      <c r="K17" s="8">
        <v>3.6</v>
      </c>
      <c r="L17" s="7">
        <v>3.7</v>
      </c>
      <c r="M17" s="8">
        <v>3.7</v>
      </c>
      <c r="N17" s="7">
        <v>3.8</v>
      </c>
      <c r="O17" s="8">
        <v>3.9</v>
      </c>
      <c r="P17" s="7">
        <v>4</v>
      </c>
      <c r="Q17" s="8">
        <v>4.2</v>
      </c>
      <c r="R17" s="7">
        <v>4.3</v>
      </c>
      <c r="S17" s="8">
        <v>4.5</v>
      </c>
      <c r="T17" s="7">
        <v>4.7</v>
      </c>
      <c r="U17" s="8">
        <v>4.9000000000000004</v>
      </c>
      <c r="V17" s="9">
        <v>5</v>
      </c>
      <c r="Z17">
        <v>3.17</v>
      </c>
      <c r="AA17">
        <v>1.96</v>
      </c>
      <c r="AB17">
        <v>2.15</v>
      </c>
      <c r="AC17">
        <v>2.4700000000000002</v>
      </c>
      <c r="AD17">
        <v>2.89</v>
      </c>
      <c r="AE17">
        <v>3.04</v>
      </c>
      <c r="AF17">
        <v>3.17</v>
      </c>
      <c r="AG17">
        <v>3.33</v>
      </c>
      <c r="AH17">
        <v>3.42</v>
      </c>
      <c r="AI17">
        <v>3.59</v>
      </c>
      <c r="AJ17">
        <v>3.69</v>
      </c>
      <c r="AK17">
        <v>3.73</v>
      </c>
      <c r="AL17">
        <v>3.77</v>
      </c>
      <c r="AM17">
        <v>3.89</v>
      </c>
      <c r="AN17">
        <v>3.96</v>
      </c>
      <c r="AO17">
        <v>4.09</v>
      </c>
      <c r="AP17">
        <v>4.24</v>
      </c>
      <c r="AQ17">
        <v>4.32</v>
      </c>
      <c r="AR17">
        <v>4.51</v>
      </c>
      <c r="AS17">
        <v>4.75</v>
      </c>
      <c r="AT17">
        <v>4.83</v>
      </c>
      <c r="AU17">
        <v>4.97</v>
      </c>
    </row>
    <row r="18" spans="1:47" ht="17" thickBot="1">
      <c r="A18" s="10" t="s">
        <v>24</v>
      </c>
      <c r="B18" s="11">
        <v>1.9</v>
      </c>
      <c r="C18" s="12">
        <v>2.1</v>
      </c>
      <c r="D18" s="11">
        <v>2.4</v>
      </c>
      <c r="E18" s="12">
        <v>2.8</v>
      </c>
      <c r="F18" s="11">
        <v>2.9</v>
      </c>
      <c r="G18" s="12">
        <v>3.1</v>
      </c>
      <c r="H18" s="11">
        <v>3.2</v>
      </c>
      <c r="I18" s="12">
        <v>3.3</v>
      </c>
      <c r="J18" s="11">
        <v>3.5</v>
      </c>
      <c r="K18" s="12">
        <v>3.6</v>
      </c>
      <c r="L18" s="11">
        <v>3.7</v>
      </c>
      <c r="M18" s="12">
        <v>3.7</v>
      </c>
      <c r="N18" s="11">
        <v>3.8</v>
      </c>
      <c r="O18" s="12">
        <v>3.9</v>
      </c>
      <c r="P18" s="11">
        <v>4</v>
      </c>
      <c r="Q18" s="12">
        <v>4.2</v>
      </c>
      <c r="R18" s="11">
        <v>4.3</v>
      </c>
      <c r="S18" s="12">
        <v>4.5</v>
      </c>
      <c r="T18" s="11">
        <v>4.7</v>
      </c>
      <c r="U18" s="12">
        <v>4.9000000000000004</v>
      </c>
      <c r="V18" s="13">
        <v>5</v>
      </c>
      <c r="Z18">
        <v>3.25</v>
      </c>
      <c r="AA18">
        <v>1.95</v>
      </c>
      <c r="AB18">
        <v>2.14</v>
      </c>
      <c r="AC18">
        <v>2.4700000000000002</v>
      </c>
      <c r="AD18">
        <v>2.88</v>
      </c>
      <c r="AE18">
        <v>3.04</v>
      </c>
      <c r="AF18">
        <v>3.17</v>
      </c>
      <c r="AG18">
        <v>3.32</v>
      </c>
      <c r="AH18">
        <v>3.41</v>
      </c>
      <c r="AI18">
        <v>3.59</v>
      </c>
      <c r="AJ18">
        <v>3.68</v>
      </c>
      <c r="AK18">
        <v>3.73</v>
      </c>
      <c r="AL18">
        <v>3.77</v>
      </c>
      <c r="AM18">
        <v>3.89</v>
      </c>
      <c r="AN18">
        <v>3.96</v>
      </c>
      <c r="AO18">
        <v>4.08</v>
      </c>
      <c r="AP18">
        <v>4.2300000000000004</v>
      </c>
      <c r="AQ18">
        <v>4.32</v>
      </c>
      <c r="AR18">
        <v>4.51</v>
      </c>
      <c r="AS18">
        <v>4.75</v>
      </c>
      <c r="AT18">
        <v>4.83</v>
      </c>
      <c r="AU18">
        <v>4.9800000000000004</v>
      </c>
    </row>
    <row r="19" spans="1:47">
      <c r="A19" s="6" t="s">
        <v>28</v>
      </c>
      <c r="B19" s="7">
        <v>1.8</v>
      </c>
      <c r="C19" s="8">
        <v>2.1</v>
      </c>
      <c r="D19" s="7">
        <v>2.4</v>
      </c>
      <c r="E19" s="8">
        <v>2.7</v>
      </c>
      <c r="F19" s="7">
        <v>2.9</v>
      </c>
      <c r="G19" s="8">
        <v>3</v>
      </c>
      <c r="H19" s="7">
        <v>3.2</v>
      </c>
      <c r="I19" s="8">
        <v>3.3</v>
      </c>
      <c r="J19" s="7">
        <v>3.5</v>
      </c>
      <c r="K19" s="8">
        <v>3.6</v>
      </c>
      <c r="L19" s="7">
        <v>3.7</v>
      </c>
      <c r="M19" s="8">
        <v>3.7</v>
      </c>
      <c r="N19" s="7">
        <v>3.8</v>
      </c>
      <c r="O19" s="8">
        <v>3.9</v>
      </c>
      <c r="P19" s="7">
        <v>4</v>
      </c>
      <c r="Q19" s="8">
        <v>4.2</v>
      </c>
      <c r="R19" s="7">
        <v>4.3</v>
      </c>
      <c r="S19" s="8">
        <v>4.5</v>
      </c>
      <c r="T19" s="7">
        <v>4.7</v>
      </c>
      <c r="U19" s="8">
        <v>4.9000000000000004</v>
      </c>
      <c r="V19" s="9">
        <v>5</v>
      </c>
      <c r="Z19">
        <v>3.33</v>
      </c>
      <c r="AA19">
        <v>1.95</v>
      </c>
      <c r="AB19">
        <v>2.14</v>
      </c>
      <c r="AC19">
        <v>2.4700000000000002</v>
      </c>
      <c r="AD19">
        <v>2.87</v>
      </c>
      <c r="AE19">
        <v>3.03</v>
      </c>
      <c r="AF19">
        <v>3.16</v>
      </c>
      <c r="AG19">
        <v>3.31</v>
      </c>
      <c r="AH19">
        <v>3.4</v>
      </c>
      <c r="AI19">
        <v>3.58</v>
      </c>
      <c r="AJ19">
        <v>3.68</v>
      </c>
      <c r="AK19">
        <v>3.73</v>
      </c>
      <c r="AL19">
        <v>3.76</v>
      </c>
      <c r="AM19">
        <v>3.89</v>
      </c>
      <c r="AN19">
        <v>3.96</v>
      </c>
      <c r="AO19">
        <v>4.08</v>
      </c>
      <c r="AP19">
        <v>4.2300000000000004</v>
      </c>
      <c r="AQ19">
        <v>4.3099999999999996</v>
      </c>
      <c r="AR19">
        <v>4.51</v>
      </c>
      <c r="AS19">
        <v>4.75</v>
      </c>
      <c r="AT19">
        <v>4.84</v>
      </c>
      <c r="AU19">
        <v>4.9800000000000004</v>
      </c>
    </row>
    <row r="20" spans="1:47">
      <c r="A20" s="6" t="s">
        <v>22</v>
      </c>
      <c r="B20" s="7">
        <v>1.8</v>
      </c>
      <c r="C20" s="8">
        <v>2.1</v>
      </c>
      <c r="D20" s="7">
        <v>2.4</v>
      </c>
      <c r="E20" s="8">
        <v>2.7</v>
      </c>
      <c r="F20" s="7">
        <v>2.9</v>
      </c>
      <c r="G20" s="8">
        <v>3</v>
      </c>
      <c r="H20" s="7">
        <v>3.2</v>
      </c>
      <c r="I20" s="8">
        <v>3.2</v>
      </c>
      <c r="J20" s="7">
        <v>3.5</v>
      </c>
      <c r="K20" s="8">
        <v>3.6</v>
      </c>
      <c r="L20" s="7">
        <v>3.7</v>
      </c>
      <c r="M20" s="8">
        <v>3.7</v>
      </c>
      <c r="N20" s="7">
        <v>3.8</v>
      </c>
      <c r="O20" s="8">
        <v>3.9</v>
      </c>
      <c r="P20" s="7">
        <v>4</v>
      </c>
      <c r="Q20" s="8">
        <v>4.0999999999999996</v>
      </c>
      <c r="R20" s="7">
        <v>4.3</v>
      </c>
      <c r="S20" s="8">
        <v>4.5</v>
      </c>
      <c r="T20" s="7">
        <v>4.7</v>
      </c>
      <c r="U20" s="8">
        <v>4.9000000000000004</v>
      </c>
      <c r="V20" s="9">
        <v>5</v>
      </c>
      <c r="Z20">
        <v>3.42</v>
      </c>
      <c r="AA20">
        <v>1.94</v>
      </c>
      <c r="AB20">
        <v>2.14</v>
      </c>
      <c r="AC20">
        <v>2.46</v>
      </c>
      <c r="AD20">
        <v>2.86</v>
      </c>
      <c r="AE20">
        <v>3.02</v>
      </c>
      <c r="AF20">
        <v>3.15</v>
      </c>
      <c r="AG20">
        <v>3.31</v>
      </c>
      <c r="AH20">
        <v>3.4</v>
      </c>
      <c r="AI20">
        <v>3.58</v>
      </c>
      <c r="AJ20">
        <v>3.68</v>
      </c>
      <c r="AK20">
        <v>3.73</v>
      </c>
      <c r="AL20">
        <v>3.76</v>
      </c>
      <c r="AM20">
        <v>3.88</v>
      </c>
      <c r="AN20">
        <v>3.95</v>
      </c>
      <c r="AO20">
        <v>4.07</v>
      </c>
      <c r="AP20">
        <v>4.2300000000000004</v>
      </c>
      <c r="AQ20">
        <v>4.3099999999999996</v>
      </c>
      <c r="AR20">
        <v>4.51</v>
      </c>
      <c r="AS20">
        <v>4.75</v>
      </c>
      <c r="AT20">
        <v>4.84</v>
      </c>
      <c r="AU20">
        <v>4.9800000000000004</v>
      </c>
    </row>
    <row r="21" spans="1:47">
      <c r="A21" s="6" t="s">
        <v>23</v>
      </c>
      <c r="B21" s="7">
        <v>1.8</v>
      </c>
      <c r="C21" s="8">
        <v>2</v>
      </c>
      <c r="D21" s="7">
        <v>2.4</v>
      </c>
      <c r="E21" s="8">
        <v>2.7</v>
      </c>
      <c r="F21" s="7">
        <v>2.9</v>
      </c>
      <c r="G21" s="8">
        <v>3</v>
      </c>
      <c r="H21" s="7">
        <v>3.1</v>
      </c>
      <c r="I21" s="8">
        <v>3.2</v>
      </c>
      <c r="J21" s="7">
        <v>3.4</v>
      </c>
      <c r="K21" s="8">
        <v>3.6</v>
      </c>
      <c r="L21" s="7">
        <v>3.6</v>
      </c>
      <c r="M21" s="8">
        <v>3.7</v>
      </c>
      <c r="N21" s="7">
        <v>3.8</v>
      </c>
      <c r="O21" s="8">
        <v>3.9</v>
      </c>
      <c r="P21" s="7">
        <v>4</v>
      </c>
      <c r="Q21" s="8">
        <v>4.0999999999999996</v>
      </c>
      <c r="R21" s="7">
        <v>4.2</v>
      </c>
      <c r="S21" s="8">
        <v>4.5</v>
      </c>
      <c r="T21" s="7">
        <v>4.7</v>
      </c>
      <c r="U21" s="8">
        <v>4.8</v>
      </c>
      <c r="V21" s="9">
        <v>5</v>
      </c>
      <c r="Z21">
        <v>3.5</v>
      </c>
      <c r="AA21">
        <v>1.93</v>
      </c>
      <c r="AB21">
        <v>2.13</v>
      </c>
      <c r="AC21">
        <v>2.46</v>
      </c>
      <c r="AD21">
        <v>2.85</v>
      </c>
      <c r="AE21">
        <v>3.02</v>
      </c>
      <c r="AF21">
        <v>3.15</v>
      </c>
      <c r="AG21">
        <v>3.3</v>
      </c>
      <c r="AH21">
        <v>3.39</v>
      </c>
      <c r="AI21">
        <v>3.57</v>
      </c>
      <c r="AJ21">
        <v>3.67</v>
      </c>
      <c r="AK21">
        <v>3.73</v>
      </c>
      <c r="AL21">
        <v>3.76</v>
      </c>
      <c r="AM21">
        <v>3.88</v>
      </c>
      <c r="AN21">
        <v>3.95</v>
      </c>
      <c r="AO21">
        <v>4.07</v>
      </c>
      <c r="AP21">
        <v>4.22</v>
      </c>
      <c r="AQ21">
        <v>4.3099999999999996</v>
      </c>
      <c r="AR21">
        <v>4.51</v>
      </c>
      <c r="AS21">
        <v>4.75</v>
      </c>
      <c r="AT21">
        <v>4.84</v>
      </c>
      <c r="AU21">
        <v>4.99</v>
      </c>
    </row>
    <row r="22" spans="1:47" ht="17" thickBot="1">
      <c r="A22" s="10" t="s">
        <v>24</v>
      </c>
      <c r="B22" s="11">
        <v>1.8</v>
      </c>
      <c r="C22" s="12">
        <v>2</v>
      </c>
      <c r="D22" s="11">
        <v>2.4</v>
      </c>
      <c r="E22" s="12">
        <v>2.6</v>
      </c>
      <c r="F22" s="11">
        <v>2.8</v>
      </c>
      <c r="G22" s="12">
        <v>2.9</v>
      </c>
      <c r="H22" s="11">
        <v>3.1</v>
      </c>
      <c r="I22" s="12">
        <v>3.2</v>
      </c>
      <c r="J22" s="11">
        <v>3.4</v>
      </c>
      <c r="K22" s="12">
        <v>3.5</v>
      </c>
      <c r="L22" s="11">
        <v>3.6</v>
      </c>
      <c r="M22" s="12">
        <v>3.7</v>
      </c>
      <c r="N22" s="11">
        <v>3.8</v>
      </c>
      <c r="O22" s="12">
        <v>3.8</v>
      </c>
      <c r="P22" s="11">
        <v>3.9</v>
      </c>
      <c r="Q22" s="12">
        <v>4.0999999999999996</v>
      </c>
      <c r="R22" s="11">
        <v>4.2</v>
      </c>
      <c r="S22" s="12">
        <v>4.4000000000000004</v>
      </c>
      <c r="T22" s="11">
        <v>4.5999999999999996</v>
      </c>
      <c r="U22" s="12">
        <v>4.8</v>
      </c>
      <c r="V22" s="13">
        <v>5</v>
      </c>
      <c r="Z22">
        <v>3.58</v>
      </c>
      <c r="AA22">
        <v>1.93</v>
      </c>
      <c r="AB22">
        <v>2.13</v>
      </c>
      <c r="AC22">
        <v>2.46</v>
      </c>
      <c r="AD22">
        <v>2.85</v>
      </c>
      <c r="AE22">
        <v>3.01</v>
      </c>
      <c r="AF22">
        <v>3.14</v>
      </c>
      <c r="AG22">
        <v>3.29</v>
      </c>
      <c r="AH22">
        <v>3.38</v>
      </c>
      <c r="AI22">
        <v>3.57</v>
      </c>
      <c r="AJ22">
        <v>3.67</v>
      </c>
      <c r="AK22">
        <v>3.72</v>
      </c>
      <c r="AL22">
        <v>3.76</v>
      </c>
      <c r="AM22">
        <v>3.87</v>
      </c>
      <c r="AN22">
        <v>3.95</v>
      </c>
      <c r="AO22">
        <v>4.0599999999999996</v>
      </c>
      <c r="AP22">
        <v>4.22</v>
      </c>
      <c r="AQ22">
        <v>4.3099999999999996</v>
      </c>
      <c r="AR22">
        <v>4.51</v>
      </c>
      <c r="AS22">
        <v>4.75</v>
      </c>
      <c r="AT22">
        <v>4.84</v>
      </c>
      <c r="AU22">
        <v>4.99</v>
      </c>
    </row>
    <row r="23" spans="1:47">
      <c r="A23" s="6" t="s">
        <v>29</v>
      </c>
      <c r="B23" s="7">
        <v>1.8</v>
      </c>
      <c r="C23" s="8">
        <v>2</v>
      </c>
      <c r="D23" s="7">
        <v>2.2999999999999998</v>
      </c>
      <c r="E23" s="8">
        <v>2.6</v>
      </c>
      <c r="F23" s="7">
        <v>2.8</v>
      </c>
      <c r="G23" s="8">
        <v>2.9</v>
      </c>
      <c r="H23" s="7">
        <v>3.1</v>
      </c>
      <c r="I23" s="8">
        <v>3.2</v>
      </c>
      <c r="J23" s="7">
        <v>3.4</v>
      </c>
      <c r="K23" s="8">
        <v>3.5</v>
      </c>
      <c r="L23" s="7">
        <v>3.6</v>
      </c>
      <c r="M23" s="8">
        <v>3.6</v>
      </c>
      <c r="N23" s="7">
        <v>3.7</v>
      </c>
      <c r="O23" s="8">
        <v>3.8</v>
      </c>
      <c r="P23" s="7">
        <v>3.9</v>
      </c>
      <c r="Q23" s="8">
        <v>4.0999999999999996</v>
      </c>
      <c r="R23" s="7">
        <v>4.2</v>
      </c>
      <c r="S23" s="8">
        <v>4.4000000000000004</v>
      </c>
      <c r="T23" s="7">
        <v>4.5999999999999996</v>
      </c>
      <c r="U23" s="8">
        <v>4.8</v>
      </c>
      <c r="V23" s="9">
        <v>5</v>
      </c>
      <c r="Z23">
        <v>3.67</v>
      </c>
      <c r="AA23">
        <v>1.92</v>
      </c>
      <c r="AB23">
        <v>2.13</v>
      </c>
      <c r="AC23">
        <v>2.46</v>
      </c>
      <c r="AD23">
        <v>2.84</v>
      </c>
      <c r="AE23">
        <v>3</v>
      </c>
      <c r="AF23">
        <v>3.13</v>
      </c>
      <c r="AG23">
        <v>3.29</v>
      </c>
      <c r="AH23">
        <v>3.38</v>
      </c>
      <c r="AI23">
        <v>3.56</v>
      </c>
      <c r="AJ23">
        <v>3.66</v>
      </c>
      <c r="AK23">
        <v>3.72</v>
      </c>
      <c r="AL23">
        <v>3.75</v>
      </c>
      <c r="AM23">
        <v>3.87</v>
      </c>
      <c r="AN23">
        <v>3.94</v>
      </c>
      <c r="AO23">
        <v>4.0599999999999996</v>
      </c>
      <c r="AP23">
        <v>4.22</v>
      </c>
      <c r="AQ23">
        <v>4.3099999999999996</v>
      </c>
      <c r="AR23">
        <v>4.51</v>
      </c>
      <c r="AS23">
        <v>4.75</v>
      </c>
      <c r="AT23">
        <v>4.8499999999999996</v>
      </c>
      <c r="AU23">
        <v>4.99</v>
      </c>
    </row>
    <row r="24" spans="1:47">
      <c r="A24" s="6" t="s">
        <v>22</v>
      </c>
      <c r="B24" s="7">
        <v>1.7</v>
      </c>
      <c r="C24" s="8">
        <v>2</v>
      </c>
      <c r="D24" s="7">
        <v>2.2999999999999998</v>
      </c>
      <c r="E24" s="8">
        <v>2.6</v>
      </c>
      <c r="F24" s="7">
        <v>2.8</v>
      </c>
      <c r="G24" s="8">
        <v>2.9</v>
      </c>
      <c r="H24" s="7">
        <v>3</v>
      </c>
      <c r="I24" s="8">
        <v>3.1</v>
      </c>
      <c r="J24" s="7">
        <v>3.4</v>
      </c>
      <c r="K24" s="8">
        <v>3.5</v>
      </c>
      <c r="L24" s="7">
        <v>3.6</v>
      </c>
      <c r="M24" s="8">
        <v>3.6</v>
      </c>
      <c r="N24" s="7">
        <v>3.7</v>
      </c>
      <c r="O24" s="8">
        <v>3.8</v>
      </c>
      <c r="P24" s="7">
        <v>3.9</v>
      </c>
      <c r="Q24" s="8">
        <v>4.0999999999999996</v>
      </c>
      <c r="R24" s="7">
        <v>4.2</v>
      </c>
      <c r="S24" s="8">
        <v>4.4000000000000004</v>
      </c>
      <c r="T24" s="7">
        <v>4.5999999999999996</v>
      </c>
      <c r="U24" s="8">
        <v>4.8</v>
      </c>
      <c r="V24" s="9">
        <v>4.9000000000000004</v>
      </c>
      <c r="Z24">
        <v>3.75</v>
      </c>
      <c r="AA24">
        <v>1.92</v>
      </c>
      <c r="AB24">
        <v>2.13</v>
      </c>
      <c r="AC24">
        <v>2.4500000000000002</v>
      </c>
      <c r="AD24">
        <v>2.83</v>
      </c>
      <c r="AE24">
        <v>3</v>
      </c>
      <c r="AF24">
        <v>3.12</v>
      </c>
      <c r="AG24">
        <v>3.28</v>
      </c>
      <c r="AH24">
        <v>3.37</v>
      </c>
      <c r="AI24">
        <v>3.56</v>
      </c>
      <c r="AJ24">
        <v>3.66</v>
      </c>
      <c r="AK24">
        <v>3.72</v>
      </c>
      <c r="AL24">
        <v>3.75</v>
      </c>
      <c r="AM24">
        <v>3.86</v>
      </c>
      <c r="AN24">
        <v>3.94</v>
      </c>
      <c r="AO24">
        <v>4.05</v>
      </c>
      <c r="AP24">
        <v>4.21</v>
      </c>
      <c r="AQ24">
        <v>4.3</v>
      </c>
      <c r="AR24">
        <v>4.51</v>
      </c>
      <c r="AS24">
        <v>4.75</v>
      </c>
      <c r="AT24">
        <v>4.8499999999999996</v>
      </c>
      <c r="AU24">
        <v>5</v>
      </c>
    </row>
    <row r="25" spans="1:47">
      <c r="A25" s="6" t="s">
        <v>23</v>
      </c>
      <c r="B25" s="7">
        <v>1.7</v>
      </c>
      <c r="C25" s="8">
        <v>2</v>
      </c>
      <c r="D25" s="7">
        <v>2.2999999999999998</v>
      </c>
      <c r="E25" s="8">
        <v>2.6</v>
      </c>
      <c r="F25" s="7">
        <v>2.8</v>
      </c>
      <c r="G25" s="8">
        <v>2.9</v>
      </c>
      <c r="H25" s="7">
        <v>3</v>
      </c>
      <c r="I25" s="8">
        <v>3.1</v>
      </c>
      <c r="J25" s="7">
        <v>3.3</v>
      </c>
      <c r="K25" s="8">
        <v>3.5</v>
      </c>
      <c r="L25" s="7">
        <v>3.6</v>
      </c>
      <c r="M25" s="8">
        <v>3.6</v>
      </c>
      <c r="N25" s="7">
        <v>3.7</v>
      </c>
      <c r="O25" s="8">
        <v>3.8</v>
      </c>
      <c r="P25" s="7">
        <v>3.9</v>
      </c>
      <c r="Q25" s="8">
        <v>4.0999999999999996</v>
      </c>
      <c r="R25" s="7">
        <v>4.2</v>
      </c>
      <c r="S25" s="8">
        <v>4.4000000000000004</v>
      </c>
      <c r="T25" s="7">
        <v>4.5</v>
      </c>
      <c r="U25" s="8">
        <v>4.8</v>
      </c>
      <c r="V25" s="9">
        <v>4.9000000000000004</v>
      </c>
      <c r="Z25">
        <v>3.83</v>
      </c>
      <c r="AA25">
        <v>1.91</v>
      </c>
      <c r="AB25">
        <v>2.12</v>
      </c>
      <c r="AC25">
        <v>2.4500000000000002</v>
      </c>
      <c r="AD25">
        <v>2.82</v>
      </c>
      <c r="AE25">
        <v>2.99</v>
      </c>
      <c r="AF25">
        <v>3.12</v>
      </c>
      <c r="AG25">
        <v>3.27</v>
      </c>
      <c r="AH25">
        <v>3.36</v>
      </c>
      <c r="AI25">
        <v>3.55</v>
      </c>
      <c r="AJ25">
        <v>3.66</v>
      </c>
      <c r="AK25">
        <v>3.71</v>
      </c>
      <c r="AL25">
        <v>3.75</v>
      </c>
      <c r="AM25">
        <v>3.86</v>
      </c>
      <c r="AN25">
        <v>3.93</v>
      </c>
      <c r="AO25">
        <v>4.05</v>
      </c>
      <c r="AP25">
        <v>4.21</v>
      </c>
      <c r="AQ25">
        <v>4.3</v>
      </c>
      <c r="AR25">
        <v>4.51</v>
      </c>
      <c r="AS25">
        <v>4.75</v>
      </c>
      <c r="AT25">
        <v>4.8499999999999996</v>
      </c>
      <c r="AU25">
        <v>5</v>
      </c>
    </row>
    <row r="26" spans="1:47" ht="17" thickBot="1">
      <c r="A26" s="10" t="s">
        <v>24</v>
      </c>
      <c r="B26" s="11">
        <v>1.7</v>
      </c>
      <c r="C26" s="12">
        <v>2</v>
      </c>
      <c r="D26" s="11">
        <v>2.2999999999999998</v>
      </c>
      <c r="E26" s="12">
        <v>2.5</v>
      </c>
      <c r="F26" s="11">
        <v>2.7</v>
      </c>
      <c r="G26" s="12">
        <v>2.8</v>
      </c>
      <c r="H26" s="11">
        <v>3</v>
      </c>
      <c r="I26" s="12">
        <v>3.1</v>
      </c>
      <c r="J26" s="11">
        <v>3.3</v>
      </c>
      <c r="K26" s="12">
        <v>3.4</v>
      </c>
      <c r="L26" s="11">
        <v>3.5</v>
      </c>
      <c r="M26" s="12">
        <v>3.6</v>
      </c>
      <c r="N26" s="11">
        <v>3.7</v>
      </c>
      <c r="O26" s="12">
        <v>3.8</v>
      </c>
      <c r="P26" s="11">
        <v>3.9</v>
      </c>
      <c r="Q26" s="12">
        <v>4</v>
      </c>
      <c r="R26" s="11">
        <v>4.2</v>
      </c>
      <c r="S26" s="12">
        <v>4.3</v>
      </c>
      <c r="T26" s="11">
        <v>4.5</v>
      </c>
      <c r="U26" s="12">
        <v>4.8</v>
      </c>
      <c r="V26" s="13">
        <v>4.9000000000000004</v>
      </c>
      <c r="Z26">
        <v>3.92</v>
      </c>
      <c r="AA26">
        <v>1.91</v>
      </c>
      <c r="AB26">
        <v>2.12</v>
      </c>
      <c r="AC26">
        <v>2.4500000000000002</v>
      </c>
      <c r="AD26">
        <v>2.81</v>
      </c>
      <c r="AE26">
        <v>2.98</v>
      </c>
      <c r="AF26">
        <v>3.11</v>
      </c>
      <c r="AG26">
        <v>3.27</v>
      </c>
      <c r="AH26">
        <v>3.36</v>
      </c>
      <c r="AI26">
        <v>3.55</v>
      </c>
      <c r="AJ26">
        <v>3.65</v>
      </c>
      <c r="AK26">
        <v>3.71</v>
      </c>
      <c r="AL26">
        <v>3.75</v>
      </c>
      <c r="AM26">
        <v>3.85</v>
      </c>
      <c r="AN26">
        <v>3.93</v>
      </c>
      <c r="AO26">
        <v>4.04</v>
      </c>
      <c r="AP26">
        <v>4.21</v>
      </c>
      <c r="AQ26">
        <v>4.3</v>
      </c>
      <c r="AR26">
        <v>4.51</v>
      </c>
      <c r="AS26">
        <v>4.75</v>
      </c>
      <c r="AT26">
        <v>4.8499999999999996</v>
      </c>
      <c r="AU26">
        <v>5</v>
      </c>
    </row>
    <row r="27" spans="1:47">
      <c r="A27" s="6" t="s">
        <v>30</v>
      </c>
      <c r="B27" s="7">
        <v>1.7</v>
      </c>
      <c r="C27" s="8">
        <v>1.9</v>
      </c>
      <c r="D27" s="7">
        <v>2.2999999999999998</v>
      </c>
      <c r="E27" s="8">
        <v>2.5</v>
      </c>
      <c r="F27" s="7">
        <v>2.7</v>
      </c>
      <c r="G27" s="8">
        <v>2.8</v>
      </c>
      <c r="H27" s="7">
        <v>3</v>
      </c>
      <c r="I27" s="8">
        <v>3</v>
      </c>
      <c r="J27" s="7">
        <v>3.3</v>
      </c>
      <c r="K27" s="8">
        <v>3.4</v>
      </c>
      <c r="L27" s="7">
        <v>3.5</v>
      </c>
      <c r="M27" s="8">
        <v>3.6</v>
      </c>
      <c r="N27" s="7">
        <v>3.7</v>
      </c>
      <c r="O27" s="8">
        <v>3.8</v>
      </c>
      <c r="P27" s="7">
        <v>3.9</v>
      </c>
      <c r="Q27" s="8">
        <v>4</v>
      </c>
      <c r="R27" s="7">
        <v>4.0999999999999996</v>
      </c>
      <c r="S27" s="8">
        <v>4.3</v>
      </c>
      <c r="T27" s="7">
        <v>4.4000000000000004</v>
      </c>
      <c r="U27" s="8">
        <v>4.7</v>
      </c>
      <c r="V27" s="9">
        <v>4.9000000000000004</v>
      </c>
      <c r="Z27">
        <v>4</v>
      </c>
      <c r="AA27">
        <v>1.9</v>
      </c>
      <c r="AB27">
        <v>2.11</v>
      </c>
      <c r="AC27">
        <v>2.44</v>
      </c>
      <c r="AD27">
        <v>2.81</v>
      </c>
      <c r="AE27">
        <v>2.98</v>
      </c>
      <c r="AF27">
        <v>3.1</v>
      </c>
      <c r="AG27">
        <v>3.26</v>
      </c>
      <c r="AH27">
        <v>3.35</v>
      </c>
      <c r="AI27">
        <v>3.54</v>
      </c>
      <c r="AJ27">
        <v>3.65</v>
      </c>
      <c r="AK27">
        <v>3.71</v>
      </c>
      <c r="AL27">
        <v>3.74</v>
      </c>
      <c r="AM27">
        <v>3.85</v>
      </c>
      <c r="AN27">
        <v>3.93</v>
      </c>
      <c r="AO27">
        <v>4.04</v>
      </c>
      <c r="AP27">
        <v>4.2</v>
      </c>
      <c r="AQ27">
        <v>4.3</v>
      </c>
      <c r="AR27">
        <v>4.51</v>
      </c>
      <c r="AS27">
        <v>4.75</v>
      </c>
      <c r="AT27">
        <v>4.8499999999999996</v>
      </c>
      <c r="AU27">
        <v>5</v>
      </c>
    </row>
    <row r="28" spans="1:47">
      <c r="A28" s="6" t="s">
        <v>22</v>
      </c>
      <c r="B28" s="7">
        <v>1.7</v>
      </c>
      <c r="C28" s="8">
        <v>1.9</v>
      </c>
      <c r="D28" s="7">
        <v>2.2000000000000002</v>
      </c>
      <c r="E28" s="8">
        <v>2.5</v>
      </c>
      <c r="F28" s="7">
        <v>2.7</v>
      </c>
      <c r="G28" s="8">
        <v>2.8</v>
      </c>
      <c r="H28" s="7">
        <v>2.9</v>
      </c>
      <c r="I28" s="8">
        <v>3</v>
      </c>
      <c r="J28" s="7">
        <v>3.2</v>
      </c>
      <c r="K28" s="8">
        <v>3.4</v>
      </c>
      <c r="L28" s="7">
        <v>3.5</v>
      </c>
      <c r="M28" s="8">
        <v>3.5</v>
      </c>
      <c r="N28" s="7">
        <v>3.7</v>
      </c>
      <c r="O28" s="8">
        <v>3.8</v>
      </c>
      <c r="P28" s="7">
        <v>3.8</v>
      </c>
      <c r="Q28" s="8">
        <v>4</v>
      </c>
      <c r="R28" s="7">
        <v>4.0999999999999996</v>
      </c>
      <c r="S28" s="8">
        <v>4.3</v>
      </c>
      <c r="T28" s="7">
        <v>4.4000000000000004</v>
      </c>
      <c r="U28" s="8">
        <v>4.7</v>
      </c>
      <c r="V28" s="9">
        <v>4.8</v>
      </c>
      <c r="Z28">
        <v>4.08</v>
      </c>
      <c r="AA28">
        <v>1.89</v>
      </c>
      <c r="AB28">
        <v>2.11</v>
      </c>
      <c r="AC28">
        <v>2.44</v>
      </c>
      <c r="AD28">
        <v>2.8</v>
      </c>
      <c r="AE28">
        <v>2.97</v>
      </c>
      <c r="AF28">
        <v>3.09</v>
      </c>
      <c r="AG28">
        <v>3.25</v>
      </c>
      <c r="AH28">
        <v>3.34</v>
      </c>
      <c r="AI28">
        <v>3.54</v>
      </c>
      <c r="AJ28">
        <v>3.64</v>
      </c>
      <c r="AK28">
        <v>3.7</v>
      </c>
      <c r="AL28">
        <v>3.74</v>
      </c>
      <c r="AM28">
        <v>3.84</v>
      </c>
      <c r="AN28">
        <v>3.92</v>
      </c>
      <c r="AO28">
        <v>4.03</v>
      </c>
      <c r="AP28">
        <v>4.2</v>
      </c>
      <c r="AQ28">
        <v>4.29</v>
      </c>
      <c r="AR28">
        <v>4.5</v>
      </c>
      <c r="AS28">
        <v>4.74</v>
      </c>
      <c r="AT28">
        <v>4.8499999999999996</v>
      </c>
      <c r="AU28">
        <v>5</v>
      </c>
    </row>
    <row r="29" spans="1:47">
      <c r="A29" s="6" t="s">
        <v>23</v>
      </c>
      <c r="B29" s="7">
        <v>1.6</v>
      </c>
      <c r="C29" s="8">
        <v>1.9</v>
      </c>
      <c r="D29" s="7">
        <v>2.2000000000000002</v>
      </c>
      <c r="E29" s="8">
        <v>2.4</v>
      </c>
      <c r="F29" s="7">
        <v>2.6</v>
      </c>
      <c r="G29" s="8">
        <v>2.7</v>
      </c>
      <c r="H29" s="7">
        <v>2.9</v>
      </c>
      <c r="I29" s="8">
        <v>3</v>
      </c>
      <c r="J29" s="7">
        <v>3.2</v>
      </c>
      <c r="K29" s="8">
        <v>3.3</v>
      </c>
      <c r="L29" s="7">
        <v>3.5</v>
      </c>
      <c r="M29" s="8">
        <v>3.5</v>
      </c>
      <c r="N29" s="7">
        <v>3.6</v>
      </c>
      <c r="O29" s="8">
        <v>3.7</v>
      </c>
      <c r="P29" s="7">
        <v>3.8</v>
      </c>
      <c r="Q29" s="8">
        <v>4</v>
      </c>
      <c r="R29" s="7">
        <v>4.0999999999999996</v>
      </c>
      <c r="S29" s="8">
        <v>4.2</v>
      </c>
      <c r="T29" s="7">
        <v>4.3</v>
      </c>
      <c r="U29" s="8">
        <v>4.7</v>
      </c>
      <c r="V29" s="9">
        <v>4.8</v>
      </c>
      <c r="Z29">
        <v>4.17</v>
      </c>
      <c r="AA29">
        <v>1.89</v>
      </c>
      <c r="AB29">
        <v>2.11</v>
      </c>
      <c r="AC29">
        <v>2.44</v>
      </c>
      <c r="AD29">
        <v>2.79</v>
      </c>
      <c r="AE29">
        <v>2.96</v>
      </c>
      <c r="AF29">
        <v>3.09</v>
      </c>
      <c r="AG29">
        <v>3.24</v>
      </c>
      <c r="AH29">
        <v>3.34</v>
      </c>
      <c r="AI29">
        <v>3.53</v>
      </c>
      <c r="AJ29">
        <v>3.64</v>
      </c>
      <c r="AK29">
        <v>3.7</v>
      </c>
      <c r="AL29">
        <v>3.74</v>
      </c>
      <c r="AM29">
        <v>3.84</v>
      </c>
      <c r="AN29">
        <v>3.92</v>
      </c>
      <c r="AO29">
        <v>4.03</v>
      </c>
      <c r="AP29">
        <v>4.2</v>
      </c>
      <c r="AQ29">
        <v>4.29</v>
      </c>
      <c r="AR29">
        <v>4.5</v>
      </c>
      <c r="AS29">
        <v>4.74</v>
      </c>
      <c r="AT29">
        <v>4.8600000000000003</v>
      </c>
      <c r="AU29">
        <v>5</v>
      </c>
    </row>
    <row r="30" spans="1:47" ht="17" thickBot="1">
      <c r="A30" s="10" t="s">
        <v>24</v>
      </c>
      <c r="B30" s="11">
        <v>1.6</v>
      </c>
      <c r="C30" s="12">
        <v>1.9</v>
      </c>
      <c r="D30" s="11">
        <v>2.2000000000000002</v>
      </c>
      <c r="E30" s="12">
        <v>2.4</v>
      </c>
      <c r="F30" s="11">
        <v>2.6</v>
      </c>
      <c r="G30" s="12">
        <v>2.7</v>
      </c>
      <c r="H30" s="11">
        <v>2.8</v>
      </c>
      <c r="I30" s="12">
        <v>2.9</v>
      </c>
      <c r="J30" s="11">
        <v>3.2</v>
      </c>
      <c r="K30" s="12">
        <v>3.3</v>
      </c>
      <c r="L30" s="11">
        <v>3.4</v>
      </c>
      <c r="M30" s="12">
        <v>3.5</v>
      </c>
      <c r="N30" s="11">
        <v>3.6</v>
      </c>
      <c r="O30" s="12">
        <v>3.7</v>
      </c>
      <c r="P30" s="11">
        <v>3.8</v>
      </c>
      <c r="Q30" s="12">
        <v>4</v>
      </c>
      <c r="R30" s="11">
        <v>4.0999999999999996</v>
      </c>
      <c r="S30" s="12">
        <v>4.2</v>
      </c>
      <c r="T30" s="11">
        <v>4.3</v>
      </c>
      <c r="U30" s="12">
        <v>4.7</v>
      </c>
      <c r="V30" s="13">
        <v>4.8</v>
      </c>
      <c r="Z30">
        <v>4.25</v>
      </c>
      <c r="AA30">
        <v>1.88</v>
      </c>
      <c r="AB30">
        <v>2.1</v>
      </c>
      <c r="AC30">
        <v>2.4300000000000002</v>
      </c>
      <c r="AD30">
        <v>2.78</v>
      </c>
      <c r="AE30">
        <v>2.96</v>
      </c>
      <c r="AF30">
        <v>3.08</v>
      </c>
      <c r="AG30">
        <v>3.24</v>
      </c>
      <c r="AH30">
        <v>3.33</v>
      </c>
      <c r="AI30">
        <v>3.52</v>
      </c>
      <c r="AJ30">
        <v>3.63</v>
      </c>
      <c r="AK30">
        <v>3.7</v>
      </c>
      <c r="AL30">
        <v>3.73</v>
      </c>
      <c r="AM30">
        <v>3.83</v>
      </c>
      <c r="AN30">
        <v>3.92</v>
      </c>
      <c r="AO30">
        <v>4.0199999999999996</v>
      </c>
      <c r="AP30">
        <v>4.1900000000000004</v>
      </c>
      <c r="AQ30">
        <v>4.29</v>
      </c>
      <c r="AR30">
        <v>4.5</v>
      </c>
      <c r="AS30">
        <v>4.74</v>
      </c>
      <c r="AT30">
        <v>4.8600000000000003</v>
      </c>
      <c r="AU30">
        <v>5</v>
      </c>
    </row>
    <row r="31" spans="1:47">
      <c r="A31" s="6" t="s">
        <v>31</v>
      </c>
      <c r="B31" s="7">
        <v>1.6</v>
      </c>
      <c r="C31" s="8">
        <v>1.9</v>
      </c>
      <c r="D31" s="7">
        <v>2.2000000000000002</v>
      </c>
      <c r="E31" s="8">
        <v>2.4</v>
      </c>
      <c r="F31" s="7">
        <v>2.6</v>
      </c>
      <c r="G31" s="8">
        <v>2.7</v>
      </c>
      <c r="H31" s="7">
        <v>2.8</v>
      </c>
      <c r="I31" s="8">
        <v>2.9</v>
      </c>
      <c r="J31" s="7">
        <v>3.1</v>
      </c>
      <c r="K31" s="8">
        <v>3.3</v>
      </c>
      <c r="L31" s="7">
        <v>3.4</v>
      </c>
      <c r="M31" s="8">
        <v>3.5</v>
      </c>
      <c r="N31" s="7">
        <v>3.6</v>
      </c>
      <c r="O31" s="8">
        <v>3.7</v>
      </c>
      <c r="P31" s="7">
        <v>3.8</v>
      </c>
      <c r="Q31" s="8">
        <v>3.9</v>
      </c>
      <c r="R31" s="7">
        <v>4.0999999999999996</v>
      </c>
      <c r="S31" s="8">
        <v>4.2</v>
      </c>
      <c r="T31" s="7">
        <v>4.3</v>
      </c>
      <c r="U31" s="8">
        <v>4.5999999999999996</v>
      </c>
      <c r="V31" s="9">
        <v>4.7</v>
      </c>
      <c r="Z31">
        <v>4.33</v>
      </c>
      <c r="AA31">
        <v>1.88</v>
      </c>
      <c r="AB31">
        <v>2.1</v>
      </c>
      <c r="AC31">
        <v>2.4300000000000002</v>
      </c>
      <c r="AD31">
        <v>2.77</v>
      </c>
      <c r="AE31">
        <v>2.95</v>
      </c>
      <c r="AF31">
        <v>3.07</v>
      </c>
      <c r="AG31">
        <v>3.23</v>
      </c>
      <c r="AH31">
        <v>3.32</v>
      </c>
      <c r="AI31">
        <v>3.52</v>
      </c>
      <c r="AJ31">
        <v>3.63</v>
      </c>
      <c r="AK31">
        <v>3.69</v>
      </c>
      <c r="AL31">
        <v>3.73</v>
      </c>
      <c r="AM31">
        <v>3.83</v>
      </c>
      <c r="AN31">
        <v>3.91</v>
      </c>
      <c r="AO31">
        <v>4.0199999999999996</v>
      </c>
      <c r="AP31">
        <v>4.1900000000000004</v>
      </c>
      <c r="AQ31">
        <v>4.29</v>
      </c>
      <c r="AR31">
        <v>4.5</v>
      </c>
      <c r="AS31">
        <v>4.7300000000000004</v>
      </c>
      <c r="AT31">
        <v>4.8600000000000003</v>
      </c>
      <c r="AU31">
        <v>5</v>
      </c>
    </row>
    <row r="32" spans="1:47">
      <c r="A32" s="6" t="s">
        <v>22</v>
      </c>
      <c r="B32" s="7">
        <v>1.6</v>
      </c>
      <c r="C32" s="8">
        <v>1.8</v>
      </c>
      <c r="D32" s="7">
        <v>2.1</v>
      </c>
      <c r="E32" s="8">
        <v>2.4</v>
      </c>
      <c r="F32" s="7">
        <v>2.6</v>
      </c>
      <c r="G32" s="8">
        <v>2.6</v>
      </c>
      <c r="H32" s="7">
        <v>2.8</v>
      </c>
      <c r="I32" s="8">
        <v>2.9</v>
      </c>
      <c r="J32" s="7">
        <v>3.1</v>
      </c>
      <c r="K32" s="8">
        <v>3.2</v>
      </c>
      <c r="L32" s="7">
        <v>3.4</v>
      </c>
      <c r="M32" s="8">
        <v>3.4</v>
      </c>
      <c r="N32" s="7">
        <v>3.6</v>
      </c>
      <c r="O32" s="8">
        <v>3.7</v>
      </c>
      <c r="P32" s="7">
        <v>3.8</v>
      </c>
      <c r="Q32" s="8">
        <v>3.9</v>
      </c>
      <c r="R32" s="7">
        <v>4</v>
      </c>
      <c r="S32" s="8">
        <v>4.0999999999999996</v>
      </c>
      <c r="T32" s="7">
        <v>4.2</v>
      </c>
      <c r="U32" s="8">
        <v>4.5999999999999996</v>
      </c>
      <c r="V32" s="9">
        <v>4.7</v>
      </c>
      <c r="Z32">
        <v>4.42</v>
      </c>
      <c r="AA32">
        <v>1.87</v>
      </c>
      <c r="AB32">
        <v>2.1</v>
      </c>
      <c r="AC32">
        <v>2.4300000000000002</v>
      </c>
      <c r="AD32">
        <v>2.77</v>
      </c>
      <c r="AE32">
        <v>2.94</v>
      </c>
      <c r="AF32">
        <v>3.06</v>
      </c>
      <c r="AG32">
        <v>3.22</v>
      </c>
      <c r="AH32">
        <v>3.31</v>
      </c>
      <c r="AI32">
        <v>3.51</v>
      </c>
      <c r="AJ32">
        <v>3.62</v>
      </c>
      <c r="AK32">
        <v>3.69</v>
      </c>
      <c r="AL32">
        <v>3.73</v>
      </c>
      <c r="AM32">
        <v>3.82</v>
      </c>
      <c r="AN32">
        <v>3.91</v>
      </c>
      <c r="AO32">
        <v>4.01</v>
      </c>
      <c r="AP32">
        <v>4.18</v>
      </c>
      <c r="AQ32">
        <v>4.28</v>
      </c>
      <c r="AR32">
        <v>4.5</v>
      </c>
      <c r="AS32">
        <v>4.7300000000000004</v>
      </c>
      <c r="AT32">
        <v>4.8600000000000003</v>
      </c>
      <c r="AU32">
        <v>5</v>
      </c>
    </row>
    <row r="33" spans="1:47">
      <c r="A33" s="6" t="s">
        <v>23</v>
      </c>
      <c r="B33" s="7">
        <v>1.6</v>
      </c>
      <c r="C33" s="8">
        <v>1.8</v>
      </c>
      <c r="D33" s="7">
        <v>2.1</v>
      </c>
      <c r="E33" s="8">
        <v>2.2999999999999998</v>
      </c>
      <c r="F33" s="7">
        <v>2.5</v>
      </c>
      <c r="G33" s="8">
        <v>2.6</v>
      </c>
      <c r="H33" s="7">
        <v>2.7</v>
      </c>
      <c r="I33" s="8">
        <v>2.8</v>
      </c>
      <c r="J33" s="7">
        <v>3.1</v>
      </c>
      <c r="K33" s="8">
        <v>3.2</v>
      </c>
      <c r="L33" s="7">
        <v>3.3</v>
      </c>
      <c r="M33" s="8">
        <v>3.4</v>
      </c>
      <c r="N33" s="7">
        <v>3.6</v>
      </c>
      <c r="O33" s="8">
        <v>3.7</v>
      </c>
      <c r="P33" s="7">
        <v>3.8</v>
      </c>
      <c r="Q33" s="8">
        <v>3.9</v>
      </c>
      <c r="R33" s="7">
        <v>4</v>
      </c>
      <c r="S33" s="8">
        <v>4.0999999999999996</v>
      </c>
      <c r="T33" s="7">
        <v>4.2</v>
      </c>
      <c r="U33" s="8">
        <v>4.5999999999999996</v>
      </c>
      <c r="V33" s="9">
        <v>4.5999999999999996</v>
      </c>
      <c r="Z33">
        <v>4.5</v>
      </c>
      <c r="AA33">
        <v>1.86</v>
      </c>
      <c r="AB33">
        <v>2.09</v>
      </c>
      <c r="AC33">
        <v>2.42</v>
      </c>
      <c r="AD33">
        <v>2.76</v>
      </c>
      <c r="AE33">
        <v>2.94</v>
      </c>
      <c r="AF33">
        <v>3.06</v>
      </c>
      <c r="AG33">
        <v>3.22</v>
      </c>
      <c r="AH33">
        <v>3.31</v>
      </c>
      <c r="AI33">
        <v>3.51</v>
      </c>
      <c r="AJ33">
        <v>3.62</v>
      </c>
      <c r="AK33">
        <v>3.69</v>
      </c>
      <c r="AL33">
        <v>3.72</v>
      </c>
      <c r="AM33">
        <v>3.82</v>
      </c>
      <c r="AN33">
        <v>3.9</v>
      </c>
      <c r="AO33">
        <v>4.01</v>
      </c>
      <c r="AP33">
        <v>4.18</v>
      </c>
      <c r="AQ33">
        <v>4.28</v>
      </c>
      <c r="AR33">
        <v>4.49</v>
      </c>
      <c r="AS33">
        <v>4.72</v>
      </c>
      <c r="AT33">
        <v>4.8600000000000003</v>
      </c>
      <c r="AU33">
        <v>5</v>
      </c>
    </row>
    <row r="34" spans="1:47" ht="17" thickBot="1">
      <c r="A34" s="10" t="s">
        <v>24</v>
      </c>
      <c r="B34" s="11">
        <v>1.6</v>
      </c>
      <c r="C34" s="12">
        <v>1.8</v>
      </c>
      <c r="D34" s="11">
        <v>2.1</v>
      </c>
      <c r="E34" s="12">
        <v>2.2999999999999998</v>
      </c>
      <c r="F34" s="11">
        <v>2.5</v>
      </c>
      <c r="G34" s="12">
        <v>2.6</v>
      </c>
      <c r="H34" s="11">
        <v>2.7</v>
      </c>
      <c r="I34" s="12">
        <v>2.8</v>
      </c>
      <c r="J34" s="11">
        <v>3</v>
      </c>
      <c r="K34" s="12">
        <v>3.1</v>
      </c>
      <c r="L34" s="11">
        <v>3.3</v>
      </c>
      <c r="M34" s="12">
        <v>3.4</v>
      </c>
      <c r="N34" s="11">
        <v>3.6</v>
      </c>
      <c r="O34" s="12">
        <v>3.7</v>
      </c>
      <c r="P34" s="11">
        <v>3.8</v>
      </c>
      <c r="Q34" s="12">
        <v>3.9</v>
      </c>
      <c r="R34" s="11">
        <v>4</v>
      </c>
      <c r="S34" s="12">
        <v>4.0999999999999996</v>
      </c>
      <c r="T34" s="11">
        <v>4.2</v>
      </c>
      <c r="U34" s="12">
        <v>4.5</v>
      </c>
      <c r="V34" s="13">
        <v>4.5999999999999996</v>
      </c>
      <c r="Z34">
        <v>4.58</v>
      </c>
      <c r="AA34">
        <v>1.86</v>
      </c>
      <c r="AB34">
        <v>2.09</v>
      </c>
      <c r="AC34">
        <v>2.42</v>
      </c>
      <c r="AD34">
        <v>2.75</v>
      </c>
      <c r="AE34">
        <v>2.93</v>
      </c>
      <c r="AF34">
        <v>3.05</v>
      </c>
      <c r="AG34">
        <v>3.21</v>
      </c>
      <c r="AH34">
        <v>3.3</v>
      </c>
      <c r="AI34">
        <v>3.5</v>
      </c>
      <c r="AJ34">
        <v>3.61</v>
      </c>
      <c r="AK34">
        <v>3.68</v>
      </c>
      <c r="AL34">
        <v>3.72</v>
      </c>
      <c r="AM34">
        <v>3.82</v>
      </c>
      <c r="AN34">
        <v>3.9</v>
      </c>
      <c r="AO34">
        <v>4</v>
      </c>
      <c r="AP34">
        <v>4.18</v>
      </c>
      <c r="AQ34">
        <v>4.28</v>
      </c>
      <c r="AR34">
        <v>4.49</v>
      </c>
      <c r="AS34">
        <v>4.72</v>
      </c>
      <c r="AT34">
        <v>4.8600000000000003</v>
      </c>
      <c r="AU34">
        <v>5</v>
      </c>
    </row>
    <row r="35" spans="1:47">
      <c r="A35" s="6" t="s">
        <v>32</v>
      </c>
      <c r="B35" s="7">
        <v>1.5</v>
      </c>
      <c r="C35" s="8">
        <v>1.8</v>
      </c>
      <c r="D35" s="7">
        <v>2</v>
      </c>
      <c r="E35" s="8">
        <v>2.2999999999999998</v>
      </c>
      <c r="F35" s="7">
        <v>2.5</v>
      </c>
      <c r="G35" s="8">
        <v>2.5</v>
      </c>
      <c r="H35" s="7">
        <v>2.7</v>
      </c>
      <c r="I35" s="8">
        <v>2.8</v>
      </c>
      <c r="J35" s="7">
        <v>3</v>
      </c>
      <c r="K35" s="8">
        <v>3.1</v>
      </c>
      <c r="L35" s="7">
        <v>3.3</v>
      </c>
      <c r="M35" s="8">
        <v>3.4</v>
      </c>
      <c r="N35" s="7">
        <v>3.5</v>
      </c>
      <c r="O35" s="8">
        <v>3.7</v>
      </c>
      <c r="P35" s="7">
        <v>3.7</v>
      </c>
      <c r="Q35" s="8">
        <v>3.9</v>
      </c>
      <c r="R35" s="7">
        <v>4</v>
      </c>
      <c r="S35" s="8">
        <v>4</v>
      </c>
      <c r="T35" s="7">
        <v>4.0999999999999996</v>
      </c>
      <c r="U35" s="8">
        <v>4.5</v>
      </c>
      <c r="V35" s="9">
        <v>4.5999999999999996</v>
      </c>
      <c r="Z35">
        <v>4.67</v>
      </c>
      <c r="AA35">
        <v>1.85</v>
      </c>
      <c r="AB35">
        <v>2.08</v>
      </c>
      <c r="AC35">
        <v>2.42</v>
      </c>
      <c r="AD35">
        <v>2.74</v>
      </c>
      <c r="AE35">
        <v>2.92</v>
      </c>
      <c r="AF35">
        <v>3.04</v>
      </c>
      <c r="AG35">
        <v>3.2</v>
      </c>
      <c r="AH35">
        <v>3.29</v>
      </c>
      <c r="AI35">
        <v>3.49</v>
      </c>
      <c r="AJ35">
        <v>3.61</v>
      </c>
      <c r="AK35">
        <v>3.68</v>
      </c>
      <c r="AL35">
        <v>3.71</v>
      </c>
      <c r="AM35">
        <v>3.81</v>
      </c>
      <c r="AN35">
        <v>3.9</v>
      </c>
      <c r="AO35">
        <v>4</v>
      </c>
      <c r="AP35">
        <v>4.17</v>
      </c>
      <c r="AQ35">
        <v>4.2699999999999996</v>
      </c>
      <c r="AR35">
        <v>4.49</v>
      </c>
      <c r="AS35">
        <v>4.72</v>
      </c>
      <c r="AT35">
        <v>4.8600000000000003</v>
      </c>
      <c r="AU35">
        <v>5</v>
      </c>
    </row>
    <row r="36" spans="1:47">
      <c r="A36" s="6" t="s">
        <v>22</v>
      </c>
      <c r="B36" s="7">
        <v>1.5</v>
      </c>
      <c r="C36" s="8">
        <v>1.7</v>
      </c>
      <c r="D36" s="7">
        <v>2</v>
      </c>
      <c r="E36" s="8">
        <v>2.2000000000000002</v>
      </c>
      <c r="F36" s="7">
        <v>2.4</v>
      </c>
      <c r="G36" s="8">
        <v>2.5</v>
      </c>
      <c r="H36" s="7">
        <v>2.6</v>
      </c>
      <c r="I36" s="8">
        <v>2.7</v>
      </c>
      <c r="J36" s="7">
        <v>3</v>
      </c>
      <c r="K36" s="8">
        <v>3.1</v>
      </c>
      <c r="L36" s="7">
        <v>3.2</v>
      </c>
      <c r="M36" s="8">
        <v>3.3</v>
      </c>
      <c r="N36" s="7">
        <v>3.5</v>
      </c>
      <c r="O36" s="8">
        <v>3.6</v>
      </c>
      <c r="P36" s="7">
        <v>3.7</v>
      </c>
      <c r="Q36" s="8">
        <v>3.8</v>
      </c>
      <c r="R36" s="7">
        <v>3.9</v>
      </c>
      <c r="S36" s="8">
        <v>4</v>
      </c>
      <c r="T36" s="7">
        <v>4.0999999999999996</v>
      </c>
      <c r="U36" s="8">
        <v>4.5</v>
      </c>
      <c r="V36" s="9">
        <v>4.5</v>
      </c>
      <c r="Z36">
        <v>4.75</v>
      </c>
      <c r="AA36">
        <v>1.85</v>
      </c>
      <c r="AB36">
        <v>2.08</v>
      </c>
      <c r="AC36">
        <v>2.41</v>
      </c>
      <c r="AD36">
        <v>2.73</v>
      </c>
      <c r="AE36">
        <v>2.91</v>
      </c>
      <c r="AF36">
        <v>3.03</v>
      </c>
      <c r="AG36">
        <v>3.19</v>
      </c>
      <c r="AH36">
        <v>3.28</v>
      </c>
      <c r="AI36">
        <v>3.49</v>
      </c>
      <c r="AJ36">
        <v>3.6</v>
      </c>
      <c r="AK36">
        <v>3.67</v>
      </c>
      <c r="AL36">
        <v>3.71</v>
      </c>
      <c r="AM36">
        <v>3.81</v>
      </c>
      <c r="AN36">
        <v>3.89</v>
      </c>
      <c r="AO36">
        <v>3.99</v>
      </c>
      <c r="AP36">
        <v>4.17</v>
      </c>
      <c r="AQ36">
        <v>4.2699999999999996</v>
      </c>
      <c r="AR36">
        <v>4.4800000000000004</v>
      </c>
      <c r="AS36">
        <v>4.71</v>
      </c>
      <c r="AT36">
        <v>4.8600000000000003</v>
      </c>
      <c r="AU36">
        <v>5</v>
      </c>
    </row>
    <row r="37" spans="1:47">
      <c r="A37" s="6" t="s">
        <v>23</v>
      </c>
      <c r="B37" s="7">
        <v>1.5</v>
      </c>
      <c r="C37" s="8">
        <v>1.7</v>
      </c>
      <c r="D37" s="7">
        <v>2</v>
      </c>
      <c r="E37" s="8">
        <v>2.2000000000000002</v>
      </c>
      <c r="F37" s="7">
        <v>2.4</v>
      </c>
      <c r="G37" s="8">
        <v>2.5</v>
      </c>
      <c r="H37" s="7">
        <v>2.6</v>
      </c>
      <c r="I37" s="8">
        <v>2.7</v>
      </c>
      <c r="J37" s="7">
        <v>2.9</v>
      </c>
      <c r="K37" s="8">
        <v>3</v>
      </c>
      <c r="L37" s="7">
        <v>3.2</v>
      </c>
      <c r="M37" s="8">
        <v>3.3</v>
      </c>
      <c r="N37" s="7">
        <v>3.5</v>
      </c>
      <c r="O37" s="8">
        <v>3.6</v>
      </c>
      <c r="P37" s="7">
        <v>3.7</v>
      </c>
      <c r="Q37" s="8">
        <v>3.8</v>
      </c>
      <c r="R37" s="7">
        <v>3.9</v>
      </c>
      <c r="S37" s="8">
        <v>3.9</v>
      </c>
      <c r="T37" s="7">
        <v>4.0999999999999996</v>
      </c>
      <c r="U37" s="8">
        <v>4.5</v>
      </c>
      <c r="V37" s="9">
        <v>4.5</v>
      </c>
      <c r="Z37">
        <v>4.83</v>
      </c>
      <c r="AA37">
        <v>1.84</v>
      </c>
      <c r="AB37">
        <v>2.08</v>
      </c>
      <c r="AC37">
        <v>2.41</v>
      </c>
      <c r="AD37">
        <v>2.72</v>
      </c>
      <c r="AE37">
        <v>2.91</v>
      </c>
      <c r="AF37">
        <v>3.03</v>
      </c>
      <c r="AG37">
        <v>3.19</v>
      </c>
      <c r="AH37">
        <v>3.28</v>
      </c>
      <c r="AI37">
        <v>3.48</v>
      </c>
      <c r="AJ37">
        <v>3.59</v>
      </c>
      <c r="AK37">
        <v>3.67</v>
      </c>
      <c r="AL37">
        <v>3.71</v>
      </c>
      <c r="AM37">
        <v>3.8</v>
      </c>
      <c r="AN37">
        <v>3.89</v>
      </c>
      <c r="AO37">
        <v>3.99</v>
      </c>
      <c r="AP37">
        <v>4.16</v>
      </c>
      <c r="AQ37">
        <v>4.2699999999999996</v>
      </c>
      <c r="AR37">
        <v>4.4800000000000004</v>
      </c>
      <c r="AS37">
        <v>4.71</v>
      </c>
      <c r="AT37">
        <v>4.8600000000000003</v>
      </c>
      <c r="AU37">
        <v>5</v>
      </c>
    </row>
    <row r="38" spans="1:47" ht="17" thickBot="1">
      <c r="A38" s="10" t="s">
        <v>24</v>
      </c>
      <c r="B38" s="11">
        <v>1.5</v>
      </c>
      <c r="C38" s="12">
        <v>1.7</v>
      </c>
      <c r="D38" s="11">
        <v>1.9</v>
      </c>
      <c r="E38" s="12">
        <v>2.2000000000000002</v>
      </c>
      <c r="F38" s="11">
        <v>2.4</v>
      </c>
      <c r="G38" s="12">
        <v>2.4</v>
      </c>
      <c r="H38" s="11">
        <v>2.5</v>
      </c>
      <c r="I38" s="12">
        <v>2.6</v>
      </c>
      <c r="J38" s="11">
        <v>2.9</v>
      </c>
      <c r="K38" s="12">
        <v>3</v>
      </c>
      <c r="L38" s="11">
        <v>3.2</v>
      </c>
      <c r="M38" s="12">
        <v>3.3</v>
      </c>
      <c r="N38" s="11">
        <v>3.5</v>
      </c>
      <c r="O38" s="12">
        <v>3.6</v>
      </c>
      <c r="P38" s="11">
        <v>3.7</v>
      </c>
      <c r="Q38" s="12">
        <v>3.8</v>
      </c>
      <c r="R38" s="11">
        <v>3.9</v>
      </c>
      <c r="S38" s="12">
        <v>3.9</v>
      </c>
      <c r="T38" s="11">
        <v>4.0999999999999996</v>
      </c>
      <c r="U38" s="12">
        <v>4.5</v>
      </c>
      <c r="V38" s="13">
        <v>4.5</v>
      </c>
      <c r="Z38">
        <v>4.92</v>
      </c>
      <c r="AA38">
        <v>1.84</v>
      </c>
      <c r="AB38">
        <v>2.0699999999999998</v>
      </c>
      <c r="AC38">
        <v>2.4</v>
      </c>
      <c r="AD38">
        <v>2.72</v>
      </c>
      <c r="AE38">
        <v>2.9</v>
      </c>
      <c r="AF38">
        <v>3.02</v>
      </c>
      <c r="AG38">
        <v>3.18</v>
      </c>
      <c r="AH38">
        <v>3.27</v>
      </c>
      <c r="AI38">
        <v>3.47</v>
      </c>
      <c r="AJ38">
        <v>3.59</v>
      </c>
      <c r="AK38">
        <v>3.67</v>
      </c>
      <c r="AL38">
        <v>3.7</v>
      </c>
      <c r="AM38">
        <v>3.8</v>
      </c>
      <c r="AN38">
        <v>3.89</v>
      </c>
      <c r="AO38">
        <v>3.98</v>
      </c>
      <c r="AP38">
        <v>4.16</v>
      </c>
      <c r="AQ38">
        <v>4.26</v>
      </c>
      <c r="AR38">
        <v>4.4800000000000004</v>
      </c>
      <c r="AS38">
        <v>4.7</v>
      </c>
      <c r="AT38">
        <v>4.8499999999999996</v>
      </c>
      <c r="AU38">
        <v>5</v>
      </c>
    </row>
    <row r="39" spans="1:47">
      <c r="A39" s="6" t="s">
        <v>33</v>
      </c>
      <c r="B39" s="7">
        <v>1.5</v>
      </c>
      <c r="C39" s="8">
        <v>1.7</v>
      </c>
      <c r="D39" s="7">
        <v>1.9</v>
      </c>
      <c r="E39" s="8">
        <v>2.2000000000000002</v>
      </c>
      <c r="F39" s="7">
        <v>2.2999999999999998</v>
      </c>
      <c r="G39" s="8">
        <v>2.4</v>
      </c>
      <c r="H39" s="7">
        <v>2.5</v>
      </c>
      <c r="I39" s="8">
        <v>2.6</v>
      </c>
      <c r="J39" s="7">
        <v>2.8</v>
      </c>
      <c r="K39" s="8">
        <v>2.9</v>
      </c>
      <c r="L39" s="7">
        <v>3.1</v>
      </c>
      <c r="M39" s="8">
        <v>3.2</v>
      </c>
      <c r="N39" s="7">
        <v>3.5</v>
      </c>
      <c r="O39" s="8">
        <v>3.6</v>
      </c>
      <c r="P39" s="7">
        <v>3.7</v>
      </c>
      <c r="Q39" s="8">
        <v>3.8</v>
      </c>
      <c r="R39" s="7">
        <v>3.9</v>
      </c>
      <c r="S39" s="8">
        <v>3.9</v>
      </c>
      <c r="T39" s="7">
        <v>4.0999999999999996</v>
      </c>
      <c r="U39" s="8">
        <v>4.4000000000000004</v>
      </c>
      <c r="V39" s="9">
        <v>4.5</v>
      </c>
      <c r="Z39">
        <v>5</v>
      </c>
      <c r="AA39">
        <v>1.83</v>
      </c>
      <c r="AB39">
        <v>2.0699999999999998</v>
      </c>
      <c r="AC39">
        <v>2.4</v>
      </c>
      <c r="AD39">
        <v>2.71</v>
      </c>
      <c r="AE39">
        <v>2.89</v>
      </c>
      <c r="AF39">
        <v>3.01</v>
      </c>
      <c r="AG39">
        <v>3.17</v>
      </c>
      <c r="AH39">
        <v>3.26</v>
      </c>
      <c r="AI39">
        <v>3.47</v>
      </c>
      <c r="AJ39">
        <v>3.58</v>
      </c>
      <c r="AK39">
        <v>3.66</v>
      </c>
      <c r="AL39">
        <v>3.7</v>
      </c>
      <c r="AM39">
        <v>3.79</v>
      </c>
      <c r="AN39">
        <v>3.88</v>
      </c>
      <c r="AO39">
        <v>3.98</v>
      </c>
      <c r="AP39">
        <v>4.16</v>
      </c>
      <c r="AQ39">
        <v>4.26</v>
      </c>
      <c r="AR39">
        <v>4.47</v>
      </c>
      <c r="AS39">
        <v>4.6900000000000004</v>
      </c>
      <c r="AT39">
        <v>4.8499999999999996</v>
      </c>
      <c r="AU39">
        <v>5</v>
      </c>
    </row>
    <row r="40" spans="1:47">
      <c r="A40" s="6" t="s">
        <v>22</v>
      </c>
      <c r="B40" s="7">
        <v>1.4</v>
      </c>
      <c r="C40" s="8">
        <v>1.6</v>
      </c>
      <c r="D40" s="7">
        <v>1.9</v>
      </c>
      <c r="E40" s="8">
        <v>2.1</v>
      </c>
      <c r="F40" s="7">
        <v>2.2999999999999998</v>
      </c>
      <c r="G40" s="8">
        <v>2.4</v>
      </c>
      <c r="H40" s="7">
        <v>2.5</v>
      </c>
      <c r="I40" s="8">
        <v>2.6</v>
      </c>
      <c r="J40" s="7">
        <v>2.8</v>
      </c>
      <c r="K40" s="8">
        <v>2.9</v>
      </c>
      <c r="L40" s="7">
        <v>3.1</v>
      </c>
      <c r="M40" s="8">
        <v>3.2</v>
      </c>
      <c r="N40" s="7">
        <v>3.5</v>
      </c>
      <c r="O40" s="8">
        <v>3.6</v>
      </c>
      <c r="P40" s="7">
        <v>3.7</v>
      </c>
      <c r="Q40" s="8">
        <v>3.8</v>
      </c>
      <c r="R40" s="7">
        <v>3.8</v>
      </c>
      <c r="S40" s="8">
        <v>3.9</v>
      </c>
      <c r="T40" s="7">
        <v>4</v>
      </c>
      <c r="U40" s="8">
        <v>4.4000000000000004</v>
      </c>
      <c r="V40" s="9">
        <v>4.4000000000000004</v>
      </c>
      <c r="Z40">
        <v>5.08</v>
      </c>
      <c r="AA40">
        <v>1.82</v>
      </c>
      <c r="AB40">
        <v>2.06</v>
      </c>
      <c r="AC40">
        <v>2.4</v>
      </c>
      <c r="AD40">
        <v>2.7</v>
      </c>
      <c r="AE40">
        <v>2.89</v>
      </c>
      <c r="AF40">
        <v>3</v>
      </c>
      <c r="AG40">
        <v>3.16</v>
      </c>
      <c r="AH40">
        <v>3.25</v>
      </c>
      <c r="AI40">
        <v>3.46</v>
      </c>
      <c r="AJ40">
        <v>3.58</v>
      </c>
      <c r="AK40">
        <v>3.66</v>
      </c>
      <c r="AL40">
        <v>3.69</v>
      </c>
      <c r="AM40">
        <v>3.79</v>
      </c>
      <c r="AN40">
        <v>3.88</v>
      </c>
      <c r="AO40">
        <v>3.97</v>
      </c>
      <c r="AP40">
        <v>4.1500000000000004</v>
      </c>
      <c r="AQ40">
        <v>4.26</v>
      </c>
      <c r="AR40">
        <v>4.47</v>
      </c>
      <c r="AS40">
        <v>4.6900000000000004</v>
      </c>
      <c r="AT40">
        <v>4.8499999999999996</v>
      </c>
      <c r="AU40">
        <v>5</v>
      </c>
    </row>
    <row r="41" spans="1:47">
      <c r="A41" s="6" t="s">
        <v>23</v>
      </c>
      <c r="B41" s="7">
        <v>1.4</v>
      </c>
      <c r="C41" s="8">
        <v>1.6</v>
      </c>
      <c r="D41" s="7">
        <v>1.8</v>
      </c>
      <c r="E41" s="8">
        <v>2.1</v>
      </c>
      <c r="F41" s="7">
        <v>2.2999999999999998</v>
      </c>
      <c r="G41" s="8">
        <v>2.2999999999999998</v>
      </c>
      <c r="H41" s="7">
        <v>2.4</v>
      </c>
      <c r="I41" s="8">
        <v>2.5</v>
      </c>
      <c r="J41" s="7">
        <v>2.7</v>
      </c>
      <c r="K41" s="8">
        <v>2.8</v>
      </c>
      <c r="L41" s="7">
        <v>3.1</v>
      </c>
      <c r="M41" s="8">
        <v>3.2</v>
      </c>
      <c r="N41" s="7">
        <v>3.5</v>
      </c>
      <c r="O41" s="8">
        <v>3.5</v>
      </c>
      <c r="P41" s="7">
        <v>3.6</v>
      </c>
      <c r="Q41" s="8">
        <v>3.7</v>
      </c>
      <c r="R41" s="7">
        <v>3.8</v>
      </c>
      <c r="S41" s="8">
        <v>3.8</v>
      </c>
      <c r="T41" s="7">
        <v>4</v>
      </c>
      <c r="U41" s="8">
        <v>4.4000000000000004</v>
      </c>
      <c r="V41" s="9">
        <v>4.4000000000000004</v>
      </c>
      <c r="Z41">
        <v>5.17</v>
      </c>
      <c r="AA41">
        <v>1.82</v>
      </c>
      <c r="AB41">
        <v>2.06</v>
      </c>
      <c r="AC41">
        <v>2.39</v>
      </c>
      <c r="AD41">
        <v>2.69</v>
      </c>
      <c r="AE41">
        <v>2.88</v>
      </c>
      <c r="AF41">
        <v>2.99</v>
      </c>
      <c r="AG41">
        <v>3.15</v>
      </c>
      <c r="AH41">
        <v>3.25</v>
      </c>
      <c r="AI41">
        <v>3.45</v>
      </c>
      <c r="AJ41">
        <v>3.57</v>
      </c>
      <c r="AK41">
        <v>3.65</v>
      </c>
      <c r="AL41">
        <v>3.69</v>
      </c>
      <c r="AM41">
        <v>3.78</v>
      </c>
      <c r="AN41">
        <v>3.87</v>
      </c>
      <c r="AO41">
        <v>3.97</v>
      </c>
      <c r="AP41">
        <v>4.1500000000000004</v>
      </c>
      <c r="AQ41">
        <v>4.25</v>
      </c>
      <c r="AR41">
        <v>4.46</v>
      </c>
      <c r="AS41">
        <v>4.68</v>
      </c>
      <c r="AT41">
        <v>4.8499999999999996</v>
      </c>
      <c r="AU41">
        <v>5</v>
      </c>
    </row>
    <row r="42" spans="1:47" ht="17" thickBot="1">
      <c r="A42" s="10" t="s">
        <v>24</v>
      </c>
      <c r="B42" s="11">
        <v>1.4</v>
      </c>
      <c r="C42" s="12">
        <v>1.6</v>
      </c>
      <c r="D42" s="11">
        <v>1.8</v>
      </c>
      <c r="E42" s="12">
        <v>2.1</v>
      </c>
      <c r="F42" s="11">
        <v>2.2000000000000002</v>
      </c>
      <c r="G42" s="12">
        <v>2.2999999999999998</v>
      </c>
      <c r="H42" s="11">
        <v>2.4</v>
      </c>
      <c r="I42" s="12">
        <v>2.5</v>
      </c>
      <c r="J42" s="11">
        <v>2.7</v>
      </c>
      <c r="K42" s="12">
        <v>2.8</v>
      </c>
      <c r="L42" s="11">
        <v>3</v>
      </c>
      <c r="M42" s="12">
        <v>3.1</v>
      </c>
      <c r="N42" s="11">
        <v>3.4</v>
      </c>
      <c r="O42" s="12">
        <v>3.5</v>
      </c>
      <c r="P42" s="11">
        <v>3.6</v>
      </c>
      <c r="Q42" s="12">
        <v>3.7</v>
      </c>
      <c r="R42" s="11">
        <v>3.8</v>
      </c>
      <c r="S42" s="12">
        <v>3.8</v>
      </c>
      <c r="T42" s="11">
        <v>4</v>
      </c>
      <c r="U42" s="12">
        <v>4.4000000000000004</v>
      </c>
      <c r="V42" s="13">
        <v>4.4000000000000004</v>
      </c>
      <c r="Z42">
        <v>5.25</v>
      </c>
      <c r="AA42">
        <v>1.81</v>
      </c>
      <c r="AB42">
        <v>2.06</v>
      </c>
      <c r="AC42">
        <v>2.39</v>
      </c>
      <c r="AD42">
        <v>2.68</v>
      </c>
      <c r="AE42">
        <v>2.87</v>
      </c>
      <c r="AF42">
        <v>2.99</v>
      </c>
      <c r="AG42">
        <v>3.15</v>
      </c>
      <c r="AH42">
        <v>3.24</v>
      </c>
      <c r="AI42">
        <v>3.45</v>
      </c>
      <c r="AJ42">
        <v>3.56</v>
      </c>
      <c r="AK42">
        <v>3.65</v>
      </c>
      <c r="AL42">
        <v>3.69</v>
      </c>
      <c r="AM42">
        <v>3.78</v>
      </c>
      <c r="AN42">
        <v>3.87</v>
      </c>
      <c r="AO42">
        <v>3.96</v>
      </c>
      <c r="AP42">
        <v>4.1399999999999997</v>
      </c>
      <c r="AQ42">
        <v>4.25</v>
      </c>
      <c r="AR42">
        <v>4.46</v>
      </c>
      <c r="AS42">
        <v>4.67</v>
      </c>
      <c r="AT42">
        <v>4.8499999999999996</v>
      </c>
      <c r="AU42">
        <v>5</v>
      </c>
    </row>
    <row r="43" spans="1:47" ht="17" thickBot="1">
      <c r="A43" s="10" t="s">
        <v>34</v>
      </c>
      <c r="B43" s="11">
        <v>1.4</v>
      </c>
      <c r="C43" s="12">
        <v>1.5</v>
      </c>
      <c r="D43" s="11">
        <v>1.7</v>
      </c>
      <c r="E43" s="12">
        <v>2</v>
      </c>
      <c r="F43" s="11">
        <v>2.2000000000000002</v>
      </c>
      <c r="G43" s="12">
        <v>2.2000000000000002</v>
      </c>
      <c r="H43" s="11">
        <v>2.2999999999999998</v>
      </c>
      <c r="I43" s="12">
        <v>2.4</v>
      </c>
      <c r="J43" s="11">
        <v>2.7</v>
      </c>
      <c r="K43" s="12">
        <v>2.7</v>
      </c>
      <c r="L43" s="11">
        <v>3</v>
      </c>
      <c r="M43" s="12">
        <v>3.1</v>
      </c>
      <c r="N43" s="11">
        <v>3.4</v>
      </c>
      <c r="O43" s="12">
        <v>3.5</v>
      </c>
      <c r="P43" s="11">
        <v>3.6</v>
      </c>
      <c r="Q43" s="12">
        <v>3.7</v>
      </c>
      <c r="R43" s="11">
        <v>3.8</v>
      </c>
      <c r="S43" s="12">
        <v>3.8</v>
      </c>
      <c r="T43" s="11">
        <v>4</v>
      </c>
      <c r="U43" s="12">
        <v>4.4000000000000004</v>
      </c>
      <c r="V43" s="13">
        <v>4.4000000000000004</v>
      </c>
      <c r="Z43">
        <v>5.33</v>
      </c>
      <c r="AA43">
        <v>1.81</v>
      </c>
      <c r="AB43">
        <v>2.0499999999999998</v>
      </c>
      <c r="AC43">
        <v>2.38</v>
      </c>
      <c r="AD43">
        <v>2.68</v>
      </c>
      <c r="AE43">
        <v>2.86</v>
      </c>
      <c r="AF43">
        <v>2.98</v>
      </c>
      <c r="AG43">
        <v>3.14</v>
      </c>
      <c r="AH43">
        <v>3.23</v>
      </c>
      <c r="AI43">
        <v>3.44</v>
      </c>
      <c r="AJ43">
        <v>3.56</v>
      </c>
      <c r="AK43">
        <v>3.64</v>
      </c>
      <c r="AL43">
        <v>3.68</v>
      </c>
      <c r="AM43">
        <v>3.77</v>
      </c>
      <c r="AN43">
        <v>3.87</v>
      </c>
      <c r="AO43">
        <v>3.96</v>
      </c>
      <c r="AP43">
        <v>4.1399999999999997</v>
      </c>
      <c r="AQ43">
        <v>4.24</v>
      </c>
      <c r="AR43">
        <v>4.45</v>
      </c>
      <c r="AS43">
        <v>4.67</v>
      </c>
      <c r="AT43">
        <v>4.8499999999999996</v>
      </c>
      <c r="AU43">
        <v>5</v>
      </c>
    </row>
    <row r="44" spans="1:47">
      <c r="Z44">
        <v>5.42</v>
      </c>
      <c r="AA44">
        <v>1.8</v>
      </c>
      <c r="AB44">
        <v>2.0499999999999998</v>
      </c>
      <c r="AC44">
        <v>2.38</v>
      </c>
      <c r="AD44">
        <v>2.67</v>
      </c>
      <c r="AE44">
        <v>2.86</v>
      </c>
      <c r="AF44">
        <v>2.97</v>
      </c>
      <c r="AG44">
        <v>3.13</v>
      </c>
      <c r="AH44">
        <v>3.22</v>
      </c>
      <c r="AI44">
        <v>3.43</v>
      </c>
      <c r="AJ44">
        <v>3.55</v>
      </c>
      <c r="AK44">
        <v>3.64</v>
      </c>
      <c r="AL44">
        <v>3.68</v>
      </c>
      <c r="AM44">
        <v>3.77</v>
      </c>
      <c r="AN44">
        <v>3.86</v>
      </c>
      <c r="AO44">
        <v>3.95</v>
      </c>
      <c r="AP44">
        <v>4.13</v>
      </c>
      <c r="AQ44">
        <v>4.24</v>
      </c>
      <c r="AR44">
        <v>4.45</v>
      </c>
      <c r="AS44">
        <v>4.66</v>
      </c>
      <c r="AT44">
        <v>4.84</v>
      </c>
      <c r="AU44">
        <v>5</v>
      </c>
    </row>
    <row r="45" spans="1:47">
      <c r="Z45">
        <v>5.5</v>
      </c>
      <c r="AA45">
        <v>1.8</v>
      </c>
      <c r="AB45">
        <v>2.04</v>
      </c>
      <c r="AC45">
        <v>2.37</v>
      </c>
      <c r="AD45">
        <v>2.66</v>
      </c>
      <c r="AE45">
        <v>2.85</v>
      </c>
      <c r="AF45">
        <v>2.96</v>
      </c>
      <c r="AG45">
        <v>3.12</v>
      </c>
      <c r="AH45">
        <v>3.21</v>
      </c>
      <c r="AI45">
        <v>3.43</v>
      </c>
      <c r="AJ45">
        <v>3.55</v>
      </c>
      <c r="AK45">
        <v>3.63</v>
      </c>
      <c r="AL45">
        <v>3.67</v>
      </c>
      <c r="AM45">
        <v>3.76</v>
      </c>
      <c r="AN45">
        <v>3.86</v>
      </c>
      <c r="AO45">
        <v>3.95</v>
      </c>
      <c r="AP45">
        <v>4.13</v>
      </c>
      <c r="AQ45">
        <v>4.24</v>
      </c>
      <c r="AR45">
        <v>4.4400000000000004</v>
      </c>
      <c r="AS45">
        <v>4.6500000000000004</v>
      </c>
      <c r="AT45">
        <v>4.84</v>
      </c>
      <c r="AU45">
        <v>4.99</v>
      </c>
    </row>
    <row r="46" spans="1:47">
      <c r="Z46">
        <v>5.58</v>
      </c>
      <c r="AA46">
        <v>1.79</v>
      </c>
      <c r="AB46">
        <v>2.04</v>
      </c>
      <c r="AC46">
        <v>2.37</v>
      </c>
      <c r="AD46">
        <v>2.65</v>
      </c>
      <c r="AE46">
        <v>2.84</v>
      </c>
      <c r="AF46">
        <v>2.95</v>
      </c>
      <c r="AG46">
        <v>3.11</v>
      </c>
      <c r="AH46">
        <v>3.21</v>
      </c>
      <c r="AI46">
        <v>3.42</v>
      </c>
      <c r="AJ46">
        <v>3.54</v>
      </c>
      <c r="AK46">
        <v>3.63</v>
      </c>
      <c r="AL46">
        <v>3.67</v>
      </c>
      <c r="AM46">
        <v>3.76</v>
      </c>
      <c r="AN46">
        <v>3.85</v>
      </c>
      <c r="AO46">
        <v>3.95</v>
      </c>
      <c r="AP46">
        <v>4.12</v>
      </c>
      <c r="AQ46">
        <v>4.2300000000000004</v>
      </c>
      <c r="AR46">
        <v>4.4400000000000004</v>
      </c>
      <c r="AS46">
        <v>4.6399999999999997</v>
      </c>
      <c r="AT46">
        <v>4.84</v>
      </c>
      <c r="AU46">
        <v>4.99</v>
      </c>
    </row>
    <row r="47" spans="1:47">
      <c r="Z47">
        <v>5.67</v>
      </c>
      <c r="AA47">
        <v>1.78</v>
      </c>
      <c r="AB47">
        <v>2.0299999999999998</v>
      </c>
      <c r="AC47">
        <v>2.36</v>
      </c>
      <c r="AD47">
        <v>2.64</v>
      </c>
      <c r="AE47">
        <v>2.83</v>
      </c>
      <c r="AF47">
        <v>2.94</v>
      </c>
      <c r="AG47">
        <v>3.11</v>
      </c>
      <c r="AH47">
        <v>3.2</v>
      </c>
      <c r="AI47">
        <v>3.41</v>
      </c>
      <c r="AJ47">
        <v>3.53</v>
      </c>
      <c r="AK47">
        <v>3.62</v>
      </c>
      <c r="AL47">
        <v>3.66</v>
      </c>
      <c r="AM47">
        <v>3.75</v>
      </c>
      <c r="AN47">
        <v>3.85</v>
      </c>
      <c r="AO47">
        <v>3.94</v>
      </c>
      <c r="AP47">
        <v>4.12</v>
      </c>
      <c r="AQ47">
        <v>4.2300000000000004</v>
      </c>
      <c r="AR47">
        <v>4.43</v>
      </c>
      <c r="AS47">
        <v>4.63</v>
      </c>
      <c r="AT47">
        <v>4.83</v>
      </c>
      <c r="AU47">
        <v>4.9800000000000004</v>
      </c>
    </row>
    <row r="48" spans="1:47">
      <c r="Z48">
        <v>5.75</v>
      </c>
      <c r="AA48">
        <v>1.78</v>
      </c>
      <c r="AB48">
        <v>2.0299999999999998</v>
      </c>
      <c r="AC48">
        <v>2.36</v>
      </c>
      <c r="AD48">
        <v>2.64</v>
      </c>
      <c r="AE48">
        <v>2.83</v>
      </c>
      <c r="AF48">
        <v>2.94</v>
      </c>
      <c r="AG48">
        <v>3.1</v>
      </c>
      <c r="AH48">
        <v>3.19</v>
      </c>
      <c r="AI48">
        <v>3.4</v>
      </c>
      <c r="AJ48">
        <v>3.52</v>
      </c>
      <c r="AK48">
        <v>3.62</v>
      </c>
      <c r="AL48">
        <v>3.66</v>
      </c>
      <c r="AM48">
        <v>3.75</v>
      </c>
      <c r="AN48">
        <v>3.85</v>
      </c>
      <c r="AO48">
        <v>3.94</v>
      </c>
      <c r="AP48">
        <v>4.1100000000000003</v>
      </c>
      <c r="AQ48">
        <v>4.22</v>
      </c>
      <c r="AR48">
        <v>4.43</v>
      </c>
      <c r="AS48">
        <v>4.62</v>
      </c>
      <c r="AT48">
        <v>4.83</v>
      </c>
      <c r="AU48">
        <v>4.9800000000000004</v>
      </c>
    </row>
    <row r="49" spans="26:47">
      <c r="Z49">
        <v>5.83</v>
      </c>
      <c r="AA49">
        <v>1.77</v>
      </c>
      <c r="AB49">
        <v>2.02</v>
      </c>
      <c r="AC49">
        <v>2.35</v>
      </c>
      <c r="AD49">
        <v>2.63</v>
      </c>
      <c r="AE49">
        <v>2.82</v>
      </c>
      <c r="AF49">
        <v>2.93</v>
      </c>
      <c r="AG49">
        <v>3.09</v>
      </c>
      <c r="AH49">
        <v>3.18</v>
      </c>
      <c r="AI49">
        <v>3.4</v>
      </c>
      <c r="AJ49">
        <v>3.52</v>
      </c>
      <c r="AK49">
        <v>3.61</v>
      </c>
      <c r="AL49">
        <v>3.65</v>
      </c>
      <c r="AM49">
        <v>3.75</v>
      </c>
      <c r="AN49">
        <v>3.84</v>
      </c>
      <c r="AO49">
        <v>3.93</v>
      </c>
      <c r="AP49">
        <v>4.1100000000000003</v>
      </c>
      <c r="AQ49">
        <v>4.22</v>
      </c>
      <c r="AR49">
        <v>4.42</v>
      </c>
      <c r="AS49">
        <v>4.62</v>
      </c>
      <c r="AT49">
        <v>4.83</v>
      </c>
      <c r="AU49">
        <v>4.9800000000000004</v>
      </c>
    </row>
    <row r="50" spans="26:47">
      <c r="Z50">
        <v>5.92</v>
      </c>
      <c r="AA50">
        <v>1.77</v>
      </c>
      <c r="AB50">
        <v>2.02</v>
      </c>
      <c r="AC50">
        <v>2.35</v>
      </c>
      <c r="AD50">
        <v>2.62</v>
      </c>
      <c r="AE50">
        <v>2.81</v>
      </c>
      <c r="AF50">
        <v>2.92</v>
      </c>
      <c r="AG50">
        <v>3.08</v>
      </c>
      <c r="AH50">
        <v>3.17</v>
      </c>
      <c r="AI50">
        <v>3.39</v>
      </c>
      <c r="AJ50">
        <v>3.51</v>
      </c>
      <c r="AK50">
        <v>3.61</v>
      </c>
      <c r="AL50">
        <v>3.65</v>
      </c>
      <c r="AM50">
        <v>3.74</v>
      </c>
      <c r="AN50">
        <v>3.84</v>
      </c>
      <c r="AO50">
        <v>3.93</v>
      </c>
      <c r="AP50">
        <v>4.0999999999999996</v>
      </c>
      <c r="AQ50">
        <v>4.22</v>
      </c>
      <c r="AR50">
        <v>4.42</v>
      </c>
      <c r="AS50">
        <v>4.6100000000000003</v>
      </c>
      <c r="AT50">
        <v>4.82</v>
      </c>
      <c r="AU50">
        <v>4.97</v>
      </c>
    </row>
    <row r="51" spans="26:47">
      <c r="Z51">
        <v>6</v>
      </c>
      <c r="AA51">
        <v>1.76</v>
      </c>
      <c r="AB51">
        <v>2.0099999999999998</v>
      </c>
      <c r="AC51">
        <v>2.34</v>
      </c>
      <c r="AD51">
        <v>2.61</v>
      </c>
      <c r="AE51">
        <v>2.8</v>
      </c>
      <c r="AF51">
        <v>2.91</v>
      </c>
      <c r="AG51">
        <v>3.07</v>
      </c>
      <c r="AH51">
        <v>3.16</v>
      </c>
      <c r="AI51">
        <v>3.38</v>
      </c>
      <c r="AJ51">
        <v>3.5</v>
      </c>
      <c r="AK51">
        <v>3.6</v>
      </c>
      <c r="AL51">
        <v>3.64</v>
      </c>
      <c r="AM51">
        <v>3.74</v>
      </c>
      <c r="AN51">
        <v>3.83</v>
      </c>
      <c r="AO51">
        <v>3.92</v>
      </c>
      <c r="AP51">
        <v>4.0999999999999996</v>
      </c>
      <c r="AQ51">
        <v>4.21</v>
      </c>
      <c r="AR51">
        <v>4.41</v>
      </c>
      <c r="AS51">
        <v>4.5999999999999996</v>
      </c>
      <c r="AT51">
        <v>4.82</v>
      </c>
      <c r="AU51">
        <v>4.97</v>
      </c>
    </row>
    <row r="52" spans="26:47">
      <c r="Z52">
        <v>6.08</v>
      </c>
      <c r="AA52">
        <v>1.76</v>
      </c>
      <c r="AB52">
        <v>2.0099999999999998</v>
      </c>
      <c r="AC52">
        <v>2.34</v>
      </c>
      <c r="AD52">
        <v>2.6</v>
      </c>
      <c r="AE52">
        <v>2.8</v>
      </c>
      <c r="AF52">
        <v>2.9</v>
      </c>
      <c r="AG52">
        <v>3.06</v>
      </c>
      <c r="AH52">
        <v>3.16</v>
      </c>
      <c r="AI52">
        <v>3.37</v>
      </c>
      <c r="AJ52">
        <v>3.5</v>
      </c>
      <c r="AK52">
        <v>3.59</v>
      </c>
      <c r="AL52">
        <v>3.64</v>
      </c>
      <c r="AM52">
        <v>3.73</v>
      </c>
      <c r="AN52">
        <v>3.83</v>
      </c>
      <c r="AO52">
        <v>3.92</v>
      </c>
      <c r="AP52">
        <v>4.09</v>
      </c>
      <c r="AQ52">
        <v>4.21</v>
      </c>
      <c r="AR52">
        <v>4.4000000000000004</v>
      </c>
      <c r="AS52">
        <v>4.59</v>
      </c>
      <c r="AT52">
        <v>4.82</v>
      </c>
      <c r="AU52">
        <v>4.96</v>
      </c>
    </row>
    <row r="53" spans="26:47">
      <c r="Z53">
        <v>6.17</v>
      </c>
      <c r="AA53">
        <v>1.75</v>
      </c>
      <c r="AB53">
        <v>2</v>
      </c>
      <c r="AC53">
        <v>2.33</v>
      </c>
      <c r="AD53">
        <v>2.59</v>
      </c>
      <c r="AE53">
        <v>2.79</v>
      </c>
      <c r="AF53">
        <v>2.89</v>
      </c>
      <c r="AG53">
        <v>3.05</v>
      </c>
      <c r="AH53">
        <v>3.15</v>
      </c>
      <c r="AI53">
        <v>3.37</v>
      </c>
      <c r="AJ53">
        <v>3.49</v>
      </c>
      <c r="AK53">
        <v>3.59</v>
      </c>
      <c r="AL53">
        <v>3.63</v>
      </c>
      <c r="AM53">
        <v>3.73</v>
      </c>
      <c r="AN53">
        <v>3.82</v>
      </c>
      <c r="AO53">
        <v>3.91</v>
      </c>
      <c r="AP53">
        <v>4.09</v>
      </c>
      <c r="AQ53">
        <v>4.2</v>
      </c>
      <c r="AR53">
        <v>4.4000000000000004</v>
      </c>
      <c r="AS53">
        <v>4.58</v>
      </c>
      <c r="AT53">
        <v>4.8099999999999996</v>
      </c>
      <c r="AU53">
        <v>4.96</v>
      </c>
    </row>
    <row r="54" spans="26:47">
      <c r="Z54">
        <v>6.25</v>
      </c>
      <c r="AA54">
        <v>1.74</v>
      </c>
      <c r="AB54">
        <v>2</v>
      </c>
      <c r="AC54">
        <v>2.3199999999999998</v>
      </c>
      <c r="AD54">
        <v>2.59</v>
      </c>
      <c r="AE54">
        <v>2.78</v>
      </c>
      <c r="AF54">
        <v>2.89</v>
      </c>
      <c r="AG54">
        <v>3.05</v>
      </c>
      <c r="AH54">
        <v>3.14</v>
      </c>
      <c r="AI54">
        <v>3.36</v>
      </c>
      <c r="AJ54">
        <v>3.48</v>
      </c>
      <c r="AK54">
        <v>3.58</v>
      </c>
      <c r="AL54">
        <v>3.63</v>
      </c>
      <c r="AM54">
        <v>3.72</v>
      </c>
      <c r="AN54">
        <v>3.82</v>
      </c>
      <c r="AO54">
        <v>3.91</v>
      </c>
      <c r="AP54">
        <v>4.08</v>
      </c>
      <c r="AQ54">
        <v>4.2</v>
      </c>
      <c r="AR54">
        <v>4.3899999999999997</v>
      </c>
      <c r="AS54">
        <v>4.57</v>
      </c>
      <c r="AT54">
        <v>4.8099999999999996</v>
      </c>
      <c r="AU54">
        <v>4.95</v>
      </c>
    </row>
    <row r="55" spans="26:47">
      <c r="Z55">
        <v>6.33</v>
      </c>
      <c r="AA55">
        <v>1.74</v>
      </c>
      <c r="AB55">
        <v>1.99</v>
      </c>
      <c r="AC55">
        <v>2.3199999999999998</v>
      </c>
      <c r="AD55">
        <v>2.58</v>
      </c>
      <c r="AE55">
        <v>2.77</v>
      </c>
      <c r="AF55">
        <v>2.88</v>
      </c>
      <c r="AG55">
        <v>3.04</v>
      </c>
      <c r="AH55">
        <v>3.13</v>
      </c>
      <c r="AI55">
        <v>3.35</v>
      </c>
      <c r="AJ55">
        <v>3.47</v>
      </c>
      <c r="AK55">
        <v>3.58</v>
      </c>
      <c r="AL55">
        <v>3.62</v>
      </c>
      <c r="AM55">
        <v>3.72</v>
      </c>
      <c r="AN55">
        <v>3.82</v>
      </c>
      <c r="AO55">
        <v>3.9</v>
      </c>
      <c r="AP55">
        <v>4.08</v>
      </c>
      <c r="AQ55">
        <v>4.1900000000000004</v>
      </c>
      <c r="AR55">
        <v>4.38</v>
      </c>
      <c r="AS55">
        <v>4.55</v>
      </c>
      <c r="AT55">
        <v>4.8</v>
      </c>
      <c r="AU55">
        <v>4.9400000000000004</v>
      </c>
    </row>
    <row r="56" spans="26:47">
      <c r="Z56">
        <v>6.42</v>
      </c>
      <c r="AA56">
        <v>1.73</v>
      </c>
      <c r="AB56">
        <v>1.99</v>
      </c>
      <c r="AC56">
        <v>2.31</v>
      </c>
      <c r="AD56">
        <v>2.57</v>
      </c>
      <c r="AE56">
        <v>2.77</v>
      </c>
      <c r="AF56">
        <v>2.87</v>
      </c>
      <c r="AG56">
        <v>3.03</v>
      </c>
      <c r="AH56">
        <v>3.12</v>
      </c>
      <c r="AI56">
        <v>3.34</v>
      </c>
      <c r="AJ56">
        <v>3.47</v>
      </c>
      <c r="AK56">
        <v>3.57</v>
      </c>
      <c r="AL56">
        <v>3.62</v>
      </c>
      <c r="AM56">
        <v>3.71</v>
      </c>
      <c r="AN56">
        <v>3.81</v>
      </c>
      <c r="AO56">
        <v>3.9</v>
      </c>
      <c r="AP56">
        <v>4.07</v>
      </c>
      <c r="AQ56">
        <v>4.1900000000000004</v>
      </c>
      <c r="AR56">
        <v>4.38</v>
      </c>
      <c r="AS56">
        <v>4.54</v>
      </c>
      <c r="AT56">
        <v>4.8</v>
      </c>
      <c r="AU56">
        <v>4.9400000000000004</v>
      </c>
    </row>
    <row r="57" spans="26:47">
      <c r="Z57">
        <v>6.5</v>
      </c>
      <c r="AA57">
        <v>1.73</v>
      </c>
      <c r="AB57">
        <v>1.98</v>
      </c>
      <c r="AC57">
        <v>2.31</v>
      </c>
      <c r="AD57">
        <v>2.56</v>
      </c>
      <c r="AE57">
        <v>2.76</v>
      </c>
      <c r="AF57">
        <v>2.86</v>
      </c>
      <c r="AG57">
        <v>3.02</v>
      </c>
      <c r="AH57">
        <v>3.11</v>
      </c>
      <c r="AI57">
        <v>3.33</v>
      </c>
      <c r="AJ57">
        <v>3.46</v>
      </c>
      <c r="AK57">
        <v>3.56</v>
      </c>
      <c r="AL57">
        <v>3.61</v>
      </c>
      <c r="AM57">
        <v>3.71</v>
      </c>
      <c r="AN57">
        <v>3.81</v>
      </c>
      <c r="AO57">
        <v>3.89</v>
      </c>
      <c r="AP57">
        <v>4.07</v>
      </c>
      <c r="AQ57">
        <v>4.18</v>
      </c>
      <c r="AR57">
        <v>4.37</v>
      </c>
      <c r="AS57">
        <v>4.53</v>
      </c>
      <c r="AT57">
        <v>4.79</v>
      </c>
      <c r="AU57">
        <v>4.93</v>
      </c>
    </row>
    <row r="58" spans="26:47">
      <c r="Z58">
        <v>6.58</v>
      </c>
      <c r="AA58">
        <v>1.72</v>
      </c>
      <c r="AB58">
        <v>1.98</v>
      </c>
      <c r="AC58">
        <v>2.2999999999999998</v>
      </c>
      <c r="AD58">
        <v>2.5499999999999998</v>
      </c>
      <c r="AE58">
        <v>2.75</v>
      </c>
      <c r="AF58">
        <v>2.85</v>
      </c>
      <c r="AG58">
        <v>3.01</v>
      </c>
      <c r="AH58">
        <v>3.1</v>
      </c>
      <c r="AI58">
        <v>3.33</v>
      </c>
      <c r="AJ58">
        <v>3.45</v>
      </c>
      <c r="AK58">
        <v>3.56</v>
      </c>
      <c r="AL58">
        <v>3.61</v>
      </c>
      <c r="AM58">
        <v>3.7</v>
      </c>
      <c r="AN58">
        <v>3.8</v>
      </c>
      <c r="AO58">
        <v>3.89</v>
      </c>
      <c r="AP58">
        <v>4.0599999999999996</v>
      </c>
      <c r="AQ58">
        <v>4.18</v>
      </c>
      <c r="AR58">
        <v>4.3600000000000003</v>
      </c>
      <c r="AS58">
        <v>4.5199999999999996</v>
      </c>
      <c r="AT58">
        <v>4.79</v>
      </c>
      <c r="AU58">
        <v>4.92</v>
      </c>
    </row>
    <row r="59" spans="26:47">
      <c r="Z59">
        <v>6.67</v>
      </c>
      <c r="AA59">
        <v>1.72</v>
      </c>
      <c r="AB59">
        <v>1.97</v>
      </c>
      <c r="AC59">
        <v>2.29</v>
      </c>
      <c r="AD59">
        <v>2.5499999999999998</v>
      </c>
      <c r="AE59">
        <v>2.74</v>
      </c>
      <c r="AF59">
        <v>2.84</v>
      </c>
      <c r="AG59">
        <v>3</v>
      </c>
      <c r="AH59">
        <v>3.09</v>
      </c>
      <c r="AI59">
        <v>3.32</v>
      </c>
      <c r="AJ59">
        <v>3.44</v>
      </c>
      <c r="AK59">
        <v>3.55</v>
      </c>
      <c r="AL59">
        <v>3.6</v>
      </c>
      <c r="AM59">
        <v>3.7</v>
      </c>
      <c r="AN59">
        <v>3.8</v>
      </c>
      <c r="AO59">
        <v>3.88</v>
      </c>
      <c r="AP59">
        <v>4.0599999999999996</v>
      </c>
      <c r="AQ59">
        <v>4.17</v>
      </c>
      <c r="AR59">
        <v>4.3499999999999996</v>
      </c>
      <c r="AS59">
        <v>4.51</v>
      </c>
      <c r="AT59">
        <v>4.78</v>
      </c>
      <c r="AU59">
        <v>4.91</v>
      </c>
    </row>
    <row r="60" spans="26:47">
      <c r="Z60">
        <v>6.75</v>
      </c>
      <c r="AA60">
        <v>1.71</v>
      </c>
      <c r="AB60">
        <v>1.97</v>
      </c>
      <c r="AC60">
        <v>2.29</v>
      </c>
      <c r="AD60">
        <v>2.54</v>
      </c>
      <c r="AE60">
        <v>2.73</v>
      </c>
      <c r="AF60">
        <v>2.83</v>
      </c>
      <c r="AG60">
        <v>2.99</v>
      </c>
      <c r="AH60">
        <v>3.09</v>
      </c>
      <c r="AI60">
        <v>3.31</v>
      </c>
      <c r="AJ60">
        <v>3.43</v>
      </c>
      <c r="AK60">
        <v>3.54</v>
      </c>
      <c r="AL60">
        <v>3.59</v>
      </c>
      <c r="AM60">
        <v>3.69</v>
      </c>
      <c r="AN60">
        <v>3.8</v>
      </c>
      <c r="AO60">
        <v>3.88</v>
      </c>
      <c r="AP60">
        <v>4.05</v>
      </c>
      <c r="AQ60">
        <v>4.17</v>
      </c>
      <c r="AR60">
        <v>4.3499999999999996</v>
      </c>
      <c r="AS60">
        <v>4.49</v>
      </c>
      <c r="AT60">
        <v>4.7699999999999996</v>
      </c>
      <c r="AU60">
        <v>4.91</v>
      </c>
    </row>
    <row r="61" spans="26:47">
      <c r="Z61">
        <v>6.83</v>
      </c>
      <c r="AA61">
        <v>1.7</v>
      </c>
      <c r="AB61">
        <v>1.96</v>
      </c>
      <c r="AC61">
        <v>2.2799999999999998</v>
      </c>
      <c r="AD61">
        <v>2.5299999999999998</v>
      </c>
      <c r="AE61">
        <v>2.73</v>
      </c>
      <c r="AF61">
        <v>2.83</v>
      </c>
      <c r="AG61">
        <v>2.98</v>
      </c>
      <c r="AH61">
        <v>3.08</v>
      </c>
      <c r="AI61">
        <v>3.3</v>
      </c>
      <c r="AJ61">
        <v>3.42</v>
      </c>
      <c r="AK61">
        <v>3.54</v>
      </c>
      <c r="AL61">
        <v>3.59</v>
      </c>
      <c r="AM61">
        <v>3.69</v>
      </c>
      <c r="AN61">
        <v>3.79</v>
      </c>
      <c r="AO61">
        <v>3.88</v>
      </c>
      <c r="AP61">
        <v>4.05</v>
      </c>
      <c r="AQ61">
        <v>4.16</v>
      </c>
      <c r="AR61">
        <v>4.34</v>
      </c>
      <c r="AS61">
        <v>4.4800000000000004</v>
      </c>
      <c r="AT61">
        <v>4.7699999999999996</v>
      </c>
      <c r="AU61">
        <v>4.9000000000000004</v>
      </c>
    </row>
    <row r="62" spans="26:47">
      <c r="Z62">
        <v>6.92</v>
      </c>
      <c r="AA62">
        <v>1.7</v>
      </c>
      <c r="AB62">
        <v>1.96</v>
      </c>
      <c r="AC62">
        <v>2.27</v>
      </c>
      <c r="AD62">
        <v>2.52</v>
      </c>
      <c r="AE62">
        <v>2.72</v>
      </c>
      <c r="AF62">
        <v>2.82</v>
      </c>
      <c r="AG62">
        <v>2.97</v>
      </c>
      <c r="AH62">
        <v>3.07</v>
      </c>
      <c r="AI62">
        <v>3.29</v>
      </c>
      <c r="AJ62">
        <v>3.42</v>
      </c>
      <c r="AK62">
        <v>3.53</v>
      </c>
      <c r="AL62">
        <v>3.58</v>
      </c>
      <c r="AM62">
        <v>3.69</v>
      </c>
      <c r="AN62">
        <v>3.79</v>
      </c>
      <c r="AO62">
        <v>3.87</v>
      </c>
      <c r="AP62">
        <v>4.04</v>
      </c>
      <c r="AQ62">
        <v>4.16</v>
      </c>
      <c r="AR62">
        <v>4.33</v>
      </c>
      <c r="AS62">
        <v>4.47</v>
      </c>
      <c r="AT62">
        <v>4.76</v>
      </c>
      <c r="AU62">
        <v>4.8899999999999997</v>
      </c>
    </row>
    <row r="63" spans="26:47">
      <c r="Z63">
        <v>7</v>
      </c>
      <c r="AA63">
        <v>1.69</v>
      </c>
      <c r="AB63">
        <v>1.95</v>
      </c>
      <c r="AC63">
        <v>2.27</v>
      </c>
      <c r="AD63">
        <v>2.5099999999999998</v>
      </c>
      <c r="AE63">
        <v>2.71</v>
      </c>
      <c r="AF63">
        <v>2.81</v>
      </c>
      <c r="AG63">
        <v>2.96</v>
      </c>
      <c r="AH63">
        <v>3.06</v>
      </c>
      <c r="AI63">
        <v>3.28</v>
      </c>
      <c r="AJ63">
        <v>3.41</v>
      </c>
      <c r="AK63">
        <v>3.52</v>
      </c>
      <c r="AL63">
        <v>3.58</v>
      </c>
      <c r="AM63">
        <v>3.68</v>
      </c>
      <c r="AN63">
        <v>3.78</v>
      </c>
      <c r="AO63">
        <v>3.87</v>
      </c>
      <c r="AP63">
        <v>4.03</v>
      </c>
      <c r="AQ63">
        <v>4.1500000000000004</v>
      </c>
      <c r="AR63">
        <v>4.32</v>
      </c>
      <c r="AS63">
        <v>4.46</v>
      </c>
      <c r="AT63">
        <v>4.76</v>
      </c>
      <c r="AU63">
        <v>4.88</v>
      </c>
    </row>
    <row r="64" spans="26:47">
      <c r="Z64">
        <v>7.08</v>
      </c>
      <c r="AA64">
        <v>1.69</v>
      </c>
      <c r="AB64">
        <v>1.94</v>
      </c>
      <c r="AC64">
        <v>2.2599999999999998</v>
      </c>
      <c r="AD64">
        <v>2.5</v>
      </c>
      <c r="AE64">
        <v>2.7</v>
      </c>
      <c r="AF64">
        <v>2.8</v>
      </c>
      <c r="AG64">
        <v>2.96</v>
      </c>
      <c r="AH64">
        <v>3.05</v>
      </c>
      <c r="AI64">
        <v>3.27</v>
      </c>
      <c r="AJ64">
        <v>3.4</v>
      </c>
      <c r="AK64">
        <v>3.52</v>
      </c>
      <c r="AL64">
        <v>3.57</v>
      </c>
      <c r="AM64">
        <v>3.68</v>
      </c>
      <c r="AN64">
        <v>3.78</v>
      </c>
      <c r="AO64">
        <v>3.86</v>
      </c>
      <c r="AP64">
        <v>4.03</v>
      </c>
      <c r="AQ64">
        <v>4.1399999999999997</v>
      </c>
      <c r="AR64">
        <v>4.3099999999999996</v>
      </c>
      <c r="AS64">
        <v>4.4400000000000004</v>
      </c>
      <c r="AT64">
        <v>4.75</v>
      </c>
      <c r="AU64">
        <v>4.87</v>
      </c>
    </row>
    <row r="65" spans="26:47">
      <c r="Z65">
        <v>7.17</v>
      </c>
      <c r="AA65">
        <v>1.68</v>
      </c>
      <c r="AB65">
        <v>1.94</v>
      </c>
      <c r="AC65">
        <v>2.25</v>
      </c>
      <c r="AD65">
        <v>2.5</v>
      </c>
      <c r="AE65">
        <v>2.69</v>
      </c>
      <c r="AF65">
        <v>2.79</v>
      </c>
      <c r="AG65">
        <v>2.95</v>
      </c>
      <c r="AH65">
        <v>3.04</v>
      </c>
      <c r="AI65">
        <v>3.27</v>
      </c>
      <c r="AJ65">
        <v>3.39</v>
      </c>
      <c r="AK65">
        <v>3.51</v>
      </c>
      <c r="AL65">
        <v>3.56</v>
      </c>
      <c r="AM65">
        <v>3.67</v>
      </c>
      <c r="AN65">
        <v>3.77</v>
      </c>
      <c r="AO65">
        <v>3.86</v>
      </c>
      <c r="AP65">
        <v>4.0199999999999996</v>
      </c>
      <c r="AQ65">
        <v>4.1399999999999997</v>
      </c>
      <c r="AR65">
        <v>4.3</v>
      </c>
      <c r="AS65">
        <v>4.43</v>
      </c>
      <c r="AT65">
        <v>4.74</v>
      </c>
      <c r="AU65">
        <v>4.8600000000000003</v>
      </c>
    </row>
    <row r="66" spans="26:47">
      <c r="Z66">
        <v>7.25</v>
      </c>
      <c r="AA66">
        <v>1.68</v>
      </c>
      <c r="AB66">
        <v>1.93</v>
      </c>
      <c r="AC66">
        <v>2.25</v>
      </c>
      <c r="AD66">
        <v>2.4900000000000002</v>
      </c>
      <c r="AE66">
        <v>2.69</v>
      </c>
      <c r="AF66">
        <v>2.78</v>
      </c>
      <c r="AG66">
        <v>2.94</v>
      </c>
      <c r="AH66">
        <v>3.03</v>
      </c>
      <c r="AI66">
        <v>3.26</v>
      </c>
      <c r="AJ66">
        <v>3.38</v>
      </c>
      <c r="AK66">
        <v>3.5</v>
      </c>
      <c r="AL66">
        <v>3.56</v>
      </c>
      <c r="AM66">
        <v>3.67</v>
      </c>
      <c r="AN66">
        <v>3.77</v>
      </c>
      <c r="AO66">
        <v>3.85</v>
      </c>
      <c r="AP66">
        <v>4.0199999999999996</v>
      </c>
      <c r="AQ66">
        <v>4.13</v>
      </c>
      <c r="AR66">
        <v>4.29</v>
      </c>
      <c r="AS66">
        <v>4.42</v>
      </c>
      <c r="AT66">
        <v>4.7300000000000004</v>
      </c>
      <c r="AU66">
        <v>4.8499999999999996</v>
      </c>
    </row>
    <row r="67" spans="26:47">
      <c r="Z67">
        <v>7.33</v>
      </c>
      <c r="AA67">
        <v>1.67</v>
      </c>
      <c r="AB67">
        <v>1.93</v>
      </c>
      <c r="AC67">
        <v>2.2400000000000002</v>
      </c>
      <c r="AD67">
        <v>2.48</v>
      </c>
      <c r="AE67">
        <v>2.68</v>
      </c>
      <c r="AF67">
        <v>2.77</v>
      </c>
      <c r="AG67">
        <v>2.93</v>
      </c>
      <c r="AH67">
        <v>3.02</v>
      </c>
      <c r="AI67">
        <v>3.25</v>
      </c>
      <c r="AJ67">
        <v>3.37</v>
      </c>
      <c r="AK67">
        <v>3.5</v>
      </c>
      <c r="AL67">
        <v>3.55</v>
      </c>
      <c r="AM67">
        <v>3.66</v>
      </c>
      <c r="AN67">
        <v>3.77</v>
      </c>
      <c r="AO67">
        <v>3.85</v>
      </c>
      <c r="AP67">
        <v>4.01</v>
      </c>
      <c r="AQ67">
        <v>4.13</v>
      </c>
      <c r="AR67">
        <v>4.28</v>
      </c>
      <c r="AS67">
        <v>4.4000000000000004</v>
      </c>
      <c r="AT67">
        <v>4.7300000000000004</v>
      </c>
      <c r="AU67">
        <v>4.84</v>
      </c>
    </row>
    <row r="68" spans="26:47">
      <c r="Z68">
        <v>7.42</v>
      </c>
      <c r="AA68">
        <v>1.67</v>
      </c>
      <c r="AB68">
        <v>1.92</v>
      </c>
      <c r="AC68">
        <v>2.23</v>
      </c>
      <c r="AD68">
        <v>2.4700000000000002</v>
      </c>
      <c r="AE68">
        <v>2.67</v>
      </c>
      <c r="AF68">
        <v>2.76</v>
      </c>
      <c r="AG68">
        <v>2.92</v>
      </c>
      <c r="AH68">
        <v>3.01</v>
      </c>
      <c r="AI68">
        <v>3.24</v>
      </c>
      <c r="AJ68">
        <v>3.36</v>
      </c>
      <c r="AK68">
        <v>3.49</v>
      </c>
      <c r="AL68">
        <v>3.55</v>
      </c>
      <c r="AM68">
        <v>3.66</v>
      </c>
      <c r="AN68">
        <v>3.76</v>
      </c>
      <c r="AO68">
        <v>3.84</v>
      </c>
      <c r="AP68">
        <v>4.01</v>
      </c>
      <c r="AQ68">
        <v>4.12</v>
      </c>
      <c r="AR68">
        <v>4.2699999999999996</v>
      </c>
      <c r="AS68">
        <v>4.3899999999999997</v>
      </c>
      <c r="AT68">
        <v>4.72</v>
      </c>
      <c r="AU68">
        <v>4.83</v>
      </c>
    </row>
    <row r="69" spans="26:47">
      <c r="Z69">
        <v>7.5</v>
      </c>
      <c r="AA69">
        <v>1.66</v>
      </c>
      <c r="AB69">
        <v>1.92</v>
      </c>
      <c r="AC69">
        <v>2.23</v>
      </c>
      <c r="AD69">
        <v>2.46</v>
      </c>
      <c r="AE69">
        <v>2.66</v>
      </c>
      <c r="AF69">
        <v>2.75</v>
      </c>
      <c r="AG69">
        <v>2.91</v>
      </c>
      <c r="AH69">
        <v>3</v>
      </c>
      <c r="AI69">
        <v>3.23</v>
      </c>
      <c r="AJ69">
        <v>3.35</v>
      </c>
      <c r="AK69">
        <v>3.48</v>
      </c>
      <c r="AL69">
        <v>3.54</v>
      </c>
      <c r="AM69">
        <v>3.65</v>
      </c>
      <c r="AN69">
        <v>3.76</v>
      </c>
      <c r="AO69">
        <v>3.84</v>
      </c>
      <c r="AP69">
        <v>4</v>
      </c>
      <c r="AQ69">
        <v>4.1100000000000003</v>
      </c>
      <c r="AR69">
        <v>4.2699999999999996</v>
      </c>
      <c r="AS69">
        <v>4.38</v>
      </c>
      <c r="AT69">
        <v>4.71</v>
      </c>
      <c r="AU69">
        <v>4.82</v>
      </c>
    </row>
    <row r="70" spans="26:47">
      <c r="Z70">
        <v>7.58</v>
      </c>
      <c r="AA70">
        <v>1.65</v>
      </c>
      <c r="AB70">
        <v>1.91</v>
      </c>
      <c r="AC70">
        <v>2.2200000000000002</v>
      </c>
      <c r="AD70">
        <v>2.46</v>
      </c>
      <c r="AE70">
        <v>2.65</v>
      </c>
      <c r="AF70">
        <v>2.74</v>
      </c>
      <c r="AG70">
        <v>2.9</v>
      </c>
      <c r="AH70">
        <v>2.99</v>
      </c>
      <c r="AI70">
        <v>3.22</v>
      </c>
      <c r="AJ70">
        <v>3.34</v>
      </c>
      <c r="AK70">
        <v>3.47</v>
      </c>
      <c r="AL70">
        <v>3.53</v>
      </c>
      <c r="AM70">
        <v>3.65</v>
      </c>
      <c r="AN70">
        <v>3.75</v>
      </c>
      <c r="AO70">
        <v>3.83</v>
      </c>
      <c r="AP70">
        <v>3.99</v>
      </c>
      <c r="AQ70">
        <v>4.1100000000000003</v>
      </c>
      <c r="AR70">
        <v>4.26</v>
      </c>
      <c r="AS70">
        <v>4.3600000000000003</v>
      </c>
      <c r="AT70">
        <v>4.7</v>
      </c>
      <c r="AU70">
        <v>4.8099999999999996</v>
      </c>
    </row>
    <row r="71" spans="26:47">
      <c r="Z71">
        <v>7.67</v>
      </c>
      <c r="AA71">
        <v>1.65</v>
      </c>
      <c r="AB71">
        <v>1.9</v>
      </c>
      <c r="AC71">
        <v>2.21</v>
      </c>
      <c r="AD71">
        <v>2.4500000000000002</v>
      </c>
      <c r="AE71">
        <v>2.64</v>
      </c>
      <c r="AF71">
        <v>2.74</v>
      </c>
      <c r="AG71">
        <v>2.89</v>
      </c>
      <c r="AH71">
        <v>2.98</v>
      </c>
      <c r="AI71">
        <v>3.21</v>
      </c>
      <c r="AJ71">
        <v>3.33</v>
      </c>
      <c r="AK71">
        <v>3.47</v>
      </c>
      <c r="AL71">
        <v>3.53</v>
      </c>
      <c r="AM71">
        <v>3.64</v>
      </c>
      <c r="AN71">
        <v>3.75</v>
      </c>
      <c r="AO71">
        <v>3.83</v>
      </c>
      <c r="AP71">
        <v>3.99</v>
      </c>
      <c r="AQ71">
        <v>4.0999999999999996</v>
      </c>
      <c r="AR71">
        <v>4.25</v>
      </c>
      <c r="AS71">
        <v>4.3499999999999996</v>
      </c>
      <c r="AT71">
        <v>4.6900000000000004</v>
      </c>
      <c r="AU71">
        <v>4.8</v>
      </c>
    </row>
    <row r="72" spans="26:47">
      <c r="Z72">
        <v>7.75</v>
      </c>
      <c r="AA72">
        <v>1.64</v>
      </c>
      <c r="AB72">
        <v>1.9</v>
      </c>
      <c r="AC72">
        <v>2.21</v>
      </c>
      <c r="AD72">
        <v>2.44</v>
      </c>
      <c r="AE72">
        <v>2.64</v>
      </c>
      <c r="AF72">
        <v>2.73</v>
      </c>
      <c r="AG72">
        <v>2.88</v>
      </c>
      <c r="AH72">
        <v>2.97</v>
      </c>
      <c r="AI72">
        <v>3.2</v>
      </c>
      <c r="AJ72">
        <v>3.32</v>
      </c>
      <c r="AK72">
        <v>3.46</v>
      </c>
      <c r="AL72">
        <v>3.52</v>
      </c>
      <c r="AM72">
        <v>3.64</v>
      </c>
      <c r="AN72">
        <v>3.74</v>
      </c>
      <c r="AO72">
        <v>3.83</v>
      </c>
      <c r="AP72">
        <v>3.98</v>
      </c>
      <c r="AQ72">
        <v>4.0999999999999996</v>
      </c>
      <c r="AR72">
        <v>4.2300000000000004</v>
      </c>
      <c r="AS72">
        <v>4.34</v>
      </c>
      <c r="AT72">
        <v>4.6900000000000004</v>
      </c>
      <c r="AU72">
        <v>4.79</v>
      </c>
    </row>
    <row r="73" spans="26:47">
      <c r="Z73">
        <v>7.83</v>
      </c>
      <c r="AA73">
        <v>1.64</v>
      </c>
      <c r="AB73">
        <v>1.89</v>
      </c>
      <c r="AC73">
        <v>2.2000000000000002</v>
      </c>
      <c r="AD73">
        <v>2.4300000000000002</v>
      </c>
      <c r="AE73">
        <v>2.63</v>
      </c>
      <c r="AF73">
        <v>2.72</v>
      </c>
      <c r="AG73">
        <v>2.87</v>
      </c>
      <c r="AH73">
        <v>2.96</v>
      </c>
      <c r="AI73">
        <v>3.19</v>
      </c>
      <c r="AJ73">
        <v>3.31</v>
      </c>
      <c r="AK73">
        <v>3.45</v>
      </c>
      <c r="AL73">
        <v>3.51</v>
      </c>
      <c r="AM73">
        <v>3.63</v>
      </c>
      <c r="AN73">
        <v>3.74</v>
      </c>
      <c r="AO73">
        <v>3.82</v>
      </c>
      <c r="AP73">
        <v>3.98</v>
      </c>
      <c r="AQ73">
        <v>4.09</v>
      </c>
      <c r="AR73">
        <v>4.22</v>
      </c>
      <c r="AS73">
        <v>4.33</v>
      </c>
      <c r="AT73">
        <v>4.68</v>
      </c>
      <c r="AU73">
        <v>4.78</v>
      </c>
    </row>
    <row r="74" spans="26:47">
      <c r="Z74">
        <v>7.92</v>
      </c>
      <c r="AA74">
        <v>1.63</v>
      </c>
      <c r="AB74">
        <v>1.89</v>
      </c>
      <c r="AC74">
        <v>2.19</v>
      </c>
      <c r="AD74">
        <v>2.42</v>
      </c>
      <c r="AE74">
        <v>2.62</v>
      </c>
      <c r="AF74">
        <v>2.71</v>
      </c>
      <c r="AG74">
        <v>2.86</v>
      </c>
      <c r="AH74">
        <v>2.95</v>
      </c>
      <c r="AI74">
        <v>3.18</v>
      </c>
      <c r="AJ74">
        <v>3.3</v>
      </c>
      <c r="AK74">
        <v>3.44</v>
      </c>
      <c r="AL74">
        <v>3.5</v>
      </c>
      <c r="AM74">
        <v>3.63</v>
      </c>
      <c r="AN74">
        <v>3.73</v>
      </c>
      <c r="AO74">
        <v>3.82</v>
      </c>
      <c r="AP74">
        <v>3.97</v>
      </c>
      <c r="AQ74">
        <v>4.08</v>
      </c>
      <c r="AR74">
        <v>4.21</v>
      </c>
      <c r="AS74">
        <v>4.32</v>
      </c>
      <c r="AT74">
        <v>4.67</v>
      </c>
      <c r="AU74">
        <v>4.7699999999999996</v>
      </c>
    </row>
    <row r="75" spans="26:47">
      <c r="Z75">
        <v>8</v>
      </c>
      <c r="AA75">
        <v>1.63</v>
      </c>
      <c r="AB75">
        <v>1.88</v>
      </c>
      <c r="AC75">
        <v>2.1800000000000002</v>
      </c>
      <c r="AD75">
        <v>2.41</v>
      </c>
      <c r="AE75">
        <v>2.61</v>
      </c>
      <c r="AF75">
        <v>2.7</v>
      </c>
      <c r="AG75">
        <v>2.85</v>
      </c>
      <c r="AH75">
        <v>2.94</v>
      </c>
      <c r="AI75">
        <v>3.17</v>
      </c>
      <c r="AJ75">
        <v>3.29</v>
      </c>
      <c r="AK75">
        <v>3.43</v>
      </c>
      <c r="AL75">
        <v>3.5</v>
      </c>
      <c r="AM75">
        <v>3.63</v>
      </c>
      <c r="AN75">
        <v>3.73</v>
      </c>
      <c r="AO75">
        <v>3.81</v>
      </c>
      <c r="AP75">
        <v>3.96</v>
      </c>
      <c r="AQ75">
        <v>4.08</v>
      </c>
      <c r="AR75">
        <v>4.2</v>
      </c>
      <c r="AS75">
        <v>4.3</v>
      </c>
      <c r="AT75">
        <v>4.66</v>
      </c>
      <c r="AU75">
        <v>4.76</v>
      </c>
    </row>
    <row r="76" spans="26:47">
      <c r="Z76">
        <v>8.08</v>
      </c>
      <c r="AA76">
        <v>1.62</v>
      </c>
      <c r="AB76">
        <v>1.87</v>
      </c>
      <c r="AC76">
        <v>2.17</v>
      </c>
      <c r="AD76">
        <v>2.41</v>
      </c>
      <c r="AE76">
        <v>2.6</v>
      </c>
      <c r="AF76">
        <v>2.69</v>
      </c>
      <c r="AG76">
        <v>2.84</v>
      </c>
      <c r="AH76">
        <v>2.93</v>
      </c>
      <c r="AI76">
        <v>3.16</v>
      </c>
      <c r="AJ76">
        <v>3.28</v>
      </c>
      <c r="AK76">
        <v>3.43</v>
      </c>
      <c r="AL76">
        <v>3.49</v>
      </c>
      <c r="AM76">
        <v>3.62</v>
      </c>
      <c r="AN76">
        <v>3.73</v>
      </c>
      <c r="AO76">
        <v>3.81</v>
      </c>
      <c r="AP76">
        <v>3.96</v>
      </c>
      <c r="AQ76">
        <v>4.07</v>
      </c>
      <c r="AR76">
        <v>4.1900000000000004</v>
      </c>
      <c r="AS76">
        <v>4.29</v>
      </c>
      <c r="AT76">
        <v>4.6500000000000004</v>
      </c>
      <c r="AU76">
        <v>4.74</v>
      </c>
    </row>
    <row r="77" spans="26:47">
      <c r="Z77">
        <v>8.17</v>
      </c>
      <c r="AA77">
        <v>1.62</v>
      </c>
      <c r="AB77">
        <v>1.87</v>
      </c>
      <c r="AC77">
        <v>2.17</v>
      </c>
      <c r="AD77">
        <v>2.4</v>
      </c>
      <c r="AE77">
        <v>2.59</v>
      </c>
      <c r="AF77">
        <v>2.68</v>
      </c>
      <c r="AG77">
        <v>2.83</v>
      </c>
      <c r="AH77">
        <v>2.92</v>
      </c>
      <c r="AI77">
        <v>3.15</v>
      </c>
      <c r="AJ77">
        <v>3.27</v>
      </c>
      <c r="AK77">
        <v>3.42</v>
      </c>
      <c r="AL77">
        <v>3.48</v>
      </c>
      <c r="AM77">
        <v>3.62</v>
      </c>
      <c r="AN77">
        <v>3.72</v>
      </c>
      <c r="AO77">
        <v>3.8</v>
      </c>
      <c r="AP77">
        <v>3.95</v>
      </c>
      <c r="AQ77">
        <v>4.0599999999999996</v>
      </c>
      <c r="AR77">
        <v>4.18</v>
      </c>
      <c r="AS77">
        <v>4.28</v>
      </c>
      <c r="AT77">
        <v>4.6399999999999997</v>
      </c>
      <c r="AU77">
        <v>4.7300000000000004</v>
      </c>
    </row>
    <row r="78" spans="26:47">
      <c r="Z78">
        <v>8.25</v>
      </c>
      <c r="AA78">
        <v>1.61</v>
      </c>
      <c r="AB78">
        <v>1.86</v>
      </c>
      <c r="AC78">
        <v>2.16</v>
      </c>
      <c r="AD78">
        <v>2.39</v>
      </c>
      <c r="AE78">
        <v>2.58</v>
      </c>
      <c r="AF78">
        <v>2.67</v>
      </c>
      <c r="AG78">
        <v>2.82</v>
      </c>
      <c r="AH78">
        <v>2.91</v>
      </c>
      <c r="AI78">
        <v>3.14</v>
      </c>
      <c r="AJ78">
        <v>3.26</v>
      </c>
      <c r="AK78">
        <v>3.41</v>
      </c>
      <c r="AL78">
        <v>3.48</v>
      </c>
      <c r="AM78">
        <v>3.61</v>
      </c>
      <c r="AN78">
        <v>3.72</v>
      </c>
      <c r="AO78">
        <v>3.8</v>
      </c>
      <c r="AP78">
        <v>3.95</v>
      </c>
      <c r="AQ78">
        <v>4.0599999999999996</v>
      </c>
      <c r="AR78">
        <v>4.17</v>
      </c>
      <c r="AS78">
        <v>4.2699999999999996</v>
      </c>
      <c r="AT78">
        <v>4.63</v>
      </c>
      <c r="AU78">
        <v>4.72</v>
      </c>
    </row>
    <row r="79" spans="26:47">
      <c r="Z79">
        <v>8.33</v>
      </c>
      <c r="AA79">
        <v>1.6</v>
      </c>
      <c r="AB79">
        <v>1.85</v>
      </c>
      <c r="AC79">
        <v>2.15</v>
      </c>
      <c r="AD79">
        <v>2.38</v>
      </c>
      <c r="AE79">
        <v>2.58</v>
      </c>
      <c r="AF79">
        <v>2.66</v>
      </c>
      <c r="AG79">
        <v>2.81</v>
      </c>
      <c r="AH79">
        <v>2.9</v>
      </c>
      <c r="AI79">
        <v>3.13</v>
      </c>
      <c r="AJ79">
        <v>3.25</v>
      </c>
      <c r="AK79">
        <v>3.4</v>
      </c>
      <c r="AL79">
        <v>3.47</v>
      </c>
      <c r="AM79">
        <v>3.61</v>
      </c>
      <c r="AN79">
        <v>3.71</v>
      </c>
      <c r="AO79">
        <v>3.79</v>
      </c>
      <c r="AP79">
        <v>3.94</v>
      </c>
      <c r="AQ79">
        <v>4.05</v>
      </c>
      <c r="AR79">
        <v>4.16</v>
      </c>
      <c r="AS79">
        <v>4.26</v>
      </c>
      <c r="AT79">
        <v>4.62</v>
      </c>
      <c r="AU79">
        <v>4.71</v>
      </c>
    </row>
    <row r="80" spans="26:47">
      <c r="Z80">
        <v>8.42</v>
      </c>
      <c r="AA80">
        <v>1.6</v>
      </c>
      <c r="AB80">
        <v>1.85</v>
      </c>
      <c r="AC80">
        <v>2.14</v>
      </c>
      <c r="AD80">
        <v>2.37</v>
      </c>
      <c r="AE80">
        <v>2.57</v>
      </c>
      <c r="AF80">
        <v>2.65</v>
      </c>
      <c r="AG80">
        <v>2.8</v>
      </c>
      <c r="AH80">
        <v>2.89</v>
      </c>
      <c r="AI80">
        <v>3.12</v>
      </c>
      <c r="AJ80">
        <v>3.24</v>
      </c>
      <c r="AK80">
        <v>3.39</v>
      </c>
      <c r="AL80">
        <v>3.46</v>
      </c>
      <c r="AM80">
        <v>3.6</v>
      </c>
      <c r="AN80">
        <v>3.71</v>
      </c>
      <c r="AO80">
        <v>3.79</v>
      </c>
      <c r="AP80">
        <v>3.93</v>
      </c>
      <c r="AQ80">
        <v>4.04</v>
      </c>
      <c r="AR80">
        <v>4.1500000000000004</v>
      </c>
      <c r="AS80">
        <v>4.25</v>
      </c>
      <c r="AT80">
        <v>4.62</v>
      </c>
      <c r="AU80">
        <v>4.7</v>
      </c>
    </row>
    <row r="81" spans="26:47">
      <c r="Z81">
        <v>8.5</v>
      </c>
      <c r="AA81">
        <v>1.59</v>
      </c>
      <c r="AB81">
        <v>1.84</v>
      </c>
      <c r="AC81">
        <v>2.13</v>
      </c>
      <c r="AD81">
        <v>2.36</v>
      </c>
      <c r="AE81">
        <v>2.56</v>
      </c>
      <c r="AF81">
        <v>2.64</v>
      </c>
      <c r="AG81">
        <v>2.79</v>
      </c>
      <c r="AH81">
        <v>2.88</v>
      </c>
      <c r="AI81">
        <v>3.11</v>
      </c>
      <c r="AJ81">
        <v>3.23</v>
      </c>
      <c r="AK81">
        <v>3.38</v>
      </c>
      <c r="AL81">
        <v>3.45</v>
      </c>
      <c r="AM81">
        <v>3.6</v>
      </c>
      <c r="AN81">
        <v>3.7</v>
      </c>
      <c r="AO81">
        <v>3.79</v>
      </c>
      <c r="AP81">
        <v>3.93</v>
      </c>
      <c r="AQ81">
        <v>4.04</v>
      </c>
      <c r="AR81">
        <v>4.1399999999999997</v>
      </c>
      <c r="AS81">
        <v>4.24</v>
      </c>
      <c r="AT81">
        <v>4.6100000000000003</v>
      </c>
      <c r="AU81">
        <v>4.6900000000000004</v>
      </c>
    </row>
    <row r="82" spans="26:47">
      <c r="Z82">
        <v>8.58</v>
      </c>
      <c r="AA82">
        <v>1.59</v>
      </c>
      <c r="AB82">
        <v>1.83</v>
      </c>
      <c r="AC82">
        <v>2.13</v>
      </c>
      <c r="AD82">
        <v>2.36</v>
      </c>
      <c r="AE82">
        <v>2.5499999999999998</v>
      </c>
      <c r="AF82">
        <v>2.63</v>
      </c>
      <c r="AG82">
        <v>2.77</v>
      </c>
      <c r="AH82">
        <v>2.87</v>
      </c>
      <c r="AI82">
        <v>3.1</v>
      </c>
      <c r="AJ82">
        <v>3.22</v>
      </c>
      <c r="AK82">
        <v>3.37</v>
      </c>
      <c r="AL82">
        <v>3.45</v>
      </c>
      <c r="AM82">
        <v>3.59</v>
      </c>
      <c r="AN82">
        <v>3.7</v>
      </c>
      <c r="AO82">
        <v>3.78</v>
      </c>
      <c r="AP82">
        <v>3.92</v>
      </c>
      <c r="AQ82">
        <v>4.03</v>
      </c>
      <c r="AR82">
        <v>4.12</v>
      </c>
      <c r="AS82">
        <v>4.2300000000000004</v>
      </c>
      <c r="AT82">
        <v>4.5999999999999996</v>
      </c>
      <c r="AU82">
        <v>4.68</v>
      </c>
    </row>
    <row r="83" spans="26:47">
      <c r="Z83">
        <v>8.67</v>
      </c>
      <c r="AA83">
        <v>1.58</v>
      </c>
      <c r="AB83">
        <v>1.83</v>
      </c>
      <c r="AC83">
        <v>2.12</v>
      </c>
      <c r="AD83">
        <v>2.35</v>
      </c>
      <c r="AE83">
        <v>2.54</v>
      </c>
      <c r="AF83">
        <v>2.62</v>
      </c>
      <c r="AG83">
        <v>2.76</v>
      </c>
      <c r="AH83">
        <v>2.86</v>
      </c>
      <c r="AI83">
        <v>3.09</v>
      </c>
      <c r="AJ83">
        <v>3.21</v>
      </c>
      <c r="AK83">
        <v>3.36</v>
      </c>
      <c r="AL83">
        <v>3.44</v>
      </c>
      <c r="AM83">
        <v>3.59</v>
      </c>
      <c r="AN83">
        <v>3.69</v>
      </c>
      <c r="AO83">
        <v>3.78</v>
      </c>
      <c r="AP83">
        <v>3.92</v>
      </c>
      <c r="AQ83">
        <v>4.0199999999999996</v>
      </c>
      <c r="AR83">
        <v>4.1100000000000003</v>
      </c>
      <c r="AS83">
        <v>4.22</v>
      </c>
      <c r="AT83">
        <v>4.59</v>
      </c>
      <c r="AU83">
        <v>4.67</v>
      </c>
    </row>
    <row r="84" spans="26:47">
      <c r="Z84">
        <v>8.75</v>
      </c>
      <c r="AA84">
        <v>1.58</v>
      </c>
      <c r="AB84">
        <v>1.82</v>
      </c>
      <c r="AC84">
        <v>2.11</v>
      </c>
      <c r="AD84">
        <v>2.34</v>
      </c>
      <c r="AE84">
        <v>2.5299999999999998</v>
      </c>
      <c r="AF84">
        <v>2.61</v>
      </c>
      <c r="AG84">
        <v>2.75</v>
      </c>
      <c r="AH84">
        <v>2.85</v>
      </c>
      <c r="AI84">
        <v>3.08</v>
      </c>
      <c r="AJ84">
        <v>3.2</v>
      </c>
      <c r="AK84">
        <v>3.36</v>
      </c>
      <c r="AL84">
        <v>3.43</v>
      </c>
      <c r="AM84">
        <v>3.58</v>
      </c>
      <c r="AN84">
        <v>3.69</v>
      </c>
      <c r="AO84">
        <v>3.77</v>
      </c>
      <c r="AP84">
        <v>3.91</v>
      </c>
      <c r="AQ84">
        <v>4.01</v>
      </c>
      <c r="AR84">
        <v>4.0999999999999996</v>
      </c>
      <c r="AS84">
        <v>4.21</v>
      </c>
      <c r="AT84">
        <v>4.58</v>
      </c>
      <c r="AU84">
        <v>4.66</v>
      </c>
    </row>
    <row r="85" spans="26:47">
      <c r="Z85">
        <v>8.83</v>
      </c>
      <c r="AA85">
        <v>1.57</v>
      </c>
      <c r="AB85">
        <v>1.81</v>
      </c>
      <c r="AC85">
        <v>2.1</v>
      </c>
      <c r="AD85">
        <v>2.33</v>
      </c>
      <c r="AE85">
        <v>2.52</v>
      </c>
      <c r="AF85">
        <v>2.6</v>
      </c>
      <c r="AG85">
        <v>2.74</v>
      </c>
      <c r="AH85">
        <v>2.84</v>
      </c>
      <c r="AI85">
        <v>3.07</v>
      </c>
      <c r="AJ85">
        <v>3.19</v>
      </c>
      <c r="AK85">
        <v>3.35</v>
      </c>
      <c r="AL85">
        <v>3.42</v>
      </c>
      <c r="AM85">
        <v>3.58</v>
      </c>
      <c r="AN85">
        <v>3.68</v>
      </c>
      <c r="AO85">
        <v>3.77</v>
      </c>
      <c r="AP85">
        <v>3.9</v>
      </c>
      <c r="AQ85">
        <v>4.01</v>
      </c>
      <c r="AR85">
        <v>4.09</v>
      </c>
      <c r="AS85">
        <v>4.2</v>
      </c>
      <c r="AT85">
        <v>4.57</v>
      </c>
      <c r="AU85">
        <v>4.6500000000000004</v>
      </c>
    </row>
    <row r="86" spans="26:47">
      <c r="Z86">
        <v>8.92</v>
      </c>
      <c r="AA86">
        <v>1.57</v>
      </c>
      <c r="AB86">
        <v>1.81</v>
      </c>
      <c r="AC86">
        <v>2.09</v>
      </c>
      <c r="AD86">
        <v>2.3199999999999998</v>
      </c>
      <c r="AE86">
        <v>2.5099999999999998</v>
      </c>
      <c r="AF86">
        <v>2.59</v>
      </c>
      <c r="AG86">
        <v>2.73</v>
      </c>
      <c r="AH86">
        <v>2.83</v>
      </c>
      <c r="AI86">
        <v>3.06</v>
      </c>
      <c r="AJ86">
        <v>3.17</v>
      </c>
      <c r="AK86">
        <v>3.34</v>
      </c>
      <c r="AL86">
        <v>3.42</v>
      </c>
      <c r="AM86">
        <v>3.57</v>
      </c>
      <c r="AN86">
        <v>3.68</v>
      </c>
      <c r="AO86">
        <v>3.76</v>
      </c>
      <c r="AP86">
        <v>3.9</v>
      </c>
      <c r="AQ86">
        <v>4</v>
      </c>
      <c r="AR86">
        <v>4.08</v>
      </c>
      <c r="AS86">
        <v>4.1900000000000004</v>
      </c>
      <c r="AT86">
        <v>4.57</v>
      </c>
      <c r="AU86">
        <v>4.6399999999999997</v>
      </c>
    </row>
    <row r="87" spans="26:47">
      <c r="Z87">
        <v>9</v>
      </c>
      <c r="AA87">
        <v>1.56</v>
      </c>
      <c r="AB87">
        <v>1.8</v>
      </c>
      <c r="AC87">
        <v>2.08</v>
      </c>
      <c r="AD87">
        <v>2.31</v>
      </c>
      <c r="AE87">
        <v>2.5099999999999998</v>
      </c>
      <c r="AF87">
        <v>2.58</v>
      </c>
      <c r="AG87">
        <v>2.72</v>
      </c>
      <c r="AH87">
        <v>2.82</v>
      </c>
      <c r="AI87">
        <v>3.05</v>
      </c>
      <c r="AJ87">
        <v>3.16</v>
      </c>
      <c r="AK87">
        <v>3.33</v>
      </c>
      <c r="AL87">
        <v>3.41</v>
      </c>
      <c r="AM87">
        <v>3.57</v>
      </c>
      <c r="AN87">
        <v>3.67</v>
      </c>
      <c r="AO87">
        <v>3.76</v>
      </c>
      <c r="AP87">
        <v>3.89</v>
      </c>
      <c r="AQ87">
        <v>3.99</v>
      </c>
      <c r="AR87">
        <v>4.07</v>
      </c>
      <c r="AS87">
        <v>4.18</v>
      </c>
      <c r="AT87">
        <v>4.5599999999999996</v>
      </c>
      <c r="AU87">
        <v>4.63</v>
      </c>
    </row>
    <row r="88" spans="26:47">
      <c r="Z88">
        <v>9.08</v>
      </c>
      <c r="AA88">
        <v>1.55</v>
      </c>
      <c r="AB88">
        <v>1.79</v>
      </c>
      <c r="AC88">
        <v>2.0699999999999998</v>
      </c>
      <c r="AD88">
        <v>2.31</v>
      </c>
      <c r="AE88">
        <v>2.5</v>
      </c>
      <c r="AF88">
        <v>2.57</v>
      </c>
      <c r="AG88">
        <v>2.71</v>
      </c>
      <c r="AH88">
        <v>2.81</v>
      </c>
      <c r="AI88">
        <v>3.04</v>
      </c>
      <c r="AJ88">
        <v>3.15</v>
      </c>
      <c r="AK88">
        <v>3.32</v>
      </c>
      <c r="AL88">
        <v>3.4</v>
      </c>
      <c r="AM88">
        <v>3.57</v>
      </c>
      <c r="AN88">
        <v>3.67</v>
      </c>
      <c r="AO88">
        <v>3.75</v>
      </c>
      <c r="AP88">
        <v>3.89</v>
      </c>
      <c r="AQ88">
        <v>3.99</v>
      </c>
      <c r="AR88">
        <v>4.0599999999999996</v>
      </c>
      <c r="AS88">
        <v>4.17</v>
      </c>
      <c r="AT88">
        <v>4.55</v>
      </c>
      <c r="AU88">
        <v>4.62</v>
      </c>
    </row>
    <row r="89" spans="26:47">
      <c r="Z89">
        <v>9.17</v>
      </c>
      <c r="AA89">
        <v>1.55</v>
      </c>
      <c r="AB89">
        <v>1.79</v>
      </c>
      <c r="AC89">
        <v>2.06</v>
      </c>
      <c r="AD89">
        <v>2.2999999999999998</v>
      </c>
      <c r="AE89">
        <v>2.4900000000000002</v>
      </c>
      <c r="AF89">
        <v>2.56</v>
      </c>
      <c r="AG89">
        <v>2.7</v>
      </c>
      <c r="AH89">
        <v>2.8</v>
      </c>
      <c r="AI89">
        <v>3.03</v>
      </c>
      <c r="AJ89">
        <v>3.14</v>
      </c>
      <c r="AK89">
        <v>3.31</v>
      </c>
      <c r="AL89">
        <v>3.39</v>
      </c>
      <c r="AM89">
        <v>3.56</v>
      </c>
      <c r="AN89">
        <v>3.66</v>
      </c>
      <c r="AO89">
        <v>3.75</v>
      </c>
      <c r="AP89">
        <v>3.88</v>
      </c>
      <c r="AQ89">
        <v>3.98</v>
      </c>
      <c r="AR89">
        <v>4.05</v>
      </c>
      <c r="AS89">
        <v>4.16</v>
      </c>
      <c r="AT89">
        <v>4.54</v>
      </c>
      <c r="AU89">
        <v>4.6100000000000003</v>
      </c>
    </row>
    <row r="90" spans="26:47">
      <c r="Z90">
        <v>9.25</v>
      </c>
      <c r="AA90">
        <v>1.54</v>
      </c>
      <c r="AB90">
        <v>1.78</v>
      </c>
      <c r="AC90">
        <v>2.06</v>
      </c>
      <c r="AD90">
        <v>2.29</v>
      </c>
      <c r="AE90">
        <v>2.48</v>
      </c>
      <c r="AF90">
        <v>2.5499999999999998</v>
      </c>
      <c r="AG90">
        <v>2.69</v>
      </c>
      <c r="AH90">
        <v>2.79</v>
      </c>
      <c r="AI90">
        <v>3.02</v>
      </c>
      <c r="AJ90">
        <v>3.13</v>
      </c>
      <c r="AK90">
        <v>3.3</v>
      </c>
      <c r="AL90">
        <v>3.38</v>
      </c>
      <c r="AM90">
        <v>3.56</v>
      </c>
      <c r="AN90">
        <v>3.66</v>
      </c>
      <c r="AO90">
        <v>3.75</v>
      </c>
      <c r="AP90">
        <v>3.87</v>
      </c>
      <c r="AQ90">
        <v>3.97</v>
      </c>
      <c r="AR90">
        <v>4.04</v>
      </c>
      <c r="AS90">
        <v>4.16</v>
      </c>
      <c r="AT90">
        <v>4.54</v>
      </c>
      <c r="AU90">
        <v>4.5999999999999996</v>
      </c>
    </row>
    <row r="91" spans="26:47">
      <c r="Z91">
        <v>9.33</v>
      </c>
      <c r="AA91">
        <v>1.54</v>
      </c>
      <c r="AB91">
        <v>1.77</v>
      </c>
      <c r="AC91">
        <v>2.0499999999999998</v>
      </c>
      <c r="AD91">
        <v>2.2799999999999998</v>
      </c>
      <c r="AE91">
        <v>2.4700000000000002</v>
      </c>
      <c r="AF91">
        <v>2.54</v>
      </c>
      <c r="AG91">
        <v>2.68</v>
      </c>
      <c r="AH91">
        <v>2.78</v>
      </c>
      <c r="AI91">
        <v>3</v>
      </c>
      <c r="AJ91">
        <v>3.12</v>
      </c>
      <c r="AK91">
        <v>3.29</v>
      </c>
      <c r="AL91">
        <v>3.37</v>
      </c>
      <c r="AM91">
        <v>3.55</v>
      </c>
      <c r="AN91">
        <v>3.66</v>
      </c>
      <c r="AO91">
        <v>3.74</v>
      </c>
      <c r="AP91">
        <v>3.87</v>
      </c>
      <c r="AQ91">
        <v>3.96</v>
      </c>
      <c r="AR91">
        <v>4.03</v>
      </c>
      <c r="AS91">
        <v>4.1500000000000004</v>
      </c>
      <c r="AT91">
        <v>4.53</v>
      </c>
      <c r="AU91">
        <v>4.59</v>
      </c>
    </row>
    <row r="92" spans="26:47">
      <c r="Z92">
        <v>9.42</v>
      </c>
      <c r="AA92">
        <v>1.53</v>
      </c>
      <c r="AB92">
        <v>1.76</v>
      </c>
      <c r="AC92">
        <v>2.04</v>
      </c>
      <c r="AD92">
        <v>2.27</v>
      </c>
      <c r="AE92">
        <v>2.46</v>
      </c>
      <c r="AF92">
        <v>2.5299999999999998</v>
      </c>
      <c r="AG92">
        <v>2.66</v>
      </c>
      <c r="AH92">
        <v>2.76</v>
      </c>
      <c r="AI92">
        <v>2.99</v>
      </c>
      <c r="AJ92">
        <v>3.1</v>
      </c>
      <c r="AK92">
        <v>3.28</v>
      </c>
      <c r="AL92">
        <v>3.37</v>
      </c>
      <c r="AM92">
        <v>3.55</v>
      </c>
      <c r="AN92">
        <v>3.65</v>
      </c>
      <c r="AO92">
        <v>3.74</v>
      </c>
      <c r="AP92">
        <v>3.86</v>
      </c>
      <c r="AQ92">
        <v>3.96</v>
      </c>
      <c r="AR92">
        <v>4.0199999999999996</v>
      </c>
      <c r="AS92">
        <v>4.1399999999999997</v>
      </c>
      <c r="AT92">
        <v>4.5199999999999996</v>
      </c>
      <c r="AU92">
        <v>4.58</v>
      </c>
    </row>
    <row r="93" spans="26:47">
      <c r="Z93">
        <v>9.5</v>
      </c>
      <c r="AA93">
        <v>1.53</v>
      </c>
      <c r="AB93">
        <v>1.76</v>
      </c>
      <c r="AC93">
        <v>2.0299999999999998</v>
      </c>
      <c r="AD93">
        <v>2.2599999999999998</v>
      </c>
      <c r="AE93">
        <v>2.4500000000000002</v>
      </c>
      <c r="AF93">
        <v>2.52</v>
      </c>
      <c r="AG93">
        <v>2.65</v>
      </c>
      <c r="AH93">
        <v>2.75</v>
      </c>
      <c r="AI93">
        <v>2.98</v>
      </c>
      <c r="AJ93">
        <v>3.09</v>
      </c>
      <c r="AK93">
        <v>3.27</v>
      </c>
      <c r="AL93">
        <v>3.36</v>
      </c>
      <c r="AM93">
        <v>3.54</v>
      </c>
      <c r="AN93">
        <v>3.65</v>
      </c>
      <c r="AO93">
        <v>3.73</v>
      </c>
      <c r="AP93">
        <v>3.86</v>
      </c>
      <c r="AQ93">
        <v>3.95</v>
      </c>
      <c r="AR93">
        <v>4.01</v>
      </c>
      <c r="AS93">
        <v>4.13</v>
      </c>
      <c r="AT93">
        <v>4.51</v>
      </c>
      <c r="AU93">
        <v>4.57</v>
      </c>
    </row>
    <row r="94" spans="26:47">
      <c r="Z94">
        <v>9.58</v>
      </c>
      <c r="AA94">
        <v>1.52</v>
      </c>
      <c r="AB94">
        <v>1.75</v>
      </c>
      <c r="AC94">
        <v>2.02</v>
      </c>
      <c r="AD94">
        <v>2.2599999999999998</v>
      </c>
      <c r="AE94">
        <v>2.44</v>
      </c>
      <c r="AF94">
        <v>2.5099999999999998</v>
      </c>
      <c r="AG94">
        <v>2.64</v>
      </c>
      <c r="AH94">
        <v>2.74</v>
      </c>
      <c r="AI94">
        <v>2.97</v>
      </c>
      <c r="AJ94">
        <v>3.08</v>
      </c>
      <c r="AK94">
        <v>3.26</v>
      </c>
      <c r="AL94">
        <v>3.35</v>
      </c>
      <c r="AM94">
        <v>3.54</v>
      </c>
      <c r="AN94">
        <v>3.64</v>
      </c>
      <c r="AO94">
        <v>3.73</v>
      </c>
      <c r="AP94">
        <v>3.85</v>
      </c>
      <c r="AQ94">
        <v>3.94</v>
      </c>
      <c r="AR94">
        <v>4</v>
      </c>
      <c r="AS94">
        <v>4.12</v>
      </c>
      <c r="AT94">
        <v>4.51</v>
      </c>
      <c r="AU94">
        <v>4.5599999999999996</v>
      </c>
    </row>
    <row r="95" spans="26:47">
      <c r="Z95">
        <v>9.67</v>
      </c>
      <c r="AA95">
        <v>1.52</v>
      </c>
      <c r="AB95">
        <v>1.74</v>
      </c>
      <c r="AC95">
        <v>2.0099999999999998</v>
      </c>
      <c r="AD95">
        <v>2.25</v>
      </c>
      <c r="AE95">
        <v>2.4300000000000002</v>
      </c>
      <c r="AF95">
        <v>2.5</v>
      </c>
      <c r="AG95">
        <v>2.63</v>
      </c>
      <c r="AH95">
        <v>2.73</v>
      </c>
      <c r="AI95">
        <v>2.96</v>
      </c>
      <c r="AJ95">
        <v>3.07</v>
      </c>
      <c r="AK95">
        <v>3.25</v>
      </c>
      <c r="AL95">
        <v>3.34</v>
      </c>
      <c r="AM95">
        <v>3.53</v>
      </c>
      <c r="AN95">
        <v>3.64</v>
      </c>
      <c r="AO95">
        <v>3.72</v>
      </c>
      <c r="AP95">
        <v>3.84</v>
      </c>
      <c r="AQ95">
        <v>3.94</v>
      </c>
      <c r="AR95">
        <v>3.99</v>
      </c>
      <c r="AS95">
        <v>4.12</v>
      </c>
      <c r="AT95">
        <v>4.5</v>
      </c>
      <c r="AU95">
        <v>4.55</v>
      </c>
    </row>
    <row r="96" spans="26:47">
      <c r="Z96">
        <v>9.75</v>
      </c>
      <c r="AA96">
        <v>1.51</v>
      </c>
      <c r="AB96">
        <v>1.73</v>
      </c>
      <c r="AC96">
        <v>2</v>
      </c>
      <c r="AD96">
        <v>2.2400000000000002</v>
      </c>
      <c r="AE96">
        <v>2.42</v>
      </c>
      <c r="AF96">
        <v>2.4900000000000002</v>
      </c>
      <c r="AG96">
        <v>2.62</v>
      </c>
      <c r="AH96">
        <v>2.72</v>
      </c>
      <c r="AI96">
        <v>2.95</v>
      </c>
      <c r="AJ96">
        <v>3.05</v>
      </c>
      <c r="AK96">
        <v>3.24</v>
      </c>
      <c r="AL96">
        <v>3.33</v>
      </c>
      <c r="AM96">
        <v>3.53</v>
      </c>
      <c r="AN96">
        <v>3.63</v>
      </c>
      <c r="AO96">
        <v>3.72</v>
      </c>
      <c r="AP96">
        <v>3.84</v>
      </c>
      <c r="AQ96">
        <v>3.93</v>
      </c>
      <c r="AR96">
        <v>3.98</v>
      </c>
      <c r="AS96">
        <v>4.1100000000000003</v>
      </c>
      <c r="AT96">
        <v>4.49</v>
      </c>
      <c r="AU96">
        <v>4.54</v>
      </c>
    </row>
    <row r="97" spans="26:47">
      <c r="Z97">
        <v>9.83</v>
      </c>
      <c r="AA97">
        <v>1.51</v>
      </c>
      <c r="AB97">
        <v>1.73</v>
      </c>
      <c r="AC97">
        <v>1.99</v>
      </c>
      <c r="AD97">
        <v>2.23</v>
      </c>
      <c r="AE97">
        <v>2.42</v>
      </c>
      <c r="AF97">
        <v>2.48</v>
      </c>
      <c r="AG97">
        <v>2.61</v>
      </c>
      <c r="AH97">
        <v>2.71</v>
      </c>
      <c r="AI97">
        <v>2.94</v>
      </c>
      <c r="AJ97">
        <v>3.04</v>
      </c>
      <c r="AK97">
        <v>3.23</v>
      </c>
      <c r="AL97">
        <v>3.32</v>
      </c>
      <c r="AM97">
        <v>3.52</v>
      </c>
      <c r="AN97">
        <v>3.63</v>
      </c>
      <c r="AO97">
        <v>3.72</v>
      </c>
      <c r="AP97">
        <v>3.83</v>
      </c>
      <c r="AQ97">
        <v>3.92</v>
      </c>
      <c r="AR97">
        <v>3.97</v>
      </c>
      <c r="AS97">
        <v>4.0999999999999996</v>
      </c>
      <c r="AT97">
        <v>4.49</v>
      </c>
      <c r="AU97">
        <v>4.53</v>
      </c>
    </row>
    <row r="98" spans="26:47">
      <c r="Z98">
        <v>9.92</v>
      </c>
      <c r="AA98">
        <v>1.5</v>
      </c>
      <c r="AB98">
        <v>1.72</v>
      </c>
      <c r="AC98">
        <v>1.98</v>
      </c>
      <c r="AD98">
        <v>2.2200000000000002</v>
      </c>
      <c r="AE98">
        <v>2.41</v>
      </c>
      <c r="AF98">
        <v>2.4700000000000002</v>
      </c>
      <c r="AG98">
        <v>2.6</v>
      </c>
      <c r="AH98">
        <v>2.7</v>
      </c>
      <c r="AI98">
        <v>2.92</v>
      </c>
      <c r="AJ98">
        <v>3.03</v>
      </c>
      <c r="AK98">
        <v>3.22</v>
      </c>
      <c r="AL98">
        <v>3.31</v>
      </c>
      <c r="AM98">
        <v>3.52</v>
      </c>
      <c r="AN98">
        <v>3.62</v>
      </c>
      <c r="AO98">
        <v>3.71</v>
      </c>
      <c r="AP98">
        <v>3.83</v>
      </c>
      <c r="AQ98">
        <v>3.91</v>
      </c>
      <c r="AR98">
        <v>3.96</v>
      </c>
      <c r="AS98">
        <v>4.0999999999999996</v>
      </c>
      <c r="AT98">
        <v>4.4800000000000004</v>
      </c>
      <c r="AU98">
        <v>4.53</v>
      </c>
    </row>
    <row r="99" spans="26:47">
      <c r="Z99">
        <v>10</v>
      </c>
      <c r="AA99">
        <v>1.49</v>
      </c>
      <c r="AB99">
        <v>1.71</v>
      </c>
      <c r="AC99">
        <v>1.97</v>
      </c>
      <c r="AD99">
        <v>2.21</v>
      </c>
      <c r="AE99">
        <v>2.4</v>
      </c>
      <c r="AF99">
        <v>2.46</v>
      </c>
      <c r="AG99">
        <v>2.58</v>
      </c>
      <c r="AH99">
        <v>2.69</v>
      </c>
      <c r="AI99">
        <v>2.91</v>
      </c>
      <c r="AJ99">
        <v>3.02</v>
      </c>
      <c r="AK99">
        <v>3.21</v>
      </c>
      <c r="AL99">
        <v>3.3</v>
      </c>
      <c r="AM99">
        <v>3.51</v>
      </c>
      <c r="AN99">
        <v>3.62</v>
      </c>
      <c r="AO99">
        <v>3.71</v>
      </c>
      <c r="AP99">
        <v>3.82</v>
      </c>
      <c r="AQ99">
        <v>3.91</v>
      </c>
      <c r="AR99">
        <v>3.95</v>
      </c>
      <c r="AS99">
        <v>4.09</v>
      </c>
      <c r="AT99">
        <v>4.47</v>
      </c>
      <c r="AU99">
        <v>4.5199999999999996</v>
      </c>
    </row>
    <row r="100" spans="26:47">
      <c r="Z100">
        <v>10.08</v>
      </c>
      <c r="AA100">
        <v>1.49</v>
      </c>
      <c r="AB100">
        <v>1.7</v>
      </c>
      <c r="AC100">
        <v>1.96</v>
      </c>
      <c r="AD100">
        <v>2.21</v>
      </c>
      <c r="AE100">
        <v>2.39</v>
      </c>
      <c r="AF100">
        <v>2.4500000000000002</v>
      </c>
      <c r="AG100">
        <v>2.57</v>
      </c>
      <c r="AH100">
        <v>2.67</v>
      </c>
      <c r="AI100">
        <v>2.9</v>
      </c>
      <c r="AJ100">
        <v>3</v>
      </c>
      <c r="AK100">
        <v>3.2</v>
      </c>
      <c r="AL100">
        <v>3.3</v>
      </c>
      <c r="AM100">
        <v>3.51</v>
      </c>
      <c r="AN100">
        <v>3.61</v>
      </c>
      <c r="AO100">
        <v>3.7</v>
      </c>
      <c r="AP100">
        <v>3.81</v>
      </c>
      <c r="AQ100">
        <v>3.9</v>
      </c>
      <c r="AR100">
        <v>3.94</v>
      </c>
      <c r="AS100">
        <v>4.08</v>
      </c>
      <c r="AT100">
        <v>4.47</v>
      </c>
      <c r="AU100">
        <v>4.51</v>
      </c>
    </row>
    <row r="101" spans="26:47">
      <c r="Z101">
        <v>10.17</v>
      </c>
      <c r="AA101">
        <v>1.48</v>
      </c>
      <c r="AB101">
        <v>1.7</v>
      </c>
      <c r="AC101">
        <v>1.95</v>
      </c>
      <c r="AD101">
        <v>2.2000000000000002</v>
      </c>
      <c r="AE101">
        <v>2.38</v>
      </c>
      <c r="AF101">
        <v>2.44</v>
      </c>
      <c r="AG101">
        <v>2.56</v>
      </c>
      <c r="AH101">
        <v>2.66</v>
      </c>
      <c r="AI101">
        <v>2.89</v>
      </c>
      <c r="AJ101">
        <v>2.99</v>
      </c>
      <c r="AK101">
        <v>3.19</v>
      </c>
      <c r="AL101">
        <v>3.29</v>
      </c>
      <c r="AM101">
        <v>3.51</v>
      </c>
      <c r="AN101">
        <v>3.61</v>
      </c>
      <c r="AO101">
        <v>3.7</v>
      </c>
      <c r="AP101">
        <v>3.81</v>
      </c>
      <c r="AQ101">
        <v>3.89</v>
      </c>
      <c r="AR101">
        <v>3.93</v>
      </c>
      <c r="AS101">
        <v>4.08</v>
      </c>
      <c r="AT101">
        <v>4.46</v>
      </c>
      <c r="AU101">
        <v>4.5</v>
      </c>
    </row>
    <row r="102" spans="26:47">
      <c r="Z102">
        <v>10.25</v>
      </c>
      <c r="AA102">
        <v>1.48</v>
      </c>
      <c r="AB102">
        <v>1.69</v>
      </c>
      <c r="AC102">
        <v>1.94</v>
      </c>
      <c r="AD102">
        <v>2.19</v>
      </c>
      <c r="AE102">
        <v>2.37</v>
      </c>
      <c r="AF102">
        <v>2.4300000000000002</v>
      </c>
      <c r="AG102">
        <v>2.5499999999999998</v>
      </c>
      <c r="AH102">
        <v>2.65</v>
      </c>
      <c r="AI102">
        <v>2.88</v>
      </c>
      <c r="AJ102">
        <v>2.98</v>
      </c>
      <c r="AK102">
        <v>3.18</v>
      </c>
      <c r="AL102">
        <v>3.28</v>
      </c>
      <c r="AM102">
        <v>3.5</v>
      </c>
      <c r="AN102">
        <v>3.6</v>
      </c>
      <c r="AO102">
        <v>3.69</v>
      </c>
      <c r="AP102">
        <v>3.8</v>
      </c>
      <c r="AQ102">
        <v>3.89</v>
      </c>
      <c r="AR102">
        <v>3.92</v>
      </c>
      <c r="AS102">
        <v>4.07</v>
      </c>
      <c r="AT102">
        <v>4.46</v>
      </c>
      <c r="AU102">
        <v>4.49</v>
      </c>
    </row>
    <row r="103" spans="26:47">
      <c r="Z103">
        <v>10.33</v>
      </c>
      <c r="AA103">
        <v>1.47</v>
      </c>
      <c r="AB103">
        <v>1.68</v>
      </c>
      <c r="AC103">
        <v>1.93</v>
      </c>
      <c r="AD103">
        <v>2.1800000000000002</v>
      </c>
      <c r="AE103">
        <v>2.36</v>
      </c>
      <c r="AF103">
        <v>2.42</v>
      </c>
      <c r="AG103">
        <v>2.54</v>
      </c>
      <c r="AH103">
        <v>2.64</v>
      </c>
      <c r="AI103">
        <v>2.86</v>
      </c>
      <c r="AJ103">
        <v>2.96</v>
      </c>
      <c r="AK103">
        <v>3.16</v>
      </c>
      <c r="AL103">
        <v>3.27</v>
      </c>
      <c r="AM103">
        <v>3.5</v>
      </c>
      <c r="AN103">
        <v>3.6</v>
      </c>
      <c r="AO103">
        <v>3.69</v>
      </c>
      <c r="AP103">
        <v>3.8</v>
      </c>
      <c r="AQ103">
        <v>3.88</v>
      </c>
      <c r="AR103">
        <v>3.91</v>
      </c>
      <c r="AS103">
        <v>4.07</v>
      </c>
      <c r="AT103">
        <v>4.45</v>
      </c>
      <c r="AU103">
        <v>4.49</v>
      </c>
    </row>
    <row r="104" spans="26:47">
      <c r="Z104">
        <v>10.42</v>
      </c>
      <c r="AA104">
        <v>1.47</v>
      </c>
      <c r="AB104">
        <v>1.67</v>
      </c>
      <c r="AC104">
        <v>1.92</v>
      </c>
      <c r="AD104">
        <v>2.17</v>
      </c>
      <c r="AE104">
        <v>2.35</v>
      </c>
      <c r="AF104">
        <v>2.41</v>
      </c>
      <c r="AG104">
        <v>2.52</v>
      </c>
      <c r="AH104">
        <v>2.63</v>
      </c>
      <c r="AI104">
        <v>2.85</v>
      </c>
      <c r="AJ104">
        <v>2.95</v>
      </c>
      <c r="AK104">
        <v>3.15</v>
      </c>
      <c r="AL104">
        <v>3.26</v>
      </c>
      <c r="AM104">
        <v>3.49</v>
      </c>
      <c r="AN104">
        <v>3.59</v>
      </c>
      <c r="AO104">
        <v>3.69</v>
      </c>
      <c r="AP104">
        <v>3.79</v>
      </c>
      <c r="AQ104">
        <v>3.87</v>
      </c>
      <c r="AR104">
        <v>3.9</v>
      </c>
      <c r="AS104">
        <v>4.0599999999999996</v>
      </c>
      <c r="AT104">
        <v>4.4400000000000004</v>
      </c>
      <c r="AU104">
        <v>4.4800000000000004</v>
      </c>
    </row>
    <row r="105" spans="26:47">
      <c r="Z105">
        <v>10.5</v>
      </c>
      <c r="AA105">
        <v>1.46</v>
      </c>
      <c r="AB105">
        <v>1.66</v>
      </c>
      <c r="AC105">
        <v>1.91</v>
      </c>
      <c r="AD105">
        <v>2.16</v>
      </c>
      <c r="AE105">
        <v>2.34</v>
      </c>
      <c r="AF105">
        <v>2.4</v>
      </c>
      <c r="AG105">
        <v>2.5099999999999998</v>
      </c>
      <c r="AH105">
        <v>2.62</v>
      </c>
      <c r="AI105">
        <v>2.84</v>
      </c>
      <c r="AJ105">
        <v>2.94</v>
      </c>
      <c r="AK105">
        <v>3.14</v>
      </c>
      <c r="AL105">
        <v>3.25</v>
      </c>
      <c r="AM105">
        <v>3.49</v>
      </c>
      <c r="AN105">
        <v>3.59</v>
      </c>
      <c r="AO105">
        <v>3.68</v>
      </c>
      <c r="AP105">
        <v>3.78</v>
      </c>
      <c r="AQ105">
        <v>3.86</v>
      </c>
      <c r="AR105">
        <v>3.89</v>
      </c>
      <c r="AS105">
        <v>4.05</v>
      </c>
      <c r="AT105">
        <v>4.4400000000000004</v>
      </c>
      <c r="AU105">
        <v>4.47</v>
      </c>
    </row>
    <row r="106" spans="26:47">
      <c r="Z106">
        <v>10.58</v>
      </c>
      <c r="AA106">
        <v>1.46</v>
      </c>
      <c r="AB106">
        <v>1.66</v>
      </c>
      <c r="AC106">
        <v>1.9</v>
      </c>
      <c r="AD106">
        <v>2.16</v>
      </c>
      <c r="AE106">
        <v>2.33</v>
      </c>
      <c r="AF106">
        <v>2.39</v>
      </c>
      <c r="AG106">
        <v>2.5</v>
      </c>
      <c r="AH106">
        <v>2.6</v>
      </c>
      <c r="AI106">
        <v>2.83</v>
      </c>
      <c r="AJ106">
        <v>2.92</v>
      </c>
      <c r="AK106">
        <v>3.13</v>
      </c>
      <c r="AL106">
        <v>3.24</v>
      </c>
      <c r="AM106">
        <v>3.48</v>
      </c>
      <c r="AN106">
        <v>3.58</v>
      </c>
      <c r="AO106">
        <v>3.68</v>
      </c>
      <c r="AP106">
        <v>3.78</v>
      </c>
      <c r="AQ106">
        <v>3.86</v>
      </c>
      <c r="AR106">
        <v>3.88</v>
      </c>
      <c r="AS106">
        <v>4.05</v>
      </c>
      <c r="AT106">
        <v>4.43</v>
      </c>
      <c r="AU106">
        <v>4.46</v>
      </c>
    </row>
    <row r="107" spans="26:47">
      <c r="Z107">
        <v>10.67</v>
      </c>
      <c r="AA107">
        <v>1.45</v>
      </c>
      <c r="AB107">
        <v>1.65</v>
      </c>
      <c r="AC107">
        <v>1.89</v>
      </c>
      <c r="AD107">
        <v>2.15</v>
      </c>
      <c r="AE107">
        <v>2.3199999999999998</v>
      </c>
      <c r="AF107">
        <v>2.38</v>
      </c>
      <c r="AG107">
        <v>2.4900000000000002</v>
      </c>
      <c r="AH107">
        <v>2.59</v>
      </c>
      <c r="AI107">
        <v>2.81</v>
      </c>
      <c r="AJ107">
        <v>2.91</v>
      </c>
      <c r="AK107">
        <v>3.12</v>
      </c>
      <c r="AL107">
        <v>3.23</v>
      </c>
      <c r="AM107">
        <v>3.48</v>
      </c>
      <c r="AN107">
        <v>3.58</v>
      </c>
      <c r="AO107">
        <v>3.67</v>
      </c>
      <c r="AP107">
        <v>3.77</v>
      </c>
      <c r="AQ107">
        <v>3.85</v>
      </c>
      <c r="AR107">
        <v>3.87</v>
      </c>
      <c r="AS107">
        <v>4.04</v>
      </c>
      <c r="AT107">
        <v>4.43</v>
      </c>
      <c r="AU107">
        <v>4.46</v>
      </c>
    </row>
    <row r="108" spans="26:47">
      <c r="Z108">
        <v>10.75</v>
      </c>
      <c r="AA108">
        <v>1.45</v>
      </c>
      <c r="AB108">
        <v>1.64</v>
      </c>
      <c r="AC108">
        <v>1.88</v>
      </c>
      <c r="AD108">
        <v>2.14</v>
      </c>
      <c r="AE108">
        <v>2.31</v>
      </c>
      <c r="AF108">
        <v>2.37</v>
      </c>
      <c r="AG108">
        <v>2.48</v>
      </c>
      <c r="AH108">
        <v>2.58</v>
      </c>
      <c r="AI108">
        <v>2.8</v>
      </c>
      <c r="AJ108">
        <v>2.9</v>
      </c>
      <c r="AK108">
        <v>3.11</v>
      </c>
      <c r="AL108">
        <v>3.22</v>
      </c>
      <c r="AM108">
        <v>3.47</v>
      </c>
      <c r="AN108">
        <v>3.57</v>
      </c>
      <c r="AO108">
        <v>3.67</v>
      </c>
      <c r="AP108">
        <v>3.77</v>
      </c>
      <c r="AQ108">
        <v>3.84</v>
      </c>
      <c r="AR108">
        <v>3.86</v>
      </c>
      <c r="AS108">
        <v>4.04</v>
      </c>
      <c r="AT108">
        <v>4.42</v>
      </c>
      <c r="AU108">
        <v>4.45</v>
      </c>
    </row>
    <row r="109" spans="26:47">
      <c r="Z109">
        <v>10.83</v>
      </c>
      <c r="AA109">
        <v>1.44</v>
      </c>
      <c r="AB109">
        <v>1.63</v>
      </c>
      <c r="AC109">
        <v>1.86</v>
      </c>
      <c r="AD109">
        <v>2.13</v>
      </c>
      <c r="AE109">
        <v>2.2999999999999998</v>
      </c>
      <c r="AF109">
        <v>2.36</v>
      </c>
      <c r="AG109">
        <v>2.46</v>
      </c>
      <c r="AH109">
        <v>2.57</v>
      </c>
      <c r="AI109">
        <v>2.79</v>
      </c>
      <c r="AJ109">
        <v>2.88</v>
      </c>
      <c r="AK109">
        <v>3.1</v>
      </c>
      <c r="AL109">
        <v>3.21</v>
      </c>
      <c r="AM109">
        <v>3.47</v>
      </c>
      <c r="AN109">
        <v>3.57</v>
      </c>
      <c r="AO109">
        <v>3.66</v>
      </c>
      <c r="AP109">
        <v>3.76</v>
      </c>
      <c r="AQ109">
        <v>3.83</v>
      </c>
      <c r="AR109">
        <v>3.86</v>
      </c>
      <c r="AS109">
        <v>4.03</v>
      </c>
      <c r="AT109">
        <v>4.42</v>
      </c>
      <c r="AU109">
        <v>4.4400000000000004</v>
      </c>
    </row>
    <row r="110" spans="26:47">
      <c r="Z110">
        <v>10.92</v>
      </c>
      <c r="AA110">
        <v>1.44</v>
      </c>
      <c r="AB110">
        <v>1.62</v>
      </c>
      <c r="AC110">
        <v>1.85</v>
      </c>
      <c r="AD110">
        <v>2.12</v>
      </c>
      <c r="AE110">
        <v>2.29</v>
      </c>
      <c r="AF110">
        <v>2.35</v>
      </c>
      <c r="AG110">
        <v>2.4500000000000002</v>
      </c>
      <c r="AH110">
        <v>2.56</v>
      </c>
      <c r="AI110">
        <v>2.78</v>
      </c>
      <c r="AJ110">
        <v>2.87</v>
      </c>
      <c r="AK110">
        <v>3.08</v>
      </c>
      <c r="AL110">
        <v>3.2</v>
      </c>
      <c r="AM110">
        <v>3.46</v>
      </c>
      <c r="AN110">
        <v>3.56</v>
      </c>
      <c r="AO110">
        <v>3.66</v>
      </c>
      <c r="AP110">
        <v>3.75</v>
      </c>
      <c r="AQ110">
        <v>3.83</v>
      </c>
      <c r="AR110">
        <v>3.85</v>
      </c>
      <c r="AS110">
        <v>4.03</v>
      </c>
      <c r="AT110">
        <v>4.41</v>
      </c>
      <c r="AU110">
        <v>4.4400000000000004</v>
      </c>
    </row>
    <row r="111" spans="26:47">
      <c r="Z111">
        <v>11</v>
      </c>
      <c r="AA111">
        <v>1.43</v>
      </c>
      <c r="AB111">
        <v>1.62</v>
      </c>
      <c r="AC111">
        <v>1.84</v>
      </c>
      <c r="AD111">
        <v>2.11</v>
      </c>
      <c r="AE111">
        <v>2.2799999999999998</v>
      </c>
      <c r="AF111">
        <v>2.34</v>
      </c>
      <c r="AG111">
        <v>2.44</v>
      </c>
      <c r="AH111">
        <v>2.54</v>
      </c>
      <c r="AI111">
        <v>2.76</v>
      </c>
      <c r="AJ111">
        <v>2.85</v>
      </c>
      <c r="AK111">
        <v>3.07</v>
      </c>
      <c r="AL111">
        <v>3.19</v>
      </c>
      <c r="AM111">
        <v>3.46</v>
      </c>
      <c r="AN111">
        <v>3.56</v>
      </c>
      <c r="AO111">
        <v>3.66</v>
      </c>
      <c r="AP111">
        <v>3.75</v>
      </c>
      <c r="AQ111">
        <v>3.82</v>
      </c>
      <c r="AR111">
        <v>3.84</v>
      </c>
      <c r="AS111">
        <v>4.03</v>
      </c>
      <c r="AT111">
        <v>4.41</v>
      </c>
      <c r="AU111">
        <v>4.43</v>
      </c>
    </row>
    <row r="112" spans="26:47">
      <c r="Z112">
        <v>11.08</v>
      </c>
      <c r="AA112">
        <v>1.43</v>
      </c>
      <c r="AB112">
        <v>1.61</v>
      </c>
      <c r="AC112">
        <v>1.83</v>
      </c>
      <c r="AD112">
        <v>2.1</v>
      </c>
      <c r="AE112">
        <v>2.27</v>
      </c>
      <c r="AF112">
        <v>2.33</v>
      </c>
      <c r="AG112">
        <v>2.4300000000000002</v>
      </c>
      <c r="AH112">
        <v>2.5299999999999998</v>
      </c>
      <c r="AI112">
        <v>2.75</v>
      </c>
      <c r="AJ112">
        <v>2.84</v>
      </c>
      <c r="AK112">
        <v>3.06</v>
      </c>
      <c r="AL112">
        <v>3.18</v>
      </c>
      <c r="AM112">
        <v>3.46</v>
      </c>
      <c r="AN112">
        <v>3.55</v>
      </c>
      <c r="AO112">
        <v>3.65</v>
      </c>
      <c r="AP112">
        <v>3.74</v>
      </c>
      <c r="AQ112">
        <v>3.81</v>
      </c>
      <c r="AR112">
        <v>3.83</v>
      </c>
      <c r="AS112">
        <v>4.0199999999999996</v>
      </c>
      <c r="AT112">
        <v>4.4000000000000004</v>
      </c>
      <c r="AU112">
        <v>4.42</v>
      </c>
    </row>
    <row r="113" spans="26:47">
      <c r="Z113">
        <v>11.17</v>
      </c>
      <c r="AA113">
        <v>1.42</v>
      </c>
      <c r="AB113">
        <v>1.6</v>
      </c>
      <c r="AC113">
        <v>1.82</v>
      </c>
      <c r="AD113">
        <v>2.1</v>
      </c>
      <c r="AE113">
        <v>2.2599999999999998</v>
      </c>
      <c r="AF113">
        <v>2.3199999999999998</v>
      </c>
      <c r="AG113">
        <v>2.41</v>
      </c>
      <c r="AH113">
        <v>2.52</v>
      </c>
      <c r="AI113">
        <v>2.74</v>
      </c>
      <c r="AJ113">
        <v>2.82</v>
      </c>
      <c r="AK113">
        <v>3.05</v>
      </c>
      <c r="AL113">
        <v>3.17</v>
      </c>
      <c r="AM113">
        <v>3.45</v>
      </c>
      <c r="AN113">
        <v>3.55</v>
      </c>
      <c r="AO113">
        <v>3.65</v>
      </c>
      <c r="AP113">
        <v>3.74</v>
      </c>
      <c r="AQ113">
        <v>3.8</v>
      </c>
      <c r="AR113">
        <v>3.82</v>
      </c>
      <c r="AS113">
        <v>4.0199999999999996</v>
      </c>
      <c r="AT113">
        <v>4.4000000000000004</v>
      </c>
      <c r="AU113">
        <v>4.42</v>
      </c>
    </row>
    <row r="114" spans="26:47">
      <c r="Z114">
        <v>11.25</v>
      </c>
      <c r="AA114">
        <v>1.41</v>
      </c>
      <c r="AB114">
        <v>1.59</v>
      </c>
      <c r="AC114">
        <v>1.81</v>
      </c>
      <c r="AD114">
        <v>2.09</v>
      </c>
      <c r="AE114">
        <v>2.25</v>
      </c>
      <c r="AF114">
        <v>2.2999999999999998</v>
      </c>
      <c r="AG114">
        <v>2.4</v>
      </c>
      <c r="AH114">
        <v>2.5099999999999998</v>
      </c>
      <c r="AI114">
        <v>2.72</v>
      </c>
      <c r="AJ114">
        <v>2.81</v>
      </c>
      <c r="AK114">
        <v>3.04</v>
      </c>
      <c r="AL114">
        <v>3.16</v>
      </c>
      <c r="AM114">
        <v>3.45</v>
      </c>
      <c r="AN114">
        <v>3.54</v>
      </c>
      <c r="AO114">
        <v>3.64</v>
      </c>
      <c r="AP114">
        <v>3.73</v>
      </c>
      <c r="AQ114">
        <v>3.8</v>
      </c>
      <c r="AR114">
        <v>3.81</v>
      </c>
      <c r="AS114">
        <v>4.0199999999999996</v>
      </c>
      <c r="AT114">
        <v>4.3899999999999997</v>
      </c>
      <c r="AU114">
        <v>4.41</v>
      </c>
    </row>
    <row r="115" spans="26:47">
      <c r="Z115">
        <v>11.33</v>
      </c>
      <c r="AA115">
        <v>1.41</v>
      </c>
      <c r="AB115">
        <v>1.58</v>
      </c>
      <c r="AC115">
        <v>1.8</v>
      </c>
      <c r="AD115">
        <v>2.08</v>
      </c>
      <c r="AE115">
        <v>2.2400000000000002</v>
      </c>
      <c r="AF115">
        <v>2.29</v>
      </c>
      <c r="AG115">
        <v>2.39</v>
      </c>
      <c r="AH115">
        <v>2.4900000000000002</v>
      </c>
      <c r="AI115">
        <v>2.71</v>
      </c>
      <c r="AJ115">
        <v>2.79</v>
      </c>
      <c r="AK115">
        <v>3.02</v>
      </c>
      <c r="AL115">
        <v>3.15</v>
      </c>
      <c r="AM115">
        <v>3.44</v>
      </c>
      <c r="AN115">
        <v>3.54</v>
      </c>
      <c r="AO115">
        <v>3.64</v>
      </c>
      <c r="AP115">
        <v>3.72</v>
      </c>
      <c r="AQ115">
        <v>3.79</v>
      </c>
      <c r="AR115">
        <v>3.81</v>
      </c>
      <c r="AS115">
        <v>4.01</v>
      </c>
      <c r="AT115">
        <v>4.3899999999999997</v>
      </c>
      <c r="AU115">
        <v>4.41</v>
      </c>
    </row>
    <row r="116" spans="26:47">
      <c r="Z116">
        <v>11.42</v>
      </c>
      <c r="AA116">
        <v>1.4</v>
      </c>
      <c r="AB116">
        <v>1.57</v>
      </c>
      <c r="AC116">
        <v>1.79</v>
      </c>
      <c r="AD116">
        <v>2.0699999999999998</v>
      </c>
      <c r="AE116">
        <v>2.23</v>
      </c>
      <c r="AF116">
        <v>2.2799999999999998</v>
      </c>
      <c r="AG116">
        <v>2.37</v>
      </c>
      <c r="AH116">
        <v>2.48</v>
      </c>
      <c r="AI116">
        <v>2.7</v>
      </c>
      <c r="AJ116">
        <v>2.78</v>
      </c>
      <c r="AK116">
        <v>3.01</v>
      </c>
      <c r="AL116">
        <v>3.14</v>
      </c>
      <c r="AM116">
        <v>3.44</v>
      </c>
      <c r="AN116">
        <v>3.53</v>
      </c>
      <c r="AO116">
        <v>3.64</v>
      </c>
      <c r="AP116">
        <v>3.72</v>
      </c>
      <c r="AQ116">
        <v>3.78</v>
      </c>
      <c r="AR116">
        <v>3.8</v>
      </c>
      <c r="AS116">
        <v>4.01</v>
      </c>
      <c r="AT116">
        <v>4.38</v>
      </c>
      <c r="AU116">
        <v>4.4000000000000004</v>
      </c>
    </row>
    <row r="117" spans="26:47">
      <c r="Z117">
        <v>11.5</v>
      </c>
      <c r="AA117">
        <v>1.4</v>
      </c>
      <c r="AB117">
        <v>1.56</v>
      </c>
      <c r="AC117">
        <v>1.77</v>
      </c>
      <c r="AD117">
        <v>2.06</v>
      </c>
      <c r="AE117">
        <v>2.2200000000000002</v>
      </c>
      <c r="AF117">
        <v>2.27</v>
      </c>
      <c r="AG117">
        <v>2.36</v>
      </c>
      <c r="AH117">
        <v>2.4700000000000002</v>
      </c>
      <c r="AI117">
        <v>2.68</v>
      </c>
      <c r="AJ117">
        <v>2.77</v>
      </c>
      <c r="AK117">
        <v>3</v>
      </c>
      <c r="AL117">
        <v>3.13</v>
      </c>
      <c r="AM117">
        <v>3.43</v>
      </c>
      <c r="AN117">
        <v>3.53</v>
      </c>
      <c r="AO117">
        <v>3.63</v>
      </c>
      <c r="AP117">
        <v>3.71</v>
      </c>
      <c r="AQ117">
        <v>3.77</v>
      </c>
      <c r="AR117">
        <v>3.79</v>
      </c>
      <c r="AS117">
        <v>4.01</v>
      </c>
      <c r="AT117">
        <v>4.38</v>
      </c>
      <c r="AU117">
        <v>4.4000000000000004</v>
      </c>
    </row>
    <row r="118" spans="26:47">
      <c r="Z118">
        <v>11.58</v>
      </c>
      <c r="AA118">
        <v>1.39</v>
      </c>
      <c r="AB118">
        <v>1.56</v>
      </c>
      <c r="AC118">
        <v>1.76</v>
      </c>
      <c r="AD118">
        <v>2.0499999999999998</v>
      </c>
      <c r="AE118">
        <v>2.21</v>
      </c>
      <c r="AF118">
        <v>2.2599999999999998</v>
      </c>
      <c r="AG118">
        <v>2.35</v>
      </c>
      <c r="AH118">
        <v>2.46</v>
      </c>
      <c r="AI118">
        <v>2.67</v>
      </c>
      <c r="AJ118">
        <v>2.75</v>
      </c>
      <c r="AK118">
        <v>2.99</v>
      </c>
      <c r="AL118">
        <v>3.12</v>
      </c>
      <c r="AM118">
        <v>3.43</v>
      </c>
      <c r="AN118">
        <v>3.52</v>
      </c>
      <c r="AO118">
        <v>3.63</v>
      </c>
      <c r="AP118">
        <v>3.71</v>
      </c>
      <c r="AQ118">
        <v>3.77</v>
      </c>
      <c r="AR118">
        <v>3.78</v>
      </c>
      <c r="AS118">
        <v>4</v>
      </c>
      <c r="AT118">
        <v>4.37</v>
      </c>
      <c r="AU118">
        <v>4.3899999999999997</v>
      </c>
    </row>
    <row r="119" spans="26:47">
      <c r="Z119">
        <v>11.67</v>
      </c>
      <c r="AA119">
        <v>1.39</v>
      </c>
      <c r="AB119">
        <v>1.55</v>
      </c>
      <c r="AC119">
        <v>1.75</v>
      </c>
      <c r="AD119">
        <v>2.0499999999999998</v>
      </c>
      <c r="AE119">
        <v>2.2000000000000002</v>
      </c>
      <c r="AF119">
        <v>2.25</v>
      </c>
      <c r="AG119">
        <v>2.34</v>
      </c>
      <c r="AH119">
        <v>2.44</v>
      </c>
      <c r="AI119">
        <v>2.66</v>
      </c>
      <c r="AJ119">
        <v>2.73</v>
      </c>
      <c r="AK119">
        <v>2.97</v>
      </c>
      <c r="AL119">
        <v>3.11</v>
      </c>
      <c r="AM119">
        <v>3.42</v>
      </c>
      <c r="AN119">
        <v>3.52</v>
      </c>
      <c r="AO119">
        <v>3.62</v>
      </c>
      <c r="AP119">
        <v>3.7</v>
      </c>
      <c r="AQ119">
        <v>3.76</v>
      </c>
      <c r="AR119">
        <v>3.77</v>
      </c>
      <c r="AS119">
        <v>4</v>
      </c>
      <c r="AT119">
        <v>4.37</v>
      </c>
      <c r="AU119">
        <v>4.38</v>
      </c>
    </row>
    <row r="120" spans="26:47">
      <c r="Z120">
        <v>11.75</v>
      </c>
      <c r="AA120">
        <v>1.38</v>
      </c>
      <c r="AB120">
        <v>1.54</v>
      </c>
      <c r="AC120">
        <v>1.74</v>
      </c>
      <c r="AD120">
        <v>2.04</v>
      </c>
      <c r="AE120">
        <v>2.19</v>
      </c>
      <c r="AF120">
        <v>2.2400000000000002</v>
      </c>
      <c r="AG120">
        <v>2.3199999999999998</v>
      </c>
      <c r="AH120">
        <v>2.4300000000000002</v>
      </c>
      <c r="AI120">
        <v>2.64</v>
      </c>
      <c r="AJ120">
        <v>2.72</v>
      </c>
      <c r="AK120">
        <v>2.96</v>
      </c>
      <c r="AL120">
        <v>3.1</v>
      </c>
      <c r="AM120">
        <v>3.42</v>
      </c>
      <c r="AN120">
        <v>3.51</v>
      </c>
      <c r="AO120">
        <v>3.62</v>
      </c>
      <c r="AP120">
        <v>3.69</v>
      </c>
      <c r="AQ120">
        <v>3.75</v>
      </c>
      <c r="AR120">
        <v>3.77</v>
      </c>
      <c r="AS120">
        <v>4</v>
      </c>
      <c r="AT120">
        <v>4.37</v>
      </c>
      <c r="AU120">
        <v>4.38</v>
      </c>
    </row>
    <row r="121" spans="26:47">
      <c r="Z121">
        <v>11.83</v>
      </c>
      <c r="AA121">
        <v>1.38</v>
      </c>
      <c r="AB121">
        <v>1.53</v>
      </c>
      <c r="AC121">
        <v>1.73</v>
      </c>
      <c r="AD121">
        <v>2.0299999999999998</v>
      </c>
      <c r="AE121">
        <v>2.1800000000000002</v>
      </c>
      <c r="AF121">
        <v>2.23</v>
      </c>
      <c r="AG121">
        <v>2.31</v>
      </c>
      <c r="AH121">
        <v>2.42</v>
      </c>
      <c r="AI121">
        <v>2.63</v>
      </c>
      <c r="AJ121">
        <v>2.7</v>
      </c>
      <c r="AK121">
        <v>2.95</v>
      </c>
      <c r="AL121">
        <v>3.09</v>
      </c>
      <c r="AM121">
        <v>3.41</v>
      </c>
      <c r="AN121">
        <v>3.5</v>
      </c>
      <c r="AO121">
        <v>3.61</v>
      </c>
      <c r="AP121">
        <v>3.69</v>
      </c>
      <c r="AQ121">
        <v>3.74</v>
      </c>
      <c r="AR121">
        <v>3.76</v>
      </c>
      <c r="AS121">
        <v>4</v>
      </c>
      <c r="AT121">
        <v>4.3600000000000003</v>
      </c>
      <c r="AU121">
        <v>4.37</v>
      </c>
    </row>
    <row r="122" spans="26:47">
      <c r="Z122">
        <v>11.92</v>
      </c>
      <c r="AA122">
        <v>1.37</v>
      </c>
      <c r="AB122">
        <v>1.52</v>
      </c>
      <c r="AC122">
        <v>1.71</v>
      </c>
      <c r="AD122">
        <v>2.02</v>
      </c>
      <c r="AE122">
        <v>2.17</v>
      </c>
      <c r="AF122">
        <v>2.2200000000000002</v>
      </c>
      <c r="AG122">
        <v>2.2999999999999998</v>
      </c>
      <c r="AH122">
        <v>2.41</v>
      </c>
      <c r="AI122">
        <v>2.62</v>
      </c>
      <c r="AJ122">
        <v>2.69</v>
      </c>
      <c r="AK122">
        <v>2.94</v>
      </c>
      <c r="AL122">
        <v>3.08</v>
      </c>
      <c r="AM122">
        <v>3.41</v>
      </c>
      <c r="AN122">
        <v>3.5</v>
      </c>
      <c r="AO122">
        <v>3.61</v>
      </c>
      <c r="AP122">
        <v>3.68</v>
      </c>
      <c r="AQ122">
        <v>3.74</v>
      </c>
      <c r="AR122">
        <v>3.75</v>
      </c>
      <c r="AS122">
        <v>3.99</v>
      </c>
      <c r="AT122">
        <v>4.3600000000000003</v>
      </c>
      <c r="AU122">
        <v>4.37</v>
      </c>
    </row>
    <row r="123" spans="26:47">
      <c r="Z123">
        <v>12</v>
      </c>
      <c r="AA123">
        <v>1.37</v>
      </c>
      <c r="AB123">
        <v>1.51</v>
      </c>
      <c r="AC123">
        <v>1.7</v>
      </c>
      <c r="AD123">
        <v>2.0099999999999998</v>
      </c>
      <c r="AE123">
        <v>2.16</v>
      </c>
      <c r="AF123">
        <v>2.21</v>
      </c>
      <c r="AG123">
        <v>2.2799999999999998</v>
      </c>
      <c r="AH123">
        <v>2.39</v>
      </c>
      <c r="AI123">
        <v>2.6</v>
      </c>
      <c r="AJ123">
        <v>2.67</v>
      </c>
      <c r="AK123">
        <v>2.92</v>
      </c>
      <c r="AL123">
        <v>3.06</v>
      </c>
      <c r="AM123">
        <v>3.4</v>
      </c>
      <c r="AN123">
        <v>3.49</v>
      </c>
      <c r="AO123">
        <v>3.61</v>
      </c>
      <c r="AP123">
        <v>3.68</v>
      </c>
      <c r="AQ123">
        <v>3.73</v>
      </c>
      <c r="AR123">
        <v>3.74</v>
      </c>
      <c r="AS123">
        <v>3.99</v>
      </c>
      <c r="AT123">
        <v>4.3499999999999996</v>
      </c>
      <c r="AU123">
        <v>4.37</v>
      </c>
    </row>
  </sheetData>
  <mergeCells count="1">
    <mergeCell ref="B1:V1"/>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1"/>
  <dimension ref="A1:AU123"/>
  <sheetViews>
    <sheetView workbookViewId="0">
      <selection activeCell="A2" sqref="A2:V43"/>
    </sheetView>
  </sheetViews>
  <sheetFormatPr baseColWidth="10" defaultColWidth="11" defaultRowHeight="16"/>
  <cols>
    <col min="2" max="22" width="5.1640625" customWidth="1"/>
  </cols>
  <sheetData>
    <row r="1" spans="1:47" ht="17" thickBot="1">
      <c r="A1" s="23" t="s">
        <v>90</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2.1</v>
      </c>
      <c r="C3" s="8">
        <v>2.2000000000000002</v>
      </c>
      <c r="D3" s="7">
        <v>2.2999999999999998</v>
      </c>
      <c r="E3" s="8">
        <v>2.4</v>
      </c>
      <c r="F3" s="7">
        <v>2.7</v>
      </c>
      <c r="G3" s="8">
        <v>2.7</v>
      </c>
      <c r="H3" s="7">
        <v>2.9</v>
      </c>
      <c r="I3" s="8">
        <v>3</v>
      </c>
      <c r="J3" s="7">
        <v>3</v>
      </c>
      <c r="K3" s="8">
        <v>3.2</v>
      </c>
      <c r="L3" s="7">
        <v>3.2</v>
      </c>
      <c r="M3" s="8">
        <v>3.6</v>
      </c>
      <c r="N3" s="7">
        <v>3.6</v>
      </c>
      <c r="O3" s="8">
        <v>3.8</v>
      </c>
      <c r="P3" s="7">
        <v>3.8</v>
      </c>
      <c r="Q3" s="8">
        <v>4</v>
      </c>
      <c r="R3" s="7">
        <v>4.3</v>
      </c>
      <c r="S3" s="8">
        <v>4.4000000000000004</v>
      </c>
      <c r="T3" s="7">
        <v>5</v>
      </c>
      <c r="U3" s="8">
        <v>5</v>
      </c>
      <c r="V3" s="9">
        <v>5</v>
      </c>
      <c r="Z3">
        <v>2</v>
      </c>
      <c r="AA3">
        <v>1.95</v>
      </c>
      <c r="AB3">
        <v>2.2400000000000002</v>
      </c>
      <c r="AC3">
        <v>2.2999999999999998</v>
      </c>
      <c r="AD3">
        <v>2.52</v>
      </c>
      <c r="AE3">
        <v>2.75</v>
      </c>
      <c r="AF3">
        <v>2.77</v>
      </c>
      <c r="AG3">
        <v>2.96</v>
      </c>
      <c r="AH3">
        <v>3</v>
      </c>
      <c r="AI3">
        <v>3.01</v>
      </c>
      <c r="AJ3">
        <v>3.23</v>
      </c>
      <c r="AK3">
        <v>3.27</v>
      </c>
      <c r="AL3">
        <v>3.51</v>
      </c>
      <c r="AM3">
        <v>3.55</v>
      </c>
      <c r="AN3">
        <v>3.75</v>
      </c>
      <c r="AO3">
        <v>3.78</v>
      </c>
      <c r="AP3">
        <v>3.9</v>
      </c>
      <c r="AQ3">
        <v>4.1399999999999997</v>
      </c>
      <c r="AR3">
        <v>4.25</v>
      </c>
      <c r="AS3">
        <v>4.58</v>
      </c>
      <c r="AT3">
        <v>4.82</v>
      </c>
      <c r="AU3">
        <v>4.92</v>
      </c>
    </row>
    <row r="4" spans="1:47">
      <c r="A4" s="6" t="s">
        <v>22</v>
      </c>
      <c r="B4" s="7">
        <v>2.1</v>
      </c>
      <c r="C4" s="8">
        <v>2.2000000000000002</v>
      </c>
      <c r="D4" s="7">
        <v>2.2999999999999998</v>
      </c>
      <c r="E4" s="8">
        <v>2.5</v>
      </c>
      <c r="F4" s="7">
        <v>2.7</v>
      </c>
      <c r="G4" s="8">
        <v>2.7</v>
      </c>
      <c r="H4" s="7">
        <v>3</v>
      </c>
      <c r="I4" s="8">
        <v>3</v>
      </c>
      <c r="J4" s="7">
        <v>3</v>
      </c>
      <c r="K4" s="8">
        <v>3.2</v>
      </c>
      <c r="L4" s="7">
        <v>3.2</v>
      </c>
      <c r="M4" s="8">
        <v>3.6</v>
      </c>
      <c r="N4" s="7">
        <v>3.6</v>
      </c>
      <c r="O4" s="8">
        <v>3.8</v>
      </c>
      <c r="P4" s="7">
        <v>3.8</v>
      </c>
      <c r="Q4" s="8">
        <v>4</v>
      </c>
      <c r="R4" s="7">
        <v>4.3</v>
      </c>
      <c r="S4" s="8">
        <v>4.4000000000000004</v>
      </c>
      <c r="T4" s="7">
        <v>4.9000000000000004</v>
      </c>
      <c r="U4" s="8">
        <v>5</v>
      </c>
      <c r="V4" s="9">
        <v>5</v>
      </c>
      <c r="Z4">
        <v>2.08</v>
      </c>
      <c r="AA4">
        <v>1.95</v>
      </c>
      <c r="AB4">
        <v>2.2400000000000002</v>
      </c>
      <c r="AC4">
        <v>2.2999999999999998</v>
      </c>
      <c r="AD4">
        <v>2.52</v>
      </c>
      <c r="AE4">
        <v>2.75</v>
      </c>
      <c r="AF4">
        <v>2.77</v>
      </c>
      <c r="AG4">
        <v>2.96</v>
      </c>
      <c r="AH4">
        <v>3</v>
      </c>
      <c r="AI4">
        <v>3.01</v>
      </c>
      <c r="AJ4">
        <v>3.23</v>
      </c>
      <c r="AK4">
        <v>3.27</v>
      </c>
      <c r="AL4">
        <v>3.51</v>
      </c>
      <c r="AM4">
        <v>3.54</v>
      </c>
      <c r="AN4">
        <v>3.75</v>
      </c>
      <c r="AO4">
        <v>3.78</v>
      </c>
      <c r="AP4">
        <v>3.89</v>
      </c>
      <c r="AQ4">
        <v>4.13</v>
      </c>
      <c r="AR4">
        <v>4.24</v>
      </c>
      <c r="AS4">
        <v>4.5599999999999996</v>
      </c>
      <c r="AT4">
        <v>4.8</v>
      </c>
      <c r="AU4">
        <v>4.9000000000000004</v>
      </c>
    </row>
    <row r="5" spans="1:47">
      <c r="A5" s="6" t="s">
        <v>23</v>
      </c>
      <c r="B5" s="7">
        <v>2</v>
      </c>
      <c r="C5" s="8">
        <v>2.2000000000000002</v>
      </c>
      <c r="D5" s="7">
        <v>2.2999999999999998</v>
      </c>
      <c r="E5" s="8">
        <v>2.5</v>
      </c>
      <c r="F5" s="7">
        <v>2.7</v>
      </c>
      <c r="G5" s="8">
        <v>2.8</v>
      </c>
      <c r="H5" s="7">
        <v>3</v>
      </c>
      <c r="I5" s="8">
        <v>3</v>
      </c>
      <c r="J5" s="7">
        <v>3</v>
      </c>
      <c r="K5" s="8">
        <v>3.2</v>
      </c>
      <c r="L5" s="7">
        <v>3.2</v>
      </c>
      <c r="M5" s="8">
        <v>3.6</v>
      </c>
      <c r="N5" s="7">
        <v>3.6</v>
      </c>
      <c r="O5" s="8">
        <v>3.8</v>
      </c>
      <c r="P5" s="7">
        <v>3.8</v>
      </c>
      <c r="Q5" s="8">
        <v>3.9</v>
      </c>
      <c r="R5" s="7">
        <v>4.2</v>
      </c>
      <c r="S5" s="8">
        <v>4.4000000000000004</v>
      </c>
      <c r="T5" s="7">
        <v>4.8</v>
      </c>
      <c r="U5" s="8">
        <v>5</v>
      </c>
      <c r="V5" s="9">
        <v>5</v>
      </c>
      <c r="Z5">
        <v>2.17</v>
      </c>
      <c r="AA5">
        <v>1.94</v>
      </c>
      <c r="AB5">
        <v>2.2400000000000002</v>
      </c>
      <c r="AC5">
        <v>2.2999999999999998</v>
      </c>
      <c r="AD5">
        <v>2.52</v>
      </c>
      <c r="AE5">
        <v>2.75</v>
      </c>
      <c r="AF5">
        <v>2.77</v>
      </c>
      <c r="AG5">
        <v>2.96</v>
      </c>
      <c r="AH5">
        <v>3</v>
      </c>
      <c r="AI5">
        <v>3.01</v>
      </c>
      <c r="AJ5">
        <v>3.23</v>
      </c>
      <c r="AK5">
        <v>3.27</v>
      </c>
      <c r="AL5">
        <v>3.5</v>
      </c>
      <c r="AM5">
        <v>3.54</v>
      </c>
      <c r="AN5">
        <v>3.75</v>
      </c>
      <c r="AO5">
        <v>3.78</v>
      </c>
      <c r="AP5">
        <v>3.89</v>
      </c>
      <c r="AQ5">
        <v>4.12</v>
      </c>
      <c r="AR5">
        <v>4.2300000000000004</v>
      </c>
      <c r="AS5">
        <v>4.54</v>
      </c>
      <c r="AT5">
        <v>4.78</v>
      </c>
      <c r="AU5">
        <v>4.88</v>
      </c>
    </row>
    <row r="6" spans="1:47" ht="17" thickBot="1">
      <c r="A6" s="10" t="s">
        <v>24</v>
      </c>
      <c r="B6" s="11">
        <v>2</v>
      </c>
      <c r="C6" s="12">
        <v>2.2000000000000002</v>
      </c>
      <c r="D6" s="11">
        <v>2.2999999999999998</v>
      </c>
      <c r="E6" s="12">
        <v>2.5</v>
      </c>
      <c r="F6" s="11">
        <v>2.7</v>
      </c>
      <c r="G6" s="12">
        <v>2.8</v>
      </c>
      <c r="H6" s="11">
        <v>3</v>
      </c>
      <c r="I6" s="12">
        <v>3</v>
      </c>
      <c r="J6" s="11">
        <v>3</v>
      </c>
      <c r="K6" s="12">
        <v>3.2</v>
      </c>
      <c r="L6" s="11">
        <v>3.3</v>
      </c>
      <c r="M6" s="12">
        <v>3.5</v>
      </c>
      <c r="N6" s="11">
        <v>3.6</v>
      </c>
      <c r="O6" s="12">
        <v>3.8</v>
      </c>
      <c r="P6" s="11">
        <v>3.8</v>
      </c>
      <c r="Q6" s="12">
        <v>3.9</v>
      </c>
      <c r="R6" s="11">
        <v>4.2</v>
      </c>
      <c r="S6" s="12">
        <v>4.3</v>
      </c>
      <c r="T6" s="11">
        <v>4.8</v>
      </c>
      <c r="U6" s="12">
        <v>5</v>
      </c>
      <c r="V6" s="13">
        <v>5</v>
      </c>
      <c r="Z6">
        <v>2.25</v>
      </c>
      <c r="AA6">
        <v>1.93</v>
      </c>
      <c r="AB6">
        <v>2.2400000000000002</v>
      </c>
      <c r="AC6">
        <v>2.2999999999999998</v>
      </c>
      <c r="AD6">
        <v>2.5299999999999998</v>
      </c>
      <c r="AE6">
        <v>2.75</v>
      </c>
      <c r="AF6">
        <v>2.77</v>
      </c>
      <c r="AG6">
        <v>2.96</v>
      </c>
      <c r="AH6">
        <v>3.01</v>
      </c>
      <c r="AI6">
        <v>3.01</v>
      </c>
      <c r="AJ6">
        <v>3.23</v>
      </c>
      <c r="AK6">
        <v>3.27</v>
      </c>
      <c r="AL6">
        <v>3.5</v>
      </c>
      <c r="AM6">
        <v>3.54</v>
      </c>
      <c r="AN6">
        <v>3.74</v>
      </c>
      <c r="AO6">
        <v>3.78</v>
      </c>
      <c r="AP6">
        <v>3.88</v>
      </c>
      <c r="AQ6">
        <v>4.1100000000000003</v>
      </c>
      <c r="AR6">
        <v>4.22</v>
      </c>
      <c r="AS6">
        <v>4.5199999999999996</v>
      </c>
      <c r="AT6">
        <v>4.75</v>
      </c>
      <c r="AU6">
        <v>4.8600000000000003</v>
      </c>
    </row>
    <row r="7" spans="1:47">
      <c r="A7" s="6" t="s">
        <v>25</v>
      </c>
      <c r="B7" s="7">
        <v>2</v>
      </c>
      <c r="C7" s="8">
        <v>2.2000000000000002</v>
      </c>
      <c r="D7" s="7">
        <v>2.2999999999999998</v>
      </c>
      <c r="E7" s="8">
        <v>2.5</v>
      </c>
      <c r="F7" s="7">
        <v>2.7</v>
      </c>
      <c r="G7" s="8">
        <v>2.8</v>
      </c>
      <c r="H7" s="7">
        <v>3</v>
      </c>
      <c r="I7" s="8">
        <v>3</v>
      </c>
      <c r="J7" s="7">
        <v>3</v>
      </c>
      <c r="K7" s="8">
        <v>3.2</v>
      </c>
      <c r="L7" s="7">
        <v>3.3</v>
      </c>
      <c r="M7" s="8">
        <v>3.5</v>
      </c>
      <c r="N7" s="7">
        <v>3.6</v>
      </c>
      <c r="O7" s="8">
        <v>3.8</v>
      </c>
      <c r="P7" s="7">
        <v>3.8</v>
      </c>
      <c r="Q7" s="8">
        <v>3.9</v>
      </c>
      <c r="R7" s="7">
        <v>4.2</v>
      </c>
      <c r="S7" s="8">
        <v>4.3</v>
      </c>
      <c r="T7" s="7">
        <v>4.7</v>
      </c>
      <c r="U7" s="8">
        <v>4.9000000000000004</v>
      </c>
      <c r="V7" s="9">
        <v>5</v>
      </c>
      <c r="Z7">
        <v>2.33</v>
      </c>
      <c r="AA7">
        <v>1.92</v>
      </c>
      <c r="AB7">
        <v>2.23</v>
      </c>
      <c r="AC7">
        <v>2.2999999999999998</v>
      </c>
      <c r="AD7">
        <v>2.5299999999999998</v>
      </c>
      <c r="AE7">
        <v>2.75</v>
      </c>
      <c r="AF7">
        <v>2.78</v>
      </c>
      <c r="AG7">
        <v>2.96</v>
      </c>
      <c r="AH7">
        <v>3.01</v>
      </c>
      <c r="AI7">
        <v>3.01</v>
      </c>
      <c r="AJ7">
        <v>3.23</v>
      </c>
      <c r="AK7">
        <v>3.27</v>
      </c>
      <c r="AL7">
        <v>3.49</v>
      </c>
      <c r="AM7">
        <v>3.53</v>
      </c>
      <c r="AN7">
        <v>3.74</v>
      </c>
      <c r="AO7">
        <v>3.78</v>
      </c>
      <c r="AP7">
        <v>3.88</v>
      </c>
      <c r="AQ7">
        <v>4.0999999999999996</v>
      </c>
      <c r="AR7">
        <v>4.22</v>
      </c>
      <c r="AS7">
        <v>4.5</v>
      </c>
      <c r="AT7">
        <v>4.7300000000000004</v>
      </c>
      <c r="AU7">
        <v>4.84</v>
      </c>
    </row>
    <row r="8" spans="1:47">
      <c r="A8" s="6" t="s">
        <v>22</v>
      </c>
      <c r="B8" s="7">
        <v>2</v>
      </c>
      <c r="C8" s="8">
        <v>2.2000000000000002</v>
      </c>
      <c r="D8" s="7">
        <v>2.2999999999999998</v>
      </c>
      <c r="E8" s="8">
        <v>2.5</v>
      </c>
      <c r="F8" s="7">
        <v>2.7</v>
      </c>
      <c r="G8" s="8">
        <v>2.8</v>
      </c>
      <c r="H8" s="7">
        <v>3</v>
      </c>
      <c r="I8" s="8">
        <v>3</v>
      </c>
      <c r="J8" s="7">
        <v>3</v>
      </c>
      <c r="K8" s="8">
        <v>3.2</v>
      </c>
      <c r="L8" s="7">
        <v>3.3</v>
      </c>
      <c r="M8" s="8">
        <v>3.5</v>
      </c>
      <c r="N8" s="7">
        <v>3.5</v>
      </c>
      <c r="O8" s="8">
        <v>3.7</v>
      </c>
      <c r="P8" s="7">
        <v>3.8</v>
      </c>
      <c r="Q8" s="8">
        <v>3.9</v>
      </c>
      <c r="R8" s="7">
        <v>4.0999999999999996</v>
      </c>
      <c r="S8" s="8">
        <v>4.3</v>
      </c>
      <c r="T8" s="7">
        <v>4.5999999999999996</v>
      </c>
      <c r="U8" s="8">
        <v>4.8</v>
      </c>
      <c r="V8" s="9">
        <v>4.9000000000000004</v>
      </c>
      <c r="Z8">
        <v>2.42</v>
      </c>
      <c r="AA8">
        <v>1.92</v>
      </c>
      <c r="AB8">
        <v>2.23</v>
      </c>
      <c r="AC8">
        <v>2.2999999999999998</v>
      </c>
      <c r="AD8">
        <v>2.5299999999999998</v>
      </c>
      <c r="AE8">
        <v>2.75</v>
      </c>
      <c r="AF8">
        <v>2.78</v>
      </c>
      <c r="AG8">
        <v>2.96</v>
      </c>
      <c r="AH8">
        <v>3.01</v>
      </c>
      <c r="AI8">
        <v>3.01</v>
      </c>
      <c r="AJ8">
        <v>3.23</v>
      </c>
      <c r="AK8">
        <v>3.27</v>
      </c>
      <c r="AL8">
        <v>3.49</v>
      </c>
      <c r="AM8">
        <v>3.53</v>
      </c>
      <c r="AN8">
        <v>3.74</v>
      </c>
      <c r="AO8">
        <v>3.77</v>
      </c>
      <c r="AP8">
        <v>3.87</v>
      </c>
      <c r="AQ8">
        <v>4.09</v>
      </c>
      <c r="AR8">
        <v>4.21</v>
      </c>
      <c r="AS8">
        <v>4.4800000000000004</v>
      </c>
      <c r="AT8">
        <v>4.71</v>
      </c>
      <c r="AU8">
        <v>4.82</v>
      </c>
    </row>
    <row r="9" spans="1:47">
      <c r="A9" s="6" t="s">
        <v>23</v>
      </c>
      <c r="B9" s="7">
        <v>1.9</v>
      </c>
      <c r="C9" s="8">
        <v>2.2000000000000002</v>
      </c>
      <c r="D9" s="7">
        <v>2.2999999999999998</v>
      </c>
      <c r="E9" s="8">
        <v>2.5</v>
      </c>
      <c r="F9" s="7">
        <v>2.8</v>
      </c>
      <c r="G9" s="8">
        <v>2.8</v>
      </c>
      <c r="H9" s="7">
        <v>3</v>
      </c>
      <c r="I9" s="8">
        <v>3</v>
      </c>
      <c r="J9" s="7">
        <v>3</v>
      </c>
      <c r="K9" s="8">
        <v>3.2</v>
      </c>
      <c r="L9" s="7">
        <v>3.3</v>
      </c>
      <c r="M9" s="8">
        <v>3.5</v>
      </c>
      <c r="N9" s="7">
        <v>3.5</v>
      </c>
      <c r="O9" s="8">
        <v>3.7</v>
      </c>
      <c r="P9" s="7">
        <v>3.8</v>
      </c>
      <c r="Q9" s="8">
        <v>3.9</v>
      </c>
      <c r="R9" s="7">
        <v>4.0999999999999996</v>
      </c>
      <c r="S9" s="8">
        <v>4.2</v>
      </c>
      <c r="T9" s="7">
        <v>4.5</v>
      </c>
      <c r="U9" s="8">
        <v>4.8</v>
      </c>
      <c r="V9" s="9">
        <v>4.9000000000000004</v>
      </c>
      <c r="Z9">
        <v>2.5</v>
      </c>
      <c r="AA9">
        <v>1.91</v>
      </c>
      <c r="AB9">
        <v>2.23</v>
      </c>
      <c r="AC9">
        <v>2.2999999999999998</v>
      </c>
      <c r="AD9">
        <v>2.5299999999999998</v>
      </c>
      <c r="AE9">
        <v>2.75</v>
      </c>
      <c r="AF9">
        <v>2.78</v>
      </c>
      <c r="AG9">
        <v>2.96</v>
      </c>
      <c r="AH9">
        <v>3.01</v>
      </c>
      <c r="AI9">
        <v>3.01</v>
      </c>
      <c r="AJ9">
        <v>3.23</v>
      </c>
      <c r="AK9">
        <v>3.27</v>
      </c>
      <c r="AL9">
        <v>3.48</v>
      </c>
      <c r="AM9">
        <v>3.53</v>
      </c>
      <c r="AN9">
        <v>3.74</v>
      </c>
      <c r="AO9">
        <v>3.77</v>
      </c>
      <c r="AP9">
        <v>3.87</v>
      </c>
      <c r="AQ9">
        <v>4.09</v>
      </c>
      <c r="AR9">
        <v>4.2</v>
      </c>
      <c r="AS9">
        <v>4.46</v>
      </c>
      <c r="AT9">
        <v>4.6900000000000004</v>
      </c>
      <c r="AU9">
        <v>4.8</v>
      </c>
    </row>
    <row r="10" spans="1:47" ht="17" thickBot="1">
      <c r="A10" s="10" t="s">
        <v>24</v>
      </c>
      <c r="B10" s="11">
        <v>1.9</v>
      </c>
      <c r="C10" s="12">
        <v>2.2000000000000002</v>
      </c>
      <c r="D10" s="11">
        <v>2.2999999999999998</v>
      </c>
      <c r="E10" s="12">
        <v>2.5</v>
      </c>
      <c r="F10" s="11">
        <v>2.8</v>
      </c>
      <c r="G10" s="12">
        <v>2.8</v>
      </c>
      <c r="H10" s="11">
        <v>3</v>
      </c>
      <c r="I10" s="12">
        <v>3</v>
      </c>
      <c r="J10" s="11">
        <v>3</v>
      </c>
      <c r="K10" s="12">
        <v>3.2</v>
      </c>
      <c r="L10" s="11">
        <v>3.3</v>
      </c>
      <c r="M10" s="12">
        <v>3.5</v>
      </c>
      <c r="N10" s="11">
        <v>3.5</v>
      </c>
      <c r="O10" s="12">
        <v>3.7</v>
      </c>
      <c r="P10" s="11">
        <v>3.8</v>
      </c>
      <c r="Q10" s="12">
        <v>3.9</v>
      </c>
      <c r="R10" s="11">
        <v>4.0999999999999996</v>
      </c>
      <c r="S10" s="12">
        <v>4.2</v>
      </c>
      <c r="T10" s="11">
        <v>4.5</v>
      </c>
      <c r="U10" s="12">
        <v>4.7</v>
      </c>
      <c r="V10" s="13">
        <v>4.8</v>
      </c>
      <c r="Z10">
        <v>2.58</v>
      </c>
      <c r="AA10">
        <v>1.9</v>
      </c>
      <c r="AB10">
        <v>2.23</v>
      </c>
      <c r="AC10">
        <v>2.2999999999999998</v>
      </c>
      <c r="AD10">
        <v>2.5299999999999998</v>
      </c>
      <c r="AE10">
        <v>2.75</v>
      </c>
      <c r="AF10">
        <v>2.78</v>
      </c>
      <c r="AG10">
        <v>2.96</v>
      </c>
      <c r="AH10">
        <v>3.01</v>
      </c>
      <c r="AI10">
        <v>3.02</v>
      </c>
      <c r="AJ10">
        <v>3.23</v>
      </c>
      <c r="AK10">
        <v>3.27</v>
      </c>
      <c r="AL10">
        <v>3.48</v>
      </c>
      <c r="AM10">
        <v>3.52</v>
      </c>
      <c r="AN10">
        <v>3.74</v>
      </c>
      <c r="AO10">
        <v>3.77</v>
      </c>
      <c r="AP10">
        <v>3.87</v>
      </c>
      <c r="AQ10">
        <v>4.08</v>
      </c>
      <c r="AR10">
        <v>4.1900000000000004</v>
      </c>
      <c r="AS10">
        <v>4.4400000000000004</v>
      </c>
      <c r="AT10">
        <v>4.67</v>
      </c>
      <c r="AU10">
        <v>4.78</v>
      </c>
    </row>
    <row r="11" spans="1:47">
      <c r="A11" s="6" t="s">
        <v>26</v>
      </c>
      <c r="B11" s="7">
        <v>1.9</v>
      </c>
      <c r="C11" s="8">
        <v>2.2000000000000002</v>
      </c>
      <c r="D11" s="7">
        <v>2.2999999999999998</v>
      </c>
      <c r="E11" s="8">
        <v>2.5</v>
      </c>
      <c r="F11" s="7">
        <v>2.7</v>
      </c>
      <c r="G11" s="8">
        <v>2.8</v>
      </c>
      <c r="H11" s="7">
        <v>3</v>
      </c>
      <c r="I11" s="8">
        <v>3</v>
      </c>
      <c r="J11" s="7">
        <v>3</v>
      </c>
      <c r="K11" s="8">
        <v>3.2</v>
      </c>
      <c r="L11" s="7">
        <v>3.3</v>
      </c>
      <c r="M11" s="8">
        <v>3.5</v>
      </c>
      <c r="N11" s="7">
        <v>3.5</v>
      </c>
      <c r="O11" s="8">
        <v>3.7</v>
      </c>
      <c r="P11" s="7">
        <v>3.8</v>
      </c>
      <c r="Q11" s="8">
        <v>3.9</v>
      </c>
      <c r="R11" s="7">
        <v>4.0999999999999996</v>
      </c>
      <c r="S11" s="8">
        <v>4.2</v>
      </c>
      <c r="T11" s="7">
        <v>4.4000000000000004</v>
      </c>
      <c r="U11" s="8">
        <v>4.5999999999999996</v>
      </c>
      <c r="V11" s="9">
        <v>4.7</v>
      </c>
      <c r="Z11">
        <v>2.67</v>
      </c>
      <c r="AA11">
        <v>1.89</v>
      </c>
      <c r="AB11">
        <v>2.23</v>
      </c>
      <c r="AC11">
        <v>2.2999999999999998</v>
      </c>
      <c r="AD11">
        <v>2.54</v>
      </c>
      <c r="AE11">
        <v>2.75</v>
      </c>
      <c r="AF11">
        <v>2.78</v>
      </c>
      <c r="AG11">
        <v>2.96</v>
      </c>
      <c r="AH11">
        <v>3.01</v>
      </c>
      <c r="AI11">
        <v>3.02</v>
      </c>
      <c r="AJ11">
        <v>3.23</v>
      </c>
      <c r="AK11">
        <v>3.27</v>
      </c>
      <c r="AL11">
        <v>3.48</v>
      </c>
      <c r="AM11">
        <v>3.52</v>
      </c>
      <c r="AN11">
        <v>3.73</v>
      </c>
      <c r="AO11">
        <v>3.77</v>
      </c>
      <c r="AP11">
        <v>3.86</v>
      </c>
      <c r="AQ11">
        <v>4.07</v>
      </c>
      <c r="AR11">
        <v>4.18</v>
      </c>
      <c r="AS11">
        <v>4.42</v>
      </c>
      <c r="AT11">
        <v>4.6500000000000004</v>
      </c>
      <c r="AU11">
        <v>4.76</v>
      </c>
    </row>
    <row r="12" spans="1:47">
      <c r="A12" s="6" t="s">
        <v>22</v>
      </c>
      <c r="B12" s="7">
        <v>1.9</v>
      </c>
      <c r="C12" s="8">
        <v>2.2000000000000002</v>
      </c>
      <c r="D12" s="7">
        <v>2.2999999999999998</v>
      </c>
      <c r="E12" s="8">
        <v>2.5</v>
      </c>
      <c r="F12" s="7">
        <v>2.7</v>
      </c>
      <c r="G12" s="8">
        <v>2.8</v>
      </c>
      <c r="H12" s="7">
        <v>3</v>
      </c>
      <c r="I12" s="8">
        <v>3</v>
      </c>
      <c r="J12" s="7">
        <v>3</v>
      </c>
      <c r="K12" s="8">
        <v>3.2</v>
      </c>
      <c r="L12" s="7">
        <v>3.3</v>
      </c>
      <c r="M12" s="8">
        <v>3.5</v>
      </c>
      <c r="N12" s="7">
        <v>3.5</v>
      </c>
      <c r="O12" s="8">
        <v>3.7</v>
      </c>
      <c r="P12" s="7">
        <v>3.8</v>
      </c>
      <c r="Q12" s="8">
        <v>3.8</v>
      </c>
      <c r="R12" s="7">
        <v>4</v>
      </c>
      <c r="S12" s="8">
        <v>4.0999999999999996</v>
      </c>
      <c r="T12" s="7">
        <v>4.3</v>
      </c>
      <c r="U12" s="8">
        <v>4.5999999999999996</v>
      </c>
      <c r="V12" s="9">
        <v>4.7</v>
      </c>
      <c r="Z12">
        <v>2.75</v>
      </c>
      <c r="AA12">
        <v>1.89</v>
      </c>
      <c r="AB12">
        <v>2.23</v>
      </c>
      <c r="AC12">
        <v>2.2999999999999998</v>
      </c>
      <c r="AD12">
        <v>2.54</v>
      </c>
      <c r="AE12">
        <v>2.75</v>
      </c>
      <c r="AF12">
        <v>2.78</v>
      </c>
      <c r="AG12">
        <v>2.96</v>
      </c>
      <c r="AH12">
        <v>3.01</v>
      </c>
      <c r="AI12">
        <v>3.02</v>
      </c>
      <c r="AJ12">
        <v>3.23</v>
      </c>
      <c r="AK12">
        <v>3.27</v>
      </c>
      <c r="AL12">
        <v>3.47</v>
      </c>
      <c r="AM12">
        <v>3.52</v>
      </c>
      <c r="AN12">
        <v>3.73</v>
      </c>
      <c r="AO12">
        <v>3.77</v>
      </c>
      <c r="AP12">
        <v>3.86</v>
      </c>
      <c r="AQ12">
        <v>4.0599999999999996</v>
      </c>
      <c r="AR12">
        <v>4.17</v>
      </c>
      <c r="AS12">
        <v>4.4000000000000004</v>
      </c>
      <c r="AT12">
        <v>4.63</v>
      </c>
      <c r="AU12">
        <v>4.75</v>
      </c>
    </row>
    <row r="13" spans="1:47">
      <c r="A13" s="6" t="s">
        <v>23</v>
      </c>
      <c r="B13" s="7">
        <v>1.8</v>
      </c>
      <c r="C13" s="8">
        <v>2.2000000000000002</v>
      </c>
      <c r="D13" s="7">
        <v>2.2999999999999998</v>
      </c>
      <c r="E13" s="8">
        <v>2.5</v>
      </c>
      <c r="F13" s="7">
        <v>2.7</v>
      </c>
      <c r="G13" s="8">
        <v>2.8</v>
      </c>
      <c r="H13" s="7">
        <v>2.9</v>
      </c>
      <c r="I13" s="8">
        <v>3</v>
      </c>
      <c r="J13" s="7">
        <v>3</v>
      </c>
      <c r="K13" s="8">
        <v>3.2</v>
      </c>
      <c r="L13" s="7">
        <v>3.3</v>
      </c>
      <c r="M13" s="8">
        <v>3.4</v>
      </c>
      <c r="N13" s="7">
        <v>3.5</v>
      </c>
      <c r="O13" s="8">
        <v>3.7</v>
      </c>
      <c r="P13" s="7">
        <v>3.8</v>
      </c>
      <c r="Q13" s="8">
        <v>3.8</v>
      </c>
      <c r="R13" s="7">
        <v>4</v>
      </c>
      <c r="S13" s="8">
        <v>4.0999999999999996</v>
      </c>
      <c r="T13" s="7">
        <v>4.3</v>
      </c>
      <c r="U13" s="8">
        <v>4.5</v>
      </c>
      <c r="V13" s="9">
        <v>4.5999999999999996</v>
      </c>
      <c r="Z13">
        <v>2.83</v>
      </c>
      <c r="AA13">
        <v>1.88</v>
      </c>
      <c r="AB13">
        <v>2.2200000000000002</v>
      </c>
      <c r="AC13">
        <v>2.2999999999999998</v>
      </c>
      <c r="AD13">
        <v>2.54</v>
      </c>
      <c r="AE13">
        <v>2.75</v>
      </c>
      <c r="AF13">
        <v>2.78</v>
      </c>
      <c r="AG13">
        <v>2.96</v>
      </c>
      <c r="AH13">
        <v>3.01</v>
      </c>
      <c r="AI13">
        <v>3.02</v>
      </c>
      <c r="AJ13">
        <v>3.23</v>
      </c>
      <c r="AK13">
        <v>3.27</v>
      </c>
      <c r="AL13">
        <v>3.47</v>
      </c>
      <c r="AM13">
        <v>3.51</v>
      </c>
      <c r="AN13">
        <v>3.73</v>
      </c>
      <c r="AO13">
        <v>3.77</v>
      </c>
      <c r="AP13">
        <v>3.86</v>
      </c>
      <c r="AQ13">
        <v>4.05</v>
      </c>
      <c r="AR13">
        <v>4.17</v>
      </c>
      <c r="AS13">
        <v>4.3899999999999997</v>
      </c>
      <c r="AT13">
        <v>4.6100000000000003</v>
      </c>
      <c r="AU13">
        <v>4.7300000000000004</v>
      </c>
    </row>
    <row r="14" spans="1:47" ht="17" thickBot="1">
      <c r="A14" s="10" t="s">
        <v>24</v>
      </c>
      <c r="B14" s="11">
        <v>1.8</v>
      </c>
      <c r="C14" s="12">
        <v>2.2000000000000002</v>
      </c>
      <c r="D14" s="11">
        <v>2.2999999999999998</v>
      </c>
      <c r="E14" s="12">
        <v>2.5</v>
      </c>
      <c r="F14" s="11">
        <v>2.7</v>
      </c>
      <c r="G14" s="12">
        <v>2.8</v>
      </c>
      <c r="H14" s="11">
        <v>2.9</v>
      </c>
      <c r="I14" s="12">
        <v>3</v>
      </c>
      <c r="J14" s="11">
        <v>3</v>
      </c>
      <c r="K14" s="12">
        <v>3.2</v>
      </c>
      <c r="L14" s="11">
        <v>3.3</v>
      </c>
      <c r="M14" s="12">
        <v>3.4</v>
      </c>
      <c r="N14" s="11">
        <v>3.5</v>
      </c>
      <c r="O14" s="12">
        <v>3.7</v>
      </c>
      <c r="P14" s="11">
        <v>3.8</v>
      </c>
      <c r="Q14" s="12">
        <v>3.8</v>
      </c>
      <c r="R14" s="11">
        <v>4</v>
      </c>
      <c r="S14" s="12">
        <v>4.0999999999999996</v>
      </c>
      <c r="T14" s="11">
        <v>4.2</v>
      </c>
      <c r="U14" s="12">
        <v>4.4000000000000004</v>
      </c>
      <c r="V14" s="13">
        <v>4.5999999999999996</v>
      </c>
      <c r="Z14">
        <v>2.92</v>
      </c>
      <c r="AA14">
        <v>1.87</v>
      </c>
      <c r="AB14">
        <v>2.2200000000000002</v>
      </c>
      <c r="AC14">
        <v>2.2999999999999998</v>
      </c>
      <c r="AD14">
        <v>2.54</v>
      </c>
      <c r="AE14">
        <v>2.75</v>
      </c>
      <c r="AF14">
        <v>2.78</v>
      </c>
      <c r="AG14">
        <v>2.95</v>
      </c>
      <c r="AH14">
        <v>3.01</v>
      </c>
      <c r="AI14">
        <v>3.02</v>
      </c>
      <c r="AJ14">
        <v>3.23</v>
      </c>
      <c r="AK14">
        <v>3.27</v>
      </c>
      <c r="AL14">
        <v>3.46</v>
      </c>
      <c r="AM14">
        <v>3.51</v>
      </c>
      <c r="AN14">
        <v>3.73</v>
      </c>
      <c r="AO14">
        <v>3.77</v>
      </c>
      <c r="AP14">
        <v>3.85</v>
      </c>
      <c r="AQ14">
        <v>4.05</v>
      </c>
      <c r="AR14">
        <v>4.16</v>
      </c>
      <c r="AS14">
        <v>4.37</v>
      </c>
      <c r="AT14">
        <v>4.59</v>
      </c>
      <c r="AU14">
        <v>4.71</v>
      </c>
    </row>
    <row r="15" spans="1:47">
      <c r="A15" s="6" t="s">
        <v>27</v>
      </c>
      <c r="B15" s="7">
        <v>1.8</v>
      </c>
      <c r="C15" s="8">
        <v>2.2000000000000002</v>
      </c>
      <c r="D15" s="7">
        <v>2.2999999999999998</v>
      </c>
      <c r="E15" s="8">
        <v>2.5</v>
      </c>
      <c r="F15" s="7">
        <v>2.7</v>
      </c>
      <c r="G15" s="8">
        <v>2.8</v>
      </c>
      <c r="H15" s="7">
        <v>2.9</v>
      </c>
      <c r="I15" s="8">
        <v>3</v>
      </c>
      <c r="J15" s="7">
        <v>3</v>
      </c>
      <c r="K15" s="8">
        <v>3.2</v>
      </c>
      <c r="L15" s="7">
        <v>3.3</v>
      </c>
      <c r="M15" s="8">
        <v>3.4</v>
      </c>
      <c r="N15" s="7">
        <v>3.5</v>
      </c>
      <c r="O15" s="8">
        <v>3.7</v>
      </c>
      <c r="P15" s="7">
        <v>3.8</v>
      </c>
      <c r="Q15" s="8">
        <v>3.8</v>
      </c>
      <c r="R15" s="7">
        <v>4</v>
      </c>
      <c r="S15" s="8">
        <v>4.0999999999999996</v>
      </c>
      <c r="T15" s="7">
        <v>4.2</v>
      </c>
      <c r="U15" s="8">
        <v>4.4000000000000004</v>
      </c>
      <c r="V15" s="9">
        <v>4.5</v>
      </c>
      <c r="Z15">
        <v>3</v>
      </c>
      <c r="AA15">
        <v>1.86</v>
      </c>
      <c r="AB15">
        <v>2.2200000000000002</v>
      </c>
      <c r="AC15">
        <v>2.2999999999999998</v>
      </c>
      <c r="AD15">
        <v>2.54</v>
      </c>
      <c r="AE15">
        <v>2.75</v>
      </c>
      <c r="AF15">
        <v>2.78</v>
      </c>
      <c r="AG15">
        <v>2.95</v>
      </c>
      <c r="AH15">
        <v>3.01</v>
      </c>
      <c r="AI15">
        <v>3.02</v>
      </c>
      <c r="AJ15">
        <v>3.23</v>
      </c>
      <c r="AK15">
        <v>3.27</v>
      </c>
      <c r="AL15">
        <v>3.46</v>
      </c>
      <c r="AM15">
        <v>3.51</v>
      </c>
      <c r="AN15">
        <v>3.73</v>
      </c>
      <c r="AO15">
        <v>3.77</v>
      </c>
      <c r="AP15">
        <v>3.85</v>
      </c>
      <c r="AQ15">
        <v>4.04</v>
      </c>
      <c r="AR15">
        <v>4.1500000000000004</v>
      </c>
      <c r="AS15">
        <v>4.3499999999999996</v>
      </c>
      <c r="AT15">
        <v>4.57</v>
      </c>
      <c r="AU15">
        <v>4.7</v>
      </c>
    </row>
    <row r="16" spans="1:47">
      <c r="A16" s="6" t="s">
        <v>22</v>
      </c>
      <c r="B16" s="7">
        <v>1.8</v>
      </c>
      <c r="C16" s="8">
        <v>2.2000000000000002</v>
      </c>
      <c r="D16" s="7">
        <v>2.2999999999999998</v>
      </c>
      <c r="E16" s="8">
        <v>2.5</v>
      </c>
      <c r="F16" s="7">
        <v>2.7</v>
      </c>
      <c r="G16" s="8">
        <v>2.8</v>
      </c>
      <c r="H16" s="7">
        <v>2.9</v>
      </c>
      <c r="I16" s="8">
        <v>3</v>
      </c>
      <c r="J16" s="7">
        <v>3</v>
      </c>
      <c r="K16" s="8">
        <v>3.2</v>
      </c>
      <c r="L16" s="7">
        <v>3.3</v>
      </c>
      <c r="M16" s="8">
        <v>3.4</v>
      </c>
      <c r="N16" s="7">
        <v>3.5</v>
      </c>
      <c r="O16" s="8">
        <v>3.7</v>
      </c>
      <c r="P16" s="7">
        <v>3.8</v>
      </c>
      <c r="Q16" s="8">
        <v>3.8</v>
      </c>
      <c r="R16" s="7">
        <v>3.9</v>
      </c>
      <c r="S16" s="8">
        <v>4.0999999999999996</v>
      </c>
      <c r="T16" s="7">
        <v>4.2</v>
      </c>
      <c r="U16" s="8">
        <v>4.4000000000000004</v>
      </c>
      <c r="V16" s="9">
        <v>4.5</v>
      </c>
      <c r="Z16">
        <v>3.08</v>
      </c>
      <c r="AA16">
        <v>1.86</v>
      </c>
      <c r="AB16">
        <v>2.2200000000000002</v>
      </c>
      <c r="AC16">
        <v>2.2999999999999998</v>
      </c>
      <c r="AD16">
        <v>2.54</v>
      </c>
      <c r="AE16">
        <v>2.75</v>
      </c>
      <c r="AF16">
        <v>2.78</v>
      </c>
      <c r="AG16">
        <v>2.95</v>
      </c>
      <c r="AH16">
        <v>3.01</v>
      </c>
      <c r="AI16">
        <v>3.02</v>
      </c>
      <c r="AJ16">
        <v>3.23</v>
      </c>
      <c r="AK16">
        <v>3.27</v>
      </c>
      <c r="AL16">
        <v>3.46</v>
      </c>
      <c r="AM16">
        <v>3.51</v>
      </c>
      <c r="AN16">
        <v>3.72</v>
      </c>
      <c r="AO16">
        <v>3.77</v>
      </c>
      <c r="AP16">
        <v>3.84</v>
      </c>
      <c r="AQ16">
        <v>4.03</v>
      </c>
      <c r="AR16">
        <v>4.1399999999999997</v>
      </c>
      <c r="AS16">
        <v>4.33</v>
      </c>
      <c r="AT16">
        <v>4.55</v>
      </c>
      <c r="AU16">
        <v>4.68</v>
      </c>
    </row>
    <row r="17" spans="1:47">
      <c r="A17" s="6" t="s">
        <v>23</v>
      </c>
      <c r="B17" s="7">
        <v>1.7</v>
      </c>
      <c r="C17" s="8">
        <v>2.2000000000000002</v>
      </c>
      <c r="D17" s="7">
        <v>2.2999999999999998</v>
      </c>
      <c r="E17" s="8">
        <v>2.5</v>
      </c>
      <c r="F17" s="7">
        <v>2.7</v>
      </c>
      <c r="G17" s="8">
        <v>2.7</v>
      </c>
      <c r="H17" s="7">
        <v>2.9</v>
      </c>
      <c r="I17" s="8">
        <v>3</v>
      </c>
      <c r="J17" s="7">
        <v>3</v>
      </c>
      <c r="K17" s="8">
        <v>3.2</v>
      </c>
      <c r="L17" s="7">
        <v>3.3</v>
      </c>
      <c r="M17" s="8">
        <v>3.4</v>
      </c>
      <c r="N17" s="7">
        <v>3.4</v>
      </c>
      <c r="O17" s="8">
        <v>3.7</v>
      </c>
      <c r="P17" s="7">
        <v>3.7</v>
      </c>
      <c r="Q17" s="8">
        <v>3.8</v>
      </c>
      <c r="R17" s="7">
        <v>3.9</v>
      </c>
      <c r="S17" s="8">
        <v>4</v>
      </c>
      <c r="T17" s="7">
        <v>4.0999999999999996</v>
      </c>
      <c r="U17" s="8">
        <v>4.3</v>
      </c>
      <c r="V17" s="9">
        <v>4.5</v>
      </c>
      <c r="Z17">
        <v>3.17</v>
      </c>
      <c r="AA17">
        <v>1.85</v>
      </c>
      <c r="AB17">
        <v>2.2200000000000002</v>
      </c>
      <c r="AC17">
        <v>2.2999999999999998</v>
      </c>
      <c r="AD17">
        <v>2.54</v>
      </c>
      <c r="AE17">
        <v>2.74</v>
      </c>
      <c r="AF17">
        <v>2.78</v>
      </c>
      <c r="AG17">
        <v>2.95</v>
      </c>
      <c r="AH17">
        <v>3.01</v>
      </c>
      <c r="AI17">
        <v>3.02</v>
      </c>
      <c r="AJ17">
        <v>3.23</v>
      </c>
      <c r="AK17">
        <v>3.27</v>
      </c>
      <c r="AL17">
        <v>3.45</v>
      </c>
      <c r="AM17">
        <v>3.5</v>
      </c>
      <c r="AN17">
        <v>3.72</v>
      </c>
      <c r="AO17">
        <v>3.77</v>
      </c>
      <c r="AP17">
        <v>3.84</v>
      </c>
      <c r="AQ17">
        <v>4.0199999999999996</v>
      </c>
      <c r="AR17">
        <v>4.1399999999999997</v>
      </c>
      <c r="AS17">
        <v>4.32</v>
      </c>
      <c r="AT17">
        <v>4.54</v>
      </c>
      <c r="AU17">
        <v>4.67</v>
      </c>
    </row>
    <row r="18" spans="1:47" ht="17" thickBot="1">
      <c r="A18" s="10" t="s">
        <v>24</v>
      </c>
      <c r="B18" s="11">
        <v>1.7</v>
      </c>
      <c r="C18" s="12">
        <v>2.1</v>
      </c>
      <c r="D18" s="11">
        <v>2.2999999999999998</v>
      </c>
      <c r="E18" s="12">
        <v>2.5</v>
      </c>
      <c r="F18" s="11">
        <v>2.7</v>
      </c>
      <c r="G18" s="12">
        <v>2.7</v>
      </c>
      <c r="H18" s="11">
        <v>2.9</v>
      </c>
      <c r="I18" s="12">
        <v>3</v>
      </c>
      <c r="J18" s="11">
        <v>3</v>
      </c>
      <c r="K18" s="12">
        <v>3.2</v>
      </c>
      <c r="L18" s="11">
        <v>3.3</v>
      </c>
      <c r="M18" s="12">
        <v>3.4</v>
      </c>
      <c r="N18" s="11">
        <v>3.4</v>
      </c>
      <c r="O18" s="12">
        <v>3.7</v>
      </c>
      <c r="P18" s="11">
        <v>3.7</v>
      </c>
      <c r="Q18" s="12">
        <v>3.8</v>
      </c>
      <c r="R18" s="11">
        <v>3.9</v>
      </c>
      <c r="S18" s="12">
        <v>4</v>
      </c>
      <c r="T18" s="11">
        <v>4.0999999999999996</v>
      </c>
      <c r="U18" s="12">
        <v>4.3</v>
      </c>
      <c r="V18" s="13">
        <v>4.5</v>
      </c>
      <c r="Z18">
        <v>3.25</v>
      </c>
      <c r="AA18">
        <v>1.84</v>
      </c>
      <c r="AB18">
        <v>2.21</v>
      </c>
      <c r="AC18">
        <v>2.2999999999999998</v>
      </c>
      <c r="AD18">
        <v>2.54</v>
      </c>
      <c r="AE18">
        <v>2.74</v>
      </c>
      <c r="AF18">
        <v>2.77</v>
      </c>
      <c r="AG18">
        <v>2.95</v>
      </c>
      <c r="AH18">
        <v>3.01</v>
      </c>
      <c r="AI18">
        <v>3.02</v>
      </c>
      <c r="AJ18">
        <v>3.23</v>
      </c>
      <c r="AK18">
        <v>3.27</v>
      </c>
      <c r="AL18">
        <v>3.45</v>
      </c>
      <c r="AM18">
        <v>3.5</v>
      </c>
      <c r="AN18">
        <v>3.72</v>
      </c>
      <c r="AO18">
        <v>3.77</v>
      </c>
      <c r="AP18">
        <v>3.84</v>
      </c>
      <c r="AQ18">
        <v>4.0199999999999996</v>
      </c>
      <c r="AR18">
        <v>4.13</v>
      </c>
      <c r="AS18">
        <v>4.3</v>
      </c>
      <c r="AT18">
        <v>4.5199999999999996</v>
      </c>
      <c r="AU18">
        <v>4.6500000000000004</v>
      </c>
    </row>
    <row r="19" spans="1:47">
      <c r="A19" s="6" t="s">
        <v>28</v>
      </c>
      <c r="B19" s="7">
        <v>1.7</v>
      </c>
      <c r="C19" s="8">
        <v>2.1</v>
      </c>
      <c r="D19" s="7">
        <v>2.2000000000000002</v>
      </c>
      <c r="E19" s="8">
        <v>2.5</v>
      </c>
      <c r="F19" s="7">
        <v>2.7</v>
      </c>
      <c r="G19" s="8">
        <v>2.7</v>
      </c>
      <c r="H19" s="7">
        <v>2.9</v>
      </c>
      <c r="I19" s="8">
        <v>3</v>
      </c>
      <c r="J19" s="7">
        <v>3</v>
      </c>
      <c r="K19" s="8">
        <v>3.2</v>
      </c>
      <c r="L19" s="7">
        <v>3.3</v>
      </c>
      <c r="M19" s="8">
        <v>3.4</v>
      </c>
      <c r="N19" s="7">
        <v>3.4</v>
      </c>
      <c r="O19" s="8">
        <v>3.7</v>
      </c>
      <c r="P19" s="7">
        <v>3.7</v>
      </c>
      <c r="Q19" s="8">
        <v>3.8</v>
      </c>
      <c r="R19" s="7">
        <v>3.9</v>
      </c>
      <c r="S19" s="8">
        <v>4</v>
      </c>
      <c r="T19" s="7">
        <v>4.0999999999999996</v>
      </c>
      <c r="U19" s="8">
        <v>4.3</v>
      </c>
      <c r="V19" s="9">
        <v>4.4000000000000004</v>
      </c>
      <c r="Z19">
        <v>3.33</v>
      </c>
      <c r="AA19">
        <v>1.84</v>
      </c>
      <c r="AB19">
        <v>2.21</v>
      </c>
      <c r="AC19">
        <v>2.2999999999999998</v>
      </c>
      <c r="AD19">
        <v>2.54</v>
      </c>
      <c r="AE19">
        <v>2.74</v>
      </c>
      <c r="AF19">
        <v>2.77</v>
      </c>
      <c r="AG19">
        <v>2.95</v>
      </c>
      <c r="AH19">
        <v>3.01</v>
      </c>
      <c r="AI19">
        <v>3.02</v>
      </c>
      <c r="AJ19">
        <v>3.23</v>
      </c>
      <c r="AK19">
        <v>3.27</v>
      </c>
      <c r="AL19">
        <v>3.44</v>
      </c>
      <c r="AM19">
        <v>3.5</v>
      </c>
      <c r="AN19">
        <v>3.72</v>
      </c>
      <c r="AO19">
        <v>3.76</v>
      </c>
      <c r="AP19">
        <v>3.83</v>
      </c>
      <c r="AQ19">
        <v>4.01</v>
      </c>
      <c r="AR19">
        <v>4.12</v>
      </c>
      <c r="AS19">
        <v>4.29</v>
      </c>
      <c r="AT19">
        <v>4.5</v>
      </c>
      <c r="AU19">
        <v>4.6399999999999997</v>
      </c>
    </row>
    <row r="20" spans="1:47">
      <c r="A20" s="6" t="s">
        <v>22</v>
      </c>
      <c r="B20" s="7">
        <v>1.7</v>
      </c>
      <c r="C20" s="8">
        <v>2.1</v>
      </c>
      <c r="D20" s="7">
        <v>2.2000000000000002</v>
      </c>
      <c r="E20" s="8">
        <v>2.5</v>
      </c>
      <c r="F20" s="7">
        <v>2.6</v>
      </c>
      <c r="G20" s="8">
        <v>2.7</v>
      </c>
      <c r="H20" s="7">
        <v>2.9</v>
      </c>
      <c r="I20" s="8">
        <v>3</v>
      </c>
      <c r="J20" s="7">
        <v>3</v>
      </c>
      <c r="K20" s="8">
        <v>3.2</v>
      </c>
      <c r="L20" s="7">
        <v>3.2</v>
      </c>
      <c r="M20" s="8">
        <v>3.3</v>
      </c>
      <c r="N20" s="7">
        <v>3.4</v>
      </c>
      <c r="O20" s="8">
        <v>3.6</v>
      </c>
      <c r="P20" s="7">
        <v>3.7</v>
      </c>
      <c r="Q20" s="8">
        <v>3.8</v>
      </c>
      <c r="R20" s="7">
        <v>3.9</v>
      </c>
      <c r="S20" s="8">
        <v>4</v>
      </c>
      <c r="T20" s="7">
        <v>4</v>
      </c>
      <c r="U20" s="8">
        <v>4.3</v>
      </c>
      <c r="V20" s="9">
        <v>4.4000000000000004</v>
      </c>
      <c r="Z20">
        <v>3.42</v>
      </c>
      <c r="AA20">
        <v>1.83</v>
      </c>
      <c r="AB20">
        <v>2.21</v>
      </c>
      <c r="AC20">
        <v>2.29</v>
      </c>
      <c r="AD20">
        <v>2.54</v>
      </c>
      <c r="AE20">
        <v>2.74</v>
      </c>
      <c r="AF20">
        <v>2.77</v>
      </c>
      <c r="AG20">
        <v>2.94</v>
      </c>
      <c r="AH20">
        <v>3.01</v>
      </c>
      <c r="AI20">
        <v>3.02</v>
      </c>
      <c r="AJ20">
        <v>3.23</v>
      </c>
      <c r="AK20">
        <v>3.27</v>
      </c>
      <c r="AL20">
        <v>3.44</v>
      </c>
      <c r="AM20">
        <v>3.49</v>
      </c>
      <c r="AN20">
        <v>3.71</v>
      </c>
      <c r="AO20">
        <v>3.76</v>
      </c>
      <c r="AP20">
        <v>3.83</v>
      </c>
      <c r="AQ20">
        <v>4</v>
      </c>
      <c r="AR20">
        <v>4.12</v>
      </c>
      <c r="AS20">
        <v>4.2699999999999996</v>
      </c>
      <c r="AT20">
        <v>4.49</v>
      </c>
      <c r="AU20">
        <v>4.62</v>
      </c>
    </row>
    <row r="21" spans="1:47">
      <c r="A21" s="6" t="s">
        <v>23</v>
      </c>
      <c r="B21" s="7">
        <v>1.7</v>
      </c>
      <c r="C21" s="8">
        <v>2.1</v>
      </c>
      <c r="D21" s="7">
        <v>2.2000000000000002</v>
      </c>
      <c r="E21" s="8">
        <v>2.5</v>
      </c>
      <c r="F21" s="7">
        <v>2.6</v>
      </c>
      <c r="G21" s="8">
        <v>2.7</v>
      </c>
      <c r="H21" s="7">
        <v>2.8</v>
      </c>
      <c r="I21" s="8">
        <v>3</v>
      </c>
      <c r="J21" s="7">
        <v>3</v>
      </c>
      <c r="K21" s="8">
        <v>3.2</v>
      </c>
      <c r="L21" s="7">
        <v>3.2</v>
      </c>
      <c r="M21" s="8">
        <v>3.3</v>
      </c>
      <c r="N21" s="7">
        <v>3.4</v>
      </c>
      <c r="O21" s="8">
        <v>3.6</v>
      </c>
      <c r="P21" s="7">
        <v>3.7</v>
      </c>
      <c r="Q21" s="8">
        <v>3.8</v>
      </c>
      <c r="R21" s="7">
        <v>3.9</v>
      </c>
      <c r="S21" s="8">
        <v>4</v>
      </c>
      <c r="T21" s="7">
        <v>4</v>
      </c>
      <c r="U21" s="8">
        <v>4.2</v>
      </c>
      <c r="V21" s="9">
        <v>4.4000000000000004</v>
      </c>
      <c r="Z21">
        <v>3.5</v>
      </c>
      <c r="AA21">
        <v>1.82</v>
      </c>
      <c r="AB21">
        <v>2.2000000000000002</v>
      </c>
      <c r="AC21">
        <v>2.29</v>
      </c>
      <c r="AD21">
        <v>2.5499999999999998</v>
      </c>
      <c r="AE21">
        <v>2.74</v>
      </c>
      <c r="AF21">
        <v>2.77</v>
      </c>
      <c r="AG21">
        <v>2.94</v>
      </c>
      <c r="AH21">
        <v>3.01</v>
      </c>
      <c r="AI21">
        <v>3.03</v>
      </c>
      <c r="AJ21">
        <v>3.22</v>
      </c>
      <c r="AK21">
        <v>3.27</v>
      </c>
      <c r="AL21">
        <v>3.43</v>
      </c>
      <c r="AM21">
        <v>3.49</v>
      </c>
      <c r="AN21">
        <v>3.71</v>
      </c>
      <c r="AO21">
        <v>3.76</v>
      </c>
      <c r="AP21">
        <v>3.83</v>
      </c>
      <c r="AQ21">
        <v>4</v>
      </c>
      <c r="AR21">
        <v>4.1100000000000003</v>
      </c>
      <c r="AS21">
        <v>4.26</v>
      </c>
      <c r="AT21">
        <v>4.47</v>
      </c>
      <c r="AU21">
        <v>4.6100000000000003</v>
      </c>
    </row>
    <row r="22" spans="1:47" ht="17" thickBot="1">
      <c r="A22" s="10" t="s">
        <v>24</v>
      </c>
      <c r="B22" s="11">
        <v>1.6</v>
      </c>
      <c r="C22" s="12">
        <v>2.1</v>
      </c>
      <c r="D22" s="11">
        <v>2.2000000000000002</v>
      </c>
      <c r="E22" s="12">
        <v>2.5</v>
      </c>
      <c r="F22" s="11">
        <v>2.6</v>
      </c>
      <c r="G22" s="12">
        <v>2.7</v>
      </c>
      <c r="H22" s="11">
        <v>2.8</v>
      </c>
      <c r="I22" s="12">
        <v>3</v>
      </c>
      <c r="J22" s="11">
        <v>3</v>
      </c>
      <c r="K22" s="12">
        <v>3.2</v>
      </c>
      <c r="L22" s="11">
        <v>3.2</v>
      </c>
      <c r="M22" s="12">
        <v>3.3</v>
      </c>
      <c r="N22" s="11">
        <v>3.4</v>
      </c>
      <c r="O22" s="12">
        <v>3.6</v>
      </c>
      <c r="P22" s="11">
        <v>3.7</v>
      </c>
      <c r="Q22" s="12">
        <v>3.8</v>
      </c>
      <c r="R22" s="11">
        <v>3.8</v>
      </c>
      <c r="S22" s="12">
        <v>4</v>
      </c>
      <c r="T22" s="11">
        <v>4</v>
      </c>
      <c r="U22" s="12">
        <v>4.2</v>
      </c>
      <c r="V22" s="13">
        <v>4.4000000000000004</v>
      </c>
      <c r="Z22">
        <v>3.58</v>
      </c>
      <c r="AA22">
        <v>1.81</v>
      </c>
      <c r="AB22">
        <v>2.2000000000000002</v>
      </c>
      <c r="AC22">
        <v>2.29</v>
      </c>
      <c r="AD22">
        <v>2.5499999999999998</v>
      </c>
      <c r="AE22">
        <v>2.73</v>
      </c>
      <c r="AF22">
        <v>2.77</v>
      </c>
      <c r="AG22">
        <v>2.94</v>
      </c>
      <c r="AH22">
        <v>3.01</v>
      </c>
      <c r="AI22">
        <v>3.03</v>
      </c>
      <c r="AJ22">
        <v>3.22</v>
      </c>
      <c r="AK22">
        <v>3.27</v>
      </c>
      <c r="AL22">
        <v>3.43</v>
      </c>
      <c r="AM22">
        <v>3.49</v>
      </c>
      <c r="AN22">
        <v>3.71</v>
      </c>
      <c r="AO22">
        <v>3.76</v>
      </c>
      <c r="AP22">
        <v>3.82</v>
      </c>
      <c r="AQ22">
        <v>3.99</v>
      </c>
      <c r="AR22">
        <v>4.0999999999999996</v>
      </c>
      <c r="AS22">
        <v>4.24</v>
      </c>
      <c r="AT22">
        <v>4.46</v>
      </c>
      <c r="AU22">
        <v>4.5999999999999996</v>
      </c>
    </row>
    <row r="23" spans="1:47">
      <c r="A23" s="6" t="s">
        <v>29</v>
      </c>
      <c r="B23" s="7">
        <v>1.6</v>
      </c>
      <c r="C23" s="8">
        <v>2</v>
      </c>
      <c r="D23" s="7">
        <v>2.2000000000000002</v>
      </c>
      <c r="E23" s="8">
        <v>2.5</v>
      </c>
      <c r="F23" s="7">
        <v>2.6</v>
      </c>
      <c r="G23" s="8">
        <v>2.7</v>
      </c>
      <c r="H23" s="7">
        <v>2.8</v>
      </c>
      <c r="I23" s="8">
        <v>3</v>
      </c>
      <c r="J23" s="7">
        <v>3</v>
      </c>
      <c r="K23" s="8">
        <v>3.2</v>
      </c>
      <c r="L23" s="7">
        <v>3.2</v>
      </c>
      <c r="M23" s="8">
        <v>3.3</v>
      </c>
      <c r="N23" s="7">
        <v>3.4</v>
      </c>
      <c r="O23" s="8">
        <v>3.6</v>
      </c>
      <c r="P23" s="7">
        <v>3.7</v>
      </c>
      <c r="Q23" s="8">
        <v>3.8</v>
      </c>
      <c r="R23" s="7">
        <v>3.8</v>
      </c>
      <c r="S23" s="8">
        <v>4</v>
      </c>
      <c r="T23" s="7">
        <v>4</v>
      </c>
      <c r="U23" s="8">
        <v>4.2</v>
      </c>
      <c r="V23" s="9">
        <v>4.4000000000000004</v>
      </c>
      <c r="Z23">
        <v>3.67</v>
      </c>
      <c r="AA23">
        <v>1.81</v>
      </c>
      <c r="AB23">
        <v>2.2000000000000002</v>
      </c>
      <c r="AC23">
        <v>2.29</v>
      </c>
      <c r="AD23">
        <v>2.54</v>
      </c>
      <c r="AE23">
        <v>2.73</v>
      </c>
      <c r="AF23">
        <v>2.77</v>
      </c>
      <c r="AG23">
        <v>2.94</v>
      </c>
      <c r="AH23">
        <v>3.01</v>
      </c>
      <c r="AI23">
        <v>3.03</v>
      </c>
      <c r="AJ23">
        <v>3.22</v>
      </c>
      <c r="AK23">
        <v>3.27</v>
      </c>
      <c r="AL23">
        <v>3.42</v>
      </c>
      <c r="AM23">
        <v>3.48</v>
      </c>
      <c r="AN23">
        <v>3.71</v>
      </c>
      <c r="AO23">
        <v>3.76</v>
      </c>
      <c r="AP23">
        <v>3.82</v>
      </c>
      <c r="AQ23">
        <v>3.98</v>
      </c>
      <c r="AR23">
        <v>4.0999999999999996</v>
      </c>
      <c r="AS23">
        <v>4.2300000000000004</v>
      </c>
      <c r="AT23">
        <v>4.4400000000000004</v>
      </c>
      <c r="AU23">
        <v>4.58</v>
      </c>
    </row>
    <row r="24" spans="1:47">
      <c r="A24" s="6" t="s">
        <v>22</v>
      </c>
      <c r="B24" s="7">
        <v>1.6</v>
      </c>
      <c r="C24" s="8">
        <v>2</v>
      </c>
      <c r="D24" s="7">
        <v>2.2000000000000002</v>
      </c>
      <c r="E24" s="8">
        <v>2.4</v>
      </c>
      <c r="F24" s="7">
        <v>2.6</v>
      </c>
      <c r="G24" s="8">
        <v>2.6</v>
      </c>
      <c r="H24" s="7">
        <v>2.8</v>
      </c>
      <c r="I24" s="8">
        <v>2.9</v>
      </c>
      <c r="J24" s="7">
        <v>3</v>
      </c>
      <c r="K24" s="8">
        <v>3.2</v>
      </c>
      <c r="L24" s="7">
        <v>3.2</v>
      </c>
      <c r="M24" s="8">
        <v>3.3</v>
      </c>
      <c r="N24" s="7">
        <v>3.4</v>
      </c>
      <c r="O24" s="8">
        <v>3.6</v>
      </c>
      <c r="P24" s="7">
        <v>3.7</v>
      </c>
      <c r="Q24" s="8">
        <v>3.7</v>
      </c>
      <c r="R24" s="7">
        <v>3.8</v>
      </c>
      <c r="S24" s="8">
        <v>4</v>
      </c>
      <c r="T24" s="7">
        <v>4</v>
      </c>
      <c r="U24" s="8">
        <v>4.2</v>
      </c>
      <c r="V24" s="9">
        <v>4.4000000000000004</v>
      </c>
      <c r="Z24">
        <v>3.75</v>
      </c>
      <c r="AA24">
        <v>1.8</v>
      </c>
      <c r="AB24">
        <v>2.19</v>
      </c>
      <c r="AC24">
        <v>2.29</v>
      </c>
      <c r="AD24">
        <v>2.54</v>
      </c>
      <c r="AE24">
        <v>2.73</v>
      </c>
      <c r="AF24">
        <v>2.77</v>
      </c>
      <c r="AG24">
        <v>2.93</v>
      </c>
      <c r="AH24">
        <v>3.01</v>
      </c>
      <c r="AI24">
        <v>3.03</v>
      </c>
      <c r="AJ24">
        <v>3.22</v>
      </c>
      <c r="AK24">
        <v>3.27</v>
      </c>
      <c r="AL24">
        <v>3.42</v>
      </c>
      <c r="AM24">
        <v>3.48</v>
      </c>
      <c r="AN24">
        <v>3.71</v>
      </c>
      <c r="AO24">
        <v>3.76</v>
      </c>
      <c r="AP24">
        <v>3.82</v>
      </c>
      <c r="AQ24">
        <v>3.97</v>
      </c>
      <c r="AR24">
        <v>4.09</v>
      </c>
      <c r="AS24">
        <v>4.22</v>
      </c>
      <c r="AT24">
        <v>4.43</v>
      </c>
      <c r="AU24">
        <v>4.57</v>
      </c>
    </row>
    <row r="25" spans="1:47">
      <c r="A25" s="6" t="s">
        <v>23</v>
      </c>
      <c r="B25" s="7">
        <v>1.6</v>
      </c>
      <c r="C25" s="8">
        <v>2</v>
      </c>
      <c r="D25" s="7">
        <v>2.1</v>
      </c>
      <c r="E25" s="8">
        <v>2.4</v>
      </c>
      <c r="F25" s="7">
        <v>2.5</v>
      </c>
      <c r="G25" s="8">
        <v>2.6</v>
      </c>
      <c r="H25" s="7">
        <v>2.7</v>
      </c>
      <c r="I25" s="8">
        <v>2.9</v>
      </c>
      <c r="J25" s="7">
        <v>3</v>
      </c>
      <c r="K25" s="8">
        <v>3.2</v>
      </c>
      <c r="L25" s="7">
        <v>3.2</v>
      </c>
      <c r="M25" s="8">
        <v>3.3</v>
      </c>
      <c r="N25" s="7">
        <v>3.3</v>
      </c>
      <c r="O25" s="8">
        <v>3.6</v>
      </c>
      <c r="P25" s="7">
        <v>3.7</v>
      </c>
      <c r="Q25" s="8">
        <v>3.7</v>
      </c>
      <c r="R25" s="7">
        <v>3.8</v>
      </c>
      <c r="S25" s="8">
        <v>4</v>
      </c>
      <c r="T25" s="7">
        <v>4</v>
      </c>
      <c r="U25" s="8">
        <v>4.3</v>
      </c>
      <c r="V25" s="9">
        <v>4.4000000000000004</v>
      </c>
      <c r="Z25">
        <v>3.83</v>
      </c>
      <c r="AA25">
        <v>1.79</v>
      </c>
      <c r="AB25">
        <v>2.19</v>
      </c>
      <c r="AC25">
        <v>2.29</v>
      </c>
      <c r="AD25">
        <v>2.54</v>
      </c>
      <c r="AE25">
        <v>2.73</v>
      </c>
      <c r="AF25">
        <v>2.77</v>
      </c>
      <c r="AG25">
        <v>2.93</v>
      </c>
      <c r="AH25">
        <v>3.01</v>
      </c>
      <c r="AI25">
        <v>3.03</v>
      </c>
      <c r="AJ25">
        <v>3.22</v>
      </c>
      <c r="AK25">
        <v>3.27</v>
      </c>
      <c r="AL25">
        <v>3.42</v>
      </c>
      <c r="AM25">
        <v>3.48</v>
      </c>
      <c r="AN25">
        <v>3.7</v>
      </c>
      <c r="AO25">
        <v>3.76</v>
      </c>
      <c r="AP25">
        <v>3.82</v>
      </c>
      <c r="AQ25">
        <v>3.97</v>
      </c>
      <c r="AR25">
        <v>4.08</v>
      </c>
      <c r="AS25">
        <v>4.21</v>
      </c>
      <c r="AT25">
        <v>4.42</v>
      </c>
      <c r="AU25">
        <v>4.5599999999999996</v>
      </c>
    </row>
    <row r="26" spans="1:47" ht="17" thickBot="1">
      <c r="A26" s="10" t="s">
        <v>24</v>
      </c>
      <c r="B26" s="11">
        <v>1.6</v>
      </c>
      <c r="C26" s="12">
        <v>2</v>
      </c>
      <c r="D26" s="11">
        <v>2.1</v>
      </c>
      <c r="E26" s="12">
        <v>2.4</v>
      </c>
      <c r="F26" s="11">
        <v>2.5</v>
      </c>
      <c r="G26" s="12">
        <v>2.6</v>
      </c>
      <c r="H26" s="11">
        <v>2.7</v>
      </c>
      <c r="I26" s="12">
        <v>2.9</v>
      </c>
      <c r="J26" s="11">
        <v>3</v>
      </c>
      <c r="K26" s="12">
        <v>3.1</v>
      </c>
      <c r="L26" s="11">
        <v>3.2</v>
      </c>
      <c r="M26" s="12">
        <v>3.2</v>
      </c>
      <c r="N26" s="11">
        <v>3.3</v>
      </c>
      <c r="O26" s="12">
        <v>3.6</v>
      </c>
      <c r="P26" s="11">
        <v>3.7</v>
      </c>
      <c r="Q26" s="12">
        <v>3.7</v>
      </c>
      <c r="R26" s="11">
        <v>3.8</v>
      </c>
      <c r="S26" s="12">
        <v>4</v>
      </c>
      <c r="T26" s="11">
        <v>4</v>
      </c>
      <c r="U26" s="12">
        <v>4.3</v>
      </c>
      <c r="V26" s="13">
        <v>4.4000000000000004</v>
      </c>
      <c r="Z26">
        <v>3.92</v>
      </c>
      <c r="AA26">
        <v>1.79</v>
      </c>
      <c r="AB26">
        <v>2.19</v>
      </c>
      <c r="AC26">
        <v>2.2799999999999998</v>
      </c>
      <c r="AD26">
        <v>2.54</v>
      </c>
      <c r="AE26">
        <v>2.72</v>
      </c>
      <c r="AF26">
        <v>2.76</v>
      </c>
      <c r="AG26">
        <v>2.93</v>
      </c>
      <c r="AH26">
        <v>3.01</v>
      </c>
      <c r="AI26">
        <v>3.03</v>
      </c>
      <c r="AJ26">
        <v>3.22</v>
      </c>
      <c r="AK26">
        <v>3.27</v>
      </c>
      <c r="AL26">
        <v>3.41</v>
      </c>
      <c r="AM26">
        <v>3.47</v>
      </c>
      <c r="AN26">
        <v>3.7</v>
      </c>
      <c r="AO26">
        <v>3.76</v>
      </c>
      <c r="AP26">
        <v>3.81</v>
      </c>
      <c r="AQ26">
        <v>3.96</v>
      </c>
      <c r="AR26">
        <v>4.08</v>
      </c>
      <c r="AS26">
        <v>4.1900000000000004</v>
      </c>
      <c r="AT26">
        <v>4.4000000000000004</v>
      </c>
      <c r="AU26">
        <v>4.55</v>
      </c>
    </row>
    <row r="27" spans="1:47">
      <c r="A27" s="6" t="s">
        <v>30</v>
      </c>
      <c r="B27" s="7">
        <v>1.5</v>
      </c>
      <c r="C27" s="8">
        <v>1.9</v>
      </c>
      <c r="D27" s="7">
        <v>2.1</v>
      </c>
      <c r="E27" s="8">
        <v>2.4</v>
      </c>
      <c r="F27" s="7">
        <v>2.5</v>
      </c>
      <c r="G27" s="8">
        <v>2.6</v>
      </c>
      <c r="H27" s="7">
        <v>2.7</v>
      </c>
      <c r="I27" s="8">
        <v>2.9</v>
      </c>
      <c r="J27" s="7">
        <v>3</v>
      </c>
      <c r="K27" s="8">
        <v>3.1</v>
      </c>
      <c r="L27" s="7">
        <v>3.2</v>
      </c>
      <c r="M27" s="8">
        <v>3.2</v>
      </c>
      <c r="N27" s="7">
        <v>3.3</v>
      </c>
      <c r="O27" s="8">
        <v>3.5</v>
      </c>
      <c r="P27" s="7">
        <v>3.7</v>
      </c>
      <c r="Q27" s="8">
        <v>3.7</v>
      </c>
      <c r="R27" s="7">
        <v>3.8</v>
      </c>
      <c r="S27" s="8">
        <v>4</v>
      </c>
      <c r="T27" s="7">
        <v>4</v>
      </c>
      <c r="U27" s="8">
        <v>4.3</v>
      </c>
      <c r="V27" s="9">
        <v>4.5</v>
      </c>
      <c r="Z27">
        <v>4</v>
      </c>
      <c r="AA27">
        <v>1.78</v>
      </c>
      <c r="AB27">
        <v>2.1800000000000002</v>
      </c>
      <c r="AC27">
        <v>2.2799999999999998</v>
      </c>
      <c r="AD27">
        <v>2.54</v>
      </c>
      <c r="AE27">
        <v>2.72</v>
      </c>
      <c r="AF27">
        <v>2.76</v>
      </c>
      <c r="AG27">
        <v>2.92</v>
      </c>
      <c r="AH27">
        <v>3.01</v>
      </c>
      <c r="AI27">
        <v>3.03</v>
      </c>
      <c r="AJ27">
        <v>3.22</v>
      </c>
      <c r="AK27">
        <v>3.27</v>
      </c>
      <c r="AL27">
        <v>3.41</v>
      </c>
      <c r="AM27">
        <v>3.47</v>
      </c>
      <c r="AN27">
        <v>3.7</v>
      </c>
      <c r="AO27">
        <v>3.75</v>
      </c>
      <c r="AP27">
        <v>3.81</v>
      </c>
      <c r="AQ27">
        <v>3.96</v>
      </c>
      <c r="AR27">
        <v>4.07</v>
      </c>
      <c r="AS27">
        <v>4.18</v>
      </c>
      <c r="AT27">
        <v>4.3899999999999997</v>
      </c>
      <c r="AU27">
        <v>4.54</v>
      </c>
    </row>
    <row r="28" spans="1:47">
      <c r="A28" s="6" t="s">
        <v>22</v>
      </c>
      <c r="B28" s="7">
        <v>1.5</v>
      </c>
      <c r="C28" s="8">
        <v>1.9</v>
      </c>
      <c r="D28" s="7">
        <v>2.1</v>
      </c>
      <c r="E28" s="8">
        <v>2.2999999999999998</v>
      </c>
      <c r="F28" s="7">
        <v>2.4</v>
      </c>
      <c r="G28" s="8">
        <v>2.6</v>
      </c>
      <c r="H28" s="7">
        <v>2.7</v>
      </c>
      <c r="I28" s="8">
        <v>2.9</v>
      </c>
      <c r="J28" s="7">
        <v>3</v>
      </c>
      <c r="K28" s="8">
        <v>3.1</v>
      </c>
      <c r="L28" s="7">
        <v>3.2</v>
      </c>
      <c r="M28" s="8">
        <v>3.2</v>
      </c>
      <c r="N28" s="7">
        <v>3.3</v>
      </c>
      <c r="O28" s="8">
        <v>3.5</v>
      </c>
      <c r="P28" s="7">
        <v>3.7</v>
      </c>
      <c r="Q28" s="8">
        <v>3.7</v>
      </c>
      <c r="R28" s="7">
        <v>3.8</v>
      </c>
      <c r="S28" s="8">
        <v>4</v>
      </c>
      <c r="T28" s="7">
        <v>4.0999999999999996</v>
      </c>
      <c r="U28" s="8">
        <v>4.3</v>
      </c>
      <c r="V28" s="9">
        <v>4.5</v>
      </c>
      <c r="Z28">
        <v>4.08</v>
      </c>
      <c r="AA28">
        <v>1.77</v>
      </c>
      <c r="AB28">
        <v>2.1800000000000002</v>
      </c>
      <c r="AC28">
        <v>2.2799999999999998</v>
      </c>
      <c r="AD28">
        <v>2.54</v>
      </c>
      <c r="AE28">
        <v>2.72</v>
      </c>
      <c r="AF28">
        <v>2.76</v>
      </c>
      <c r="AG28">
        <v>2.92</v>
      </c>
      <c r="AH28">
        <v>3.01</v>
      </c>
      <c r="AI28">
        <v>3.03</v>
      </c>
      <c r="AJ28">
        <v>3.22</v>
      </c>
      <c r="AK28">
        <v>3.27</v>
      </c>
      <c r="AL28">
        <v>3.4</v>
      </c>
      <c r="AM28">
        <v>3.47</v>
      </c>
      <c r="AN28">
        <v>3.69</v>
      </c>
      <c r="AO28">
        <v>3.75</v>
      </c>
      <c r="AP28">
        <v>3.81</v>
      </c>
      <c r="AQ28">
        <v>3.95</v>
      </c>
      <c r="AR28">
        <v>4.07</v>
      </c>
      <c r="AS28">
        <v>4.17</v>
      </c>
      <c r="AT28">
        <v>4.38</v>
      </c>
      <c r="AU28">
        <v>4.53</v>
      </c>
    </row>
    <row r="29" spans="1:47">
      <c r="A29" s="6" t="s">
        <v>23</v>
      </c>
      <c r="B29" s="7">
        <v>1.5</v>
      </c>
      <c r="C29" s="8">
        <v>1.9</v>
      </c>
      <c r="D29" s="7">
        <v>2</v>
      </c>
      <c r="E29" s="8">
        <v>2.2999999999999998</v>
      </c>
      <c r="F29" s="7">
        <v>2.4</v>
      </c>
      <c r="G29" s="8">
        <v>2.5</v>
      </c>
      <c r="H29" s="7">
        <v>2.6</v>
      </c>
      <c r="I29" s="8">
        <v>2.9</v>
      </c>
      <c r="J29" s="7">
        <v>3</v>
      </c>
      <c r="K29" s="8">
        <v>3.1</v>
      </c>
      <c r="L29" s="7">
        <v>3.2</v>
      </c>
      <c r="M29" s="8">
        <v>3.2</v>
      </c>
      <c r="N29" s="7">
        <v>3.3</v>
      </c>
      <c r="O29" s="8">
        <v>3.5</v>
      </c>
      <c r="P29" s="7">
        <v>3.6</v>
      </c>
      <c r="Q29" s="8">
        <v>3.7</v>
      </c>
      <c r="R29" s="7">
        <v>3.8</v>
      </c>
      <c r="S29" s="8">
        <v>4</v>
      </c>
      <c r="T29" s="7">
        <v>4.0999999999999996</v>
      </c>
      <c r="U29" s="8">
        <v>4.4000000000000004</v>
      </c>
      <c r="V29" s="9">
        <v>4.5</v>
      </c>
      <c r="Z29">
        <v>4.17</v>
      </c>
      <c r="AA29">
        <v>1.77</v>
      </c>
      <c r="AB29">
        <v>2.1800000000000002</v>
      </c>
      <c r="AC29">
        <v>2.2799999999999998</v>
      </c>
      <c r="AD29">
        <v>2.54</v>
      </c>
      <c r="AE29">
        <v>2.71</v>
      </c>
      <c r="AF29">
        <v>2.76</v>
      </c>
      <c r="AG29">
        <v>2.92</v>
      </c>
      <c r="AH29">
        <v>3.01</v>
      </c>
      <c r="AI29">
        <v>3.03</v>
      </c>
      <c r="AJ29">
        <v>3.22</v>
      </c>
      <c r="AK29">
        <v>3.27</v>
      </c>
      <c r="AL29">
        <v>3.4</v>
      </c>
      <c r="AM29">
        <v>3.46</v>
      </c>
      <c r="AN29">
        <v>3.69</v>
      </c>
      <c r="AO29">
        <v>3.75</v>
      </c>
      <c r="AP29">
        <v>3.8</v>
      </c>
      <c r="AQ29">
        <v>3.94</v>
      </c>
      <c r="AR29">
        <v>4.0599999999999996</v>
      </c>
      <c r="AS29">
        <v>4.16</v>
      </c>
      <c r="AT29">
        <v>4.37</v>
      </c>
      <c r="AU29">
        <v>4.5199999999999996</v>
      </c>
    </row>
    <row r="30" spans="1:47" ht="17" thickBot="1">
      <c r="A30" s="10" t="s">
        <v>24</v>
      </c>
      <c r="B30" s="11">
        <v>1.5</v>
      </c>
      <c r="C30" s="12">
        <v>1.8</v>
      </c>
      <c r="D30" s="11">
        <v>2</v>
      </c>
      <c r="E30" s="12">
        <v>2.2999999999999998</v>
      </c>
      <c r="F30" s="11">
        <v>2.4</v>
      </c>
      <c r="G30" s="12">
        <v>2.5</v>
      </c>
      <c r="H30" s="11">
        <v>2.6</v>
      </c>
      <c r="I30" s="12">
        <v>2.9</v>
      </c>
      <c r="J30" s="11">
        <v>3</v>
      </c>
      <c r="K30" s="12">
        <v>3.1</v>
      </c>
      <c r="L30" s="11">
        <v>3.1</v>
      </c>
      <c r="M30" s="12">
        <v>3.2</v>
      </c>
      <c r="N30" s="11">
        <v>3.3</v>
      </c>
      <c r="O30" s="12">
        <v>3.5</v>
      </c>
      <c r="P30" s="11">
        <v>3.6</v>
      </c>
      <c r="Q30" s="12">
        <v>3.7</v>
      </c>
      <c r="R30" s="11">
        <v>3.8</v>
      </c>
      <c r="S30" s="12">
        <v>4</v>
      </c>
      <c r="T30" s="11">
        <v>4.0999999999999996</v>
      </c>
      <c r="U30" s="12">
        <v>4.4000000000000004</v>
      </c>
      <c r="V30" s="13">
        <v>4.5999999999999996</v>
      </c>
      <c r="Z30">
        <v>4.25</v>
      </c>
      <c r="AA30">
        <v>1.76</v>
      </c>
      <c r="AB30">
        <v>2.17</v>
      </c>
      <c r="AC30">
        <v>2.27</v>
      </c>
      <c r="AD30">
        <v>2.54</v>
      </c>
      <c r="AE30">
        <v>2.71</v>
      </c>
      <c r="AF30">
        <v>2.76</v>
      </c>
      <c r="AG30">
        <v>2.91</v>
      </c>
      <c r="AH30">
        <v>3.01</v>
      </c>
      <c r="AI30">
        <v>3.03</v>
      </c>
      <c r="AJ30">
        <v>3.22</v>
      </c>
      <c r="AK30">
        <v>3.27</v>
      </c>
      <c r="AL30">
        <v>3.39</v>
      </c>
      <c r="AM30">
        <v>3.46</v>
      </c>
      <c r="AN30">
        <v>3.69</v>
      </c>
      <c r="AO30">
        <v>3.75</v>
      </c>
      <c r="AP30">
        <v>3.8</v>
      </c>
      <c r="AQ30">
        <v>3.94</v>
      </c>
      <c r="AR30">
        <v>4.0599999999999996</v>
      </c>
      <c r="AS30">
        <v>4.1500000000000004</v>
      </c>
      <c r="AT30">
        <v>4.3600000000000003</v>
      </c>
      <c r="AU30">
        <v>4.51</v>
      </c>
    </row>
    <row r="31" spans="1:47">
      <c r="A31" s="6" t="s">
        <v>31</v>
      </c>
      <c r="B31" s="7">
        <v>1.5</v>
      </c>
      <c r="C31" s="8">
        <v>1.8</v>
      </c>
      <c r="D31" s="7">
        <v>2</v>
      </c>
      <c r="E31" s="8">
        <v>2.2000000000000002</v>
      </c>
      <c r="F31" s="7">
        <v>2.2999999999999998</v>
      </c>
      <c r="G31" s="8">
        <v>2.5</v>
      </c>
      <c r="H31" s="7">
        <v>2.6</v>
      </c>
      <c r="I31" s="8">
        <v>2.8</v>
      </c>
      <c r="J31" s="7">
        <v>3</v>
      </c>
      <c r="K31" s="8">
        <v>3.1</v>
      </c>
      <c r="L31" s="7">
        <v>3.1</v>
      </c>
      <c r="M31" s="8">
        <v>3.1</v>
      </c>
      <c r="N31" s="7">
        <v>3.3</v>
      </c>
      <c r="O31" s="8">
        <v>3.5</v>
      </c>
      <c r="P31" s="7">
        <v>3.6</v>
      </c>
      <c r="Q31" s="8">
        <v>3.7</v>
      </c>
      <c r="R31" s="7">
        <v>3.8</v>
      </c>
      <c r="S31" s="8">
        <v>4</v>
      </c>
      <c r="T31" s="7">
        <v>4.0999999999999996</v>
      </c>
      <c r="U31" s="8">
        <v>4.4000000000000004</v>
      </c>
      <c r="V31" s="9">
        <v>4.5999999999999996</v>
      </c>
      <c r="Z31">
        <v>4.33</v>
      </c>
      <c r="AA31">
        <v>1.75</v>
      </c>
      <c r="AB31">
        <v>2.17</v>
      </c>
      <c r="AC31">
        <v>2.27</v>
      </c>
      <c r="AD31">
        <v>2.54</v>
      </c>
      <c r="AE31">
        <v>2.71</v>
      </c>
      <c r="AF31">
        <v>2.75</v>
      </c>
      <c r="AG31">
        <v>2.91</v>
      </c>
      <c r="AH31">
        <v>3.01</v>
      </c>
      <c r="AI31">
        <v>3.03</v>
      </c>
      <c r="AJ31">
        <v>3.22</v>
      </c>
      <c r="AK31">
        <v>3.27</v>
      </c>
      <c r="AL31">
        <v>3.39</v>
      </c>
      <c r="AM31">
        <v>3.46</v>
      </c>
      <c r="AN31">
        <v>3.69</v>
      </c>
      <c r="AO31">
        <v>3.75</v>
      </c>
      <c r="AP31">
        <v>3.8</v>
      </c>
      <c r="AQ31">
        <v>3.93</v>
      </c>
      <c r="AR31">
        <v>4.05</v>
      </c>
      <c r="AS31">
        <v>4.1399999999999997</v>
      </c>
      <c r="AT31">
        <v>4.3499999999999996</v>
      </c>
      <c r="AU31">
        <v>4.5</v>
      </c>
    </row>
    <row r="32" spans="1:47">
      <c r="A32" s="6" t="s">
        <v>22</v>
      </c>
      <c r="B32" s="7">
        <v>1.5</v>
      </c>
      <c r="C32" s="8">
        <v>1.8</v>
      </c>
      <c r="D32" s="7">
        <v>1.9</v>
      </c>
      <c r="E32" s="8">
        <v>2.2000000000000002</v>
      </c>
      <c r="F32" s="7">
        <v>2.2999999999999998</v>
      </c>
      <c r="G32" s="8">
        <v>2.4</v>
      </c>
      <c r="H32" s="7">
        <v>2.5</v>
      </c>
      <c r="I32" s="8">
        <v>2.8</v>
      </c>
      <c r="J32" s="7">
        <v>2.9</v>
      </c>
      <c r="K32" s="8">
        <v>3.1</v>
      </c>
      <c r="L32" s="7">
        <v>3.1</v>
      </c>
      <c r="M32" s="8">
        <v>3.1</v>
      </c>
      <c r="N32" s="7">
        <v>3.3</v>
      </c>
      <c r="O32" s="8">
        <v>3.5</v>
      </c>
      <c r="P32" s="7">
        <v>3.6</v>
      </c>
      <c r="Q32" s="8">
        <v>3.7</v>
      </c>
      <c r="R32" s="7">
        <v>3.8</v>
      </c>
      <c r="S32" s="8">
        <v>4</v>
      </c>
      <c r="T32" s="7">
        <v>4.2</v>
      </c>
      <c r="U32" s="8">
        <v>4.5</v>
      </c>
      <c r="V32" s="9">
        <v>4.5999999999999996</v>
      </c>
      <c r="Z32">
        <v>4.42</v>
      </c>
      <c r="AA32">
        <v>1.75</v>
      </c>
      <c r="AB32">
        <v>2.16</v>
      </c>
      <c r="AC32">
        <v>2.27</v>
      </c>
      <c r="AD32">
        <v>2.54</v>
      </c>
      <c r="AE32">
        <v>2.7</v>
      </c>
      <c r="AF32">
        <v>2.75</v>
      </c>
      <c r="AG32">
        <v>2.91</v>
      </c>
      <c r="AH32">
        <v>3.01</v>
      </c>
      <c r="AI32">
        <v>3.03</v>
      </c>
      <c r="AJ32">
        <v>3.21</v>
      </c>
      <c r="AK32">
        <v>3.27</v>
      </c>
      <c r="AL32">
        <v>3.38</v>
      </c>
      <c r="AM32">
        <v>3.45</v>
      </c>
      <c r="AN32">
        <v>3.68</v>
      </c>
      <c r="AO32">
        <v>3.75</v>
      </c>
      <c r="AP32">
        <v>3.8</v>
      </c>
      <c r="AQ32">
        <v>3.92</v>
      </c>
      <c r="AR32">
        <v>4.05</v>
      </c>
      <c r="AS32">
        <v>4.13</v>
      </c>
      <c r="AT32">
        <v>4.34</v>
      </c>
      <c r="AU32">
        <v>4.49</v>
      </c>
    </row>
    <row r="33" spans="1:47">
      <c r="A33" s="6" t="s">
        <v>23</v>
      </c>
      <c r="B33" s="7">
        <v>1.4</v>
      </c>
      <c r="C33" s="8">
        <v>1.7</v>
      </c>
      <c r="D33" s="7">
        <v>1.9</v>
      </c>
      <c r="E33" s="8">
        <v>2.2000000000000002</v>
      </c>
      <c r="F33" s="7">
        <v>2.2000000000000002</v>
      </c>
      <c r="G33" s="8">
        <v>2.4</v>
      </c>
      <c r="H33" s="7">
        <v>2.5</v>
      </c>
      <c r="I33" s="8">
        <v>2.8</v>
      </c>
      <c r="J33" s="7">
        <v>2.9</v>
      </c>
      <c r="K33" s="8">
        <v>3</v>
      </c>
      <c r="L33" s="7">
        <v>3.1</v>
      </c>
      <c r="M33" s="8">
        <v>3.1</v>
      </c>
      <c r="N33" s="7">
        <v>3.2</v>
      </c>
      <c r="O33" s="8">
        <v>3.4</v>
      </c>
      <c r="P33" s="7">
        <v>3.6</v>
      </c>
      <c r="Q33" s="8">
        <v>3.7</v>
      </c>
      <c r="R33" s="7">
        <v>3.8</v>
      </c>
      <c r="S33" s="8">
        <v>4.0999999999999996</v>
      </c>
      <c r="T33" s="7">
        <v>4.2</v>
      </c>
      <c r="U33" s="8">
        <v>4.5999999999999996</v>
      </c>
      <c r="V33" s="9">
        <v>4.7</v>
      </c>
      <c r="Z33">
        <v>4.5</v>
      </c>
      <c r="AA33">
        <v>1.74</v>
      </c>
      <c r="AB33">
        <v>2.16</v>
      </c>
      <c r="AC33">
        <v>2.27</v>
      </c>
      <c r="AD33">
        <v>2.5299999999999998</v>
      </c>
      <c r="AE33">
        <v>2.7</v>
      </c>
      <c r="AF33">
        <v>2.75</v>
      </c>
      <c r="AG33">
        <v>2.9</v>
      </c>
      <c r="AH33">
        <v>3</v>
      </c>
      <c r="AI33">
        <v>3.03</v>
      </c>
      <c r="AJ33">
        <v>3.21</v>
      </c>
      <c r="AK33">
        <v>3.27</v>
      </c>
      <c r="AL33">
        <v>3.38</v>
      </c>
      <c r="AM33">
        <v>3.45</v>
      </c>
      <c r="AN33">
        <v>3.68</v>
      </c>
      <c r="AO33">
        <v>3.74</v>
      </c>
      <c r="AP33">
        <v>3.79</v>
      </c>
      <c r="AQ33">
        <v>3.92</v>
      </c>
      <c r="AR33">
        <v>4.04</v>
      </c>
      <c r="AS33">
        <v>4.12</v>
      </c>
      <c r="AT33">
        <v>4.33</v>
      </c>
      <c r="AU33">
        <v>4.4800000000000004</v>
      </c>
    </row>
    <row r="34" spans="1:47" ht="17" thickBot="1">
      <c r="A34" s="10" t="s">
        <v>24</v>
      </c>
      <c r="B34" s="11">
        <v>1.4</v>
      </c>
      <c r="C34" s="12">
        <v>1.7</v>
      </c>
      <c r="D34" s="11">
        <v>1.9</v>
      </c>
      <c r="E34" s="12">
        <v>2.1</v>
      </c>
      <c r="F34" s="11">
        <v>2.2000000000000002</v>
      </c>
      <c r="G34" s="12">
        <v>2.4</v>
      </c>
      <c r="H34" s="11">
        <v>2.5</v>
      </c>
      <c r="I34" s="12">
        <v>2.8</v>
      </c>
      <c r="J34" s="11">
        <v>2.9</v>
      </c>
      <c r="K34" s="12">
        <v>3</v>
      </c>
      <c r="L34" s="11">
        <v>3.1</v>
      </c>
      <c r="M34" s="12">
        <v>3.1</v>
      </c>
      <c r="N34" s="11">
        <v>3.2</v>
      </c>
      <c r="O34" s="12">
        <v>3.4</v>
      </c>
      <c r="P34" s="11">
        <v>3.6</v>
      </c>
      <c r="Q34" s="12">
        <v>3.7</v>
      </c>
      <c r="R34" s="11">
        <v>3.8</v>
      </c>
      <c r="S34" s="12">
        <v>4.0999999999999996</v>
      </c>
      <c r="T34" s="11">
        <v>4.3</v>
      </c>
      <c r="U34" s="12">
        <v>4.5999999999999996</v>
      </c>
      <c r="V34" s="13">
        <v>4.8</v>
      </c>
      <c r="Z34">
        <v>4.58</v>
      </c>
      <c r="AA34">
        <v>1.73</v>
      </c>
      <c r="AB34">
        <v>2.15</v>
      </c>
      <c r="AC34">
        <v>2.2599999999999998</v>
      </c>
      <c r="AD34">
        <v>2.5299999999999998</v>
      </c>
      <c r="AE34">
        <v>2.69</v>
      </c>
      <c r="AF34">
        <v>2.75</v>
      </c>
      <c r="AG34">
        <v>2.9</v>
      </c>
      <c r="AH34">
        <v>3</v>
      </c>
      <c r="AI34">
        <v>3.03</v>
      </c>
      <c r="AJ34">
        <v>3.21</v>
      </c>
      <c r="AK34">
        <v>3.26</v>
      </c>
      <c r="AL34">
        <v>3.38</v>
      </c>
      <c r="AM34">
        <v>3.45</v>
      </c>
      <c r="AN34">
        <v>3.68</v>
      </c>
      <c r="AO34">
        <v>3.74</v>
      </c>
      <c r="AP34">
        <v>3.79</v>
      </c>
      <c r="AQ34">
        <v>3.91</v>
      </c>
      <c r="AR34">
        <v>4.04</v>
      </c>
      <c r="AS34">
        <v>4.1100000000000003</v>
      </c>
      <c r="AT34">
        <v>4.32</v>
      </c>
      <c r="AU34">
        <v>4.47</v>
      </c>
    </row>
    <row r="35" spans="1:47">
      <c r="A35" s="6" t="s">
        <v>32</v>
      </c>
      <c r="B35" s="7">
        <v>1.4</v>
      </c>
      <c r="C35" s="8">
        <v>1.6</v>
      </c>
      <c r="D35" s="7">
        <v>1.8</v>
      </c>
      <c r="E35" s="8">
        <v>2.1</v>
      </c>
      <c r="F35" s="7">
        <v>2.2000000000000002</v>
      </c>
      <c r="G35" s="8">
        <v>2.2999999999999998</v>
      </c>
      <c r="H35" s="7">
        <v>2.4</v>
      </c>
      <c r="I35" s="8">
        <v>2.7</v>
      </c>
      <c r="J35" s="7">
        <v>2.9</v>
      </c>
      <c r="K35" s="8">
        <v>3</v>
      </c>
      <c r="L35" s="7">
        <v>3</v>
      </c>
      <c r="M35" s="8">
        <v>3.1</v>
      </c>
      <c r="N35" s="7">
        <v>3.2</v>
      </c>
      <c r="O35" s="8">
        <v>3.4</v>
      </c>
      <c r="P35" s="7">
        <v>3.6</v>
      </c>
      <c r="Q35" s="8">
        <v>3.7</v>
      </c>
      <c r="R35" s="7">
        <v>3.8</v>
      </c>
      <c r="S35" s="8">
        <v>4.0999999999999996</v>
      </c>
      <c r="T35" s="7">
        <v>4.3</v>
      </c>
      <c r="U35" s="8">
        <v>4.7</v>
      </c>
      <c r="V35" s="9">
        <v>4.8</v>
      </c>
      <c r="Z35">
        <v>4.67</v>
      </c>
      <c r="AA35">
        <v>1.73</v>
      </c>
      <c r="AB35">
        <v>2.15</v>
      </c>
      <c r="AC35">
        <v>2.2599999999999998</v>
      </c>
      <c r="AD35">
        <v>2.5299999999999998</v>
      </c>
      <c r="AE35">
        <v>2.69</v>
      </c>
      <c r="AF35">
        <v>2.74</v>
      </c>
      <c r="AG35">
        <v>2.89</v>
      </c>
      <c r="AH35">
        <v>3</v>
      </c>
      <c r="AI35">
        <v>3.03</v>
      </c>
      <c r="AJ35">
        <v>3.21</v>
      </c>
      <c r="AK35">
        <v>3.26</v>
      </c>
      <c r="AL35">
        <v>3.37</v>
      </c>
      <c r="AM35">
        <v>3.44</v>
      </c>
      <c r="AN35">
        <v>3.67</v>
      </c>
      <c r="AO35">
        <v>3.74</v>
      </c>
      <c r="AP35">
        <v>3.79</v>
      </c>
      <c r="AQ35">
        <v>3.91</v>
      </c>
      <c r="AR35">
        <v>4.04</v>
      </c>
      <c r="AS35">
        <v>4.0999999999999996</v>
      </c>
      <c r="AT35">
        <v>4.3099999999999996</v>
      </c>
      <c r="AU35">
        <v>4.47</v>
      </c>
    </row>
    <row r="36" spans="1:47">
      <c r="A36" s="6" t="s">
        <v>22</v>
      </c>
      <c r="B36" s="7">
        <v>1.4</v>
      </c>
      <c r="C36" s="8">
        <v>1.6</v>
      </c>
      <c r="D36" s="7">
        <v>1.8</v>
      </c>
      <c r="E36" s="8">
        <v>2</v>
      </c>
      <c r="F36" s="7">
        <v>2.1</v>
      </c>
      <c r="G36" s="8">
        <v>2.2999999999999998</v>
      </c>
      <c r="H36" s="7">
        <v>2.4</v>
      </c>
      <c r="I36" s="8">
        <v>2.7</v>
      </c>
      <c r="J36" s="7">
        <v>2.9</v>
      </c>
      <c r="K36" s="8">
        <v>3</v>
      </c>
      <c r="L36" s="7">
        <v>3</v>
      </c>
      <c r="M36" s="8">
        <v>3.1</v>
      </c>
      <c r="N36" s="7">
        <v>3.2</v>
      </c>
      <c r="O36" s="8">
        <v>3.4</v>
      </c>
      <c r="P36" s="7">
        <v>3.5</v>
      </c>
      <c r="Q36" s="8">
        <v>3.7</v>
      </c>
      <c r="R36" s="7">
        <v>3.8</v>
      </c>
      <c r="S36" s="8">
        <v>4.0999999999999996</v>
      </c>
      <c r="T36" s="7">
        <v>4.4000000000000004</v>
      </c>
      <c r="U36" s="8">
        <v>4.8</v>
      </c>
      <c r="V36" s="9">
        <v>4.9000000000000004</v>
      </c>
      <c r="Z36">
        <v>4.75</v>
      </c>
      <c r="AA36">
        <v>1.72</v>
      </c>
      <c r="AB36">
        <v>2.14</v>
      </c>
      <c r="AC36">
        <v>2.2599999999999998</v>
      </c>
      <c r="AD36">
        <v>2.5299999999999998</v>
      </c>
      <c r="AE36">
        <v>2.68</v>
      </c>
      <c r="AF36">
        <v>2.74</v>
      </c>
      <c r="AG36">
        <v>2.89</v>
      </c>
      <c r="AH36">
        <v>3</v>
      </c>
      <c r="AI36">
        <v>3.03</v>
      </c>
      <c r="AJ36">
        <v>3.21</v>
      </c>
      <c r="AK36">
        <v>3.26</v>
      </c>
      <c r="AL36">
        <v>3.37</v>
      </c>
      <c r="AM36">
        <v>3.44</v>
      </c>
      <c r="AN36">
        <v>3.67</v>
      </c>
      <c r="AO36">
        <v>3.74</v>
      </c>
      <c r="AP36">
        <v>3.79</v>
      </c>
      <c r="AQ36">
        <v>3.9</v>
      </c>
      <c r="AR36">
        <v>4.03</v>
      </c>
      <c r="AS36">
        <v>4.09</v>
      </c>
      <c r="AT36">
        <v>4.3</v>
      </c>
      <c r="AU36">
        <v>4.46</v>
      </c>
    </row>
    <row r="37" spans="1:47">
      <c r="A37" s="6" t="s">
        <v>23</v>
      </c>
      <c r="B37" s="7">
        <v>1.4</v>
      </c>
      <c r="C37" s="8">
        <v>1.6</v>
      </c>
      <c r="D37" s="7">
        <v>1.7</v>
      </c>
      <c r="E37" s="8">
        <v>2</v>
      </c>
      <c r="F37" s="7">
        <v>2.1</v>
      </c>
      <c r="G37" s="8">
        <v>2.2999999999999998</v>
      </c>
      <c r="H37" s="7">
        <v>2.2999999999999998</v>
      </c>
      <c r="I37" s="8">
        <v>2.7</v>
      </c>
      <c r="J37" s="7">
        <v>2.9</v>
      </c>
      <c r="K37" s="8">
        <v>3</v>
      </c>
      <c r="L37" s="7">
        <v>3</v>
      </c>
      <c r="M37" s="8">
        <v>3</v>
      </c>
      <c r="N37" s="7">
        <v>3.2</v>
      </c>
      <c r="O37" s="8">
        <v>3.4</v>
      </c>
      <c r="P37" s="7">
        <v>3.5</v>
      </c>
      <c r="Q37" s="8">
        <v>3.8</v>
      </c>
      <c r="R37" s="7">
        <v>3.8</v>
      </c>
      <c r="S37" s="8">
        <v>4.0999999999999996</v>
      </c>
      <c r="T37" s="7">
        <v>4.4000000000000004</v>
      </c>
      <c r="U37" s="8">
        <v>4.8</v>
      </c>
      <c r="V37" s="9">
        <v>5</v>
      </c>
      <c r="Z37">
        <v>4.83</v>
      </c>
      <c r="AA37">
        <v>1.71</v>
      </c>
      <c r="AB37">
        <v>2.14</v>
      </c>
      <c r="AC37">
        <v>2.25</v>
      </c>
      <c r="AD37">
        <v>2.52</v>
      </c>
      <c r="AE37">
        <v>2.68</v>
      </c>
      <c r="AF37">
        <v>2.74</v>
      </c>
      <c r="AG37">
        <v>2.88</v>
      </c>
      <c r="AH37">
        <v>3</v>
      </c>
      <c r="AI37">
        <v>3.03</v>
      </c>
      <c r="AJ37">
        <v>3.21</v>
      </c>
      <c r="AK37">
        <v>3.26</v>
      </c>
      <c r="AL37">
        <v>3.36</v>
      </c>
      <c r="AM37">
        <v>3.43</v>
      </c>
      <c r="AN37">
        <v>3.67</v>
      </c>
      <c r="AO37">
        <v>3.74</v>
      </c>
      <c r="AP37">
        <v>3.78</v>
      </c>
      <c r="AQ37">
        <v>3.9</v>
      </c>
      <c r="AR37">
        <v>4.03</v>
      </c>
      <c r="AS37">
        <v>4.09</v>
      </c>
      <c r="AT37">
        <v>4.29</v>
      </c>
      <c r="AU37">
        <v>4.45</v>
      </c>
    </row>
    <row r="38" spans="1:47" ht="17" thickBot="1">
      <c r="A38" s="10" t="s">
        <v>24</v>
      </c>
      <c r="B38" s="11">
        <v>1.3</v>
      </c>
      <c r="C38" s="12">
        <v>1.5</v>
      </c>
      <c r="D38" s="11">
        <v>1.7</v>
      </c>
      <c r="E38" s="12">
        <v>2</v>
      </c>
      <c r="F38" s="11">
        <v>2</v>
      </c>
      <c r="G38" s="12">
        <v>2.2000000000000002</v>
      </c>
      <c r="H38" s="11">
        <v>2.2999999999999998</v>
      </c>
      <c r="I38" s="12">
        <v>2.7</v>
      </c>
      <c r="J38" s="11">
        <v>2.9</v>
      </c>
      <c r="K38" s="12">
        <v>2.9</v>
      </c>
      <c r="L38" s="11">
        <v>3</v>
      </c>
      <c r="M38" s="12">
        <v>3</v>
      </c>
      <c r="N38" s="11">
        <v>3.2</v>
      </c>
      <c r="O38" s="12">
        <v>3.3</v>
      </c>
      <c r="P38" s="11">
        <v>3.5</v>
      </c>
      <c r="Q38" s="12">
        <v>3.8</v>
      </c>
      <c r="R38" s="11">
        <v>3.8</v>
      </c>
      <c r="S38" s="12">
        <v>4.2</v>
      </c>
      <c r="T38" s="11">
        <v>4.5</v>
      </c>
      <c r="U38" s="12">
        <v>4.9000000000000004</v>
      </c>
      <c r="V38" s="13">
        <v>5</v>
      </c>
      <c r="Z38">
        <v>4.92</v>
      </c>
      <c r="AA38">
        <v>1.71</v>
      </c>
      <c r="AB38">
        <v>2.13</v>
      </c>
      <c r="AC38">
        <v>2.25</v>
      </c>
      <c r="AD38">
        <v>2.52</v>
      </c>
      <c r="AE38">
        <v>2.67</v>
      </c>
      <c r="AF38">
        <v>2.73</v>
      </c>
      <c r="AG38">
        <v>2.88</v>
      </c>
      <c r="AH38">
        <v>3</v>
      </c>
      <c r="AI38">
        <v>3.03</v>
      </c>
      <c r="AJ38">
        <v>3.2</v>
      </c>
      <c r="AK38">
        <v>3.26</v>
      </c>
      <c r="AL38">
        <v>3.36</v>
      </c>
      <c r="AM38">
        <v>3.43</v>
      </c>
      <c r="AN38">
        <v>3.66</v>
      </c>
      <c r="AO38">
        <v>3.74</v>
      </c>
      <c r="AP38">
        <v>3.78</v>
      </c>
      <c r="AQ38">
        <v>3.89</v>
      </c>
      <c r="AR38">
        <v>4.0199999999999996</v>
      </c>
      <c r="AS38">
        <v>4.08</v>
      </c>
      <c r="AT38">
        <v>4.29</v>
      </c>
      <c r="AU38">
        <v>4.45</v>
      </c>
    </row>
    <row r="39" spans="1:47">
      <c r="A39" s="6" t="s">
        <v>33</v>
      </c>
      <c r="B39" s="7">
        <v>1.3</v>
      </c>
      <c r="C39" s="8">
        <v>1.5</v>
      </c>
      <c r="D39" s="7">
        <v>1.7</v>
      </c>
      <c r="E39" s="8">
        <v>1.9</v>
      </c>
      <c r="F39" s="7">
        <v>2</v>
      </c>
      <c r="G39" s="8">
        <v>2.2000000000000002</v>
      </c>
      <c r="H39" s="7">
        <v>2.2000000000000002</v>
      </c>
      <c r="I39" s="8">
        <v>2.6</v>
      </c>
      <c r="J39" s="7">
        <v>2.8</v>
      </c>
      <c r="K39" s="8">
        <v>2.9</v>
      </c>
      <c r="L39" s="7">
        <v>3</v>
      </c>
      <c r="M39" s="8">
        <v>3</v>
      </c>
      <c r="N39" s="7">
        <v>3.1</v>
      </c>
      <c r="O39" s="8">
        <v>3.3</v>
      </c>
      <c r="P39" s="7">
        <v>3.5</v>
      </c>
      <c r="Q39" s="8">
        <v>3.8</v>
      </c>
      <c r="R39" s="7">
        <v>3.8</v>
      </c>
      <c r="S39" s="8">
        <v>4.2</v>
      </c>
      <c r="T39" s="7">
        <v>4.5999999999999996</v>
      </c>
      <c r="U39" s="8">
        <v>5</v>
      </c>
      <c r="V39" s="9">
        <v>5</v>
      </c>
      <c r="Z39">
        <v>5</v>
      </c>
      <c r="AA39">
        <v>1.7</v>
      </c>
      <c r="AB39">
        <v>2.13</v>
      </c>
      <c r="AC39">
        <v>2.25</v>
      </c>
      <c r="AD39">
        <v>2.52</v>
      </c>
      <c r="AE39">
        <v>2.67</v>
      </c>
      <c r="AF39">
        <v>2.73</v>
      </c>
      <c r="AG39">
        <v>2.87</v>
      </c>
      <c r="AH39">
        <v>3</v>
      </c>
      <c r="AI39">
        <v>3.03</v>
      </c>
      <c r="AJ39">
        <v>3.2</v>
      </c>
      <c r="AK39">
        <v>3.26</v>
      </c>
      <c r="AL39">
        <v>3.35</v>
      </c>
      <c r="AM39">
        <v>3.43</v>
      </c>
      <c r="AN39">
        <v>3.66</v>
      </c>
      <c r="AO39">
        <v>3.73</v>
      </c>
      <c r="AP39">
        <v>3.78</v>
      </c>
      <c r="AQ39">
        <v>3.89</v>
      </c>
      <c r="AR39">
        <v>4.0199999999999996</v>
      </c>
      <c r="AS39">
        <v>4.07</v>
      </c>
      <c r="AT39">
        <v>4.28</v>
      </c>
      <c r="AU39">
        <v>4.4400000000000004</v>
      </c>
    </row>
    <row r="40" spans="1:47">
      <c r="A40" s="6" t="s">
        <v>22</v>
      </c>
      <c r="B40" s="7">
        <v>1.3</v>
      </c>
      <c r="C40" s="8">
        <v>1.4</v>
      </c>
      <c r="D40" s="7">
        <v>1.6</v>
      </c>
      <c r="E40" s="8">
        <v>1.9</v>
      </c>
      <c r="F40" s="7">
        <v>1.9</v>
      </c>
      <c r="G40" s="8">
        <v>2.1</v>
      </c>
      <c r="H40" s="7">
        <v>2.2000000000000002</v>
      </c>
      <c r="I40" s="8">
        <v>2.6</v>
      </c>
      <c r="J40" s="7">
        <v>2.8</v>
      </c>
      <c r="K40" s="8">
        <v>2.9</v>
      </c>
      <c r="L40" s="7">
        <v>2.9</v>
      </c>
      <c r="M40" s="8">
        <v>3</v>
      </c>
      <c r="N40" s="7">
        <v>3.1</v>
      </c>
      <c r="O40" s="8">
        <v>3.3</v>
      </c>
      <c r="P40" s="7">
        <v>3.5</v>
      </c>
      <c r="Q40" s="8">
        <v>3.8</v>
      </c>
      <c r="R40" s="7">
        <v>3.8</v>
      </c>
      <c r="S40" s="8">
        <v>4.2</v>
      </c>
      <c r="T40" s="7">
        <v>4.5999999999999996</v>
      </c>
      <c r="U40" s="8">
        <v>5</v>
      </c>
      <c r="V40" s="9">
        <v>5</v>
      </c>
      <c r="Z40">
        <v>5.08</v>
      </c>
      <c r="AA40">
        <v>1.69</v>
      </c>
      <c r="AB40">
        <v>2.12</v>
      </c>
      <c r="AC40">
        <v>2.2400000000000002</v>
      </c>
      <c r="AD40">
        <v>2.5099999999999998</v>
      </c>
      <c r="AE40">
        <v>2.66</v>
      </c>
      <c r="AF40">
        <v>2.73</v>
      </c>
      <c r="AG40">
        <v>2.87</v>
      </c>
      <c r="AH40">
        <v>2.99</v>
      </c>
      <c r="AI40">
        <v>3.02</v>
      </c>
      <c r="AJ40">
        <v>3.2</v>
      </c>
      <c r="AK40">
        <v>3.25</v>
      </c>
      <c r="AL40">
        <v>3.35</v>
      </c>
      <c r="AM40">
        <v>3.42</v>
      </c>
      <c r="AN40">
        <v>3.66</v>
      </c>
      <c r="AO40">
        <v>3.73</v>
      </c>
      <c r="AP40">
        <v>3.78</v>
      </c>
      <c r="AQ40">
        <v>3.88</v>
      </c>
      <c r="AR40">
        <v>4.0199999999999996</v>
      </c>
      <c r="AS40">
        <v>4.0599999999999996</v>
      </c>
      <c r="AT40">
        <v>4.28</v>
      </c>
      <c r="AU40">
        <v>4.4400000000000004</v>
      </c>
    </row>
    <row r="41" spans="1:47">
      <c r="A41" s="6" t="s">
        <v>23</v>
      </c>
      <c r="B41" s="7">
        <v>1.2</v>
      </c>
      <c r="C41" s="8">
        <v>1.4</v>
      </c>
      <c r="D41" s="7">
        <v>1.6</v>
      </c>
      <c r="E41" s="8">
        <v>1.8</v>
      </c>
      <c r="F41" s="7">
        <v>1.8</v>
      </c>
      <c r="G41" s="8">
        <v>2.1</v>
      </c>
      <c r="H41" s="7">
        <v>2.1</v>
      </c>
      <c r="I41" s="8">
        <v>2.6</v>
      </c>
      <c r="J41" s="7">
        <v>2.8</v>
      </c>
      <c r="K41" s="8">
        <v>2.9</v>
      </c>
      <c r="L41" s="7">
        <v>2.9</v>
      </c>
      <c r="M41" s="8">
        <v>3</v>
      </c>
      <c r="N41" s="7">
        <v>3.1</v>
      </c>
      <c r="O41" s="8">
        <v>3.3</v>
      </c>
      <c r="P41" s="7">
        <v>3.5</v>
      </c>
      <c r="Q41" s="8">
        <v>3.8</v>
      </c>
      <c r="R41" s="7">
        <v>3.8</v>
      </c>
      <c r="S41" s="8">
        <v>4.2</v>
      </c>
      <c r="T41" s="7">
        <v>4.7</v>
      </c>
      <c r="U41" s="8">
        <v>5</v>
      </c>
      <c r="V41" s="9">
        <v>5</v>
      </c>
      <c r="Z41">
        <v>5.17</v>
      </c>
      <c r="AA41">
        <v>1.69</v>
      </c>
      <c r="AB41">
        <v>2.12</v>
      </c>
      <c r="AC41">
        <v>2.2400000000000002</v>
      </c>
      <c r="AD41">
        <v>2.5099999999999998</v>
      </c>
      <c r="AE41">
        <v>2.66</v>
      </c>
      <c r="AF41">
        <v>2.72</v>
      </c>
      <c r="AG41">
        <v>2.86</v>
      </c>
      <c r="AH41">
        <v>2.99</v>
      </c>
      <c r="AI41">
        <v>3.02</v>
      </c>
      <c r="AJ41">
        <v>3.2</v>
      </c>
      <c r="AK41">
        <v>3.25</v>
      </c>
      <c r="AL41">
        <v>3.34</v>
      </c>
      <c r="AM41">
        <v>3.42</v>
      </c>
      <c r="AN41">
        <v>3.65</v>
      </c>
      <c r="AO41">
        <v>3.73</v>
      </c>
      <c r="AP41">
        <v>3.77</v>
      </c>
      <c r="AQ41">
        <v>3.88</v>
      </c>
      <c r="AR41">
        <v>4.01</v>
      </c>
      <c r="AS41">
        <v>4.0599999999999996</v>
      </c>
      <c r="AT41">
        <v>4.2699999999999996</v>
      </c>
      <c r="AU41">
        <v>4.43</v>
      </c>
    </row>
    <row r="42" spans="1:47" ht="17" thickBot="1">
      <c r="A42" s="10" t="s">
        <v>24</v>
      </c>
      <c r="B42" s="11">
        <v>1.2</v>
      </c>
      <c r="C42" s="12">
        <v>1.3</v>
      </c>
      <c r="D42" s="11">
        <v>1.5</v>
      </c>
      <c r="E42" s="12">
        <v>1.7</v>
      </c>
      <c r="F42" s="11">
        <v>1.8</v>
      </c>
      <c r="G42" s="12">
        <v>2.1</v>
      </c>
      <c r="H42" s="11">
        <v>2.1</v>
      </c>
      <c r="I42" s="12">
        <v>2.5</v>
      </c>
      <c r="J42" s="11">
        <v>2.8</v>
      </c>
      <c r="K42" s="12">
        <v>2.9</v>
      </c>
      <c r="L42" s="11">
        <v>2.9</v>
      </c>
      <c r="M42" s="12">
        <v>2.9</v>
      </c>
      <c r="N42" s="11">
        <v>3.1</v>
      </c>
      <c r="O42" s="12">
        <v>3.2</v>
      </c>
      <c r="P42" s="11">
        <v>3.4</v>
      </c>
      <c r="Q42" s="12">
        <v>3.8</v>
      </c>
      <c r="R42" s="11">
        <v>3.8</v>
      </c>
      <c r="S42" s="12">
        <v>4.3</v>
      </c>
      <c r="T42" s="11">
        <v>4.8</v>
      </c>
      <c r="U42" s="12">
        <v>5</v>
      </c>
      <c r="V42" s="13">
        <v>5</v>
      </c>
      <c r="Z42">
        <v>5.25</v>
      </c>
      <c r="AA42">
        <v>1.68</v>
      </c>
      <c r="AB42">
        <v>2.11</v>
      </c>
      <c r="AC42">
        <v>2.23</v>
      </c>
      <c r="AD42">
        <v>2.5099999999999998</v>
      </c>
      <c r="AE42">
        <v>2.65</v>
      </c>
      <c r="AF42">
        <v>2.72</v>
      </c>
      <c r="AG42">
        <v>2.86</v>
      </c>
      <c r="AH42">
        <v>2.99</v>
      </c>
      <c r="AI42">
        <v>3.02</v>
      </c>
      <c r="AJ42">
        <v>3.2</v>
      </c>
      <c r="AK42">
        <v>3.25</v>
      </c>
      <c r="AL42">
        <v>3.34</v>
      </c>
      <c r="AM42">
        <v>3.42</v>
      </c>
      <c r="AN42">
        <v>3.65</v>
      </c>
      <c r="AO42">
        <v>3.73</v>
      </c>
      <c r="AP42">
        <v>3.77</v>
      </c>
      <c r="AQ42">
        <v>3.87</v>
      </c>
      <c r="AR42">
        <v>4.01</v>
      </c>
      <c r="AS42">
        <v>4.05</v>
      </c>
      <c r="AT42">
        <v>4.2699999999999996</v>
      </c>
      <c r="AU42">
        <v>4.43</v>
      </c>
    </row>
    <row r="43" spans="1:47" ht="17" thickBot="1">
      <c r="A43" s="10" t="s">
        <v>34</v>
      </c>
      <c r="B43" s="11">
        <v>1.2</v>
      </c>
      <c r="C43" s="12">
        <v>1.3</v>
      </c>
      <c r="D43" s="11">
        <v>1.5</v>
      </c>
      <c r="E43" s="12">
        <v>1.7</v>
      </c>
      <c r="F43" s="11">
        <v>1.7</v>
      </c>
      <c r="G43" s="12">
        <v>2</v>
      </c>
      <c r="H43" s="11">
        <v>2</v>
      </c>
      <c r="I43" s="12">
        <v>2.5</v>
      </c>
      <c r="J43" s="11">
        <v>2.8</v>
      </c>
      <c r="K43" s="12">
        <v>2.8</v>
      </c>
      <c r="L43" s="11">
        <v>2.9</v>
      </c>
      <c r="M43" s="12">
        <v>2.9</v>
      </c>
      <c r="N43" s="11">
        <v>3.1</v>
      </c>
      <c r="O43" s="12">
        <v>3.2</v>
      </c>
      <c r="P43" s="11">
        <v>3.4</v>
      </c>
      <c r="Q43" s="12">
        <v>3.8</v>
      </c>
      <c r="R43" s="11">
        <v>3.8</v>
      </c>
      <c r="S43" s="12">
        <v>4.3</v>
      </c>
      <c r="T43" s="11">
        <v>4.9000000000000004</v>
      </c>
      <c r="U43" s="12">
        <v>5</v>
      </c>
      <c r="V43" s="13">
        <v>5</v>
      </c>
      <c r="Z43">
        <v>5.33</v>
      </c>
      <c r="AA43">
        <v>1.68</v>
      </c>
      <c r="AB43">
        <v>2.11</v>
      </c>
      <c r="AC43">
        <v>2.23</v>
      </c>
      <c r="AD43">
        <v>2.5</v>
      </c>
      <c r="AE43">
        <v>2.65</v>
      </c>
      <c r="AF43">
        <v>2.71</v>
      </c>
      <c r="AG43">
        <v>2.85</v>
      </c>
      <c r="AH43">
        <v>2.99</v>
      </c>
      <c r="AI43">
        <v>3.02</v>
      </c>
      <c r="AJ43">
        <v>3.19</v>
      </c>
      <c r="AK43">
        <v>3.25</v>
      </c>
      <c r="AL43">
        <v>3.33</v>
      </c>
      <c r="AM43">
        <v>3.41</v>
      </c>
      <c r="AN43">
        <v>3.65</v>
      </c>
      <c r="AO43">
        <v>3.72</v>
      </c>
      <c r="AP43">
        <v>3.77</v>
      </c>
      <c r="AQ43">
        <v>3.87</v>
      </c>
      <c r="AR43">
        <v>4.01</v>
      </c>
      <c r="AS43">
        <v>4.05</v>
      </c>
      <c r="AT43">
        <v>4.26</v>
      </c>
      <c r="AU43">
        <v>4.42</v>
      </c>
    </row>
    <row r="44" spans="1:47">
      <c r="Z44">
        <v>5.42</v>
      </c>
      <c r="AA44">
        <v>1.67</v>
      </c>
      <c r="AB44">
        <v>2.1</v>
      </c>
      <c r="AC44">
        <v>2.2200000000000002</v>
      </c>
      <c r="AD44">
        <v>2.5</v>
      </c>
      <c r="AE44">
        <v>2.64</v>
      </c>
      <c r="AF44">
        <v>2.71</v>
      </c>
      <c r="AG44">
        <v>2.85</v>
      </c>
      <c r="AH44">
        <v>2.98</v>
      </c>
      <c r="AI44">
        <v>3.02</v>
      </c>
      <c r="AJ44">
        <v>3.19</v>
      </c>
      <c r="AK44">
        <v>3.25</v>
      </c>
      <c r="AL44">
        <v>3.33</v>
      </c>
      <c r="AM44">
        <v>3.41</v>
      </c>
      <c r="AN44">
        <v>3.64</v>
      </c>
      <c r="AO44">
        <v>3.72</v>
      </c>
      <c r="AP44">
        <v>3.77</v>
      </c>
      <c r="AQ44">
        <v>3.86</v>
      </c>
      <c r="AR44">
        <v>4.01</v>
      </c>
      <c r="AS44">
        <v>4.04</v>
      </c>
      <c r="AT44">
        <v>4.26</v>
      </c>
      <c r="AU44">
        <v>4.42</v>
      </c>
    </row>
    <row r="45" spans="1:47">
      <c r="Z45">
        <v>5.5</v>
      </c>
      <c r="AA45">
        <v>1.66</v>
      </c>
      <c r="AB45">
        <v>2.09</v>
      </c>
      <c r="AC45">
        <v>2.2200000000000002</v>
      </c>
      <c r="AD45">
        <v>2.5</v>
      </c>
      <c r="AE45">
        <v>2.64</v>
      </c>
      <c r="AF45">
        <v>2.71</v>
      </c>
      <c r="AG45">
        <v>2.84</v>
      </c>
      <c r="AH45">
        <v>2.98</v>
      </c>
      <c r="AI45">
        <v>3.02</v>
      </c>
      <c r="AJ45">
        <v>3.19</v>
      </c>
      <c r="AK45">
        <v>3.25</v>
      </c>
      <c r="AL45">
        <v>3.32</v>
      </c>
      <c r="AM45">
        <v>3.41</v>
      </c>
      <c r="AN45">
        <v>3.64</v>
      </c>
      <c r="AO45">
        <v>3.72</v>
      </c>
      <c r="AP45">
        <v>3.77</v>
      </c>
      <c r="AQ45">
        <v>3.86</v>
      </c>
      <c r="AR45">
        <v>4</v>
      </c>
      <c r="AS45">
        <v>4.04</v>
      </c>
      <c r="AT45">
        <v>4.25</v>
      </c>
      <c r="AU45">
        <v>4.42</v>
      </c>
    </row>
    <row r="46" spans="1:47">
      <c r="Z46">
        <v>5.58</v>
      </c>
      <c r="AA46">
        <v>1.66</v>
      </c>
      <c r="AB46">
        <v>2.09</v>
      </c>
      <c r="AC46">
        <v>2.2200000000000002</v>
      </c>
      <c r="AD46">
        <v>2.4900000000000002</v>
      </c>
      <c r="AE46">
        <v>2.63</v>
      </c>
      <c r="AF46">
        <v>2.7</v>
      </c>
      <c r="AG46">
        <v>2.84</v>
      </c>
      <c r="AH46">
        <v>2.98</v>
      </c>
      <c r="AI46">
        <v>3.02</v>
      </c>
      <c r="AJ46">
        <v>3.19</v>
      </c>
      <c r="AK46">
        <v>3.24</v>
      </c>
      <c r="AL46">
        <v>3.32</v>
      </c>
      <c r="AM46">
        <v>3.4</v>
      </c>
      <c r="AN46">
        <v>3.64</v>
      </c>
      <c r="AO46">
        <v>3.72</v>
      </c>
      <c r="AP46">
        <v>3.76</v>
      </c>
      <c r="AQ46">
        <v>3.85</v>
      </c>
      <c r="AR46">
        <v>4</v>
      </c>
      <c r="AS46">
        <v>4.03</v>
      </c>
      <c r="AT46">
        <v>4.25</v>
      </c>
      <c r="AU46">
        <v>4.42</v>
      </c>
    </row>
    <row r="47" spans="1:47">
      <c r="Z47">
        <v>5.67</v>
      </c>
      <c r="AA47">
        <v>1.65</v>
      </c>
      <c r="AB47">
        <v>2.08</v>
      </c>
      <c r="AC47">
        <v>2.21</v>
      </c>
      <c r="AD47">
        <v>2.4900000000000002</v>
      </c>
      <c r="AE47">
        <v>2.62</v>
      </c>
      <c r="AF47">
        <v>2.7</v>
      </c>
      <c r="AG47">
        <v>2.83</v>
      </c>
      <c r="AH47">
        <v>2.98</v>
      </c>
      <c r="AI47">
        <v>3.02</v>
      </c>
      <c r="AJ47">
        <v>3.19</v>
      </c>
      <c r="AK47">
        <v>3.24</v>
      </c>
      <c r="AL47">
        <v>3.32</v>
      </c>
      <c r="AM47">
        <v>3.4</v>
      </c>
      <c r="AN47">
        <v>3.63</v>
      </c>
      <c r="AO47">
        <v>3.72</v>
      </c>
      <c r="AP47">
        <v>3.76</v>
      </c>
      <c r="AQ47">
        <v>3.85</v>
      </c>
      <c r="AR47">
        <v>4</v>
      </c>
      <c r="AS47">
        <v>4.03</v>
      </c>
      <c r="AT47">
        <v>4.25</v>
      </c>
      <c r="AU47">
        <v>4.41</v>
      </c>
    </row>
    <row r="48" spans="1:47">
      <c r="Z48">
        <v>5.75</v>
      </c>
      <c r="AA48">
        <v>1.65</v>
      </c>
      <c r="AB48">
        <v>2.08</v>
      </c>
      <c r="AC48">
        <v>2.21</v>
      </c>
      <c r="AD48">
        <v>2.48</v>
      </c>
      <c r="AE48">
        <v>2.62</v>
      </c>
      <c r="AF48">
        <v>2.69</v>
      </c>
      <c r="AG48">
        <v>2.83</v>
      </c>
      <c r="AH48">
        <v>2.97</v>
      </c>
      <c r="AI48">
        <v>3.02</v>
      </c>
      <c r="AJ48">
        <v>3.18</v>
      </c>
      <c r="AK48">
        <v>3.24</v>
      </c>
      <c r="AL48">
        <v>3.31</v>
      </c>
      <c r="AM48">
        <v>3.4</v>
      </c>
      <c r="AN48">
        <v>3.63</v>
      </c>
      <c r="AO48">
        <v>3.71</v>
      </c>
      <c r="AP48">
        <v>3.76</v>
      </c>
      <c r="AQ48">
        <v>3.84</v>
      </c>
      <c r="AR48">
        <v>4</v>
      </c>
      <c r="AS48">
        <v>4.03</v>
      </c>
      <c r="AT48">
        <v>4.25</v>
      </c>
      <c r="AU48">
        <v>4.41</v>
      </c>
    </row>
    <row r="49" spans="26:47">
      <c r="Z49">
        <v>5.83</v>
      </c>
      <c r="AA49">
        <v>1.64</v>
      </c>
      <c r="AB49">
        <v>2.0699999999999998</v>
      </c>
      <c r="AC49">
        <v>2.2000000000000002</v>
      </c>
      <c r="AD49">
        <v>2.48</v>
      </c>
      <c r="AE49">
        <v>2.61</v>
      </c>
      <c r="AF49">
        <v>2.69</v>
      </c>
      <c r="AG49">
        <v>2.82</v>
      </c>
      <c r="AH49">
        <v>2.97</v>
      </c>
      <c r="AI49">
        <v>3.02</v>
      </c>
      <c r="AJ49">
        <v>3.18</v>
      </c>
      <c r="AK49">
        <v>3.24</v>
      </c>
      <c r="AL49">
        <v>3.31</v>
      </c>
      <c r="AM49">
        <v>3.39</v>
      </c>
      <c r="AN49">
        <v>3.62</v>
      </c>
      <c r="AO49">
        <v>3.71</v>
      </c>
      <c r="AP49">
        <v>3.76</v>
      </c>
      <c r="AQ49">
        <v>3.84</v>
      </c>
      <c r="AR49">
        <v>4</v>
      </c>
      <c r="AS49">
        <v>4.0199999999999996</v>
      </c>
      <c r="AT49">
        <v>4.24</v>
      </c>
      <c r="AU49">
        <v>4.41</v>
      </c>
    </row>
    <row r="50" spans="26:47">
      <c r="Z50">
        <v>5.92</v>
      </c>
      <c r="AA50">
        <v>1.63</v>
      </c>
      <c r="AB50">
        <v>2.06</v>
      </c>
      <c r="AC50">
        <v>2.19</v>
      </c>
      <c r="AD50">
        <v>2.4700000000000002</v>
      </c>
      <c r="AE50">
        <v>2.6</v>
      </c>
      <c r="AF50">
        <v>2.68</v>
      </c>
      <c r="AG50">
        <v>2.81</v>
      </c>
      <c r="AH50">
        <v>2.97</v>
      </c>
      <c r="AI50">
        <v>3.02</v>
      </c>
      <c r="AJ50">
        <v>3.18</v>
      </c>
      <c r="AK50">
        <v>3.23</v>
      </c>
      <c r="AL50">
        <v>3.3</v>
      </c>
      <c r="AM50">
        <v>3.39</v>
      </c>
      <c r="AN50">
        <v>3.62</v>
      </c>
      <c r="AO50">
        <v>3.71</v>
      </c>
      <c r="AP50">
        <v>3.76</v>
      </c>
      <c r="AQ50">
        <v>3.84</v>
      </c>
      <c r="AR50">
        <v>3.99</v>
      </c>
      <c r="AS50">
        <v>4.0199999999999996</v>
      </c>
      <c r="AT50">
        <v>4.24</v>
      </c>
      <c r="AU50">
        <v>4.41</v>
      </c>
    </row>
    <row r="51" spans="26:47">
      <c r="Z51">
        <v>6</v>
      </c>
      <c r="AA51">
        <v>1.63</v>
      </c>
      <c r="AB51">
        <v>2.06</v>
      </c>
      <c r="AC51">
        <v>2.19</v>
      </c>
      <c r="AD51">
        <v>2.4700000000000002</v>
      </c>
      <c r="AE51">
        <v>2.6</v>
      </c>
      <c r="AF51">
        <v>2.68</v>
      </c>
      <c r="AG51">
        <v>2.81</v>
      </c>
      <c r="AH51">
        <v>2.97</v>
      </c>
      <c r="AI51">
        <v>3.01</v>
      </c>
      <c r="AJ51">
        <v>3.18</v>
      </c>
      <c r="AK51">
        <v>3.23</v>
      </c>
      <c r="AL51">
        <v>3.3</v>
      </c>
      <c r="AM51">
        <v>3.38</v>
      </c>
      <c r="AN51">
        <v>3.62</v>
      </c>
      <c r="AO51">
        <v>3.71</v>
      </c>
      <c r="AP51">
        <v>3.76</v>
      </c>
      <c r="AQ51">
        <v>3.83</v>
      </c>
      <c r="AR51">
        <v>3.99</v>
      </c>
      <c r="AS51">
        <v>4.0199999999999996</v>
      </c>
      <c r="AT51">
        <v>4.24</v>
      </c>
      <c r="AU51">
        <v>4.41</v>
      </c>
    </row>
    <row r="52" spans="26:47">
      <c r="Z52">
        <v>6.08</v>
      </c>
      <c r="AA52">
        <v>1.62</v>
      </c>
      <c r="AB52">
        <v>2.0499999999999998</v>
      </c>
      <c r="AC52">
        <v>2.1800000000000002</v>
      </c>
      <c r="AD52">
        <v>2.46</v>
      </c>
      <c r="AE52">
        <v>2.59</v>
      </c>
      <c r="AF52">
        <v>2.67</v>
      </c>
      <c r="AG52">
        <v>2.8</v>
      </c>
      <c r="AH52">
        <v>2.96</v>
      </c>
      <c r="AI52">
        <v>3.01</v>
      </c>
      <c r="AJ52">
        <v>3.17</v>
      </c>
      <c r="AK52">
        <v>3.23</v>
      </c>
      <c r="AL52">
        <v>3.29</v>
      </c>
      <c r="AM52">
        <v>3.38</v>
      </c>
      <c r="AN52">
        <v>3.61</v>
      </c>
      <c r="AO52">
        <v>3.7</v>
      </c>
      <c r="AP52">
        <v>3.76</v>
      </c>
      <c r="AQ52">
        <v>3.83</v>
      </c>
      <c r="AR52">
        <v>3.99</v>
      </c>
      <c r="AS52">
        <v>4.0199999999999996</v>
      </c>
      <c r="AT52">
        <v>4.24</v>
      </c>
      <c r="AU52">
        <v>4.41</v>
      </c>
    </row>
    <row r="53" spans="26:47">
      <c r="Z53">
        <v>6.17</v>
      </c>
      <c r="AA53">
        <v>1.62</v>
      </c>
      <c r="AB53">
        <v>2.04</v>
      </c>
      <c r="AC53">
        <v>2.1800000000000002</v>
      </c>
      <c r="AD53">
        <v>2.46</v>
      </c>
      <c r="AE53">
        <v>2.58</v>
      </c>
      <c r="AF53">
        <v>2.67</v>
      </c>
      <c r="AG53">
        <v>2.79</v>
      </c>
      <c r="AH53">
        <v>2.96</v>
      </c>
      <c r="AI53">
        <v>3.01</v>
      </c>
      <c r="AJ53">
        <v>3.17</v>
      </c>
      <c r="AK53">
        <v>3.23</v>
      </c>
      <c r="AL53">
        <v>3.29</v>
      </c>
      <c r="AM53">
        <v>3.38</v>
      </c>
      <c r="AN53">
        <v>3.61</v>
      </c>
      <c r="AO53">
        <v>3.7</v>
      </c>
      <c r="AP53">
        <v>3.75</v>
      </c>
      <c r="AQ53">
        <v>3.82</v>
      </c>
      <c r="AR53">
        <v>3.99</v>
      </c>
      <c r="AS53">
        <v>4.0199999999999996</v>
      </c>
      <c r="AT53">
        <v>4.24</v>
      </c>
      <c r="AU53">
        <v>4.41</v>
      </c>
    </row>
    <row r="54" spans="26:47">
      <c r="Z54">
        <v>6.25</v>
      </c>
      <c r="AA54">
        <v>1.61</v>
      </c>
      <c r="AB54">
        <v>2.0299999999999998</v>
      </c>
      <c r="AC54">
        <v>2.17</v>
      </c>
      <c r="AD54">
        <v>2.4500000000000002</v>
      </c>
      <c r="AE54">
        <v>2.58</v>
      </c>
      <c r="AF54">
        <v>2.66</v>
      </c>
      <c r="AG54">
        <v>2.79</v>
      </c>
      <c r="AH54">
        <v>2.96</v>
      </c>
      <c r="AI54">
        <v>3.01</v>
      </c>
      <c r="AJ54">
        <v>3.17</v>
      </c>
      <c r="AK54">
        <v>3.22</v>
      </c>
      <c r="AL54">
        <v>3.28</v>
      </c>
      <c r="AM54">
        <v>3.37</v>
      </c>
      <c r="AN54">
        <v>3.6</v>
      </c>
      <c r="AO54">
        <v>3.7</v>
      </c>
      <c r="AP54">
        <v>3.75</v>
      </c>
      <c r="AQ54">
        <v>3.82</v>
      </c>
      <c r="AR54">
        <v>3.99</v>
      </c>
      <c r="AS54">
        <v>4.0199999999999996</v>
      </c>
      <c r="AT54">
        <v>4.24</v>
      </c>
      <c r="AU54">
        <v>4.41</v>
      </c>
    </row>
    <row r="55" spans="26:47">
      <c r="Z55">
        <v>6.33</v>
      </c>
      <c r="AA55">
        <v>1.6</v>
      </c>
      <c r="AB55">
        <v>2.0299999999999998</v>
      </c>
      <c r="AC55">
        <v>2.17</v>
      </c>
      <c r="AD55">
        <v>2.4500000000000002</v>
      </c>
      <c r="AE55">
        <v>2.57</v>
      </c>
      <c r="AF55">
        <v>2.66</v>
      </c>
      <c r="AG55">
        <v>2.78</v>
      </c>
      <c r="AH55">
        <v>2.95</v>
      </c>
      <c r="AI55">
        <v>3.01</v>
      </c>
      <c r="AJ55">
        <v>3.17</v>
      </c>
      <c r="AK55">
        <v>3.22</v>
      </c>
      <c r="AL55">
        <v>3.28</v>
      </c>
      <c r="AM55">
        <v>3.37</v>
      </c>
      <c r="AN55">
        <v>3.6</v>
      </c>
      <c r="AO55">
        <v>3.7</v>
      </c>
      <c r="AP55">
        <v>3.75</v>
      </c>
      <c r="AQ55">
        <v>3.82</v>
      </c>
      <c r="AR55">
        <v>3.99</v>
      </c>
      <c r="AS55">
        <v>4.0199999999999996</v>
      </c>
      <c r="AT55">
        <v>4.25</v>
      </c>
      <c r="AU55">
        <v>4.41</v>
      </c>
    </row>
    <row r="56" spans="26:47">
      <c r="Z56">
        <v>6.42</v>
      </c>
      <c r="AA56">
        <v>1.6</v>
      </c>
      <c r="AB56">
        <v>2.02</v>
      </c>
      <c r="AC56">
        <v>2.16</v>
      </c>
      <c r="AD56">
        <v>2.44</v>
      </c>
      <c r="AE56">
        <v>2.56</v>
      </c>
      <c r="AF56">
        <v>2.65</v>
      </c>
      <c r="AG56">
        <v>2.77</v>
      </c>
      <c r="AH56">
        <v>2.95</v>
      </c>
      <c r="AI56">
        <v>3.01</v>
      </c>
      <c r="AJ56">
        <v>3.16</v>
      </c>
      <c r="AK56">
        <v>3.22</v>
      </c>
      <c r="AL56">
        <v>3.27</v>
      </c>
      <c r="AM56">
        <v>3.37</v>
      </c>
      <c r="AN56">
        <v>3.6</v>
      </c>
      <c r="AO56">
        <v>3.69</v>
      </c>
      <c r="AP56">
        <v>3.75</v>
      </c>
      <c r="AQ56">
        <v>3.81</v>
      </c>
      <c r="AR56">
        <v>3.99</v>
      </c>
      <c r="AS56">
        <v>4.0199999999999996</v>
      </c>
      <c r="AT56">
        <v>4.25</v>
      </c>
      <c r="AU56">
        <v>4.42</v>
      </c>
    </row>
    <row r="57" spans="26:47">
      <c r="Z57">
        <v>6.5</v>
      </c>
      <c r="AA57">
        <v>1.59</v>
      </c>
      <c r="AB57">
        <v>2.0099999999999998</v>
      </c>
      <c r="AC57">
        <v>2.15</v>
      </c>
      <c r="AD57">
        <v>2.44</v>
      </c>
      <c r="AE57">
        <v>2.5499999999999998</v>
      </c>
      <c r="AF57">
        <v>2.65</v>
      </c>
      <c r="AG57">
        <v>2.77</v>
      </c>
      <c r="AH57">
        <v>2.95</v>
      </c>
      <c r="AI57">
        <v>3.01</v>
      </c>
      <c r="AJ57">
        <v>3.16</v>
      </c>
      <c r="AK57">
        <v>3.21</v>
      </c>
      <c r="AL57">
        <v>3.27</v>
      </c>
      <c r="AM57">
        <v>3.36</v>
      </c>
      <c r="AN57">
        <v>3.59</v>
      </c>
      <c r="AO57">
        <v>3.69</v>
      </c>
      <c r="AP57">
        <v>3.75</v>
      </c>
      <c r="AQ57">
        <v>3.81</v>
      </c>
      <c r="AR57">
        <v>3.99</v>
      </c>
      <c r="AS57">
        <v>4.0199999999999996</v>
      </c>
      <c r="AT57">
        <v>4.25</v>
      </c>
      <c r="AU57">
        <v>4.42</v>
      </c>
    </row>
    <row r="58" spans="26:47">
      <c r="Z58">
        <v>6.58</v>
      </c>
      <c r="AA58">
        <v>1.59</v>
      </c>
      <c r="AB58">
        <v>2</v>
      </c>
      <c r="AC58">
        <v>2.15</v>
      </c>
      <c r="AD58">
        <v>2.4300000000000002</v>
      </c>
      <c r="AE58">
        <v>2.54</v>
      </c>
      <c r="AF58">
        <v>2.64</v>
      </c>
      <c r="AG58">
        <v>2.76</v>
      </c>
      <c r="AH58">
        <v>2.94</v>
      </c>
      <c r="AI58">
        <v>3</v>
      </c>
      <c r="AJ58">
        <v>3.16</v>
      </c>
      <c r="AK58">
        <v>3.21</v>
      </c>
      <c r="AL58">
        <v>3.26</v>
      </c>
      <c r="AM58">
        <v>3.36</v>
      </c>
      <c r="AN58">
        <v>3.59</v>
      </c>
      <c r="AO58">
        <v>3.69</v>
      </c>
      <c r="AP58">
        <v>3.75</v>
      </c>
      <c r="AQ58">
        <v>3.81</v>
      </c>
      <c r="AR58">
        <v>3.99</v>
      </c>
      <c r="AS58">
        <v>4.0199999999999996</v>
      </c>
      <c r="AT58">
        <v>4.25</v>
      </c>
      <c r="AU58">
        <v>4.42</v>
      </c>
    </row>
    <row r="59" spans="26:47">
      <c r="Z59">
        <v>6.67</v>
      </c>
      <c r="AA59">
        <v>1.58</v>
      </c>
      <c r="AB59">
        <v>2</v>
      </c>
      <c r="AC59">
        <v>2.14</v>
      </c>
      <c r="AD59">
        <v>2.42</v>
      </c>
      <c r="AE59">
        <v>2.54</v>
      </c>
      <c r="AF59">
        <v>2.63</v>
      </c>
      <c r="AG59">
        <v>2.75</v>
      </c>
      <c r="AH59">
        <v>2.94</v>
      </c>
      <c r="AI59">
        <v>3</v>
      </c>
      <c r="AJ59">
        <v>3.15</v>
      </c>
      <c r="AK59">
        <v>3.21</v>
      </c>
      <c r="AL59">
        <v>3.26</v>
      </c>
      <c r="AM59">
        <v>3.35</v>
      </c>
      <c r="AN59">
        <v>3.58</v>
      </c>
      <c r="AO59">
        <v>3.68</v>
      </c>
      <c r="AP59">
        <v>3.75</v>
      </c>
      <c r="AQ59">
        <v>3.8</v>
      </c>
      <c r="AR59">
        <v>3.99</v>
      </c>
      <c r="AS59">
        <v>4.0199999999999996</v>
      </c>
      <c r="AT59">
        <v>4.26</v>
      </c>
      <c r="AU59">
        <v>4.43</v>
      </c>
    </row>
    <row r="60" spans="26:47">
      <c r="Z60">
        <v>6.75</v>
      </c>
      <c r="AA60">
        <v>1.58</v>
      </c>
      <c r="AB60">
        <v>1.99</v>
      </c>
      <c r="AC60">
        <v>2.13</v>
      </c>
      <c r="AD60">
        <v>2.42</v>
      </c>
      <c r="AE60">
        <v>2.5299999999999998</v>
      </c>
      <c r="AF60">
        <v>2.63</v>
      </c>
      <c r="AG60">
        <v>2.74</v>
      </c>
      <c r="AH60">
        <v>2.93</v>
      </c>
      <c r="AI60">
        <v>3</v>
      </c>
      <c r="AJ60">
        <v>3.15</v>
      </c>
      <c r="AK60">
        <v>3.2</v>
      </c>
      <c r="AL60">
        <v>3.25</v>
      </c>
      <c r="AM60">
        <v>3.35</v>
      </c>
      <c r="AN60">
        <v>3.58</v>
      </c>
      <c r="AO60">
        <v>3.68</v>
      </c>
      <c r="AP60">
        <v>3.75</v>
      </c>
      <c r="AQ60">
        <v>3.8</v>
      </c>
      <c r="AR60">
        <v>3.99</v>
      </c>
      <c r="AS60">
        <v>4.0199999999999996</v>
      </c>
      <c r="AT60">
        <v>4.26</v>
      </c>
      <c r="AU60">
        <v>4.43</v>
      </c>
    </row>
    <row r="61" spans="26:47">
      <c r="Z61">
        <v>6.83</v>
      </c>
      <c r="AA61">
        <v>1.57</v>
      </c>
      <c r="AB61">
        <v>1.98</v>
      </c>
      <c r="AC61">
        <v>2.13</v>
      </c>
      <c r="AD61">
        <v>2.41</v>
      </c>
      <c r="AE61">
        <v>2.52</v>
      </c>
      <c r="AF61">
        <v>2.62</v>
      </c>
      <c r="AG61">
        <v>2.74</v>
      </c>
      <c r="AH61">
        <v>2.93</v>
      </c>
      <c r="AI61">
        <v>3</v>
      </c>
      <c r="AJ61">
        <v>3.15</v>
      </c>
      <c r="AK61">
        <v>3.2</v>
      </c>
      <c r="AL61">
        <v>3.25</v>
      </c>
      <c r="AM61">
        <v>3.35</v>
      </c>
      <c r="AN61">
        <v>3.57</v>
      </c>
      <c r="AO61">
        <v>3.68</v>
      </c>
      <c r="AP61">
        <v>3.74</v>
      </c>
      <c r="AQ61">
        <v>3.8</v>
      </c>
      <c r="AR61">
        <v>3.99</v>
      </c>
      <c r="AS61">
        <v>4.0199999999999996</v>
      </c>
      <c r="AT61">
        <v>4.26</v>
      </c>
      <c r="AU61">
        <v>4.43</v>
      </c>
    </row>
    <row r="62" spans="26:47">
      <c r="Z62">
        <v>6.92</v>
      </c>
      <c r="AA62">
        <v>1.57</v>
      </c>
      <c r="AB62">
        <v>1.97</v>
      </c>
      <c r="AC62">
        <v>2.12</v>
      </c>
      <c r="AD62">
        <v>2.4</v>
      </c>
      <c r="AE62">
        <v>2.5099999999999998</v>
      </c>
      <c r="AF62">
        <v>2.62</v>
      </c>
      <c r="AG62">
        <v>2.73</v>
      </c>
      <c r="AH62">
        <v>2.93</v>
      </c>
      <c r="AI62">
        <v>3</v>
      </c>
      <c r="AJ62">
        <v>3.14</v>
      </c>
      <c r="AK62">
        <v>3.2</v>
      </c>
      <c r="AL62">
        <v>3.24</v>
      </c>
      <c r="AM62">
        <v>3.34</v>
      </c>
      <c r="AN62">
        <v>3.57</v>
      </c>
      <c r="AO62">
        <v>3.68</v>
      </c>
      <c r="AP62">
        <v>3.74</v>
      </c>
      <c r="AQ62">
        <v>3.79</v>
      </c>
      <c r="AR62">
        <v>3.99</v>
      </c>
      <c r="AS62">
        <v>4.0199999999999996</v>
      </c>
      <c r="AT62">
        <v>4.2699999999999996</v>
      </c>
      <c r="AU62">
        <v>4.4400000000000004</v>
      </c>
    </row>
    <row r="63" spans="26:47">
      <c r="Z63">
        <v>7</v>
      </c>
      <c r="AA63">
        <v>1.56</v>
      </c>
      <c r="AB63">
        <v>1.96</v>
      </c>
      <c r="AC63">
        <v>2.11</v>
      </c>
      <c r="AD63">
        <v>2.4</v>
      </c>
      <c r="AE63">
        <v>2.5</v>
      </c>
      <c r="AF63">
        <v>2.61</v>
      </c>
      <c r="AG63">
        <v>2.72</v>
      </c>
      <c r="AH63">
        <v>2.92</v>
      </c>
      <c r="AI63">
        <v>2.99</v>
      </c>
      <c r="AJ63">
        <v>3.14</v>
      </c>
      <c r="AK63">
        <v>3.19</v>
      </c>
      <c r="AL63">
        <v>3.24</v>
      </c>
      <c r="AM63">
        <v>3.34</v>
      </c>
      <c r="AN63">
        <v>3.57</v>
      </c>
      <c r="AO63">
        <v>3.67</v>
      </c>
      <c r="AP63">
        <v>3.74</v>
      </c>
      <c r="AQ63">
        <v>3.79</v>
      </c>
      <c r="AR63">
        <v>3.99</v>
      </c>
      <c r="AS63">
        <v>4.03</v>
      </c>
      <c r="AT63">
        <v>4.2699999999999996</v>
      </c>
      <c r="AU63">
        <v>4.4400000000000004</v>
      </c>
    </row>
    <row r="64" spans="26:47">
      <c r="Z64">
        <v>7.08</v>
      </c>
      <c r="AA64">
        <v>1.56</v>
      </c>
      <c r="AB64">
        <v>1.96</v>
      </c>
      <c r="AC64">
        <v>2.11</v>
      </c>
      <c r="AD64">
        <v>2.39</v>
      </c>
      <c r="AE64">
        <v>2.4900000000000002</v>
      </c>
      <c r="AF64">
        <v>2.6</v>
      </c>
      <c r="AG64">
        <v>2.71</v>
      </c>
      <c r="AH64">
        <v>2.92</v>
      </c>
      <c r="AI64">
        <v>2.99</v>
      </c>
      <c r="AJ64">
        <v>3.14</v>
      </c>
      <c r="AK64">
        <v>3.19</v>
      </c>
      <c r="AL64">
        <v>3.23</v>
      </c>
      <c r="AM64">
        <v>3.33</v>
      </c>
      <c r="AN64">
        <v>3.56</v>
      </c>
      <c r="AO64">
        <v>3.67</v>
      </c>
      <c r="AP64">
        <v>3.74</v>
      </c>
      <c r="AQ64">
        <v>3.79</v>
      </c>
      <c r="AR64">
        <v>3.99</v>
      </c>
      <c r="AS64">
        <v>4.03</v>
      </c>
      <c r="AT64">
        <v>4.28</v>
      </c>
      <c r="AU64">
        <v>4.45</v>
      </c>
    </row>
    <row r="65" spans="26:47">
      <c r="Z65">
        <v>7.17</v>
      </c>
      <c r="AA65">
        <v>1.55</v>
      </c>
      <c r="AB65">
        <v>1.95</v>
      </c>
      <c r="AC65">
        <v>2.1</v>
      </c>
      <c r="AD65">
        <v>2.38</v>
      </c>
      <c r="AE65">
        <v>2.48</v>
      </c>
      <c r="AF65">
        <v>2.6</v>
      </c>
      <c r="AG65">
        <v>2.71</v>
      </c>
      <c r="AH65">
        <v>2.91</v>
      </c>
      <c r="AI65">
        <v>2.99</v>
      </c>
      <c r="AJ65">
        <v>3.13</v>
      </c>
      <c r="AK65">
        <v>3.19</v>
      </c>
      <c r="AL65">
        <v>3.23</v>
      </c>
      <c r="AM65">
        <v>3.33</v>
      </c>
      <c r="AN65">
        <v>3.56</v>
      </c>
      <c r="AO65">
        <v>3.67</v>
      </c>
      <c r="AP65">
        <v>3.74</v>
      </c>
      <c r="AQ65">
        <v>3.79</v>
      </c>
      <c r="AR65">
        <v>3.99</v>
      </c>
      <c r="AS65">
        <v>4.03</v>
      </c>
      <c r="AT65">
        <v>4.29</v>
      </c>
      <c r="AU65">
        <v>4.45</v>
      </c>
    </row>
    <row r="66" spans="26:47">
      <c r="Z66">
        <v>7.25</v>
      </c>
      <c r="AA66">
        <v>1.54</v>
      </c>
      <c r="AB66">
        <v>1.94</v>
      </c>
      <c r="AC66">
        <v>2.09</v>
      </c>
      <c r="AD66">
        <v>2.37</v>
      </c>
      <c r="AE66">
        <v>2.4700000000000002</v>
      </c>
      <c r="AF66">
        <v>2.59</v>
      </c>
      <c r="AG66">
        <v>2.7</v>
      </c>
      <c r="AH66">
        <v>2.91</v>
      </c>
      <c r="AI66">
        <v>2.99</v>
      </c>
      <c r="AJ66">
        <v>3.13</v>
      </c>
      <c r="AK66">
        <v>3.18</v>
      </c>
      <c r="AL66">
        <v>3.22</v>
      </c>
      <c r="AM66">
        <v>3.33</v>
      </c>
      <c r="AN66">
        <v>3.55</v>
      </c>
      <c r="AO66">
        <v>3.66</v>
      </c>
      <c r="AP66">
        <v>3.74</v>
      </c>
      <c r="AQ66">
        <v>3.78</v>
      </c>
      <c r="AR66">
        <v>3.99</v>
      </c>
      <c r="AS66">
        <v>4.04</v>
      </c>
      <c r="AT66">
        <v>4.29</v>
      </c>
      <c r="AU66">
        <v>4.46</v>
      </c>
    </row>
    <row r="67" spans="26:47">
      <c r="Z67">
        <v>7.33</v>
      </c>
      <c r="AA67">
        <v>1.54</v>
      </c>
      <c r="AB67">
        <v>1.93</v>
      </c>
      <c r="AC67">
        <v>2.08</v>
      </c>
      <c r="AD67">
        <v>2.37</v>
      </c>
      <c r="AE67">
        <v>2.4700000000000002</v>
      </c>
      <c r="AF67">
        <v>2.58</v>
      </c>
      <c r="AG67">
        <v>2.69</v>
      </c>
      <c r="AH67">
        <v>2.9</v>
      </c>
      <c r="AI67">
        <v>2.99</v>
      </c>
      <c r="AJ67">
        <v>3.13</v>
      </c>
      <c r="AK67">
        <v>3.18</v>
      </c>
      <c r="AL67">
        <v>3.22</v>
      </c>
      <c r="AM67">
        <v>3.32</v>
      </c>
      <c r="AN67">
        <v>3.55</v>
      </c>
      <c r="AO67">
        <v>3.66</v>
      </c>
      <c r="AP67">
        <v>3.74</v>
      </c>
      <c r="AQ67">
        <v>3.78</v>
      </c>
      <c r="AR67">
        <v>3.99</v>
      </c>
      <c r="AS67">
        <v>4.04</v>
      </c>
      <c r="AT67">
        <v>4.3</v>
      </c>
      <c r="AU67">
        <v>4.47</v>
      </c>
    </row>
    <row r="68" spans="26:47">
      <c r="Z68">
        <v>7.42</v>
      </c>
      <c r="AA68">
        <v>1.53</v>
      </c>
      <c r="AB68">
        <v>1.92</v>
      </c>
      <c r="AC68">
        <v>2.08</v>
      </c>
      <c r="AD68">
        <v>2.36</v>
      </c>
      <c r="AE68">
        <v>2.46</v>
      </c>
      <c r="AF68">
        <v>2.58</v>
      </c>
      <c r="AG68">
        <v>2.68</v>
      </c>
      <c r="AH68">
        <v>2.9</v>
      </c>
      <c r="AI68">
        <v>2.98</v>
      </c>
      <c r="AJ68">
        <v>3.12</v>
      </c>
      <c r="AK68">
        <v>3.18</v>
      </c>
      <c r="AL68">
        <v>3.21</v>
      </c>
      <c r="AM68">
        <v>3.32</v>
      </c>
      <c r="AN68">
        <v>3.54</v>
      </c>
      <c r="AO68">
        <v>3.66</v>
      </c>
      <c r="AP68">
        <v>3.74</v>
      </c>
      <c r="AQ68">
        <v>3.78</v>
      </c>
      <c r="AR68">
        <v>3.99</v>
      </c>
      <c r="AS68">
        <v>4.05</v>
      </c>
      <c r="AT68">
        <v>4.3099999999999996</v>
      </c>
      <c r="AU68">
        <v>4.4800000000000004</v>
      </c>
    </row>
    <row r="69" spans="26:47">
      <c r="Z69">
        <v>7.5</v>
      </c>
      <c r="AA69">
        <v>1.53</v>
      </c>
      <c r="AB69">
        <v>1.91</v>
      </c>
      <c r="AC69">
        <v>2.0699999999999998</v>
      </c>
      <c r="AD69">
        <v>2.35</v>
      </c>
      <c r="AE69">
        <v>2.4500000000000002</v>
      </c>
      <c r="AF69">
        <v>2.57</v>
      </c>
      <c r="AG69">
        <v>2.67</v>
      </c>
      <c r="AH69">
        <v>2.9</v>
      </c>
      <c r="AI69">
        <v>2.98</v>
      </c>
      <c r="AJ69">
        <v>3.12</v>
      </c>
      <c r="AK69">
        <v>3.17</v>
      </c>
      <c r="AL69">
        <v>3.21</v>
      </c>
      <c r="AM69">
        <v>3.31</v>
      </c>
      <c r="AN69">
        <v>3.54</v>
      </c>
      <c r="AO69">
        <v>3.65</v>
      </c>
      <c r="AP69">
        <v>3.74</v>
      </c>
      <c r="AQ69">
        <v>3.78</v>
      </c>
      <c r="AR69">
        <v>4</v>
      </c>
      <c r="AS69">
        <v>4.05</v>
      </c>
      <c r="AT69">
        <v>4.32</v>
      </c>
      <c r="AU69">
        <v>4.4800000000000004</v>
      </c>
    </row>
    <row r="70" spans="26:47">
      <c r="Z70">
        <v>7.58</v>
      </c>
      <c r="AA70">
        <v>1.52</v>
      </c>
      <c r="AB70">
        <v>1.9</v>
      </c>
      <c r="AC70">
        <v>2.06</v>
      </c>
      <c r="AD70">
        <v>2.34</v>
      </c>
      <c r="AE70">
        <v>2.44</v>
      </c>
      <c r="AF70">
        <v>2.56</v>
      </c>
      <c r="AG70">
        <v>2.66</v>
      </c>
      <c r="AH70">
        <v>2.89</v>
      </c>
      <c r="AI70">
        <v>2.98</v>
      </c>
      <c r="AJ70">
        <v>3.12</v>
      </c>
      <c r="AK70">
        <v>3.17</v>
      </c>
      <c r="AL70">
        <v>3.2</v>
      </c>
      <c r="AM70">
        <v>3.31</v>
      </c>
      <c r="AN70">
        <v>3.53</v>
      </c>
      <c r="AO70">
        <v>3.65</v>
      </c>
      <c r="AP70">
        <v>3.74</v>
      </c>
      <c r="AQ70">
        <v>3.77</v>
      </c>
      <c r="AR70">
        <v>4</v>
      </c>
      <c r="AS70">
        <v>4.0599999999999996</v>
      </c>
      <c r="AT70">
        <v>4.33</v>
      </c>
      <c r="AU70">
        <v>4.49</v>
      </c>
    </row>
    <row r="71" spans="26:47">
      <c r="Z71">
        <v>7.67</v>
      </c>
      <c r="AA71">
        <v>1.52</v>
      </c>
      <c r="AB71">
        <v>1.89</v>
      </c>
      <c r="AC71">
        <v>2.0499999999999998</v>
      </c>
      <c r="AD71">
        <v>2.33</v>
      </c>
      <c r="AE71">
        <v>2.4300000000000002</v>
      </c>
      <c r="AF71">
        <v>2.5499999999999998</v>
      </c>
      <c r="AG71">
        <v>2.65</v>
      </c>
      <c r="AH71">
        <v>2.89</v>
      </c>
      <c r="AI71">
        <v>2.98</v>
      </c>
      <c r="AJ71">
        <v>3.11</v>
      </c>
      <c r="AK71">
        <v>3.16</v>
      </c>
      <c r="AL71">
        <v>3.2</v>
      </c>
      <c r="AM71">
        <v>3.31</v>
      </c>
      <c r="AN71">
        <v>3.53</v>
      </c>
      <c r="AO71">
        <v>3.65</v>
      </c>
      <c r="AP71">
        <v>3.74</v>
      </c>
      <c r="AQ71">
        <v>3.77</v>
      </c>
      <c r="AR71">
        <v>4</v>
      </c>
      <c r="AS71">
        <v>4.0599999999999996</v>
      </c>
      <c r="AT71">
        <v>4.33</v>
      </c>
      <c r="AU71">
        <v>4.5</v>
      </c>
    </row>
    <row r="72" spans="26:47">
      <c r="Z72">
        <v>7.75</v>
      </c>
      <c r="AA72">
        <v>1.51</v>
      </c>
      <c r="AB72">
        <v>1.88</v>
      </c>
      <c r="AC72">
        <v>2.04</v>
      </c>
      <c r="AD72">
        <v>2.3199999999999998</v>
      </c>
      <c r="AE72">
        <v>2.42</v>
      </c>
      <c r="AF72">
        <v>2.5499999999999998</v>
      </c>
      <c r="AG72">
        <v>2.65</v>
      </c>
      <c r="AH72">
        <v>2.88</v>
      </c>
      <c r="AI72">
        <v>2.97</v>
      </c>
      <c r="AJ72">
        <v>3.11</v>
      </c>
      <c r="AK72">
        <v>3.16</v>
      </c>
      <c r="AL72">
        <v>3.19</v>
      </c>
      <c r="AM72">
        <v>3.3</v>
      </c>
      <c r="AN72">
        <v>3.52</v>
      </c>
      <c r="AO72">
        <v>3.64</v>
      </c>
      <c r="AP72">
        <v>3.74</v>
      </c>
      <c r="AQ72">
        <v>3.77</v>
      </c>
      <c r="AR72">
        <v>4</v>
      </c>
      <c r="AS72">
        <v>4.07</v>
      </c>
      <c r="AT72">
        <v>4.34</v>
      </c>
      <c r="AU72">
        <v>4.51</v>
      </c>
    </row>
    <row r="73" spans="26:47">
      <c r="Z73">
        <v>7.83</v>
      </c>
      <c r="AA73">
        <v>1.51</v>
      </c>
      <c r="AB73">
        <v>1.87</v>
      </c>
      <c r="AC73">
        <v>2.04</v>
      </c>
      <c r="AD73">
        <v>2.3199999999999998</v>
      </c>
      <c r="AE73">
        <v>2.41</v>
      </c>
      <c r="AF73">
        <v>2.54</v>
      </c>
      <c r="AG73">
        <v>2.64</v>
      </c>
      <c r="AH73">
        <v>2.88</v>
      </c>
      <c r="AI73">
        <v>2.97</v>
      </c>
      <c r="AJ73">
        <v>3.1</v>
      </c>
      <c r="AK73">
        <v>3.16</v>
      </c>
      <c r="AL73">
        <v>3.19</v>
      </c>
      <c r="AM73">
        <v>3.3</v>
      </c>
      <c r="AN73">
        <v>3.52</v>
      </c>
      <c r="AO73">
        <v>3.64</v>
      </c>
      <c r="AP73">
        <v>3.74</v>
      </c>
      <c r="AQ73">
        <v>3.77</v>
      </c>
      <c r="AR73">
        <v>4</v>
      </c>
      <c r="AS73">
        <v>4.08</v>
      </c>
      <c r="AT73">
        <v>4.3499999999999996</v>
      </c>
      <c r="AU73">
        <v>4.5199999999999996</v>
      </c>
    </row>
    <row r="74" spans="26:47">
      <c r="Z74">
        <v>7.92</v>
      </c>
      <c r="AA74">
        <v>1.5</v>
      </c>
      <c r="AB74">
        <v>1.86</v>
      </c>
      <c r="AC74">
        <v>2.0299999999999998</v>
      </c>
      <c r="AD74">
        <v>2.31</v>
      </c>
      <c r="AE74">
        <v>2.4</v>
      </c>
      <c r="AF74">
        <v>2.5299999999999998</v>
      </c>
      <c r="AG74">
        <v>2.63</v>
      </c>
      <c r="AH74">
        <v>2.87</v>
      </c>
      <c r="AI74">
        <v>2.97</v>
      </c>
      <c r="AJ74">
        <v>3.1</v>
      </c>
      <c r="AK74">
        <v>3.15</v>
      </c>
      <c r="AL74">
        <v>3.18</v>
      </c>
      <c r="AM74">
        <v>3.29</v>
      </c>
      <c r="AN74">
        <v>3.51</v>
      </c>
      <c r="AO74">
        <v>3.64</v>
      </c>
      <c r="AP74">
        <v>3.74</v>
      </c>
      <c r="AQ74">
        <v>3.77</v>
      </c>
      <c r="AR74">
        <v>4.01</v>
      </c>
      <c r="AS74">
        <v>4.09</v>
      </c>
      <c r="AT74">
        <v>4.37</v>
      </c>
      <c r="AU74">
        <v>4.53</v>
      </c>
    </row>
    <row r="75" spans="26:47">
      <c r="Z75">
        <v>8</v>
      </c>
      <c r="AA75">
        <v>1.5</v>
      </c>
      <c r="AB75">
        <v>1.85</v>
      </c>
      <c r="AC75">
        <v>2.02</v>
      </c>
      <c r="AD75">
        <v>2.2999999999999998</v>
      </c>
      <c r="AE75">
        <v>2.38</v>
      </c>
      <c r="AF75">
        <v>2.52</v>
      </c>
      <c r="AG75">
        <v>2.62</v>
      </c>
      <c r="AH75">
        <v>2.86</v>
      </c>
      <c r="AI75">
        <v>2.97</v>
      </c>
      <c r="AJ75">
        <v>3.1</v>
      </c>
      <c r="AK75">
        <v>3.15</v>
      </c>
      <c r="AL75">
        <v>3.18</v>
      </c>
      <c r="AM75">
        <v>3.29</v>
      </c>
      <c r="AN75">
        <v>3.51</v>
      </c>
      <c r="AO75">
        <v>3.63</v>
      </c>
      <c r="AP75">
        <v>3.74</v>
      </c>
      <c r="AQ75">
        <v>3.76</v>
      </c>
      <c r="AR75">
        <v>4.01</v>
      </c>
      <c r="AS75">
        <v>4.09</v>
      </c>
      <c r="AT75">
        <v>4.38</v>
      </c>
      <c r="AU75">
        <v>4.54</v>
      </c>
    </row>
    <row r="76" spans="26:47">
      <c r="Z76">
        <v>8.08</v>
      </c>
      <c r="AA76">
        <v>1.49</v>
      </c>
      <c r="AB76">
        <v>1.84</v>
      </c>
      <c r="AC76">
        <v>2.0099999999999998</v>
      </c>
      <c r="AD76">
        <v>2.29</v>
      </c>
      <c r="AE76">
        <v>2.37</v>
      </c>
      <c r="AF76">
        <v>2.5099999999999998</v>
      </c>
      <c r="AG76">
        <v>2.61</v>
      </c>
      <c r="AH76">
        <v>2.86</v>
      </c>
      <c r="AI76">
        <v>2.96</v>
      </c>
      <c r="AJ76">
        <v>3.09</v>
      </c>
      <c r="AK76">
        <v>3.14</v>
      </c>
      <c r="AL76">
        <v>3.17</v>
      </c>
      <c r="AM76">
        <v>3.29</v>
      </c>
      <c r="AN76">
        <v>3.5</v>
      </c>
      <c r="AO76">
        <v>3.63</v>
      </c>
      <c r="AP76">
        <v>3.74</v>
      </c>
      <c r="AQ76">
        <v>3.76</v>
      </c>
      <c r="AR76">
        <v>4.01</v>
      </c>
      <c r="AS76">
        <v>4.0999999999999996</v>
      </c>
      <c r="AT76">
        <v>4.3899999999999997</v>
      </c>
      <c r="AU76">
        <v>4.55</v>
      </c>
    </row>
    <row r="77" spans="26:47">
      <c r="Z77">
        <v>8.17</v>
      </c>
      <c r="AA77">
        <v>1.49</v>
      </c>
      <c r="AB77">
        <v>1.83</v>
      </c>
      <c r="AC77">
        <v>2</v>
      </c>
      <c r="AD77">
        <v>2.2799999999999998</v>
      </c>
      <c r="AE77">
        <v>2.36</v>
      </c>
      <c r="AF77">
        <v>2.5099999999999998</v>
      </c>
      <c r="AG77">
        <v>2.6</v>
      </c>
      <c r="AH77">
        <v>2.85</v>
      </c>
      <c r="AI77">
        <v>2.96</v>
      </c>
      <c r="AJ77">
        <v>3.09</v>
      </c>
      <c r="AK77">
        <v>3.14</v>
      </c>
      <c r="AL77">
        <v>3.17</v>
      </c>
      <c r="AM77">
        <v>3.28</v>
      </c>
      <c r="AN77">
        <v>3.5</v>
      </c>
      <c r="AO77">
        <v>3.63</v>
      </c>
      <c r="AP77">
        <v>3.74</v>
      </c>
      <c r="AQ77">
        <v>3.76</v>
      </c>
      <c r="AR77">
        <v>4.01</v>
      </c>
      <c r="AS77">
        <v>4.1100000000000003</v>
      </c>
      <c r="AT77">
        <v>4.4000000000000004</v>
      </c>
      <c r="AU77">
        <v>4.5599999999999996</v>
      </c>
    </row>
    <row r="78" spans="26:47">
      <c r="Z78">
        <v>8.25</v>
      </c>
      <c r="AA78">
        <v>1.48</v>
      </c>
      <c r="AB78">
        <v>1.82</v>
      </c>
      <c r="AC78">
        <v>1.99</v>
      </c>
      <c r="AD78">
        <v>2.27</v>
      </c>
      <c r="AE78">
        <v>2.35</v>
      </c>
      <c r="AF78">
        <v>2.5</v>
      </c>
      <c r="AG78">
        <v>2.59</v>
      </c>
      <c r="AH78">
        <v>2.85</v>
      </c>
      <c r="AI78">
        <v>2.96</v>
      </c>
      <c r="AJ78">
        <v>3.08</v>
      </c>
      <c r="AK78">
        <v>3.13</v>
      </c>
      <c r="AL78">
        <v>3.16</v>
      </c>
      <c r="AM78">
        <v>3.28</v>
      </c>
      <c r="AN78">
        <v>3.49</v>
      </c>
      <c r="AO78">
        <v>3.62</v>
      </c>
      <c r="AP78">
        <v>3.74</v>
      </c>
      <c r="AQ78">
        <v>3.76</v>
      </c>
      <c r="AR78">
        <v>4.0199999999999996</v>
      </c>
      <c r="AS78">
        <v>4.12</v>
      </c>
      <c r="AT78">
        <v>4.41</v>
      </c>
      <c r="AU78">
        <v>4.57</v>
      </c>
    </row>
    <row r="79" spans="26:47">
      <c r="Z79">
        <v>8.33</v>
      </c>
      <c r="AA79">
        <v>1.48</v>
      </c>
      <c r="AB79">
        <v>1.81</v>
      </c>
      <c r="AC79">
        <v>1.98</v>
      </c>
      <c r="AD79">
        <v>2.2599999999999998</v>
      </c>
      <c r="AE79">
        <v>2.34</v>
      </c>
      <c r="AF79">
        <v>2.4900000000000002</v>
      </c>
      <c r="AG79">
        <v>2.58</v>
      </c>
      <c r="AH79">
        <v>2.84</v>
      </c>
      <c r="AI79">
        <v>2.96</v>
      </c>
      <c r="AJ79">
        <v>3.08</v>
      </c>
      <c r="AK79">
        <v>3.13</v>
      </c>
      <c r="AL79">
        <v>3.16</v>
      </c>
      <c r="AM79">
        <v>3.27</v>
      </c>
      <c r="AN79">
        <v>3.49</v>
      </c>
      <c r="AO79">
        <v>3.62</v>
      </c>
      <c r="AP79">
        <v>3.74</v>
      </c>
      <c r="AQ79">
        <v>3.76</v>
      </c>
      <c r="AR79">
        <v>4.0199999999999996</v>
      </c>
      <c r="AS79">
        <v>4.13</v>
      </c>
      <c r="AT79">
        <v>4.43</v>
      </c>
      <c r="AU79">
        <v>4.59</v>
      </c>
    </row>
    <row r="80" spans="26:47">
      <c r="Z80">
        <v>8.42</v>
      </c>
      <c r="AA80">
        <v>1.47</v>
      </c>
      <c r="AB80">
        <v>1.8</v>
      </c>
      <c r="AC80">
        <v>1.97</v>
      </c>
      <c r="AD80">
        <v>2.25</v>
      </c>
      <c r="AE80">
        <v>2.33</v>
      </c>
      <c r="AF80">
        <v>2.48</v>
      </c>
      <c r="AG80">
        <v>2.57</v>
      </c>
      <c r="AH80">
        <v>2.84</v>
      </c>
      <c r="AI80">
        <v>2.95</v>
      </c>
      <c r="AJ80">
        <v>3.07</v>
      </c>
      <c r="AK80">
        <v>3.12</v>
      </c>
      <c r="AL80">
        <v>3.15</v>
      </c>
      <c r="AM80">
        <v>3.27</v>
      </c>
      <c r="AN80">
        <v>3.48</v>
      </c>
      <c r="AO80">
        <v>3.62</v>
      </c>
      <c r="AP80">
        <v>3.74</v>
      </c>
      <c r="AQ80">
        <v>3.76</v>
      </c>
      <c r="AR80">
        <v>4.0199999999999996</v>
      </c>
      <c r="AS80">
        <v>4.1399999999999997</v>
      </c>
      <c r="AT80">
        <v>4.4400000000000004</v>
      </c>
      <c r="AU80">
        <v>4.5999999999999996</v>
      </c>
    </row>
    <row r="81" spans="26:47">
      <c r="Z81">
        <v>8.5</v>
      </c>
      <c r="AA81">
        <v>1.47</v>
      </c>
      <c r="AB81">
        <v>1.79</v>
      </c>
      <c r="AC81">
        <v>1.96</v>
      </c>
      <c r="AD81">
        <v>2.2400000000000002</v>
      </c>
      <c r="AE81">
        <v>2.3199999999999998</v>
      </c>
      <c r="AF81">
        <v>2.4700000000000002</v>
      </c>
      <c r="AG81">
        <v>2.56</v>
      </c>
      <c r="AH81">
        <v>2.83</v>
      </c>
      <c r="AI81">
        <v>2.95</v>
      </c>
      <c r="AJ81">
        <v>3.07</v>
      </c>
      <c r="AK81">
        <v>3.12</v>
      </c>
      <c r="AL81">
        <v>3.15</v>
      </c>
      <c r="AM81">
        <v>3.27</v>
      </c>
      <c r="AN81">
        <v>3.48</v>
      </c>
      <c r="AO81">
        <v>3.61</v>
      </c>
      <c r="AP81">
        <v>3.74</v>
      </c>
      <c r="AQ81">
        <v>3.76</v>
      </c>
      <c r="AR81">
        <v>4.03</v>
      </c>
      <c r="AS81">
        <v>4.1500000000000004</v>
      </c>
      <c r="AT81">
        <v>4.45</v>
      </c>
      <c r="AU81">
        <v>4.6100000000000003</v>
      </c>
    </row>
    <row r="82" spans="26:47">
      <c r="Z82">
        <v>8.58</v>
      </c>
      <c r="AA82">
        <v>1.47</v>
      </c>
      <c r="AB82">
        <v>1.78</v>
      </c>
      <c r="AC82">
        <v>1.95</v>
      </c>
      <c r="AD82">
        <v>2.23</v>
      </c>
      <c r="AE82">
        <v>2.31</v>
      </c>
      <c r="AF82">
        <v>2.46</v>
      </c>
      <c r="AG82">
        <v>2.5499999999999998</v>
      </c>
      <c r="AH82">
        <v>2.83</v>
      </c>
      <c r="AI82">
        <v>2.95</v>
      </c>
      <c r="AJ82">
        <v>3.06</v>
      </c>
      <c r="AK82">
        <v>3.11</v>
      </c>
      <c r="AL82">
        <v>3.14</v>
      </c>
      <c r="AM82">
        <v>3.26</v>
      </c>
      <c r="AN82">
        <v>3.47</v>
      </c>
      <c r="AO82">
        <v>3.61</v>
      </c>
      <c r="AP82">
        <v>3.74</v>
      </c>
      <c r="AQ82">
        <v>3.76</v>
      </c>
      <c r="AR82">
        <v>4.03</v>
      </c>
      <c r="AS82">
        <v>4.16</v>
      </c>
      <c r="AT82">
        <v>4.47</v>
      </c>
      <c r="AU82">
        <v>4.62</v>
      </c>
    </row>
    <row r="83" spans="26:47">
      <c r="Z83">
        <v>8.67</v>
      </c>
      <c r="AA83">
        <v>1.46</v>
      </c>
      <c r="AB83">
        <v>1.77</v>
      </c>
      <c r="AC83">
        <v>1.94</v>
      </c>
      <c r="AD83">
        <v>2.2200000000000002</v>
      </c>
      <c r="AE83">
        <v>2.29</v>
      </c>
      <c r="AF83">
        <v>2.4500000000000002</v>
      </c>
      <c r="AG83">
        <v>2.54</v>
      </c>
      <c r="AH83">
        <v>2.82</v>
      </c>
      <c r="AI83">
        <v>2.94</v>
      </c>
      <c r="AJ83">
        <v>3.06</v>
      </c>
      <c r="AK83">
        <v>3.11</v>
      </c>
      <c r="AL83">
        <v>3.14</v>
      </c>
      <c r="AM83">
        <v>3.26</v>
      </c>
      <c r="AN83">
        <v>3.46</v>
      </c>
      <c r="AO83">
        <v>3.6</v>
      </c>
      <c r="AP83">
        <v>3.74</v>
      </c>
      <c r="AQ83">
        <v>3.75</v>
      </c>
      <c r="AR83">
        <v>4.04</v>
      </c>
      <c r="AS83">
        <v>4.17</v>
      </c>
      <c r="AT83">
        <v>4.4800000000000004</v>
      </c>
      <c r="AU83">
        <v>4.6399999999999997</v>
      </c>
    </row>
    <row r="84" spans="26:47">
      <c r="Z84">
        <v>8.75</v>
      </c>
      <c r="AA84">
        <v>1.46</v>
      </c>
      <c r="AB84">
        <v>1.76</v>
      </c>
      <c r="AC84">
        <v>1.93</v>
      </c>
      <c r="AD84">
        <v>2.21</v>
      </c>
      <c r="AE84">
        <v>2.2799999999999998</v>
      </c>
      <c r="AF84">
        <v>2.44</v>
      </c>
      <c r="AG84">
        <v>2.5299999999999998</v>
      </c>
      <c r="AH84">
        <v>2.81</v>
      </c>
      <c r="AI84">
        <v>2.94</v>
      </c>
      <c r="AJ84">
        <v>3.06</v>
      </c>
      <c r="AK84">
        <v>3.1</v>
      </c>
      <c r="AL84">
        <v>3.13</v>
      </c>
      <c r="AM84">
        <v>3.25</v>
      </c>
      <c r="AN84">
        <v>3.46</v>
      </c>
      <c r="AO84">
        <v>3.6</v>
      </c>
      <c r="AP84">
        <v>3.74</v>
      </c>
      <c r="AQ84">
        <v>3.75</v>
      </c>
      <c r="AR84">
        <v>4.04</v>
      </c>
      <c r="AS84">
        <v>4.18</v>
      </c>
      <c r="AT84">
        <v>4.5</v>
      </c>
      <c r="AU84">
        <v>4.6500000000000004</v>
      </c>
    </row>
    <row r="85" spans="26:47">
      <c r="Z85">
        <v>8.83</v>
      </c>
      <c r="AA85">
        <v>1.45</v>
      </c>
      <c r="AB85">
        <v>1.75</v>
      </c>
      <c r="AC85">
        <v>1.92</v>
      </c>
      <c r="AD85">
        <v>2.2000000000000002</v>
      </c>
      <c r="AE85">
        <v>2.27</v>
      </c>
      <c r="AF85">
        <v>2.4300000000000002</v>
      </c>
      <c r="AG85">
        <v>2.52</v>
      </c>
      <c r="AH85">
        <v>2.81</v>
      </c>
      <c r="AI85">
        <v>2.94</v>
      </c>
      <c r="AJ85">
        <v>3.05</v>
      </c>
      <c r="AK85">
        <v>3.1</v>
      </c>
      <c r="AL85">
        <v>3.12</v>
      </c>
      <c r="AM85">
        <v>3.25</v>
      </c>
      <c r="AN85">
        <v>3.45</v>
      </c>
      <c r="AO85">
        <v>3.6</v>
      </c>
      <c r="AP85">
        <v>3.74</v>
      </c>
      <c r="AQ85">
        <v>3.75</v>
      </c>
      <c r="AR85">
        <v>4.04</v>
      </c>
      <c r="AS85">
        <v>4.1900000000000004</v>
      </c>
      <c r="AT85">
        <v>4.5199999999999996</v>
      </c>
      <c r="AU85">
        <v>4.67</v>
      </c>
    </row>
    <row r="86" spans="26:47">
      <c r="Z86">
        <v>8.92</v>
      </c>
      <c r="AA86">
        <v>1.45</v>
      </c>
      <c r="AB86">
        <v>1.74</v>
      </c>
      <c r="AC86">
        <v>1.91</v>
      </c>
      <c r="AD86">
        <v>2.19</v>
      </c>
      <c r="AE86">
        <v>2.2599999999999998</v>
      </c>
      <c r="AF86">
        <v>2.42</v>
      </c>
      <c r="AG86">
        <v>2.5099999999999998</v>
      </c>
      <c r="AH86">
        <v>2.8</v>
      </c>
      <c r="AI86">
        <v>2.93</v>
      </c>
      <c r="AJ86">
        <v>3.05</v>
      </c>
      <c r="AK86">
        <v>3.09</v>
      </c>
      <c r="AL86">
        <v>3.12</v>
      </c>
      <c r="AM86">
        <v>3.24</v>
      </c>
      <c r="AN86">
        <v>3.45</v>
      </c>
      <c r="AO86">
        <v>3.59</v>
      </c>
      <c r="AP86">
        <v>3.74</v>
      </c>
      <c r="AQ86">
        <v>3.75</v>
      </c>
      <c r="AR86">
        <v>4.05</v>
      </c>
      <c r="AS86">
        <v>4.21</v>
      </c>
      <c r="AT86">
        <v>4.53</v>
      </c>
      <c r="AU86">
        <v>4.68</v>
      </c>
    </row>
    <row r="87" spans="26:47">
      <c r="Z87">
        <v>9</v>
      </c>
      <c r="AA87">
        <v>1.44</v>
      </c>
      <c r="AB87">
        <v>1.72</v>
      </c>
      <c r="AC87">
        <v>1.9</v>
      </c>
      <c r="AD87">
        <v>2.17</v>
      </c>
      <c r="AE87">
        <v>2.2400000000000002</v>
      </c>
      <c r="AF87">
        <v>2.42</v>
      </c>
      <c r="AG87">
        <v>2.5</v>
      </c>
      <c r="AH87">
        <v>2.79</v>
      </c>
      <c r="AI87">
        <v>2.93</v>
      </c>
      <c r="AJ87">
        <v>3.04</v>
      </c>
      <c r="AK87">
        <v>3.09</v>
      </c>
      <c r="AL87">
        <v>3.11</v>
      </c>
      <c r="AM87">
        <v>3.24</v>
      </c>
      <c r="AN87">
        <v>3.44</v>
      </c>
      <c r="AO87">
        <v>3.59</v>
      </c>
      <c r="AP87">
        <v>3.74</v>
      </c>
      <c r="AQ87">
        <v>3.75</v>
      </c>
      <c r="AR87">
        <v>4.05</v>
      </c>
      <c r="AS87">
        <v>4.22</v>
      </c>
      <c r="AT87">
        <v>4.55</v>
      </c>
      <c r="AU87">
        <v>4.7</v>
      </c>
    </row>
    <row r="88" spans="26:47">
      <c r="Z88">
        <v>9.08</v>
      </c>
      <c r="AA88">
        <v>1.44</v>
      </c>
      <c r="AB88">
        <v>1.71</v>
      </c>
      <c r="AC88">
        <v>1.89</v>
      </c>
      <c r="AD88">
        <v>2.16</v>
      </c>
      <c r="AE88">
        <v>2.23</v>
      </c>
      <c r="AF88">
        <v>2.41</v>
      </c>
      <c r="AG88">
        <v>2.48</v>
      </c>
      <c r="AH88">
        <v>2.79</v>
      </c>
      <c r="AI88">
        <v>2.93</v>
      </c>
      <c r="AJ88">
        <v>3.04</v>
      </c>
      <c r="AK88">
        <v>3.08</v>
      </c>
      <c r="AL88">
        <v>3.11</v>
      </c>
      <c r="AM88">
        <v>3.24</v>
      </c>
      <c r="AN88">
        <v>3.44</v>
      </c>
      <c r="AO88">
        <v>3.58</v>
      </c>
      <c r="AP88">
        <v>3.74</v>
      </c>
      <c r="AQ88">
        <v>3.75</v>
      </c>
      <c r="AR88">
        <v>4.0599999999999996</v>
      </c>
      <c r="AS88">
        <v>4.2300000000000004</v>
      </c>
      <c r="AT88">
        <v>4.57</v>
      </c>
      <c r="AU88">
        <v>4.72</v>
      </c>
    </row>
    <row r="89" spans="26:47">
      <c r="Z89">
        <v>9.17</v>
      </c>
      <c r="AA89">
        <v>1.43</v>
      </c>
      <c r="AB89">
        <v>1.7</v>
      </c>
      <c r="AC89">
        <v>1.88</v>
      </c>
      <c r="AD89">
        <v>2.15</v>
      </c>
      <c r="AE89">
        <v>2.2200000000000002</v>
      </c>
      <c r="AF89">
        <v>2.4</v>
      </c>
      <c r="AG89">
        <v>2.4700000000000002</v>
      </c>
      <c r="AH89">
        <v>2.78</v>
      </c>
      <c r="AI89">
        <v>2.92</v>
      </c>
      <c r="AJ89">
        <v>3.03</v>
      </c>
      <c r="AK89">
        <v>3.08</v>
      </c>
      <c r="AL89">
        <v>3.1</v>
      </c>
      <c r="AM89">
        <v>3.23</v>
      </c>
      <c r="AN89">
        <v>3.43</v>
      </c>
      <c r="AO89">
        <v>3.58</v>
      </c>
      <c r="AP89">
        <v>3.74</v>
      </c>
      <c r="AQ89">
        <v>3.75</v>
      </c>
      <c r="AR89">
        <v>4.0599999999999996</v>
      </c>
      <c r="AS89">
        <v>4.25</v>
      </c>
      <c r="AT89">
        <v>4.58</v>
      </c>
      <c r="AU89">
        <v>4.7300000000000004</v>
      </c>
    </row>
    <row r="90" spans="26:47">
      <c r="Z90">
        <v>9.25</v>
      </c>
      <c r="AA90">
        <v>1.43</v>
      </c>
      <c r="AB90">
        <v>1.69</v>
      </c>
      <c r="AC90">
        <v>1.87</v>
      </c>
      <c r="AD90">
        <v>2.14</v>
      </c>
      <c r="AE90">
        <v>2.2000000000000002</v>
      </c>
      <c r="AF90">
        <v>2.39</v>
      </c>
      <c r="AG90">
        <v>2.46</v>
      </c>
      <c r="AH90">
        <v>2.77</v>
      </c>
      <c r="AI90">
        <v>2.92</v>
      </c>
      <c r="AJ90">
        <v>3.03</v>
      </c>
      <c r="AK90">
        <v>3.07</v>
      </c>
      <c r="AL90">
        <v>3.1</v>
      </c>
      <c r="AM90">
        <v>3.23</v>
      </c>
      <c r="AN90">
        <v>3.42</v>
      </c>
      <c r="AO90">
        <v>3.58</v>
      </c>
      <c r="AP90">
        <v>3.74</v>
      </c>
      <c r="AQ90">
        <v>3.75</v>
      </c>
      <c r="AR90">
        <v>4.07</v>
      </c>
      <c r="AS90">
        <v>4.26</v>
      </c>
      <c r="AT90">
        <v>4.5999999999999996</v>
      </c>
      <c r="AU90">
        <v>4.75</v>
      </c>
    </row>
    <row r="91" spans="26:47">
      <c r="Z91">
        <v>9.33</v>
      </c>
      <c r="AA91">
        <v>1.42</v>
      </c>
      <c r="AB91">
        <v>1.68</v>
      </c>
      <c r="AC91">
        <v>1.86</v>
      </c>
      <c r="AD91">
        <v>2.13</v>
      </c>
      <c r="AE91">
        <v>2.19</v>
      </c>
      <c r="AF91">
        <v>2.38</v>
      </c>
      <c r="AG91">
        <v>2.4500000000000002</v>
      </c>
      <c r="AH91">
        <v>2.77</v>
      </c>
      <c r="AI91">
        <v>2.92</v>
      </c>
      <c r="AJ91">
        <v>3.02</v>
      </c>
      <c r="AK91">
        <v>3.07</v>
      </c>
      <c r="AL91">
        <v>3.09</v>
      </c>
      <c r="AM91">
        <v>3.22</v>
      </c>
      <c r="AN91">
        <v>3.42</v>
      </c>
      <c r="AO91">
        <v>3.57</v>
      </c>
      <c r="AP91">
        <v>3.74</v>
      </c>
      <c r="AQ91">
        <v>3.75</v>
      </c>
      <c r="AR91">
        <v>4.07</v>
      </c>
      <c r="AS91">
        <v>4.2699999999999996</v>
      </c>
      <c r="AT91">
        <v>4.62</v>
      </c>
      <c r="AU91">
        <v>4.7699999999999996</v>
      </c>
    </row>
    <row r="92" spans="26:47">
      <c r="Z92">
        <v>9.42</v>
      </c>
      <c r="AA92">
        <v>1.42</v>
      </c>
      <c r="AB92">
        <v>1.67</v>
      </c>
      <c r="AC92">
        <v>1.85</v>
      </c>
      <c r="AD92">
        <v>2.12</v>
      </c>
      <c r="AE92">
        <v>2.1800000000000002</v>
      </c>
      <c r="AF92">
        <v>2.37</v>
      </c>
      <c r="AG92">
        <v>2.44</v>
      </c>
      <c r="AH92">
        <v>2.76</v>
      </c>
      <c r="AI92">
        <v>2.91</v>
      </c>
      <c r="AJ92">
        <v>3.02</v>
      </c>
      <c r="AK92">
        <v>3.06</v>
      </c>
      <c r="AL92">
        <v>3.09</v>
      </c>
      <c r="AM92">
        <v>3.22</v>
      </c>
      <c r="AN92">
        <v>3.41</v>
      </c>
      <c r="AO92">
        <v>3.57</v>
      </c>
      <c r="AP92">
        <v>3.74</v>
      </c>
      <c r="AQ92">
        <v>3.75</v>
      </c>
      <c r="AR92">
        <v>4.08</v>
      </c>
      <c r="AS92">
        <v>4.29</v>
      </c>
      <c r="AT92">
        <v>4.6399999999999997</v>
      </c>
      <c r="AU92">
        <v>4.78</v>
      </c>
    </row>
    <row r="93" spans="26:47">
      <c r="Z93">
        <v>9.5</v>
      </c>
      <c r="AA93">
        <v>1.41</v>
      </c>
      <c r="AB93">
        <v>1.65</v>
      </c>
      <c r="AC93">
        <v>1.84</v>
      </c>
      <c r="AD93">
        <v>2.1</v>
      </c>
      <c r="AE93">
        <v>2.16</v>
      </c>
      <c r="AF93">
        <v>2.36</v>
      </c>
      <c r="AG93">
        <v>2.4300000000000002</v>
      </c>
      <c r="AH93">
        <v>2.75</v>
      </c>
      <c r="AI93">
        <v>2.91</v>
      </c>
      <c r="AJ93">
        <v>3.01</v>
      </c>
      <c r="AK93">
        <v>3.05</v>
      </c>
      <c r="AL93">
        <v>3.08</v>
      </c>
      <c r="AM93">
        <v>3.21</v>
      </c>
      <c r="AN93">
        <v>3.41</v>
      </c>
      <c r="AO93">
        <v>3.56</v>
      </c>
      <c r="AP93">
        <v>3.74</v>
      </c>
      <c r="AQ93">
        <v>3.75</v>
      </c>
      <c r="AR93">
        <v>4.08</v>
      </c>
      <c r="AS93">
        <v>4.3</v>
      </c>
      <c r="AT93">
        <v>4.66</v>
      </c>
      <c r="AU93">
        <v>4.8</v>
      </c>
    </row>
    <row r="94" spans="26:47">
      <c r="Z94">
        <v>9.58</v>
      </c>
      <c r="AA94">
        <v>1.4</v>
      </c>
      <c r="AB94">
        <v>1.64</v>
      </c>
      <c r="AC94">
        <v>1.83</v>
      </c>
      <c r="AD94">
        <v>2.09</v>
      </c>
      <c r="AE94">
        <v>2.15</v>
      </c>
      <c r="AF94">
        <v>2.34</v>
      </c>
      <c r="AG94">
        <v>2.41</v>
      </c>
      <c r="AH94">
        <v>2.75</v>
      </c>
      <c r="AI94">
        <v>2.9</v>
      </c>
      <c r="AJ94">
        <v>3</v>
      </c>
      <c r="AK94">
        <v>3.05</v>
      </c>
      <c r="AL94">
        <v>3.08</v>
      </c>
      <c r="AM94">
        <v>3.21</v>
      </c>
      <c r="AN94">
        <v>3.4</v>
      </c>
      <c r="AO94">
        <v>3.56</v>
      </c>
      <c r="AP94">
        <v>3.74</v>
      </c>
      <c r="AQ94">
        <v>3.75</v>
      </c>
      <c r="AR94">
        <v>4.09</v>
      </c>
      <c r="AS94">
        <v>4.32</v>
      </c>
      <c r="AT94">
        <v>4.68</v>
      </c>
      <c r="AU94">
        <v>4.82</v>
      </c>
    </row>
    <row r="95" spans="26:47">
      <c r="Z95">
        <v>9.67</v>
      </c>
      <c r="AA95">
        <v>1.4</v>
      </c>
      <c r="AB95">
        <v>1.63</v>
      </c>
      <c r="AC95">
        <v>1.82</v>
      </c>
      <c r="AD95">
        <v>2.08</v>
      </c>
      <c r="AE95">
        <v>2.14</v>
      </c>
      <c r="AF95">
        <v>2.33</v>
      </c>
      <c r="AG95">
        <v>2.4</v>
      </c>
      <c r="AH95">
        <v>2.74</v>
      </c>
      <c r="AI95">
        <v>2.9</v>
      </c>
      <c r="AJ95">
        <v>3</v>
      </c>
      <c r="AK95">
        <v>3.04</v>
      </c>
      <c r="AL95">
        <v>3.07</v>
      </c>
      <c r="AM95">
        <v>3.21</v>
      </c>
      <c r="AN95">
        <v>3.39</v>
      </c>
      <c r="AO95">
        <v>3.55</v>
      </c>
      <c r="AP95">
        <v>3.75</v>
      </c>
      <c r="AQ95">
        <v>3.75</v>
      </c>
      <c r="AR95">
        <v>4.0999999999999996</v>
      </c>
      <c r="AS95">
        <v>4.34</v>
      </c>
      <c r="AT95">
        <v>4.7</v>
      </c>
      <c r="AU95">
        <v>4.84</v>
      </c>
    </row>
    <row r="96" spans="26:47">
      <c r="Z96">
        <v>9.75</v>
      </c>
      <c r="AA96">
        <v>1.39</v>
      </c>
      <c r="AB96">
        <v>1.62</v>
      </c>
      <c r="AC96">
        <v>1.8</v>
      </c>
      <c r="AD96">
        <v>2.0699999999999998</v>
      </c>
      <c r="AE96">
        <v>2.12</v>
      </c>
      <c r="AF96">
        <v>2.3199999999999998</v>
      </c>
      <c r="AG96">
        <v>2.39</v>
      </c>
      <c r="AH96">
        <v>2.73</v>
      </c>
      <c r="AI96">
        <v>2.9</v>
      </c>
      <c r="AJ96">
        <v>2.99</v>
      </c>
      <c r="AK96">
        <v>3.04</v>
      </c>
      <c r="AL96">
        <v>3.07</v>
      </c>
      <c r="AM96">
        <v>3.2</v>
      </c>
      <c r="AN96">
        <v>3.39</v>
      </c>
      <c r="AO96">
        <v>3.55</v>
      </c>
      <c r="AP96">
        <v>3.75</v>
      </c>
      <c r="AQ96">
        <v>3.75</v>
      </c>
      <c r="AR96">
        <v>4.0999999999999996</v>
      </c>
      <c r="AS96">
        <v>4.3499999999999996</v>
      </c>
      <c r="AT96">
        <v>4.7300000000000004</v>
      </c>
      <c r="AU96">
        <v>4.8600000000000003</v>
      </c>
    </row>
    <row r="97" spans="26:47">
      <c r="Z97">
        <v>9.83</v>
      </c>
      <c r="AA97">
        <v>1.38</v>
      </c>
      <c r="AB97">
        <v>1.6</v>
      </c>
      <c r="AC97">
        <v>1.79</v>
      </c>
      <c r="AD97">
        <v>2.0499999999999998</v>
      </c>
      <c r="AE97">
        <v>2.11</v>
      </c>
      <c r="AF97">
        <v>2.31</v>
      </c>
      <c r="AG97">
        <v>2.38</v>
      </c>
      <c r="AH97">
        <v>2.72</v>
      </c>
      <c r="AI97">
        <v>2.89</v>
      </c>
      <c r="AJ97">
        <v>2.99</v>
      </c>
      <c r="AK97">
        <v>3.03</v>
      </c>
      <c r="AL97">
        <v>3.06</v>
      </c>
      <c r="AM97">
        <v>3.2</v>
      </c>
      <c r="AN97">
        <v>3.38</v>
      </c>
      <c r="AO97">
        <v>3.55</v>
      </c>
      <c r="AP97">
        <v>3.75</v>
      </c>
      <c r="AQ97">
        <v>3.75</v>
      </c>
      <c r="AR97">
        <v>4.1100000000000003</v>
      </c>
      <c r="AS97">
        <v>4.37</v>
      </c>
      <c r="AT97">
        <v>4.75</v>
      </c>
      <c r="AU97">
        <v>4.88</v>
      </c>
    </row>
    <row r="98" spans="26:47">
      <c r="Z98">
        <v>9.92</v>
      </c>
      <c r="AA98">
        <v>1.38</v>
      </c>
      <c r="AB98">
        <v>1.59</v>
      </c>
      <c r="AC98">
        <v>1.78</v>
      </c>
      <c r="AD98">
        <v>2.04</v>
      </c>
      <c r="AE98">
        <v>2.09</v>
      </c>
      <c r="AF98">
        <v>2.2999999999999998</v>
      </c>
      <c r="AG98">
        <v>2.37</v>
      </c>
      <c r="AH98">
        <v>2.72</v>
      </c>
      <c r="AI98">
        <v>2.89</v>
      </c>
      <c r="AJ98">
        <v>2.98</v>
      </c>
      <c r="AK98">
        <v>3.02</v>
      </c>
      <c r="AL98">
        <v>3.05</v>
      </c>
      <c r="AM98">
        <v>3.19</v>
      </c>
      <c r="AN98">
        <v>3.37</v>
      </c>
      <c r="AO98">
        <v>3.54</v>
      </c>
      <c r="AP98">
        <v>3.75</v>
      </c>
      <c r="AQ98">
        <v>3.75</v>
      </c>
      <c r="AR98">
        <v>4.12</v>
      </c>
      <c r="AS98">
        <v>4.3899999999999997</v>
      </c>
      <c r="AT98">
        <v>4.7699999999999996</v>
      </c>
      <c r="AU98">
        <v>4.9000000000000004</v>
      </c>
    </row>
    <row r="99" spans="26:47">
      <c r="Z99">
        <v>10</v>
      </c>
      <c r="AA99">
        <v>1.37</v>
      </c>
      <c r="AB99">
        <v>1.58</v>
      </c>
      <c r="AC99">
        <v>1.77</v>
      </c>
      <c r="AD99">
        <v>2.0299999999999998</v>
      </c>
      <c r="AE99">
        <v>2.08</v>
      </c>
      <c r="AF99">
        <v>2.29</v>
      </c>
      <c r="AG99">
        <v>2.35</v>
      </c>
      <c r="AH99">
        <v>2.71</v>
      </c>
      <c r="AI99">
        <v>2.88</v>
      </c>
      <c r="AJ99">
        <v>2.98</v>
      </c>
      <c r="AK99">
        <v>3.02</v>
      </c>
      <c r="AL99">
        <v>3.05</v>
      </c>
      <c r="AM99">
        <v>3.19</v>
      </c>
      <c r="AN99">
        <v>3.37</v>
      </c>
      <c r="AO99">
        <v>3.54</v>
      </c>
      <c r="AP99">
        <v>3.75</v>
      </c>
      <c r="AQ99">
        <v>3.75</v>
      </c>
      <c r="AR99">
        <v>4.12</v>
      </c>
      <c r="AS99">
        <v>4.4000000000000004</v>
      </c>
      <c r="AT99">
        <v>4.79</v>
      </c>
      <c r="AU99">
        <v>4.92</v>
      </c>
    </row>
    <row r="100" spans="26:47">
      <c r="Z100">
        <v>10.08</v>
      </c>
      <c r="AA100">
        <v>1.36</v>
      </c>
      <c r="AB100">
        <v>1.56</v>
      </c>
      <c r="AC100">
        <v>1.76</v>
      </c>
      <c r="AD100">
        <v>2.0099999999999998</v>
      </c>
      <c r="AE100">
        <v>2.0699999999999998</v>
      </c>
      <c r="AF100">
        <v>2.2799999999999998</v>
      </c>
      <c r="AG100">
        <v>2.34</v>
      </c>
      <c r="AH100">
        <v>2.7</v>
      </c>
      <c r="AI100">
        <v>2.88</v>
      </c>
      <c r="AJ100">
        <v>2.97</v>
      </c>
      <c r="AK100">
        <v>3.01</v>
      </c>
      <c r="AL100">
        <v>3.04</v>
      </c>
      <c r="AM100">
        <v>3.18</v>
      </c>
      <c r="AN100">
        <v>3.36</v>
      </c>
      <c r="AO100">
        <v>3.53</v>
      </c>
      <c r="AP100">
        <v>3.75</v>
      </c>
      <c r="AQ100">
        <v>3.76</v>
      </c>
      <c r="AR100">
        <v>4.13</v>
      </c>
      <c r="AS100">
        <v>4.42</v>
      </c>
      <c r="AT100">
        <v>4.82</v>
      </c>
      <c r="AU100">
        <v>4.9400000000000004</v>
      </c>
    </row>
    <row r="101" spans="26:47">
      <c r="Z101">
        <v>10.17</v>
      </c>
      <c r="AA101">
        <v>1.36</v>
      </c>
      <c r="AB101">
        <v>1.55</v>
      </c>
      <c r="AC101">
        <v>1.74</v>
      </c>
      <c r="AD101">
        <v>2</v>
      </c>
      <c r="AE101">
        <v>2.0499999999999998</v>
      </c>
      <c r="AF101">
        <v>2.27</v>
      </c>
      <c r="AG101">
        <v>2.33</v>
      </c>
      <c r="AH101">
        <v>2.69</v>
      </c>
      <c r="AI101">
        <v>2.88</v>
      </c>
      <c r="AJ101">
        <v>2.97</v>
      </c>
      <c r="AK101">
        <v>3.01</v>
      </c>
      <c r="AL101">
        <v>3.04</v>
      </c>
      <c r="AM101">
        <v>3.18</v>
      </c>
      <c r="AN101">
        <v>3.36</v>
      </c>
      <c r="AO101">
        <v>3.53</v>
      </c>
      <c r="AP101">
        <v>3.75</v>
      </c>
      <c r="AQ101">
        <v>3.76</v>
      </c>
      <c r="AR101">
        <v>4.1399999999999997</v>
      </c>
      <c r="AS101">
        <v>4.4400000000000004</v>
      </c>
      <c r="AT101">
        <v>4.84</v>
      </c>
      <c r="AU101">
        <v>4.97</v>
      </c>
    </row>
    <row r="102" spans="26:47">
      <c r="Z102">
        <v>10.25</v>
      </c>
      <c r="AA102">
        <v>1.35</v>
      </c>
      <c r="AB102">
        <v>1.54</v>
      </c>
      <c r="AC102">
        <v>1.73</v>
      </c>
      <c r="AD102">
        <v>1.99</v>
      </c>
      <c r="AE102">
        <v>2.04</v>
      </c>
      <c r="AF102">
        <v>2.2599999999999998</v>
      </c>
      <c r="AG102">
        <v>2.3199999999999998</v>
      </c>
      <c r="AH102">
        <v>2.69</v>
      </c>
      <c r="AI102">
        <v>2.87</v>
      </c>
      <c r="AJ102">
        <v>2.96</v>
      </c>
      <c r="AK102">
        <v>3</v>
      </c>
      <c r="AL102">
        <v>3.03</v>
      </c>
      <c r="AM102">
        <v>3.17</v>
      </c>
      <c r="AN102">
        <v>3.35</v>
      </c>
      <c r="AO102">
        <v>3.52</v>
      </c>
      <c r="AP102">
        <v>3.75</v>
      </c>
      <c r="AQ102">
        <v>3.76</v>
      </c>
      <c r="AR102">
        <v>4.1399999999999997</v>
      </c>
      <c r="AS102">
        <v>4.46</v>
      </c>
      <c r="AT102">
        <v>4.8600000000000003</v>
      </c>
      <c r="AU102">
        <v>4.99</v>
      </c>
    </row>
    <row r="103" spans="26:47">
      <c r="Z103">
        <v>10.33</v>
      </c>
      <c r="AA103">
        <v>1.34</v>
      </c>
      <c r="AB103">
        <v>1.52</v>
      </c>
      <c r="AC103">
        <v>1.72</v>
      </c>
      <c r="AD103">
        <v>1.97</v>
      </c>
      <c r="AE103">
        <v>2.02</v>
      </c>
      <c r="AF103">
        <v>2.25</v>
      </c>
      <c r="AG103">
        <v>2.2999999999999998</v>
      </c>
      <c r="AH103">
        <v>2.68</v>
      </c>
      <c r="AI103">
        <v>2.87</v>
      </c>
      <c r="AJ103">
        <v>2.95</v>
      </c>
      <c r="AK103">
        <v>2.99</v>
      </c>
      <c r="AL103">
        <v>3.03</v>
      </c>
      <c r="AM103">
        <v>3.17</v>
      </c>
      <c r="AN103">
        <v>3.34</v>
      </c>
      <c r="AO103">
        <v>3.52</v>
      </c>
      <c r="AP103">
        <v>3.76</v>
      </c>
      <c r="AQ103">
        <v>3.76</v>
      </c>
      <c r="AR103">
        <v>4.1500000000000004</v>
      </c>
      <c r="AS103">
        <v>4.4800000000000004</v>
      </c>
      <c r="AT103">
        <v>4.8899999999999997</v>
      </c>
      <c r="AU103">
        <v>5</v>
      </c>
    </row>
    <row r="104" spans="26:47">
      <c r="Z104">
        <v>10.42</v>
      </c>
      <c r="AA104">
        <v>1.33</v>
      </c>
      <c r="AB104">
        <v>1.51</v>
      </c>
      <c r="AC104">
        <v>1.71</v>
      </c>
      <c r="AD104">
        <v>1.96</v>
      </c>
      <c r="AE104">
        <v>2.0099999999999998</v>
      </c>
      <c r="AF104">
        <v>2.23</v>
      </c>
      <c r="AG104">
        <v>2.29</v>
      </c>
      <c r="AH104">
        <v>2.67</v>
      </c>
      <c r="AI104">
        <v>2.86</v>
      </c>
      <c r="AJ104">
        <v>2.95</v>
      </c>
      <c r="AK104">
        <v>2.99</v>
      </c>
      <c r="AL104">
        <v>3.02</v>
      </c>
      <c r="AM104">
        <v>3.16</v>
      </c>
      <c r="AN104">
        <v>3.34</v>
      </c>
      <c r="AO104">
        <v>3.51</v>
      </c>
      <c r="AP104">
        <v>3.76</v>
      </c>
      <c r="AQ104">
        <v>3.76</v>
      </c>
      <c r="AR104">
        <v>4.16</v>
      </c>
      <c r="AS104">
        <v>4.5</v>
      </c>
      <c r="AT104">
        <v>4.91</v>
      </c>
      <c r="AU104">
        <v>5</v>
      </c>
    </row>
    <row r="105" spans="26:47">
      <c r="Z105">
        <v>10.5</v>
      </c>
      <c r="AA105">
        <v>1.32</v>
      </c>
      <c r="AB105">
        <v>1.5</v>
      </c>
      <c r="AC105">
        <v>1.69</v>
      </c>
      <c r="AD105">
        <v>1.94</v>
      </c>
      <c r="AE105">
        <v>1.99</v>
      </c>
      <c r="AF105">
        <v>2.2200000000000002</v>
      </c>
      <c r="AG105">
        <v>2.2799999999999998</v>
      </c>
      <c r="AH105">
        <v>2.66</v>
      </c>
      <c r="AI105">
        <v>2.86</v>
      </c>
      <c r="AJ105">
        <v>2.94</v>
      </c>
      <c r="AK105">
        <v>2.98</v>
      </c>
      <c r="AL105">
        <v>3.02</v>
      </c>
      <c r="AM105">
        <v>3.16</v>
      </c>
      <c r="AN105">
        <v>3.33</v>
      </c>
      <c r="AO105">
        <v>3.51</v>
      </c>
      <c r="AP105">
        <v>3.76</v>
      </c>
      <c r="AQ105">
        <v>3.76</v>
      </c>
      <c r="AR105">
        <v>4.17</v>
      </c>
      <c r="AS105">
        <v>4.5199999999999996</v>
      </c>
      <c r="AT105">
        <v>4.9400000000000004</v>
      </c>
      <c r="AU105">
        <v>5</v>
      </c>
    </row>
    <row r="106" spans="26:47">
      <c r="Z106">
        <v>10.58</v>
      </c>
      <c r="AA106">
        <v>1.32</v>
      </c>
      <c r="AB106">
        <v>1.48</v>
      </c>
      <c r="AC106">
        <v>1.68</v>
      </c>
      <c r="AD106">
        <v>1.93</v>
      </c>
      <c r="AE106">
        <v>1.97</v>
      </c>
      <c r="AF106">
        <v>2.21</v>
      </c>
      <c r="AG106">
        <v>2.2599999999999998</v>
      </c>
      <c r="AH106">
        <v>2.65</v>
      </c>
      <c r="AI106">
        <v>2.85</v>
      </c>
      <c r="AJ106">
        <v>2.94</v>
      </c>
      <c r="AK106">
        <v>2.97</v>
      </c>
      <c r="AL106">
        <v>3.01</v>
      </c>
      <c r="AM106">
        <v>3.16</v>
      </c>
      <c r="AN106">
        <v>3.32</v>
      </c>
      <c r="AO106">
        <v>3.5</v>
      </c>
      <c r="AP106">
        <v>3.76</v>
      </c>
      <c r="AQ106">
        <v>3.76</v>
      </c>
      <c r="AR106">
        <v>4.17</v>
      </c>
      <c r="AS106">
        <v>4.54</v>
      </c>
      <c r="AT106">
        <v>4.97</v>
      </c>
      <c r="AU106">
        <v>5</v>
      </c>
    </row>
    <row r="107" spans="26:47">
      <c r="Z107">
        <v>10.67</v>
      </c>
      <c r="AA107">
        <v>1.31</v>
      </c>
      <c r="AB107">
        <v>1.47</v>
      </c>
      <c r="AC107">
        <v>1.67</v>
      </c>
      <c r="AD107">
        <v>1.91</v>
      </c>
      <c r="AE107">
        <v>1.96</v>
      </c>
      <c r="AF107">
        <v>2.2000000000000002</v>
      </c>
      <c r="AG107">
        <v>2.25</v>
      </c>
      <c r="AH107">
        <v>2.65</v>
      </c>
      <c r="AI107">
        <v>2.85</v>
      </c>
      <c r="AJ107">
        <v>2.93</v>
      </c>
      <c r="AK107">
        <v>2.96</v>
      </c>
      <c r="AL107">
        <v>3</v>
      </c>
      <c r="AM107">
        <v>3.15</v>
      </c>
      <c r="AN107">
        <v>3.32</v>
      </c>
      <c r="AO107">
        <v>3.5</v>
      </c>
      <c r="AP107">
        <v>3.76</v>
      </c>
      <c r="AQ107">
        <v>3.76</v>
      </c>
      <c r="AR107">
        <v>4.18</v>
      </c>
      <c r="AS107">
        <v>4.5599999999999996</v>
      </c>
      <c r="AT107">
        <v>4.99</v>
      </c>
      <c r="AU107">
        <v>5</v>
      </c>
    </row>
    <row r="108" spans="26:47">
      <c r="Z108">
        <v>10.75</v>
      </c>
      <c r="AA108">
        <v>1.3</v>
      </c>
      <c r="AB108">
        <v>1.45</v>
      </c>
      <c r="AC108">
        <v>1.65</v>
      </c>
      <c r="AD108">
        <v>1.9</v>
      </c>
      <c r="AE108">
        <v>1.94</v>
      </c>
      <c r="AF108">
        <v>2.19</v>
      </c>
      <c r="AG108">
        <v>2.2400000000000002</v>
      </c>
      <c r="AH108">
        <v>2.64</v>
      </c>
      <c r="AI108">
        <v>2.84</v>
      </c>
      <c r="AJ108">
        <v>2.92</v>
      </c>
      <c r="AK108">
        <v>2.96</v>
      </c>
      <c r="AL108">
        <v>3</v>
      </c>
      <c r="AM108">
        <v>3.15</v>
      </c>
      <c r="AN108">
        <v>3.31</v>
      </c>
      <c r="AO108">
        <v>3.49</v>
      </c>
      <c r="AP108">
        <v>3.76</v>
      </c>
      <c r="AQ108">
        <v>3.77</v>
      </c>
      <c r="AR108">
        <v>4.1900000000000004</v>
      </c>
      <c r="AS108">
        <v>4.58</v>
      </c>
      <c r="AT108">
        <v>5</v>
      </c>
      <c r="AU108">
        <v>5</v>
      </c>
    </row>
    <row r="109" spans="26:47">
      <c r="Z109">
        <v>10.83</v>
      </c>
      <c r="AA109">
        <v>1.29</v>
      </c>
      <c r="AB109">
        <v>1.44</v>
      </c>
      <c r="AC109">
        <v>1.64</v>
      </c>
      <c r="AD109">
        <v>1.89</v>
      </c>
      <c r="AE109">
        <v>1.93</v>
      </c>
      <c r="AF109">
        <v>2.17</v>
      </c>
      <c r="AG109">
        <v>2.2200000000000002</v>
      </c>
      <c r="AH109">
        <v>2.63</v>
      </c>
      <c r="AI109">
        <v>2.84</v>
      </c>
      <c r="AJ109">
        <v>2.92</v>
      </c>
      <c r="AK109">
        <v>2.95</v>
      </c>
      <c r="AL109">
        <v>2.99</v>
      </c>
      <c r="AM109">
        <v>3.14</v>
      </c>
      <c r="AN109">
        <v>3.3</v>
      </c>
      <c r="AO109">
        <v>3.49</v>
      </c>
      <c r="AP109">
        <v>3.77</v>
      </c>
      <c r="AQ109">
        <v>3.77</v>
      </c>
      <c r="AR109">
        <v>4.2</v>
      </c>
      <c r="AS109">
        <v>4.5999999999999996</v>
      </c>
      <c r="AT109">
        <v>5</v>
      </c>
      <c r="AU109">
        <v>5</v>
      </c>
    </row>
    <row r="110" spans="26:47">
      <c r="Z110">
        <v>10.92</v>
      </c>
      <c r="AA110">
        <v>1.28</v>
      </c>
      <c r="AB110">
        <v>1.43</v>
      </c>
      <c r="AC110">
        <v>1.63</v>
      </c>
      <c r="AD110">
        <v>1.87</v>
      </c>
      <c r="AE110">
        <v>1.91</v>
      </c>
      <c r="AF110">
        <v>2.16</v>
      </c>
      <c r="AG110">
        <v>2.21</v>
      </c>
      <c r="AH110">
        <v>2.62</v>
      </c>
      <c r="AI110">
        <v>2.83</v>
      </c>
      <c r="AJ110">
        <v>2.91</v>
      </c>
      <c r="AK110">
        <v>2.94</v>
      </c>
      <c r="AL110">
        <v>2.99</v>
      </c>
      <c r="AM110">
        <v>3.14</v>
      </c>
      <c r="AN110">
        <v>3.3</v>
      </c>
      <c r="AO110">
        <v>3.48</v>
      </c>
      <c r="AP110">
        <v>3.77</v>
      </c>
      <c r="AQ110">
        <v>3.77</v>
      </c>
      <c r="AR110">
        <v>4.21</v>
      </c>
      <c r="AS110">
        <v>4.63</v>
      </c>
      <c r="AT110">
        <v>5</v>
      </c>
      <c r="AU110">
        <v>5</v>
      </c>
    </row>
    <row r="111" spans="26:47">
      <c r="Z111">
        <v>11</v>
      </c>
      <c r="AA111">
        <v>1.27</v>
      </c>
      <c r="AB111">
        <v>1.41</v>
      </c>
      <c r="AC111">
        <v>1.61</v>
      </c>
      <c r="AD111">
        <v>1.85</v>
      </c>
      <c r="AE111">
        <v>1.89</v>
      </c>
      <c r="AF111">
        <v>2.15</v>
      </c>
      <c r="AG111">
        <v>2.19</v>
      </c>
      <c r="AH111">
        <v>2.61</v>
      </c>
      <c r="AI111">
        <v>2.83</v>
      </c>
      <c r="AJ111">
        <v>2.9</v>
      </c>
      <c r="AK111">
        <v>2.94</v>
      </c>
      <c r="AL111">
        <v>2.98</v>
      </c>
      <c r="AM111">
        <v>3.13</v>
      </c>
      <c r="AN111">
        <v>3.29</v>
      </c>
      <c r="AO111">
        <v>3.48</v>
      </c>
      <c r="AP111">
        <v>3.77</v>
      </c>
      <c r="AQ111">
        <v>3.77</v>
      </c>
      <c r="AR111">
        <v>4.22</v>
      </c>
      <c r="AS111">
        <v>4.6500000000000004</v>
      </c>
      <c r="AT111">
        <v>5</v>
      </c>
      <c r="AU111">
        <v>5</v>
      </c>
    </row>
    <row r="112" spans="26:47">
      <c r="Z112">
        <v>11.08</v>
      </c>
      <c r="AA112">
        <v>1.26</v>
      </c>
      <c r="AB112">
        <v>1.4</v>
      </c>
      <c r="AC112">
        <v>1.6</v>
      </c>
      <c r="AD112">
        <v>1.84</v>
      </c>
      <c r="AE112">
        <v>1.88</v>
      </c>
      <c r="AF112">
        <v>2.14</v>
      </c>
      <c r="AG112">
        <v>2.1800000000000002</v>
      </c>
      <c r="AH112">
        <v>2.6</v>
      </c>
      <c r="AI112">
        <v>2.82</v>
      </c>
      <c r="AJ112">
        <v>2.9</v>
      </c>
      <c r="AK112">
        <v>2.93</v>
      </c>
      <c r="AL112">
        <v>2.98</v>
      </c>
      <c r="AM112">
        <v>3.13</v>
      </c>
      <c r="AN112">
        <v>3.28</v>
      </c>
      <c r="AO112">
        <v>3.47</v>
      </c>
      <c r="AP112">
        <v>3.77</v>
      </c>
      <c r="AQ112">
        <v>3.77</v>
      </c>
      <c r="AR112">
        <v>4.22</v>
      </c>
      <c r="AS112">
        <v>4.67</v>
      </c>
      <c r="AT112">
        <v>5</v>
      </c>
      <c r="AU112">
        <v>5</v>
      </c>
    </row>
    <row r="113" spans="26:47">
      <c r="Z113">
        <v>11.17</v>
      </c>
      <c r="AA113">
        <v>1.25</v>
      </c>
      <c r="AB113">
        <v>1.38</v>
      </c>
      <c r="AC113">
        <v>1.59</v>
      </c>
      <c r="AD113">
        <v>1.82</v>
      </c>
      <c r="AE113">
        <v>1.86</v>
      </c>
      <c r="AF113">
        <v>2.12</v>
      </c>
      <c r="AG113">
        <v>2.17</v>
      </c>
      <c r="AH113">
        <v>2.59</v>
      </c>
      <c r="AI113">
        <v>2.82</v>
      </c>
      <c r="AJ113">
        <v>2.89</v>
      </c>
      <c r="AK113">
        <v>2.92</v>
      </c>
      <c r="AL113">
        <v>2.97</v>
      </c>
      <c r="AM113">
        <v>3.12</v>
      </c>
      <c r="AN113">
        <v>3.27</v>
      </c>
      <c r="AO113">
        <v>3.47</v>
      </c>
      <c r="AP113">
        <v>3.77</v>
      </c>
      <c r="AQ113">
        <v>3.78</v>
      </c>
      <c r="AR113">
        <v>4.2300000000000004</v>
      </c>
      <c r="AS113">
        <v>4.6900000000000004</v>
      </c>
      <c r="AT113">
        <v>5</v>
      </c>
      <c r="AU113">
        <v>5</v>
      </c>
    </row>
    <row r="114" spans="26:47">
      <c r="Z114">
        <v>11.25</v>
      </c>
      <c r="AA114">
        <v>1.24</v>
      </c>
      <c r="AB114">
        <v>1.37</v>
      </c>
      <c r="AC114">
        <v>1.57</v>
      </c>
      <c r="AD114">
        <v>1.81</v>
      </c>
      <c r="AE114">
        <v>1.84</v>
      </c>
      <c r="AF114">
        <v>2.11</v>
      </c>
      <c r="AG114">
        <v>2.15</v>
      </c>
      <c r="AH114">
        <v>2.58</v>
      </c>
      <c r="AI114">
        <v>2.81</v>
      </c>
      <c r="AJ114">
        <v>2.88</v>
      </c>
      <c r="AK114">
        <v>2.91</v>
      </c>
      <c r="AL114">
        <v>2.96</v>
      </c>
      <c r="AM114">
        <v>3.12</v>
      </c>
      <c r="AN114">
        <v>3.27</v>
      </c>
      <c r="AO114">
        <v>3.46</v>
      </c>
      <c r="AP114">
        <v>3.77</v>
      </c>
      <c r="AQ114">
        <v>3.78</v>
      </c>
      <c r="AR114">
        <v>4.24</v>
      </c>
      <c r="AS114">
        <v>4.72</v>
      </c>
      <c r="AT114">
        <v>5</v>
      </c>
      <c r="AU114">
        <v>5</v>
      </c>
    </row>
    <row r="115" spans="26:47">
      <c r="Z115">
        <v>11.33</v>
      </c>
      <c r="AA115">
        <v>1.23</v>
      </c>
      <c r="AB115">
        <v>1.35</v>
      </c>
      <c r="AC115">
        <v>1.56</v>
      </c>
      <c r="AD115">
        <v>1.79</v>
      </c>
      <c r="AE115">
        <v>1.83</v>
      </c>
      <c r="AF115">
        <v>2.1</v>
      </c>
      <c r="AG115">
        <v>2.14</v>
      </c>
      <c r="AH115">
        <v>2.57</v>
      </c>
      <c r="AI115">
        <v>2.81</v>
      </c>
      <c r="AJ115">
        <v>2.88</v>
      </c>
      <c r="AK115">
        <v>2.91</v>
      </c>
      <c r="AL115">
        <v>2.96</v>
      </c>
      <c r="AM115">
        <v>3.11</v>
      </c>
      <c r="AN115">
        <v>3.26</v>
      </c>
      <c r="AO115">
        <v>3.46</v>
      </c>
      <c r="AP115">
        <v>3.78</v>
      </c>
      <c r="AQ115">
        <v>3.78</v>
      </c>
      <c r="AR115">
        <v>4.25</v>
      </c>
      <c r="AS115">
        <v>4.74</v>
      </c>
      <c r="AT115">
        <v>5</v>
      </c>
      <c r="AU115">
        <v>5</v>
      </c>
    </row>
    <row r="116" spans="26:47">
      <c r="Z116">
        <v>11.42</v>
      </c>
      <c r="AA116">
        <v>1.22</v>
      </c>
      <c r="AB116">
        <v>1.34</v>
      </c>
      <c r="AC116">
        <v>1.54</v>
      </c>
      <c r="AD116">
        <v>1.78</v>
      </c>
      <c r="AE116">
        <v>1.81</v>
      </c>
      <c r="AF116">
        <v>2.08</v>
      </c>
      <c r="AG116">
        <v>2.12</v>
      </c>
      <c r="AH116">
        <v>2.57</v>
      </c>
      <c r="AI116">
        <v>2.8</v>
      </c>
      <c r="AJ116">
        <v>2.87</v>
      </c>
      <c r="AK116">
        <v>2.9</v>
      </c>
      <c r="AL116">
        <v>2.95</v>
      </c>
      <c r="AM116">
        <v>3.11</v>
      </c>
      <c r="AN116">
        <v>3.25</v>
      </c>
      <c r="AO116">
        <v>3.45</v>
      </c>
      <c r="AP116">
        <v>3.78</v>
      </c>
      <c r="AQ116">
        <v>3.78</v>
      </c>
      <c r="AR116">
        <v>4.26</v>
      </c>
      <c r="AS116">
        <v>4.7699999999999996</v>
      </c>
      <c r="AT116">
        <v>5</v>
      </c>
      <c r="AU116">
        <v>5</v>
      </c>
    </row>
    <row r="117" spans="26:47">
      <c r="Z117">
        <v>11.5</v>
      </c>
      <c r="AA117">
        <v>1.21</v>
      </c>
      <c r="AB117">
        <v>1.32</v>
      </c>
      <c r="AC117">
        <v>1.53</v>
      </c>
      <c r="AD117">
        <v>1.76</v>
      </c>
      <c r="AE117">
        <v>1.79</v>
      </c>
      <c r="AF117">
        <v>2.0699999999999998</v>
      </c>
      <c r="AG117">
        <v>2.11</v>
      </c>
      <c r="AH117">
        <v>2.56</v>
      </c>
      <c r="AI117">
        <v>2.8</v>
      </c>
      <c r="AJ117">
        <v>2.86</v>
      </c>
      <c r="AK117">
        <v>2.89</v>
      </c>
      <c r="AL117">
        <v>2.95</v>
      </c>
      <c r="AM117">
        <v>3.1</v>
      </c>
      <c r="AN117">
        <v>3.25</v>
      </c>
      <c r="AO117">
        <v>3.45</v>
      </c>
      <c r="AP117">
        <v>3.78</v>
      </c>
      <c r="AQ117">
        <v>3.78</v>
      </c>
      <c r="AR117">
        <v>4.2699999999999996</v>
      </c>
      <c r="AS117">
        <v>4.79</v>
      </c>
      <c r="AT117">
        <v>5</v>
      </c>
      <c r="AU117">
        <v>5</v>
      </c>
    </row>
    <row r="118" spans="26:47">
      <c r="Z118">
        <v>11.58</v>
      </c>
      <c r="AA118">
        <v>1.2</v>
      </c>
      <c r="AB118">
        <v>1.31</v>
      </c>
      <c r="AC118">
        <v>1.51</v>
      </c>
      <c r="AD118">
        <v>1.74</v>
      </c>
      <c r="AE118">
        <v>1.77</v>
      </c>
      <c r="AF118">
        <v>2.06</v>
      </c>
      <c r="AG118">
        <v>2.09</v>
      </c>
      <c r="AH118">
        <v>2.5499999999999998</v>
      </c>
      <c r="AI118">
        <v>2.79</v>
      </c>
      <c r="AJ118">
        <v>2.86</v>
      </c>
      <c r="AK118">
        <v>2.88</v>
      </c>
      <c r="AL118">
        <v>2.94</v>
      </c>
      <c r="AM118">
        <v>3.1</v>
      </c>
      <c r="AN118">
        <v>3.24</v>
      </c>
      <c r="AO118">
        <v>3.44</v>
      </c>
      <c r="AP118">
        <v>3.78</v>
      </c>
      <c r="AQ118">
        <v>3.79</v>
      </c>
      <c r="AR118">
        <v>4.28</v>
      </c>
      <c r="AS118">
        <v>4.82</v>
      </c>
      <c r="AT118">
        <v>5</v>
      </c>
      <c r="AU118">
        <v>5</v>
      </c>
    </row>
    <row r="119" spans="26:47">
      <c r="Z119">
        <v>11.67</v>
      </c>
      <c r="AA119">
        <v>1.19</v>
      </c>
      <c r="AB119">
        <v>1.29</v>
      </c>
      <c r="AC119">
        <v>1.5</v>
      </c>
      <c r="AD119">
        <v>1.73</v>
      </c>
      <c r="AE119">
        <v>1.76</v>
      </c>
      <c r="AF119">
        <v>2.04</v>
      </c>
      <c r="AG119">
        <v>2.08</v>
      </c>
      <c r="AH119">
        <v>2.54</v>
      </c>
      <c r="AI119">
        <v>2.79</v>
      </c>
      <c r="AJ119">
        <v>2.85</v>
      </c>
      <c r="AK119">
        <v>2.88</v>
      </c>
      <c r="AL119">
        <v>2.94</v>
      </c>
      <c r="AM119">
        <v>3.09</v>
      </c>
      <c r="AN119">
        <v>3.23</v>
      </c>
      <c r="AO119">
        <v>3.44</v>
      </c>
      <c r="AP119">
        <v>3.79</v>
      </c>
      <c r="AQ119">
        <v>3.79</v>
      </c>
      <c r="AR119">
        <v>4.29</v>
      </c>
      <c r="AS119">
        <v>4.84</v>
      </c>
      <c r="AT119">
        <v>5</v>
      </c>
      <c r="AU119">
        <v>5</v>
      </c>
    </row>
    <row r="120" spans="26:47">
      <c r="Z120">
        <v>11.75</v>
      </c>
      <c r="AA120">
        <v>1.18</v>
      </c>
      <c r="AB120">
        <v>1.27</v>
      </c>
      <c r="AC120">
        <v>1.49</v>
      </c>
      <c r="AD120">
        <v>1.71</v>
      </c>
      <c r="AE120">
        <v>1.74</v>
      </c>
      <c r="AF120">
        <v>2.0299999999999998</v>
      </c>
      <c r="AG120">
        <v>2.06</v>
      </c>
      <c r="AH120">
        <v>2.5299999999999998</v>
      </c>
      <c r="AI120">
        <v>2.78</v>
      </c>
      <c r="AJ120">
        <v>2.84</v>
      </c>
      <c r="AK120">
        <v>2.87</v>
      </c>
      <c r="AL120">
        <v>2.93</v>
      </c>
      <c r="AM120">
        <v>3.09</v>
      </c>
      <c r="AN120">
        <v>3.22</v>
      </c>
      <c r="AO120">
        <v>3.43</v>
      </c>
      <c r="AP120">
        <v>3.79</v>
      </c>
      <c r="AQ120">
        <v>3.79</v>
      </c>
      <c r="AR120">
        <v>4.3</v>
      </c>
      <c r="AS120">
        <v>4.87</v>
      </c>
      <c r="AT120">
        <v>5</v>
      </c>
      <c r="AU120">
        <v>5</v>
      </c>
    </row>
    <row r="121" spans="26:47">
      <c r="Z121">
        <v>11.83</v>
      </c>
      <c r="AA121">
        <v>1.17</v>
      </c>
      <c r="AB121">
        <v>1.26</v>
      </c>
      <c r="AC121">
        <v>1.47</v>
      </c>
      <c r="AD121">
        <v>1.69</v>
      </c>
      <c r="AE121">
        <v>1.72</v>
      </c>
      <c r="AF121">
        <v>2.0099999999999998</v>
      </c>
      <c r="AG121">
        <v>2.0499999999999998</v>
      </c>
      <c r="AH121">
        <v>2.52</v>
      </c>
      <c r="AI121">
        <v>2.78</v>
      </c>
      <c r="AJ121">
        <v>2.84</v>
      </c>
      <c r="AK121">
        <v>2.86</v>
      </c>
      <c r="AL121">
        <v>2.92</v>
      </c>
      <c r="AM121">
        <v>3.09</v>
      </c>
      <c r="AN121">
        <v>3.22</v>
      </c>
      <c r="AO121">
        <v>3.43</v>
      </c>
      <c r="AP121">
        <v>3.79</v>
      </c>
      <c r="AQ121">
        <v>3.8</v>
      </c>
      <c r="AR121">
        <v>4.3099999999999996</v>
      </c>
      <c r="AS121">
        <v>4.9000000000000004</v>
      </c>
      <c r="AT121">
        <v>5</v>
      </c>
      <c r="AU121">
        <v>5</v>
      </c>
    </row>
    <row r="122" spans="26:47">
      <c r="Z122">
        <v>11.92</v>
      </c>
      <c r="AA122">
        <v>1.1599999999999999</v>
      </c>
      <c r="AB122">
        <v>1.24</v>
      </c>
      <c r="AC122">
        <v>1.45</v>
      </c>
      <c r="AD122">
        <v>1.68</v>
      </c>
      <c r="AE122">
        <v>1.7</v>
      </c>
      <c r="AF122">
        <v>2</v>
      </c>
      <c r="AG122">
        <v>2.0299999999999998</v>
      </c>
      <c r="AH122">
        <v>2.5099999999999998</v>
      </c>
      <c r="AI122">
        <v>2.77</v>
      </c>
      <c r="AJ122">
        <v>2.83</v>
      </c>
      <c r="AK122">
        <v>2.85</v>
      </c>
      <c r="AL122">
        <v>2.92</v>
      </c>
      <c r="AM122">
        <v>3.08</v>
      </c>
      <c r="AN122">
        <v>3.21</v>
      </c>
      <c r="AO122">
        <v>3.42</v>
      </c>
      <c r="AP122">
        <v>3.79</v>
      </c>
      <c r="AQ122">
        <v>3.8</v>
      </c>
      <c r="AR122">
        <v>4.32</v>
      </c>
      <c r="AS122">
        <v>4.92</v>
      </c>
      <c r="AT122">
        <v>5</v>
      </c>
      <c r="AU122">
        <v>5</v>
      </c>
    </row>
    <row r="123" spans="26:47">
      <c r="Z123">
        <v>12</v>
      </c>
      <c r="AA123">
        <v>1.1499999999999999</v>
      </c>
      <c r="AB123">
        <v>1.23</v>
      </c>
      <c r="AC123">
        <v>1.44</v>
      </c>
      <c r="AD123">
        <v>1.66</v>
      </c>
      <c r="AE123">
        <v>1.68</v>
      </c>
      <c r="AF123">
        <v>1.99</v>
      </c>
      <c r="AG123">
        <v>2.02</v>
      </c>
      <c r="AH123">
        <v>2.5</v>
      </c>
      <c r="AI123">
        <v>2.77</v>
      </c>
      <c r="AJ123">
        <v>2.82</v>
      </c>
      <c r="AK123">
        <v>2.84</v>
      </c>
      <c r="AL123">
        <v>2.91</v>
      </c>
      <c r="AM123">
        <v>3.08</v>
      </c>
      <c r="AN123">
        <v>3.2</v>
      </c>
      <c r="AO123">
        <v>3.42</v>
      </c>
      <c r="AP123">
        <v>3.8</v>
      </c>
      <c r="AQ123">
        <v>3.8</v>
      </c>
      <c r="AR123">
        <v>4.33</v>
      </c>
      <c r="AS123">
        <v>4.95</v>
      </c>
      <c r="AT123">
        <v>5</v>
      </c>
      <c r="AU123">
        <v>5</v>
      </c>
    </row>
  </sheetData>
  <mergeCells count="1">
    <mergeCell ref="B1:V1"/>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2"/>
  <dimension ref="A1:AU123"/>
  <sheetViews>
    <sheetView workbookViewId="0">
      <selection activeCell="B3" sqref="B3"/>
    </sheetView>
  </sheetViews>
  <sheetFormatPr baseColWidth="10" defaultColWidth="11" defaultRowHeight="16"/>
  <cols>
    <col min="2" max="22" width="5.1640625" customWidth="1"/>
  </cols>
  <sheetData>
    <row r="1" spans="1:47" ht="17" thickBot="1">
      <c r="A1" s="23" t="s">
        <v>91</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4</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4</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1</v>
      </c>
      <c r="C3" s="8">
        <v>1.1000000000000001</v>
      </c>
      <c r="D3" s="7">
        <v>1.2</v>
      </c>
      <c r="E3" s="8">
        <v>1.3</v>
      </c>
      <c r="F3" s="7">
        <v>1.4</v>
      </c>
      <c r="G3" s="8">
        <v>1.5</v>
      </c>
      <c r="H3" s="7">
        <v>1.5</v>
      </c>
      <c r="I3" s="8">
        <v>1.8</v>
      </c>
      <c r="J3" s="7">
        <v>2.1</v>
      </c>
      <c r="K3" s="8">
        <v>2.5</v>
      </c>
      <c r="L3" s="7">
        <v>2.6</v>
      </c>
      <c r="M3" s="8">
        <v>2.7</v>
      </c>
      <c r="N3" s="7">
        <v>2.7</v>
      </c>
      <c r="O3" s="8">
        <v>2.8</v>
      </c>
      <c r="P3" s="7">
        <v>2.9</v>
      </c>
      <c r="Q3" s="8">
        <v>3.1</v>
      </c>
      <c r="R3" s="7">
        <v>3.2</v>
      </c>
      <c r="S3" s="8">
        <v>3.5</v>
      </c>
      <c r="T3" s="7">
        <v>3.7</v>
      </c>
      <c r="U3" s="8">
        <v>3.9</v>
      </c>
      <c r="V3" s="9">
        <v>4.5</v>
      </c>
      <c r="Z3">
        <v>2</v>
      </c>
      <c r="AA3">
        <v>1.21</v>
      </c>
      <c r="AB3">
        <v>1.35</v>
      </c>
      <c r="AC3">
        <v>1.5</v>
      </c>
      <c r="AD3">
        <v>1.62</v>
      </c>
      <c r="AE3">
        <v>1.71</v>
      </c>
      <c r="AF3">
        <v>1.85</v>
      </c>
      <c r="AG3">
        <v>1.92</v>
      </c>
      <c r="AH3">
        <v>2.11</v>
      </c>
      <c r="AI3">
        <v>2.31</v>
      </c>
      <c r="AJ3">
        <v>2.63</v>
      </c>
      <c r="AK3">
        <v>2.71</v>
      </c>
      <c r="AL3">
        <v>2.84</v>
      </c>
      <c r="AM3">
        <v>2.9</v>
      </c>
      <c r="AN3">
        <v>3.01</v>
      </c>
      <c r="AO3">
        <v>3.09</v>
      </c>
      <c r="AP3">
        <v>3.31</v>
      </c>
      <c r="AQ3">
        <v>3.45</v>
      </c>
      <c r="AR3">
        <v>3.66</v>
      </c>
      <c r="AS3">
        <v>3.94</v>
      </c>
      <c r="AT3">
        <v>4.12</v>
      </c>
      <c r="AU3">
        <v>4.5</v>
      </c>
    </row>
    <row r="4" spans="1:47">
      <c r="A4" s="6" t="s">
        <v>22</v>
      </c>
      <c r="B4" s="7">
        <v>1.1000000000000001</v>
      </c>
      <c r="C4" s="8">
        <v>1.2</v>
      </c>
      <c r="D4" s="7">
        <v>1.3</v>
      </c>
      <c r="E4" s="8">
        <v>1.3</v>
      </c>
      <c r="F4" s="7">
        <v>1.4</v>
      </c>
      <c r="G4" s="8">
        <v>1.6</v>
      </c>
      <c r="H4" s="7">
        <v>1.6</v>
      </c>
      <c r="I4" s="8">
        <v>1.8</v>
      </c>
      <c r="J4" s="7">
        <v>2.1</v>
      </c>
      <c r="K4" s="8">
        <v>2.5</v>
      </c>
      <c r="L4" s="7">
        <v>2.7</v>
      </c>
      <c r="M4" s="8">
        <v>2.7</v>
      </c>
      <c r="N4" s="7">
        <v>2.8</v>
      </c>
      <c r="O4" s="8">
        <v>2.8</v>
      </c>
      <c r="P4" s="7">
        <v>2.9</v>
      </c>
      <c r="Q4" s="8">
        <v>3.2</v>
      </c>
      <c r="R4" s="7">
        <v>3.3</v>
      </c>
      <c r="S4" s="8">
        <v>3.5</v>
      </c>
      <c r="T4" s="7">
        <v>3.8</v>
      </c>
      <c r="U4" s="8">
        <v>3.9</v>
      </c>
      <c r="V4" s="9">
        <v>4.5</v>
      </c>
      <c r="Z4">
        <v>2.08</v>
      </c>
      <c r="AA4">
        <v>1.22</v>
      </c>
      <c r="AB4">
        <v>1.36</v>
      </c>
      <c r="AC4">
        <v>1.51</v>
      </c>
      <c r="AD4">
        <v>1.63</v>
      </c>
      <c r="AE4">
        <v>1.73</v>
      </c>
      <c r="AF4">
        <v>1.87</v>
      </c>
      <c r="AG4">
        <v>1.94</v>
      </c>
      <c r="AH4">
        <v>2.13</v>
      </c>
      <c r="AI4">
        <v>2.33</v>
      </c>
      <c r="AJ4">
        <v>2.64</v>
      </c>
      <c r="AK4">
        <v>2.72</v>
      </c>
      <c r="AL4">
        <v>2.85</v>
      </c>
      <c r="AM4">
        <v>2.91</v>
      </c>
      <c r="AN4">
        <v>3.02</v>
      </c>
      <c r="AO4">
        <v>3.1</v>
      </c>
      <c r="AP4">
        <v>3.32</v>
      </c>
      <c r="AQ4">
        <v>3.46</v>
      </c>
      <c r="AR4">
        <v>3.67</v>
      </c>
      <c r="AS4">
        <v>3.95</v>
      </c>
      <c r="AT4">
        <v>4.13</v>
      </c>
      <c r="AU4">
        <v>4.5</v>
      </c>
    </row>
    <row r="5" spans="1:47">
      <c r="A5" s="6" t="s">
        <v>23</v>
      </c>
      <c r="B5" s="7">
        <v>1.1000000000000001</v>
      </c>
      <c r="C5" s="8">
        <v>1.2</v>
      </c>
      <c r="D5" s="7">
        <v>1.3</v>
      </c>
      <c r="E5" s="8">
        <v>1.4</v>
      </c>
      <c r="F5" s="7">
        <v>1.5</v>
      </c>
      <c r="G5" s="8">
        <v>1.6</v>
      </c>
      <c r="H5" s="7">
        <v>1.7</v>
      </c>
      <c r="I5" s="8">
        <v>1.9</v>
      </c>
      <c r="J5" s="7">
        <v>2.2000000000000002</v>
      </c>
      <c r="K5" s="8">
        <v>2.6</v>
      </c>
      <c r="L5" s="7">
        <v>2.7</v>
      </c>
      <c r="M5" s="8">
        <v>2.8</v>
      </c>
      <c r="N5" s="7">
        <v>2.8</v>
      </c>
      <c r="O5" s="8">
        <v>2.9</v>
      </c>
      <c r="P5" s="7">
        <v>3</v>
      </c>
      <c r="Q5" s="8">
        <v>3.2</v>
      </c>
      <c r="R5" s="7">
        <v>3.3</v>
      </c>
      <c r="S5" s="8">
        <v>3.5</v>
      </c>
      <c r="T5" s="7">
        <v>3.8</v>
      </c>
      <c r="U5" s="8">
        <v>4</v>
      </c>
      <c r="V5" s="9">
        <v>4.5</v>
      </c>
      <c r="Z5">
        <v>2.17</v>
      </c>
      <c r="AA5">
        <v>1.22</v>
      </c>
      <c r="AB5">
        <v>1.36</v>
      </c>
      <c r="AC5">
        <v>1.52</v>
      </c>
      <c r="AD5">
        <v>1.65</v>
      </c>
      <c r="AE5">
        <v>1.74</v>
      </c>
      <c r="AF5">
        <v>1.89</v>
      </c>
      <c r="AG5">
        <v>1.96</v>
      </c>
      <c r="AH5">
        <v>2.14</v>
      </c>
      <c r="AI5">
        <v>2.34</v>
      </c>
      <c r="AJ5">
        <v>2.64</v>
      </c>
      <c r="AK5">
        <v>2.72</v>
      </c>
      <c r="AL5">
        <v>2.86</v>
      </c>
      <c r="AM5">
        <v>2.92</v>
      </c>
      <c r="AN5">
        <v>3.03</v>
      </c>
      <c r="AO5">
        <v>3.11</v>
      </c>
      <c r="AP5">
        <v>3.33</v>
      </c>
      <c r="AQ5">
        <v>3.47</v>
      </c>
      <c r="AR5">
        <v>3.68</v>
      </c>
      <c r="AS5">
        <v>3.96</v>
      </c>
      <c r="AT5">
        <v>4.1399999999999997</v>
      </c>
      <c r="AU5">
        <v>4.5</v>
      </c>
    </row>
    <row r="6" spans="1:47" ht="17" thickBot="1">
      <c r="A6" s="10" t="s">
        <v>24</v>
      </c>
      <c r="B6" s="11">
        <v>1.1000000000000001</v>
      </c>
      <c r="C6" s="12">
        <v>1.3</v>
      </c>
      <c r="D6" s="11">
        <v>1.4</v>
      </c>
      <c r="E6" s="12">
        <v>1.5</v>
      </c>
      <c r="F6" s="11">
        <v>1.6</v>
      </c>
      <c r="G6" s="12">
        <v>1.7</v>
      </c>
      <c r="H6" s="11">
        <v>1.8</v>
      </c>
      <c r="I6" s="12">
        <v>2</v>
      </c>
      <c r="J6" s="11">
        <v>2.2000000000000002</v>
      </c>
      <c r="K6" s="12">
        <v>2.6</v>
      </c>
      <c r="L6" s="11">
        <v>2.7</v>
      </c>
      <c r="M6" s="12">
        <v>2.8</v>
      </c>
      <c r="N6" s="11">
        <v>2.8</v>
      </c>
      <c r="O6" s="12">
        <v>2.9</v>
      </c>
      <c r="P6" s="11">
        <v>3</v>
      </c>
      <c r="Q6" s="12">
        <v>3.2</v>
      </c>
      <c r="R6" s="11">
        <v>3.4</v>
      </c>
      <c r="S6" s="12">
        <v>3.6</v>
      </c>
      <c r="T6" s="11">
        <v>3.9</v>
      </c>
      <c r="U6" s="12">
        <v>4</v>
      </c>
      <c r="V6" s="13">
        <v>4.5</v>
      </c>
      <c r="Z6">
        <v>2.25</v>
      </c>
      <c r="AA6">
        <v>1.23</v>
      </c>
      <c r="AB6">
        <v>1.37</v>
      </c>
      <c r="AC6">
        <v>1.53</v>
      </c>
      <c r="AD6">
        <v>1.66</v>
      </c>
      <c r="AE6">
        <v>1.75</v>
      </c>
      <c r="AF6">
        <v>1.9</v>
      </c>
      <c r="AG6">
        <v>1.98</v>
      </c>
      <c r="AH6">
        <v>2.16</v>
      </c>
      <c r="AI6">
        <v>2.35</v>
      </c>
      <c r="AJ6">
        <v>2.65</v>
      </c>
      <c r="AK6">
        <v>2.72</v>
      </c>
      <c r="AL6">
        <v>2.86</v>
      </c>
      <c r="AM6">
        <v>2.93</v>
      </c>
      <c r="AN6">
        <v>3.04</v>
      </c>
      <c r="AO6">
        <v>3.12</v>
      </c>
      <c r="AP6">
        <v>3.33</v>
      </c>
      <c r="AQ6">
        <v>3.47</v>
      </c>
      <c r="AR6">
        <v>3.69</v>
      </c>
      <c r="AS6">
        <v>3.97</v>
      </c>
      <c r="AT6">
        <v>4.1500000000000004</v>
      </c>
      <c r="AU6">
        <v>4.5</v>
      </c>
    </row>
    <row r="7" spans="1:47">
      <c r="A7" s="6" t="s">
        <v>25</v>
      </c>
      <c r="B7" s="7">
        <v>1.2</v>
      </c>
      <c r="C7" s="8">
        <v>1.3</v>
      </c>
      <c r="D7" s="7">
        <v>1.4</v>
      </c>
      <c r="E7" s="8">
        <v>1.5</v>
      </c>
      <c r="F7" s="7">
        <v>1.6</v>
      </c>
      <c r="G7" s="8">
        <v>1.8</v>
      </c>
      <c r="H7" s="7">
        <v>1.8</v>
      </c>
      <c r="I7" s="8">
        <v>2</v>
      </c>
      <c r="J7" s="7">
        <v>2.2999999999999998</v>
      </c>
      <c r="K7" s="8">
        <v>2.6</v>
      </c>
      <c r="L7" s="7">
        <v>2.7</v>
      </c>
      <c r="M7" s="8">
        <v>2.8</v>
      </c>
      <c r="N7" s="7">
        <v>2.9</v>
      </c>
      <c r="O7" s="8">
        <v>3</v>
      </c>
      <c r="P7" s="7">
        <v>3</v>
      </c>
      <c r="Q7" s="8">
        <v>3.3</v>
      </c>
      <c r="R7" s="7">
        <v>3.4</v>
      </c>
      <c r="S7" s="8">
        <v>3.6</v>
      </c>
      <c r="T7" s="7">
        <v>3.9</v>
      </c>
      <c r="U7" s="8">
        <v>4.0999999999999996</v>
      </c>
      <c r="V7" s="9">
        <v>4.5</v>
      </c>
      <c r="Z7">
        <v>2.33</v>
      </c>
      <c r="AA7">
        <v>1.24</v>
      </c>
      <c r="AB7">
        <v>1.38</v>
      </c>
      <c r="AC7">
        <v>1.55</v>
      </c>
      <c r="AD7">
        <v>1.68</v>
      </c>
      <c r="AE7">
        <v>1.77</v>
      </c>
      <c r="AF7">
        <v>1.92</v>
      </c>
      <c r="AG7">
        <v>1.99</v>
      </c>
      <c r="AH7">
        <v>2.17</v>
      </c>
      <c r="AI7">
        <v>2.36</v>
      </c>
      <c r="AJ7">
        <v>2.66</v>
      </c>
      <c r="AK7">
        <v>2.72</v>
      </c>
      <c r="AL7">
        <v>2.87</v>
      </c>
      <c r="AM7">
        <v>2.93</v>
      </c>
      <c r="AN7">
        <v>3.04</v>
      </c>
      <c r="AO7">
        <v>3.13</v>
      </c>
      <c r="AP7">
        <v>3.34</v>
      </c>
      <c r="AQ7">
        <v>3.48</v>
      </c>
      <c r="AR7">
        <v>3.7</v>
      </c>
      <c r="AS7">
        <v>3.98</v>
      </c>
      <c r="AT7">
        <v>4.16</v>
      </c>
      <c r="AU7">
        <v>4.5</v>
      </c>
    </row>
    <row r="8" spans="1:47">
      <c r="A8" s="6" t="s">
        <v>22</v>
      </c>
      <c r="B8" s="7">
        <v>1.2</v>
      </c>
      <c r="C8" s="8">
        <v>1.3</v>
      </c>
      <c r="D8" s="7">
        <v>1.5</v>
      </c>
      <c r="E8" s="8">
        <v>1.6</v>
      </c>
      <c r="F8" s="7">
        <v>1.7</v>
      </c>
      <c r="G8" s="8">
        <v>1.8</v>
      </c>
      <c r="H8" s="7">
        <v>1.9</v>
      </c>
      <c r="I8" s="8">
        <v>2.1</v>
      </c>
      <c r="J8" s="7">
        <v>2.2999999999999998</v>
      </c>
      <c r="K8" s="8">
        <v>2.6</v>
      </c>
      <c r="L8" s="7">
        <v>2.7</v>
      </c>
      <c r="M8" s="8">
        <v>2.8</v>
      </c>
      <c r="N8" s="7">
        <v>2.9</v>
      </c>
      <c r="O8" s="8">
        <v>3</v>
      </c>
      <c r="P8" s="7">
        <v>3.1</v>
      </c>
      <c r="Q8" s="8">
        <v>3.3</v>
      </c>
      <c r="R8" s="7">
        <v>3.4</v>
      </c>
      <c r="S8" s="8">
        <v>3.6</v>
      </c>
      <c r="T8" s="7">
        <v>3.9</v>
      </c>
      <c r="U8" s="8">
        <v>4.0999999999999996</v>
      </c>
      <c r="V8" s="9">
        <v>4.5</v>
      </c>
      <c r="Z8">
        <v>2.42</v>
      </c>
      <c r="AA8">
        <v>1.25</v>
      </c>
      <c r="AB8">
        <v>1.39</v>
      </c>
      <c r="AC8">
        <v>1.56</v>
      </c>
      <c r="AD8">
        <v>1.69</v>
      </c>
      <c r="AE8">
        <v>1.78</v>
      </c>
      <c r="AF8">
        <v>1.93</v>
      </c>
      <c r="AG8">
        <v>2.0099999999999998</v>
      </c>
      <c r="AH8">
        <v>2.19</v>
      </c>
      <c r="AI8">
        <v>2.37</v>
      </c>
      <c r="AJ8">
        <v>2.66</v>
      </c>
      <c r="AK8">
        <v>2.73</v>
      </c>
      <c r="AL8">
        <v>2.87</v>
      </c>
      <c r="AM8">
        <v>2.94</v>
      </c>
      <c r="AN8">
        <v>3.05</v>
      </c>
      <c r="AO8">
        <v>3.14</v>
      </c>
      <c r="AP8">
        <v>3.35</v>
      </c>
      <c r="AQ8">
        <v>3.49</v>
      </c>
      <c r="AR8">
        <v>3.71</v>
      </c>
      <c r="AS8">
        <v>3.99</v>
      </c>
      <c r="AT8">
        <v>4.17</v>
      </c>
      <c r="AU8">
        <v>4.5</v>
      </c>
    </row>
    <row r="9" spans="1:47">
      <c r="A9" s="6" t="s">
        <v>23</v>
      </c>
      <c r="B9" s="7">
        <v>1.2</v>
      </c>
      <c r="C9" s="8">
        <v>1.4</v>
      </c>
      <c r="D9" s="7">
        <v>1.5</v>
      </c>
      <c r="E9" s="8">
        <v>1.6</v>
      </c>
      <c r="F9" s="7">
        <v>1.7</v>
      </c>
      <c r="G9" s="8">
        <v>1.9</v>
      </c>
      <c r="H9" s="7">
        <v>2</v>
      </c>
      <c r="I9" s="8">
        <v>2.1</v>
      </c>
      <c r="J9" s="7">
        <v>2.2999999999999998</v>
      </c>
      <c r="K9" s="8">
        <v>2.6</v>
      </c>
      <c r="L9" s="7">
        <v>2.7</v>
      </c>
      <c r="M9" s="8">
        <v>2.9</v>
      </c>
      <c r="N9" s="7">
        <v>2.9</v>
      </c>
      <c r="O9" s="8">
        <v>3</v>
      </c>
      <c r="P9" s="7">
        <v>3.1</v>
      </c>
      <c r="Q9" s="8">
        <v>3.3</v>
      </c>
      <c r="R9" s="7">
        <v>3.5</v>
      </c>
      <c r="S9" s="8">
        <v>3.7</v>
      </c>
      <c r="T9" s="7">
        <v>4</v>
      </c>
      <c r="U9" s="8">
        <v>4.0999999999999996</v>
      </c>
      <c r="V9" s="9">
        <v>4.5</v>
      </c>
      <c r="Z9">
        <v>2.5</v>
      </c>
      <c r="AA9">
        <v>1.25</v>
      </c>
      <c r="AB9">
        <v>1.39</v>
      </c>
      <c r="AC9">
        <v>1.57</v>
      </c>
      <c r="AD9">
        <v>1.71</v>
      </c>
      <c r="AE9">
        <v>1.8</v>
      </c>
      <c r="AF9">
        <v>1.95</v>
      </c>
      <c r="AG9">
        <v>2.0299999999999998</v>
      </c>
      <c r="AH9">
        <v>2.2000000000000002</v>
      </c>
      <c r="AI9">
        <v>2.38</v>
      </c>
      <c r="AJ9">
        <v>2.66</v>
      </c>
      <c r="AK9">
        <v>2.73</v>
      </c>
      <c r="AL9">
        <v>2.88</v>
      </c>
      <c r="AM9">
        <v>2.95</v>
      </c>
      <c r="AN9">
        <v>3.06</v>
      </c>
      <c r="AO9">
        <v>3.14</v>
      </c>
      <c r="AP9">
        <v>3.36</v>
      </c>
      <c r="AQ9">
        <v>3.5</v>
      </c>
      <c r="AR9">
        <v>3.71</v>
      </c>
      <c r="AS9">
        <v>3.99</v>
      </c>
      <c r="AT9">
        <v>4.18</v>
      </c>
      <c r="AU9">
        <v>4.5</v>
      </c>
    </row>
    <row r="10" spans="1:47" ht="17" thickBot="1">
      <c r="A10" s="10" t="s">
        <v>24</v>
      </c>
      <c r="B10" s="11">
        <v>1.2</v>
      </c>
      <c r="C10" s="12">
        <v>1.4</v>
      </c>
      <c r="D10" s="11">
        <v>1.6</v>
      </c>
      <c r="E10" s="12">
        <v>1.7</v>
      </c>
      <c r="F10" s="11">
        <v>1.8</v>
      </c>
      <c r="G10" s="12">
        <v>1.9</v>
      </c>
      <c r="H10" s="11">
        <v>2</v>
      </c>
      <c r="I10" s="12">
        <v>2.2000000000000002</v>
      </c>
      <c r="J10" s="11">
        <v>2.4</v>
      </c>
      <c r="K10" s="12">
        <v>2.7</v>
      </c>
      <c r="L10" s="11">
        <v>2.7</v>
      </c>
      <c r="M10" s="12">
        <v>2.9</v>
      </c>
      <c r="N10" s="11">
        <v>2.9</v>
      </c>
      <c r="O10" s="12">
        <v>3.1</v>
      </c>
      <c r="P10" s="11">
        <v>3.1</v>
      </c>
      <c r="Q10" s="12">
        <v>3.4</v>
      </c>
      <c r="R10" s="11">
        <v>3.5</v>
      </c>
      <c r="S10" s="12">
        <v>3.7</v>
      </c>
      <c r="T10" s="11">
        <v>4</v>
      </c>
      <c r="U10" s="12">
        <v>4.2</v>
      </c>
      <c r="V10" s="13">
        <v>4.5</v>
      </c>
      <c r="Z10">
        <v>2.58</v>
      </c>
      <c r="AA10">
        <v>1.26</v>
      </c>
      <c r="AB10">
        <v>1.4</v>
      </c>
      <c r="AC10">
        <v>1.58</v>
      </c>
      <c r="AD10">
        <v>1.72</v>
      </c>
      <c r="AE10">
        <v>1.81</v>
      </c>
      <c r="AF10">
        <v>1.96</v>
      </c>
      <c r="AG10">
        <v>2.04</v>
      </c>
      <c r="AH10">
        <v>2.2200000000000002</v>
      </c>
      <c r="AI10">
        <v>2.39</v>
      </c>
      <c r="AJ10">
        <v>2.67</v>
      </c>
      <c r="AK10">
        <v>2.73</v>
      </c>
      <c r="AL10">
        <v>2.89</v>
      </c>
      <c r="AM10">
        <v>2.96</v>
      </c>
      <c r="AN10">
        <v>3.07</v>
      </c>
      <c r="AO10">
        <v>3.15</v>
      </c>
      <c r="AP10">
        <v>3.36</v>
      </c>
      <c r="AQ10">
        <v>3.51</v>
      </c>
      <c r="AR10">
        <v>3.72</v>
      </c>
      <c r="AS10">
        <v>4</v>
      </c>
      <c r="AT10">
        <v>4.1900000000000004</v>
      </c>
      <c r="AU10">
        <v>4.5</v>
      </c>
    </row>
    <row r="11" spans="1:47">
      <c r="A11" s="6" t="s">
        <v>26</v>
      </c>
      <c r="B11" s="7">
        <v>1.3</v>
      </c>
      <c r="C11" s="8">
        <v>1.4</v>
      </c>
      <c r="D11" s="7">
        <v>1.6</v>
      </c>
      <c r="E11" s="8">
        <v>1.7</v>
      </c>
      <c r="F11" s="7">
        <v>1.8</v>
      </c>
      <c r="G11" s="8">
        <v>2</v>
      </c>
      <c r="H11" s="7">
        <v>2.1</v>
      </c>
      <c r="I11" s="8">
        <v>2.2000000000000002</v>
      </c>
      <c r="J11" s="7">
        <v>2.4</v>
      </c>
      <c r="K11" s="8">
        <v>2.7</v>
      </c>
      <c r="L11" s="7">
        <v>2.7</v>
      </c>
      <c r="M11" s="8">
        <v>2.9</v>
      </c>
      <c r="N11" s="7">
        <v>3</v>
      </c>
      <c r="O11" s="8">
        <v>3.1</v>
      </c>
      <c r="P11" s="7">
        <v>3.2</v>
      </c>
      <c r="Q11" s="8">
        <v>3.4</v>
      </c>
      <c r="R11" s="7">
        <v>3.5</v>
      </c>
      <c r="S11" s="8">
        <v>3.7</v>
      </c>
      <c r="T11" s="7">
        <v>4</v>
      </c>
      <c r="U11" s="8">
        <v>4.2</v>
      </c>
      <c r="V11" s="9">
        <v>4.5</v>
      </c>
      <c r="Z11">
        <v>2.67</v>
      </c>
      <c r="AA11">
        <v>1.27</v>
      </c>
      <c r="AB11">
        <v>1.41</v>
      </c>
      <c r="AC11">
        <v>1.59</v>
      </c>
      <c r="AD11">
        <v>1.74</v>
      </c>
      <c r="AE11">
        <v>1.82</v>
      </c>
      <c r="AF11">
        <v>1.98</v>
      </c>
      <c r="AG11">
        <v>2.06</v>
      </c>
      <c r="AH11">
        <v>2.23</v>
      </c>
      <c r="AI11">
        <v>2.4</v>
      </c>
      <c r="AJ11">
        <v>2.67</v>
      </c>
      <c r="AK11">
        <v>2.74</v>
      </c>
      <c r="AL11">
        <v>2.89</v>
      </c>
      <c r="AM11">
        <v>2.96</v>
      </c>
      <c r="AN11">
        <v>3.08</v>
      </c>
      <c r="AO11">
        <v>3.16</v>
      </c>
      <c r="AP11">
        <v>3.37</v>
      </c>
      <c r="AQ11">
        <v>3.51</v>
      </c>
      <c r="AR11">
        <v>3.73</v>
      </c>
      <c r="AS11">
        <v>4.01</v>
      </c>
      <c r="AT11">
        <v>4.2</v>
      </c>
      <c r="AU11">
        <v>4.5</v>
      </c>
    </row>
    <row r="12" spans="1:47">
      <c r="A12" s="6" t="s">
        <v>22</v>
      </c>
      <c r="B12" s="7">
        <v>1.3</v>
      </c>
      <c r="C12" s="8">
        <v>1.4</v>
      </c>
      <c r="D12" s="7">
        <v>1.6</v>
      </c>
      <c r="E12" s="8">
        <v>1.8</v>
      </c>
      <c r="F12" s="7">
        <v>1.9</v>
      </c>
      <c r="G12" s="8">
        <v>2</v>
      </c>
      <c r="H12" s="7">
        <v>2.1</v>
      </c>
      <c r="I12" s="8">
        <v>2.2999999999999998</v>
      </c>
      <c r="J12" s="7">
        <v>2.4</v>
      </c>
      <c r="K12" s="8">
        <v>2.7</v>
      </c>
      <c r="L12" s="7">
        <v>2.7</v>
      </c>
      <c r="M12" s="8">
        <v>2.9</v>
      </c>
      <c r="N12" s="7">
        <v>3</v>
      </c>
      <c r="O12" s="8">
        <v>3.1</v>
      </c>
      <c r="P12" s="7">
        <v>3.2</v>
      </c>
      <c r="Q12" s="8">
        <v>3.4</v>
      </c>
      <c r="R12" s="7">
        <v>3.5</v>
      </c>
      <c r="S12" s="8">
        <v>3.8</v>
      </c>
      <c r="T12" s="7">
        <v>4</v>
      </c>
      <c r="U12" s="8">
        <v>4.2</v>
      </c>
      <c r="V12" s="9">
        <v>4.5</v>
      </c>
      <c r="Z12">
        <v>2.75</v>
      </c>
      <c r="AA12">
        <v>1.27</v>
      </c>
      <c r="AB12">
        <v>1.41</v>
      </c>
      <c r="AC12">
        <v>1.6</v>
      </c>
      <c r="AD12">
        <v>1.75</v>
      </c>
      <c r="AE12">
        <v>1.84</v>
      </c>
      <c r="AF12">
        <v>1.99</v>
      </c>
      <c r="AG12">
        <v>2.08</v>
      </c>
      <c r="AH12">
        <v>2.2400000000000002</v>
      </c>
      <c r="AI12">
        <v>2.41</v>
      </c>
      <c r="AJ12">
        <v>2.68</v>
      </c>
      <c r="AK12">
        <v>2.74</v>
      </c>
      <c r="AL12">
        <v>2.9</v>
      </c>
      <c r="AM12">
        <v>2.97</v>
      </c>
      <c r="AN12">
        <v>3.09</v>
      </c>
      <c r="AO12">
        <v>3.17</v>
      </c>
      <c r="AP12">
        <v>3.38</v>
      </c>
      <c r="AQ12">
        <v>3.52</v>
      </c>
      <c r="AR12">
        <v>3.74</v>
      </c>
      <c r="AS12">
        <v>4.0199999999999996</v>
      </c>
      <c r="AT12">
        <v>4.21</v>
      </c>
      <c r="AU12">
        <v>4.5</v>
      </c>
    </row>
    <row r="13" spans="1:47">
      <c r="A13" s="6" t="s">
        <v>23</v>
      </c>
      <c r="B13" s="7">
        <v>1.3</v>
      </c>
      <c r="C13" s="8">
        <v>1.5</v>
      </c>
      <c r="D13" s="7">
        <v>1.7</v>
      </c>
      <c r="E13" s="8">
        <v>1.8</v>
      </c>
      <c r="F13" s="7">
        <v>1.9</v>
      </c>
      <c r="G13" s="8">
        <v>2.1</v>
      </c>
      <c r="H13" s="7">
        <v>2.2000000000000002</v>
      </c>
      <c r="I13" s="8">
        <v>2.2999999999999998</v>
      </c>
      <c r="J13" s="7">
        <v>2.5</v>
      </c>
      <c r="K13" s="8">
        <v>2.7</v>
      </c>
      <c r="L13" s="7">
        <v>2.8</v>
      </c>
      <c r="M13" s="8">
        <v>2.9</v>
      </c>
      <c r="N13" s="7">
        <v>3</v>
      </c>
      <c r="O13" s="8">
        <v>3.1</v>
      </c>
      <c r="P13" s="7">
        <v>3.2</v>
      </c>
      <c r="Q13" s="8">
        <v>3.4</v>
      </c>
      <c r="R13" s="7">
        <v>3.6</v>
      </c>
      <c r="S13" s="8">
        <v>3.8</v>
      </c>
      <c r="T13" s="7">
        <v>4.0999999999999996</v>
      </c>
      <c r="U13" s="8">
        <v>4.3</v>
      </c>
      <c r="V13" s="9">
        <v>4.5</v>
      </c>
      <c r="Z13">
        <v>2.83</v>
      </c>
      <c r="AA13">
        <v>1.28</v>
      </c>
      <c r="AB13">
        <v>1.42</v>
      </c>
      <c r="AC13">
        <v>1.61</v>
      </c>
      <c r="AD13">
        <v>1.76</v>
      </c>
      <c r="AE13">
        <v>1.85</v>
      </c>
      <c r="AF13">
        <v>2</v>
      </c>
      <c r="AG13">
        <v>2.09</v>
      </c>
      <c r="AH13">
        <v>2.25</v>
      </c>
      <c r="AI13">
        <v>2.42</v>
      </c>
      <c r="AJ13">
        <v>2.68</v>
      </c>
      <c r="AK13">
        <v>2.74</v>
      </c>
      <c r="AL13">
        <v>2.9</v>
      </c>
      <c r="AM13">
        <v>2.98</v>
      </c>
      <c r="AN13">
        <v>3.09</v>
      </c>
      <c r="AO13">
        <v>3.17</v>
      </c>
      <c r="AP13">
        <v>3.38</v>
      </c>
      <c r="AQ13">
        <v>3.53</v>
      </c>
      <c r="AR13">
        <v>3.74</v>
      </c>
      <c r="AS13">
        <v>4.0199999999999996</v>
      </c>
      <c r="AT13">
        <v>4.21</v>
      </c>
      <c r="AU13">
        <v>4.5</v>
      </c>
    </row>
    <row r="14" spans="1:47" ht="17" thickBot="1">
      <c r="A14" s="10" t="s">
        <v>24</v>
      </c>
      <c r="B14" s="11">
        <v>1.3</v>
      </c>
      <c r="C14" s="12">
        <v>1.5</v>
      </c>
      <c r="D14" s="11">
        <v>1.7</v>
      </c>
      <c r="E14" s="12">
        <v>1.9</v>
      </c>
      <c r="F14" s="11">
        <v>1.9</v>
      </c>
      <c r="G14" s="12">
        <v>2.1</v>
      </c>
      <c r="H14" s="11">
        <v>2.2000000000000002</v>
      </c>
      <c r="I14" s="12">
        <v>2.4</v>
      </c>
      <c r="J14" s="11">
        <v>2.5</v>
      </c>
      <c r="K14" s="12">
        <v>2.7</v>
      </c>
      <c r="L14" s="11">
        <v>2.8</v>
      </c>
      <c r="M14" s="12">
        <v>2.9</v>
      </c>
      <c r="N14" s="11">
        <v>3</v>
      </c>
      <c r="O14" s="12">
        <v>3.2</v>
      </c>
      <c r="P14" s="11">
        <v>3.2</v>
      </c>
      <c r="Q14" s="12">
        <v>3.4</v>
      </c>
      <c r="R14" s="11">
        <v>3.6</v>
      </c>
      <c r="S14" s="12">
        <v>3.8</v>
      </c>
      <c r="T14" s="11">
        <v>4.0999999999999996</v>
      </c>
      <c r="U14" s="12">
        <v>4.3</v>
      </c>
      <c r="V14" s="13">
        <v>4.5</v>
      </c>
      <c r="Z14">
        <v>2.92</v>
      </c>
      <c r="AA14">
        <v>1.28</v>
      </c>
      <c r="AB14">
        <v>1.43</v>
      </c>
      <c r="AC14">
        <v>1.62</v>
      </c>
      <c r="AD14">
        <v>1.78</v>
      </c>
      <c r="AE14">
        <v>1.86</v>
      </c>
      <c r="AF14">
        <v>2.02</v>
      </c>
      <c r="AG14">
        <v>2.11</v>
      </c>
      <c r="AH14">
        <v>2.27</v>
      </c>
      <c r="AI14">
        <v>2.4300000000000002</v>
      </c>
      <c r="AJ14">
        <v>2.69</v>
      </c>
      <c r="AK14">
        <v>2.74</v>
      </c>
      <c r="AL14">
        <v>2.91</v>
      </c>
      <c r="AM14">
        <v>2.98</v>
      </c>
      <c r="AN14">
        <v>3.1</v>
      </c>
      <c r="AO14">
        <v>3.18</v>
      </c>
      <c r="AP14">
        <v>3.39</v>
      </c>
      <c r="AQ14">
        <v>3.53</v>
      </c>
      <c r="AR14">
        <v>3.75</v>
      </c>
      <c r="AS14">
        <v>4.03</v>
      </c>
      <c r="AT14">
        <v>4.22</v>
      </c>
      <c r="AU14">
        <v>4.5</v>
      </c>
    </row>
    <row r="15" spans="1:47">
      <c r="A15" s="6" t="s">
        <v>27</v>
      </c>
      <c r="B15" s="7">
        <v>1.3</v>
      </c>
      <c r="C15" s="8">
        <v>1.5</v>
      </c>
      <c r="D15" s="7">
        <v>1.7</v>
      </c>
      <c r="E15" s="8">
        <v>1.9</v>
      </c>
      <c r="F15" s="7">
        <v>2</v>
      </c>
      <c r="G15" s="8">
        <v>2.1</v>
      </c>
      <c r="H15" s="7">
        <v>2.2000000000000002</v>
      </c>
      <c r="I15" s="8">
        <v>2.4</v>
      </c>
      <c r="J15" s="7">
        <v>2.5</v>
      </c>
      <c r="K15" s="8">
        <v>2.7</v>
      </c>
      <c r="L15" s="7">
        <v>2.8</v>
      </c>
      <c r="M15" s="8">
        <v>3</v>
      </c>
      <c r="N15" s="7">
        <v>3</v>
      </c>
      <c r="O15" s="8">
        <v>3.2</v>
      </c>
      <c r="P15" s="7">
        <v>3.3</v>
      </c>
      <c r="Q15" s="8">
        <v>3.5</v>
      </c>
      <c r="R15" s="7">
        <v>3.6</v>
      </c>
      <c r="S15" s="8">
        <v>3.8</v>
      </c>
      <c r="T15" s="7">
        <v>4.0999999999999996</v>
      </c>
      <c r="U15" s="8">
        <v>4.3</v>
      </c>
      <c r="V15" s="9">
        <v>4.5</v>
      </c>
      <c r="Z15">
        <v>3</v>
      </c>
      <c r="AA15">
        <v>1.29</v>
      </c>
      <c r="AB15">
        <v>1.43</v>
      </c>
      <c r="AC15">
        <v>1.63</v>
      </c>
      <c r="AD15">
        <v>1.79</v>
      </c>
      <c r="AE15">
        <v>1.87</v>
      </c>
      <c r="AF15">
        <v>2.0299999999999998</v>
      </c>
      <c r="AG15">
        <v>2.12</v>
      </c>
      <c r="AH15">
        <v>2.2799999999999998</v>
      </c>
      <c r="AI15">
        <v>2.44</v>
      </c>
      <c r="AJ15">
        <v>2.69</v>
      </c>
      <c r="AK15">
        <v>2.75</v>
      </c>
      <c r="AL15">
        <v>2.91</v>
      </c>
      <c r="AM15">
        <v>2.99</v>
      </c>
      <c r="AN15">
        <v>3.11</v>
      </c>
      <c r="AO15">
        <v>3.19</v>
      </c>
      <c r="AP15">
        <v>3.4</v>
      </c>
      <c r="AQ15">
        <v>3.54</v>
      </c>
      <c r="AR15">
        <v>3.76</v>
      </c>
      <c r="AS15">
        <v>4.04</v>
      </c>
      <c r="AT15">
        <v>4.2300000000000004</v>
      </c>
      <c r="AU15">
        <v>4.5</v>
      </c>
    </row>
    <row r="16" spans="1:47">
      <c r="A16" s="6" t="s">
        <v>22</v>
      </c>
      <c r="B16" s="7">
        <v>1.3</v>
      </c>
      <c r="C16" s="8">
        <v>1.5</v>
      </c>
      <c r="D16" s="7">
        <v>1.7</v>
      </c>
      <c r="E16" s="8">
        <v>1.9</v>
      </c>
      <c r="F16" s="7">
        <v>2</v>
      </c>
      <c r="G16" s="8">
        <v>2.2000000000000002</v>
      </c>
      <c r="H16" s="7">
        <v>2.2999999999999998</v>
      </c>
      <c r="I16" s="8">
        <v>2.4</v>
      </c>
      <c r="J16" s="7">
        <v>2.5</v>
      </c>
      <c r="K16" s="8">
        <v>2.7</v>
      </c>
      <c r="L16" s="7">
        <v>2.8</v>
      </c>
      <c r="M16" s="8">
        <v>3</v>
      </c>
      <c r="N16" s="7">
        <v>3.1</v>
      </c>
      <c r="O16" s="8">
        <v>3.2</v>
      </c>
      <c r="P16" s="7">
        <v>3.3</v>
      </c>
      <c r="Q16" s="8">
        <v>3.5</v>
      </c>
      <c r="R16" s="7">
        <v>3.6</v>
      </c>
      <c r="S16" s="8">
        <v>3.8</v>
      </c>
      <c r="T16" s="7">
        <v>4.0999999999999996</v>
      </c>
      <c r="U16" s="8">
        <v>4.3</v>
      </c>
      <c r="V16" s="9">
        <v>4.5</v>
      </c>
      <c r="Z16">
        <v>3.08</v>
      </c>
      <c r="AA16">
        <v>1.29</v>
      </c>
      <c r="AB16">
        <v>1.44</v>
      </c>
      <c r="AC16">
        <v>1.64</v>
      </c>
      <c r="AD16">
        <v>1.8</v>
      </c>
      <c r="AE16">
        <v>1.89</v>
      </c>
      <c r="AF16">
        <v>2.04</v>
      </c>
      <c r="AG16">
        <v>2.13</v>
      </c>
      <c r="AH16">
        <v>2.29</v>
      </c>
      <c r="AI16">
        <v>2.4500000000000002</v>
      </c>
      <c r="AJ16">
        <v>2.69</v>
      </c>
      <c r="AK16">
        <v>2.75</v>
      </c>
      <c r="AL16">
        <v>2.92</v>
      </c>
      <c r="AM16">
        <v>3</v>
      </c>
      <c r="AN16">
        <v>3.12</v>
      </c>
      <c r="AO16">
        <v>3.2</v>
      </c>
      <c r="AP16">
        <v>3.4</v>
      </c>
      <c r="AQ16">
        <v>3.55</v>
      </c>
      <c r="AR16">
        <v>3.76</v>
      </c>
      <c r="AS16">
        <v>4.04</v>
      </c>
      <c r="AT16">
        <v>4.24</v>
      </c>
      <c r="AU16">
        <v>4.5</v>
      </c>
    </row>
    <row r="17" spans="1:47">
      <c r="A17" s="6" t="s">
        <v>23</v>
      </c>
      <c r="B17" s="7">
        <v>1.4</v>
      </c>
      <c r="C17" s="8">
        <v>1.5</v>
      </c>
      <c r="D17" s="7">
        <v>1.7</v>
      </c>
      <c r="E17" s="8">
        <v>1.9</v>
      </c>
      <c r="F17" s="7">
        <v>2</v>
      </c>
      <c r="G17" s="8">
        <v>2.2000000000000002</v>
      </c>
      <c r="H17" s="7">
        <v>2.2999999999999998</v>
      </c>
      <c r="I17" s="8">
        <v>2.4</v>
      </c>
      <c r="J17" s="7">
        <v>2.6</v>
      </c>
      <c r="K17" s="8">
        <v>2.7</v>
      </c>
      <c r="L17" s="7">
        <v>2.8</v>
      </c>
      <c r="M17" s="8">
        <v>3</v>
      </c>
      <c r="N17" s="7">
        <v>3.1</v>
      </c>
      <c r="O17" s="8">
        <v>3.2</v>
      </c>
      <c r="P17" s="7">
        <v>3.3</v>
      </c>
      <c r="Q17" s="8">
        <v>3.5</v>
      </c>
      <c r="R17" s="7">
        <v>3.6</v>
      </c>
      <c r="S17" s="8">
        <v>3.8</v>
      </c>
      <c r="T17" s="7">
        <v>4.0999999999999996</v>
      </c>
      <c r="U17" s="8">
        <v>4.3</v>
      </c>
      <c r="V17" s="9">
        <v>4.5</v>
      </c>
      <c r="Z17">
        <v>3.17</v>
      </c>
      <c r="AA17">
        <v>1.3</v>
      </c>
      <c r="AB17">
        <v>1.44</v>
      </c>
      <c r="AC17">
        <v>1.64</v>
      </c>
      <c r="AD17">
        <v>1.81</v>
      </c>
      <c r="AE17">
        <v>1.9</v>
      </c>
      <c r="AF17">
        <v>2.0499999999999998</v>
      </c>
      <c r="AG17">
        <v>2.15</v>
      </c>
      <c r="AH17">
        <v>2.2999999999999998</v>
      </c>
      <c r="AI17">
        <v>2.46</v>
      </c>
      <c r="AJ17">
        <v>2.7</v>
      </c>
      <c r="AK17">
        <v>2.75</v>
      </c>
      <c r="AL17">
        <v>2.92</v>
      </c>
      <c r="AM17">
        <v>3</v>
      </c>
      <c r="AN17">
        <v>3.12</v>
      </c>
      <c r="AO17">
        <v>3.2</v>
      </c>
      <c r="AP17">
        <v>3.41</v>
      </c>
      <c r="AQ17">
        <v>3.55</v>
      </c>
      <c r="AR17">
        <v>3.77</v>
      </c>
      <c r="AS17">
        <v>4.05</v>
      </c>
      <c r="AT17">
        <v>4.25</v>
      </c>
      <c r="AU17">
        <v>4.5</v>
      </c>
    </row>
    <row r="18" spans="1:47" ht="17" thickBot="1">
      <c r="A18" s="10" t="s">
        <v>24</v>
      </c>
      <c r="B18" s="11">
        <v>1.4</v>
      </c>
      <c r="C18" s="12">
        <v>1.5</v>
      </c>
      <c r="D18" s="11">
        <v>1.7</v>
      </c>
      <c r="E18" s="12">
        <v>2</v>
      </c>
      <c r="F18" s="11">
        <v>2.1</v>
      </c>
      <c r="G18" s="12">
        <v>2.2000000000000002</v>
      </c>
      <c r="H18" s="11">
        <v>2.2999999999999998</v>
      </c>
      <c r="I18" s="12">
        <v>2.5</v>
      </c>
      <c r="J18" s="11">
        <v>2.6</v>
      </c>
      <c r="K18" s="12">
        <v>2.7</v>
      </c>
      <c r="L18" s="11">
        <v>2.8</v>
      </c>
      <c r="M18" s="12">
        <v>3</v>
      </c>
      <c r="N18" s="11">
        <v>3.1</v>
      </c>
      <c r="O18" s="12">
        <v>3.2</v>
      </c>
      <c r="P18" s="11">
        <v>3.3</v>
      </c>
      <c r="Q18" s="12">
        <v>3.5</v>
      </c>
      <c r="R18" s="11">
        <v>3.6</v>
      </c>
      <c r="S18" s="12">
        <v>3.8</v>
      </c>
      <c r="T18" s="11">
        <v>4.0999999999999996</v>
      </c>
      <c r="U18" s="12">
        <v>4.3</v>
      </c>
      <c r="V18" s="13">
        <v>4.5</v>
      </c>
      <c r="Z18">
        <v>3.25</v>
      </c>
      <c r="AA18">
        <v>1.3</v>
      </c>
      <c r="AB18">
        <v>1.45</v>
      </c>
      <c r="AC18">
        <v>1.65</v>
      </c>
      <c r="AD18">
        <v>1.82</v>
      </c>
      <c r="AE18">
        <v>1.91</v>
      </c>
      <c r="AF18">
        <v>2.0699999999999998</v>
      </c>
      <c r="AG18">
        <v>2.16</v>
      </c>
      <c r="AH18">
        <v>2.31</v>
      </c>
      <c r="AI18">
        <v>2.4700000000000002</v>
      </c>
      <c r="AJ18">
        <v>2.7</v>
      </c>
      <c r="AK18">
        <v>2.75</v>
      </c>
      <c r="AL18">
        <v>2.93</v>
      </c>
      <c r="AM18">
        <v>3.01</v>
      </c>
      <c r="AN18">
        <v>3.13</v>
      </c>
      <c r="AO18">
        <v>3.21</v>
      </c>
      <c r="AP18">
        <v>3.42</v>
      </c>
      <c r="AQ18">
        <v>3.56</v>
      </c>
      <c r="AR18">
        <v>3.77</v>
      </c>
      <c r="AS18">
        <v>4.0599999999999996</v>
      </c>
      <c r="AT18">
        <v>4.25</v>
      </c>
      <c r="AU18">
        <v>4.5</v>
      </c>
    </row>
    <row r="19" spans="1:47">
      <c r="A19" s="6" t="s">
        <v>28</v>
      </c>
      <c r="B19" s="7">
        <v>1.4</v>
      </c>
      <c r="C19" s="8">
        <v>1.5</v>
      </c>
      <c r="D19" s="7">
        <v>1.8</v>
      </c>
      <c r="E19" s="8">
        <v>2</v>
      </c>
      <c r="F19" s="7">
        <v>2.1</v>
      </c>
      <c r="G19" s="8">
        <v>2.2000000000000002</v>
      </c>
      <c r="H19" s="7">
        <v>2.4</v>
      </c>
      <c r="I19" s="8">
        <v>2.5</v>
      </c>
      <c r="J19" s="7">
        <v>2.6</v>
      </c>
      <c r="K19" s="8">
        <v>2.8</v>
      </c>
      <c r="L19" s="7">
        <v>2.8</v>
      </c>
      <c r="M19" s="8">
        <v>3</v>
      </c>
      <c r="N19" s="7">
        <v>3.1</v>
      </c>
      <c r="O19" s="8">
        <v>3.2</v>
      </c>
      <c r="P19" s="7">
        <v>3.3</v>
      </c>
      <c r="Q19" s="8">
        <v>3.5</v>
      </c>
      <c r="R19" s="7">
        <v>3.6</v>
      </c>
      <c r="S19" s="8">
        <v>3.8</v>
      </c>
      <c r="T19" s="7">
        <v>4.0999999999999996</v>
      </c>
      <c r="U19" s="8">
        <v>4.3</v>
      </c>
      <c r="V19" s="9">
        <v>4.5</v>
      </c>
      <c r="Z19">
        <v>3.33</v>
      </c>
      <c r="AA19">
        <v>1.31</v>
      </c>
      <c r="AB19">
        <v>1.45</v>
      </c>
      <c r="AC19">
        <v>1.66</v>
      </c>
      <c r="AD19">
        <v>1.83</v>
      </c>
      <c r="AE19">
        <v>1.92</v>
      </c>
      <c r="AF19">
        <v>2.08</v>
      </c>
      <c r="AG19">
        <v>2.17</v>
      </c>
      <c r="AH19">
        <v>2.3199999999999998</v>
      </c>
      <c r="AI19">
        <v>2.4700000000000002</v>
      </c>
      <c r="AJ19">
        <v>2.71</v>
      </c>
      <c r="AK19">
        <v>2.75</v>
      </c>
      <c r="AL19">
        <v>2.93</v>
      </c>
      <c r="AM19">
        <v>3.01</v>
      </c>
      <c r="AN19">
        <v>3.14</v>
      </c>
      <c r="AO19">
        <v>3.22</v>
      </c>
      <c r="AP19">
        <v>3.42</v>
      </c>
      <c r="AQ19">
        <v>3.56</v>
      </c>
      <c r="AR19">
        <v>3.78</v>
      </c>
      <c r="AS19">
        <v>4.0599999999999996</v>
      </c>
      <c r="AT19">
        <v>4.26</v>
      </c>
      <c r="AU19">
        <v>4.5</v>
      </c>
    </row>
    <row r="20" spans="1:47">
      <c r="A20" s="6" t="s">
        <v>22</v>
      </c>
      <c r="B20" s="7">
        <v>1.4</v>
      </c>
      <c r="C20" s="8">
        <v>1.5</v>
      </c>
      <c r="D20" s="7">
        <v>1.8</v>
      </c>
      <c r="E20" s="8">
        <v>2</v>
      </c>
      <c r="F20" s="7">
        <v>2.1</v>
      </c>
      <c r="G20" s="8">
        <v>2.2999999999999998</v>
      </c>
      <c r="H20" s="7">
        <v>2.4</v>
      </c>
      <c r="I20" s="8">
        <v>2.5</v>
      </c>
      <c r="J20" s="7">
        <v>2.6</v>
      </c>
      <c r="K20" s="8">
        <v>2.8</v>
      </c>
      <c r="L20" s="7">
        <v>2.8</v>
      </c>
      <c r="M20" s="8">
        <v>3</v>
      </c>
      <c r="N20" s="7">
        <v>3.1</v>
      </c>
      <c r="O20" s="8">
        <v>3.2</v>
      </c>
      <c r="P20" s="7">
        <v>3.3</v>
      </c>
      <c r="Q20" s="8">
        <v>3.5</v>
      </c>
      <c r="R20" s="7">
        <v>3.6</v>
      </c>
      <c r="S20" s="8">
        <v>3.8</v>
      </c>
      <c r="T20" s="7">
        <v>4.0999999999999996</v>
      </c>
      <c r="U20" s="8">
        <v>4.3</v>
      </c>
      <c r="V20" s="9">
        <v>4.5</v>
      </c>
      <c r="Z20">
        <v>3.42</v>
      </c>
      <c r="AA20">
        <v>1.31</v>
      </c>
      <c r="AB20">
        <v>1.46</v>
      </c>
      <c r="AC20">
        <v>1.67</v>
      </c>
      <c r="AD20">
        <v>1.84</v>
      </c>
      <c r="AE20">
        <v>1.93</v>
      </c>
      <c r="AF20">
        <v>2.09</v>
      </c>
      <c r="AG20">
        <v>2.19</v>
      </c>
      <c r="AH20">
        <v>2.33</v>
      </c>
      <c r="AI20">
        <v>2.48</v>
      </c>
      <c r="AJ20">
        <v>2.71</v>
      </c>
      <c r="AK20">
        <v>2.76</v>
      </c>
      <c r="AL20">
        <v>2.94</v>
      </c>
      <c r="AM20">
        <v>3.02</v>
      </c>
      <c r="AN20">
        <v>3.14</v>
      </c>
      <c r="AO20">
        <v>3.22</v>
      </c>
      <c r="AP20">
        <v>3.43</v>
      </c>
      <c r="AQ20">
        <v>3.57</v>
      </c>
      <c r="AR20">
        <v>3.79</v>
      </c>
      <c r="AS20">
        <v>4.07</v>
      </c>
      <c r="AT20">
        <v>4.2699999999999996</v>
      </c>
      <c r="AU20">
        <v>4.5</v>
      </c>
    </row>
    <row r="21" spans="1:47">
      <c r="A21" s="6" t="s">
        <v>23</v>
      </c>
      <c r="B21" s="7">
        <v>1.4</v>
      </c>
      <c r="C21" s="8">
        <v>1.5</v>
      </c>
      <c r="D21" s="7">
        <v>1.8</v>
      </c>
      <c r="E21" s="8">
        <v>2</v>
      </c>
      <c r="F21" s="7">
        <v>2.1</v>
      </c>
      <c r="G21" s="8">
        <v>2.2999999999999998</v>
      </c>
      <c r="H21" s="7">
        <v>2.4</v>
      </c>
      <c r="I21" s="8">
        <v>2.5</v>
      </c>
      <c r="J21" s="7">
        <v>2.6</v>
      </c>
      <c r="K21" s="8">
        <v>2.8</v>
      </c>
      <c r="L21" s="7">
        <v>2.8</v>
      </c>
      <c r="M21" s="8">
        <v>3</v>
      </c>
      <c r="N21" s="7">
        <v>3.1</v>
      </c>
      <c r="O21" s="8">
        <v>3.3</v>
      </c>
      <c r="P21" s="7">
        <v>3.3</v>
      </c>
      <c r="Q21" s="8">
        <v>3.5</v>
      </c>
      <c r="R21" s="7">
        <v>3.6</v>
      </c>
      <c r="S21" s="8">
        <v>3.8</v>
      </c>
      <c r="T21" s="7">
        <v>4.0999999999999996</v>
      </c>
      <c r="U21" s="8">
        <v>4.3</v>
      </c>
      <c r="V21" s="9">
        <v>4.5</v>
      </c>
      <c r="Z21">
        <v>3.5</v>
      </c>
      <c r="AA21">
        <v>1.32</v>
      </c>
      <c r="AB21">
        <v>1.46</v>
      </c>
      <c r="AC21">
        <v>1.68</v>
      </c>
      <c r="AD21">
        <v>1.85</v>
      </c>
      <c r="AE21">
        <v>1.94</v>
      </c>
      <c r="AF21">
        <v>2.1</v>
      </c>
      <c r="AG21">
        <v>2.2000000000000002</v>
      </c>
      <c r="AH21">
        <v>2.34</v>
      </c>
      <c r="AI21">
        <v>2.4900000000000002</v>
      </c>
      <c r="AJ21">
        <v>2.71</v>
      </c>
      <c r="AK21">
        <v>2.76</v>
      </c>
      <c r="AL21">
        <v>2.94</v>
      </c>
      <c r="AM21">
        <v>3.02</v>
      </c>
      <c r="AN21">
        <v>3.15</v>
      </c>
      <c r="AO21">
        <v>3.23</v>
      </c>
      <c r="AP21">
        <v>3.43</v>
      </c>
      <c r="AQ21">
        <v>3.58</v>
      </c>
      <c r="AR21">
        <v>3.79</v>
      </c>
      <c r="AS21">
        <v>4.07</v>
      </c>
      <c r="AT21">
        <v>4.2699999999999996</v>
      </c>
      <c r="AU21">
        <v>4.5</v>
      </c>
    </row>
    <row r="22" spans="1:47" ht="17" thickBot="1">
      <c r="A22" s="10" t="s">
        <v>24</v>
      </c>
      <c r="B22" s="11">
        <v>1.3</v>
      </c>
      <c r="C22" s="12">
        <v>1.5</v>
      </c>
      <c r="D22" s="11">
        <v>1.8</v>
      </c>
      <c r="E22" s="12">
        <v>2</v>
      </c>
      <c r="F22" s="11">
        <v>2.1</v>
      </c>
      <c r="G22" s="12">
        <v>2.2999999999999998</v>
      </c>
      <c r="H22" s="11">
        <v>2.4</v>
      </c>
      <c r="I22" s="12">
        <v>2.5</v>
      </c>
      <c r="J22" s="11">
        <v>2.6</v>
      </c>
      <c r="K22" s="12">
        <v>2.8</v>
      </c>
      <c r="L22" s="11">
        <v>2.8</v>
      </c>
      <c r="M22" s="12">
        <v>3</v>
      </c>
      <c r="N22" s="11">
        <v>3.1</v>
      </c>
      <c r="O22" s="12">
        <v>3.3</v>
      </c>
      <c r="P22" s="11">
        <v>3.3</v>
      </c>
      <c r="Q22" s="12">
        <v>3.5</v>
      </c>
      <c r="R22" s="11">
        <v>3.6</v>
      </c>
      <c r="S22" s="12">
        <v>3.8</v>
      </c>
      <c r="T22" s="11">
        <v>4.0999999999999996</v>
      </c>
      <c r="U22" s="12">
        <v>4.3</v>
      </c>
      <c r="V22" s="13">
        <v>4.5</v>
      </c>
      <c r="Z22">
        <v>3.58</v>
      </c>
      <c r="AA22">
        <v>1.32</v>
      </c>
      <c r="AB22">
        <v>1.47</v>
      </c>
      <c r="AC22">
        <v>1.68</v>
      </c>
      <c r="AD22">
        <v>1.86</v>
      </c>
      <c r="AE22">
        <v>1.95</v>
      </c>
      <c r="AF22">
        <v>2.11</v>
      </c>
      <c r="AG22">
        <v>2.21</v>
      </c>
      <c r="AH22">
        <v>2.35</v>
      </c>
      <c r="AI22">
        <v>2.5</v>
      </c>
      <c r="AJ22">
        <v>2.72</v>
      </c>
      <c r="AK22">
        <v>2.76</v>
      </c>
      <c r="AL22">
        <v>2.95</v>
      </c>
      <c r="AM22">
        <v>3.03</v>
      </c>
      <c r="AN22">
        <v>3.16</v>
      </c>
      <c r="AO22">
        <v>3.23</v>
      </c>
      <c r="AP22">
        <v>3.44</v>
      </c>
      <c r="AQ22">
        <v>3.58</v>
      </c>
      <c r="AR22">
        <v>3.8</v>
      </c>
      <c r="AS22">
        <v>4.08</v>
      </c>
      <c r="AT22">
        <v>4.28</v>
      </c>
      <c r="AU22">
        <v>4.5</v>
      </c>
    </row>
    <row r="23" spans="1:47">
      <c r="A23" s="6" t="s">
        <v>29</v>
      </c>
      <c r="B23" s="7">
        <v>1.3</v>
      </c>
      <c r="C23" s="8">
        <v>1.5</v>
      </c>
      <c r="D23" s="7">
        <v>1.7</v>
      </c>
      <c r="E23" s="8">
        <v>2</v>
      </c>
      <c r="F23" s="7">
        <v>2.1</v>
      </c>
      <c r="G23" s="8">
        <v>2.2999999999999998</v>
      </c>
      <c r="H23" s="7">
        <v>2.4</v>
      </c>
      <c r="I23" s="8">
        <v>2.5</v>
      </c>
      <c r="J23" s="7">
        <v>2.6</v>
      </c>
      <c r="K23" s="8">
        <v>2.8</v>
      </c>
      <c r="L23" s="7">
        <v>2.8</v>
      </c>
      <c r="M23" s="8">
        <v>3</v>
      </c>
      <c r="N23" s="7">
        <v>3.1</v>
      </c>
      <c r="O23" s="8">
        <v>3.3</v>
      </c>
      <c r="P23" s="7">
        <v>3.3</v>
      </c>
      <c r="Q23" s="8">
        <v>3.5</v>
      </c>
      <c r="R23" s="7">
        <v>3.6</v>
      </c>
      <c r="S23" s="8">
        <v>3.8</v>
      </c>
      <c r="T23" s="7">
        <v>4.0999999999999996</v>
      </c>
      <c r="U23" s="8">
        <v>4.3</v>
      </c>
      <c r="V23" s="9">
        <v>4.5</v>
      </c>
      <c r="Z23">
        <v>3.67</v>
      </c>
      <c r="AA23">
        <v>1.33</v>
      </c>
      <c r="AB23">
        <v>1.47</v>
      </c>
      <c r="AC23">
        <v>1.69</v>
      </c>
      <c r="AD23">
        <v>1.87</v>
      </c>
      <c r="AE23">
        <v>1.96</v>
      </c>
      <c r="AF23">
        <v>2.12</v>
      </c>
      <c r="AG23">
        <v>2.2200000000000002</v>
      </c>
      <c r="AH23">
        <v>2.36</v>
      </c>
      <c r="AI23">
        <v>2.5099999999999998</v>
      </c>
      <c r="AJ23">
        <v>2.72</v>
      </c>
      <c r="AK23">
        <v>2.76</v>
      </c>
      <c r="AL23">
        <v>2.95</v>
      </c>
      <c r="AM23">
        <v>3.03</v>
      </c>
      <c r="AN23">
        <v>3.16</v>
      </c>
      <c r="AO23">
        <v>3.24</v>
      </c>
      <c r="AP23">
        <v>3.44</v>
      </c>
      <c r="AQ23">
        <v>3.59</v>
      </c>
      <c r="AR23">
        <v>3.8</v>
      </c>
      <c r="AS23">
        <v>4.08</v>
      </c>
      <c r="AT23">
        <v>4.28</v>
      </c>
      <c r="AU23">
        <v>4.5</v>
      </c>
    </row>
    <row r="24" spans="1:47">
      <c r="A24" s="6" t="s">
        <v>22</v>
      </c>
      <c r="B24" s="7">
        <v>1.3</v>
      </c>
      <c r="C24" s="8">
        <v>1.5</v>
      </c>
      <c r="D24" s="7">
        <v>1.7</v>
      </c>
      <c r="E24" s="8">
        <v>2</v>
      </c>
      <c r="F24" s="7">
        <v>2.1</v>
      </c>
      <c r="G24" s="8">
        <v>2.2999999999999998</v>
      </c>
      <c r="H24" s="7">
        <v>2.4</v>
      </c>
      <c r="I24" s="8">
        <v>2.5</v>
      </c>
      <c r="J24" s="7">
        <v>2.6</v>
      </c>
      <c r="K24" s="8">
        <v>2.7</v>
      </c>
      <c r="L24" s="7">
        <v>2.8</v>
      </c>
      <c r="M24" s="8">
        <v>3</v>
      </c>
      <c r="N24" s="7">
        <v>3.1</v>
      </c>
      <c r="O24" s="8">
        <v>3.3</v>
      </c>
      <c r="P24" s="7">
        <v>3.3</v>
      </c>
      <c r="Q24" s="8">
        <v>3.5</v>
      </c>
      <c r="R24" s="7">
        <v>3.6</v>
      </c>
      <c r="S24" s="8">
        <v>3.8</v>
      </c>
      <c r="T24" s="7">
        <v>4.0999999999999996</v>
      </c>
      <c r="U24" s="8">
        <v>4.3</v>
      </c>
      <c r="V24" s="9">
        <v>4.5</v>
      </c>
      <c r="Z24">
        <v>3.75</v>
      </c>
      <c r="AA24">
        <v>1.33</v>
      </c>
      <c r="AB24">
        <v>1.47</v>
      </c>
      <c r="AC24">
        <v>1.7</v>
      </c>
      <c r="AD24">
        <v>1.88</v>
      </c>
      <c r="AE24">
        <v>1.97</v>
      </c>
      <c r="AF24">
        <v>2.13</v>
      </c>
      <c r="AG24">
        <v>2.23</v>
      </c>
      <c r="AH24">
        <v>2.37</v>
      </c>
      <c r="AI24">
        <v>2.5099999999999998</v>
      </c>
      <c r="AJ24">
        <v>2.72</v>
      </c>
      <c r="AK24">
        <v>2.76</v>
      </c>
      <c r="AL24">
        <v>2.95</v>
      </c>
      <c r="AM24">
        <v>3.04</v>
      </c>
      <c r="AN24">
        <v>3.17</v>
      </c>
      <c r="AO24">
        <v>3.24</v>
      </c>
      <c r="AP24">
        <v>3.45</v>
      </c>
      <c r="AQ24">
        <v>3.59</v>
      </c>
      <c r="AR24">
        <v>3.81</v>
      </c>
      <c r="AS24">
        <v>4.09</v>
      </c>
      <c r="AT24">
        <v>4.29</v>
      </c>
      <c r="AU24">
        <v>4.5</v>
      </c>
    </row>
    <row r="25" spans="1:47">
      <c r="A25" s="6" t="s">
        <v>23</v>
      </c>
      <c r="B25" s="7">
        <v>1.3</v>
      </c>
      <c r="C25" s="8">
        <v>1.4</v>
      </c>
      <c r="D25" s="7">
        <v>1.7</v>
      </c>
      <c r="E25" s="8">
        <v>2</v>
      </c>
      <c r="F25" s="7">
        <v>2.1</v>
      </c>
      <c r="G25" s="8">
        <v>2.2999999999999998</v>
      </c>
      <c r="H25" s="7">
        <v>2.4</v>
      </c>
      <c r="I25" s="8">
        <v>2.5</v>
      </c>
      <c r="J25" s="7">
        <v>2.6</v>
      </c>
      <c r="K25" s="8">
        <v>2.7</v>
      </c>
      <c r="L25" s="7">
        <v>2.8</v>
      </c>
      <c r="M25" s="8">
        <v>3</v>
      </c>
      <c r="N25" s="7">
        <v>3.1</v>
      </c>
      <c r="O25" s="8">
        <v>3.3</v>
      </c>
      <c r="P25" s="7">
        <v>3.3</v>
      </c>
      <c r="Q25" s="8">
        <v>3.5</v>
      </c>
      <c r="R25" s="7">
        <v>3.6</v>
      </c>
      <c r="S25" s="8">
        <v>3.8</v>
      </c>
      <c r="T25" s="7">
        <v>4.0999999999999996</v>
      </c>
      <c r="U25" s="8">
        <v>4.3</v>
      </c>
      <c r="V25" s="9">
        <v>4.5</v>
      </c>
      <c r="Z25">
        <v>3.83</v>
      </c>
      <c r="AA25">
        <v>1.33</v>
      </c>
      <c r="AB25">
        <v>1.48</v>
      </c>
      <c r="AC25">
        <v>1.7</v>
      </c>
      <c r="AD25">
        <v>1.89</v>
      </c>
      <c r="AE25">
        <v>1.98</v>
      </c>
      <c r="AF25">
        <v>2.14</v>
      </c>
      <c r="AG25">
        <v>2.2400000000000002</v>
      </c>
      <c r="AH25">
        <v>2.38</v>
      </c>
      <c r="AI25">
        <v>2.52</v>
      </c>
      <c r="AJ25">
        <v>2.72</v>
      </c>
      <c r="AK25">
        <v>2.77</v>
      </c>
      <c r="AL25">
        <v>2.96</v>
      </c>
      <c r="AM25">
        <v>3.04</v>
      </c>
      <c r="AN25">
        <v>3.17</v>
      </c>
      <c r="AO25">
        <v>3.25</v>
      </c>
      <c r="AP25">
        <v>3.45</v>
      </c>
      <c r="AQ25">
        <v>3.59</v>
      </c>
      <c r="AR25">
        <v>3.81</v>
      </c>
      <c r="AS25">
        <v>4.09</v>
      </c>
      <c r="AT25">
        <v>4.29</v>
      </c>
      <c r="AU25">
        <v>4.5</v>
      </c>
    </row>
    <row r="26" spans="1:47" ht="17" thickBot="1">
      <c r="A26" s="10" t="s">
        <v>24</v>
      </c>
      <c r="B26" s="11">
        <v>1.3</v>
      </c>
      <c r="C26" s="12">
        <v>1.4</v>
      </c>
      <c r="D26" s="11">
        <v>1.7</v>
      </c>
      <c r="E26" s="12">
        <v>2</v>
      </c>
      <c r="F26" s="11">
        <v>2.1</v>
      </c>
      <c r="G26" s="12">
        <v>2.2999999999999998</v>
      </c>
      <c r="H26" s="11">
        <v>2.4</v>
      </c>
      <c r="I26" s="12">
        <v>2.5</v>
      </c>
      <c r="J26" s="11">
        <v>2.6</v>
      </c>
      <c r="K26" s="12">
        <v>2.7</v>
      </c>
      <c r="L26" s="11">
        <v>2.8</v>
      </c>
      <c r="M26" s="12">
        <v>3</v>
      </c>
      <c r="N26" s="11">
        <v>3.1</v>
      </c>
      <c r="O26" s="12">
        <v>3.3</v>
      </c>
      <c r="P26" s="11">
        <v>3.3</v>
      </c>
      <c r="Q26" s="12">
        <v>3.5</v>
      </c>
      <c r="R26" s="11">
        <v>3.6</v>
      </c>
      <c r="S26" s="12">
        <v>3.8</v>
      </c>
      <c r="T26" s="11">
        <v>4</v>
      </c>
      <c r="U26" s="12">
        <v>4.3</v>
      </c>
      <c r="V26" s="13">
        <v>4.5</v>
      </c>
      <c r="Z26">
        <v>3.92</v>
      </c>
      <c r="AA26">
        <v>1.34</v>
      </c>
      <c r="AB26">
        <v>1.48</v>
      </c>
      <c r="AC26">
        <v>1.71</v>
      </c>
      <c r="AD26">
        <v>1.9</v>
      </c>
      <c r="AE26">
        <v>1.99</v>
      </c>
      <c r="AF26">
        <v>2.15</v>
      </c>
      <c r="AG26">
        <v>2.25</v>
      </c>
      <c r="AH26">
        <v>2.39</v>
      </c>
      <c r="AI26">
        <v>2.5299999999999998</v>
      </c>
      <c r="AJ26">
        <v>2.73</v>
      </c>
      <c r="AK26">
        <v>2.77</v>
      </c>
      <c r="AL26">
        <v>2.96</v>
      </c>
      <c r="AM26">
        <v>3.05</v>
      </c>
      <c r="AN26">
        <v>3.18</v>
      </c>
      <c r="AO26">
        <v>3.25</v>
      </c>
      <c r="AP26">
        <v>3.46</v>
      </c>
      <c r="AQ26">
        <v>3.6</v>
      </c>
      <c r="AR26">
        <v>3.81</v>
      </c>
      <c r="AS26">
        <v>4.09</v>
      </c>
      <c r="AT26">
        <v>4.3</v>
      </c>
      <c r="AU26">
        <v>4.5</v>
      </c>
    </row>
    <row r="27" spans="1:47">
      <c r="A27" s="6" t="s">
        <v>30</v>
      </c>
      <c r="B27" s="7">
        <v>1.3</v>
      </c>
      <c r="C27" s="8">
        <v>1.4</v>
      </c>
      <c r="D27" s="7">
        <v>1.7</v>
      </c>
      <c r="E27" s="8">
        <v>2</v>
      </c>
      <c r="F27" s="7">
        <v>2.1</v>
      </c>
      <c r="G27" s="8">
        <v>2.2000000000000002</v>
      </c>
      <c r="H27" s="7">
        <v>2.4</v>
      </c>
      <c r="I27" s="8">
        <v>2.5</v>
      </c>
      <c r="J27" s="7">
        <v>2.6</v>
      </c>
      <c r="K27" s="8">
        <v>2.7</v>
      </c>
      <c r="L27" s="7">
        <v>2.8</v>
      </c>
      <c r="M27" s="8">
        <v>3</v>
      </c>
      <c r="N27" s="7">
        <v>3.1</v>
      </c>
      <c r="O27" s="8">
        <v>3.2</v>
      </c>
      <c r="P27" s="7">
        <v>3.3</v>
      </c>
      <c r="Q27" s="8">
        <v>3.5</v>
      </c>
      <c r="R27" s="7">
        <v>3.6</v>
      </c>
      <c r="S27" s="8">
        <v>3.8</v>
      </c>
      <c r="T27" s="7">
        <v>4</v>
      </c>
      <c r="U27" s="8">
        <v>4.3</v>
      </c>
      <c r="V27" s="9">
        <v>4.5</v>
      </c>
      <c r="Z27">
        <v>4</v>
      </c>
      <c r="AA27">
        <v>1.34</v>
      </c>
      <c r="AB27">
        <v>1.48</v>
      </c>
      <c r="AC27">
        <v>1.71</v>
      </c>
      <c r="AD27">
        <v>1.91</v>
      </c>
      <c r="AE27">
        <v>1.99</v>
      </c>
      <c r="AF27">
        <v>2.16</v>
      </c>
      <c r="AG27">
        <v>2.2599999999999998</v>
      </c>
      <c r="AH27">
        <v>2.4</v>
      </c>
      <c r="AI27">
        <v>2.5299999999999998</v>
      </c>
      <c r="AJ27">
        <v>2.73</v>
      </c>
      <c r="AK27">
        <v>2.77</v>
      </c>
      <c r="AL27">
        <v>2.96</v>
      </c>
      <c r="AM27">
        <v>3.05</v>
      </c>
      <c r="AN27">
        <v>3.18</v>
      </c>
      <c r="AO27">
        <v>3.26</v>
      </c>
      <c r="AP27">
        <v>3.46</v>
      </c>
      <c r="AQ27">
        <v>3.6</v>
      </c>
      <c r="AR27">
        <v>3.82</v>
      </c>
      <c r="AS27">
        <v>4.0999999999999996</v>
      </c>
      <c r="AT27">
        <v>4.3</v>
      </c>
      <c r="AU27">
        <v>4.5</v>
      </c>
    </row>
    <row r="28" spans="1:47">
      <c r="A28" s="6" t="s">
        <v>22</v>
      </c>
      <c r="B28" s="7">
        <v>1.3</v>
      </c>
      <c r="C28" s="8">
        <v>1.4</v>
      </c>
      <c r="D28" s="7">
        <v>1.6</v>
      </c>
      <c r="E28" s="8">
        <v>1.9</v>
      </c>
      <c r="F28" s="7">
        <v>2.1</v>
      </c>
      <c r="G28" s="8">
        <v>2.2000000000000002</v>
      </c>
      <c r="H28" s="7">
        <v>2.2999999999999998</v>
      </c>
      <c r="I28" s="8">
        <v>2.5</v>
      </c>
      <c r="J28" s="7">
        <v>2.6</v>
      </c>
      <c r="K28" s="8">
        <v>2.7</v>
      </c>
      <c r="L28" s="7">
        <v>2.8</v>
      </c>
      <c r="M28" s="8">
        <v>3</v>
      </c>
      <c r="N28" s="7">
        <v>3.1</v>
      </c>
      <c r="O28" s="8">
        <v>3.2</v>
      </c>
      <c r="P28" s="7">
        <v>3.3</v>
      </c>
      <c r="Q28" s="8">
        <v>3.5</v>
      </c>
      <c r="R28" s="7">
        <v>3.6</v>
      </c>
      <c r="S28" s="8">
        <v>3.8</v>
      </c>
      <c r="T28" s="7">
        <v>4</v>
      </c>
      <c r="U28" s="8">
        <v>4.2</v>
      </c>
      <c r="V28" s="9">
        <v>4.5</v>
      </c>
      <c r="Z28">
        <v>4.08</v>
      </c>
      <c r="AA28">
        <v>1.34</v>
      </c>
      <c r="AB28">
        <v>1.49</v>
      </c>
      <c r="AC28">
        <v>1.72</v>
      </c>
      <c r="AD28">
        <v>1.92</v>
      </c>
      <c r="AE28">
        <v>2</v>
      </c>
      <c r="AF28">
        <v>2.17</v>
      </c>
      <c r="AG28">
        <v>2.27</v>
      </c>
      <c r="AH28">
        <v>2.41</v>
      </c>
      <c r="AI28">
        <v>2.54</v>
      </c>
      <c r="AJ28">
        <v>2.73</v>
      </c>
      <c r="AK28">
        <v>2.77</v>
      </c>
      <c r="AL28">
        <v>2.97</v>
      </c>
      <c r="AM28">
        <v>3.06</v>
      </c>
      <c r="AN28">
        <v>3.19</v>
      </c>
      <c r="AO28">
        <v>3.26</v>
      </c>
      <c r="AP28">
        <v>3.46</v>
      </c>
      <c r="AQ28">
        <v>3.61</v>
      </c>
      <c r="AR28">
        <v>3.82</v>
      </c>
      <c r="AS28">
        <v>4.0999999999999996</v>
      </c>
      <c r="AT28">
        <v>4.3099999999999996</v>
      </c>
      <c r="AU28">
        <v>4.5</v>
      </c>
    </row>
    <row r="29" spans="1:47">
      <c r="A29" s="6" t="s">
        <v>23</v>
      </c>
      <c r="B29" s="7">
        <v>1.2</v>
      </c>
      <c r="C29" s="8">
        <v>1.3</v>
      </c>
      <c r="D29" s="7">
        <v>1.6</v>
      </c>
      <c r="E29" s="8">
        <v>1.9</v>
      </c>
      <c r="F29" s="7">
        <v>2</v>
      </c>
      <c r="G29" s="8">
        <v>2.2000000000000002</v>
      </c>
      <c r="H29" s="7">
        <v>2.2999999999999998</v>
      </c>
      <c r="I29" s="8">
        <v>2.5</v>
      </c>
      <c r="J29" s="7">
        <v>2.6</v>
      </c>
      <c r="K29" s="8">
        <v>2.7</v>
      </c>
      <c r="L29" s="7">
        <v>2.8</v>
      </c>
      <c r="M29" s="8">
        <v>3</v>
      </c>
      <c r="N29" s="7">
        <v>3.1</v>
      </c>
      <c r="O29" s="8">
        <v>3.2</v>
      </c>
      <c r="P29" s="7">
        <v>3.3</v>
      </c>
      <c r="Q29" s="8">
        <v>3.5</v>
      </c>
      <c r="R29" s="7">
        <v>3.6</v>
      </c>
      <c r="S29" s="8">
        <v>3.8</v>
      </c>
      <c r="T29" s="7">
        <v>4</v>
      </c>
      <c r="U29" s="8">
        <v>4.2</v>
      </c>
      <c r="V29" s="9">
        <v>4.5</v>
      </c>
      <c r="Z29">
        <v>4.17</v>
      </c>
      <c r="AA29">
        <v>1.34</v>
      </c>
      <c r="AB29">
        <v>1.49</v>
      </c>
      <c r="AC29">
        <v>1.72</v>
      </c>
      <c r="AD29">
        <v>1.92</v>
      </c>
      <c r="AE29">
        <v>2.0099999999999998</v>
      </c>
      <c r="AF29">
        <v>2.1800000000000002</v>
      </c>
      <c r="AG29">
        <v>2.2799999999999998</v>
      </c>
      <c r="AH29">
        <v>2.42</v>
      </c>
      <c r="AI29">
        <v>2.5499999999999998</v>
      </c>
      <c r="AJ29">
        <v>2.73</v>
      </c>
      <c r="AK29">
        <v>2.77</v>
      </c>
      <c r="AL29">
        <v>2.97</v>
      </c>
      <c r="AM29">
        <v>3.06</v>
      </c>
      <c r="AN29">
        <v>3.19</v>
      </c>
      <c r="AO29">
        <v>3.27</v>
      </c>
      <c r="AP29">
        <v>3.47</v>
      </c>
      <c r="AQ29">
        <v>3.61</v>
      </c>
      <c r="AR29">
        <v>3.82</v>
      </c>
      <c r="AS29">
        <v>4.0999999999999996</v>
      </c>
      <c r="AT29">
        <v>4.3099999999999996</v>
      </c>
      <c r="AU29">
        <v>4.5</v>
      </c>
    </row>
    <row r="30" spans="1:47" ht="17" thickBot="1">
      <c r="A30" s="10" t="s">
        <v>24</v>
      </c>
      <c r="B30" s="11">
        <v>1.2</v>
      </c>
      <c r="C30" s="12">
        <v>1.3</v>
      </c>
      <c r="D30" s="11">
        <v>1.6</v>
      </c>
      <c r="E30" s="12">
        <v>1.9</v>
      </c>
      <c r="F30" s="11">
        <v>2</v>
      </c>
      <c r="G30" s="12">
        <v>2.2000000000000002</v>
      </c>
      <c r="H30" s="11">
        <v>2.2999999999999998</v>
      </c>
      <c r="I30" s="12">
        <v>2.4</v>
      </c>
      <c r="J30" s="11">
        <v>2.6</v>
      </c>
      <c r="K30" s="12">
        <v>2.7</v>
      </c>
      <c r="L30" s="11">
        <v>2.7</v>
      </c>
      <c r="M30" s="12">
        <v>3</v>
      </c>
      <c r="N30" s="11">
        <v>3.1</v>
      </c>
      <c r="O30" s="12">
        <v>3.2</v>
      </c>
      <c r="P30" s="11">
        <v>3.3</v>
      </c>
      <c r="Q30" s="12">
        <v>3.4</v>
      </c>
      <c r="R30" s="11">
        <v>3.6</v>
      </c>
      <c r="S30" s="12">
        <v>3.7</v>
      </c>
      <c r="T30" s="11">
        <v>3.9</v>
      </c>
      <c r="U30" s="12">
        <v>4.2</v>
      </c>
      <c r="V30" s="13">
        <v>4.5</v>
      </c>
      <c r="Z30">
        <v>4.25</v>
      </c>
      <c r="AA30">
        <v>1.35</v>
      </c>
      <c r="AB30">
        <v>1.49</v>
      </c>
      <c r="AC30">
        <v>1.73</v>
      </c>
      <c r="AD30">
        <v>1.93</v>
      </c>
      <c r="AE30">
        <v>2.02</v>
      </c>
      <c r="AF30">
        <v>2.1800000000000002</v>
      </c>
      <c r="AG30">
        <v>2.29</v>
      </c>
      <c r="AH30">
        <v>2.42</v>
      </c>
      <c r="AI30">
        <v>2.5499999999999998</v>
      </c>
      <c r="AJ30">
        <v>2.74</v>
      </c>
      <c r="AK30">
        <v>2.77</v>
      </c>
      <c r="AL30">
        <v>2.97</v>
      </c>
      <c r="AM30">
        <v>3.07</v>
      </c>
      <c r="AN30">
        <v>3.2</v>
      </c>
      <c r="AO30">
        <v>3.27</v>
      </c>
      <c r="AP30">
        <v>3.47</v>
      </c>
      <c r="AQ30">
        <v>3.61</v>
      </c>
      <c r="AR30">
        <v>3.83</v>
      </c>
      <c r="AS30">
        <v>4.1100000000000003</v>
      </c>
      <c r="AT30">
        <v>4.32</v>
      </c>
      <c r="AU30">
        <v>4.5</v>
      </c>
    </row>
    <row r="31" spans="1:47">
      <c r="A31" s="6" t="s">
        <v>31</v>
      </c>
      <c r="B31" s="7">
        <v>1.2</v>
      </c>
      <c r="C31" s="8">
        <v>1.3</v>
      </c>
      <c r="D31" s="7">
        <v>1.5</v>
      </c>
      <c r="E31" s="8">
        <v>1.8</v>
      </c>
      <c r="F31" s="7">
        <v>2</v>
      </c>
      <c r="G31" s="8">
        <v>2.1</v>
      </c>
      <c r="H31" s="7">
        <v>2.2999999999999998</v>
      </c>
      <c r="I31" s="8">
        <v>2.4</v>
      </c>
      <c r="J31" s="7">
        <v>2.6</v>
      </c>
      <c r="K31" s="8">
        <v>2.7</v>
      </c>
      <c r="L31" s="7">
        <v>2.7</v>
      </c>
      <c r="M31" s="8">
        <v>2.9</v>
      </c>
      <c r="N31" s="7">
        <v>3.1</v>
      </c>
      <c r="O31" s="8">
        <v>3.2</v>
      </c>
      <c r="P31" s="7">
        <v>3.3</v>
      </c>
      <c r="Q31" s="8">
        <v>3.4</v>
      </c>
      <c r="R31" s="7">
        <v>3.5</v>
      </c>
      <c r="S31" s="8">
        <v>3.7</v>
      </c>
      <c r="T31" s="7">
        <v>3.9</v>
      </c>
      <c r="U31" s="8">
        <v>4.2</v>
      </c>
      <c r="V31" s="9">
        <v>4.5</v>
      </c>
      <c r="Z31">
        <v>4.33</v>
      </c>
      <c r="AA31">
        <v>1.35</v>
      </c>
      <c r="AB31">
        <v>1.49</v>
      </c>
      <c r="AC31">
        <v>1.73</v>
      </c>
      <c r="AD31">
        <v>1.94</v>
      </c>
      <c r="AE31">
        <v>2.02</v>
      </c>
      <c r="AF31">
        <v>2.19</v>
      </c>
      <c r="AG31">
        <v>2.2999999999999998</v>
      </c>
      <c r="AH31">
        <v>2.4300000000000002</v>
      </c>
      <c r="AI31">
        <v>2.56</v>
      </c>
      <c r="AJ31">
        <v>2.74</v>
      </c>
      <c r="AK31">
        <v>2.77</v>
      </c>
      <c r="AL31">
        <v>2.98</v>
      </c>
      <c r="AM31">
        <v>3.07</v>
      </c>
      <c r="AN31">
        <v>3.2</v>
      </c>
      <c r="AO31">
        <v>3.28</v>
      </c>
      <c r="AP31">
        <v>3.48</v>
      </c>
      <c r="AQ31">
        <v>3.62</v>
      </c>
      <c r="AR31">
        <v>3.83</v>
      </c>
      <c r="AS31">
        <v>4.1100000000000003</v>
      </c>
      <c r="AT31">
        <v>4.32</v>
      </c>
      <c r="AU31">
        <v>4.5</v>
      </c>
    </row>
    <row r="32" spans="1:47">
      <c r="A32" s="6" t="s">
        <v>22</v>
      </c>
      <c r="B32" s="7">
        <v>1.1000000000000001</v>
      </c>
      <c r="C32" s="8">
        <v>1.2</v>
      </c>
      <c r="D32" s="7">
        <v>1.5</v>
      </c>
      <c r="E32" s="8">
        <v>1.8</v>
      </c>
      <c r="F32" s="7">
        <v>2</v>
      </c>
      <c r="G32" s="8">
        <v>2.1</v>
      </c>
      <c r="H32" s="7">
        <v>2.2000000000000002</v>
      </c>
      <c r="I32" s="8">
        <v>2.4</v>
      </c>
      <c r="J32" s="7">
        <v>2.6</v>
      </c>
      <c r="K32" s="8">
        <v>2.7</v>
      </c>
      <c r="L32" s="7">
        <v>2.7</v>
      </c>
      <c r="M32" s="8">
        <v>2.9</v>
      </c>
      <c r="N32" s="7">
        <v>3</v>
      </c>
      <c r="O32" s="8">
        <v>3.2</v>
      </c>
      <c r="P32" s="7">
        <v>3.2</v>
      </c>
      <c r="Q32" s="8">
        <v>3.4</v>
      </c>
      <c r="R32" s="7">
        <v>3.5</v>
      </c>
      <c r="S32" s="8">
        <v>3.7</v>
      </c>
      <c r="T32" s="7">
        <v>3.9</v>
      </c>
      <c r="U32" s="8">
        <v>4.0999999999999996</v>
      </c>
      <c r="V32" s="9">
        <v>4.5</v>
      </c>
      <c r="Z32">
        <v>4.42</v>
      </c>
      <c r="AA32">
        <v>1.35</v>
      </c>
      <c r="AB32">
        <v>1.49</v>
      </c>
      <c r="AC32">
        <v>1.74</v>
      </c>
      <c r="AD32">
        <v>1.94</v>
      </c>
      <c r="AE32">
        <v>2.0299999999999998</v>
      </c>
      <c r="AF32">
        <v>2.2000000000000002</v>
      </c>
      <c r="AG32">
        <v>2.31</v>
      </c>
      <c r="AH32">
        <v>2.44</v>
      </c>
      <c r="AI32">
        <v>2.56</v>
      </c>
      <c r="AJ32">
        <v>2.74</v>
      </c>
      <c r="AK32">
        <v>2.78</v>
      </c>
      <c r="AL32">
        <v>2.98</v>
      </c>
      <c r="AM32">
        <v>3.07</v>
      </c>
      <c r="AN32">
        <v>3.21</v>
      </c>
      <c r="AO32">
        <v>3.28</v>
      </c>
      <c r="AP32">
        <v>3.48</v>
      </c>
      <c r="AQ32">
        <v>3.62</v>
      </c>
      <c r="AR32">
        <v>3.83</v>
      </c>
      <c r="AS32">
        <v>4.1100000000000003</v>
      </c>
      <c r="AT32">
        <v>4.32</v>
      </c>
      <c r="AU32">
        <v>4.5</v>
      </c>
    </row>
    <row r="33" spans="1:47">
      <c r="A33" s="6" t="s">
        <v>23</v>
      </c>
      <c r="B33" s="7">
        <v>1.1000000000000001</v>
      </c>
      <c r="C33" s="8">
        <v>1.2</v>
      </c>
      <c r="D33" s="7">
        <v>1.5</v>
      </c>
      <c r="E33" s="8">
        <v>1.8</v>
      </c>
      <c r="F33" s="7">
        <v>1.9</v>
      </c>
      <c r="G33" s="8">
        <v>2.1</v>
      </c>
      <c r="H33" s="7">
        <v>2.2000000000000002</v>
      </c>
      <c r="I33" s="8">
        <v>2.2999999999999998</v>
      </c>
      <c r="J33" s="7">
        <v>2.5</v>
      </c>
      <c r="K33" s="8">
        <v>2.7</v>
      </c>
      <c r="L33" s="7">
        <v>2.7</v>
      </c>
      <c r="M33" s="8">
        <v>2.9</v>
      </c>
      <c r="N33" s="7">
        <v>3</v>
      </c>
      <c r="O33" s="8">
        <v>3.2</v>
      </c>
      <c r="P33" s="7">
        <v>3.2</v>
      </c>
      <c r="Q33" s="8">
        <v>3.4</v>
      </c>
      <c r="R33" s="7">
        <v>3.5</v>
      </c>
      <c r="S33" s="8">
        <v>3.6</v>
      </c>
      <c r="T33" s="7">
        <v>3.8</v>
      </c>
      <c r="U33" s="8">
        <v>4.0999999999999996</v>
      </c>
      <c r="V33" s="9">
        <v>4.5</v>
      </c>
      <c r="Z33">
        <v>4.5</v>
      </c>
      <c r="AA33">
        <v>1.35</v>
      </c>
      <c r="AB33">
        <v>1.5</v>
      </c>
      <c r="AC33">
        <v>1.74</v>
      </c>
      <c r="AD33">
        <v>1.95</v>
      </c>
      <c r="AE33">
        <v>2.04</v>
      </c>
      <c r="AF33">
        <v>2.2000000000000002</v>
      </c>
      <c r="AG33">
        <v>2.3199999999999998</v>
      </c>
      <c r="AH33">
        <v>2.44</v>
      </c>
      <c r="AI33">
        <v>2.57</v>
      </c>
      <c r="AJ33">
        <v>2.74</v>
      </c>
      <c r="AK33">
        <v>2.78</v>
      </c>
      <c r="AL33">
        <v>2.98</v>
      </c>
      <c r="AM33">
        <v>3.08</v>
      </c>
      <c r="AN33">
        <v>3.21</v>
      </c>
      <c r="AO33">
        <v>3.29</v>
      </c>
      <c r="AP33">
        <v>3.48</v>
      </c>
      <c r="AQ33">
        <v>3.62</v>
      </c>
      <c r="AR33">
        <v>3.84</v>
      </c>
      <c r="AS33">
        <v>4.1100000000000003</v>
      </c>
      <c r="AT33">
        <v>4.33</v>
      </c>
      <c r="AU33">
        <v>4.5</v>
      </c>
    </row>
    <row r="34" spans="1:47" ht="17" thickBot="1">
      <c r="A34" s="10" t="s">
        <v>24</v>
      </c>
      <c r="B34" s="11">
        <v>1.1000000000000001</v>
      </c>
      <c r="C34" s="12">
        <v>1.2</v>
      </c>
      <c r="D34" s="11">
        <v>1.4</v>
      </c>
      <c r="E34" s="12">
        <v>1.7</v>
      </c>
      <c r="F34" s="11">
        <v>1.9</v>
      </c>
      <c r="G34" s="12">
        <v>2</v>
      </c>
      <c r="H34" s="11">
        <v>2.1</v>
      </c>
      <c r="I34" s="12">
        <v>2.2999999999999998</v>
      </c>
      <c r="J34" s="11">
        <v>2.5</v>
      </c>
      <c r="K34" s="12">
        <v>2.6</v>
      </c>
      <c r="L34" s="11">
        <v>2.7</v>
      </c>
      <c r="M34" s="12">
        <v>2.9</v>
      </c>
      <c r="N34" s="11">
        <v>3</v>
      </c>
      <c r="O34" s="12">
        <v>3.1</v>
      </c>
      <c r="P34" s="11">
        <v>3.2</v>
      </c>
      <c r="Q34" s="12">
        <v>3.3</v>
      </c>
      <c r="R34" s="11">
        <v>3.5</v>
      </c>
      <c r="S34" s="12">
        <v>3.6</v>
      </c>
      <c r="T34" s="11">
        <v>3.8</v>
      </c>
      <c r="U34" s="12">
        <v>4</v>
      </c>
      <c r="V34" s="13">
        <v>4.5</v>
      </c>
      <c r="Z34">
        <v>4.58</v>
      </c>
      <c r="AA34">
        <v>1.35</v>
      </c>
      <c r="AB34">
        <v>1.5</v>
      </c>
      <c r="AC34">
        <v>1.74</v>
      </c>
      <c r="AD34">
        <v>1.96</v>
      </c>
      <c r="AE34">
        <v>2.04</v>
      </c>
      <c r="AF34">
        <v>2.21</v>
      </c>
      <c r="AG34">
        <v>2.3199999999999998</v>
      </c>
      <c r="AH34">
        <v>2.4500000000000002</v>
      </c>
      <c r="AI34">
        <v>2.57</v>
      </c>
      <c r="AJ34">
        <v>2.74</v>
      </c>
      <c r="AK34">
        <v>2.78</v>
      </c>
      <c r="AL34">
        <v>2.98</v>
      </c>
      <c r="AM34">
        <v>3.08</v>
      </c>
      <c r="AN34">
        <v>3.22</v>
      </c>
      <c r="AO34">
        <v>3.29</v>
      </c>
      <c r="AP34">
        <v>3.49</v>
      </c>
      <c r="AQ34">
        <v>3.63</v>
      </c>
      <c r="AR34">
        <v>3.84</v>
      </c>
      <c r="AS34">
        <v>4.1100000000000003</v>
      </c>
      <c r="AT34">
        <v>4.33</v>
      </c>
      <c r="AU34">
        <v>4.5</v>
      </c>
    </row>
    <row r="35" spans="1:47">
      <c r="A35" s="6" t="s">
        <v>32</v>
      </c>
      <c r="B35" s="7">
        <v>1</v>
      </c>
      <c r="C35" s="8">
        <v>1.1000000000000001</v>
      </c>
      <c r="D35" s="7">
        <v>1.4</v>
      </c>
      <c r="E35" s="8">
        <v>1.7</v>
      </c>
      <c r="F35" s="7">
        <v>1.9</v>
      </c>
      <c r="G35" s="8">
        <v>2</v>
      </c>
      <c r="H35" s="7">
        <v>2.1</v>
      </c>
      <c r="I35" s="8">
        <v>2.2999999999999998</v>
      </c>
      <c r="J35" s="7">
        <v>2.5</v>
      </c>
      <c r="K35" s="8">
        <v>2.6</v>
      </c>
      <c r="L35" s="7">
        <v>2.7</v>
      </c>
      <c r="M35" s="8">
        <v>2.9</v>
      </c>
      <c r="N35" s="7">
        <v>3</v>
      </c>
      <c r="O35" s="8">
        <v>3.1</v>
      </c>
      <c r="P35" s="7">
        <v>3.2</v>
      </c>
      <c r="Q35" s="8">
        <v>3.3</v>
      </c>
      <c r="R35" s="7">
        <v>3.4</v>
      </c>
      <c r="S35" s="8">
        <v>3.6</v>
      </c>
      <c r="T35" s="7">
        <v>3.7</v>
      </c>
      <c r="U35" s="8">
        <v>4</v>
      </c>
      <c r="V35" s="9">
        <v>4.5</v>
      </c>
      <c r="Z35">
        <v>4.67</v>
      </c>
      <c r="AA35">
        <v>1.35</v>
      </c>
      <c r="AB35">
        <v>1.5</v>
      </c>
      <c r="AC35">
        <v>1.74</v>
      </c>
      <c r="AD35">
        <v>1.96</v>
      </c>
      <c r="AE35">
        <v>2.0499999999999998</v>
      </c>
      <c r="AF35">
        <v>2.2200000000000002</v>
      </c>
      <c r="AG35">
        <v>2.33</v>
      </c>
      <c r="AH35">
        <v>2.46</v>
      </c>
      <c r="AI35">
        <v>2.58</v>
      </c>
      <c r="AJ35">
        <v>2.75</v>
      </c>
      <c r="AK35">
        <v>2.78</v>
      </c>
      <c r="AL35">
        <v>2.99</v>
      </c>
      <c r="AM35">
        <v>3.08</v>
      </c>
      <c r="AN35">
        <v>3.22</v>
      </c>
      <c r="AO35">
        <v>3.29</v>
      </c>
      <c r="AP35">
        <v>3.49</v>
      </c>
      <c r="AQ35">
        <v>3.63</v>
      </c>
      <c r="AR35">
        <v>3.84</v>
      </c>
      <c r="AS35">
        <v>4.12</v>
      </c>
      <c r="AT35">
        <v>4.33</v>
      </c>
      <c r="AU35">
        <v>4.5</v>
      </c>
    </row>
    <row r="36" spans="1:47">
      <c r="A36" s="6" t="s">
        <v>22</v>
      </c>
      <c r="B36" s="7">
        <v>1</v>
      </c>
      <c r="C36" s="8">
        <v>1.1000000000000001</v>
      </c>
      <c r="D36" s="7">
        <v>1.3</v>
      </c>
      <c r="E36" s="8">
        <v>1.6</v>
      </c>
      <c r="F36" s="7">
        <v>1.8</v>
      </c>
      <c r="G36" s="8">
        <v>1.9</v>
      </c>
      <c r="H36" s="7">
        <v>2</v>
      </c>
      <c r="I36" s="8">
        <v>2.2000000000000002</v>
      </c>
      <c r="J36" s="7">
        <v>2.5</v>
      </c>
      <c r="K36" s="8">
        <v>2.6</v>
      </c>
      <c r="L36" s="7">
        <v>2.7</v>
      </c>
      <c r="M36" s="8">
        <v>2.9</v>
      </c>
      <c r="N36" s="7">
        <v>3</v>
      </c>
      <c r="O36" s="8">
        <v>3.1</v>
      </c>
      <c r="P36" s="7">
        <v>3.1</v>
      </c>
      <c r="Q36" s="8">
        <v>3.3</v>
      </c>
      <c r="R36" s="7">
        <v>3.4</v>
      </c>
      <c r="S36" s="8">
        <v>3.5</v>
      </c>
      <c r="T36" s="7">
        <v>3.7</v>
      </c>
      <c r="U36" s="8">
        <v>3.9</v>
      </c>
      <c r="V36" s="9">
        <v>4.5</v>
      </c>
      <c r="Z36">
        <v>4.75</v>
      </c>
      <c r="AA36">
        <v>1.36</v>
      </c>
      <c r="AB36">
        <v>1.5</v>
      </c>
      <c r="AC36">
        <v>1.75</v>
      </c>
      <c r="AD36">
        <v>1.97</v>
      </c>
      <c r="AE36">
        <v>2.06</v>
      </c>
      <c r="AF36">
        <v>2.2200000000000002</v>
      </c>
      <c r="AG36">
        <v>2.34</v>
      </c>
      <c r="AH36">
        <v>2.46</v>
      </c>
      <c r="AI36">
        <v>2.58</v>
      </c>
      <c r="AJ36">
        <v>2.75</v>
      </c>
      <c r="AK36">
        <v>2.78</v>
      </c>
      <c r="AL36">
        <v>2.99</v>
      </c>
      <c r="AM36">
        <v>3.09</v>
      </c>
      <c r="AN36">
        <v>3.22</v>
      </c>
      <c r="AO36">
        <v>3.3</v>
      </c>
      <c r="AP36">
        <v>3.49</v>
      </c>
      <c r="AQ36">
        <v>3.63</v>
      </c>
      <c r="AR36">
        <v>3.84</v>
      </c>
      <c r="AS36">
        <v>4.12</v>
      </c>
      <c r="AT36">
        <v>4.33</v>
      </c>
      <c r="AU36">
        <v>4.5</v>
      </c>
    </row>
    <row r="37" spans="1:47">
      <c r="A37" s="6" t="s">
        <v>23</v>
      </c>
      <c r="B37" s="7">
        <v>1</v>
      </c>
      <c r="C37" s="8">
        <v>1</v>
      </c>
      <c r="D37" s="7">
        <v>1.2</v>
      </c>
      <c r="E37" s="8">
        <v>1.6</v>
      </c>
      <c r="F37" s="7">
        <v>1.8</v>
      </c>
      <c r="G37" s="8">
        <v>1.9</v>
      </c>
      <c r="H37" s="7">
        <v>2</v>
      </c>
      <c r="I37" s="8">
        <v>2.2000000000000002</v>
      </c>
      <c r="J37" s="7">
        <v>2.4</v>
      </c>
      <c r="K37" s="8">
        <v>2.6</v>
      </c>
      <c r="L37" s="7">
        <v>2.7</v>
      </c>
      <c r="M37" s="8">
        <v>2.8</v>
      </c>
      <c r="N37" s="7">
        <v>2.9</v>
      </c>
      <c r="O37" s="8">
        <v>3.1</v>
      </c>
      <c r="P37" s="7">
        <v>3.1</v>
      </c>
      <c r="Q37" s="8">
        <v>3.3</v>
      </c>
      <c r="R37" s="7">
        <v>3.4</v>
      </c>
      <c r="S37" s="8">
        <v>3.5</v>
      </c>
      <c r="T37" s="7">
        <v>3.6</v>
      </c>
      <c r="U37" s="8">
        <v>3.9</v>
      </c>
      <c r="V37" s="9">
        <v>4.5</v>
      </c>
      <c r="Z37">
        <v>4.83</v>
      </c>
      <c r="AA37">
        <v>1.36</v>
      </c>
      <c r="AB37">
        <v>1.5</v>
      </c>
      <c r="AC37">
        <v>1.75</v>
      </c>
      <c r="AD37">
        <v>1.97</v>
      </c>
      <c r="AE37">
        <v>2.06</v>
      </c>
      <c r="AF37">
        <v>2.23</v>
      </c>
      <c r="AG37">
        <v>2.34</v>
      </c>
      <c r="AH37">
        <v>2.4700000000000002</v>
      </c>
      <c r="AI37">
        <v>2.59</v>
      </c>
      <c r="AJ37">
        <v>2.75</v>
      </c>
      <c r="AK37">
        <v>2.78</v>
      </c>
      <c r="AL37">
        <v>2.99</v>
      </c>
      <c r="AM37">
        <v>3.09</v>
      </c>
      <c r="AN37">
        <v>3.23</v>
      </c>
      <c r="AO37">
        <v>3.3</v>
      </c>
      <c r="AP37">
        <v>3.49</v>
      </c>
      <c r="AQ37">
        <v>3.63</v>
      </c>
      <c r="AR37">
        <v>3.84</v>
      </c>
      <c r="AS37">
        <v>4.12</v>
      </c>
      <c r="AT37">
        <v>4.34</v>
      </c>
      <c r="AU37">
        <v>4.5</v>
      </c>
    </row>
    <row r="38" spans="1:47" ht="17" thickBot="1">
      <c r="A38" s="10" t="s">
        <v>24</v>
      </c>
      <c r="B38" s="11">
        <v>1</v>
      </c>
      <c r="C38" s="12">
        <v>1</v>
      </c>
      <c r="D38" s="11">
        <v>1.2</v>
      </c>
      <c r="E38" s="12">
        <v>1.5</v>
      </c>
      <c r="F38" s="11">
        <v>1.7</v>
      </c>
      <c r="G38" s="12">
        <v>1.8</v>
      </c>
      <c r="H38" s="11">
        <v>1.9</v>
      </c>
      <c r="I38" s="12">
        <v>2.1</v>
      </c>
      <c r="J38" s="11">
        <v>2.4</v>
      </c>
      <c r="K38" s="12">
        <v>2.6</v>
      </c>
      <c r="L38" s="11">
        <v>2.7</v>
      </c>
      <c r="M38" s="12">
        <v>2.8</v>
      </c>
      <c r="N38" s="11">
        <v>2.9</v>
      </c>
      <c r="O38" s="12">
        <v>3</v>
      </c>
      <c r="P38" s="11">
        <v>3.1</v>
      </c>
      <c r="Q38" s="12">
        <v>3.2</v>
      </c>
      <c r="R38" s="11">
        <v>3.3</v>
      </c>
      <c r="S38" s="12">
        <v>3.4</v>
      </c>
      <c r="T38" s="11">
        <v>3.6</v>
      </c>
      <c r="U38" s="12">
        <v>3.8</v>
      </c>
      <c r="V38" s="13">
        <v>4.5</v>
      </c>
      <c r="Z38">
        <v>4.92</v>
      </c>
      <c r="AA38">
        <v>1.36</v>
      </c>
      <c r="AB38">
        <v>1.5</v>
      </c>
      <c r="AC38">
        <v>1.75</v>
      </c>
      <c r="AD38">
        <v>1.97</v>
      </c>
      <c r="AE38">
        <v>2.0699999999999998</v>
      </c>
      <c r="AF38">
        <v>2.23</v>
      </c>
      <c r="AG38">
        <v>2.35</v>
      </c>
      <c r="AH38">
        <v>2.4700000000000002</v>
      </c>
      <c r="AI38">
        <v>2.59</v>
      </c>
      <c r="AJ38">
        <v>2.75</v>
      </c>
      <c r="AK38">
        <v>2.78</v>
      </c>
      <c r="AL38">
        <v>2.99</v>
      </c>
      <c r="AM38">
        <v>3.09</v>
      </c>
      <c r="AN38">
        <v>3.23</v>
      </c>
      <c r="AO38">
        <v>3.3</v>
      </c>
      <c r="AP38">
        <v>3.49</v>
      </c>
      <c r="AQ38">
        <v>3.63</v>
      </c>
      <c r="AR38">
        <v>3.85</v>
      </c>
      <c r="AS38">
        <v>4.12</v>
      </c>
      <c r="AT38">
        <v>4.34</v>
      </c>
      <c r="AU38">
        <v>4.5</v>
      </c>
    </row>
    <row r="39" spans="1:47">
      <c r="A39" s="6" t="s">
        <v>33</v>
      </c>
      <c r="B39" s="7">
        <v>1</v>
      </c>
      <c r="C39" s="8">
        <v>1</v>
      </c>
      <c r="D39" s="7">
        <v>1.1000000000000001</v>
      </c>
      <c r="E39" s="8">
        <v>1.4</v>
      </c>
      <c r="F39" s="7">
        <v>1.7</v>
      </c>
      <c r="G39" s="8">
        <v>1.8</v>
      </c>
      <c r="H39" s="7">
        <v>1.8</v>
      </c>
      <c r="I39" s="8">
        <v>2.1</v>
      </c>
      <c r="J39" s="7">
        <v>2.4</v>
      </c>
      <c r="K39" s="8">
        <v>2.5</v>
      </c>
      <c r="L39" s="7">
        <v>2.6</v>
      </c>
      <c r="M39" s="8">
        <v>2.8</v>
      </c>
      <c r="N39" s="7">
        <v>2.9</v>
      </c>
      <c r="O39" s="8">
        <v>3</v>
      </c>
      <c r="P39" s="7">
        <v>3</v>
      </c>
      <c r="Q39" s="8">
        <v>3.2</v>
      </c>
      <c r="R39" s="7">
        <v>3.3</v>
      </c>
      <c r="S39" s="8">
        <v>3.4</v>
      </c>
      <c r="T39" s="7">
        <v>3.5</v>
      </c>
      <c r="U39" s="8">
        <v>3.8</v>
      </c>
      <c r="V39" s="9">
        <v>4.5</v>
      </c>
      <c r="Z39">
        <v>5</v>
      </c>
      <c r="AA39">
        <v>1.36</v>
      </c>
      <c r="AB39">
        <v>1.5</v>
      </c>
      <c r="AC39">
        <v>1.75</v>
      </c>
      <c r="AD39">
        <v>1.98</v>
      </c>
      <c r="AE39">
        <v>2.0699999999999998</v>
      </c>
      <c r="AF39">
        <v>2.2400000000000002</v>
      </c>
      <c r="AG39">
        <v>2.36</v>
      </c>
      <c r="AH39">
        <v>2.48</v>
      </c>
      <c r="AI39">
        <v>2.6</v>
      </c>
      <c r="AJ39">
        <v>2.75</v>
      </c>
      <c r="AK39">
        <v>2.78</v>
      </c>
      <c r="AL39">
        <v>2.99</v>
      </c>
      <c r="AM39">
        <v>3.09</v>
      </c>
      <c r="AN39">
        <v>3.23</v>
      </c>
      <c r="AO39">
        <v>3.3</v>
      </c>
      <c r="AP39">
        <v>3.5</v>
      </c>
      <c r="AQ39">
        <v>3.64</v>
      </c>
      <c r="AR39">
        <v>3.85</v>
      </c>
      <c r="AS39">
        <v>4.12</v>
      </c>
      <c r="AT39">
        <v>4.34</v>
      </c>
      <c r="AU39">
        <v>4.5</v>
      </c>
    </row>
    <row r="40" spans="1:47">
      <c r="A40" s="6" t="s">
        <v>22</v>
      </c>
      <c r="B40" s="7">
        <v>1</v>
      </c>
      <c r="C40" s="8">
        <v>1</v>
      </c>
      <c r="D40" s="7">
        <v>1</v>
      </c>
      <c r="E40" s="8">
        <v>1.4</v>
      </c>
      <c r="F40" s="7">
        <v>1.6</v>
      </c>
      <c r="G40" s="8">
        <v>1.7</v>
      </c>
      <c r="H40" s="7">
        <v>1.8</v>
      </c>
      <c r="I40" s="8">
        <v>2</v>
      </c>
      <c r="J40" s="7">
        <v>2.2999999999999998</v>
      </c>
      <c r="K40" s="8">
        <v>2.5</v>
      </c>
      <c r="L40" s="7">
        <v>2.6</v>
      </c>
      <c r="M40" s="8">
        <v>2.8</v>
      </c>
      <c r="N40" s="7">
        <v>2.8</v>
      </c>
      <c r="O40" s="8">
        <v>3</v>
      </c>
      <c r="P40" s="7">
        <v>3</v>
      </c>
      <c r="Q40" s="8">
        <v>3.2</v>
      </c>
      <c r="R40" s="7">
        <v>3.2</v>
      </c>
      <c r="S40" s="8">
        <v>3.3</v>
      </c>
      <c r="T40" s="7">
        <v>3.5</v>
      </c>
      <c r="U40" s="8">
        <v>3.7</v>
      </c>
      <c r="V40" s="9">
        <v>4.5</v>
      </c>
      <c r="Z40">
        <v>5.08</v>
      </c>
      <c r="AA40">
        <v>1.36</v>
      </c>
      <c r="AB40">
        <v>1.5</v>
      </c>
      <c r="AC40">
        <v>1.75</v>
      </c>
      <c r="AD40">
        <v>1.98</v>
      </c>
      <c r="AE40">
        <v>2.08</v>
      </c>
      <c r="AF40">
        <v>2.2400000000000002</v>
      </c>
      <c r="AG40">
        <v>2.36</v>
      </c>
      <c r="AH40">
        <v>2.48</v>
      </c>
      <c r="AI40">
        <v>2.6</v>
      </c>
      <c r="AJ40">
        <v>2.75</v>
      </c>
      <c r="AK40">
        <v>2.78</v>
      </c>
      <c r="AL40">
        <v>3</v>
      </c>
      <c r="AM40">
        <v>3.1</v>
      </c>
      <c r="AN40">
        <v>3.24</v>
      </c>
      <c r="AO40">
        <v>3.31</v>
      </c>
      <c r="AP40">
        <v>3.5</v>
      </c>
      <c r="AQ40">
        <v>3.64</v>
      </c>
      <c r="AR40">
        <v>3.85</v>
      </c>
      <c r="AS40">
        <v>4.12</v>
      </c>
      <c r="AT40">
        <v>4.34</v>
      </c>
      <c r="AU40">
        <v>4.5</v>
      </c>
    </row>
    <row r="41" spans="1:47">
      <c r="A41" s="6" t="s">
        <v>23</v>
      </c>
      <c r="B41" s="7">
        <v>1</v>
      </c>
      <c r="C41" s="8">
        <v>1</v>
      </c>
      <c r="D41" s="7">
        <v>1</v>
      </c>
      <c r="E41" s="8">
        <v>1.3</v>
      </c>
      <c r="F41" s="7">
        <v>1.5</v>
      </c>
      <c r="G41" s="8">
        <v>1.6</v>
      </c>
      <c r="H41" s="7">
        <v>1.7</v>
      </c>
      <c r="I41" s="8">
        <v>1.9</v>
      </c>
      <c r="J41" s="7">
        <v>2.2999999999999998</v>
      </c>
      <c r="K41" s="8">
        <v>2.5</v>
      </c>
      <c r="L41" s="7">
        <v>2.6</v>
      </c>
      <c r="M41" s="8">
        <v>2.7</v>
      </c>
      <c r="N41" s="7">
        <v>2.8</v>
      </c>
      <c r="O41" s="8">
        <v>2.9</v>
      </c>
      <c r="P41" s="7">
        <v>3</v>
      </c>
      <c r="Q41" s="8">
        <v>3.1</v>
      </c>
      <c r="R41" s="7">
        <v>3.2</v>
      </c>
      <c r="S41" s="8">
        <v>3.3</v>
      </c>
      <c r="T41" s="7">
        <v>3.4</v>
      </c>
      <c r="U41" s="8">
        <v>3.6</v>
      </c>
      <c r="V41" s="9">
        <v>4.5</v>
      </c>
      <c r="Z41">
        <v>5.17</v>
      </c>
      <c r="AA41">
        <v>1.36</v>
      </c>
      <c r="AB41">
        <v>1.5</v>
      </c>
      <c r="AC41">
        <v>1.76</v>
      </c>
      <c r="AD41">
        <v>1.99</v>
      </c>
      <c r="AE41">
        <v>2.08</v>
      </c>
      <c r="AF41">
        <v>2.25</v>
      </c>
      <c r="AG41">
        <v>2.37</v>
      </c>
      <c r="AH41">
        <v>2.48</v>
      </c>
      <c r="AI41">
        <v>2.61</v>
      </c>
      <c r="AJ41">
        <v>2.75</v>
      </c>
      <c r="AK41">
        <v>2.78</v>
      </c>
      <c r="AL41">
        <v>3</v>
      </c>
      <c r="AM41">
        <v>3.1</v>
      </c>
      <c r="AN41">
        <v>3.24</v>
      </c>
      <c r="AO41">
        <v>3.31</v>
      </c>
      <c r="AP41">
        <v>3.5</v>
      </c>
      <c r="AQ41">
        <v>3.64</v>
      </c>
      <c r="AR41">
        <v>3.85</v>
      </c>
      <c r="AS41">
        <v>4.12</v>
      </c>
      <c r="AT41">
        <v>4.34</v>
      </c>
      <c r="AU41">
        <v>4.5</v>
      </c>
    </row>
    <row r="42" spans="1:47" ht="17" thickBot="1">
      <c r="A42" s="10" t="s">
        <v>24</v>
      </c>
      <c r="B42" s="11">
        <v>1</v>
      </c>
      <c r="C42" s="12">
        <v>1</v>
      </c>
      <c r="D42" s="11">
        <v>1</v>
      </c>
      <c r="E42" s="12">
        <v>1.2</v>
      </c>
      <c r="F42" s="11">
        <v>1.5</v>
      </c>
      <c r="G42" s="12">
        <v>1.6</v>
      </c>
      <c r="H42" s="11">
        <v>1.6</v>
      </c>
      <c r="I42" s="12">
        <v>1.9</v>
      </c>
      <c r="J42" s="11">
        <v>2.2000000000000002</v>
      </c>
      <c r="K42" s="12">
        <v>2.4</v>
      </c>
      <c r="L42" s="11">
        <v>2.6</v>
      </c>
      <c r="M42" s="12">
        <v>2.7</v>
      </c>
      <c r="N42" s="11">
        <v>2.8</v>
      </c>
      <c r="O42" s="12">
        <v>2.9</v>
      </c>
      <c r="P42" s="11">
        <v>2.9</v>
      </c>
      <c r="Q42" s="12">
        <v>3.1</v>
      </c>
      <c r="R42" s="11">
        <v>3.1</v>
      </c>
      <c r="S42" s="12">
        <v>3.2</v>
      </c>
      <c r="T42" s="11">
        <v>3.3</v>
      </c>
      <c r="U42" s="12">
        <v>3.6</v>
      </c>
      <c r="V42" s="13">
        <v>4.5</v>
      </c>
      <c r="Z42">
        <v>5.25</v>
      </c>
      <c r="AA42">
        <v>1.36</v>
      </c>
      <c r="AB42">
        <v>1.5</v>
      </c>
      <c r="AC42">
        <v>1.76</v>
      </c>
      <c r="AD42">
        <v>1.99</v>
      </c>
      <c r="AE42">
        <v>2.08</v>
      </c>
      <c r="AF42">
        <v>2.25</v>
      </c>
      <c r="AG42">
        <v>2.37</v>
      </c>
      <c r="AH42">
        <v>2.4900000000000002</v>
      </c>
      <c r="AI42">
        <v>2.61</v>
      </c>
      <c r="AJ42">
        <v>2.75</v>
      </c>
      <c r="AK42">
        <v>2.78</v>
      </c>
      <c r="AL42">
        <v>3</v>
      </c>
      <c r="AM42">
        <v>3.1</v>
      </c>
      <c r="AN42">
        <v>3.24</v>
      </c>
      <c r="AO42">
        <v>3.31</v>
      </c>
      <c r="AP42">
        <v>3.5</v>
      </c>
      <c r="AQ42">
        <v>3.64</v>
      </c>
      <c r="AR42">
        <v>3.85</v>
      </c>
      <c r="AS42">
        <v>4.12</v>
      </c>
      <c r="AT42">
        <v>4.34</v>
      </c>
      <c r="AU42">
        <v>4.5</v>
      </c>
    </row>
    <row r="43" spans="1:47" ht="17" thickBot="1">
      <c r="A43" s="10" t="s">
        <v>34</v>
      </c>
      <c r="B43" s="11">
        <v>1</v>
      </c>
      <c r="C43" s="12">
        <v>1</v>
      </c>
      <c r="D43" s="11">
        <v>1</v>
      </c>
      <c r="E43" s="12">
        <v>1.1000000000000001</v>
      </c>
      <c r="F43" s="11">
        <v>1.4</v>
      </c>
      <c r="G43" s="12">
        <v>1.5</v>
      </c>
      <c r="H43" s="11">
        <v>1.5</v>
      </c>
      <c r="I43" s="12">
        <v>1.8</v>
      </c>
      <c r="J43" s="11">
        <v>2.2000000000000002</v>
      </c>
      <c r="K43" s="12">
        <v>2.4</v>
      </c>
      <c r="L43" s="11">
        <v>2.6</v>
      </c>
      <c r="M43" s="12">
        <v>2.7</v>
      </c>
      <c r="N43" s="11">
        <v>2.7</v>
      </c>
      <c r="O43" s="12">
        <v>2.9</v>
      </c>
      <c r="P43" s="11">
        <v>2.9</v>
      </c>
      <c r="Q43" s="12">
        <v>3</v>
      </c>
      <c r="R43" s="11">
        <v>3.1</v>
      </c>
      <c r="S43" s="12">
        <v>3.2</v>
      </c>
      <c r="T43" s="11">
        <v>3.3</v>
      </c>
      <c r="U43" s="12">
        <v>3.5</v>
      </c>
      <c r="V43" s="13">
        <v>4.5</v>
      </c>
      <c r="Z43">
        <v>5.33</v>
      </c>
      <c r="AA43">
        <v>1.36</v>
      </c>
      <c r="AB43">
        <v>1.5</v>
      </c>
      <c r="AC43">
        <v>1.76</v>
      </c>
      <c r="AD43">
        <v>1.99</v>
      </c>
      <c r="AE43">
        <v>2.09</v>
      </c>
      <c r="AF43">
        <v>2.2599999999999998</v>
      </c>
      <c r="AG43">
        <v>2.37</v>
      </c>
      <c r="AH43">
        <v>2.4900000000000002</v>
      </c>
      <c r="AI43">
        <v>2.61</v>
      </c>
      <c r="AJ43">
        <v>2.75</v>
      </c>
      <c r="AK43">
        <v>2.78</v>
      </c>
      <c r="AL43">
        <v>3</v>
      </c>
      <c r="AM43">
        <v>3.1</v>
      </c>
      <c r="AN43">
        <v>3.24</v>
      </c>
      <c r="AO43">
        <v>3.31</v>
      </c>
      <c r="AP43">
        <v>3.5</v>
      </c>
      <c r="AQ43">
        <v>3.64</v>
      </c>
      <c r="AR43">
        <v>3.85</v>
      </c>
      <c r="AS43">
        <v>4.12</v>
      </c>
      <c r="AT43">
        <v>4.34</v>
      </c>
      <c r="AU43">
        <v>4.5</v>
      </c>
    </row>
    <row r="44" spans="1:47">
      <c r="Z44">
        <v>5.42</v>
      </c>
      <c r="AA44">
        <v>1.35</v>
      </c>
      <c r="AB44">
        <v>1.49</v>
      </c>
      <c r="AC44">
        <v>1.76</v>
      </c>
      <c r="AD44">
        <v>1.99</v>
      </c>
      <c r="AE44">
        <v>2.09</v>
      </c>
      <c r="AF44">
        <v>2.2599999999999998</v>
      </c>
      <c r="AG44">
        <v>2.38</v>
      </c>
      <c r="AH44">
        <v>2.5</v>
      </c>
      <c r="AI44">
        <v>2.61</v>
      </c>
      <c r="AJ44">
        <v>2.75</v>
      </c>
      <c r="AK44">
        <v>2.78</v>
      </c>
      <c r="AL44">
        <v>3</v>
      </c>
      <c r="AM44">
        <v>3.1</v>
      </c>
      <c r="AN44">
        <v>3.25</v>
      </c>
      <c r="AO44">
        <v>3.31</v>
      </c>
      <c r="AP44">
        <v>3.5</v>
      </c>
      <c r="AQ44">
        <v>3.64</v>
      </c>
      <c r="AR44">
        <v>3.85</v>
      </c>
      <c r="AS44">
        <v>4.12</v>
      </c>
      <c r="AT44">
        <v>4.34</v>
      </c>
      <c r="AU44">
        <v>4.5</v>
      </c>
    </row>
    <row r="45" spans="1:47">
      <c r="Z45">
        <v>5.5</v>
      </c>
      <c r="AA45">
        <v>1.35</v>
      </c>
      <c r="AB45">
        <v>1.49</v>
      </c>
      <c r="AC45">
        <v>1.76</v>
      </c>
      <c r="AD45">
        <v>2</v>
      </c>
      <c r="AE45">
        <v>2.09</v>
      </c>
      <c r="AF45">
        <v>2.2599999999999998</v>
      </c>
      <c r="AG45">
        <v>2.38</v>
      </c>
      <c r="AH45">
        <v>2.5</v>
      </c>
      <c r="AI45">
        <v>2.62</v>
      </c>
      <c r="AJ45">
        <v>2.75</v>
      </c>
      <c r="AK45">
        <v>2.78</v>
      </c>
      <c r="AL45">
        <v>3</v>
      </c>
      <c r="AM45">
        <v>3.11</v>
      </c>
      <c r="AN45">
        <v>3.25</v>
      </c>
      <c r="AO45">
        <v>3.32</v>
      </c>
      <c r="AP45">
        <v>3.51</v>
      </c>
      <c r="AQ45">
        <v>3.64</v>
      </c>
      <c r="AR45">
        <v>3.85</v>
      </c>
      <c r="AS45">
        <v>4.12</v>
      </c>
      <c r="AT45">
        <v>4.34</v>
      </c>
      <c r="AU45">
        <v>4.5</v>
      </c>
    </row>
    <row r="46" spans="1:47">
      <c r="Z46">
        <v>5.58</v>
      </c>
      <c r="AA46">
        <v>1.35</v>
      </c>
      <c r="AB46">
        <v>1.49</v>
      </c>
      <c r="AC46">
        <v>1.76</v>
      </c>
      <c r="AD46">
        <v>2</v>
      </c>
      <c r="AE46">
        <v>2.1</v>
      </c>
      <c r="AF46">
        <v>2.2599999999999998</v>
      </c>
      <c r="AG46">
        <v>2.38</v>
      </c>
      <c r="AH46">
        <v>2.5</v>
      </c>
      <c r="AI46">
        <v>2.62</v>
      </c>
      <c r="AJ46">
        <v>2.75</v>
      </c>
      <c r="AK46">
        <v>2.78</v>
      </c>
      <c r="AL46">
        <v>3</v>
      </c>
      <c r="AM46">
        <v>3.11</v>
      </c>
      <c r="AN46">
        <v>3.25</v>
      </c>
      <c r="AO46">
        <v>3.32</v>
      </c>
      <c r="AP46">
        <v>3.51</v>
      </c>
      <c r="AQ46">
        <v>3.64</v>
      </c>
      <c r="AR46">
        <v>3.85</v>
      </c>
      <c r="AS46">
        <v>4.1100000000000003</v>
      </c>
      <c r="AT46">
        <v>4.34</v>
      </c>
      <c r="AU46">
        <v>4.5</v>
      </c>
    </row>
    <row r="47" spans="1:47">
      <c r="Z47">
        <v>5.67</v>
      </c>
      <c r="AA47">
        <v>1.35</v>
      </c>
      <c r="AB47">
        <v>1.49</v>
      </c>
      <c r="AC47">
        <v>1.75</v>
      </c>
      <c r="AD47">
        <v>2</v>
      </c>
      <c r="AE47">
        <v>2.1</v>
      </c>
      <c r="AF47">
        <v>2.27</v>
      </c>
      <c r="AG47">
        <v>2.39</v>
      </c>
      <c r="AH47">
        <v>2.5</v>
      </c>
      <c r="AI47">
        <v>2.62</v>
      </c>
      <c r="AJ47">
        <v>2.75</v>
      </c>
      <c r="AK47">
        <v>2.78</v>
      </c>
      <c r="AL47">
        <v>3</v>
      </c>
      <c r="AM47">
        <v>3.11</v>
      </c>
      <c r="AN47">
        <v>3.25</v>
      </c>
      <c r="AO47">
        <v>3.32</v>
      </c>
      <c r="AP47">
        <v>3.51</v>
      </c>
      <c r="AQ47">
        <v>3.64</v>
      </c>
      <c r="AR47">
        <v>3.85</v>
      </c>
      <c r="AS47">
        <v>4.1100000000000003</v>
      </c>
      <c r="AT47">
        <v>4.34</v>
      </c>
      <c r="AU47">
        <v>4.5</v>
      </c>
    </row>
    <row r="48" spans="1:47">
      <c r="Z48">
        <v>5.75</v>
      </c>
      <c r="AA48">
        <v>1.35</v>
      </c>
      <c r="AB48">
        <v>1.49</v>
      </c>
      <c r="AC48">
        <v>1.75</v>
      </c>
      <c r="AD48">
        <v>2</v>
      </c>
      <c r="AE48">
        <v>2.1</v>
      </c>
      <c r="AF48">
        <v>2.27</v>
      </c>
      <c r="AG48">
        <v>2.39</v>
      </c>
      <c r="AH48">
        <v>2.5</v>
      </c>
      <c r="AI48">
        <v>2.62</v>
      </c>
      <c r="AJ48">
        <v>2.75</v>
      </c>
      <c r="AK48">
        <v>2.78</v>
      </c>
      <c r="AL48">
        <v>3</v>
      </c>
      <c r="AM48">
        <v>3.11</v>
      </c>
      <c r="AN48">
        <v>3.25</v>
      </c>
      <c r="AO48">
        <v>3.32</v>
      </c>
      <c r="AP48">
        <v>3.51</v>
      </c>
      <c r="AQ48">
        <v>3.64</v>
      </c>
      <c r="AR48">
        <v>3.85</v>
      </c>
      <c r="AS48">
        <v>4.1100000000000003</v>
      </c>
      <c r="AT48">
        <v>4.34</v>
      </c>
      <c r="AU48">
        <v>4.5</v>
      </c>
    </row>
    <row r="49" spans="26:47">
      <c r="Z49">
        <v>5.83</v>
      </c>
      <c r="AA49">
        <v>1.35</v>
      </c>
      <c r="AB49">
        <v>1.48</v>
      </c>
      <c r="AC49">
        <v>1.75</v>
      </c>
      <c r="AD49">
        <v>2</v>
      </c>
      <c r="AE49">
        <v>2.1</v>
      </c>
      <c r="AF49">
        <v>2.27</v>
      </c>
      <c r="AG49">
        <v>2.39</v>
      </c>
      <c r="AH49">
        <v>2.5099999999999998</v>
      </c>
      <c r="AI49">
        <v>2.63</v>
      </c>
      <c r="AJ49">
        <v>2.75</v>
      </c>
      <c r="AK49">
        <v>2.78</v>
      </c>
      <c r="AL49">
        <v>3</v>
      </c>
      <c r="AM49">
        <v>3.11</v>
      </c>
      <c r="AN49">
        <v>3.26</v>
      </c>
      <c r="AO49">
        <v>3.32</v>
      </c>
      <c r="AP49">
        <v>3.51</v>
      </c>
      <c r="AQ49">
        <v>3.64</v>
      </c>
      <c r="AR49">
        <v>3.85</v>
      </c>
      <c r="AS49">
        <v>4.1100000000000003</v>
      </c>
      <c r="AT49">
        <v>4.34</v>
      </c>
      <c r="AU49">
        <v>4.5</v>
      </c>
    </row>
    <row r="50" spans="26:47">
      <c r="Z50">
        <v>5.92</v>
      </c>
      <c r="AA50">
        <v>1.34</v>
      </c>
      <c r="AB50">
        <v>1.48</v>
      </c>
      <c r="AC50">
        <v>1.75</v>
      </c>
      <c r="AD50">
        <v>2</v>
      </c>
      <c r="AE50">
        <v>2.1</v>
      </c>
      <c r="AF50">
        <v>2.27</v>
      </c>
      <c r="AG50">
        <v>2.39</v>
      </c>
      <c r="AH50">
        <v>2.5099999999999998</v>
      </c>
      <c r="AI50">
        <v>2.63</v>
      </c>
      <c r="AJ50">
        <v>2.75</v>
      </c>
      <c r="AK50">
        <v>2.78</v>
      </c>
      <c r="AL50">
        <v>3</v>
      </c>
      <c r="AM50">
        <v>3.11</v>
      </c>
      <c r="AN50">
        <v>3.26</v>
      </c>
      <c r="AO50">
        <v>3.32</v>
      </c>
      <c r="AP50">
        <v>3.51</v>
      </c>
      <c r="AQ50">
        <v>3.64</v>
      </c>
      <c r="AR50">
        <v>3.84</v>
      </c>
      <c r="AS50">
        <v>4.1100000000000003</v>
      </c>
      <c r="AT50">
        <v>4.34</v>
      </c>
      <c r="AU50">
        <v>4.5</v>
      </c>
    </row>
    <row r="51" spans="26:47">
      <c r="Z51">
        <v>6</v>
      </c>
      <c r="AA51">
        <v>1.34</v>
      </c>
      <c r="AB51">
        <v>1.48</v>
      </c>
      <c r="AC51">
        <v>1.75</v>
      </c>
      <c r="AD51">
        <v>2</v>
      </c>
      <c r="AE51">
        <v>2.1</v>
      </c>
      <c r="AF51">
        <v>2.27</v>
      </c>
      <c r="AG51">
        <v>2.39</v>
      </c>
      <c r="AH51">
        <v>2.5099999999999998</v>
      </c>
      <c r="AI51">
        <v>2.63</v>
      </c>
      <c r="AJ51">
        <v>2.75</v>
      </c>
      <c r="AK51">
        <v>2.78</v>
      </c>
      <c r="AL51">
        <v>3</v>
      </c>
      <c r="AM51">
        <v>3.11</v>
      </c>
      <c r="AN51">
        <v>3.26</v>
      </c>
      <c r="AO51">
        <v>3.32</v>
      </c>
      <c r="AP51">
        <v>3.51</v>
      </c>
      <c r="AQ51">
        <v>3.64</v>
      </c>
      <c r="AR51">
        <v>3.84</v>
      </c>
      <c r="AS51">
        <v>4.0999999999999996</v>
      </c>
      <c r="AT51">
        <v>4.33</v>
      </c>
      <c r="AU51">
        <v>4.5</v>
      </c>
    </row>
    <row r="52" spans="26:47">
      <c r="Z52">
        <v>6.08</v>
      </c>
      <c r="AA52">
        <v>1.34</v>
      </c>
      <c r="AB52">
        <v>1.47</v>
      </c>
      <c r="AC52">
        <v>1.75</v>
      </c>
      <c r="AD52">
        <v>2</v>
      </c>
      <c r="AE52">
        <v>2.1</v>
      </c>
      <c r="AF52">
        <v>2.27</v>
      </c>
      <c r="AG52">
        <v>2.39</v>
      </c>
      <c r="AH52">
        <v>2.5099999999999998</v>
      </c>
      <c r="AI52">
        <v>2.63</v>
      </c>
      <c r="AJ52">
        <v>2.75</v>
      </c>
      <c r="AK52">
        <v>2.78</v>
      </c>
      <c r="AL52">
        <v>3</v>
      </c>
      <c r="AM52">
        <v>3.11</v>
      </c>
      <c r="AN52">
        <v>3.26</v>
      </c>
      <c r="AO52">
        <v>3.32</v>
      </c>
      <c r="AP52">
        <v>3.51</v>
      </c>
      <c r="AQ52">
        <v>3.64</v>
      </c>
      <c r="AR52">
        <v>3.84</v>
      </c>
      <c r="AS52">
        <v>4.0999999999999996</v>
      </c>
      <c r="AT52">
        <v>4.33</v>
      </c>
      <c r="AU52">
        <v>4.5</v>
      </c>
    </row>
    <row r="53" spans="26:47">
      <c r="Z53">
        <v>6.17</v>
      </c>
      <c r="AA53">
        <v>1.34</v>
      </c>
      <c r="AB53">
        <v>1.47</v>
      </c>
      <c r="AC53">
        <v>1.74</v>
      </c>
      <c r="AD53">
        <v>2</v>
      </c>
      <c r="AE53">
        <v>2.1</v>
      </c>
      <c r="AF53">
        <v>2.27</v>
      </c>
      <c r="AG53">
        <v>2.39</v>
      </c>
      <c r="AH53">
        <v>2.5099999999999998</v>
      </c>
      <c r="AI53">
        <v>2.63</v>
      </c>
      <c r="AJ53">
        <v>2.75</v>
      </c>
      <c r="AK53">
        <v>2.78</v>
      </c>
      <c r="AL53">
        <v>3</v>
      </c>
      <c r="AM53">
        <v>3.11</v>
      </c>
      <c r="AN53">
        <v>3.26</v>
      </c>
      <c r="AO53">
        <v>3.32</v>
      </c>
      <c r="AP53">
        <v>3.51</v>
      </c>
      <c r="AQ53">
        <v>3.64</v>
      </c>
      <c r="AR53">
        <v>3.84</v>
      </c>
      <c r="AS53">
        <v>4.0999999999999996</v>
      </c>
      <c r="AT53">
        <v>4.33</v>
      </c>
      <c r="AU53">
        <v>4.5</v>
      </c>
    </row>
    <row r="54" spans="26:47">
      <c r="Z54">
        <v>6.25</v>
      </c>
      <c r="AA54">
        <v>1.33</v>
      </c>
      <c r="AB54">
        <v>1.47</v>
      </c>
      <c r="AC54">
        <v>1.74</v>
      </c>
      <c r="AD54">
        <v>2</v>
      </c>
      <c r="AE54">
        <v>2.11</v>
      </c>
      <c r="AF54">
        <v>2.27</v>
      </c>
      <c r="AG54">
        <v>2.39</v>
      </c>
      <c r="AH54">
        <v>2.5099999999999998</v>
      </c>
      <c r="AI54">
        <v>2.63</v>
      </c>
      <c r="AJ54">
        <v>2.75</v>
      </c>
      <c r="AK54">
        <v>2.78</v>
      </c>
      <c r="AL54">
        <v>3</v>
      </c>
      <c r="AM54">
        <v>3.11</v>
      </c>
      <c r="AN54">
        <v>3.26</v>
      </c>
      <c r="AO54">
        <v>3.32</v>
      </c>
      <c r="AP54">
        <v>3.5</v>
      </c>
      <c r="AQ54">
        <v>3.64</v>
      </c>
      <c r="AR54">
        <v>3.84</v>
      </c>
      <c r="AS54">
        <v>4.09</v>
      </c>
      <c r="AT54">
        <v>4.33</v>
      </c>
      <c r="AU54">
        <v>4.5</v>
      </c>
    </row>
    <row r="55" spans="26:47">
      <c r="Z55">
        <v>6.33</v>
      </c>
      <c r="AA55">
        <v>1.33</v>
      </c>
      <c r="AB55">
        <v>1.46</v>
      </c>
      <c r="AC55">
        <v>1.74</v>
      </c>
      <c r="AD55">
        <v>2</v>
      </c>
      <c r="AE55">
        <v>2.1</v>
      </c>
      <c r="AF55">
        <v>2.27</v>
      </c>
      <c r="AG55">
        <v>2.39</v>
      </c>
      <c r="AH55">
        <v>2.5099999999999998</v>
      </c>
      <c r="AI55">
        <v>2.63</v>
      </c>
      <c r="AJ55">
        <v>2.75</v>
      </c>
      <c r="AK55">
        <v>2.78</v>
      </c>
      <c r="AL55">
        <v>3</v>
      </c>
      <c r="AM55">
        <v>3.11</v>
      </c>
      <c r="AN55">
        <v>3.26</v>
      </c>
      <c r="AO55">
        <v>3.32</v>
      </c>
      <c r="AP55">
        <v>3.5</v>
      </c>
      <c r="AQ55">
        <v>3.64</v>
      </c>
      <c r="AR55">
        <v>3.83</v>
      </c>
      <c r="AS55">
        <v>4.09</v>
      </c>
      <c r="AT55">
        <v>4.32</v>
      </c>
      <c r="AU55">
        <v>4.5</v>
      </c>
    </row>
    <row r="56" spans="26:47">
      <c r="Z56">
        <v>6.42</v>
      </c>
      <c r="AA56">
        <v>1.33</v>
      </c>
      <c r="AB56">
        <v>1.46</v>
      </c>
      <c r="AC56">
        <v>1.73</v>
      </c>
      <c r="AD56">
        <v>1.99</v>
      </c>
      <c r="AE56">
        <v>2.1</v>
      </c>
      <c r="AF56">
        <v>2.27</v>
      </c>
      <c r="AG56">
        <v>2.39</v>
      </c>
      <c r="AH56">
        <v>2.5099999999999998</v>
      </c>
      <c r="AI56">
        <v>2.63</v>
      </c>
      <c r="AJ56">
        <v>2.75</v>
      </c>
      <c r="AK56">
        <v>2.78</v>
      </c>
      <c r="AL56">
        <v>3</v>
      </c>
      <c r="AM56">
        <v>3.11</v>
      </c>
      <c r="AN56">
        <v>3.26</v>
      </c>
      <c r="AO56">
        <v>3.32</v>
      </c>
      <c r="AP56">
        <v>3.5</v>
      </c>
      <c r="AQ56">
        <v>3.64</v>
      </c>
      <c r="AR56">
        <v>3.83</v>
      </c>
      <c r="AS56">
        <v>4.09</v>
      </c>
      <c r="AT56">
        <v>4.32</v>
      </c>
      <c r="AU56">
        <v>4.5</v>
      </c>
    </row>
    <row r="57" spans="26:47">
      <c r="Z57">
        <v>6.5</v>
      </c>
      <c r="AA57">
        <v>1.32</v>
      </c>
      <c r="AB57">
        <v>1.45</v>
      </c>
      <c r="AC57">
        <v>1.73</v>
      </c>
      <c r="AD57">
        <v>1.99</v>
      </c>
      <c r="AE57">
        <v>2.1</v>
      </c>
      <c r="AF57">
        <v>2.27</v>
      </c>
      <c r="AG57">
        <v>2.39</v>
      </c>
      <c r="AH57">
        <v>2.5099999999999998</v>
      </c>
      <c r="AI57">
        <v>2.64</v>
      </c>
      <c r="AJ57">
        <v>2.75</v>
      </c>
      <c r="AK57">
        <v>2.78</v>
      </c>
      <c r="AL57">
        <v>3</v>
      </c>
      <c r="AM57">
        <v>3.11</v>
      </c>
      <c r="AN57">
        <v>3.26</v>
      </c>
      <c r="AO57">
        <v>3.32</v>
      </c>
      <c r="AP57">
        <v>3.5</v>
      </c>
      <c r="AQ57">
        <v>3.63</v>
      </c>
      <c r="AR57">
        <v>3.83</v>
      </c>
      <c r="AS57">
        <v>4.08</v>
      </c>
      <c r="AT57">
        <v>4.32</v>
      </c>
      <c r="AU57">
        <v>4.5</v>
      </c>
    </row>
    <row r="58" spans="26:47">
      <c r="Z58">
        <v>6.58</v>
      </c>
      <c r="AA58">
        <v>1.32</v>
      </c>
      <c r="AB58">
        <v>1.45</v>
      </c>
      <c r="AC58">
        <v>1.72</v>
      </c>
      <c r="AD58">
        <v>1.99</v>
      </c>
      <c r="AE58">
        <v>2.1</v>
      </c>
      <c r="AF58">
        <v>2.27</v>
      </c>
      <c r="AG58">
        <v>2.39</v>
      </c>
      <c r="AH58">
        <v>2.5099999999999998</v>
      </c>
      <c r="AI58">
        <v>2.64</v>
      </c>
      <c r="AJ58">
        <v>2.75</v>
      </c>
      <c r="AK58">
        <v>2.78</v>
      </c>
      <c r="AL58">
        <v>3</v>
      </c>
      <c r="AM58">
        <v>3.11</v>
      </c>
      <c r="AN58">
        <v>3.26</v>
      </c>
      <c r="AO58">
        <v>3.32</v>
      </c>
      <c r="AP58">
        <v>3.5</v>
      </c>
      <c r="AQ58">
        <v>3.63</v>
      </c>
      <c r="AR58">
        <v>3.83</v>
      </c>
      <c r="AS58">
        <v>4.08</v>
      </c>
      <c r="AT58">
        <v>4.3099999999999996</v>
      </c>
      <c r="AU58">
        <v>4.5</v>
      </c>
    </row>
    <row r="59" spans="26:47">
      <c r="Z59">
        <v>6.67</v>
      </c>
      <c r="AA59">
        <v>1.31</v>
      </c>
      <c r="AB59">
        <v>1.44</v>
      </c>
      <c r="AC59">
        <v>1.72</v>
      </c>
      <c r="AD59">
        <v>1.99</v>
      </c>
      <c r="AE59">
        <v>2.1</v>
      </c>
      <c r="AF59">
        <v>2.27</v>
      </c>
      <c r="AG59">
        <v>2.39</v>
      </c>
      <c r="AH59">
        <v>2.5099999999999998</v>
      </c>
      <c r="AI59">
        <v>2.63</v>
      </c>
      <c r="AJ59">
        <v>2.75</v>
      </c>
      <c r="AK59">
        <v>2.78</v>
      </c>
      <c r="AL59">
        <v>3</v>
      </c>
      <c r="AM59">
        <v>3.11</v>
      </c>
      <c r="AN59">
        <v>3.26</v>
      </c>
      <c r="AO59">
        <v>3.32</v>
      </c>
      <c r="AP59">
        <v>3.5</v>
      </c>
      <c r="AQ59">
        <v>3.63</v>
      </c>
      <c r="AR59">
        <v>3.82</v>
      </c>
      <c r="AS59">
        <v>4.07</v>
      </c>
      <c r="AT59">
        <v>4.3099999999999996</v>
      </c>
      <c r="AU59">
        <v>4.5</v>
      </c>
    </row>
    <row r="60" spans="26:47">
      <c r="Z60">
        <v>6.75</v>
      </c>
      <c r="AA60">
        <v>1.31</v>
      </c>
      <c r="AB60">
        <v>1.44</v>
      </c>
      <c r="AC60">
        <v>1.72</v>
      </c>
      <c r="AD60">
        <v>1.98</v>
      </c>
      <c r="AE60">
        <v>2.1</v>
      </c>
      <c r="AF60">
        <v>2.2599999999999998</v>
      </c>
      <c r="AG60">
        <v>2.39</v>
      </c>
      <c r="AH60">
        <v>2.5</v>
      </c>
      <c r="AI60">
        <v>2.63</v>
      </c>
      <c r="AJ60">
        <v>2.75</v>
      </c>
      <c r="AK60">
        <v>2.78</v>
      </c>
      <c r="AL60">
        <v>3</v>
      </c>
      <c r="AM60">
        <v>3.11</v>
      </c>
      <c r="AN60">
        <v>3.26</v>
      </c>
      <c r="AO60">
        <v>3.32</v>
      </c>
      <c r="AP60">
        <v>3.5</v>
      </c>
      <c r="AQ60">
        <v>3.63</v>
      </c>
      <c r="AR60">
        <v>3.82</v>
      </c>
      <c r="AS60">
        <v>4.07</v>
      </c>
      <c r="AT60">
        <v>4.3</v>
      </c>
      <c r="AU60">
        <v>4.5</v>
      </c>
    </row>
    <row r="61" spans="26:47">
      <c r="Z61">
        <v>6.83</v>
      </c>
      <c r="AA61">
        <v>1.3</v>
      </c>
      <c r="AB61">
        <v>1.43</v>
      </c>
      <c r="AC61">
        <v>1.71</v>
      </c>
      <c r="AD61">
        <v>1.98</v>
      </c>
      <c r="AE61">
        <v>2.1</v>
      </c>
      <c r="AF61">
        <v>2.2599999999999998</v>
      </c>
      <c r="AG61">
        <v>2.38</v>
      </c>
      <c r="AH61">
        <v>2.5</v>
      </c>
      <c r="AI61">
        <v>2.63</v>
      </c>
      <c r="AJ61">
        <v>2.74</v>
      </c>
      <c r="AK61">
        <v>2.78</v>
      </c>
      <c r="AL61">
        <v>3</v>
      </c>
      <c r="AM61">
        <v>3.11</v>
      </c>
      <c r="AN61">
        <v>3.26</v>
      </c>
      <c r="AO61">
        <v>3.32</v>
      </c>
      <c r="AP61">
        <v>3.49</v>
      </c>
      <c r="AQ61">
        <v>3.62</v>
      </c>
      <c r="AR61">
        <v>3.82</v>
      </c>
      <c r="AS61">
        <v>4.0599999999999996</v>
      </c>
      <c r="AT61">
        <v>4.3</v>
      </c>
      <c r="AU61">
        <v>4.5</v>
      </c>
    </row>
    <row r="62" spans="26:47">
      <c r="Z62">
        <v>6.92</v>
      </c>
      <c r="AA62">
        <v>1.3</v>
      </c>
      <c r="AB62">
        <v>1.43</v>
      </c>
      <c r="AC62">
        <v>1.7</v>
      </c>
      <c r="AD62">
        <v>1.97</v>
      </c>
      <c r="AE62">
        <v>2.1</v>
      </c>
      <c r="AF62">
        <v>2.2599999999999998</v>
      </c>
      <c r="AG62">
        <v>2.38</v>
      </c>
      <c r="AH62">
        <v>2.5</v>
      </c>
      <c r="AI62">
        <v>2.63</v>
      </c>
      <c r="AJ62">
        <v>2.74</v>
      </c>
      <c r="AK62">
        <v>2.77</v>
      </c>
      <c r="AL62">
        <v>3</v>
      </c>
      <c r="AM62">
        <v>3.11</v>
      </c>
      <c r="AN62">
        <v>3.26</v>
      </c>
      <c r="AO62">
        <v>3.31</v>
      </c>
      <c r="AP62">
        <v>3.49</v>
      </c>
      <c r="AQ62">
        <v>3.62</v>
      </c>
      <c r="AR62">
        <v>3.81</v>
      </c>
      <c r="AS62">
        <v>4.0599999999999996</v>
      </c>
      <c r="AT62">
        <v>4.29</v>
      </c>
      <c r="AU62">
        <v>4.5</v>
      </c>
    </row>
    <row r="63" spans="26:47">
      <c r="Z63">
        <v>7</v>
      </c>
      <c r="AA63">
        <v>1.29</v>
      </c>
      <c r="AB63">
        <v>1.42</v>
      </c>
      <c r="AC63">
        <v>1.7</v>
      </c>
      <c r="AD63">
        <v>1.97</v>
      </c>
      <c r="AE63">
        <v>2.09</v>
      </c>
      <c r="AF63">
        <v>2.2599999999999998</v>
      </c>
      <c r="AG63">
        <v>2.38</v>
      </c>
      <c r="AH63">
        <v>2.5</v>
      </c>
      <c r="AI63">
        <v>2.63</v>
      </c>
      <c r="AJ63">
        <v>2.74</v>
      </c>
      <c r="AK63">
        <v>2.77</v>
      </c>
      <c r="AL63">
        <v>2.99</v>
      </c>
      <c r="AM63">
        <v>3.1</v>
      </c>
      <c r="AN63">
        <v>3.26</v>
      </c>
      <c r="AO63">
        <v>3.31</v>
      </c>
      <c r="AP63">
        <v>3.49</v>
      </c>
      <c r="AQ63">
        <v>3.62</v>
      </c>
      <c r="AR63">
        <v>3.81</v>
      </c>
      <c r="AS63">
        <v>4.05</v>
      </c>
      <c r="AT63">
        <v>4.29</v>
      </c>
      <c r="AU63">
        <v>4.5</v>
      </c>
    </row>
    <row r="64" spans="26:47">
      <c r="Z64">
        <v>7.08</v>
      </c>
      <c r="AA64">
        <v>1.29</v>
      </c>
      <c r="AB64">
        <v>1.42</v>
      </c>
      <c r="AC64">
        <v>1.69</v>
      </c>
      <c r="AD64">
        <v>1.97</v>
      </c>
      <c r="AE64">
        <v>2.09</v>
      </c>
      <c r="AF64">
        <v>2.25</v>
      </c>
      <c r="AG64">
        <v>2.37</v>
      </c>
      <c r="AH64">
        <v>2.4900000000000002</v>
      </c>
      <c r="AI64">
        <v>2.63</v>
      </c>
      <c r="AJ64">
        <v>2.74</v>
      </c>
      <c r="AK64">
        <v>2.77</v>
      </c>
      <c r="AL64">
        <v>2.99</v>
      </c>
      <c r="AM64">
        <v>3.1</v>
      </c>
      <c r="AN64">
        <v>3.25</v>
      </c>
      <c r="AO64">
        <v>3.31</v>
      </c>
      <c r="AP64">
        <v>3.49</v>
      </c>
      <c r="AQ64">
        <v>3.61</v>
      </c>
      <c r="AR64">
        <v>3.8</v>
      </c>
      <c r="AS64">
        <v>4.04</v>
      </c>
      <c r="AT64">
        <v>4.28</v>
      </c>
      <c r="AU64">
        <v>4.5</v>
      </c>
    </row>
    <row r="65" spans="26:47">
      <c r="Z65">
        <v>7.17</v>
      </c>
      <c r="AA65">
        <v>1.28</v>
      </c>
      <c r="AB65">
        <v>1.41</v>
      </c>
      <c r="AC65">
        <v>1.69</v>
      </c>
      <c r="AD65">
        <v>1.96</v>
      </c>
      <c r="AE65">
        <v>2.09</v>
      </c>
      <c r="AF65">
        <v>2.25</v>
      </c>
      <c r="AG65">
        <v>2.37</v>
      </c>
      <c r="AH65">
        <v>2.4900000000000002</v>
      </c>
      <c r="AI65">
        <v>2.63</v>
      </c>
      <c r="AJ65">
        <v>2.74</v>
      </c>
      <c r="AK65">
        <v>2.77</v>
      </c>
      <c r="AL65">
        <v>2.99</v>
      </c>
      <c r="AM65">
        <v>3.1</v>
      </c>
      <c r="AN65">
        <v>3.25</v>
      </c>
      <c r="AO65">
        <v>3.31</v>
      </c>
      <c r="AP65">
        <v>3.48</v>
      </c>
      <c r="AQ65">
        <v>3.61</v>
      </c>
      <c r="AR65">
        <v>3.8</v>
      </c>
      <c r="AS65">
        <v>4.04</v>
      </c>
      <c r="AT65">
        <v>4.28</v>
      </c>
      <c r="AU65">
        <v>4.5</v>
      </c>
    </row>
    <row r="66" spans="26:47">
      <c r="Z66">
        <v>7.25</v>
      </c>
      <c r="AA66">
        <v>1.28</v>
      </c>
      <c r="AB66">
        <v>1.4</v>
      </c>
      <c r="AC66">
        <v>1.68</v>
      </c>
      <c r="AD66">
        <v>1.96</v>
      </c>
      <c r="AE66">
        <v>2.08</v>
      </c>
      <c r="AF66">
        <v>2.2400000000000002</v>
      </c>
      <c r="AG66">
        <v>2.37</v>
      </c>
      <c r="AH66">
        <v>2.4900000000000002</v>
      </c>
      <c r="AI66">
        <v>2.63</v>
      </c>
      <c r="AJ66">
        <v>2.73</v>
      </c>
      <c r="AK66">
        <v>2.77</v>
      </c>
      <c r="AL66">
        <v>2.99</v>
      </c>
      <c r="AM66">
        <v>3.1</v>
      </c>
      <c r="AN66">
        <v>3.25</v>
      </c>
      <c r="AO66">
        <v>3.31</v>
      </c>
      <c r="AP66">
        <v>3.48</v>
      </c>
      <c r="AQ66">
        <v>3.61</v>
      </c>
      <c r="AR66">
        <v>3.79</v>
      </c>
      <c r="AS66">
        <v>4.03</v>
      </c>
      <c r="AT66">
        <v>4.2699999999999996</v>
      </c>
      <c r="AU66">
        <v>4.5</v>
      </c>
    </row>
    <row r="67" spans="26:47">
      <c r="Z67">
        <v>7.33</v>
      </c>
      <c r="AA67">
        <v>1.27</v>
      </c>
      <c r="AB67">
        <v>1.4</v>
      </c>
      <c r="AC67">
        <v>1.67</v>
      </c>
      <c r="AD67">
        <v>1.95</v>
      </c>
      <c r="AE67">
        <v>2.08</v>
      </c>
      <c r="AF67">
        <v>2.2400000000000002</v>
      </c>
      <c r="AG67">
        <v>2.36</v>
      </c>
      <c r="AH67">
        <v>2.48</v>
      </c>
      <c r="AI67">
        <v>2.63</v>
      </c>
      <c r="AJ67">
        <v>2.73</v>
      </c>
      <c r="AK67">
        <v>2.77</v>
      </c>
      <c r="AL67">
        <v>2.99</v>
      </c>
      <c r="AM67">
        <v>3.1</v>
      </c>
      <c r="AN67">
        <v>3.25</v>
      </c>
      <c r="AO67">
        <v>3.3</v>
      </c>
      <c r="AP67">
        <v>3.48</v>
      </c>
      <c r="AQ67">
        <v>3.6</v>
      </c>
      <c r="AR67">
        <v>3.79</v>
      </c>
      <c r="AS67">
        <v>4.0199999999999996</v>
      </c>
      <c r="AT67">
        <v>4.26</v>
      </c>
      <c r="AU67">
        <v>4.5</v>
      </c>
    </row>
    <row r="68" spans="26:47">
      <c r="Z68">
        <v>7.42</v>
      </c>
      <c r="AA68">
        <v>1.27</v>
      </c>
      <c r="AB68">
        <v>1.39</v>
      </c>
      <c r="AC68">
        <v>1.66</v>
      </c>
      <c r="AD68">
        <v>1.94</v>
      </c>
      <c r="AE68">
        <v>2.08</v>
      </c>
      <c r="AF68">
        <v>2.23</v>
      </c>
      <c r="AG68">
        <v>2.36</v>
      </c>
      <c r="AH68">
        <v>2.48</v>
      </c>
      <c r="AI68">
        <v>2.62</v>
      </c>
      <c r="AJ68">
        <v>2.73</v>
      </c>
      <c r="AK68">
        <v>2.77</v>
      </c>
      <c r="AL68">
        <v>2.98</v>
      </c>
      <c r="AM68">
        <v>3.09</v>
      </c>
      <c r="AN68">
        <v>3.25</v>
      </c>
      <c r="AO68">
        <v>3.3</v>
      </c>
      <c r="AP68">
        <v>3.47</v>
      </c>
      <c r="AQ68">
        <v>3.6</v>
      </c>
      <c r="AR68">
        <v>3.78</v>
      </c>
      <c r="AS68">
        <v>4.0199999999999996</v>
      </c>
      <c r="AT68">
        <v>4.26</v>
      </c>
      <c r="AU68">
        <v>4.5</v>
      </c>
    </row>
    <row r="69" spans="26:47">
      <c r="Z69">
        <v>7.5</v>
      </c>
      <c r="AA69">
        <v>1.26</v>
      </c>
      <c r="AB69">
        <v>1.38</v>
      </c>
      <c r="AC69">
        <v>1.66</v>
      </c>
      <c r="AD69">
        <v>1.94</v>
      </c>
      <c r="AE69">
        <v>2.0699999999999998</v>
      </c>
      <c r="AF69">
        <v>2.23</v>
      </c>
      <c r="AG69">
        <v>2.35</v>
      </c>
      <c r="AH69">
        <v>2.4700000000000002</v>
      </c>
      <c r="AI69">
        <v>2.62</v>
      </c>
      <c r="AJ69">
        <v>2.73</v>
      </c>
      <c r="AK69">
        <v>2.76</v>
      </c>
      <c r="AL69">
        <v>2.98</v>
      </c>
      <c r="AM69">
        <v>3.09</v>
      </c>
      <c r="AN69">
        <v>3.24</v>
      </c>
      <c r="AO69">
        <v>3.3</v>
      </c>
      <c r="AP69">
        <v>3.47</v>
      </c>
      <c r="AQ69">
        <v>3.59</v>
      </c>
      <c r="AR69">
        <v>3.78</v>
      </c>
      <c r="AS69">
        <v>4.01</v>
      </c>
      <c r="AT69">
        <v>4.25</v>
      </c>
      <c r="AU69">
        <v>4.5</v>
      </c>
    </row>
    <row r="70" spans="26:47">
      <c r="Z70">
        <v>7.58</v>
      </c>
      <c r="AA70">
        <v>1.25</v>
      </c>
      <c r="AB70">
        <v>1.37</v>
      </c>
      <c r="AC70">
        <v>1.65</v>
      </c>
      <c r="AD70">
        <v>1.93</v>
      </c>
      <c r="AE70">
        <v>2.0699999999999998</v>
      </c>
      <c r="AF70">
        <v>2.2200000000000002</v>
      </c>
      <c r="AG70">
        <v>2.34</v>
      </c>
      <c r="AH70">
        <v>2.4700000000000002</v>
      </c>
      <c r="AI70">
        <v>2.62</v>
      </c>
      <c r="AJ70">
        <v>2.72</v>
      </c>
      <c r="AK70">
        <v>2.76</v>
      </c>
      <c r="AL70">
        <v>2.98</v>
      </c>
      <c r="AM70">
        <v>3.09</v>
      </c>
      <c r="AN70">
        <v>3.24</v>
      </c>
      <c r="AO70">
        <v>3.29</v>
      </c>
      <c r="AP70">
        <v>3.47</v>
      </c>
      <c r="AQ70">
        <v>3.59</v>
      </c>
      <c r="AR70">
        <v>3.77</v>
      </c>
      <c r="AS70">
        <v>4</v>
      </c>
      <c r="AT70">
        <v>4.24</v>
      </c>
      <c r="AU70">
        <v>4.5</v>
      </c>
    </row>
    <row r="71" spans="26:47">
      <c r="Z71">
        <v>7.67</v>
      </c>
      <c r="AA71">
        <v>1.25</v>
      </c>
      <c r="AB71">
        <v>1.36</v>
      </c>
      <c r="AC71">
        <v>1.64</v>
      </c>
      <c r="AD71">
        <v>1.92</v>
      </c>
      <c r="AE71">
        <v>2.06</v>
      </c>
      <c r="AF71">
        <v>2.2200000000000002</v>
      </c>
      <c r="AG71">
        <v>2.34</v>
      </c>
      <c r="AH71">
        <v>2.46</v>
      </c>
      <c r="AI71">
        <v>2.62</v>
      </c>
      <c r="AJ71">
        <v>2.72</v>
      </c>
      <c r="AK71">
        <v>2.76</v>
      </c>
      <c r="AL71">
        <v>2.98</v>
      </c>
      <c r="AM71">
        <v>3.09</v>
      </c>
      <c r="AN71">
        <v>3.24</v>
      </c>
      <c r="AO71">
        <v>3.29</v>
      </c>
      <c r="AP71">
        <v>3.46</v>
      </c>
      <c r="AQ71">
        <v>3.59</v>
      </c>
      <c r="AR71">
        <v>3.77</v>
      </c>
      <c r="AS71">
        <v>3.99</v>
      </c>
      <c r="AT71">
        <v>4.24</v>
      </c>
      <c r="AU71">
        <v>4.5</v>
      </c>
    </row>
    <row r="72" spans="26:47">
      <c r="Z72">
        <v>7.75</v>
      </c>
      <c r="AA72">
        <v>1.24</v>
      </c>
      <c r="AB72">
        <v>1.36</v>
      </c>
      <c r="AC72">
        <v>1.63</v>
      </c>
      <c r="AD72">
        <v>1.92</v>
      </c>
      <c r="AE72">
        <v>2.06</v>
      </c>
      <c r="AF72">
        <v>2.21</v>
      </c>
      <c r="AG72">
        <v>2.33</v>
      </c>
      <c r="AH72">
        <v>2.46</v>
      </c>
      <c r="AI72">
        <v>2.61</v>
      </c>
      <c r="AJ72">
        <v>2.72</v>
      </c>
      <c r="AK72">
        <v>2.76</v>
      </c>
      <c r="AL72">
        <v>2.97</v>
      </c>
      <c r="AM72">
        <v>3.08</v>
      </c>
      <c r="AN72">
        <v>3.24</v>
      </c>
      <c r="AO72">
        <v>3.29</v>
      </c>
      <c r="AP72">
        <v>3.46</v>
      </c>
      <c r="AQ72">
        <v>3.58</v>
      </c>
      <c r="AR72">
        <v>3.76</v>
      </c>
      <c r="AS72">
        <v>3.98</v>
      </c>
      <c r="AT72">
        <v>4.2300000000000004</v>
      </c>
      <c r="AU72">
        <v>4.5</v>
      </c>
    </row>
    <row r="73" spans="26:47">
      <c r="Z73">
        <v>7.83</v>
      </c>
      <c r="AA73">
        <v>1.23</v>
      </c>
      <c r="AB73">
        <v>1.35</v>
      </c>
      <c r="AC73">
        <v>1.62</v>
      </c>
      <c r="AD73">
        <v>1.91</v>
      </c>
      <c r="AE73">
        <v>2.0499999999999998</v>
      </c>
      <c r="AF73">
        <v>2.2000000000000002</v>
      </c>
      <c r="AG73">
        <v>2.3199999999999998</v>
      </c>
      <c r="AH73">
        <v>2.4500000000000002</v>
      </c>
      <c r="AI73">
        <v>2.61</v>
      </c>
      <c r="AJ73">
        <v>2.71</v>
      </c>
      <c r="AK73">
        <v>2.76</v>
      </c>
      <c r="AL73">
        <v>2.97</v>
      </c>
      <c r="AM73">
        <v>3.08</v>
      </c>
      <c r="AN73">
        <v>3.23</v>
      </c>
      <c r="AO73">
        <v>3.28</v>
      </c>
      <c r="AP73">
        <v>3.45</v>
      </c>
      <c r="AQ73">
        <v>3.58</v>
      </c>
      <c r="AR73">
        <v>3.75</v>
      </c>
      <c r="AS73">
        <v>3.98</v>
      </c>
      <c r="AT73">
        <v>4.22</v>
      </c>
      <c r="AU73">
        <v>4.5</v>
      </c>
    </row>
    <row r="74" spans="26:47">
      <c r="Z74">
        <v>7.92</v>
      </c>
      <c r="AA74">
        <v>1.22</v>
      </c>
      <c r="AB74">
        <v>1.34</v>
      </c>
      <c r="AC74">
        <v>1.61</v>
      </c>
      <c r="AD74">
        <v>1.9</v>
      </c>
      <c r="AE74">
        <v>2.04</v>
      </c>
      <c r="AF74">
        <v>2.2000000000000002</v>
      </c>
      <c r="AG74">
        <v>2.3199999999999998</v>
      </c>
      <c r="AH74">
        <v>2.4500000000000002</v>
      </c>
      <c r="AI74">
        <v>2.61</v>
      </c>
      <c r="AJ74">
        <v>2.71</v>
      </c>
      <c r="AK74">
        <v>2.76</v>
      </c>
      <c r="AL74">
        <v>2.97</v>
      </c>
      <c r="AM74">
        <v>3.08</v>
      </c>
      <c r="AN74">
        <v>3.23</v>
      </c>
      <c r="AO74">
        <v>3.28</v>
      </c>
      <c r="AP74">
        <v>3.45</v>
      </c>
      <c r="AQ74">
        <v>3.57</v>
      </c>
      <c r="AR74">
        <v>3.75</v>
      </c>
      <c r="AS74">
        <v>3.97</v>
      </c>
      <c r="AT74">
        <v>4.21</v>
      </c>
      <c r="AU74">
        <v>4.5</v>
      </c>
    </row>
    <row r="75" spans="26:47">
      <c r="Z75">
        <v>8</v>
      </c>
      <c r="AA75">
        <v>1.22</v>
      </c>
      <c r="AB75">
        <v>1.33</v>
      </c>
      <c r="AC75">
        <v>1.6</v>
      </c>
      <c r="AD75">
        <v>1.89</v>
      </c>
      <c r="AE75">
        <v>2.04</v>
      </c>
      <c r="AF75">
        <v>2.19</v>
      </c>
      <c r="AG75">
        <v>2.31</v>
      </c>
      <c r="AH75">
        <v>2.44</v>
      </c>
      <c r="AI75">
        <v>2.6</v>
      </c>
      <c r="AJ75">
        <v>2.71</v>
      </c>
      <c r="AK75">
        <v>2.75</v>
      </c>
      <c r="AL75">
        <v>2.96</v>
      </c>
      <c r="AM75">
        <v>3.07</v>
      </c>
      <c r="AN75">
        <v>3.23</v>
      </c>
      <c r="AO75">
        <v>3.28</v>
      </c>
      <c r="AP75">
        <v>3.45</v>
      </c>
      <c r="AQ75">
        <v>3.56</v>
      </c>
      <c r="AR75">
        <v>3.74</v>
      </c>
      <c r="AS75">
        <v>3.96</v>
      </c>
      <c r="AT75">
        <v>4.2</v>
      </c>
      <c r="AU75">
        <v>4.5</v>
      </c>
    </row>
    <row r="76" spans="26:47">
      <c r="Z76">
        <v>8.08</v>
      </c>
      <c r="AA76">
        <v>1.21</v>
      </c>
      <c r="AB76">
        <v>1.32</v>
      </c>
      <c r="AC76">
        <v>1.59</v>
      </c>
      <c r="AD76">
        <v>1.88</v>
      </c>
      <c r="AE76">
        <v>2.0299999999999998</v>
      </c>
      <c r="AF76">
        <v>2.1800000000000002</v>
      </c>
      <c r="AG76">
        <v>2.2999999999999998</v>
      </c>
      <c r="AH76">
        <v>2.4300000000000002</v>
      </c>
      <c r="AI76">
        <v>2.6</v>
      </c>
      <c r="AJ76">
        <v>2.7</v>
      </c>
      <c r="AK76">
        <v>2.75</v>
      </c>
      <c r="AL76">
        <v>2.96</v>
      </c>
      <c r="AM76">
        <v>3.07</v>
      </c>
      <c r="AN76">
        <v>3.22</v>
      </c>
      <c r="AO76">
        <v>3.27</v>
      </c>
      <c r="AP76">
        <v>3.44</v>
      </c>
      <c r="AQ76">
        <v>3.56</v>
      </c>
      <c r="AR76">
        <v>3.73</v>
      </c>
      <c r="AS76">
        <v>3.95</v>
      </c>
      <c r="AT76">
        <v>4.2</v>
      </c>
      <c r="AU76">
        <v>4.5</v>
      </c>
    </row>
    <row r="77" spans="26:47">
      <c r="Z77">
        <v>8.17</v>
      </c>
      <c r="AA77">
        <v>1.2</v>
      </c>
      <c r="AB77">
        <v>1.31</v>
      </c>
      <c r="AC77">
        <v>1.58</v>
      </c>
      <c r="AD77">
        <v>1.87</v>
      </c>
      <c r="AE77">
        <v>2.02</v>
      </c>
      <c r="AF77">
        <v>2.1800000000000002</v>
      </c>
      <c r="AG77">
        <v>2.29</v>
      </c>
      <c r="AH77">
        <v>2.4300000000000002</v>
      </c>
      <c r="AI77">
        <v>2.6</v>
      </c>
      <c r="AJ77">
        <v>2.7</v>
      </c>
      <c r="AK77">
        <v>2.75</v>
      </c>
      <c r="AL77">
        <v>2.96</v>
      </c>
      <c r="AM77">
        <v>3.07</v>
      </c>
      <c r="AN77">
        <v>3.22</v>
      </c>
      <c r="AO77">
        <v>3.27</v>
      </c>
      <c r="AP77">
        <v>3.44</v>
      </c>
      <c r="AQ77">
        <v>3.55</v>
      </c>
      <c r="AR77">
        <v>3.73</v>
      </c>
      <c r="AS77">
        <v>3.94</v>
      </c>
      <c r="AT77">
        <v>4.1900000000000004</v>
      </c>
      <c r="AU77">
        <v>4.5</v>
      </c>
    </row>
    <row r="78" spans="26:47">
      <c r="Z78">
        <v>8.25</v>
      </c>
      <c r="AA78">
        <v>1.19</v>
      </c>
      <c r="AB78">
        <v>1.3</v>
      </c>
      <c r="AC78">
        <v>1.57</v>
      </c>
      <c r="AD78">
        <v>1.86</v>
      </c>
      <c r="AE78">
        <v>2.02</v>
      </c>
      <c r="AF78">
        <v>2.17</v>
      </c>
      <c r="AG78">
        <v>2.2799999999999998</v>
      </c>
      <c r="AH78">
        <v>2.42</v>
      </c>
      <c r="AI78">
        <v>2.59</v>
      </c>
      <c r="AJ78">
        <v>2.7</v>
      </c>
      <c r="AK78">
        <v>2.75</v>
      </c>
      <c r="AL78">
        <v>2.95</v>
      </c>
      <c r="AM78">
        <v>3.06</v>
      </c>
      <c r="AN78">
        <v>3.22</v>
      </c>
      <c r="AO78">
        <v>3.26</v>
      </c>
      <c r="AP78">
        <v>3.43</v>
      </c>
      <c r="AQ78">
        <v>3.55</v>
      </c>
      <c r="AR78">
        <v>3.72</v>
      </c>
      <c r="AS78">
        <v>3.93</v>
      </c>
      <c r="AT78">
        <v>4.18</v>
      </c>
      <c r="AU78">
        <v>4.5</v>
      </c>
    </row>
    <row r="79" spans="26:47">
      <c r="Z79">
        <v>8.33</v>
      </c>
      <c r="AA79">
        <v>1.18</v>
      </c>
      <c r="AB79">
        <v>1.29</v>
      </c>
      <c r="AC79">
        <v>1.56</v>
      </c>
      <c r="AD79">
        <v>1.85</v>
      </c>
      <c r="AE79">
        <v>2.0099999999999998</v>
      </c>
      <c r="AF79">
        <v>2.16</v>
      </c>
      <c r="AG79">
        <v>2.27</v>
      </c>
      <c r="AH79">
        <v>2.41</v>
      </c>
      <c r="AI79">
        <v>2.59</v>
      </c>
      <c r="AJ79">
        <v>2.69</v>
      </c>
      <c r="AK79">
        <v>2.74</v>
      </c>
      <c r="AL79">
        <v>2.95</v>
      </c>
      <c r="AM79">
        <v>3.06</v>
      </c>
      <c r="AN79">
        <v>3.21</v>
      </c>
      <c r="AO79">
        <v>3.26</v>
      </c>
      <c r="AP79">
        <v>3.43</v>
      </c>
      <c r="AQ79">
        <v>3.54</v>
      </c>
      <c r="AR79">
        <v>3.71</v>
      </c>
      <c r="AS79">
        <v>3.92</v>
      </c>
      <c r="AT79">
        <v>4.17</v>
      </c>
      <c r="AU79">
        <v>4.5</v>
      </c>
    </row>
    <row r="80" spans="26:47">
      <c r="Z80">
        <v>8.42</v>
      </c>
      <c r="AA80">
        <v>1.17</v>
      </c>
      <c r="AB80">
        <v>1.28</v>
      </c>
      <c r="AC80">
        <v>1.55</v>
      </c>
      <c r="AD80">
        <v>1.84</v>
      </c>
      <c r="AE80">
        <v>2</v>
      </c>
      <c r="AF80">
        <v>2.15</v>
      </c>
      <c r="AG80">
        <v>2.2599999999999998</v>
      </c>
      <c r="AH80">
        <v>2.4</v>
      </c>
      <c r="AI80">
        <v>2.58</v>
      </c>
      <c r="AJ80">
        <v>2.69</v>
      </c>
      <c r="AK80">
        <v>2.74</v>
      </c>
      <c r="AL80">
        <v>2.95</v>
      </c>
      <c r="AM80">
        <v>3.05</v>
      </c>
      <c r="AN80">
        <v>3.21</v>
      </c>
      <c r="AO80">
        <v>3.25</v>
      </c>
      <c r="AP80">
        <v>3.42</v>
      </c>
      <c r="AQ80">
        <v>3.53</v>
      </c>
      <c r="AR80">
        <v>3.7</v>
      </c>
      <c r="AS80">
        <v>3.91</v>
      </c>
      <c r="AT80">
        <v>4.16</v>
      </c>
      <c r="AU80">
        <v>4.5</v>
      </c>
    </row>
    <row r="81" spans="26:47">
      <c r="Z81">
        <v>8.5</v>
      </c>
      <c r="AA81">
        <v>1.1599999999999999</v>
      </c>
      <c r="AB81">
        <v>1.27</v>
      </c>
      <c r="AC81">
        <v>1.54</v>
      </c>
      <c r="AD81">
        <v>1.83</v>
      </c>
      <c r="AE81">
        <v>1.99</v>
      </c>
      <c r="AF81">
        <v>2.14</v>
      </c>
      <c r="AG81">
        <v>2.25</v>
      </c>
      <c r="AH81">
        <v>2.4</v>
      </c>
      <c r="AI81">
        <v>2.58</v>
      </c>
      <c r="AJ81">
        <v>2.69</v>
      </c>
      <c r="AK81">
        <v>2.74</v>
      </c>
      <c r="AL81">
        <v>2.94</v>
      </c>
      <c r="AM81">
        <v>3.05</v>
      </c>
      <c r="AN81">
        <v>3.2</v>
      </c>
      <c r="AO81">
        <v>3.25</v>
      </c>
      <c r="AP81">
        <v>3.41</v>
      </c>
      <c r="AQ81">
        <v>3.53</v>
      </c>
      <c r="AR81">
        <v>3.69</v>
      </c>
      <c r="AS81">
        <v>3.9</v>
      </c>
      <c r="AT81">
        <v>4.1500000000000004</v>
      </c>
      <c r="AU81">
        <v>4.5</v>
      </c>
    </row>
    <row r="82" spans="26:47">
      <c r="Z82">
        <v>8.58</v>
      </c>
      <c r="AA82">
        <v>1.1499999999999999</v>
      </c>
      <c r="AB82">
        <v>1.26</v>
      </c>
      <c r="AC82">
        <v>1.53</v>
      </c>
      <c r="AD82">
        <v>1.82</v>
      </c>
      <c r="AE82">
        <v>1.99</v>
      </c>
      <c r="AF82">
        <v>2.13</v>
      </c>
      <c r="AG82">
        <v>2.2400000000000002</v>
      </c>
      <c r="AH82">
        <v>2.39</v>
      </c>
      <c r="AI82">
        <v>2.57</v>
      </c>
      <c r="AJ82">
        <v>2.68</v>
      </c>
      <c r="AK82">
        <v>2.74</v>
      </c>
      <c r="AL82">
        <v>2.94</v>
      </c>
      <c r="AM82">
        <v>3.05</v>
      </c>
      <c r="AN82">
        <v>3.2</v>
      </c>
      <c r="AO82">
        <v>3.24</v>
      </c>
      <c r="AP82">
        <v>3.41</v>
      </c>
      <c r="AQ82">
        <v>3.52</v>
      </c>
      <c r="AR82">
        <v>3.69</v>
      </c>
      <c r="AS82">
        <v>3.89</v>
      </c>
      <c r="AT82">
        <v>4.1399999999999997</v>
      </c>
      <c r="AU82">
        <v>4.5</v>
      </c>
    </row>
    <row r="83" spans="26:47">
      <c r="Z83">
        <v>8.67</v>
      </c>
      <c r="AA83">
        <v>1.1399999999999999</v>
      </c>
      <c r="AB83">
        <v>1.25</v>
      </c>
      <c r="AC83">
        <v>1.52</v>
      </c>
      <c r="AD83">
        <v>1.81</v>
      </c>
      <c r="AE83">
        <v>1.98</v>
      </c>
      <c r="AF83">
        <v>2.12</v>
      </c>
      <c r="AG83">
        <v>2.23</v>
      </c>
      <c r="AH83">
        <v>2.38</v>
      </c>
      <c r="AI83">
        <v>2.57</v>
      </c>
      <c r="AJ83">
        <v>2.68</v>
      </c>
      <c r="AK83">
        <v>2.73</v>
      </c>
      <c r="AL83">
        <v>2.93</v>
      </c>
      <c r="AM83">
        <v>3.04</v>
      </c>
      <c r="AN83">
        <v>3.19</v>
      </c>
      <c r="AO83">
        <v>3.24</v>
      </c>
      <c r="AP83">
        <v>3.4</v>
      </c>
      <c r="AQ83">
        <v>3.51</v>
      </c>
      <c r="AR83">
        <v>3.68</v>
      </c>
      <c r="AS83">
        <v>3.88</v>
      </c>
      <c r="AT83">
        <v>4.13</v>
      </c>
      <c r="AU83">
        <v>4.5</v>
      </c>
    </row>
    <row r="84" spans="26:47">
      <c r="Z84">
        <v>8.75</v>
      </c>
      <c r="AA84">
        <v>1.1299999999999999</v>
      </c>
      <c r="AB84">
        <v>1.24</v>
      </c>
      <c r="AC84">
        <v>1.5</v>
      </c>
      <c r="AD84">
        <v>1.8</v>
      </c>
      <c r="AE84">
        <v>1.97</v>
      </c>
      <c r="AF84">
        <v>2.11</v>
      </c>
      <c r="AG84">
        <v>2.2200000000000002</v>
      </c>
      <c r="AH84">
        <v>2.37</v>
      </c>
      <c r="AI84">
        <v>2.56</v>
      </c>
      <c r="AJ84">
        <v>2.67</v>
      </c>
      <c r="AK84">
        <v>2.73</v>
      </c>
      <c r="AL84">
        <v>2.93</v>
      </c>
      <c r="AM84">
        <v>3.04</v>
      </c>
      <c r="AN84">
        <v>3.19</v>
      </c>
      <c r="AO84">
        <v>3.23</v>
      </c>
      <c r="AP84">
        <v>3.4</v>
      </c>
      <c r="AQ84">
        <v>3.51</v>
      </c>
      <c r="AR84">
        <v>3.67</v>
      </c>
      <c r="AS84">
        <v>3.87</v>
      </c>
      <c r="AT84">
        <v>4.1100000000000003</v>
      </c>
      <c r="AU84">
        <v>4.5</v>
      </c>
    </row>
    <row r="85" spans="26:47">
      <c r="Z85">
        <v>8.83</v>
      </c>
      <c r="AA85">
        <v>1.1200000000000001</v>
      </c>
      <c r="AB85">
        <v>1.23</v>
      </c>
      <c r="AC85">
        <v>1.49</v>
      </c>
      <c r="AD85">
        <v>1.79</v>
      </c>
      <c r="AE85">
        <v>1.96</v>
      </c>
      <c r="AF85">
        <v>2.1</v>
      </c>
      <c r="AG85">
        <v>2.21</v>
      </c>
      <c r="AH85">
        <v>2.36</v>
      </c>
      <c r="AI85">
        <v>2.56</v>
      </c>
      <c r="AJ85">
        <v>2.67</v>
      </c>
      <c r="AK85">
        <v>2.73</v>
      </c>
      <c r="AL85">
        <v>2.92</v>
      </c>
      <c r="AM85">
        <v>3.03</v>
      </c>
      <c r="AN85">
        <v>3.18</v>
      </c>
      <c r="AO85">
        <v>3.23</v>
      </c>
      <c r="AP85">
        <v>3.39</v>
      </c>
      <c r="AQ85">
        <v>3.5</v>
      </c>
      <c r="AR85">
        <v>3.66</v>
      </c>
      <c r="AS85">
        <v>3.85</v>
      </c>
      <c r="AT85">
        <v>4.0999999999999996</v>
      </c>
      <c r="AU85">
        <v>4.5</v>
      </c>
    </row>
    <row r="86" spans="26:47">
      <c r="Z86">
        <v>8.92</v>
      </c>
      <c r="AA86">
        <v>1.1100000000000001</v>
      </c>
      <c r="AB86">
        <v>1.22</v>
      </c>
      <c r="AC86">
        <v>1.48</v>
      </c>
      <c r="AD86">
        <v>1.78</v>
      </c>
      <c r="AE86">
        <v>1.95</v>
      </c>
      <c r="AF86">
        <v>2.09</v>
      </c>
      <c r="AG86">
        <v>2.2000000000000002</v>
      </c>
      <c r="AH86">
        <v>2.35</v>
      </c>
      <c r="AI86">
        <v>2.5499999999999998</v>
      </c>
      <c r="AJ86">
        <v>2.66</v>
      </c>
      <c r="AK86">
        <v>2.73</v>
      </c>
      <c r="AL86">
        <v>2.92</v>
      </c>
      <c r="AM86">
        <v>3.03</v>
      </c>
      <c r="AN86">
        <v>3.18</v>
      </c>
      <c r="AO86">
        <v>3.22</v>
      </c>
      <c r="AP86">
        <v>3.38</v>
      </c>
      <c r="AQ86">
        <v>3.49</v>
      </c>
      <c r="AR86">
        <v>3.65</v>
      </c>
      <c r="AS86">
        <v>3.84</v>
      </c>
      <c r="AT86">
        <v>4.09</v>
      </c>
      <c r="AU86">
        <v>4.5</v>
      </c>
    </row>
    <row r="87" spans="26:47">
      <c r="Z87">
        <v>9</v>
      </c>
      <c r="AA87">
        <v>1.1000000000000001</v>
      </c>
      <c r="AB87">
        <v>1.2</v>
      </c>
      <c r="AC87">
        <v>1.46</v>
      </c>
      <c r="AD87">
        <v>1.76</v>
      </c>
      <c r="AE87">
        <v>1.94</v>
      </c>
      <c r="AF87">
        <v>2.08</v>
      </c>
      <c r="AG87">
        <v>2.19</v>
      </c>
      <c r="AH87">
        <v>2.34</v>
      </c>
      <c r="AI87">
        <v>2.54</v>
      </c>
      <c r="AJ87">
        <v>2.66</v>
      </c>
      <c r="AK87">
        <v>2.72</v>
      </c>
      <c r="AL87">
        <v>2.91</v>
      </c>
      <c r="AM87">
        <v>3.02</v>
      </c>
      <c r="AN87">
        <v>3.17</v>
      </c>
      <c r="AO87">
        <v>3.21</v>
      </c>
      <c r="AP87">
        <v>3.38</v>
      </c>
      <c r="AQ87">
        <v>3.48</v>
      </c>
      <c r="AR87">
        <v>3.64</v>
      </c>
      <c r="AS87">
        <v>3.83</v>
      </c>
      <c r="AT87">
        <v>4.08</v>
      </c>
      <c r="AU87">
        <v>4.5</v>
      </c>
    </row>
    <row r="88" spans="26:47">
      <c r="Z88">
        <v>9.08</v>
      </c>
      <c r="AA88">
        <v>1.0900000000000001</v>
      </c>
      <c r="AB88">
        <v>1.19</v>
      </c>
      <c r="AC88">
        <v>1.45</v>
      </c>
      <c r="AD88">
        <v>1.75</v>
      </c>
      <c r="AE88">
        <v>1.93</v>
      </c>
      <c r="AF88">
        <v>2.0699999999999998</v>
      </c>
      <c r="AG88">
        <v>2.17</v>
      </c>
      <c r="AH88">
        <v>2.33</v>
      </c>
      <c r="AI88">
        <v>2.54</v>
      </c>
      <c r="AJ88">
        <v>2.65</v>
      </c>
      <c r="AK88">
        <v>2.72</v>
      </c>
      <c r="AL88">
        <v>2.91</v>
      </c>
      <c r="AM88">
        <v>3.01</v>
      </c>
      <c r="AN88">
        <v>3.17</v>
      </c>
      <c r="AO88">
        <v>3.21</v>
      </c>
      <c r="AP88">
        <v>3.37</v>
      </c>
      <c r="AQ88">
        <v>3.47</v>
      </c>
      <c r="AR88">
        <v>3.63</v>
      </c>
      <c r="AS88">
        <v>3.82</v>
      </c>
      <c r="AT88">
        <v>4.07</v>
      </c>
      <c r="AU88">
        <v>4.5</v>
      </c>
    </row>
    <row r="89" spans="26:47">
      <c r="Z89">
        <v>9.17</v>
      </c>
      <c r="AA89">
        <v>1.08</v>
      </c>
      <c r="AB89">
        <v>1.18</v>
      </c>
      <c r="AC89">
        <v>1.44</v>
      </c>
      <c r="AD89">
        <v>1.74</v>
      </c>
      <c r="AE89">
        <v>1.92</v>
      </c>
      <c r="AF89">
        <v>2.0499999999999998</v>
      </c>
      <c r="AG89">
        <v>2.16</v>
      </c>
      <c r="AH89">
        <v>2.3199999999999998</v>
      </c>
      <c r="AI89">
        <v>2.5299999999999998</v>
      </c>
      <c r="AJ89">
        <v>2.65</v>
      </c>
      <c r="AK89">
        <v>2.72</v>
      </c>
      <c r="AL89">
        <v>2.9</v>
      </c>
      <c r="AM89">
        <v>3.01</v>
      </c>
      <c r="AN89">
        <v>3.16</v>
      </c>
      <c r="AO89">
        <v>3.2</v>
      </c>
      <c r="AP89">
        <v>3.36</v>
      </c>
      <c r="AQ89">
        <v>3.47</v>
      </c>
      <c r="AR89">
        <v>3.62</v>
      </c>
      <c r="AS89">
        <v>3.8</v>
      </c>
      <c r="AT89">
        <v>4.0599999999999996</v>
      </c>
      <c r="AU89">
        <v>4.5</v>
      </c>
    </row>
    <row r="90" spans="26:47">
      <c r="Z90">
        <v>9.25</v>
      </c>
      <c r="AA90">
        <v>1.07</v>
      </c>
      <c r="AB90">
        <v>1.17</v>
      </c>
      <c r="AC90">
        <v>1.42</v>
      </c>
      <c r="AD90">
        <v>1.72</v>
      </c>
      <c r="AE90">
        <v>1.91</v>
      </c>
      <c r="AF90">
        <v>2.04</v>
      </c>
      <c r="AG90">
        <v>2.15</v>
      </c>
      <c r="AH90">
        <v>2.31</v>
      </c>
      <c r="AI90">
        <v>2.52</v>
      </c>
      <c r="AJ90">
        <v>2.64</v>
      </c>
      <c r="AK90">
        <v>2.71</v>
      </c>
      <c r="AL90">
        <v>2.9</v>
      </c>
      <c r="AM90">
        <v>3</v>
      </c>
      <c r="AN90">
        <v>3.15</v>
      </c>
      <c r="AO90">
        <v>3.19</v>
      </c>
      <c r="AP90">
        <v>3.35</v>
      </c>
      <c r="AQ90">
        <v>3.46</v>
      </c>
      <c r="AR90">
        <v>3.61</v>
      </c>
      <c r="AS90">
        <v>3.79</v>
      </c>
      <c r="AT90">
        <v>4.04</v>
      </c>
      <c r="AU90">
        <v>4.5</v>
      </c>
    </row>
    <row r="91" spans="26:47">
      <c r="Z91">
        <v>9.33</v>
      </c>
      <c r="AA91">
        <v>1.06</v>
      </c>
      <c r="AB91">
        <v>1.1499999999999999</v>
      </c>
      <c r="AC91">
        <v>1.41</v>
      </c>
      <c r="AD91">
        <v>1.71</v>
      </c>
      <c r="AE91">
        <v>1.9</v>
      </c>
      <c r="AF91">
        <v>2.0299999999999998</v>
      </c>
      <c r="AG91">
        <v>2.13</v>
      </c>
      <c r="AH91">
        <v>2.2999999999999998</v>
      </c>
      <c r="AI91">
        <v>2.52</v>
      </c>
      <c r="AJ91">
        <v>2.64</v>
      </c>
      <c r="AK91">
        <v>2.71</v>
      </c>
      <c r="AL91">
        <v>2.89</v>
      </c>
      <c r="AM91">
        <v>3</v>
      </c>
      <c r="AN91">
        <v>3.15</v>
      </c>
      <c r="AO91">
        <v>3.19</v>
      </c>
      <c r="AP91">
        <v>3.35</v>
      </c>
      <c r="AQ91">
        <v>3.45</v>
      </c>
      <c r="AR91">
        <v>3.6</v>
      </c>
      <c r="AS91">
        <v>3.78</v>
      </c>
      <c r="AT91">
        <v>4.03</v>
      </c>
      <c r="AU91">
        <v>4.5</v>
      </c>
    </row>
    <row r="92" spans="26:47">
      <c r="Z92">
        <v>9.42</v>
      </c>
      <c r="AA92">
        <v>1.05</v>
      </c>
      <c r="AB92">
        <v>1.1399999999999999</v>
      </c>
      <c r="AC92">
        <v>1.39</v>
      </c>
      <c r="AD92">
        <v>1.7</v>
      </c>
      <c r="AE92">
        <v>1.89</v>
      </c>
      <c r="AF92">
        <v>2.02</v>
      </c>
      <c r="AG92">
        <v>2.12</v>
      </c>
      <c r="AH92">
        <v>2.29</v>
      </c>
      <c r="AI92">
        <v>2.5099999999999998</v>
      </c>
      <c r="AJ92">
        <v>2.63</v>
      </c>
      <c r="AK92">
        <v>2.71</v>
      </c>
      <c r="AL92">
        <v>2.89</v>
      </c>
      <c r="AM92">
        <v>2.99</v>
      </c>
      <c r="AN92">
        <v>3.14</v>
      </c>
      <c r="AO92">
        <v>3.18</v>
      </c>
      <c r="AP92">
        <v>3.34</v>
      </c>
      <c r="AQ92">
        <v>3.44</v>
      </c>
      <c r="AR92">
        <v>3.59</v>
      </c>
      <c r="AS92">
        <v>3.77</v>
      </c>
      <c r="AT92">
        <v>4.0199999999999996</v>
      </c>
      <c r="AU92">
        <v>4.5</v>
      </c>
    </row>
    <row r="93" spans="26:47">
      <c r="Z93">
        <v>9.5</v>
      </c>
      <c r="AA93">
        <v>1.03</v>
      </c>
      <c r="AB93">
        <v>1.1299999999999999</v>
      </c>
      <c r="AC93">
        <v>1.38</v>
      </c>
      <c r="AD93">
        <v>1.68</v>
      </c>
      <c r="AE93">
        <v>1.87</v>
      </c>
      <c r="AF93">
        <v>2</v>
      </c>
      <c r="AG93">
        <v>2.11</v>
      </c>
      <c r="AH93">
        <v>2.27</v>
      </c>
      <c r="AI93">
        <v>2.5</v>
      </c>
      <c r="AJ93">
        <v>2.63</v>
      </c>
      <c r="AK93">
        <v>2.7</v>
      </c>
      <c r="AL93">
        <v>2.88</v>
      </c>
      <c r="AM93">
        <v>2.98</v>
      </c>
      <c r="AN93">
        <v>3.13</v>
      </c>
      <c r="AO93">
        <v>3.17</v>
      </c>
      <c r="AP93">
        <v>3.33</v>
      </c>
      <c r="AQ93">
        <v>3.43</v>
      </c>
      <c r="AR93">
        <v>3.58</v>
      </c>
      <c r="AS93">
        <v>3.75</v>
      </c>
      <c r="AT93">
        <v>4</v>
      </c>
      <c r="AU93">
        <v>4.5</v>
      </c>
    </row>
    <row r="94" spans="26:47">
      <c r="Z94">
        <v>9.58</v>
      </c>
      <c r="AA94">
        <v>1.02</v>
      </c>
      <c r="AB94">
        <v>1.1100000000000001</v>
      </c>
      <c r="AC94">
        <v>1.36</v>
      </c>
      <c r="AD94">
        <v>1.67</v>
      </c>
      <c r="AE94">
        <v>1.86</v>
      </c>
      <c r="AF94">
        <v>1.99</v>
      </c>
      <c r="AG94">
        <v>2.09</v>
      </c>
      <c r="AH94">
        <v>2.2599999999999998</v>
      </c>
      <c r="AI94">
        <v>2.4900000000000002</v>
      </c>
      <c r="AJ94">
        <v>2.62</v>
      </c>
      <c r="AK94">
        <v>2.7</v>
      </c>
      <c r="AL94">
        <v>2.88</v>
      </c>
      <c r="AM94">
        <v>2.98</v>
      </c>
      <c r="AN94">
        <v>3.13</v>
      </c>
      <c r="AO94">
        <v>3.16</v>
      </c>
      <c r="AP94">
        <v>3.32</v>
      </c>
      <c r="AQ94">
        <v>3.42</v>
      </c>
      <c r="AR94">
        <v>3.57</v>
      </c>
      <c r="AS94">
        <v>3.74</v>
      </c>
      <c r="AT94">
        <v>3.99</v>
      </c>
      <c r="AU94">
        <v>4.5</v>
      </c>
    </row>
    <row r="95" spans="26:47">
      <c r="Z95">
        <v>9.67</v>
      </c>
      <c r="AA95">
        <v>1.01</v>
      </c>
      <c r="AB95">
        <v>1.1000000000000001</v>
      </c>
      <c r="AC95">
        <v>1.35</v>
      </c>
      <c r="AD95">
        <v>1.65</v>
      </c>
      <c r="AE95">
        <v>1.85</v>
      </c>
      <c r="AF95">
        <v>1.98</v>
      </c>
      <c r="AG95">
        <v>2.08</v>
      </c>
      <c r="AH95">
        <v>2.25</v>
      </c>
      <c r="AI95">
        <v>2.4900000000000002</v>
      </c>
      <c r="AJ95">
        <v>2.62</v>
      </c>
      <c r="AK95">
        <v>2.7</v>
      </c>
      <c r="AL95">
        <v>2.87</v>
      </c>
      <c r="AM95">
        <v>2.97</v>
      </c>
      <c r="AN95">
        <v>3.12</v>
      </c>
      <c r="AO95">
        <v>3.16</v>
      </c>
      <c r="AP95">
        <v>3.31</v>
      </c>
      <c r="AQ95">
        <v>3.41</v>
      </c>
      <c r="AR95">
        <v>3.56</v>
      </c>
      <c r="AS95">
        <v>3.72</v>
      </c>
      <c r="AT95">
        <v>3.98</v>
      </c>
      <c r="AU95">
        <v>4.5</v>
      </c>
    </row>
    <row r="96" spans="26:47">
      <c r="Z96">
        <v>9.75</v>
      </c>
      <c r="AA96">
        <v>1</v>
      </c>
      <c r="AB96">
        <v>1.08</v>
      </c>
      <c r="AC96">
        <v>1.33</v>
      </c>
      <c r="AD96">
        <v>1.63</v>
      </c>
      <c r="AE96">
        <v>1.84</v>
      </c>
      <c r="AF96">
        <v>1.96</v>
      </c>
      <c r="AG96">
        <v>2.06</v>
      </c>
      <c r="AH96">
        <v>2.2400000000000002</v>
      </c>
      <c r="AI96">
        <v>2.48</v>
      </c>
      <c r="AJ96">
        <v>2.61</v>
      </c>
      <c r="AK96">
        <v>2.69</v>
      </c>
      <c r="AL96">
        <v>2.86</v>
      </c>
      <c r="AM96">
        <v>2.96</v>
      </c>
      <c r="AN96">
        <v>3.11</v>
      </c>
      <c r="AO96">
        <v>3.15</v>
      </c>
      <c r="AP96">
        <v>3.3</v>
      </c>
      <c r="AQ96">
        <v>3.4</v>
      </c>
      <c r="AR96">
        <v>3.55</v>
      </c>
      <c r="AS96">
        <v>3.71</v>
      </c>
      <c r="AT96">
        <v>3.96</v>
      </c>
      <c r="AU96">
        <v>4.5</v>
      </c>
    </row>
    <row r="97" spans="26:47">
      <c r="Z97">
        <v>9.83</v>
      </c>
      <c r="AA97">
        <v>1</v>
      </c>
      <c r="AB97">
        <v>1.07</v>
      </c>
      <c r="AC97">
        <v>1.31</v>
      </c>
      <c r="AD97">
        <v>1.62</v>
      </c>
      <c r="AE97">
        <v>1.82</v>
      </c>
      <c r="AF97">
        <v>1.95</v>
      </c>
      <c r="AG97">
        <v>2.04</v>
      </c>
      <c r="AH97">
        <v>2.2200000000000002</v>
      </c>
      <c r="AI97">
        <v>2.4700000000000002</v>
      </c>
      <c r="AJ97">
        <v>2.6</v>
      </c>
      <c r="AK97">
        <v>2.69</v>
      </c>
      <c r="AL97">
        <v>2.86</v>
      </c>
      <c r="AM97">
        <v>2.96</v>
      </c>
      <c r="AN97">
        <v>3.11</v>
      </c>
      <c r="AO97">
        <v>3.14</v>
      </c>
      <c r="AP97">
        <v>3.3</v>
      </c>
      <c r="AQ97">
        <v>3.39</v>
      </c>
      <c r="AR97">
        <v>3.53</v>
      </c>
      <c r="AS97">
        <v>3.69</v>
      </c>
      <c r="AT97">
        <v>3.95</v>
      </c>
      <c r="AU97">
        <v>4.5</v>
      </c>
    </row>
    <row r="98" spans="26:47">
      <c r="Z98">
        <v>9.92</v>
      </c>
      <c r="AA98">
        <v>1</v>
      </c>
      <c r="AB98">
        <v>1.06</v>
      </c>
      <c r="AC98">
        <v>1.3</v>
      </c>
      <c r="AD98">
        <v>1.6</v>
      </c>
      <c r="AE98">
        <v>1.81</v>
      </c>
      <c r="AF98">
        <v>1.93</v>
      </c>
      <c r="AG98">
        <v>2.0299999999999998</v>
      </c>
      <c r="AH98">
        <v>2.21</v>
      </c>
      <c r="AI98">
        <v>2.46</v>
      </c>
      <c r="AJ98">
        <v>2.6</v>
      </c>
      <c r="AK98">
        <v>2.68</v>
      </c>
      <c r="AL98">
        <v>2.85</v>
      </c>
      <c r="AM98">
        <v>2.95</v>
      </c>
      <c r="AN98">
        <v>3.1</v>
      </c>
      <c r="AO98">
        <v>3.13</v>
      </c>
      <c r="AP98">
        <v>3.29</v>
      </c>
      <c r="AQ98">
        <v>3.38</v>
      </c>
      <c r="AR98">
        <v>3.52</v>
      </c>
      <c r="AS98">
        <v>3.68</v>
      </c>
      <c r="AT98">
        <v>3.93</v>
      </c>
      <c r="AU98">
        <v>4.49</v>
      </c>
    </row>
    <row r="99" spans="26:47">
      <c r="Z99">
        <v>10</v>
      </c>
      <c r="AA99">
        <v>1</v>
      </c>
      <c r="AB99">
        <v>1.04</v>
      </c>
      <c r="AC99">
        <v>1.28</v>
      </c>
      <c r="AD99">
        <v>1.59</v>
      </c>
      <c r="AE99">
        <v>1.8</v>
      </c>
      <c r="AF99">
        <v>1.92</v>
      </c>
      <c r="AG99">
        <v>2.0099999999999998</v>
      </c>
      <c r="AH99">
        <v>2.2000000000000002</v>
      </c>
      <c r="AI99">
        <v>2.4500000000000002</v>
      </c>
      <c r="AJ99">
        <v>2.59</v>
      </c>
      <c r="AK99">
        <v>2.68</v>
      </c>
      <c r="AL99">
        <v>2.84</v>
      </c>
      <c r="AM99">
        <v>2.94</v>
      </c>
      <c r="AN99">
        <v>3.09</v>
      </c>
      <c r="AO99">
        <v>3.12</v>
      </c>
      <c r="AP99">
        <v>3.28</v>
      </c>
      <c r="AQ99">
        <v>3.37</v>
      </c>
      <c r="AR99">
        <v>3.51</v>
      </c>
      <c r="AS99">
        <v>3.66</v>
      </c>
      <c r="AT99">
        <v>3.92</v>
      </c>
      <c r="AU99">
        <v>4.49</v>
      </c>
    </row>
    <row r="100" spans="26:47">
      <c r="Z100">
        <v>10.08</v>
      </c>
      <c r="AA100">
        <v>1</v>
      </c>
      <c r="AB100">
        <v>1.03</v>
      </c>
      <c r="AC100">
        <v>1.26</v>
      </c>
      <c r="AD100">
        <v>1.57</v>
      </c>
      <c r="AE100">
        <v>1.78</v>
      </c>
      <c r="AF100">
        <v>1.9</v>
      </c>
      <c r="AG100">
        <v>1.99</v>
      </c>
      <c r="AH100">
        <v>2.1800000000000002</v>
      </c>
      <c r="AI100">
        <v>2.44</v>
      </c>
      <c r="AJ100">
        <v>2.58</v>
      </c>
      <c r="AK100">
        <v>2.68</v>
      </c>
      <c r="AL100">
        <v>2.84</v>
      </c>
      <c r="AM100">
        <v>2.93</v>
      </c>
      <c r="AN100">
        <v>3.08</v>
      </c>
      <c r="AO100">
        <v>3.12</v>
      </c>
      <c r="AP100">
        <v>3.27</v>
      </c>
      <c r="AQ100">
        <v>3.36</v>
      </c>
      <c r="AR100">
        <v>3.5</v>
      </c>
      <c r="AS100">
        <v>3.65</v>
      </c>
      <c r="AT100">
        <v>3.9</v>
      </c>
      <c r="AU100">
        <v>4.49</v>
      </c>
    </row>
    <row r="101" spans="26:47">
      <c r="Z101">
        <v>10.17</v>
      </c>
      <c r="AA101">
        <v>1</v>
      </c>
      <c r="AB101">
        <v>1.01</v>
      </c>
      <c r="AC101">
        <v>1.25</v>
      </c>
      <c r="AD101">
        <v>1.55</v>
      </c>
      <c r="AE101">
        <v>1.77</v>
      </c>
      <c r="AF101">
        <v>1.88</v>
      </c>
      <c r="AG101">
        <v>1.98</v>
      </c>
      <c r="AH101">
        <v>2.17</v>
      </c>
      <c r="AI101">
        <v>2.4300000000000002</v>
      </c>
      <c r="AJ101">
        <v>2.58</v>
      </c>
      <c r="AK101">
        <v>2.67</v>
      </c>
      <c r="AL101">
        <v>2.83</v>
      </c>
      <c r="AM101">
        <v>2.93</v>
      </c>
      <c r="AN101">
        <v>3.07</v>
      </c>
      <c r="AO101">
        <v>3.11</v>
      </c>
      <c r="AP101">
        <v>3.26</v>
      </c>
      <c r="AQ101">
        <v>3.35</v>
      </c>
      <c r="AR101">
        <v>3.48</v>
      </c>
      <c r="AS101">
        <v>3.63</v>
      </c>
      <c r="AT101">
        <v>3.89</v>
      </c>
      <c r="AU101">
        <v>4.49</v>
      </c>
    </row>
    <row r="102" spans="26:47">
      <c r="Z102">
        <v>10.25</v>
      </c>
      <c r="AA102">
        <v>1</v>
      </c>
      <c r="AB102">
        <v>1</v>
      </c>
      <c r="AC102">
        <v>1.23</v>
      </c>
      <c r="AD102">
        <v>1.53</v>
      </c>
      <c r="AE102">
        <v>1.75</v>
      </c>
      <c r="AF102">
        <v>1.87</v>
      </c>
      <c r="AG102">
        <v>1.96</v>
      </c>
      <c r="AH102">
        <v>2.15</v>
      </c>
      <c r="AI102">
        <v>2.4300000000000002</v>
      </c>
      <c r="AJ102">
        <v>2.57</v>
      </c>
      <c r="AK102">
        <v>2.67</v>
      </c>
      <c r="AL102">
        <v>2.82</v>
      </c>
      <c r="AM102">
        <v>2.92</v>
      </c>
      <c r="AN102">
        <v>3.07</v>
      </c>
      <c r="AO102">
        <v>3.1</v>
      </c>
      <c r="AP102">
        <v>3.25</v>
      </c>
      <c r="AQ102">
        <v>3.34</v>
      </c>
      <c r="AR102">
        <v>3.47</v>
      </c>
      <c r="AS102">
        <v>3.62</v>
      </c>
      <c r="AT102">
        <v>3.87</v>
      </c>
      <c r="AU102">
        <v>4.49</v>
      </c>
    </row>
    <row r="103" spans="26:47">
      <c r="Z103">
        <v>10.33</v>
      </c>
      <c r="AA103">
        <v>1</v>
      </c>
      <c r="AB103">
        <v>1</v>
      </c>
      <c r="AC103">
        <v>1.21</v>
      </c>
      <c r="AD103">
        <v>1.51</v>
      </c>
      <c r="AE103">
        <v>1.74</v>
      </c>
      <c r="AF103">
        <v>1.85</v>
      </c>
      <c r="AG103">
        <v>1.94</v>
      </c>
      <c r="AH103">
        <v>2.14</v>
      </c>
      <c r="AI103">
        <v>2.42</v>
      </c>
      <c r="AJ103">
        <v>2.56</v>
      </c>
      <c r="AK103">
        <v>2.66</v>
      </c>
      <c r="AL103">
        <v>2.82</v>
      </c>
      <c r="AM103">
        <v>2.91</v>
      </c>
      <c r="AN103">
        <v>3.06</v>
      </c>
      <c r="AO103">
        <v>3.09</v>
      </c>
      <c r="AP103">
        <v>3.24</v>
      </c>
      <c r="AQ103">
        <v>3.33</v>
      </c>
      <c r="AR103">
        <v>3.46</v>
      </c>
      <c r="AS103">
        <v>3.6</v>
      </c>
      <c r="AT103">
        <v>3.85</v>
      </c>
      <c r="AU103">
        <v>4.49</v>
      </c>
    </row>
    <row r="104" spans="26:47">
      <c r="Z104">
        <v>10.42</v>
      </c>
      <c r="AA104">
        <v>1</v>
      </c>
      <c r="AB104">
        <v>1</v>
      </c>
      <c r="AC104">
        <v>1.19</v>
      </c>
      <c r="AD104">
        <v>1.5</v>
      </c>
      <c r="AE104">
        <v>1.73</v>
      </c>
      <c r="AF104">
        <v>1.84</v>
      </c>
      <c r="AG104">
        <v>1.92</v>
      </c>
      <c r="AH104">
        <v>2.12</v>
      </c>
      <c r="AI104">
        <v>2.41</v>
      </c>
      <c r="AJ104">
        <v>2.56</v>
      </c>
      <c r="AK104">
        <v>2.66</v>
      </c>
      <c r="AL104">
        <v>2.81</v>
      </c>
      <c r="AM104">
        <v>2.9</v>
      </c>
      <c r="AN104">
        <v>3.05</v>
      </c>
      <c r="AO104">
        <v>3.08</v>
      </c>
      <c r="AP104">
        <v>3.23</v>
      </c>
      <c r="AQ104">
        <v>3.32</v>
      </c>
      <c r="AR104">
        <v>3.45</v>
      </c>
      <c r="AS104">
        <v>3.58</v>
      </c>
      <c r="AT104">
        <v>3.84</v>
      </c>
      <c r="AU104">
        <v>4.49</v>
      </c>
    </row>
    <row r="105" spans="26:47">
      <c r="Z105">
        <v>10.5</v>
      </c>
      <c r="AA105">
        <v>1</v>
      </c>
      <c r="AB105">
        <v>1</v>
      </c>
      <c r="AC105">
        <v>1.17</v>
      </c>
      <c r="AD105">
        <v>1.48</v>
      </c>
      <c r="AE105">
        <v>1.71</v>
      </c>
      <c r="AF105">
        <v>1.82</v>
      </c>
      <c r="AG105">
        <v>1.9</v>
      </c>
      <c r="AH105">
        <v>2.11</v>
      </c>
      <c r="AI105">
        <v>2.4</v>
      </c>
      <c r="AJ105">
        <v>2.5499999999999998</v>
      </c>
      <c r="AK105">
        <v>2.66</v>
      </c>
      <c r="AL105">
        <v>2.8</v>
      </c>
      <c r="AM105">
        <v>2.89</v>
      </c>
      <c r="AN105">
        <v>3.04</v>
      </c>
      <c r="AO105">
        <v>3.07</v>
      </c>
      <c r="AP105">
        <v>3.22</v>
      </c>
      <c r="AQ105">
        <v>3.31</v>
      </c>
      <c r="AR105">
        <v>3.43</v>
      </c>
      <c r="AS105">
        <v>3.57</v>
      </c>
      <c r="AT105">
        <v>3.82</v>
      </c>
      <c r="AU105">
        <v>4.49</v>
      </c>
    </row>
    <row r="106" spans="26:47">
      <c r="Z106">
        <v>10.58</v>
      </c>
      <c r="AA106">
        <v>1</v>
      </c>
      <c r="AB106">
        <v>1</v>
      </c>
      <c r="AC106">
        <v>1.1499999999999999</v>
      </c>
      <c r="AD106">
        <v>1.46</v>
      </c>
      <c r="AE106">
        <v>1.69</v>
      </c>
      <c r="AF106">
        <v>1.8</v>
      </c>
      <c r="AG106">
        <v>1.88</v>
      </c>
      <c r="AH106">
        <v>2.09</v>
      </c>
      <c r="AI106">
        <v>2.39</v>
      </c>
      <c r="AJ106">
        <v>2.54</v>
      </c>
      <c r="AK106">
        <v>2.65</v>
      </c>
      <c r="AL106">
        <v>2.79</v>
      </c>
      <c r="AM106">
        <v>2.89</v>
      </c>
      <c r="AN106">
        <v>3.03</v>
      </c>
      <c r="AO106">
        <v>3.06</v>
      </c>
      <c r="AP106">
        <v>3.21</v>
      </c>
      <c r="AQ106">
        <v>3.29</v>
      </c>
      <c r="AR106">
        <v>3.42</v>
      </c>
      <c r="AS106">
        <v>3.55</v>
      </c>
      <c r="AT106">
        <v>3.8</v>
      </c>
      <c r="AU106">
        <v>4.49</v>
      </c>
    </row>
    <row r="107" spans="26:47">
      <c r="Z107">
        <v>10.67</v>
      </c>
      <c r="AA107">
        <v>1</v>
      </c>
      <c r="AB107">
        <v>1</v>
      </c>
      <c r="AC107">
        <v>1.1299999999999999</v>
      </c>
      <c r="AD107">
        <v>1.44</v>
      </c>
      <c r="AE107">
        <v>1.68</v>
      </c>
      <c r="AF107">
        <v>1.78</v>
      </c>
      <c r="AG107">
        <v>1.87</v>
      </c>
      <c r="AH107">
        <v>2.08</v>
      </c>
      <c r="AI107">
        <v>2.38</v>
      </c>
      <c r="AJ107">
        <v>2.54</v>
      </c>
      <c r="AK107">
        <v>2.65</v>
      </c>
      <c r="AL107">
        <v>2.79</v>
      </c>
      <c r="AM107">
        <v>2.88</v>
      </c>
      <c r="AN107">
        <v>3.02</v>
      </c>
      <c r="AO107">
        <v>3.05</v>
      </c>
      <c r="AP107">
        <v>3.2</v>
      </c>
      <c r="AQ107">
        <v>3.28</v>
      </c>
      <c r="AR107">
        <v>3.4</v>
      </c>
      <c r="AS107">
        <v>3.53</v>
      </c>
      <c r="AT107">
        <v>3.79</v>
      </c>
      <c r="AU107">
        <v>4.49</v>
      </c>
    </row>
    <row r="108" spans="26:47">
      <c r="Z108">
        <v>10.75</v>
      </c>
      <c r="AA108">
        <v>1</v>
      </c>
      <c r="AB108">
        <v>1</v>
      </c>
      <c r="AC108">
        <v>1.1100000000000001</v>
      </c>
      <c r="AD108">
        <v>1.42</v>
      </c>
      <c r="AE108">
        <v>1.66</v>
      </c>
      <c r="AF108">
        <v>1.76</v>
      </c>
      <c r="AG108">
        <v>1.85</v>
      </c>
      <c r="AH108">
        <v>2.06</v>
      </c>
      <c r="AI108">
        <v>2.36</v>
      </c>
      <c r="AJ108">
        <v>2.5299999999999998</v>
      </c>
      <c r="AK108">
        <v>2.64</v>
      </c>
      <c r="AL108">
        <v>2.78</v>
      </c>
      <c r="AM108">
        <v>2.87</v>
      </c>
      <c r="AN108">
        <v>3.01</v>
      </c>
      <c r="AO108">
        <v>3.04</v>
      </c>
      <c r="AP108">
        <v>3.19</v>
      </c>
      <c r="AQ108">
        <v>3.27</v>
      </c>
      <c r="AR108">
        <v>3.39</v>
      </c>
      <c r="AS108">
        <v>3.52</v>
      </c>
      <c r="AT108">
        <v>3.77</v>
      </c>
      <c r="AU108">
        <v>4.49</v>
      </c>
    </row>
    <row r="109" spans="26:47">
      <c r="Z109">
        <v>10.83</v>
      </c>
      <c r="AA109">
        <v>1</v>
      </c>
      <c r="AB109">
        <v>1</v>
      </c>
      <c r="AC109">
        <v>1.0900000000000001</v>
      </c>
      <c r="AD109">
        <v>1.4</v>
      </c>
      <c r="AE109">
        <v>1.65</v>
      </c>
      <c r="AF109">
        <v>1.75</v>
      </c>
      <c r="AG109">
        <v>1.83</v>
      </c>
      <c r="AH109">
        <v>2.04</v>
      </c>
      <c r="AI109">
        <v>2.35</v>
      </c>
      <c r="AJ109">
        <v>2.52</v>
      </c>
      <c r="AK109">
        <v>2.64</v>
      </c>
      <c r="AL109">
        <v>2.77</v>
      </c>
      <c r="AM109">
        <v>2.86</v>
      </c>
      <c r="AN109">
        <v>3</v>
      </c>
      <c r="AO109">
        <v>3.03</v>
      </c>
      <c r="AP109">
        <v>3.18</v>
      </c>
      <c r="AQ109">
        <v>3.26</v>
      </c>
      <c r="AR109">
        <v>3.38</v>
      </c>
      <c r="AS109">
        <v>3.5</v>
      </c>
      <c r="AT109">
        <v>3.75</v>
      </c>
      <c r="AU109">
        <v>4.49</v>
      </c>
    </row>
    <row r="110" spans="26:47">
      <c r="Z110">
        <v>10.92</v>
      </c>
      <c r="AA110">
        <v>1</v>
      </c>
      <c r="AB110">
        <v>1</v>
      </c>
      <c r="AC110">
        <v>1.07</v>
      </c>
      <c r="AD110">
        <v>1.38</v>
      </c>
      <c r="AE110">
        <v>1.63</v>
      </c>
      <c r="AF110">
        <v>1.73</v>
      </c>
      <c r="AG110">
        <v>1.8</v>
      </c>
      <c r="AH110">
        <v>2.0299999999999998</v>
      </c>
      <c r="AI110">
        <v>2.34</v>
      </c>
      <c r="AJ110">
        <v>2.5099999999999998</v>
      </c>
      <c r="AK110">
        <v>2.63</v>
      </c>
      <c r="AL110">
        <v>2.76</v>
      </c>
      <c r="AM110">
        <v>2.85</v>
      </c>
      <c r="AN110">
        <v>2.99</v>
      </c>
      <c r="AO110">
        <v>3.02</v>
      </c>
      <c r="AP110">
        <v>3.17</v>
      </c>
      <c r="AQ110">
        <v>3.25</v>
      </c>
      <c r="AR110">
        <v>3.36</v>
      </c>
      <c r="AS110">
        <v>3.48</v>
      </c>
      <c r="AT110">
        <v>3.73</v>
      </c>
      <c r="AU110">
        <v>4.49</v>
      </c>
    </row>
    <row r="111" spans="26:47">
      <c r="Z111">
        <v>11</v>
      </c>
      <c r="AA111">
        <v>1</v>
      </c>
      <c r="AB111">
        <v>1</v>
      </c>
      <c r="AC111">
        <v>1.05</v>
      </c>
      <c r="AD111">
        <v>1.36</v>
      </c>
      <c r="AE111">
        <v>1.61</v>
      </c>
      <c r="AF111">
        <v>1.71</v>
      </c>
      <c r="AG111">
        <v>1.78</v>
      </c>
      <c r="AH111">
        <v>2.0099999999999998</v>
      </c>
      <c r="AI111">
        <v>2.33</v>
      </c>
      <c r="AJ111">
        <v>2.5099999999999998</v>
      </c>
      <c r="AK111">
        <v>2.63</v>
      </c>
      <c r="AL111">
        <v>2.75</v>
      </c>
      <c r="AM111">
        <v>2.84</v>
      </c>
      <c r="AN111">
        <v>2.98</v>
      </c>
      <c r="AO111">
        <v>3.01</v>
      </c>
      <c r="AP111">
        <v>3.15</v>
      </c>
      <c r="AQ111">
        <v>3.23</v>
      </c>
      <c r="AR111">
        <v>3.35</v>
      </c>
      <c r="AS111">
        <v>3.46</v>
      </c>
      <c r="AT111">
        <v>3.71</v>
      </c>
      <c r="AU111">
        <v>4.49</v>
      </c>
    </row>
    <row r="112" spans="26:47">
      <c r="Z112">
        <v>11.08</v>
      </c>
      <c r="AA112">
        <v>1</v>
      </c>
      <c r="AB112">
        <v>1</v>
      </c>
      <c r="AC112">
        <v>1.03</v>
      </c>
      <c r="AD112">
        <v>1.34</v>
      </c>
      <c r="AE112">
        <v>1.59</v>
      </c>
      <c r="AF112">
        <v>1.69</v>
      </c>
      <c r="AG112">
        <v>1.76</v>
      </c>
      <c r="AH112">
        <v>1.99</v>
      </c>
      <c r="AI112">
        <v>2.3199999999999998</v>
      </c>
      <c r="AJ112">
        <v>2.5</v>
      </c>
      <c r="AK112">
        <v>2.62</v>
      </c>
      <c r="AL112">
        <v>2.74</v>
      </c>
      <c r="AM112">
        <v>2.83</v>
      </c>
      <c r="AN112">
        <v>2.97</v>
      </c>
      <c r="AO112">
        <v>3</v>
      </c>
      <c r="AP112">
        <v>3.14</v>
      </c>
      <c r="AQ112">
        <v>3.22</v>
      </c>
      <c r="AR112">
        <v>3.33</v>
      </c>
      <c r="AS112">
        <v>3.44</v>
      </c>
      <c r="AT112">
        <v>3.7</v>
      </c>
      <c r="AU112">
        <v>4.49</v>
      </c>
    </row>
    <row r="113" spans="26:47">
      <c r="Z113">
        <v>11.17</v>
      </c>
      <c r="AA113">
        <v>1</v>
      </c>
      <c r="AB113">
        <v>1</v>
      </c>
      <c r="AC113">
        <v>1.01</v>
      </c>
      <c r="AD113">
        <v>1.31</v>
      </c>
      <c r="AE113">
        <v>1.58</v>
      </c>
      <c r="AF113">
        <v>1.67</v>
      </c>
      <c r="AG113">
        <v>1.74</v>
      </c>
      <c r="AH113">
        <v>1.97</v>
      </c>
      <c r="AI113">
        <v>2.31</v>
      </c>
      <c r="AJ113">
        <v>2.4900000000000002</v>
      </c>
      <c r="AK113">
        <v>2.62</v>
      </c>
      <c r="AL113">
        <v>2.74</v>
      </c>
      <c r="AM113">
        <v>2.82</v>
      </c>
      <c r="AN113">
        <v>2.96</v>
      </c>
      <c r="AO113">
        <v>2.99</v>
      </c>
      <c r="AP113">
        <v>3.13</v>
      </c>
      <c r="AQ113">
        <v>3.21</v>
      </c>
      <c r="AR113">
        <v>3.32</v>
      </c>
      <c r="AS113">
        <v>3.42</v>
      </c>
      <c r="AT113">
        <v>3.68</v>
      </c>
      <c r="AU113">
        <v>4.49</v>
      </c>
    </row>
    <row r="114" spans="26:47">
      <c r="Z114">
        <v>11.25</v>
      </c>
      <c r="AA114">
        <v>1</v>
      </c>
      <c r="AB114">
        <v>1</v>
      </c>
      <c r="AC114">
        <v>1</v>
      </c>
      <c r="AD114">
        <v>1.29</v>
      </c>
      <c r="AE114">
        <v>1.56</v>
      </c>
      <c r="AF114">
        <v>1.65</v>
      </c>
      <c r="AG114">
        <v>1.72</v>
      </c>
      <c r="AH114">
        <v>1.95</v>
      </c>
      <c r="AI114">
        <v>2.2999999999999998</v>
      </c>
      <c r="AJ114">
        <v>2.48</v>
      </c>
      <c r="AK114">
        <v>2.61</v>
      </c>
      <c r="AL114">
        <v>2.73</v>
      </c>
      <c r="AM114">
        <v>2.81</v>
      </c>
      <c r="AN114">
        <v>2.95</v>
      </c>
      <c r="AO114">
        <v>2.97</v>
      </c>
      <c r="AP114">
        <v>3.12</v>
      </c>
      <c r="AQ114">
        <v>3.19</v>
      </c>
      <c r="AR114">
        <v>3.3</v>
      </c>
      <c r="AS114">
        <v>3.4</v>
      </c>
      <c r="AT114">
        <v>3.66</v>
      </c>
      <c r="AU114">
        <v>4.49</v>
      </c>
    </row>
    <row r="115" spans="26:47">
      <c r="Z115">
        <v>11.33</v>
      </c>
      <c r="AA115">
        <v>1</v>
      </c>
      <c r="AB115">
        <v>1</v>
      </c>
      <c r="AC115">
        <v>1</v>
      </c>
      <c r="AD115">
        <v>1.27</v>
      </c>
      <c r="AE115">
        <v>1.54</v>
      </c>
      <c r="AF115">
        <v>1.63</v>
      </c>
      <c r="AG115">
        <v>1.7</v>
      </c>
      <c r="AH115">
        <v>1.94</v>
      </c>
      <c r="AI115">
        <v>2.2799999999999998</v>
      </c>
      <c r="AJ115">
        <v>2.4700000000000002</v>
      </c>
      <c r="AK115">
        <v>2.61</v>
      </c>
      <c r="AL115">
        <v>2.72</v>
      </c>
      <c r="AM115">
        <v>2.8</v>
      </c>
      <c r="AN115">
        <v>2.94</v>
      </c>
      <c r="AO115">
        <v>2.96</v>
      </c>
      <c r="AP115">
        <v>3.11</v>
      </c>
      <c r="AQ115">
        <v>3.18</v>
      </c>
      <c r="AR115">
        <v>3.28</v>
      </c>
      <c r="AS115">
        <v>3.38</v>
      </c>
      <c r="AT115">
        <v>3.64</v>
      </c>
      <c r="AU115">
        <v>4.49</v>
      </c>
    </row>
    <row r="116" spans="26:47">
      <c r="Z116">
        <v>11.42</v>
      </c>
      <c r="AA116">
        <v>1</v>
      </c>
      <c r="AB116">
        <v>1</v>
      </c>
      <c r="AC116">
        <v>1</v>
      </c>
      <c r="AD116">
        <v>1.25</v>
      </c>
      <c r="AE116">
        <v>1.52</v>
      </c>
      <c r="AF116">
        <v>1.61</v>
      </c>
      <c r="AG116">
        <v>1.67</v>
      </c>
      <c r="AH116">
        <v>1.92</v>
      </c>
      <c r="AI116">
        <v>2.27</v>
      </c>
      <c r="AJ116">
        <v>2.4700000000000002</v>
      </c>
      <c r="AK116">
        <v>2.6</v>
      </c>
      <c r="AL116">
        <v>2.71</v>
      </c>
      <c r="AM116">
        <v>2.79</v>
      </c>
      <c r="AN116">
        <v>2.93</v>
      </c>
      <c r="AO116">
        <v>2.95</v>
      </c>
      <c r="AP116">
        <v>3.09</v>
      </c>
      <c r="AQ116">
        <v>3.17</v>
      </c>
      <c r="AR116">
        <v>3.27</v>
      </c>
      <c r="AS116">
        <v>3.37</v>
      </c>
      <c r="AT116">
        <v>3.62</v>
      </c>
      <c r="AU116">
        <v>4.49</v>
      </c>
    </row>
    <row r="117" spans="26:47">
      <c r="Z117">
        <v>11.5</v>
      </c>
      <c r="AA117">
        <v>1</v>
      </c>
      <c r="AB117">
        <v>1</v>
      </c>
      <c r="AC117">
        <v>1</v>
      </c>
      <c r="AD117">
        <v>1.22</v>
      </c>
      <c r="AE117">
        <v>1.5</v>
      </c>
      <c r="AF117">
        <v>1.58</v>
      </c>
      <c r="AG117">
        <v>1.65</v>
      </c>
      <c r="AH117">
        <v>1.9</v>
      </c>
      <c r="AI117">
        <v>2.2599999999999998</v>
      </c>
      <c r="AJ117">
        <v>2.46</v>
      </c>
      <c r="AK117">
        <v>2.6</v>
      </c>
      <c r="AL117">
        <v>2.7</v>
      </c>
      <c r="AM117">
        <v>2.78</v>
      </c>
      <c r="AN117">
        <v>2.92</v>
      </c>
      <c r="AO117">
        <v>2.94</v>
      </c>
      <c r="AP117">
        <v>3.08</v>
      </c>
      <c r="AQ117">
        <v>3.15</v>
      </c>
      <c r="AR117">
        <v>3.25</v>
      </c>
      <c r="AS117">
        <v>3.35</v>
      </c>
      <c r="AT117">
        <v>3.6</v>
      </c>
      <c r="AU117">
        <v>4.49</v>
      </c>
    </row>
    <row r="118" spans="26:47">
      <c r="Z118">
        <v>11.58</v>
      </c>
      <c r="AA118">
        <v>1</v>
      </c>
      <c r="AB118">
        <v>1</v>
      </c>
      <c r="AC118">
        <v>1</v>
      </c>
      <c r="AD118">
        <v>1.2</v>
      </c>
      <c r="AE118">
        <v>1.48</v>
      </c>
      <c r="AF118">
        <v>1.56</v>
      </c>
      <c r="AG118">
        <v>1.63</v>
      </c>
      <c r="AH118">
        <v>1.88</v>
      </c>
      <c r="AI118">
        <v>2.25</v>
      </c>
      <c r="AJ118">
        <v>2.4500000000000002</v>
      </c>
      <c r="AK118">
        <v>2.59</v>
      </c>
      <c r="AL118">
        <v>2.69</v>
      </c>
      <c r="AM118">
        <v>2.77</v>
      </c>
      <c r="AN118">
        <v>2.91</v>
      </c>
      <c r="AO118">
        <v>2.93</v>
      </c>
      <c r="AP118">
        <v>3.07</v>
      </c>
      <c r="AQ118">
        <v>3.14</v>
      </c>
      <c r="AR118">
        <v>3.24</v>
      </c>
      <c r="AS118">
        <v>3.32</v>
      </c>
      <c r="AT118">
        <v>3.58</v>
      </c>
      <c r="AU118">
        <v>4.49</v>
      </c>
    </row>
    <row r="119" spans="26:47">
      <c r="Z119">
        <v>11.67</v>
      </c>
      <c r="AA119">
        <v>1</v>
      </c>
      <c r="AB119">
        <v>1</v>
      </c>
      <c r="AC119">
        <v>1</v>
      </c>
      <c r="AD119">
        <v>1.18</v>
      </c>
      <c r="AE119">
        <v>1.46</v>
      </c>
      <c r="AF119">
        <v>1.54</v>
      </c>
      <c r="AG119">
        <v>1.6</v>
      </c>
      <c r="AH119">
        <v>1.86</v>
      </c>
      <c r="AI119">
        <v>2.23</v>
      </c>
      <c r="AJ119">
        <v>2.44</v>
      </c>
      <c r="AK119">
        <v>2.59</v>
      </c>
      <c r="AL119">
        <v>2.68</v>
      </c>
      <c r="AM119">
        <v>2.76</v>
      </c>
      <c r="AN119">
        <v>2.9</v>
      </c>
      <c r="AO119">
        <v>2.92</v>
      </c>
      <c r="AP119">
        <v>3.06</v>
      </c>
      <c r="AQ119">
        <v>3.12</v>
      </c>
      <c r="AR119">
        <v>3.22</v>
      </c>
      <c r="AS119">
        <v>3.3</v>
      </c>
      <c r="AT119">
        <v>3.56</v>
      </c>
      <c r="AU119">
        <v>4.49</v>
      </c>
    </row>
    <row r="120" spans="26:47">
      <c r="Z120">
        <v>11.75</v>
      </c>
      <c r="AA120">
        <v>1</v>
      </c>
      <c r="AB120">
        <v>1</v>
      </c>
      <c r="AC120">
        <v>1</v>
      </c>
      <c r="AD120">
        <v>1.1499999999999999</v>
      </c>
      <c r="AE120">
        <v>1.44</v>
      </c>
      <c r="AF120">
        <v>1.52</v>
      </c>
      <c r="AG120">
        <v>1.58</v>
      </c>
      <c r="AH120">
        <v>1.84</v>
      </c>
      <c r="AI120">
        <v>2.2200000000000002</v>
      </c>
      <c r="AJ120">
        <v>2.4300000000000002</v>
      </c>
      <c r="AK120">
        <v>2.58</v>
      </c>
      <c r="AL120">
        <v>2.67</v>
      </c>
      <c r="AM120">
        <v>2.75</v>
      </c>
      <c r="AN120">
        <v>2.89</v>
      </c>
      <c r="AO120">
        <v>2.9</v>
      </c>
      <c r="AP120">
        <v>3.04</v>
      </c>
      <c r="AQ120">
        <v>3.11</v>
      </c>
      <c r="AR120">
        <v>3.2</v>
      </c>
      <c r="AS120">
        <v>3.28</v>
      </c>
      <c r="AT120">
        <v>3.54</v>
      </c>
      <c r="AU120">
        <v>4.49</v>
      </c>
    </row>
    <row r="121" spans="26:47">
      <c r="Z121">
        <v>11.83</v>
      </c>
      <c r="AA121">
        <v>1</v>
      </c>
      <c r="AB121">
        <v>1</v>
      </c>
      <c r="AC121">
        <v>1</v>
      </c>
      <c r="AD121">
        <v>1.1299999999999999</v>
      </c>
      <c r="AE121">
        <v>1.42</v>
      </c>
      <c r="AF121">
        <v>1.5</v>
      </c>
      <c r="AG121">
        <v>1.55</v>
      </c>
      <c r="AH121">
        <v>1.82</v>
      </c>
      <c r="AI121">
        <v>2.21</v>
      </c>
      <c r="AJ121">
        <v>2.42</v>
      </c>
      <c r="AK121">
        <v>2.58</v>
      </c>
      <c r="AL121">
        <v>2.66</v>
      </c>
      <c r="AM121">
        <v>2.74</v>
      </c>
      <c r="AN121">
        <v>2.87</v>
      </c>
      <c r="AO121">
        <v>2.89</v>
      </c>
      <c r="AP121">
        <v>3.03</v>
      </c>
      <c r="AQ121">
        <v>3.09</v>
      </c>
      <c r="AR121">
        <v>3.19</v>
      </c>
      <c r="AS121">
        <v>3.26</v>
      </c>
      <c r="AT121">
        <v>3.51</v>
      </c>
      <c r="AU121">
        <v>4.49</v>
      </c>
    </row>
    <row r="122" spans="26:47">
      <c r="Z122">
        <v>11.92</v>
      </c>
      <c r="AA122">
        <v>1</v>
      </c>
      <c r="AB122">
        <v>1</v>
      </c>
      <c r="AC122">
        <v>1</v>
      </c>
      <c r="AD122">
        <v>1.1000000000000001</v>
      </c>
      <c r="AE122">
        <v>1.4</v>
      </c>
      <c r="AF122">
        <v>1.47</v>
      </c>
      <c r="AG122">
        <v>1.53</v>
      </c>
      <c r="AH122">
        <v>1.8</v>
      </c>
      <c r="AI122">
        <v>2.19</v>
      </c>
      <c r="AJ122">
        <v>2.41</v>
      </c>
      <c r="AK122">
        <v>2.57</v>
      </c>
      <c r="AL122">
        <v>2.65</v>
      </c>
      <c r="AM122">
        <v>2.73</v>
      </c>
      <c r="AN122">
        <v>2.86</v>
      </c>
      <c r="AO122">
        <v>2.88</v>
      </c>
      <c r="AP122">
        <v>3.02</v>
      </c>
      <c r="AQ122">
        <v>3.08</v>
      </c>
      <c r="AR122">
        <v>3.17</v>
      </c>
      <c r="AS122">
        <v>3.24</v>
      </c>
      <c r="AT122">
        <v>3.49</v>
      </c>
      <c r="AU122">
        <v>4.49</v>
      </c>
    </row>
    <row r="123" spans="26:47">
      <c r="Z123">
        <v>12</v>
      </c>
      <c r="AA123">
        <v>1</v>
      </c>
      <c r="AB123">
        <v>1</v>
      </c>
      <c r="AC123">
        <v>1</v>
      </c>
      <c r="AD123">
        <v>1.08</v>
      </c>
      <c r="AE123">
        <v>1.38</v>
      </c>
      <c r="AF123">
        <v>1.45</v>
      </c>
      <c r="AG123">
        <v>1.5</v>
      </c>
      <c r="AH123">
        <v>1.78</v>
      </c>
      <c r="AI123">
        <v>2.1800000000000002</v>
      </c>
      <c r="AJ123">
        <v>2.4</v>
      </c>
      <c r="AK123">
        <v>2.56</v>
      </c>
      <c r="AL123">
        <v>2.64</v>
      </c>
      <c r="AM123">
        <v>2.72</v>
      </c>
      <c r="AN123">
        <v>2.85</v>
      </c>
      <c r="AO123">
        <v>2.87</v>
      </c>
      <c r="AP123">
        <v>3</v>
      </c>
      <c r="AQ123">
        <v>3.06</v>
      </c>
      <c r="AR123">
        <v>3.15</v>
      </c>
      <c r="AS123">
        <v>3.22</v>
      </c>
      <c r="AT123">
        <v>3.47</v>
      </c>
      <c r="AU123">
        <v>4.49</v>
      </c>
    </row>
  </sheetData>
  <mergeCells count="1">
    <mergeCell ref="B1:V1"/>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3"/>
  <dimension ref="A1:AO123"/>
  <sheetViews>
    <sheetView workbookViewId="0">
      <selection activeCell="B3" sqref="B3"/>
    </sheetView>
  </sheetViews>
  <sheetFormatPr baseColWidth="10" defaultColWidth="11" defaultRowHeight="16"/>
  <cols>
    <col min="2" max="22" width="5.1640625" customWidth="1"/>
  </cols>
  <sheetData>
    <row r="1" spans="1:41" ht="17" thickBot="1">
      <c r="A1" s="23" t="s">
        <v>92</v>
      </c>
      <c r="B1" s="330" t="s">
        <v>9</v>
      </c>
      <c r="C1" s="331"/>
      <c r="D1" s="331"/>
      <c r="E1" s="331"/>
      <c r="F1" s="331"/>
      <c r="G1" s="331"/>
      <c r="H1" s="331"/>
      <c r="I1" s="331"/>
      <c r="J1" s="331"/>
      <c r="K1" s="331"/>
      <c r="L1" s="331"/>
      <c r="M1" s="331"/>
      <c r="N1" s="331"/>
      <c r="O1" s="331"/>
      <c r="P1" s="332"/>
    </row>
    <row r="2" spans="1:41" ht="17" thickBot="1">
      <c r="A2" s="2" t="s">
        <v>5</v>
      </c>
      <c r="B2" s="3">
        <v>30</v>
      </c>
      <c r="C2" s="53">
        <v>35</v>
      </c>
      <c r="D2" s="4">
        <v>40</v>
      </c>
      <c r="E2" s="53">
        <v>45</v>
      </c>
      <c r="F2" s="4">
        <v>50</v>
      </c>
      <c r="G2" s="53">
        <v>55</v>
      </c>
      <c r="H2" s="4">
        <v>60</v>
      </c>
      <c r="I2" s="53">
        <v>65</v>
      </c>
      <c r="J2" s="4">
        <v>70</v>
      </c>
      <c r="K2" s="53">
        <v>75</v>
      </c>
      <c r="L2" s="4">
        <v>80</v>
      </c>
      <c r="M2" s="53">
        <v>85</v>
      </c>
      <c r="N2" s="4">
        <v>90</v>
      </c>
      <c r="O2" s="53">
        <v>95</v>
      </c>
      <c r="P2" s="5">
        <v>97</v>
      </c>
      <c r="Q2" t="s">
        <v>20</v>
      </c>
      <c r="R2" t="s">
        <v>20</v>
      </c>
      <c r="S2" t="s">
        <v>20</v>
      </c>
      <c r="T2" t="s">
        <v>20</v>
      </c>
      <c r="U2" t="s">
        <v>20</v>
      </c>
      <c r="V2" t="s">
        <v>20</v>
      </c>
      <c r="Z2" t="s">
        <v>5</v>
      </c>
      <c r="AA2">
        <v>30</v>
      </c>
      <c r="AB2">
        <v>35</v>
      </c>
      <c r="AC2">
        <v>40</v>
      </c>
      <c r="AD2">
        <v>45</v>
      </c>
      <c r="AE2">
        <v>50</v>
      </c>
      <c r="AF2">
        <v>55</v>
      </c>
      <c r="AG2">
        <v>60</v>
      </c>
      <c r="AH2">
        <v>65</v>
      </c>
      <c r="AI2">
        <v>70</v>
      </c>
      <c r="AJ2">
        <v>75</v>
      </c>
      <c r="AK2">
        <v>80</v>
      </c>
      <c r="AL2">
        <v>85</v>
      </c>
      <c r="AM2">
        <v>90</v>
      </c>
      <c r="AN2">
        <v>95</v>
      </c>
      <c r="AO2">
        <v>97</v>
      </c>
    </row>
    <row r="3" spans="1:41">
      <c r="A3" s="6" t="s">
        <v>21</v>
      </c>
      <c r="B3" s="7">
        <v>1.2</v>
      </c>
      <c r="C3" s="8">
        <v>1.5</v>
      </c>
      <c r="D3" s="7">
        <v>1.5</v>
      </c>
      <c r="E3" s="8">
        <v>1.6</v>
      </c>
      <c r="F3" s="7">
        <v>1.7</v>
      </c>
      <c r="G3" s="8">
        <v>2</v>
      </c>
      <c r="H3" s="7">
        <v>2</v>
      </c>
      <c r="I3" s="8">
        <v>2.2000000000000002</v>
      </c>
      <c r="J3" s="7">
        <v>2.4</v>
      </c>
      <c r="K3" s="8">
        <v>2.4</v>
      </c>
      <c r="L3" s="7">
        <v>2.7</v>
      </c>
      <c r="M3" s="8">
        <v>3</v>
      </c>
      <c r="N3" s="7">
        <v>3.1</v>
      </c>
      <c r="O3" s="8">
        <v>3.5</v>
      </c>
      <c r="P3" s="9">
        <v>3.6</v>
      </c>
      <c r="Q3" t="s">
        <v>20</v>
      </c>
      <c r="R3" t="s">
        <v>20</v>
      </c>
      <c r="S3" t="s">
        <v>20</v>
      </c>
      <c r="T3" t="s">
        <v>20</v>
      </c>
      <c r="U3" t="s">
        <v>20</v>
      </c>
      <c r="V3" t="s">
        <v>20</v>
      </c>
      <c r="Z3">
        <v>2</v>
      </c>
      <c r="AA3">
        <v>1.25</v>
      </c>
      <c r="AB3">
        <v>1.47</v>
      </c>
      <c r="AC3">
        <v>1.54</v>
      </c>
      <c r="AD3">
        <v>1.72</v>
      </c>
      <c r="AE3">
        <v>1.74</v>
      </c>
      <c r="AF3">
        <v>2</v>
      </c>
      <c r="AG3">
        <v>2.06</v>
      </c>
      <c r="AH3">
        <v>2.25</v>
      </c>
      <c r="AI3">
        <v>2.4700000000000002</v>
      </c>
      <c r="AJ3">
        <v>2.5299999999999998</v>
      </c>
      <c r="AK3">
        <v>2.74</v>
      </c>
      <c r="AL3">
        <v>3.01</v>
      </c>
      <c r="AM3">
        <v>3.17</v>
      </c>
      <c r="AN3">
        <v>3.62</v>
      </c>
      <c r="AO3">
        <v>3.86</v>
      </c>
    </row>
    <row r="4" spans="1:41">
      <c r="A4" s="6" t="s">
        <v>22</v>
      </c>
      <c r="B4" s="7">
        <v>1.2</v>
      </c>
      <c r="C4" s="8">
        <v>1.5</v>
      </c>
      <c r="D4" s="7">
        <v>1.5</v>
      </c>
      <c r="E4" s="8">
        <v>1.7</v>
      </c>
      <c r="F4" s="7">
        <v>1.7</v>
      </c>
      <c r="G4" s="8">
        <v>2</v>
      </c>
      <c r="H4" s="7">
        <v>2</v>
      </c>
      <c r="I4" s="8">
        <v>2.2000000000000002</v>
      </c>
      <c r="J4" s="7">
        <v>2.4</v>
      </c>
      <c r="K4" s="8">
        <v>2.5</v>
      </c>
      <c r="L4" s="7">
        <v>2.7</v>
      </c>
      <c r="M4" s="8">
        <v>3</v>
      </c>
      <c r="N4" s="7">
        <v>3.1</v>
      </c>
      <c r="O4" s="8">
        <v>3.5</v>
      </c>
      <c r="P4" s="9">
        <v>3.7</v>
      </c>
      <c r="Q4" t="s">
        <v>20</v>
      </c>
      <c r="R4" t="s">
        <v>20</v>
      </c>
      <c r="S4" t="s">
        <v>20</v>
      </c>
      <c r="T4" t="s">
        <v>20</v>
      </c>
      <c r="U4" t="s">
        <v>20</v>
      </c>
      <c r="V4" t="s">
        <v>20</v>
      </c>
      <c r="Z4">
        <v>2.08</v>
      </c>
      <c r="AA4">
        <v>1.25</v>
      </c>
      <c r="AB4">
        <v>1.47</v>
      </c>
      <c r="AC4">
        <v>1.54</v>
      </c>
      <c r="AD4">
        <v>1.72</v>
      </c>
      <c r="AE4">
        <v>1.74</v>
      </c>
      <c r="AF4">
        <v>2</v>
      </c>
      <c r="AG4">
        <v>2.06</v>
      </c>
      <c r="AH4">
        <v>2.25</v>
      </c>
      <c r="AI4">
        <v>2.48</v>
      </c>
      <c r="AJ4">
        <v>2.5299999999999998</v>
      </c>
      <c r="AK4">
        <v>2.74</v>
      </c>
      <c r="AL4">
        <v>3.01</v>
      </c>
      <c r="AM4">
        <v>3.17</v>
      </c>
      <c r="AN4">
        <v>3.62</v>
      </c>
      <c r="AO4">
        <v>3.88</v>
      </c>
    </row>
    <row r="5" spans="1:41">
      <c r="A5" s="6" t="s">
        <v>23</v>
      </c>
      <c r="B5" s="7">
        <v>1.2</v>
      </c>
      <c r="C5" s="8">
        <v>1.5</v>
      </c>
      <c r="D5" s="7">
        <v>1.5</v>
      </c>
      <c r="E5" s="8">
        <v>1.7</v>
      </c>
      <c r="F5" s="7">
        <v>1.7</v>
      </c>
      <c r="G5" s="8">
        <v>2</v>
      </c>
      <c r="H5" s="7">
        <v>2</v>
      </c>
      <c r="I5" s="8">
        <v>2.2000000000000002</v>
      </c>
      <c r="J5" s="7">
        <v>2.4</v>
      </c>
      <c r="K5" s="8">
        <v>2.5</v>
      </c>
      <c r="L5" s="7">
        <v>2.7</v>
      </c>
      <c r="M5" s="8">
        <v>3</v>
      </c>
      <c r="N5" s="7">
        <v>3.1</v>
      </c>
      <c r="O5" s="8">
        <v>3.5</v>
      </c>
      <c r="P5" s="9">
        <v>3.7</v>
      </c>
      <c r="Q5" t="s">
        <v>20</v>
      </c>
      <c r="R5" t="s">
        <v>20</v>
      </c>
      <c r="S5" t="s">
        <v>20</v>
      </c>
      <c r="T5" t="s">
        <v>20</v>
      </c>
      <c r="U5" t="s">
        <v>20</v>
      </c>
      <c r="V5" t="s">
        <v>20</v>
      </c>
      <c r="Z5">
        <v>2.17</v>
      </c>
      <c r="AA5">
        <v>1.25</v>
      </c>
      <c r="AB5">
        <v>1.47</v>
      </c>
      <c r="AC5">
        <v>1.54</v>
      </c>
      <c r="AD5">
        <v>1.72</v>
      </c>
      <c r="AE5">
        <v>1.74</v>
      </c>
      <c r="AF5">
        <v>2</v>
      </c>
      <c r="AG5">
        <v>2.06</v>
      </c>
      <c r="AH5">
        <v>2.25</v>
      </c>
      <c r="AI5">
        <v>2.48</v>
      </c>
      <c r="AJ5">
        <v>2.54</v>
      </c>
      <c r="AK5">
        <v>2.75</v>
      </c>
      <c r="AL5">
        <v>3.01</v>
      </c>
      <c r="AM5">
        <v>3.18</v>
      </c>
      <c r="AN5">
        <v>3.63</v>
      </c>
      <c r="AO5">
        <v>3.89</v>
      </c>
    </row>
    <row r="6" spans="1:41" ht="17" thickBot="1">
      <c r="A6" s="10" t="s">
        <v>24</v>
      </c>
      <c r="B6" s="11">
        <v>1.2</v>
      </c>
      <c r="C6" s="12">
        <v>1.5</v>
      </c>
      <c r="D6" s="11">
        <v>1.5</v>
      </c>
      <c r="E6" s="12">
        <v>1.7</v>
      </c>
      <c r="F6" s="11">
        <v>1.7</v>
      </c>
      <c r="G6" s="12">
        <v>2</v>
      </c>
      <c r="H6" s="11">
        <v>2</v>
      </c>
      <c r="I6" s="12">
        <v>2.2000000000000002</v>
      </c>
      <c r="J6" s="11">
        <v>2.4</v>
      </c>
      <c r="K6" s="12">
        <v>2.5</v>
      </c>
      <c r="L6" s="11">
        <v>2.7</v>
      </c>
      <c r="M6" s="12">
        <v>3</v>
      </c>
      <c r="N6" s="11">
        <v>3.2</v>
      </c>
      <c r="O6" s="12">
        <v>3.6</v>
      </c>
      <c r="P6" s="13">
        <v>3.8</v>
      </c>
      <c r="Q6" t="s">
        <v>20</v>
      </c>
      <c r="R6" t="s">
        <v>20</v>
      </c>
      <c r="S6" t="s">
        <v>20</v>
      </c>
      <c r="T6" t="s">
        <v>20</v>
      </c>
      <c r="U6" t="s">
        <v>20</v>
      </c>
      <c r="V6" t="s">
        <v>20</v>
      </c>
      <c r="Z6">
        <v>2.25</v>
      </c>
      <c r="AA6">
        <v>1.25</v>
      </c>
      <c r="AB6">
        <v>1.47</v>
      </c>
      <c r="AC6">
        <v>1.54</v>
      </c>
      <c r="AD6">
        <v>1.73</v>
      </c>
      <c r="AE6">
        <v>1.75</v>
      </c>
      <c r="AF6">
        <v>2</v>
      </c>
      <c r="AG6">
        <v>2.06</v>
      </c>
      <c r="AH6">
        <v>2.25</v>
      </c>
      <c r="AI6">
        <v>2.48</v>
      </c>
      <c r="AJ6">
        <v>2.54</v>
      </c>
      <c r="AK6">
        <v>2.75</v>
      </c>
      <c r="AL6">
        <v>3.01</v>
      </c>
      <c r="AM6">
        <v>3.18</v>
      </c>
      <c r="AN6">
        <v>3.63</v>
      </c>
      <c r="AO6">
        <v>3.9</v>
      </c>
    </row>
    <row r="7" spans="1:41">
      <c r="A7" s="6" t="s">
        <v>25</v>
      </c>
      <c r="B7" s="7">
        <v>1.2</v>
      </c>
      <c r="C7" s="8">
        <v>1.5</v>
      </c>
      <c r="D7" s="7">
        <v>1.5</v>
      </c>
      <c r="E7" s="8">
        <v>1.7</v>
      </c>
      <c r="F7" s="7">
        <v>1.7</v>
      </c>
      <c r="G7" s="8">
        <v>2</v>
      </c>
      <c r="H7" s="7">
        <v>2</v>
      </c>
      <c r="I7" s="8">
        <v>2.2000000000000002</v>
      </c>
      <c r="J7" s="7">
        <v>2.5</v>
      </c>
      <c r="K7" s="8">
        <v>2.5</v>
      </c>
      <c r="L7" s="7">
        <v>2.7</v>
      </c>
      <c r="M7" s="8">
        <v>3</v>
      </c>
      <c r="N7" s="7">
        <v>3.2</v>
      </c>
      <c r="O7" s="8">
        <v>3.6</v>
      </c>
      <c r="P7" s="9">
        <v>3.8</v>
      </c>
      <c r="Q7" t="s">
        <v>20</v>
      </c>
      <c r="R7" t="s">
        <v>20</v>
      </c>
      <c r="S7" t="s">
        <v>20</v>
      </c>
      <c r="T7" t="s">
        <v>20</v>
      </c>
      <c r="U7" t="s">
        <v>20</v>
      </c>
      <c r="V7" t="s">
        <v>20</v>
      </c>
      <c r="Z7">
        <v>2.33</v>
      </c>
      <c r="AA7">
        <v>1.25</v>
      </c>
      <c r="AB7">
        <v>1.47</v>
      </c>
      <c r="AC7">
        <v>1.54</v>
      </c>
      <c r="AD7">
        <v>1.73</v>
      </c>
      <c r="AE7">
        <v>1.75</v>
      </c>
      <c r="AF7">
        <v>2</v>
      </c>
      <c r="AG7">
        <v>2.06</v>
      </c>
      <c r="AH7">
        <v>2.25</v>
      </c>
      <c r="AI7">
        <v>2.4900000000000002</v>
      </c>
      <c r="AJ7">
        <v>2.54</v>
      </c>
      <c r="AK7">
        <v>2.75</v>
      </c>
      <c r="AL7">
        <v>3.01</v>
      </c>
      <c r="AM7">
        <v>3.18</v>
      </c>
      <c r="AN7">
        <v>3.64</v>
      </c>
      <c r="AO7">
        <v>3.91</v>
      </c>
    </row>
    <row r="8" spans="1:41">
      <c r="A8" s="6" t="s">
        <v>22</v>
      </c>
      <c r="B8" s="7">
        <v>1.2</v>
      </c>
      <c r="C8" s="8">
        <v>1.5</v>
      </c>
      <c r="D8" s="7">
        <v>1.5</v>
      </c>
      <c r="E8" s="8">
        <v>1.7</v>
      </c>
      <c r="F8" s="7">
        <v>1.7</v>
      </c>
      <c r="G8" s="8">
        <v>2</v>
      </c>
      <c r="H8" s="7">
        <v>2.1</v>
      </c>
      <c r="I8" s="8">
        <v>2.2000000000000002</v>
      </c>
      <c r="J8" s="7">
        <v>2.5</v>
      </c>
      <c r="K8" s="8">
        <v>2.5</v>
      </c>
      <c r="L8" s="7">
        <v>2.7</v>
      </c>
      <c r="M8" s="8">
        <v>3</v>
      </c>
      <c r="N8" s="7">
        <v>3.2</v>
      </c>
      <c r="O8" s="8">
        <v>3.6</v>
      </c>
      <c r="P8" s="9">
        <v>3.9</v>
      </c>
      <c r="Q8" t="s">
        <v>20</v>
      </c>
      <c r="R8" t="s">
        <v>20</v>
      </c>
      <c r="S8" t="s">
        <v>20</v>
      </c>
      <c r="T8" t="s">
        <v>20</v>
      </c>
      <c r="U8" t="s">
        <v>20</v>
      </c>
      <c r="V8" t="s">
        <v>20</v>
      </c>
      <c r="Z8">
        <v>2.42</v>
      </c>
      <c r="AA8">
        <v>1.25</v>
      </c>
      <c r="AB8">
        <v>1.47</v>
      </c>
      <c r="AC8">
        <v>1.54</v>
      </c>
      <c r="AD8">
        <v>1.73</v>
      </c>
      <c r="AE8">
        <v>1.75</v>
      </c>
      <c r="AF8">
        <v>2</v>
      </c>
      <c r="AG8">
        <v>2.0699999999999998</v>
      </c>
      <c r="AH8">
        <v>2.25</v>
      </c>
      <c r="AI8">
        <v>2.4900000000000002</v>
      </c>
      <c r="AJ8">
        <v>2.5499999999999998</v>
      </c>
      <c r="AK8">
        <v>2.75</v>
      </c>
      <c r="AL8">
        <v>3.01</v>
      </c>
      <c r="AM8">
        <v>3.18</v>
      </c>
      <c r="AN8">
        <v>3.64</v>
      </c>
      <c r="AO8">
        <v>3.92</v>
      </c>
    </row>
    <row r="9" spans="1:41">
      <c r="A9" s="6" t="s">
        <v>23</v>
      </c>
      <c r="B9" s="7">
        <v>1.3</v>
      </c>
      <c r="C9" s="8">
        <v>1.5</v>
      </c>
      <c r="D9" s="7">
        <v>1.5</v>
      </c>
      <c r="E9" s="8">
        <v>1.7</v>
      </c>
      <c r="F9" s="7">
        <v>1.7</v>
      </c>
      <c r="G9" s="8">
        <v>2</v>
      </c>
      <c r="H9" s="7">
        <v>2.1</v>
      </c>
      <c r="I9" s="8">
        <v>2.2999999999999998</v>
      </c>
      <c r="J9" s="7">
        <v>2.5</v>
      </c>
      <c r="K9" s="8">
        <v>2.5</v>
      </c>
      <c r="L9" s="7">
        <v>2.7</v>
      </c>
      <c r="M9" s="8">
        <v>3</v>
      </c>
      <c r="N9" s="7">
        <v>3.2</v>
      </c>
      <c r="O9" s="8">
        <v>3.6</v>
      </c>
      <c r="P9" s="9">
        <v>3.9</v>
      </c>
      <c r="Q9" t="s">
        <v>20</v>
      </c>
      <c r="R9" t="s">
        <v>20</v>
      </c>
      <c r="S9" t="s">
        <v>20</v>
      </c>
      <c r="T9" t="s">
        <v>20</v>
      </c>
      <c r="U9" t="s">
        <v>20</v>
      </c>
      <c r="V9" t="s">
        <v>20</v>
      </c>
      <c r="Z9">
        <v>2.5</v>
      </c>
      <c r="AA9">
        <v>1.25</v>
      </c>
      <c r="AB9">
        <v>1.47</v>
      </c>
      <c r="AC9">
        <v>1.54</v>
      </c>
      <c r="AD9">
        <v>1.73</v>
      </c>
      <c r="AE9">
        <v>1.75</v>
      </c>
      <c r="AF9">
        <v>2</v>
      </c>
      <c r="AG9">
        <v>2.0699999999999998</v>
      </c>
      <c r="AH9">
        <v>2.25</v>
      </c>
      <c r="AI9">
        <v>2.4900000000000002</v>
      </c>
      <c r="AJ9">
        <v>2.5499999999999998</v>
      </c>
      <c r="AK9">
        <v>2.76</v>
      </c>
      <c r="AL9">
        <v>3.01</v>
      </c>
      <c r="AM9">
        <v>3.18</v>
      </c>
      <c r="AN9">
        <v>3.64</v>
      </c>
      <c r="AO9">
        <v>3.93</v>
      </c>
    </row>
    <row r="10" spans="1:41" ht="17" thickBot="1">
      <c r="A10" s="10" t="s">
        <v>24</v>
      </c>
      <c r="B10" s="11">
        <v>1.3</v>
      </c>
      <c r="C10" s="12">
        <v>1.5</v>
      </c>
      <c r="D10" s="11">
        <v>1.5</v>
      </c>
      <c r="E10" s="12">
        <v>1.7</v>
      </c>
      <c r="F10" s="11">
        <v>1.8</v>
      </c>
      <c r="G10" s="12">
        <v>2</v>
      </c>
      <c r="H10" s="11">
        <v>2.1</v>
      </c>
      <c r="I10" s="12">
        <v>2.2999999999999998</v>
      </c>
      <c r="J10" s="11">
        <v>2.5</v>
      </c>
      <c r="K10" s="12">
        <v>2.5</v>
      </c>
      <c r="L10" s="11">
        <v>2.8</v>
      </c>
      <c r="M10" s="12">
        <v>3</v>
      </c>
      <c r="N10" s="11">
        <v>3.2</v>
      </c>
      <c r="O10" s="12">
        <v>3.6</v>
      </c>
      <c r="P10" s="13">
        <v>3.9</v>
      </c>
      <c r="Q10" t="s">
        <v>20</v>
      </c>
      <c r="R10" t="s">
        <v>20</v>
      </c>
      <c r="S10" t="s">
        <v>20</v>
      </c>
      <c r="T10" t="s">
        <v>20</v>
      </c>
      <c r="U10" t="s">
        <v>20</v>
      </c>
      <c r="V10" t="s">
        <v>20</v>
      </c>
      <c r="Z10">
        <v>2.58</v>
      </c>
      <c r="AA10">
        <v>1.25</v>
      </c>
      <c r="AB10">
        <v>1.47</v>
      </c>
      <c r="AC10">
        <v>1.54</v>
      </c>
      <c r="AD10">
        <v>1.74</v>
      </c>
      <c r="AE10">
        <v>1.76</v>
      </c>
      <c r="AF10">
        <v>2</v>
      </c>
      <c r="AG10">
        <v>2.0699999999999998</v>
      </c>
      <c r="AH10">
        <v>2.25</v>
      </c>
      <c r="AI10">
        <v>2.4900000000000002</v>
      </c>
      <c r="AJ10">
        <v>2.5499999999999998</v>
      </c>
      <c r="AK10">
        <v>2.76</v>
      </c>
      <c r="AL10">
        <v>3.01</v>
      </c>
      <c r="AM10">
        <v>3.18</v>
      </c>
      <c r="AN10">
        <v>3.65</v>
      </c>
      <c r="AO10">
        <v>3.94</v>
      </c>
    </row>
    <row r="11" spans="1:41">
      <c r="A11" s="6" t="s">
        <v>26</v>
      </c>
      <c r="B11" s="7">
        <v>1.3</v>
      </c>
      <c r="C11" s="8">
        <v>1.5</v>
      </c>
      <c r="D11" s="7">
        <v>1.5</v>
      </c>
      <c r="E11" s="8">
        <v>1.7</v>
      </c>
      <c r="F11" s="7">
        <v>1.8</v>
      </c>
      <c r="G11" s="8">
        <v>2</v>
      </c>
      <c r="H11" s="7">
        <v>2.1</v>
      </c>
      <c r="I11" s="8">
        <v>2.2999999999999998</v>
      </c>
      <c r="J11" s="7">
        <v>2.5</v>
      </c>
      <c r="K11" s="8">
        <v>2.6</v>
      </c>
      <c r="L11" s="7">
        <v>2.8</v>
      </c>
      <c r="M11" s="8">
        <v>3</v>
      </c>
      <c r="N11" s="7">
        <v>3.2</v>
      </c>
      <c r="O11" s="8">
        <v>3.7</v>
      </c>
      <c r="P11" s="9">
        <v>4</v>
      </c>
      <c r="Q11" t="s">
        <v>20</v>
      </c>
      <c r="R11" t="s">
        <v>20</v>
      </c>
      <c r="S11" t="s">
        <v>20</v>
      </c>
      <c r="T11" t="s">
        <v>20</v>
      </c>
      <c r="U11" t="s">
        <v>20</v>
      </c>
      <c r="V11" t="s">
        <v>20</v>
      </c>
      <c r="Z11">
        <v>2.67</v>
      </c>
      <c r="AA11">
        <v>1.25</v>
      </c>
      <c r="AB11">
        <v>1.47</v>
      </c>
      <c r="AC11">
        <v>1.54</v>
      </c>
      <c r="AD11">
        <v>1.74</v>
      </c>
      <c r="AE11">
        <v>1.76</v>
      </c>
      <c r="AF11">
        <v>2</v>
      </c>
      <c r="AG11">
        <v>2.0699999999999998</v>
      </c>
      <c r="AH11">
        <v>2.25</v>
      </c>
      <c r="AI11">
        <v>2.4900000000000002</v>
      </c>
      <c r="AJ11">
        <v>2.5499999999999998</v>
      </c>
      <c r="AK11">
        <v>2.76</v>
      </c>
      <c r="AL11">
        <v>3.01</v>
      </c>
      <c r="AM11">
        <v>3.18</v>
      </c>
      <c r="AN11">
        <v>3.65</v>
      </c>
      <c r="AO11">
        <v>3.95</v>
      </c>
    </row>
    <row r="12" spans="1:41">
      <c r="A12" s="6" t="s">
        <v>22</v>
      </c>
      <c r="B12" s="7">
        <v>1.3</v>
      </c>
      <c r="C12" s="8">
        <v>1.5</v>
      </c>
      <c r="D12" s="7">
        <v>1.5</v>
      </c>
      <c r="E12" s="8">
        <v>1.7</v>
      </c>
      <c r="F12" s="7">
        <v>1.8</v>
      </c>
      <c r="G12" s="8">
        <v>2</v>
      </c>
      <c r="H12" s="7">
        <v>2.1</v>
      </c>
      <c r="I12" s="8">
        <v>2.2999999999999998</v>
      </c>
      <c r="J12" s="7">
        <v>2.5</v>
      </c>
      <c r="K12" s="8">
        <v>2.6</v>
      </c>
      <c r="L12" s="7">
        <v>2.8</v>
      </c>
      <c r="M12" s="8">
        <v>3</v>
      </c>
      <c r="N12" s="7">
        <v>3.2</v>
      </c>
      <c r="O12" s="8">
        <v>3.7</v>
      </c>
      <c r="P12" s="9">
        <v>4</v>
      </c>
      <c r="Q12" t="s">
        <v>20</v>
      </c>
      <c r="R12" t="s">
        <v>20</v>
      </c>
      <c r="S12" t="s">
        <v>20</v>
      </c>
      <c r="T12" t="s">
        <v>20</v>
      </c>
      <c r="U12" t="s">
        <v>20</v>
      </c>
      <c r="V12" t="s">
        <v>20</v>
      </c>
      <c r="Z12">
        <v>2.75</v>
      </c>
      <c r="AA12">
        <v>1.25</v>
      </c>
      <c r="AB12">
        <v>1.46</v>
      </c>
      <c r="AC12">
        <v>1.54</v>
      </c>
      <c r="AD12">
        <v>1.74</v>
      </c>
      <c r="AE12">
        <v>1.76</v>
      </c>
      <c r="AF12">
        <v>2</v>
      </c>
      <c r="AG12">
        <v>2.0699999999999998</v>
      </c>
      <c r="AH12">
        <v>2.25</v>
      </c>
      <c r="AI12">
        <v>2.5</v>
      </c>
      <c r="AJ12">
        <v>2.56</v>
      </c>
      <c r="AK12">
        <v>2.76</v>
      </c>
      <c r="AL12">
        <v>3.01</v>
      </c>
      <c r="AM12">
        <v>3.18</v>
      </c>
      <c r="AN12">
        <v>3.65</v>
      </c>
      <c r="AO12">
        <v>3.96</v>
      </c>
    </row>
    <row r="13" spans="1:41">
      <c r="A13" s="6" t="s">
        <v>23</v>
      </c>
      <c r="B13" s="7">
        <v>1.3</v>
      </c>
      <c r="C13" s="8">
        <v>1.5</v>
      </c>
      <c r="D13" s="7">
        <v>1.5</v>
      </c>
      <c r="E13" s="8">
        <v>1.7</v>
      </c>
      <c r="F13" s="7">
        <v>1.8</v>
      </c>
      <c r="G13" s="8">
        <v>2</v>
      </c>
      <c r="H13" s="7">
        <v>2.1</v>
      </c>
      <c r="I13" s="8">
        <v>2.2999999999999998</v>
      </c>
      <c r="J13" s="7">
        <v>2.5</v>
      </c>
      <c r="K13" s="8">
        <v>2.6</v>
      </c>
      <c r="L13" s="7">
        <v>2.8</v>
      </c>
      <c r="M13" s="8">
        <v>3</v>
      </c>
      <c r="N13" s="7">
        <v>3.2</v>
      </c>
      <c r="O13" s="8">
        <v>3.7</v>
      </c>
      <c r="P13" s="9">
        <v>4</v>
      </c>
      <c r="Q13" t="s">
        <v>20</v>
      </c>
      <c r="R13" t="s">
        <v>20</v>
      </c>
      <c r="S13" t="s">
        <v>20</v>
      </c>
      <c r="T13" t="s">
        <v>20</v>
      </c>
      <c r="U13" t="s">
        <v>20</v>
      </c>
      <c r="V13" t="s">
        <v>20</v>
      </c>
      <c r="Z13">
        <v>2.83</v>
      </c>
      <c r="AA13">
        <v>1.25</v>
      </c>
      <c r="AB13">
        <v>1.46</v>
      </c>
      <c r="AC13">
        <v>1.54</v>
      </c>
      <c r="AD13">
        <v>1.74</v>
      </c>
      <c r="AE13">
        <v>1.76</v>
      </c>
      <c r="AF13">
        <v>2</v>
      </c>
      <c r="AG13">
        <v>2.0699999999999998</v>
      </c>
      <c r="AH13">
        <v>2.2599999999999998</v>
      </c>
      <c r="AI13">
        <v>2.5</v>
      </c>
      <c r="AJ13">
        <v>2.56</v>
      </c>
      <c r="AK13">
        <v>2.76</v>
      </c>
      <c r="AL13">
        <v>3.01</v>
      </c>
      <c r="AM13">
        <v>3.18</v>
      </c>
      <c r="AN13">
        <v>3.66</v>
      </c>
      <c r="AO13">
        <v>3.96</v>
      </c>
    </row>
    <row r="14" spans="1:41" ht="17" thickBot="1">
      <c r="A14" s="10" t="s">
        <v>24</v>
      </c>
      <c r="B14" s="11">
        <v>1.3</v>
      </c>
      <c r="C14" s="12">
        <v>1.4</v>
      </c>
      <c r="D14" s="11">
        <v>1.5</v>
      </c>
      <c r="E14" s="12">
        <v>1.8</v>
      </c>
      <c r="F14" s="11">
        <v>1.8</v>
      </c>
      <c r="G14" s="12">
        <v>2</v>
      </c>
      <c r="H14" s="11">
        <v>2.1</v>
      </c>
      <c r="I14" s="12">
        <v>2.2000000000000002</v>
      </c>
      <c r="J14" s="11">
        <v>2.5</v>
      </c>
      <c r="K14" s="12">
        <v>2.6</v>
      </c>
      <c r="L14" s="11">
        <v>2.8</v>
      </c>
      <c r="M14" s="12">
        <v>3</v>
      </c>
      <c r="N14" s="11">
        <v>3.2</v>
      </c>
      <c r="O14" s="12">
        <v>3.7</v>
      </c>
      <c r="P14" s="13">
        <v>4</v>
      </c>
      <c r="Q14" t="s">
        <v>20</v>
      </c>
      <c r="R14" t="s">
        <v>20</v>
      </c>
      <c r="S14" t="s">
        <v>20</v>
      </c>
      <c r="T14" t="s">
        <v>20</v>
      </c>
      <c r="U14" t="s">
        <v>20</v>
      </c>
      <c r="V14" t="s">
        <v>20</v>
      </c>
      <c r="Z14">
        <v>2.92</v>
      </c>
      <c r="AA14">
        <v>1.25</v>
      </c>
      <c r="AB14">
        <v>1.46</v>
      </c>
      <c r="AC14">
        <v>1.54</v>
      </c>
      <c r="AD14">
        <v>1.74</v>
      </c>
      <c r="AE14">
        <v>1.77</v>
      </c>
      <c r="AF14">
        <v>2</v>
      </c>
      <c r="AG14">
        <v>2.0699999999999998</v>
      </c>
      <c r="AH14">
        <v>2.2599999999999998</v>
      </c>
      <c r="AI14">
        <v>2.5</v>
      </c>
      <c r="AJ14">
        <v>2.56</v>
      </c>
      <c r="AK14">
        <v>2.76</v>
      </c>
      <c r="AL14">
        <v>3.01</v>
      </c>
      <c r="AM14">
        <v>3.18</v>
      </c>
      <c r="AN14">
        <v>3.66</v>
      </c>
      <c r="AO14">
        <v>3.97</v>
      </c>
    </row>
    <row r="15" spans="1:41">
      <c r="A15" s="6" t="s">
        <v>27</v>
      </c>
      <c r="B15" s="7">
        <v>1.3</v>
      </c>
      <c r="C15" s="8">
        <v>1.4</v>
      </c>
      <c r="D15" s="7">
        <v>1.5</v>
      </c>
      <c r="E15" s="8">
        <v>1.8</v>
      </c>
      <c r="F15" s="7">
        <v>1.8</v>
      </c>
      <c r="G15" s="8">
        <v>2</v>
      </c>
      <c r="H15" s="7">
        <v>2.1</v>
      </c>
      <c r="I15" s="8">
        <v>2.2000000000000002</v>
      </c>
      <c r="J15" s="7">
        <v>2.5</v>
      </c>
      <c r="K15" s="8">
        <v>2.6</v>
      </c>
      <c r="L15" s="7">
        <v>2.8</v>
      </c>
      <c r="M15" s="8">
        <v>3</v>
      </c>
      <c r="N15" s="7">
        <v>3.2</v>
      </c>
      <c r="O15" s="8">
        <v>3.7</v>
      </c>
      <c r="P15" s="9">
        <v>4</v>
      </c>
      <c r="Q15" t="s">
        <v>20</v>
      </c>
      <c r="R15" t="s">
        <v>20</v>
      </c>
      <c r="S15" t="s">
        <v>20</v>
      </c>
      <c r="T15" t="s">
        <v>20</v>
      </c>
      <c r="U15" t="s">
        <v>20</v>
      </c>
      <c r="V15" t="s">
        <v>20</v>
      </c>
      <c r="Z15">
        <v>3</v>
      </c>
      <c r="AA15">
        <v>1.25</v>
      </c>
      <c r="AB15">
        <v>1.46</v>
      </c>
      <c r="AC15">
        <v>1.54</v>
      </c>
      <c r="AD15">
        <v>1.74</v>
      </c>
      <c r="AE15">
        <v>1.77</v>
      </c>
      <c r="AF15">
        <v>2</v>
      </c>
      <c r="AG15">
        <v>2.0699999999999998</v>
      </c>
      <c r="AH15">
        <v>2.2599999999999998</v>
      </c>
      <c r="AI15">
        <v>2.5</v>
      </c>
      <c r="AJ15">
        <v>2.56</v>
      </c>
      <c r="AK15">
        <v>2.76</v>
      </c>
      <c r="AL15">
        <v>3.01</v>
      </c>
      <c r="AM15">
        <v>3.18</v>
      </c>
      <c r="AN15">
        <v>3.66</v>
      </c>
      <c r="AO15">
        <v>3.98</v>
      </c>
    </row>
    <row r="16" spans="1:41">
      <c r="A16" s="6" t="s">
        <v>22</v>
      </c>
      <c r="B16" s="7">
        <v>1.2</v>
      </c>
      <c r="C16" s="8">
        <v>1.4</v>
      </c>
      <c r="D16" s="7">
        <v>1.5</v>
      </c>
      <c r="E16" s="8">
        <v>1.7</v>
      </c>
      <c r="F16" s="7">
        <v>1.8</v>
      </c>
      <c r="G16" s="8">
        <v>2</v>
      </c>
      <c r="H16" s="7">
        <v>2.1</v>
      </c>
      <c r="I16" s="8">
        <v>2.2000000000000002</v>
      </c>
      <c r="J16" s="7">
        <v>2.5</v>
      </c>
      <c r="K16" s="8">
        <v>2.6</v>
      </c>
      <c r="L16" s="7">
        <v>2.8</v>
      </c>
      <c r="M16" s="8">
        <v>3</v>
      </c>
      <c r="N16" s="7">
        <v>3.2</v>
      </c>
      <c r="O16" s="8">
        <v>3.7</v>
      </c>
      <c r="P16" s="9">
        <v>4</v>
      </c>
      <c r="Q16" t="s">
        <v>20</v>
      </c>
      <c r="R16" t="s">
        <v>20</v>
      </c>
      <c r="S16" t="s">
        <v>20</v>
      </c>
      <c r="T16" t="s">
        <v>20</v>
      </c>
      <c r="U16" t="s">
        <v>20</v>
      </c>
      <c r="V16" t="s">
        <v>20</v>
      </c>
      <c r="Z16">
        <v>3.08</v>
      </c>
      <c r="AA16">
        <v>1.25</v>
      </c>
      <c r="AB16">
        <v>1.46</v>
      </c>
      <c r="AC16">
        <v>1.54</v>
      </c>
      <c r="AD16">
        <v>1.75</v>
      </c>
      <c r="AE16">
        <v>1.77</v>
      </c>
      <c r="AF16">
        <v>2</v>
      </c>
      <c r="AG16">
        <v>2.0699999999999998</v>
      </c>
      <c r="AH16">
        <v>2.25</v>
      </c>
      <c r="AI16">
        <v>2.5</v>
      </c>
      <c r="AJ16">
        <v>2.56</v>
      </c>
      <c r="AK16">
        <v>2.77</v>
      </c>
      <c r="AL16">
        <v>3.01</v>
      </c>
      <c r="AM16">
        <v>3.18</v>
      </c>
      <c r="AN16">
        <v>3.66</v>
      </c>
      <c r="AO16">
        <v>3.98</v>
      </c>
    </row>
    <row r="17" spans="1:41">
      <c r="A17" s="6" t="s">
        <v>23</v>
      </c>
      <c r="B17" s="7">
        <v>1.2</v>
      </c>
      <c r="C17" s="8">
        <v>1.4</v>
      </c>
      <c r="D17" s="7">
        <v>1.5</v>
      </c>
      <c r="E17" s="8">
        <v>1.7</v>
      </c>
      <c r="F17" s="7">
        <v>1.8</v>
      </c>
      <c r="G17" s="8">
        <v>2</v>
      </c>
      <c r="H17" s="7">
        <v>2.1</v>
      </c>
      <c r="I17" s="8">
        <v>2.2000000000000002</v>
      </c>
      <c r="J17" s="7">
        <v>2.5</v>
      </c>
      <c r="K17" s="8">
        <v>2.6</v>
      </c>
      <c r="L17" s="7">
        <v>2.7</v>
      </c>
      <c r="M17" s="8">
        <v>3</v>
      </c>
      <c r="N17" s="7">
        <v>3.1</v>
      </c>
      <c r="O17" s="8">
        <v>3.7</v>
      </c>
      <c r="P17" s="9">
        <v>4</v>
      </c>
      <c r="Q17" t="s">
        <v>20</v>
      </c>
      <c r="R17" t="s">
        <v>20</v>
      </c>
      <c r="S17" t="s">
        <v>20</v>
      </c>
      <c r="T17" t="s">
        <v>20</v>
      </c>
      <c r="U17" t="s">
        <v>20</v>
      </c>
      <c r="V17" t="s">
        <v>20</v>
      </c>
      <c r="Z17">
        <v>3.17</v>
      </c>
      <c r="AA17">
        <v>1.25</v>
      </c>
      <c r="AB17">
        <v>1.46</v>
      </c>
      <c r="AC17">
        <v>1.54</v>
      </c>
      <c r="AD17">
        <v>1.75</v>
      </c>
      <c r="AE17">
        <v>1.77</v>
      </c>
      <c r="AF17">
        <v>2</v>
      </c>
      <c r="AG17">
        <v>2.0699999999999998</v>
      </c>
      <c r="AH17">
        <v>2.25</v>
      </c>
      <c r="AI17">
        <v>2.5</v>
      </c>
      <c r="AJ17">
        <v>2.56</v>
      </c>
      <c r="AK17">
        <v>2.77</v>
      </c>
      <c r="AL17">
        <v>3.01</v>
      </c>
      <c r="AM17">
        <v>3.18</v>
      </c>
      <c r="AN17">
        <v>3.67</v>
      </c>
      <c r="AO17">
        <v>3.99</v>
      </c>
    </row>
    <row r="18" spans="1:41" ht="17" thickBot="1">
      <c r="A18" s="10" t="s">
        <v>24</v>
      </c>
      <c r="B18" s="11">
        <v>1.2</v>
      </c>
      <c r="C18" s="12">
        <v>1.4</v>
      </c>
      <c r="D18" s="11">
        <v>1.5</v>
      </c>
      <c r="E18" s="12">
        <v>1.7</v>
      </c>
      <c r="F18" s="11">
        <v>1.8</v>
      </c>
      <c r="G18" s="12">
        <v>2</v>
      </c>
      <c r="H18" s="11">
        <v>2.1</v>
      </c>
      <c r="I18" s="12">
        <v>2.2000000000000002</v>
      </c>
      <c r="J18" s="11">
        <v>2.5</v>
      </c>
      <c r="K18" s="12">
        <v>2.5</v>
      </c>
      <c r="L18" s="11">
        <v>2.7</v>
      </c>
      <c r="M18" s="12">
        <v>3</v>
      </c>
      <c r="N18" s="11">
        <v>3.1</v>
      </c>
      <c r="O18" s="12">
        <v>3.6</v>
      </c>
      <c r="P18" s="13">
        <v>4</v>
      </c>
      <c r="Q18" t="s">
        <v>20</v>
      </c>
      <c r="R18" t="s">
        <v>20</v>
      </c>
      <c r="S18" t="s">
        <v>20</v>
      </c>
      <c r="T18" t="s">
        <v>20</v>
      </c>
      <c r="U18" t="s">
        <v>20</v>
      </c>
      <c r="V18" t="s">
        <v>20</v>
      </c>
      <c r="Z18">
        <v>3.25</v>
      </c>
      <c r="AA18">
        <v>1.25</v>
      </c>
      <c r="AB18">
        <v>1.46</v>
      </c>
      <c r="AC18">
        <v>1.54</v>
      </c>
      <c r="AD18">
        <v>1.75</v>
      </c>
      <c r="AE18">
        <v>1.77</v>
      </c>
      <c r="AF18">
        <v>1.99</v>
      </c>
      <c r="AG18">
        <v>2.0699999999999998</v>
      </c>
      <c r="AH18">
        <v>2.25</v>
      </c>
      <c r="AI18">
        <v>2.5</v>
      </c>
      <c r="AJ18">
        <v>2.56</v>
      </c>
      <c r="AK18">
        <v>2.77</v>
      </c>
      <c r="AL18">
        <v>3</v>
      </c>
      <c r="AM18">
        <v>3.18</v>
      </c>
      <c r="AN18">
        <v>3.67</v>
      </c>
      <c r="AO18">
        <v>4</v>
      </c>
    </row>
    <row r="19" spans="1:41">
      <c r="A19" s="6" t="s">
        <v>28</v>
      </c>
      <c r="B19" s="7">
        <v>1.2</v>
      </c>
      <c r="C19" s="8">
        <v>1.4</v>
      </c>
      <c r="D19" s="7">
        <v>1.5</v>
      </c>
      <c r="E19" s="8">
        <v>1.7</v>
      </c>
      <c r="F19" s="7">
        <v>1.8</v>
      </c>
      <c r="G19" s="8">
        <v>1.9</v>
      </c>
      <c r="H19" s="7">
        <v>2</v>
      </c>
      <c r="I19" s="8">
        <v>2.2000000000000002</v>
      </c>
      <c r="J19" s="7">
        <v>2.5</v>
      </c>
      <c r="K19" s="8">
        <v>2.5</v>
      </c>
      <c r="L19" s="7">
        <v>2.7</v>
      </c>
      <c r="M19" s="8">
        <v>2.9</v>
      </c>
      <c r="N19" s="7">
        <v>3.1</v>
      </c>
      <c r="O19" s="8">
        <v>3.6</v>
      </c>
      <c r="P19" s="9">
        <v>4</v>
      </c>
      <c r="Q19" t="s">
        <v>20</v>
      </c>
      <c r="R19" t="s">
        <v>20</v>
      </c>
      <c r="S19" t="s">
        <v>20</v>
      </c>
      <c r="T19" t="s">
        <v>20</v>
      </c>
      <c r="U19" t="s">
        <v>20</v>
      </c>
      <c r="V19" t="s">
        <v>20</v>
      </c>
      <c r="Z19">
        <v>3.33</v>
      </c>
      <c r="AA19">
        <v>1.25</v>
      </c>
      <c r="AB19">
        <v>1.46</v>
      </c>
      <c r="AC19">
        <v>1.54</v>
      </c>
      <c r="AD19">
        <v>1.75</v>
      </c>
      <c r="AE19">
        <v>1.77</v>
      </c>
      <c r="AF19">
        <v>1.99</v>
      </c>
      <c r="AG19">
        <v>2.0699999999999998</v>
      </c>
      <c r="AH19">
        <v>2.25</v>
      </c>
      <c r="AI19">
        <v>2.5</v>
      </c>
      <c r="AJ19">
        <v>2.56</v>
      </c>
      <c r="AK19">
        <v>2.77</v>
      </c>
      <c r="AL19">
        <v>3</v>
      </c>
      <c r="AM19">
        <v>3.18</v>
      </c>
      <c r="AN19">
        <v>3.67</v>
      </c>
      <c r="AO19">
        <v>4</v>
      </c>
    </row>
    <row r="20" spans="1:41">
      <c r="A20" s="6" t="s">
        <v>22</v>
      </c>
      <c r="B20" s="7">
        <v>1.2</v>
      </c>
      <c r="C20" s="8">
        <v>1.4</v>
      </c>
      <c r="D20" s="7">
        <v>1.5</v>
      </c>
      <c r="E20" s="8">
        <v>1.7</v>
      </c>
      <c r="F20" s="7">
        <v>1.8</v>
      </c>
      <c r="G20" s="8">
        <v>1.9</v>
      </c>
      <c r="H20" s="7">
        <v>2</v>
      </c>
      <c r="I20" s="8">
        <v>2.2000000000000002</v>
      </c>
      <c r="J20" s="7">
        <v>2.5</v>
      </c>
      <c r="K20" s="8">
        <v>2.5</v>
      </c>
      <c r="L20" s="7">
        <v>2.7</v>
      </c>
      <c r="M20" s="8">
        <v>2.9</v>
      </c>
      <c r="N20" s="7">
        <v>3.1</v>
      </c>
      <c r="O20" s="8">
        <v>3.6</v>
      </c>
      <c r="P20" s="9">
        <v>4</v>
      </c>
      <c r="Q20" t="s">
        <v>20</v>
      </c>
      <c r="R20" t="s">
        <v>20</v>
      </c>
      <c r="S20" t="s">
        <v>20</v>
      </c>
      <c r="T20" t="s">
        <v>20</v>
      </c>
      <c r="U20" t="s">
        <v>20</v>
      </c>
      <c r="V20" t="s">
        <v>20</v>
      </c>
      <c r="Z20">
        <v>3.42</v>
      </c>
      <c r="AA20">
        <v>1.25</v>
      </c>
      <c r="AB20">
        <v>1.45</v>
      </c>
      <c r="AC20">
        <v>1.54</v>
      </c>
      <c r="AD20">
        <v>1.75</v>
      </c>
      <c r="AE20">
        <v>1.77</v>
      </c>
      <c r="AF20">
        <v>1.99</v>
      </c>
      <c r="AG20">
        <v>2.0699999999999998</v>
      </c>
      <c r="AH20">
        <v>2.25</v>
      </c>
      <c r="AI20">
        <v>2.5</v>
      </c>
      <c r="AJ20">
        <v>2.57</v>
      </c>
      <c r="AK20">
        <v>2.77</v>
      </c>
      <c r="AL20">
        <v>3</v>
      </c>
      <c r="AM20">
        <v>3.18</v>
      </c>
      <c r="AN20">
        <v>3.67</v>
      </c>
      <c r="AO20">
        <v>4.01</v>
      </c>
    </row>
    <row r="21" spans="1:41">
      <c r="A21" s="6" t="s">
        <v>23</v>
      </c>
      <c r="B21" s="7">
        <v>1.2</v>
      </c>
      <c r="C21" s="8">
        <v>1.4</v>
      </c>
      <c r="D21" s="7">
        <v>1.5</v>
      </c>
      <c r="E21" s="8">
        <v>1.7</v>
      </c>
      <c r="F21" s="7">
        <v>1.8</v>
      </c>
      <c r="G21" s="8">
        <v>1.9</v>
      </c>
      <c r="H21" s="7">
        <v>2</v>
      </c>
      <c r="I21" s="8">
        <v>2.2000000000000002</v>
      </c>
      <c r="J21" s="7">
        <v>2.4</v>
      </c>
      <c r="K21" s="8">
        <v>2.5</v>
      </c>
      <c r="L21" s="7">
        <v>2.7</v>
      </c>
      <c r="M21" s="8">
        <v>2.9</v>
      </c>
      <c r="N21" s="7">
        <v>3.1</v>
      </c>
      <c r="O21" s="8">
        <v>3.6</v>
      </c>
      <c r="P21" s="9">
        <v>4</v>
      </c>
      <c r="Q21" t="s">
        <v>20</v>
      </c>
      <c r="R21" t="s">
        <v>20</v>
      </c>
      <c r="S21" t="s">
        <v>20</v>
      </c>
      <c r="T21" t="s">
        <v>20</v>
      </c>
      <c r="U21" t="s">
        <v>20</v>
      </c>
      <c r="V21" t="s">
        <v>20</v>
      </c>
      <c r="Z21">
        <v>3.5</v>
      </c>
      <c r="AA21">
        <v>1.25</v>
      </c>
      <c r="AB21">
        <v>1.45</v>
      </c>
      <c r="AC21">
        <v>1.54</v>
      </c>
      <c r="AD21">
        <v>1.75</v>
      </c>
      <c r="AE21">
        <v>1.78</v>
      </c>
      <c r="AF21">
        <v>1.99</v>
      </c>
      <c r="AG21">
        <v>2.0699999999999998</v>
      </c>
      <c r="AH21">
        <v>2.25</v>
      </c>
      <c r="AI21">
        <v>2.5</v>
      </c>
      <c r="AJ21">
        <v>2.57</v>
      </c>
      <c r="AK21">
        <v>2.77</v>
      </c>
      <c r="AL21">
        <v>3</v>
      </c>
      <c r="AM21">
        <v>3.18</v>
      </c>
      <c r="AN21">
        <v>3.67</v>
      </c>
      <c r="AO21">
        <v>4.01</v>
      </c>
    </row>
    <row r="22" spans="1:41" ht="17" thickBot="1">
      <c r="A22" s="10" t="s">
        <v>24</v>
      </c>
      <c r="B22" s="11">
        <v>1.2</v>
      </c>
      <c r="C22" s="12">
        <v>1.4</v>
      </c>
      <c r="D22" s="11">
        <v>1.5</v>
      </c>
      <c r="E22" s="12">
        <v>1.7</v>
      </c>
      <c r="F22" s="11">
        <v>1.7</v>
      </c>
      <c r="G22" s="12">
        <v>1.9</v>
      </c>
      <c r="H22" s="11">
        <v>2</v>
      </c>
      <c r="I22" s="12">
        <v>2.2000000000000002</v>
      </c>
      <c r="J22" s="11">
        <v>2.4</v>
      </c>
      <c r="K22" s="12">
        <v>2.5</v>
      </c>
      <c r="L22" s="11">
        <v>2.7</v>
      </c>
      <c r="M22" s="12">
        <v>2.9</v>
      </c>
      <c r="N22" s="11">
        <v>3.1</v>
      </c>
      <c r="O22" s="12">
        <v>3.6</v>
      </c>
      <c r="P22" s="13">
        <v>4</v>
      </c>
      <c r="Q22" t="s">
        <v>20</v>
      </c>
      <c r="R22" t="s">
        <v>20</v>
      </c>
      <c r="S22" t="s">
        <v>20</v>
      </c>
      <c r="T22" t="s">
        <v>20</v>
      </c>
      <c r="U22" t="s">
        <v>20</v>
      </c>
      <c r="V22" t="s">
        <v>20</v>
      </c>
      <c r="Z22">
        <v>3.58</v>
      </c>
      <c r="AA22">
        <v>1.25</v>
      </c>
      <c r="AB22">
        <v>1.45</v>
      </c>
      <c r="AC22">
        <v>1.54</v>
      </c>
      <c r="AD22">
        <v>1.75</v>
      </c>
      <c r="AE22">
        <v>1.78</v>
      </c>
      <c r="AF22">
        <v>1.99</v>
      </c>
      <c r="AG22">
        <v>2.0699999999999998</v>
      </c>
      <c r="AH22">
        <v>2.25</v>
      </c>
      <c r="AI22">
        <v>2.5</v>
      </c>
      <c r="AJ22">
        <v>2.57</v>
      </c>
      <c r="AK22">
        <v>2.77</v>
      </c>
      <c r="AL22">
        <v>3</v>
      </c>
      <c r="AM22">
        <v>3.18</v>
      </c>
      <c r="AN22">
        <v>3.67</v>
      </c>
      <c r="AO22">
        <v>4.0199999999999996</v>
      </c>
    </row>
    <row r="23" spans="1:41">
      <c r="A23" s="6" t="s">
        <v>29</v>
      </c>
      <c r="B23" s="7">
        <v>1.2</v>
      </c>
      <c r="C23" s="8">
        <v>1.4</v>
      </c>
      <c r="D23" s="7">
        <v>1.5</v>
      </c>
      <c r="E23" s="8">
        <v>1.7</v>
      </c>
      <c r="F23" s="7">
        <v>1.7</v>
      </c>
      <c r="G23" s="8">
        <v>1.9</v>
      </c>
      <c r="H23" s="7">
        <v>2</v>
      </c>
      <c r="I23" s="8">
        <v>2.1</v>
      </c>
      <c r="J23" s="7">
        <v>2.4</v>
      </c>
      <c r="K23" s="8">
        <v>2.5</v>
      </c>
      <c r="L23" s="7">
        <v>2.7</v>
      </c>
      <c r="M23" s="8">
        <v>2.9</v>
      </c>
      <c r="N23" s="7">
        <v>3</v>
      </c>
      <c r="O23" s="8">
        <v>3.5</v>
      </c>
      <c r="P23" s="9">
        <v>3.9</v>
      </c>
      <c r="Q23" t="s">
        <v>20</v>
      </c>
      <c r="R23" t="s">
        <v>20</v>
      </c>
      <c r="S23" t="s">
        <v>20</v>
      </c>
      <c r="T23" t="s">
        <v>20</v>
      </c>
      <c r="U23" t="s">
        <v>20</v>
      </c>
      <c r="V23" t="s">
        <v>20</v>
      </c>
      <c r="Z23">
        <v>3.67</v>
      </c>
      <c r="AA23">
        <v>1.25</v>
      </c>
      <c r="AB23">
        <v>1.45</v>
      </c>
      <c r="AC23">
        <v>1.54</v>
      </c>
      <c r="AD23">
        <v>1.75</v>
      </c>
      <c r="AE23">
        <v>1.78</v>
      </c>
      <c r="AF23">
        <v>1.99</v>
      </c>
      <c r="AG23">
        <v>2.0699999999999998</v>
      </c>
      <c r="AH23">
        <v>2.25</v>
      </c>
      <c r="AI23">
        <v>2.5</v>
      </c>
      <c r="AJ23">
        <v>2.57</v>
      </c>
      <c r="AK23">
        <v>2.77</v>
      </c>
      <c r="AL23">
        <v>3</v>
      </c>
      <c r="AM23">
        <v>3.18</v>
      </c>
      <c r="AN23">
        <v>3.67</v>
      </c>
      <c r="AO23">
        <v>4.0199999999999996</v>
      </c>
    </row>
    <row r="24" spans="1:41">
      <c r="A24" s="6" t="s">
        <v>22</v>
      </c>
      <c r="B24" s="7">
        <v>1.2</v>
      </c>
      <c r="C24" s="8">
        <v>1.4</v>
      </c>
      <c r="D24" s="7">
        <v>1.5</v>
      </c>
      <c r="E24" s="8">
        <v>1.7</v>
      </c>
      <c r="F24" s="7">
        <v>1.7</v>
      </c>
      <c r="G24" s="8">
        <v>1.9</v>
      </c>
      <c r="H24" s="7">
        <v>2</v>
      </c>
      <c r="I24" s="8">
        <v>2.1</v>
      </c>
      <c r="J24" s="7">
        <v>2.4</v>
      </c>
      <c r="K24" s="8">
        <v>2.5</v>
      </c>
      <c r="L24" s="7">
        <v>2.6</v>
      </c>
      <c r="M24" s="8">
        <v>2.8</v>
      </c>
      <c r="N24" s="7">
        <v>3</v>
      </c>
      <c r="O24" s="8">
        <v>3.5</v>
      </c>
      <c r="P24" s="9">
        <v>3.9</v>
      </c>
      <c r="Q24" t="s">
        <v>20</v>
      </c>
      <c r="R24" t="s">
        <v>20</v>
      </c>
      <c r="S24" t="s">
        <v>20</v>
      </c>
      <c r="T24" t="s">
        <v>20</v>
      </c>
      <c r="U24" t="s">
        <v>20</v>
      </c>
      <c r="V24" t="s">
        <v>20</v>
      </c>
      <c r="Z24">
        <v>3.75</v>
      </c>
      <c r="AA24">
        <v>1.25</v>
      </c>
      <c r="AB24">
        <v>1.45</v>
      </c>
      <c r="AC24">
        <v>1.54</v>
      </c>
      <c r="AD24">
        <v>1.75</v>
      </c>
      <c r="AE24">
        <v>1.78</v>
      </c>
      <c r="AF24">
        <v>1.98</v>
      </c>
      <c r="AG24">
        <v>2.0699999999999998</v>
      </c>
      <c r="AH24">
        <v>2.25</v>
      </c>
      <c r="AI24">
        <v>2.5</v>
      </c>
      <c r="AJ24">
        <v>2.57</v>
      </c>
      <c r="AK24">
        <v>2.76</v>
      </c>
      <c r="AL24">
        <v>2.99</v>
      </c>
      <c r="AM24">
        <v>3.17</v>
      </c>
      <c r="AN24">
        <v>3.67</v>
      </c>
      <c r="AO24">
        <v>4.0199999999999996</v>
      </c>
    </row>
    <row r="25" spans="1:41">
      <c r="A25" s="6" t="s">
        <v>23</v>
      </c>
      <c r="B25" s="7">
        <v>1.2</v>
      </c>
      <c r="C25" s="8">
        <v>1.3</v>
      </c>
      <c r="D25" s="7">
        <v>1.5</v>
      </c>
      <c r="E25" s="8">
        <v>1.7</v>
      </c>
      <c r="F25" s="7">
        <v>1.7</v>
      </c>
      <c r="G25" s="8">
        <v>1.8</v>
      </c>
      <c r="H25" s="7">
        <v>2</v>
      </c>
      <c r="I25" s="8">
        <v>2.1</v>
      </c>
      <c r="J25" s="7">
        <v>2.4</v>
      </c>
      <c r="K25" s="8">
        <v>2.4</v>
      </c>
      <c r="L25" s="7">
        <v>2.6</v>
      </c>
      <c r="M25" s="8">
        <v>2.8</v>
      </c>
      <c r="N25" s="7">
        <v>3</v>
      </c>
      <c r="O25" s="8">
        <v>3.5</v>
      </c>
      <c r="P25" s="9">
        <v>3.9</v>
      </c>
      <c r="Q25" t="s">
        <v>20</v>
      </c>
      <c r="R25" t="s">
        <v>20</v>
      </c>
      <c r="S25" t="s">
        <v>20</v>
      </c>
      <c r="T25" t="s">
        <v>20</v>
      </c>
      <c r="U25" t="s">
        <v>20</v>
      </c>
      <c r="V25" t="s">
        <v>20</v>
      </c>
      <c r="Z25">
        <v>3.83</v>
      </c>
      <c r="AA25">
        <v>1.25</v>
      </c>
      <c r="AB25">
        <v>1.45</v>
      </c>
      <c r="AC25">
        <v>1.54</v>
      </c>
      <c r="AD25">
        <v>1.75</v>
      </c>
      <c r="AE25">
        <v>1.78</v>
      </c>
      <c r="AF25">
        <v>1.98</v>
      </c>
      <c r="AG25">
        <v>2.0699999999999998</v>
      </c>
      <c r="AH25">
        <v>2.25</v>
      </c>
      <c r="AI25">
        <v>2.5</v>
      </c>
      <c r="AJ25">
        <v>2.57</v>
      </c>
      <c r="AK25">
        <v>2.76</v>
      </c>
      <c r="AL25">
        <v>2.99</v>
      </c>
      <c r="AM25">
        <v>3.17</v>
      </c>
      <c r="AN25">
        <v>3.67</v>
      </c>
      <c r="AO25">
        <v>4.03</v>
      </c>
    </row>
    <row r="26" spans="1:41" ht="17" thickBot="1">
      <c r="A26" s="10" t="s">
        <v>24</v>
      </c>
      <c r="B26" s="11">
        <v>1.2</v>
      </c>
      <c r="C26" s="12">
        <v>1.3</v>
      </c>
      <c r="D26" s="11">
        <v>1.4</v>
      </c>
      <c r="E26" s="12">
        <v>1.6</v>
      </c>
      <c r="F26" s="11">
        <v>1.7</v>
      </c>
      <c r="G26" s="12">
        <v>1.8</v>
      </c>
      <c r="H26" s="11">
        <v>1.9</v>
      </c>
      <c r="I26" s="12">
        <v>2.1</v>
      </c>
      <c r="J26" s="11">
        <v>2.2999999999999998</v>
      </c>
      <c r="K26" s="12">
        <v>2.4</v>
      </c>
      <c r="L26" s="11">
        <v>2.6</v>
      </c>
      <c r="M26" s="12">
        <v>2.8</v>
      </c>
      <c r="N26" s="11">
        <v>3</v>
      </c>
      <c r="O26" s="12">
        <v>3.4</v>
      </c>
      <c r="P26" s="13">
        <v>3.8</v>
      </c>
      <c r="Q26" t="s">
        <v>20</v>
      </c>
      <c r="R26" t="s">
        <v>20</v>
      </c>
      <c r="S26" t="s">
        <v>20</v>
      </c>
      <c r="T26" t="s">
        <v>20</v>
      </c>
      <c r="U26" t="s">
        <v>20</v>
      </c>
      <c r="V26" t="s">
        <v>20</v>
      </c>
      <c r="Z26">
        <v>3.92</v>
      </c>
      <c r="AA26">
        <v>1.25</v>
      </c>
      <c r="AB26">
        <v>1.44</v>
      </c>
      <c r="AC26">
        <v>1.54</v>
      </c>
      <c r="AD26">
        <v>1.75</v>
      </c>
      <c r="AE26">
        <v>1.78</v>
      </c>
      <c r="AF26">
        <v>1.98</v>
      </c>
      <c r="AG26">
        <v>2.0699999999999998</v>
      </c>
      <c r="AH26">
        <v>2.2400000000000002</v>
      </c>
      <c r="AI26">
        <v>2.5</v>
      </c>
      <c r="AJ26">
        <v>2.57</v>
      </c>
      <c r="AK26">
        <v>2.76</v>
      </c>
      <c r="AL26">
        <v>2.99</v>
      </c>
      <c r="AM26">
        <v>3.17</v>
      </c>
      <c r="AN26">
        <v>3.67</v>
      </c>
      <c r="AO26">
        <v>4.03</v>
      </c>
    </row>
    <row r="27" spans="1:41">
      <c r="A27" s="6" t="s">
        <v>30</v>
      </c>
      <c r="B27" s="7">
        <v>1.2</v>
      </c>
      <c r="C27" s="8">
        <v>1.3</v>
      </c>
      <c r="D27" s="7">
        <v>1.4</v>
      </c>
      <c r="E27" s="8">
        <v>1.6</v>
      </c>
      <c r="F27" s="7">
        <v>1.7</v>
      </c>
      <c r="G27" s="8">
        <v>1.8</v>
      </c>
      <c r="H27" s="7">
        <v>1.9</v>
      </c>
      <c r="I27" s="8">
        <v>2.1</v>
      </c>
      <c r="J27" s="7">
        <v>2.2999999999999998</v>
      </c>
      <c r="K27" s="8">
        <v>2.4</v>
      </c>
      <c r="L27" s="7">
        <v>2.6</v>
      </c>
      <c r="M27" s="8">
        <v>2.7</v>
      </c>
      <c r="N27" s="7">
        <v>2.9</v>
      </c>
      <c r="O27" s="8">
        <v>3.4</v>
      </c>
      <c r="P27" s="9">
        <v>3.8</v>
      </c>
      <c r="Q27" t="s">
        <v>20</v>
      </c>
      <c r="R27" t="s">
        <v>20</v>
      </c>
      <c r="S27" t="s">
        <v>20</v>
      </c>
      <c r="T27" t="s">
        <v>20</v>
      </c>
      <c r="U27" t="s">
        <v>20</v>
      </c>
      <c r="V27" t="s">
        <v>20</v>
      </c>
      <c r="Z27">
        <v>4</v>
      </c>
      <c r="AA27">
        <v>1.25</v>
      </c>
      <c r="AB27">
        <v>1.44</v>
      </c>
      <c r="AC27">
        <v>1.54</v>
      </c>
      <c r="AD27">
        <v>1.75</v>
      </c>
      <c r="AE27">
        <v>1.78</v>
      </c>
      <c r="AF27">
        <v>1.98</v>
      </c>
      <c r="AG27">
        <v>2.0699999999999998</v>
      </c>
      <c r="AH27">
        <v>2.2400000000000002</v>
      </c>
      <c r="AI27">
        <v>2.5</v>
      </c>
      <c r="AJ27">
        <v>2.56</v>
      </c>
      <c r="AK27">
        <v>2.76</v>
      </c>
      <c r="AL27">
        <v>2.99</v>
      </c>
      <c r="AM27">
        <v>3.17</v>
      </c>
      <c r="AN27">
        <v>3.67</v>
      </c>
      <c r="AO27">
        <v>4.03</v>
      </c>
    </row>
    <row r="28" spans="1:41">
      <c r="A28" s="6" t="s">
        <v>22</v>
      </c>
      <c r="B28" s="7">
        <v>1.2</v>
      </c>
      <c r="C28" s="8">
        <v>1.3</v>
      </c>
      <c r="D28" s="7">
        <v>1.4</v>
      </c>
      <c r="E28" s="8">
        <v>1.6</v>
      </c>
      <c r="F28" s="7">
        <v>1.7</v>
      </c>
      <c r="G28" s="8">
        <v>1.8</v>
      </c>
      <c r="H28" s="7">
        <v>1.9</v>
      </c>
      <c r="I28" s="8">
        <v>2</v>
      </c>
      <c r="J28" s="7">
        <v>2.2999999999999998</v>
      </c>
      <c r="K28" s="8">
        <v>2.2999999999999998</v>
      </c>
      <c r="L28" s="7">
        <v>2.5</v>
      </c>
      <c r="M28" s="8">
        <v>2.7</v>
      </c>
      <c r="N28" s="7">
        <v>2.9</v>
      </c>
      <c r="O28" s="8">
        <v>3.4</v>
      </c>
      <c r="P28" s="9">
        <v>3.7</v>
      </c>
      <c r="Q28" t="s">
        <v>20</v>
      </c>
      <c r="R28" t="s">
        <v>20</v>
      </c>
      <c r="S28" t="s">
        <v>20</v>
      </c>
      <c r="T28" t="s">
        <v>20</v>
      </c>
      <c r="U28" t="s">
        <v>20</v>
      </c>
      <c r="V28" t="s">
        <v>20</v>
      </c>
      <c r="Z28">
        <v>4.08</v>
      </c>
      <c r="AA28">
        <v>1.25</v>
      </c>
      <c r="AB28">
        <v>1.44</v>
      </c>
      <c r="AC28">
        <v>1.54</v>
      </c>
      <c r="AD28">
        <v>1.75</v>
      </c>
      <c r="AE28">
        <v>1.78</v>
      </c>
      <c r="AF28">
        <v>1.98</v>
      </c>
      <c r="AG28">
        <v>2.0699999999999998</v>
      </c>
      <c r="AH28">
        <v>2.2400000000000002</v>
      </c>
      <c r="AI28">
        <v>2.5</v>
      </c>
      <c r="AJ28">
        <v>2.56</v>
      </c>
      <c r="AK28">
        <v>2.76</v>
      </c>
      <c r="AL28">
        <v>2.98</v>
      </c>
      <c r="AM28">
        <v>3.17</v>
      </c>
      <c r="AN28">
        <v>3.67</v>
      </c>
      <c r="AO28">
        <v>4.03</v>
      </c>
    </row>
    <row r="29" spans="1:41">
      <c r="A29" s="6" t="s">
        <v>23</v>
      </c>
      <c r="B29" s="7">
        <v>1.2</v>
      </c>
      <c r="C29" s="8">
        <v>1.3</v>
      </c>
      <c r="D29" s="7">
        <v>1.4</v>
      </c>
      <c r="E29" s="8">
        <v>1.6</v>
      </c>
      <c r="F29" s="7">
        <v>1.6</v>
      </c>
      <c r="G29" s="8">
        <v>1.8</v>
      </c>
      <c r="H29" s="7">
        <v>1.9</v>
      </c>
      <c r="I29" s="8">
        <v>2</v>
      </c>
      <c r="J29" s="7">
        <v>2.2000000000000002</v>
      </c>
      <c r="K29" s="8">
        <v>2.2999999999999998</v>
      </c>
      <c r="L29" s="7">
        <v>2.5</v>
      </c>
      <c r="M29" s="8">
        <v>2.7</v>
      </c>
      <c r="N29" s="7">
        <v>2.8</v>
      </c>
      <c r="O29" s="8">
        <v>3.3</v>
      </c>
      <c r="P29" s="9">
        <v>3.7</v>
      </c>
      <c r="Q29" t="s">
        <v>20</v>
      </c>
      <c r="R29" t="s">
        <v>20</v>
      </c>
      <c r="S29" t="s">
        <v>20</v>
      </c>
      <c r="T29" t="s">
        <v>20</v>
      </c>
      <c r="U29" t="s">
        <v>20</v>
      </c>
      <c r="V29" t="s">
        <v>20</v>
      </c>
      <c r="Z29">
        <v>4.17</v>
      </c>
      <c r="AA29">
        <v>1.25</v>
      </c>
      <c r="AB29">
        <v>1.44</v>
      </c>
      <c r="AC29">
        <v>1.54</v>
      </c>
      <c r="AD29">
        <v>1.75</v>
      </c>
      <c r="AE29">
        <v>1.78</v>
      </c>
      <c r="AF29">
        <v>1.97</v>
      </c>
      <c r="AG29">
        <v>2.0699999999999998</v>
      </c>
      <c r="AH29">
        <v>2.2400000000000002</v>
      </c>
      <c r="AI29">
        <v>2.5</v>
      </c>
      <c r="AJ29">
        <v>2.56</v>
      </c>
      <c r="AK29">
        <v>2.76</v>
      </c>
      <c r="AL29">
        <v>2.98</v>
      </c>
      <c r="AM29">
        <v>3.16</v>
      </c>
      <c r="AN29">
        <v>3.67</v>
      </c>
      <c r="AO29">
        <v>4.04</v>
      </c>
    </row>
    <row r="30" spans="1:41" ht="17" thickBot="1">
      <c r="A30" s="10" t="s">
        <v>24</v>
      </c>
      <c r="B30" s="11">
        <v>1.1000000000000001</v>
      </c>
      <c r="C30" s="12">
        <v>1.3</v>
      </c>
      <c r="D30" s="11">
        <v>1.4</v>
      </c>
      <c r="E30" s="12">
        <v>1.6</v>
      </c>
      <c r="F30" s="11">
        <v>1.6</v>
      </c>
      <c r="G30" s="12">
        <v>1.7</v>
      </c>
      <c r="H30" s="11">
        <v>1.9</v>
      </c>
      <c r="I30" s="12">
        <v>2</v>
      </c>
      <c r="J30" s="11">
        <v>2.2000000000000002</v>
      </c>
      <c r="K30" s="12">
        <v>2.2999999999999998</v>
      </c>
      <c r="L30" s="11">
        <v>2.5</v>
      </c>
      <c r="M30" s="12">
        <v>2.6</v>
      </c>
      <c r="N30" s="11">
        <v>2.8</v>
      </c>
      <c r="O30" s="12">
        <v>3.3</v>
      </c>
      <c r="P30" s="13">
        <v>3.6</v>
      </c>
      <c r="Q30" t="s">
        <v>20</v>
      </c>
      <c r="R30" t="s">
        <v>20</v>
      </c>
      <c r="S30" t="s">
        <v>20</v>
      </c>
      <c r="T30" t="s">
        <v>20</v>
      </c>
      <c r="U30" t="s">
        <v>20</v>
      </c>
      <c r="V30" t="s">
        <v>20</v>
      </c>
      <c r="Z30">
        <v>4.25</v>
      </c>
      <c r="AA30">
        <v>1.25</v>
      </c>
      <c r="AB30">
        <v>1.44</v>
      </c>
      <c r="AC30">
        <v>1.54</v>
      </c>
      <c r="AD30">
        <v>1.75</v>
      </c>
      <c r="AE30">
        <v>1.78</v>
      </c>
      <c r="AF30">
        <v>1.97</v>
      </c>
      <c r="AG30">
        <v>2.0699999999999998</v>
      </c>
      <c r="AH30">
        <v>2.2400000000000002</v>
      </c>
      <c r="AI30">
        <v>2.4900000000000002</v>
      </c>
      <c r="AJ30">
        <v>2.56</v>
      </c>
      <c r="AK30">
        <v>2.76</v>
      </c>
      <c r="AL30">
        <v>2.98</v>
      </c>
      <c r="AM30">
        <v>3.16</v>
      </c>
      <c r="AN30">
        <v>3.66</v>
      </c>
      <c r="AO30">
        <v>4.04</v>
      </c>
    </row>
    <row r="31" spans="1:41">
      <c r="A31" s="6" t="s">
        <v>31</v>
      </c>
      <c r="B31" s="7">
        <v>1.1000000000000001</v>
      </c>
      <c r="C31" s="8">
        <v>1.2</v>
      </c>
      <c r="D31" s="7">
        <v>1.3</v>
      </c>
      <c r="E31" s="8">
        <v>1.5</v>
      </c>
      <c r="F31" s="7">
        <v>1.6</v>
      </c>
      <c r="G31" s="8">
        <v>1.7</v>
      </c>
      <c r="H31" s="7">
        <v>1.8</v>
      </c>
      <c r="I31" s="8">
        <v>1.9</v>
      </c>
      <c r="J31" s="7">
        <v>2.2000000000000002</v>
      </c>
      <c r="K31" s="8">
        <v>2.2000000000000002</v>
      </c>
      <c r="L31" s="7">
        <v>2.4</v>
      </c>
      <c r="M31" s="8">
        <v>2.6</v>
      </c>
      <c r="N31" s="7">
        <v>2.8</v>
      </c>
      <c r="O31" s="8">
        <v>3.2</v>
      </c>
      <c r="P31" s="9">
        <v>3.6</v>
      </c>
      <c r="Q31" t="s">
        <v>20</v>
      </c>
      <c r="R31" t="s">
        <v>20</v>
      </c>
      <c r="S31" t="s">
        <v>20</v>
      </c>
      <c r="T31" t="s">
        <v>20</v>
      </c>
      <c r="U31" t="s">
        <v>20</v>
      </c>
      <c r="V31" t="s">
        <v>20</v>
      </c>
      <c r="Z31">
        <v>4.33</v>
      </c>
      <c r="AA31">
        <v>1.25</v>
      </c>
      <c r="AB31">
        <v>1.43</v>
      </c>
      <c r="AC31">
        <v>1.53</v>
      </c>
      <c r="AD31">
        <v>1.75</v>
      </c>
      <c r="AE31">
        <v>1.78</v>
      </c>
      <c r="AF31">
        <v>1.97</v>
      </c>
      <c r="AG31">
        <v>2.06</v>
      </c>
      <c r="AH31">
        <v>2.23</v>
      </c>
      <c r="AI31">
        <v>2.4900000000000002</v>
      </c>
      <c r="AJ31">
        <v>2.56</v>
      </c>
      <c r="AK31">
        <v>2.75</v>
      </c>
      <c r="AL31">
        <v>2.97</v>
      </c>
      <c r="AM31">
        <v>3.16</v>
      </c>
      <c r="AN31">
        <v>3.66</v>
      </c>
      <c r="AO31">
        <v>4.04</v>
      </c>
    </row>
    <row r="32" spans="1:41">
      <c r="A32" s="6" t="s">
        <v>22</v>
      </c>
      <c r="B32" s="7">
        <v>1.1000000000000001</v>
      </c>
      <c r="C32" s="8">
        <v>1.2</v>
      </c>
      <c r="D32" s="7">
        <v>1.3</v>
      </c>
      <c r="E32" s="8">
        <v>1.5</v>
      </c>
      <c r="F32" s="7">
        <v>1.6</v>
      </c>
      <c r="G32" s="8">
        <v>1.7</v>
      </c>
      <c r="H32" s="7">
        <v>1.8</v>
      </c>
      <c r="I32" s="8">
        <v>1.9</v>
      </c>
      <c r="J32" s="7">
        <v>2.1</v>
      </c>
      <c r="K32" s="8">
        <v>2.2000000000000002</v>
      </c>
      <c r="L32" s="7">
        <v>2.4</v>
      </c>
      <c r="M32" s="8">
        <v>2.6</v>
      </c>
      <c r="N32" s="7">
        <v>2.7</v>
      </c>
      <c r="O32" s="8">
        <v>3.2</v>
      </c>
      <c r="P32" s="9">
        <v>3.5</v>
      </c>
      <c r="Q32" t="s">
        <v>20</v>
      </c>
      <c r="R32" t="s">
        <v>20</v>
      </c>
      <c r="S32" t="s">
        <v>20</v>
      </c>
      <c r="T32" t="s">
        <v>20</v>
      </c>
      <c r="U32" t="s">
        <v>20</v>
      </c>
      <c r="V32" t="s">
        <v>20</v>
      </c>
      <c r="Z32">
        <v>4.42</v>
      </c>
      <c r="AA32">
        <v>1.25</v>
      </c>
      <c r="AB32">
        <v>1.43</v>
      </c>
      <c r="AC32">
        <v>1.53</v>
      </c>
      <c r="AD32">
        <v>1.75</v>
      </c>
      <c r="AE32">
        <v>1.78</v>
      </c>
      <c r="AF32">
        <v>1.97</v>
      </c>
      <c r="AG32">
        <v>2.06</v>
      </c>
      <c r="AH32">
        <v>2.23</v>
      </c>
      <c r="AI32">
        <v>2.4900000000000002</v>
      </c>
      <c r="AJ32">
        <v>2.56</v>
      </c>
      <c r="AK32">
        <v>2.75</v>
      </c>
      <c r="AL32">
        <v>2.97</v>
      </c>
      <c r="AM32">
        <v>3.15</v>
      </c>
      <c r="AN32">
        <v>3.66</v>
      </c>
      <c r="AO32">
        <v>4.04</v>
      </c>
    </row>
    <row r="33" spans="1:41">
      <c r="A33" s="6" t="s">
        <v>23</v>
      </c>
      <c r="B33" s="7">
        <v>1.1000000000000001</v>
      </c>
      <c r="C33" s="8">
        <v>1.2</v>
      </c>
      <c r="D33" s="7">
        <v>1.3</v>
      </c>
      <c r="E33" s="8">
        <v>1.5</v>
      </c>
      <c r="F33" s="7">
        <v>1.5</v>
      </c>
      <c r="G33" s="8">
        <v>1.6</v>
      </c>
      <c r="H33" s="7">
        <v>1.8</v>
      </c>
      <c r="I33" s="8">
        <v>1.9</v>
      </c>
      <c r="J33" s="7">
        <v>2.1</v>
      </c>
      <c r="K33" s="8">
        <v>2.2000000000000002</v>
      </c>
      <c r="L33" s="7">
        <v>2.2999999999999998</v>
      </c>
      <c r="M33" s="8">
        <v>2.5</v>
      </c>
      <c r="N33" s="7">
        <v>2.7</v>
      </c>
      <c r="O33" s="8">
        <v>3.1</v>
      </c>
      <c r="P33" s="9">
        <v>3.4</v>
      </c>
      <c r="Q33" t="s">
        <v>20</v>
      </c>
      <c r="R33" t="s">
        <v>20</v>
      </c>
      <c r="S33" t="s">
        <v>20</v>
      </c>
      <c r="T33" t="s">
        <v>20</v>
      </c>
      <c r="U33" t="s">
        <v>20</v>
      </c>
      <c r="V33" t="s">
        <v>20</v>
      </c>
      <c r="Z33">
        <v>4.5</v>
      </c>
      <c r="AA33">
        <v>1.25</v>
      </c>
      <c r="AB33">
        <v>1.43</v>
      </c>
      <c r="AC33">
        <v>1.53</v>
      </c>
      <c r="AD33">
        <v>1.75</v>
      </c>
      <c r="AE33">
        <v>1.78</v>
      </c>
      <c r="AF33">
        <v>1.96</v>
      </c>
      <c r="AG33">
        <v>2.06</v>
      </c>
      <c r="AH33">
        <v>2.23</v>
      </c>
      <c r="AI33">
        <v>2.4900000000000002</v>
      </c>
      <c r="AJ33">
        <v>2.56</v>
      </c>
      <c r="AK33">
        <v>2.75</v>
      </c>
      <c r="AL33">
        <v>2.97</v>
      </c>
      <c r="AM33">
        <v>3.15</v>
      </c>
      <c r="AN33">
        <v>3.66</v>
      </c>
      <c r="AO33">
        <v>4.04</v>
      </c>
    </row>
    <row r="34" spans="1:41" ht="17" thickBot="1">
      <c r="A34" s="10" t="s">
        <v>24</v>
      </c>
      <c r="B34" s="11">
        <v>1.1000000000000001</v>
      </c>
      <c r="C34" s="12">
        <v>1.2</v>
      </c>
      <c r="D34" s="11">
        <v>1.3</v>
      </c>
      <c r="E34" s="12">
        <v>1.4</v>
      </c>
      <c r="F34" s="11">
        <v>1.5</v>
      </c>
      <c r="G34" s="12">
        <v>1.6</v>
      </c>
      <c r="H34" s="11">
        <v>1.7</v>
      </c>
      <c r="I34" s="12">
        <v>1.8</v>
      </c>
      <c r="J34" s="11">
        <v>2.1</v>
      </c>
      <c r="K34" s="12">
        <v>2.1</v>
      </c>
      <c r="L34" s="11">
        <v>2.2999999999999998</v>
      </c>
      <c r="M34" s="12">
        <v>2.5</v>
      </c>
      <c r="N34" s="11">
        <v>2.6</v>
      </c>
      <c r="O34" s="12">
        <v>3</v>
      </c>
      <c r="P34" s="13">
        <v>3.4</v>
      </c>
      <c r="Q34" t="s">
        <v>20</v>
      </c>
      <c r="R34" t="s">
        <v>20</v>
      </c>
      <c r="S34" t="s">
        <v>20</v>
      </c>
      <c r="T34" t="s">
        <v>20</v>
      </c>
      <c r="U34" t="s">
        <v>20</v>
      </c>
      <c r="V34" t="s">
        <v>20</v>
      </c>
      <c r="Z34">
        <v>4.58</v>
      </c>
      <c r="AA34">
        <v>1.24</v>
      </c>
      <c r="AB34">
        <v>1.43</v>
      </c>
      <c r="AC34">
        <v>1.53</v>
      </c>
      <c r="AD34">
        <v>1.74</v>
      </c>
      <c r="AE34">
        <v>1.78</v>
      </c>
      <c r="AF34">
        <v>1.96</v>
      </c>
      <c r="AG34">
        <v>2.06</v>
      </c>
      <c r="AH34">
        <v>2.23</v>
      </c>
      <c r="AI34">
        <v>2.4900000000000002</v>
      </c>
      <c r="AJ34">
        <v>2.5499999999999998</v>
      </c>
      <c r="AK34">
        <v>2.75</v>
      </c>
      <c r="AL34">
        <v>2.96</v>
      </c>
      <c r="AM34">
        <v>3.15</v>
      </c>
      <c r="AN34">
        <v>3.65</v>
      </c>
      <c r="AO34">
        <v>4.04</v>
      </c>
    </row>
    <row r="35" spans="1:41">
      <c r="A35" s="6" t="s">
        <v>32</v>
      </c>
      <c r="B35" s="7">
        <v>1.1000000000000001</v>
      </c>
      <c r="C35" s="8">
        <v>1.2</v>
      </c>
      <c r="D35" s="7">
        <v>1.3</v>
      </c>
      <c r="E35" s="8">
        <v>1.4</v>
      </c>
      <c r="F35" s="7">
        <v>1.5</v>
      </c>
      <c r="G35" s="8">
        <v>1.6</v>
      </c>
      <c r="H35" s="7">
        <v>1.7</v>
      </c>
      <c r="I35" s="8">
        <v>1.8</v>
      </c>
      <c r="J35" s="7">
        <v>2</v>
      </c>
      <c r="K35" s="8">
        <v>2.1</v>
      </c>
      <c r="L35" s="7">
        <v>2.2999999999999998</v>
      </c>
      <c r="M35" s="8">
        <v>2.4</v>
      </c>
      <c r="N35" s="7">
        <v>2.6</v>
      </c>
      <c r="O35" s="8">
        <v>3</v>
      </c>
      <c r="P35" s="9">
        <v>3.3</v>
      </c>
      <c r="Q35" t="s">
        <v>20</v>
      </c>
      <c r="R35" t="s">
        <v>20</v>
      </c>
      <c r="S35" t="s">
        <v>20</v>
      </c>
      <c r="T35" t="s">
        <v>20</v>
      </c>
      <c r="U35" t="s">
        <v>20</v>
      </c>
      <c r="V35" t="s">
        <v>20</v>
      </c>
      <c r="Z35">
        <v>4.67</v>
      </c>
      <c r="AA35">
        <v>1.24</v>
      </c>
      <c r="AB35">
        <v>1.42</v>
      </c>
      <c r="AC35">
        <v>1.53</v>
      </c>
      <c r="AD35">
        <v>1.74</v>
      </c>
      <c r="AE35">
        <v>1.77</v>
      </c>
      <c r="AF35">
        <v>1.96</v>
      </c>
      <c r="AG35">
        <v>2.06</v>
      </c>
      <c r="AH35">
        <v>2.2200000000000002</v>
      </c>
      <c r="AI35">
        <v>2.48</v>
      </c>
      <c r="AJ35">
        <v>2.5499999999999998</v>
      </c>
      <c r="AK35">
        <v>2.74</v>
      </c>
      <c r="AL35">
        <v>2.96</v>
      </c>
      <c r="AM35">
        <v>3.14</v>
      </c>
      <c r="AN35">
        <v>3.65</v>
      </c>
      <c r="AO35">
        <v>4.04</v>
      </c>
    </row>
    <row r="36" spans="1:41">
      <c r="A36" s="6" t="s">
        <v>22</v>
      </c>
      <c r="B36" s="7">
        <v>1.1000000000000001</v>
      </c>
      <c r="C36" s="8">
        <v>1.1000000000000001</v>
      </c>
      <c r="D36" s="7">
        <v>1.2</v>
      </c>
      <c r="E36" s="8">
        <v>1.4</v>
      </c>
      <c r="F36" s="7">
        <v>1.4</v>
      </c>
      <c r="G36" s="8">
        <v>1.5</v>
      </c>
      <c r="H36" s="7">
        <v>1.7</v>
      </c>
      <c r="I36" s="8">
        <v>1.8</v>
      </c>
      <c r="J36" s="7">
        <v>2</v>
      </c>
      <c r="K36" s="8">
        <v>2</v>
      </c>
      <c r="L36" s="7">
        <v>2.2000000000000002</v>
      </c>
      <c r="M36" s="8">
        <v>2.4</v>
      </c>
      <c r="N36" s="7">
        <v>2.5</v>
      </c>
      <c r="O36" s="8">
        <v>2.9</v>
      </c>
      <c r="P36" s="9">
        <v>3.2</v>
      </c>
      <c r="Q36" t="s">
        <v>20</v>
      </c>
      <c r="R36" t="s">
        <v>20</v>
      </c>
      <c r="S36" t="s">
        <v>20</v>
      </c>
      <c r="T36" t="s">
        <v>20</v>
      </c>
      <c r="U36" t="s">
        <v>20</v>
      </c>
      <c r="V36" t="s">
        <v>20</v>
      </c>
      <c r="Z36">
        <v>4.75</v>
      </c>
      <c r="AA36">
        <v>1.24</v>
      </c>
      <c r="AB36">
        <v>1.42</v>
      </c>
      <c r="AC36">
        <v>1.53</v>
      </c>
      <c r="AD36">
        <v>1.74</v>
      </c>
      <c r="AE36">
        <v>1.77</v>
      </c>
      <c r="AF36">
        <v>1.95</v>
      </c>
      <c r="AG36">
        <v>2.0499999999999998</v>
      </c>
      <c r="AH36">
        <v>2.2200000000000002</v>
      </c>
      <c r="AI36">
        <v>2.48</v>
      </c>
      <c r="AJ36">
        <v>2.5499999999999998</v>
      </c>
      <c r="AK36">
        <v>2.74</v>
      </c>
      <c r="AL36">
        <v>2.95</v>
      </c>
      <c r="AM36">
        <v>3.14</v>
      </c>
      <c r="AN36">
        <v>3.65</v>
      </c>
      <c r="AO36">
        <v>4.03</v>
      </c>
    </row>
    <row r="37" spans="1:41">
      <c r="A37" s="6" t="s">
        <v>23</v>
      </c>
      <c r="B37" s="7">
        <v>1</v>
      </c>
      <c r="C37" s="8">
        <v>1.1000000000000001</v>
      </c>
      <c r="D37" s="7">
        <v>1.2</v>
      </c>
      <c r="E37" s="8">
        <v>1.3</v>
      </c>
      <c r="F37" s="7">
        <v>1.4</v>
      </c>
      <c r="G37" s="8">
        <v>1.5</v>
      </c>
      <c r="H37" s="7">
        <v>1.6</v>
      </c>
      <c r="I37" s="8">
        <v>1.7</v>
      </c>
      <c r="J37" s="7">
        <v>1.9</v>
      </c>
      <c r="K37" s="8">
        <v>2</v>
      </c>
      <c r="L37" s="7">
        <v>2.2000000000000002</v>
      </c>
      <c r="M37" s="8">
        <v>2.2999999999999998</v>
      </c>
      <c r="N37" s="7">
        <v>2.5</v>
      </c>
      <c r="O37" s="8">
        <v>2.8</v>
      </c>
      <c r="P37" s="9">
        <v>3.1</v>
      </c>
      <c r="Q37" t="s">
        <v>20</v>
      </c>
      <c r="R37" t="s">
        <v>20</v>
      </c>
      <c r="S37" t="s">
        <v>20</v>
      </c>
      <c r="T37" t="s">
        <v>20</v>
      </c>
      <c r="U37" t="s">
        <v>20</v>
      </c>
      <c r="V37" t="s">
        <v>20</v>
      </c>
      <c r="Z37">
        <v>4.83</v>
      </c>
      <c r="AA37">
        <v>1.24</v>
      </c>
      <c r="AB37">
        <v>1.42</v>
      </c>
      <c r="AC37">
        <v>1.52</v>
      </c>
      <c r="AD37">
        <v>1.74</v>
      </c>
      <c r="AE37">
        <v>1.77</v>
      </c>
      <c r="AF37">
        <v>1.95</v>
      </c>
      <c r="AG37">
        <v>2.0499999999999998</v>
      </c>
      <c r="AH37">
        <v>2.2200000000000002</v>
      </c>
      <c r="AI37">
        <v>2.48</v>
      </c>
      <c r="AJ37">
        <v>2.5499999999999998</v>
      </c>
      <c r="AK37">
        <v>2.74</v>
      </c>
      <c r="AL37">
        <v>2.95</v>
      </c>
      <c r="AM37">
        <v>3.13</v>
      </c>
      <c r="AN37">
        <v>3.64</v>
      </c>
      <c r="AO37">
        <v>4.03</v>
      </c>
    </row>
    <row r="38" spans="1:41" ht="17" thickBot="1">
      <c r="A38" s="10" t="s">
        <v>24</v>
      </c>
      <c r="B38" s="11">
        <v>1</v>
      </c>
      <c r="C38" s="12">
        <v>1.1000000000000001</v>
      </c>
      <c r="D38" s="11">
        <v>1.2</v>
      </c>
      <c r="E38" s="12">
        <v>1.3</v>
      </c>
      <c r="F38" s="11">
        <v>1.4</v>
      </c>
      <c r="G38" s="12">
        <v>1.5</v>
      </c>
      <c r="H38" s="11">
        <v>1.6</v>
      </c>
      <c r="I38" s="12">
        <v>1.7</v>
      </c>
      <c r="J38" s="11">
        <v>1.9</v>
      </c>
      <c r="K38" s="12">
        <v>1.9</v>
      </c>
      <c r="L38" s="11">
        <v>2.1</v>
      </c>
      <c r="M38" s="12">
        <v>2.2999999999999998</v>
      </c>
      <c r="N38" s="11">
        <v>2.4</v>
      </c>
      <c r="O38" s="12">
        <v>2.7</v>
      </c>
      <c r="P38" s="13">
        <v>3</v>
      </c>
      <c r="Q38" t="s">
        <v>20</v>
      </c>
      <c r="R38" t="s">
        <v>20</v>
      </c>
      <c r="S38" t="s">
        <v>20</v>
      </c>
      <c r="T38" t="s">
        <v>20</v>
      </c>
      <c r="U38" t="s">
        <v>20</v>
      </c>
      <c r="V38" t="s">
        <v>20</v>
      </c>
      <c r="Z38">
        <v>4.92</v>
      </c>
      <c r="AA38">
        <v>1.24</v>
      </c>
      <c r="AB38">
        <v>1.42</v>
      </c>
      <c r="AC38">
        <v>1.52</v>
      </c>
      <c r="AD38">
        <v>1.74</v>
      </c>
      <c r="AE38">
        <v>1.77</v>
      </c>
      <c r="AF38">
        <v>1.95</v>
      </c>
      <c r="AG38">
        <v>2.0499999999999998</v>
      </c>
      <c r="AH38">
        <v>2.21</v>
      </c>
      <c r="AI38">
        <v>2.4700000000000002</v>
      </c>
      <c r="AJ38">
        <v>2.54</v>
      </c>
      <c r="AK38">
        <v>2.74</v>
      </c>
      <c r="AL38">
        <v>2.94</v>
      </c>
      <c r="AM38">
        <v>3.13</v>
      </c>
      <c r="AN38">
        <v>3.64</v>
      </c>
      <c r="AO38">
        <v>4.03</v>
      </c>
    </row>
    <row r="39" spans="1:41">
      <c r="A39" s="6" t="s">
        <v>33</v>
      </c>
      <c r="B39" s="7">
        <v>1</v>
      </c>
      <c r="C39" s="8">
        <v>1.1000000000000001</v>
      </c>
      <c r="D39" s="7">
        <v>1.1000000000000001</v>
      </c>
      <c r="E39" s="8">
        <v>1.3</v>
      </c>
      <c r="F39" s="7">
        <v>1.3</v>
      </c>
      <c r="G39" s="8">
        <v>1.4</v>
      </c>
      <c r="H39" s="7">
        <v>1.6</v>
      </c>
      <c r="I39" s="8">
        <v>1.6</v>
      </c>
      <c r="J39" s="7">
        <v>1.8</v>
      </c>
      <c r="K39" s="8">
        <v>1.9</v>
      </c>
      <c r="L39" s="7">
        <v>2.1</v>
      </c>
      <c r="M39" s="8">
        <v>2.2000000000000002</v>
      </c>
      <c r="N39" s="7">
        <v>2.4</v>
      </c>
      <c r="O39" s="8">
        <v>2.7</v>
      </c>
      <c r="P39" s="9">
        <v>2.9</v>
      </c>
      <c r="Q39" t="s">
        <v>20</v>
      </c>
      <c r="R39" t="s">
        <v>20</v>
      </c>
      <c r="S39" t="s">
        <v>20</v>
      </c>
      <c r="T39" t="s">
        <v>20</v>
      </c>
      <c r="U39" t="s">
        <v>20</v>
      </c>
      <c r="V39" t="s">
        <v>20</v>
      </c>
      <c r="Z39">
        <v>5</v>
      </c>
      <c r="AA39">
        <v>1.24</v>
      </c>
      <c r="AB39">
        <v>1.41</v>
      </c>
      <c r="AC39">
        <v>1.52</v>
      </c>
      <c r="AD39">
        <v>1.74</v>
      </c>
      <c r="AE39">
        <v>1.77</v>
      </c>
      <c r="AF39">
        <v>1.94</v>
      </c>
      <c r="AG39">
        <v>2.0499999999999998</v>
      </c>
      <c r="AH39">
        <v>2.21</v>
      </c>
      <c r="AI39">
        <v>2.4700000000000002</v>
      </c>
      <c r="AJ39">
        <v>2.54</v>
      </c>
      <c r="AK39">
        <v>2.73</v>
      </c>
      <c r="AL39">
        <v>2.94</v>
      </c>
      <c r="AM39">
        <v>3.12</v>
      </c>
      <c r="AN39">
        <v>3.63</v>
      </c>
      <c r="AO39">
        <v>4.03</v>
      </c>
    </row>
    <row r="40" spans="1:41">
      <c r="A40" s="6" t="s">
        <v>22</v>
      </c>
      <c r="B40" s="7">
        <v>1</v>
      </c>
      <c r="C40" s="8">
        <v>1</v>
      </c>
      <c r="D40" s="7">
        <v>1.1000000000000001</v>
      </c>
      <c r="E40" s="8">
        <v>1.2</v>
      </c>
      <c r="F40" s="7">
        <v>1.3</v>
      </c>
      <c r="G40" s="8">
        <v>1.4</v>
      </c>
      <c r="H40" s="7">
        <v>1.5</v>
      </c>
      <c r="I40" s="8">
        <v>1.6</v>
      </c>
      <c r="J40" s="7">
        <v>1.8</v>
      </c>
      <c r="K40" s="8">
        <v>1.8</v>
      </c>
      <c r="L40" s="7">
        <v>2</v>
      </c>
      <c r="M40" s="8">
        <v>2.2000000000000002</v>
      </c>
      <c r="N40" s="7">
        <v>2.2999999999999998</v>
      </c>
      <c r="O40" s="8">
        <v>2.6</v>
      </c>
      <c r="P40" s="9">
        <v>2.8</v>
      </c>
      <c r="Q40" t="s">
        <v>20</v>
      </c>
      <c r="R40" t="s">
        <v>20</v>
      </c>
      <c r="S40" t="s">
        <v>20</v>
      </c>
      <c r="T40" t="s">
        <v>20</v>
      </c>
      <c r="U40" t="s">
        <v>20</v>
      </c>
      <c r="V40" t="s">
        <v>20</v>
      </c>
      <c r="Z40">
        <v>5.08</v>
      </c>
      <c r="AA40">
        <v>1.24</v>
      </c>
      <c r="AB40">
        <v>1.41</v>
      </c>
      <c r="AC40">
        <v>1.52</v>
      </c>
      <c r="AD40">
        <v>1.73</v>
      </c>
      <c r="AE40">
        <v>1.77</v>
      </c>
      <c r="AF40">
        <v>1.94</v>
      </c>
      <c r="AG40">
        <v>2.0499999999999998</v>
      </c>
      <c r="AH40">
        <v>2.21</v>
      </c>
      <c r="AI40">
        <v>2.4700000000000002</v>
      </c>
      <c r="AJ40">
        <v>2.54</v>
      </c>
      <c r="AK40">
        <v>2.73</v>
      </c>
      <c r="AL40">
        <v>2.94</v>
      </c>
      <c r="AM40">
        <v>3.12</v>
      </c>
      <c r="AN40">
        <v>3.63</v>
      </c>
      <c r="AO40">
        <v>4.03</v>
      </c>
    </row>
    <row r="41" spans="1:41">
      <c r="A41" s="6" t="s">
        <v>23</v>
      </c>
      <c r="B41" s="7">
        <v>1</v>
      </c>
      <c r="C41" s="8">
        <v>1</v>
      </c>
      <c r="D41" s="7">
        <v>1.1000000000000001</v>
      </c>
      <c r="E41" s="8">
        <v>1.2</v>
      </c>
      <c r="F41" s="7">
        <v>1.3</v>
      </c>
      <c r="G41" s="8">
        <v>1.4</v>
      </c>
      <c r="H41" s="7">
        <v>1.5</v>
      </c>
      <c r="I41" s="8">
        <v>1.6</v>
      </c>
      <c r="J41" s="7">
        <v>1.7</v>
      </c>
      <c r="K41" s="8">
        <v>1.8</v>
      </c>
      <c r="L41" s="7">
        <v>1.9</v>
      </c>
      <c r="M41" s="8">
        <v>2.1</v>
      </c>
      <c r="N41" s="7">
        <v>2.2000000000000002</v>
      </c>
      <c r="O41" s="8">
        <v>2.5</v>
      </c>
      <c r="P41" s="9">
        <v>2.7</v>
      </c>
      <c r="Q41" t="s">
        <v>20</v>
      </c>
      <c r="R41" t="s">
        <v>20</v>
      </c>
      <c r="S41" t="s">
        <v>20</v>
      </c>
      <c r="T41" t="s">
        <v>20</v>
      </c>
      <c r="U41" t="s">
        <v>20</v>
      </c>
      <c r="V41" t="s">
        <v>20</v>
      </c>
      <c r="Z41">
        <v>5.17</v>
      </c>
      <c r="AA41">
        <v>1.24</v>
      </c>
      <c r="AB41">
        <v>1.41</v>
      </c>
      <c r="AC41">
        <v>1.52</v>
      </c>
      <c r="AD41">
        <v>1.73</v>
      </c>
      <c r="AE41">
        <v>1.77</v>
      </c>
      <c r="AF41">
        <v>1.94</v>
      </c>
      <c r="AG41">
        <v>2.04</v>
      </c>
      <c r="AH41">
        <v>2.2000000000000002</v>
      </c>
      <c r="AI41">
        <v>2.46</v>
      </c>
      <c r="AJ41">
        <v>2.5299999999999998</v>
      </c>
      <c r="AK41">
        <v>2.72</v>
      </c>
      <c r="AL41">
        <v>2.93</v>
      </c>
      <c r="AM41">
        <v>3.11</v>
      </c>
      <c r="AN41">
        <v>3.62</v>
      </c>
      <c r="AO41">
        <v>4.0199999999999996</v>
      </c>
    </row>
    <row r="42" spans="1:41" ht="17" thickBot="1">
      <c r="A42" s="10" t="s">
        <v>24</v>
      </c>
      <c r="B42" s="11">
        <v>1</v>
      </c>
      <c r="C42" s="12">
        <v>1</v>
      </c>
      <c r="D42" s="11">
        <v>1.1000000000000001</v>
      </c>
      <c r="E42" s="12">
        <v>1.1000000000000001</v>
      </c>
      <c r="F42" s="11">
        <v>1.2</v>
      </c>
      <c r="G42" s="12">
        <v>1.3</v>
      </c>
      <c r="H42" s="11">
        <v>1.5</v>
      </c>
      <c r="I42" s="12">
        <v>1.5</v>
      </c>
      <c r="J42" s="11">
        <v>1.6</v>
      </c>
      <c r="K42" s="12">
        <v>1.7</v>
      </c>
      <c r="L42" s="11">
        <v>1.9</v>
      </c>
      <c r="M42" s="12">
        <v>2.1</v>
      </c>
      <c r="N42" s="11">
        <v>2.2000000000000002</v>
      </c>
      <c r="O42" s="12">
        <v>2.4</v>
      </c>
      <c r="P42" s="13">
        <v>2.6</v>
      </c>
      <c r="Q42" t="s">
        <v>20</v>
      </c>
      <c r="R42" t="s">
        <v>20</v>
      </c>
      <c r="S42" t="s">
        <v>20</v>
      </c>
      <c r="T42" t="s">
        <v>20</v>
      </c>
      <c r="U42" t="s">
        <v>20</v>
      </c>
      <c r="V42" t="s">
        <v>20</v>
      </c>
      <c r="Z42">
        <v>5.25</v>
      </c>
      <c r="AA42">
        <v>1.23</v>
      </c>
      <c r="AB42">
        <v>1.41</v>
      </c>
      <c r="AC42">
        <v>1.51</v>
      </c>
      <c r="AD42">
        <v>1.73</v>
      </c>
      <c r="AE42">
        <v>1.76</v>
      </c>
      <c r="AF42">
        <v>1.93</v>
      </c>
      <c r="AG42">
        <v>2.04</v>
      </c>
      <c r="AH42">
        <v>2.2000000000000002</v>
      </c>
      <c r="AI42">
        <v>2.46</v>
      </c>
      <c r="AJ42">
        <v>2.5299999999999998</v>
      </c>
      <c r="AK42">
        <v>2.72</v>
      </c>
      <c r="AL42">
        <v>2.92</v>
      </c>
      <c r="AM42">
        <v>3.11</v>
      </c>
      <c r="AN42">
        <v>3.62</v>
      </c>
      <c r="AO42">
        <v>4.0199999999999996</v>
      </c>
    </row>
    <row r="43" spans="1:41" ht="17" thickBot="1">
      <c r="A43" s="10" t="s">
        <v>34</v>
      </c>
      <c r="B43" s="11">
        <v>1</v>
      </c>
      <c r="C43" s="12">
        <v>1</v>
      </c>
      <c r="D43" s="11">
        <v>1</v>
      </c>
      <c r="E43" s="12">
        <v>1.1000000000000001</v>
      </c>
      <c r="F43" s="11">
        <v>1.2</v>
      </c>
      <c r="G43" s="12">
        <v>1.3</v>
      </c>
      <c r="H43" s="11">
        <v>1.4</v>
      </c>
      <c r="I43" s="12">
        <v>1.5</v>
      </c>
      <c r="J43" s="11">
        <v>1.6</v>
      </c>
      <c r="K43" s="12">
        <v>1.6</v>
      </c>
      <c r="L43" s="11">
        <v>1.8</v>
      </c>
      <c r="M43" s="12">
        <v>2</v>
      </c>
      <c r="N43" s="11">
        <v>2.1</v>
      </c>
      <c r="O43" s="12">
        <v>2.2999999999999998</v>
      </c>
      <c r="P43" s="13">
        <v>2.5</v>
      </c>
      <c r="Q43" t="s">
        <v>20</v>
      </c>
      <c r="R43" t="s">
        <v>20</v>
      </c>
      <c r="S43" t="s">
        <v>20</v>
      </c>
      <c r="T43" t="s">
        <v>20</v>
      </c>
      <c r="U43" t="s">
        <v>20</v>
      </c>
      <c r="V43" t="s">
        <v>20</v>
      </c>
      <c r="Z43">
        <v>5.33</v>
      </c>
      <c r="AA43">
        <v>1.23</v>
      </c>
      <c r="AB43">
        <v>1.4</v>
      </c>
      <c r="AC43">
        <v>1.51</v>
      </c>
      <c r="AD43">
        <v>1.73</v>
      </c>
      <c r="AE43">
        <v>1.76</v>
      </c>
      <c r="AF43">
        <v>1.93</v>
      </c>
      <c r="AG43">
        <v>2.04</v>
      </c>
      <c r="AH43">
        <v>2.2000000000000002</v>
      </c>
      <c r="AI43">
        <v>2.46</v>
      </c>
      <c r="AJ43">
        <v>2.5299999999999998</v>
      </c>
      <c r="AK43">
        <v>2.72</v>
      </c>
      <c r="AL43">
        <v>2.92</v>
      </c>
      <c r="AM43">
        <v>3.1</v>
      </c>
      <c r="AN43">
        <v>3.61</v>
      </c>
      <c r="AO43">
        <v>4.01</v>
      </c>
    </row>
    <row r="44" spans="1:41">
      <c r="Z44">
        <v>5.42</v>
      </c>
      <c r="AA44">
        <v>1.23</v>
      </c>
      <c r="AB44">
        <v>1.4</v>
      </c>
      <c r="AC44">
        <v>1.51</v>
      </c>
      <c r="AD44">
        <v>1.72</v>
      </c>
      <c r="AE44">
        <v>1.76</v>
      </c>
      <c r="AF44">
        <v>1.92</v>
      </c>
      <c r="AG44">
        <v>2.0299999999999998</v>
      </c>
      <c r="AH44">
        <v>2.19</v>
      </c>
      <c r="AI44">
        <v>2.4500000000000002</v>
      </c>
      <c r="AJ44">
        <v>2.52</v>
      </c>
      <c r="AK44">
        <v>2.71</v>
      </c>
      <c r="AL44">
        <v>2.91</v>
      </c>
      <c r="AM44">
        <v>3.1</v>
      </c>
      <c r="AN44">
        <v>3.61</v>
      </c>
      <c r="AO44">
        <v>4.01</v>
      </c>
    </row>
    <row r="45" spans="1:41">
      <c r="Z45">
        <v>5.5</v>
      </c>
      <c r="AA45">
        <v>1.23</v>
      </c>
      <c r="AB45">
        <v>1.4</v>
      </c>
      <c r="AC45">
        <v>1.51</v>
      </c>
      <c r="AD45">
        <v>1.72</v>
      </c>
      <c r="AE45">
        <v>1.76</v>
      </c>
      <c r="AF45">
        <v>1.92</v>
      </c>
      <c r="AG45">
        <v>2.0299999999999998</v>
      </c>
      <c r="AH45">
        <v>2.19</v>
      </c>
      <c r="AI45">
        <v>2.4500000000000002</v>
      </c>
      <c r="AJ45">
        <v>2.52</v>
      </c>
      <c r="AK45">
        <v>2.71</v>
      </c>
      <c r="AL45">
        <v>2.91</v>
      </c>
      <c r="AM45">
        <v>3.09</v>
      </c>
      <c r="AN45">
        <v>3.6</v>
      </c>
      <c r="AO45">
        <v>4</v>
      </c>
    </row>
    <row r="46" spans="1:41">
      <c r="Z46">
        <v>5.58</v>
      </c>
      <c r="AA46">
        <v>1.23</v>
      </c>
      <c r="AB46">
        <v>1.39</v>
      </c>
      <c r="AC46">
        <v>1.5</v>
      </c>
      <c r="AD46">
        <v>1.72</v>
      </c>
      <c r="AE46">
        <v>1.76</v>
      </c>
      <c r="AF46">
        <v>1.91</v>
      </c>
      <c r="AG46">
        <v>2.0299999999999998</v>
      </c>
      <c r="AH46">
        <v>2.1800000000000002</v>
      </c>
      <c r="AI46">
        <v>2.44</v>
      </c>
      <c r="AJ46">
        <v>2.5099999999999998</v>
      </c>
      <c r="AK46">
        <v>2.7</v>
      </c>
      <c r="AL46">
        <v>2.9</v>
      </c>
      <c r="AM46">
        <v>3.09</v>
      </c>
      <c r="AN46">
        <v>3.6</v>
      </c>
      <c r="AO46">
        <v>4</v>
      </c>
    </row>
    <row r="47" spans="1:41">
      <c r="Z47">
        <v>5.67</v>
      </c>
      <c r="AA47">
        <v>1.23</v>
      </c>
      <c r="AB47">
        <v>1.39</v>
      </c>
      <c r="AC47">
        <v>1.5</v>
      </c>
      <c r="AD47">
        <v>1.72</v>
      </c>
      <c r="AE47">
        <v>1.75</v>
      </c>
      <c r="AF47">
        <v>1.91</v>
      </c>
      <c r="AG47">
        <v>2.02</v>
      </c>
      <c r="AH47">
        <v>2.1800000000000002</v>
      </c>
      <c r="AI47">
        <v>2.44</v>
      </c>
      <c r="AJ47">
        <v>2.5099999999999998</v>
      </c>
      <c r="AK47">
        <v>2.7</v>
      </c>
      <c r="AL47">
        <v>2.9</v>
      </c>
      <c r="AM47">
        <v>3.08</v>
      </c>
      <c r="AN47">
        <v>3.59</v>
      </c>
      <c r="AO47">
        <v>3.99</v>
      </c>
    </row>
    <row r="48" spans="1:41">
      <c r="Z48">
        <v>5.75</v>
      </c>
      <c r="AA48">
        <v>1.22</v>
      </c>
      <c r="AB48">
        <v>1.39</v>
      </c>
      <c r="AC48">
        <v>1.5</v>
      </c>
      <c r="AD48">
        <v>1.71</v>
      </c>
      <c r="AE48">
        <v>1.75</v>
      </c>
      <c r="AF48">
        <v>1.91</v>
      </c>
      <c r="AG48">
        <v>2.02</v>
      </c>
      <c r="AH48">
        <v>2.17</v>
      </c>
      <c r="AI48">
        <v>2.4300000000000002</v>
      </c>
      <c r="AJ48">
        <v>2.5099999999999998</v>
      </c>
      <c r="AK48">
        <v>2.69</v>
      </c>
      <c r="AL48">
        <v>2.89</v>
      </c>
      <c r="AM48">
        <v>3.07</v>
      </c>
      <c r="AN48">
        <v>3.58</v>
      </c>
      <c r="AO48">
        <v>3.99</v>
      </c>
    </row>
    <row r="49" spans="26:41">
      <c r="Z49">
        <v>5.83</v>
      </c>
      <c r="AA49">
        <v>1.22</v>
      </c>
      <c r="AB49">
        <v>1.38</v>
      </c>
      <c r="AC49">
        <v>1.49</v>
      </c>
      <c r="AD49">
        <v>1.71</v>
      </c>
      <c r="AE49">
        <v>1.75</v>
      </c>
      <c r="AF49">
        <v>1.9</v>
      </c>
      <c r="AG49">
        <v>2.02</v>
      </c>
      <c r="AH49">
        <v>2.17</v>
      </c>
      <c r="AI49">
        <v>2.4300000000000002</v>
      </c>
      <c r="AJ49">
        <v>2.5</v>
      </c>
      <c r="AK49">
        <v>2.69</v>
      </c>
      <c r="AL49">
        <v>2.88</v>
      </c>
      <c r="AM49">
        <v>3.07</v>
      </c>
      <c r="AN49">
        <v>3.58</v>
      </c>
      <c r="AO49">
        <v>3.98</v>
      </c>
    </row>
    <row r="50" spans="26:41">
      <c r="Z50">
        <v>5.92</v>
      </c>
      <c r="AA50">
        <v>1.22</v>
      </c>
      <c r="AB50">
        <v>1.38</v>
      </c>
      <c r="AC50">
        <v>1.49</v>
      </c>
      <c r="AD50">
        <v>1.71</v>
      </c>
      <c r="AE50">
        <v>1.74</v>
      </c>
      <c r="AF50">
        <v>1.9</v>
      </c>
      <c r="AG50">
        <v>2.0099999999999998</v>
      </c>
      <c r="AH50">
        <v>2.16</v>
      </c>
      <c r="AI50">
        <v>2.42</v>
      </c>
      <c r="AJ50">
        <v>2.5</v>
      </c>
      <c r="AK50">
        <v>2.68</v>
      </c>
      <c r="AL50">
        <v>2.88</v>
      </c>
      <c r="AM50">
        <v>3.06</v>
      </c>
      <c r="AN50">
        <v>3.57</v>
      </c>
      <c r="AO50">
        <v>3.97</v>
      </c>
    </row>
    <row r="51" spans="26:41">
      <c r="Z51">
        <v>6</v>
      </c>
      <c r="AA51">
        <v>1.22</v>
      </c>
      <c r="AB51">
        <v>1.38</v>
      </c>
      <c r="AC51">
        <v>1.49</v>
      </c>
      <c r="AD51">
        <v>1.7</v>
      </c>
      <c r="AE51">
        <v>1.74</v>
      </c>
      <c r="AF51">
        <v>1.89</v>
      </c>
      <c r="AG51">
        <v>2.0099999999999998</v>
      </c>
      <c r="AH51">
        <v>2.16</v>
      </c>
      <c r="AI51">
        <v>2.42</v>
      </c>
      <c r="AJ51">
        <v>2.4900000000000002</v>
      </c>
      <c r="AK51">
        <v>2.68</v>
      </c>
      <c r="AL51">
        <v>2.87</v>
      </c>
      <c r="AM51">
        <v>3.05</v>
      </c>
      <c r="AN51">
        <v>3.56</v>
      </c>
      <c r="AO51">
        <v>3.97</v>
      </c>
    </row>
    <row r="52" spans="26:41">
      <c r="Z52">
        <v>6.08</v>
      </c>
      <c r="AA52">
        <v>1.22</v>
      </c>
      <c r="AB52">
        <v>1.37</v>
      </c>
      <c r="AC52">
        <v>1.48</v>
      </c>
      <c r="AD52">
        <v>1.7</v>
      </c>
      <c r="AE52">
        <v>1.74</v>
      </c>
      <c r="AF52">
        <v>1.89</v>
      </c>
      <c r="AG52">
        <v>2</v>
      </c>
      <c r="AH52">
        <v>2.15</v>
      </c>
      <c r="AI52">
        <v>2.41</v>
      </c>
      <c r="AJ52">
        <v>2.48</v>
      </c>
      <c r="AK52">
        <v>2.67</v>
      </c>
      <c r="AL52">
        <v>2.86</v>
      </c>
      <c r="AM52">
        <v>3.05</v>
      </c>
      <c r="AN52">
        <v>3.55</v>
      </c>
      <c r="AO52">
        <v>3.96</v>
      </c>
    </row>
    <row r="53" spans="26:41">
      <c r="Z53">
        <v>6.17</v>
      </c>
      <c r="AA53">
        <v>1.21</v>
      </c>
      <c r="AB53">
        <v>1.37</v>
      </c>
      <c r="AC53">
        <v>1.48</v>
      </c>
      <c r="AD53">
        <v>1.69</v>
      </c>
      <c r="AE53">
        <v>1.73</v>
      </c>
      <c r="AF53">
        <v>1.88</v>
      </c>
      <c r="AG53">
        <v>2</v>
      </c>
      <c r="AH53">
        <v>2.15</v>
      </c>
      <c r="AI53">
        <v>2.41</v>
      </c>
      <c r="AJ53">
        <v>2.48</v>
      </c>
      <c r="AK53">
        <v>2.66</v>
      </c>
      <c r="AL53">
        <v>2.86</v>
      </c>
      <c r="AM53">
        <v>3.04</v>
      </c>
      <c r="AN53">
        <v>3.54</v>
      </c>
      <c r="AO53">
        <v>3.95</v>
      </c>
    </row>
    <row r="54" spans="26:41">
      <c r="Z54">
        <v>6.25</v>
      </c>
      <c r="AA54">
        <v>1.21</v>
      </c>
      <c r="AB54">
        <v>1.37</v>
      </c>
      <c r="AC54">
        <v>1.48</v>
      </c>
      <c r="AD54">
        <v>1.69</v>
      </c>
      <c r="AE54">
        <v>1.73</v>
      </c>
      <c r="AF54">
        <v>1.88</v>
      </c>
      <c r="AG54">
        <v>2</v>
      </c>
      <c r="AH54">
        <v>2.14</v>
      </c>
      <c r="AI54">
        <v>2.4</v>
      </c>
      <c r="AJ54">
        <v>2.4700000000000002</v>
      </c>
      <c r="AK54">
        <v>2.66</v>
      </c>
      <c r="AL54">
        <v>2.85</v>
      </c>
      <c r="AM54">
        <v>3.03</v>
      </c>
      <c r="AN54">
        <v>3.54</v>
      </c>
      <c r="AO54">
        <v>3.94</v>
      </c>
    </row>
    <row r="55" spans="26:41">
      <c r="Z55">
        <v>6.33</v>
      </c>
      <c r="AA55">
        <v>1.21</v>
      </c>
      <c r="AB55">
        <v>1.36</v>
      </c>
      <c r="AC55">
        <v>1.47</v>
      </c>
      <c r="AD55">
        <v>1.69</v>
      </c>
      <c r="AE55">
        <v>1.73</v>
      </c>
      <c r="AF55">
        <v>1.87</v>
      </c>
      <c r="AG55">
        <v>1.99</v>
      </c>
      <c r="AH55">
        <v>2.14</v>
      </c>
      <c r="AI55">
        <v>2.39</v>
      </c>
      <c r="AJ55">
        <v>2.4700000000000002</v>
      </c>
      <c r="AK55">
        <v>2.65</v>
      </c>
      <c r="AL55">
        <v>2.84</v>
      </c>
      <c r="AM55">
        <v>3.02</v>
      </c>
      <c r="AN55">
        <v>3.53</v>
      </c>
      <c r="AO55">
        <v>3.93</v>
      </c>
    </row>
    <row r="56" spans="26:41">
      <c r="Z56">
        <v>6.42</v>
      </c>
      <c r="AA56">
        <v>1.21</v>
      </c>
      <c r="AB56">
        <v>1.36</v>
      </c>
      <c r="AC56">
        <v>1.47</v>
      </c>
      <c r="AD56">
        <v>1.68</v>
      </c>
      <c r="AE56">
        <v>1.72</v>
      </c>
      <c r="AF56">
        <v>1.87</v>
      </c>
      <c r="AG56">
        <v>1.99</v>
      </c>
      <c r="AH56">
        <v>2.13</v>
      </c>
      <c r="AI56">
        <v>2.39</v>
      </c>
      <c r="AJ56">
        <v>2.46</v>
      </c>
      <c r="AK56">
        <v>2.64</v>
      </c>
      <c r="AL56">
        <v>2.84</v>
      </c>
      <c r="AM56">
        <v>3.02</v>
      </c>
      <c r="AN56">
        <v>3.52</v>
      </c>
      <c r="AO56">
        <v>3.92</v>
      </c>
    </row>
    <row r="57" spans="26:41">
      <c r="Z57">
        <v>6.5</v>
      </c>
      <c r="AA57">
        <v>1.2</v>
      </c>
      <c r="AB57">
        <v>1.35</v>
      </c>
      <c r="AC57">
        <v>1.47</v>
      </c>
      <c r="AD57">
        <v>1.68</v>
      </c>
      <c r="AE57">
        <v>1.72</v>
      </c>
      <c r="AF57">
        <v>1.86</v>
      </c>
      <c r="AG57">
        <v>1.98</v>
      </c>
      <c r="AH57">
        <v>2.13</v>
      </c>
      <c r="AI57">
        <v>2.38</v>
      </c>
      <c r="AJ57">
        <v>2.4500000000000002</v>
      </c>
      <c r="AK57">
        <v>2.64</v>
      </c>
      <c r="AL57">
        <v>2.83</v>
      </c>
      <c r="AM57">
        <v>3.01</v>
      </c>
      <c r="AN57">
        <v>3.51</v>
      </c>
      <c r="AO57">
        <v>3.91</v>
      </c>
    </row>
    <row r="58" spans="26:41">
      <c r="Z58">
        <v>6.58</v>
      </c>
      <c r="AA58">
        <v>1.2</v>
      </c>
      <c r="AB58">
        <v>1.35</v>
      </c>
      <c r="AC58">
        <v>1.46</v>
      </c>
      <c r="AD58">
        <v>1.67</v>
      </c>
      <c r="AE58">
        <v>1.72</v>
      </c>
      <c r="AF58">
        <v>1.85</v>
      </c>
      <c r="AG58">
        <v>1.98</v>
      </c>
      <c r="AH58">
        <v>2.12</v>
      </c>
      <c r="AI58">
        <v>2.37</v>
      </c>
      <c r="AJ58">
        <v>2.4500000000000002</v>
      </c>
      <c r="AK58">
        <v>2.63</v>
      </c>
      <c r="AL58">
        <v>2.82</v>
      </c>
      <c r="AM58">
        <v>3</v>
      </c>
      <c r="AN58">
        <v>3.5</v>
      </c>
      <c r="AO58">
        <v>3.9</v>
      </c>
    </row>
    <row r="59" spans="26:41">
      <c r="Z59">
        <v>6.67</v>
      </c>
      <c r="AA59">
        <v>1.2</v>
      </c>
      <c r="AB59">
        <v>1.35</v>
      </c>
      <c r="AC59">
        <v>1.46</v>
      </c>
      <c r="AD59">
        <v>1.67</v>
      </c>
      <c r="AE59">
        <v>1.71</v>
      </c>
      <c r="AF59">
        <v>1.85</v>
      </c>
      <c r="AG59">
        <v>1.97</v>
      </c>
      <c r="AH59">
        <v>2.11</v>
      </c>
      <c r="AI59">
        <v>2.37</v>
      </c>
      <c r="AJ59">
        <v>2.44</v>
      </c>
      <c r="AK59">
        <v>2.62</v>
      </c>
      <c r="AL59">
        <v>2.81</v>
      </c>
      <c r="AM59">
        <v>2.99</v>
      </c>
      <c r="AN59">
        <v>3.49</v>
      </c>
      <c r="AO59">
        <v>3.89</v>
      </c>
    </row>
    <row r="60" spans="26:41">
      <c r="Z60">
        <v>6.75</v>
      </c>
      <c r="AA60">
        <v>1.2</v>
      </c>
      <c r="AB60">
        <v>1.34</v>
      </c>
      <c r="AC60">
        <v>1.45</v>
      </c>
      <c r="AD60">
        <v>1.66</v>
      </c>
      <c r="AE60">
        <v>1.71</v>
      </c>
      <c r="AF60">
        <v>1.84</v>
      </c>
      <c r="AG60">
        <v>1.97</v>
      </c>
      <c r="AH60">
        <v>2.11</v>
      </c>
      <c r="AI60">
        <v>2.36</v>
      </c>
      <c r="AJ60">
        <v>2.4300000000000002</v>
      </c>
      <c r="AK60">
        <v>2.62</v>
      </c>
      <c r="AL60">
        <v>2.8</v>
      </c>
      <c r="AM60">
        <v>2.98</v>
      </c>
      <c r="AN60">
        <v>3.48</v>
      </c>
      <c r="AO60">
        <v>3.88</v>
      </c>
    </row>
    <row r="61" spans="26:41">
      <c r="Z61">
        <v>6.83</v>
      </c>
      <c r="AA61">
        <v>1.19</v>
      </c>
      <c r="AB61">
        <v>1.34</v>
      </c>
      <c r="AC61">
        <v>1.45</v>
      </c>
      <c r="AD61">
        <v>1.66</v>
      </c>
      <c r="AE61">
        <v>1.7</v>
      </c>
      <c r="AF61">
        <v>1.84</v>
      </c>
      <c r="AG61">
        <v>1.96</v>
      </c>
      <c r="AH61">
        <v>2.1</v>
      </c>
      <c r="AI61">
        <v>2.35</v>
      </c>
      <c r="AJ61">
        <v>2.4300000000000002</v>
      </c>
      <c r="AK61">
        <v>2.61</v>
      </c>
      <c r="AL61">
        <v>2.8</v>
      </c>
      <c r="AM61">
        <v>2.97</v>
      </c>
      <c r="AN61">
        <v>3.47</v>
      </c>
      <c r="AO61">
        <v>3.87</v>
      </c>
    </row>
    <row r="62" spans="26:41">
      <c r="Z62">
        <v>6.92</v>
      </c>
      <c r="AA62">
        <v>1.19</v>
      </c>
      <c r="AB62">
        <v>1.33</v>
      </c>
      <c r="AC62">
        <v>1.45</v>
      </c>
      <c r="AD62">
        <v>1.65</v>
      </c>
      <c r="AE62">
        <v>1.7</v>
      </c>
      <c r="AF62">
        <v>1.83</v>
      </c>
      <c r="AG62">
        <v>1.96</v>
      </c>
      <c r="AH62">
        <v>2.09</v>
      </c>
      <c r="AI62">
        <v>2.34</v>
      </c>
      <c r="AJ62">
        <v>2.42</v>
      </c>
      <c r="AK62">
        <v>2.6</v>
      </c>
      <c r="AL62">
        <v>2.79</v>
      </c>
      <c r="AM62">
        <v>2.97</v>
      </c>
      <c r="AN62">
        <v>3.46</v>
      </c>
      <c r="AO62">
        <v>3.86</v>
      </c>
    </row>
    <row r="63" spans="26:41">
      <c r="Z63">
        <v>7</v>
      </c>
      <c r="AA63">
        <v>1.19</v>
      </c>
      <c r="AB63">
        <v>1.33</v>
      </c>
      <c r="AC63">
        <v>1.44</v>
      </c>
      <c r="AD63">
        <v>1.65</v>
      </c>
      <c r="AE63">
        <v>1.69</v>
      </c>
      <c r="AF63">
        <v>1.82</v>
      </c>
      <c r="AG63">
        <v>1.95</v>
      </c>
      <c r="AH63">
        <v>2.09</v>
      </c>
      <c r="AI63">
        <v>2.34</v>
      </c>
      <c r="AJ63">
        <v>2.41</v>
      </c>
      <c r="AK63">
        <v>2.59</v>
      </c>
      <c r="AL63">
        <v>2.78</v>
      </c>
      <c r="AM63">
        <v>2.96</v>
      </c>
      <c r="AN63">
        <v>3.45</v>
      </c>
      <c r="AO63">
        <v>3.85</v>
      </c>
    </row>
    <row r="64" spans="26:41">
      <c r="Z64">
        <v>7.08</v>
      </c>
      <c r="AA64">
        <v>1.19</v>
      </c>
      <c r="AB64">
        <v>1.33</v>
      </c>
      <c r="AC64">
        <v>1.44</v>
      </c>
      <c r="AD64">
        <v>1.64</v>
      </c>
      <c r="AE64">
        <v>1.69</v>
      </c>
      <c r="AF64">
        <v>1.82</v>
      </c>
      <c r="AG64">
        <v>1.94</v>
      </c>
      <c r="AH64">
        <v>2.08</v>
      </c>
      <c r="AI64">
        <v>2.33</v>
      </c>
      <c r="AJ64">
        <v>2.4</v>
      </c>
      <c r="AK64">
        <v>2.58</v>
      </c>
      <c r="AL64">
        <v>2.77</v>
      </c>
      <c r="AM64">
        <v>2.95</v>
      </c>
      <c r="AN64">
        <v>3.43</v>
      </c>
      <c r="AO64">
        <v>3.83</v>
      </c>
    </row>
    <row r="65" spans="26:41">
      <c r="Z65">
        <v>7.17</v>
      </c>
      <c r="AA65">
        <v>1.18</v>
      </c>
      <c r="AB65">
        <v>1.32</v>
      </c>
      <c r="AC65">
        <v>1.43</v>
      </c>
      <c r="AD65">
        <v>1.64</v>
      </c>
      <c r="AE65">
        <v>1.68</v>
      </c>
      <c r="AF65">
        <v>1.81</v>
      </c>
      <c r="AG65">
        <v>1.94</v>
      </c>
      <c r="AH65">
        <v>2.0699999999999998</v>
      </c>
      <c r="AI65">
        <v>2.3199999999999998</v>
      </c>
      <c r="AJ65">
        <v>2.4</v>
      </c>
      <c r="AK65">
        <v>2.58</v>
      </c>
      <c r="AL65">
        <v>2.76</v>
      </c>
      <c r="AM65">
        <v>2.94</v>
      </c>
      <c r="AN65">
        <v>3.42</v>
      </c>
      <c r="AO65">
        <v>3.82</v>
      </c>
    </row>
    <row r="66" spans="26:41">
      <c r="Z66">
        <v>7.25</v>
      </c>
      <c r="AA66">
        <v>1.18</v>
      </c>
      <c r="AB66">
        <v>1.32</v>
      </c>
      <c r="AC66">
        <v>1.43</v>
      </c>
      <c r="AD66">
        <v>1.63</v>
      </c>
      <c r="AE66">
        <v>1.68</v>
      </c>
      <c r="AF66">
        <v>1.81</v>
      </c>
      <c r="AG66">
        <v>1.93</v>
      </c>
      <c r="AH66">
        <v>2.0699999999999998</v>
      </c>
      <c r="AI66">
        <v>2.31</v>
      </c>
      <c r="AJ66">
        <v>2.39</v>
      </c>
      <c r="AK66">
        <v>2.57</v>
      </c>
      <c r="AL66">
        <v>2.75</v>
      </c>
      <c r="AM66">
        <v>2.93</v>
      </c>
      <c r="AN66">
        <v>3.41</v>
      </c>
      <c r="AO66">
        <v>3.81</v>
      </c>
    </row>
    <row r="67" spans="26:41">
      <c r="Z67">
        <v>7.33</v>
      </c>
      <c r="AA67">
        <v>1.18</v>
      </c>
      <c r="AB67">
        <v>1.31</v>
      </c>
      <c r="AC67">
        <v>1.42</v>
      </c>
      <c r="AD67">
        <v>1.63</v>
      </c>
      <c r="AE67">
        <v>1.67</v>
      </c>
      <c r="AF67">
        <v>1.8</v>
      </c>
      <c r="AG67">
        <v>1.93</v>
      </c>
      <c r="AH67">
        <v>2.06</v>
      </c>
      <c r="AI67">
        <v>2.2999999999999998</v>
      </c>
      <c r="AJ67">
        <v>2.38</v>
      </c>
      <c r="AK67">
        <v>2.56</v>
      </c>
      <c r="AL67">
        <v>2.74</v>
      </c>
      <c r="AM67">
        <v>2.92</v>
      </c>
      <c r="AN67">
        <v>3.4</v>
      </c>
      <c r="AO67">
        <v>3.79</v>
      </c>
    </row>
    <row r="68" spans="26:41">
      <c r="Z68">
        <v>7.42</v>
      </c>
      <c r="AA68">
        <v>1.17</v>
      </c>
      <c r="AB68">
        <v>1.31</v>
      </c>
      <c r="AC68">
        <v>1.42</v>
      </c>
      <c r="AD68">
        <v>1.62</v>
      </c>
      <c r="AE68">
        <v>1.67</v>
      </c>
      <c r="AF68">
        <v>1.79</v>
      </c>
      <c r="AG68">
        <v>1.92</v>
      </c>
      <c r="AH68">
        <v>2.0499999999999998</v>
      </c>
      <c r="AI68">
        <v>2.2999999999999998</v>
      </c>
      <c r="AJ68">
        <v>2.37</v>
      </c>
      <c r="AK68">
        <v>2.5499999999999998</v>
      </c>
      <c r="AL68">
        <v>2.73</v>
      </c>
      <c r="AM68">
        <v>2.91</v>
      </c>
      <c r="AN68">
        <v>3.39</v>
      </c>
      <c r="AO68">
        <v>3.78</v>
      </c>
    </row>
    <row r="69" spans="26:41">
      <c r="Z69">
        <v>7.5</v>
      </c>
      <c r="AA69">
        <v>1.17</v>
      </c>
      <c r="AB69">
        <v>1.3</v>
      </c>
      <c r="AC69">
        <v>1.41</v>
      </c>
      <c r="AD69">
        <v>1.61</v>
      </c>
      <c r="AE69">
        <v>1.66</v>
      </c>
      <c r="AF69">
        <v>1.79</v>
      </c>
      <c r="AG69">
        <v>1.91</v>
      </c>
      <c r="AH69">
        <v>2.04</v>
      </c>
      <c r="AI69">
        <v>2.29</v>
      </c>
      <c r="AJ69">
        <v>2.36</v>
      </c>
      <c r="AK69">
        <v>2.54</v>
      </c>
      <c r="AL69">
        <v>2.72</v>
      </c>
      <c r="AM69">
        <v>2.9</v>
      </c>
      <c r="AN69">
        <v>3.37</v>
      </c>
      <c r="AO69">
        <v>3.77</v>
      </c>
    </row>
    <row r="70" spans="26:41">
      <c r="Z70">
        <v>7.58</v>
      </c>
      <c r="AA70">
        <v>1.17</v>
      </c>
      <c r="AB70">
        <v>1.3</v>
      </c>
      <c r="AC70">
        <v>1.41</v>
      </c>
      <c r="AD70">
        <v>1.61</v>
      </c>
      <c r="AE70">
        <v>1.66</v>
      </c>
      <c r="AF70">
        <v>1.78</v>
      </c>
      <c r="AG70">
        <v>1.91</v>
      </c>
      <c r="AH70">
        <v>2.04</v>
      </c>
      <c r="AI70">
        <v>2.2799999999999998</v>
      </c>
      <c r="AJ70">
        <v>2.35</v>
      </c>
      <c r="AK70">
        <v>2.5299999999999998</v>
      </c>
      <c r="AL70">
        <v>2.72</v>
      </c>
      <c r="AM70">
        <v>2.89</v>
      </c>
      <c r="AN70">
        <v>3.36</v>
      </c>
      <c r="AO70">
        <v>3.75</v>
      </c>
    </row>
    <row r="71" spans="26:41">
      <c r="Z71">
        <v>7.67</v>
      </c>
      <c r="AA71">
        <v>1.1599999999999999</v>
      </c>
      <c r="AB71">
        <v>1.29</v>
      </c>
      <c r="AC71">
        <v>1.4</v>
      </c>
      <c r="AD71">
        <v>1.6</v>
      </c>
      <c r="AE71">
        <v>1.65</v>
      </c>
      <c r="AF71">
        <v>1.77</v>
      </c>
      <c r="AG71">
        <v>1.9</v>
      </c>
      <c r="AH71">
        <v>2.0299999999999998</v>
      </c>
      <c r="AI71">
        <v>2.27</v>
      </c>
      <c r="AJ71">
        <v>2.34</v>
      </c>
      <c r="AK71">
        <v>2.52</v>
      </c>
      <c r="AL71">
        <v>2.71</v>
      </c>
      <c r="AM71">
        <v>2.88</v>
      </c>
      <c r="AN71">
        <v>3.35</v>
      </c>
      <c r="AO71">
        <v>3.74</v>
      </c>
    </row>
    <row r="72" spans="26:41">
      <c r="Z72">
        <v>7.75</v>
      </c>
      <c r="AA72">
        <v>1.1599999999999999</v>
      </c>
      <c r="AB72">
        <v>1.29</v>
      </c>
      <c r="AC72">
        <v>1.4</v>
      </c>
      <c r="AD72">
        <v>1.59</v>
      </c>
      <c r="AE72">
        <v>1.64</v>
      </c>
      <c r="AF72">
        <v>1.76</v>
      </c>
      <c r="AG72">
        <v>1.89</v>
      </c>
      <c r="AH72">
        <v>2.02</v>
      </c>
      <c r="AI72">
        <v>2.2599999999999998</v>
      </c>
      <c r="AJ72">
        <v>2.33</v>
      </c>
      <c r="AK72">
        <v>2.5099999999999998</v>
      </c>
      <c r="AL72">
        <v>2.7</v>
      </c>
      <c r="AM72">
        <v>2.87</v>
      </c>
      <c r="AN72">
        <v>3.33</v>
      </c>
      <c r="AO72">
        <v>3.72</v>
      </c>
    </row>
    <row r="73" spans="26:41">
      <c r="Z73">
        <v>7.83</v>
      </c>
      <c r="AA73">
        <v>1.1599999999999999</v>
      </c>
      <c r="AB73">
        <v>1.28</v>
      </c>
      <c r="AC73">
        <v>1.39</v>
      </c>
      <c r="AD73">
        <v>1.59</v>
      </c>
      <c r="AE73">
        <v>1.64</v>
      </c>
      <c r="AF73">
        <v>1.76</v>
      </c>
      <c r="AG73">
        <v>1.89</v>
      </c>
      <c r="AH73">
        <v>2.0099999999999998</v>
      </c>
      <c r="AI73">
        <v>2.25</v>
      </c>
      <c r="AJ73">
        <v>2.33</v>
      </c>
      <c r="AK73">
        <v>2.5</v>
      </c>
      <c r="AL73">
        <v>2.69</v>
      </c>
      <c r="AM73">
        <v>2.85</v>
      </c>
      <c r="AN73">
        <v>3.32</v>
      </c>
      <c r="AO73">
        <v>3.7</v>
      </c>
    </row>
    <row r="74" spans="26:41">
      <c r="Z74">
        <v>7.92</v>
      </c>
      <c r="AA74">
        <v>1.1499999999999999</v>
      </c>
      <c r="AB74">
        <v>1.28</v>
      </c>
      <c r="AC74">
        <v>1.39</v>
      </c>
      <c r="AD74">
        <v>1.58</v>
      </c>
      <c r="AE74">
        <v>1.63</v>
      </c>
      <c r="AF74">
        <v>1.75</v>
      </c>
      <c r="AG74">
        <v>1.88</v>
      </c>
      <c r="AH74">
        <v>2</v>
      </c>
      <c r="AI74">
        <v>2.2400000000000002</v>
      </c>
      <c r="AJ74">
        <v>2.3199999999999998</v>
      </c>
      <c r="AK74">
        <v>2.4900000000000002</v>
      </c>
      <c r="AL74">
        <v>2.67</v>
      </c>
      <c r="AM74">
        <v>2.84</v>
      </c>
      <c r="AN74">
        <v>3.31</v>
      </c>
      <c r="AO74">
        <v>3.69</v>
      </c>
    </row>
    <row r="75" spans="26:41">
      <c r="Z75">
        <v>8</v>
      </c>
      <c r="AA75">
        <v>1.1499999999999999</v>
      </c>
      <c r="AB75">
        <v>1.27</v>
      </c>
      <c r="AC75">
        <v>1.38</v>
      </c>
      <c r="AD75">
        <v>1.57</v>
      </c>
      <c r="AE75">
        <v>1.63</v>
      </c>
      <c r="AF75">
        <v>1.74</v>
      </c>
      <c r="AG75">
        <v>1.87</v>
      </c>
      <c r="AH75">
        <v>2</v>
      </c>
      <c r="AI75">
        <v>2.23</v>
      </c>
      <c r="AJ75">
        <v>2.31</v>
      </c>
      <c r="AK75">
        <v>2.48</v>
      </c>
      <c r="AL75">
        <v>2.66</v>
      </c>
      <c r="AM75">
        <v>2.83</v>
      </c>
      <c r="AN75">
        <v>3.29</v>
      </c>
      <c r="AO75">
        <v>3.67</v>
      </c>
    </row>
    <row r="76" spans="26:41">
      <c r="Z76">
        <v>8.08</v>
      </c>
      <c r="AA76">
        <v>1.1499999999999999</v>
      </c>
      <c r="AB76">
        <v>1.27</v>
      </c>
      <c r="AC76">
        <v>1.38</v>
      </c>
      <c r="AD76">
        <v>1.57</v>
      </c>
      <c r="AE76">
        <v>1.62</v>
      </c>
      <c r="AF76">
        <v>1.73</v>
      </c>
      <c r="AG76">
        <v>1.87</v>
      </c>
      <c r="AH76">
        <v>1.99</v>
      </c>
      <c r="AI76">
        <v>2.2200000000000002</v>
      </c>
      <c r="AJ76">
        <v>2.2999999999999998</v>
      </c>
      <c r="AK76">
        <v>2.4700000000000002</v>
      </c>
      <c r="AL76">
        <v>2.65</v>
      </c>
      <c r="AM76">
        <v>2.82</v>
      </c>
      <c r="AN76">
        <v>3.28</v>
      </c>
      <c r="AO76">
        <v>3.65</v>
      </c>
    </row>
    <row r="77" spans="26:41">
      <c r="Z77">
        <v>8.17</v>
      </c>
      <c r="AA77">
        <v>1.1399999999999999</v>
      </c>
      <c r="AB77">
        <v>1.26</v>
      </c>
      <c r="AC77">
        <v>1.37</v>
      </c>
      <c r="AD77">
        <v>1.56</v>
      </c>
      <c r="AE77">
        <v>1.61</v>
      </c>
      <c r="AF77">
        <v>1.73</v>
      </c>
      <c r="AG77">
        <v>1.86</v>
      </c>
      <c r="AH77">
        <v>1.98</v>
      </c>
      <c r="AI77">
        <v>2.21</v>
      </c>
      <c r="AJ77">
        <v>2.29</v>
      </c>
      <c r="AK77">
        <v>2.46</v>
      </c>
      <c r="AL77">
        <v>2.64</v>
      </c>
      <c r="AM77">
        <v>2.81</v>
      </c>
      <c r="AN77">
        <v>3.26</v>
      </c>
      <c r="AO77">
        <v>3.64</v>
      </c>
    </row>
    <row r="78" spans="26:41">
      <c r="Z78">
        <v>8.25</v>
      </c>
      <c r="AA78">
        <v>1.1399999999999999</v>
      </c>
      <c r="AB78">
        <v>1.26</v>
      </c>
      <c r="AC78">
        <v>1.36</v>
      </c>
      <c r="AD78">
        <v>1.55</v>
      </c>
      <c r="AE78">
        <v>1.61</v>
      </c>
      <c r="AF78">
        <v>1.72</v>
      </c>
      <c r="AG78">
        <v>1.85</v>
      </c>
      <c r="AH78">
        <v>1.97</v>
      </c>
      <c r="AI78">
        <v>2.2000000000000002</v>
      </c>
      <c r="AJ78">
        <v>2.27</v>
      </c>
      <c r="AK78">
        <v>2.4500000000000002</v>
      </c>
      <c r="AL78">
        <v>2.63</v>
      </c>
      <c r="AM78">
        <v>2.8</v>
      </c>
      <c r="AN78">
        <v>3.25</v>
      </c>
      <c r="AO78">
        <v>3.62</v>
      </c>
    </row>
    <row r="79" spans="26:41">
      <c r="Z79">
        <v>8.33</v>
      </c>
      <c r="AA79">
        <v>1.1399999999999999</v>
      </c>
      <c r="AB79">
        <v>1.25</v>
      </c>
      <c r="AC79">
        <v>1.36</v>
      </c>
      <c r="AD79">
        <v>1.54</v>
      </c>
      <c r="AE79">
        <v>1.6</v>
      </c>
      <c r="AF79">
        <v>1.71</v>
      </c>
      <c r="AG79">
        <v>1.84</v>
      </c>
      <c r="AH79">
        <v>1.96</v>
      </c>
      <c r="AI79">
        <v>2.19</v>
      </c>
      <c r="AJ79">
        <v>2.2599999999999998</v>
      </c>
      <c r="AK79">
        <v>2.44</v>
      </c>
      <c r="AL79">
        <v>2.62</v>
      </c>
      <c r="AM79">
        <v>2.78</v>
      </c>
      <c r="AN79">
        <v>3.23</v>
      </c>
      <c r="AO79">
        <v>3.6</v>
      </c>
    </row>
    <row r="80" spans="26:41">
      <c r="Z80">
        <v>8.42</v>
      </c>
      <c r="AA80">
        <v>1.1299999999999999</v>
      </c>
      <c r="AB80">
        <v>1.25</v>
      </c>
      <c r="AC80">
        <v>1.35</v>
      </c>
      <c r="AD80">
        <v>1.54</v>
      </c>
      <c r="AE80">
        <v>1.59</v>
      </c>
      <c r="AF80">
        <v>1.7</v>
      </c>
      <c r="AG80">
        <v>1.84</v>
      </c>
      <c r="AH80">
        <v>1.95</v>
      </c>
      <c r="AI80">
        <v>2.1800000000000002</v>
      </c>
      <c r="AJ80">
        <v>2.25</v>
      </c>
      <c r="AK80">
        <v>2.4300000000000002</v>
      </c>
      <c r="AL80">
        <v>2.61</v>
      </c>
      <c r="AM80">
        <v>2.77</v>
      </c>
      <c r="AN80">
        <v>3.22</v>
      </c>
      <c r="AO80">
        <v>3.58</v>
      </c>
    </row>
    <row r="81" spans="26:41">
      <c r="Z81">
        <v>8.5</v>
      </c>
      <c r="AA81">
        <v>1.1299999999999999</v>
      </c>
      <c r="AB81">
        <v>1.24</v>
      </c>
      <c r="AC81">
        <v>1.35</v>
      </c>
      <c r="AD81">
        <v>1.53</v>
      </c>
      <c r="AE81">
        <v>1.58</v>
      </c>
      <c r="AF81">
        <v>1.69</v>
      </c>
      <c r="AG81">
        <v>1.83</v>
      </c>
      <c r="AH81">
        <v>1.94</v>
      </c>
      <c r="AI81">
        <v>2.17</v>
      </c>
      <c r="AJ81">
        <v>2.2400000000000002</v>
      </c>
      <c r="AK81">
        <v>2.42</v>
      </c>
      <c r="AL81">
        <v>2.6</v>
      </c>
      <c r="AM81">
        <v>2.76</v>
      </c>
      <c r="AN81">
        <v>3.2</v>
      </c>
      <c r="AO81">
        <v>3.56</v>
      </c>
    </row>
    <row r="82" spans="26:41">
      <c r="Z82">
        <v>8.58</v>
      </c>
      <c r="AA82">
        <v>1.1200000000000001</v>
      </c>
      <c r="AB82">
        <v>1.24</v>
      </c>
      <c r="AC82">
        <v>1.34</v>
      </c>
      <c r="AD82">
        <v>1.52</v>
      </c>
      <c r="AE82">
        <v>1.58</v>
      </c>
      <c r="AF82">
        <v>1.69</v>
      </c>
      <c r="AG82">
        <v>1.82</v>
      </c>
      <c r="AH82">
        <v>1.93</v>
      </c>
      <c r="AI82">
        <v>2.16</v>
      </c>
      <c r="AJ82">
        <v>2.23</v>
      </c>
      <c r="AK82">
        <v>2.41</v>
      </c>
      <c r="AL82">
        <v>2.59</v>
      </c>
      <c r="AM82">
        <v>2.75</v>
      </c>
      <c r="AN82">
        <v>3.18</v>
      </c>
      <c r="AO82">
        <v>3.55</v>
      </c>
    </row>
    <row r="83" spans="26:41">
      <c r="Z83">
        <v>8.67</v>
      </c>
      <c r="AA83">
        <v>1.1200000000000001</v>
      </c>
      <c r="AB83">
        <v>1.23</v>
      </c>
      <c r="AC83">
        <v>1.33</v>
      </c>
      <c r="AD83">
        <v>1.51</v>
      </c>
      <c r="AE83">
        <v>1.57</v>
      </c>
      <c r="AF83">
        <v>1.68</v>
      </c>
      <c r="AG83">
        <v>1.81</v>
      </c>
      <c r="AH83">
        <v>1.92</v>
      </c>
      <c r="AI83">
        <v>2.15</v>
      </c>
      <c r="AJ83">
        <v>2.2200000000000002</v>
      </c>
      <c r="AK83">
        <v>2.4</v>
      </c>
      <c r="AL83">
        <v>2.57</v>
      </c>
      <c r="AM83">
        <v>2.73</v>
      </c>
      <c r="AN83">
        <v>3.17</v>
      </c>
      <c r="AO83">
        <v>3.53</v>
      </c>
    </row>
    <row r="84" spans="26:41">
      <c r="Z84">
        <v>8.75</v>
      </c>
      <c r="AA84">
        <v>1.1200000000000001</v>
      </c>
      <c r="AB84">
        <v>1.23</v>
      </c>
      <c r="AC84">
        <v>1.33</v>
      </c>
      <c r="AD84">
        <v>1.51</v>
      </c>
      <c r="AE84">
        <v>1.56</v>
      </c>
      <c r="AF84">
        <v>1.67</v>
      </c>
      <c r="AG84">
        <v>1.8</v>
      </c>
      <c r="AH84">
        <v>1.91</v>
      </c>
      <c r="AI84">
        <v>2.13</v>
      </c>
      <c r="AJ84">
        <v>2.21</v>
      </c>
      <c r="AK84">
        <v>2.38</v>
      </c>
      <c r="AL84">
        <v>2.56</v>
      </c>
      <c r="AM84">
        <v>2.72</v>
      </c>
      <c r="AN84">
        <v>3.15</v>
      </c>
      <c r="AO84">
        <v>3.51</v>
      </c>
    </row>
    <row r="85" spans="26:41">
      <c r="Z85">
        <v>8.83</v>
      </c>
      <c r="AA85">
        <v>1.1100000000000001</v>
      </c>
      <c r="AB85">
        <v>1.22</v>
      </c>
      <c r="AC85">
        <v>1.32</v>
      </c>
      <c r="AD85">
        <v>1.5</v>
      </c>
      <c r="AE85">
        <v>1.55</v>
      </c>
      <c r="AF85">
        <v>1.66</v>
      </c>
      <c r="AG85">
        <v>1.8</v>
      </c>
      <c r="AH85">
        <v>1.9</v>
      </c>
      <c r="AI85">
        <v>2.12</v>
      </c>
      <c r="AJ85">
        <v>2.2000000000000002</v>
      </c>
      <c r="AK85">
        <v>2.37</v>
      </c>
      <c r="AL85">
        <v>2.5499999999999998</v>
      </c>
      <c r="AM85">
        <v>2.71</v>
      </c>
      <c r="AN85">
        <v>3.13</v>
      </c>
      <c r="AO85">
        <v>3.49</v>
      </c>
    </row>
    <row r="86" spans="26:41">
      <c r="Z86">
        <v>8.92</v>
      </c>
      <c r="AA86">
        <v>1.1100000000000001</v>
      </c>
      <c r="AB86">
        <v>1.21</v>
      </c>
      <c r="AC86">
        <v>1.31</v>
      </c>
      <c r="AD86">
        <v>1.49</v>
      </c>
      <c r="AE86">
        <v>1.55</v>
      </c>
      <c r="AF86">
        <v>1.65</v>
      </c>
      <c r="AG86">
        <v>1.79</v>
      </c>
      <c r="AH86">
        <v>1.89</v>
      </c>
      <c r="AI86">
        <v>2.11</v>
      </c>
      <c r="AJ86">
        <v>2.1800000000000002</v>
      </c>
      <c r="AK86">
        <v>2.36</v>
      </c>
      <c r="AL86">
        <v>2.54</v>
      </c>
      <c r="AM86">
        <v>2.69</v>
      </c>
      <c r="AN86">
        <v>3.12</v>
      </c>
      <c r="AO86">
        <v>3.46</v>
      </c>
    </row>
    <row r="87" spans="26:41">
      <c r="Z87">
        <v>9</v>
      </c>
      <c r="AA87">
        <v>1.1000000000000001</v>
      </c>
      <c r="AB87">
        <v>1.21</v>
      </c>
      <c r="AC87">
        <v>1.31</v>
      </c>
      <c r="AD87">
        <v>1.48</v>
      </c>
      <c r="AE87">
        <v>1.54</v>
      </c>
      <c r="AF87">
        <v>1.64</v>
      </c>
      <c r="AG87">
        <v>1.78</v>
      </c>
      <c r="AH87">
        <v>1.88</v>
      </c>
      <c r="AI87">
        <v>2.1</v>
      </c>
      <c r="AJ87">
        <v>2.17</v>
      </c>
      <c r="AK87">
        <v>2.35</v>
      </c>
      <c r="AL87">
        <v>2.5299999999999998</v>
      </c>
      <c r="AM87">
        <v>2.68</v>
      </c>
      <c r="AN87">
        <v>3.1</v>
      </c>
      <c r="AO87">
        <v>3.44</v>
      </c>
    </row>
    <row r="88" spans="26:41">
      <c r="Z88">
        <v>9.08</v>
      </c>
      <c r="AA88">
        <v>1.1000000000000001</v>
      </c>
      <c r="AB88">
        <v>1.2</v>
      </c>
      <c r="AC88">
        <v>1.3</v>
      </c>
      <c r="AD88">
        <v>1.47</v>
      </c>
      <c r="AE88">
        <v>1.53</v>
      </c>
      <c r="AF88">
        <v>1.63</v>
      </c>
      <c r="AG88">
        <v>1.77</v>
      </c>
      <c r="AH88">
        <v>1.87</v>
      </c>
      <c r="AI88">
        <v>2.09</v>
      </c>
      <c r="AJ88">
        <v>2.16</v>
      </c>
      <c r="AK88">
        <v>2.34</v>
      </c>
      <c r="AL88">
        <v>2.5099999999999998</v>
      </c>
      <c r="AM88">
        <v>2.67</v>
      </c>
      <c r="AN88">
        <v>3.08</v>
      </c>
      <c r="AO88">
        <v>3.42</v>
      </c>
    </row>
    <row r="89" spans="26:41">
      <c r="Z89">
        <v>9.17</v>
      </c>
      <c r="AA89">
        <v>1.1000000000000001</v>
      </c>
      <c r="AB89">
        <v>1.2</v>
      </c>
      <c r="AC89">
        <v>1.29</v>
      </c>
      <c r="AD89">
        <v>1.46</v>
      </c>
      <c r="AE89">
        <v>1.52</v>
      </c>
      <c r="AF89">
        <v>1.63</v>
      </c>
      <c r="AG89">
        <v>1.76</v>
      </c>
      <c r="AH89">
        <v>1.86</v>
      </c>
      <c r="AI89">
        <v>2.0699999999999998</v>
      </c>
      <c r="AJ89">
        <v>2.15</v>
      </c>
      <c r="AK89">
        <v>2.3199999999999998</v>
      </c>
      <c r="AL89">
        <v>2.5</v>
      </c>
      <c r="AM89">
        <v>2.65</v>
      </c>
      <c r="AN89">
        <v>3.06</v>
      </c>
      <c r="AO89">
        <v>3.4</v>
      </c>
    </row>
    <row r="90" spans="26:41">
      <c r="Z90">
        <v>9.25</v>
      </c>
      <c r="AA90">
        <v>1.0900000000000001</v>
      </c>
      <c r="AB90">
        <v>1.19</v>
      </c>
      <c r="AC90">
        <v>1.29</v>
      </c>
      <c r="AD90">
        <v>1.45</v>
      </c>
      <c r="AE90">
        <v>1.51</v>
      </c>
      <c r="AF90">
        <v>1.62</v>
      </c>
      <c r="AG90">
        <v>1.75</v>
      </c>
      <c r="AH90">
        <v>1.85</v>
      </c>
      <c r="AI90">
        <v>2.06</v>
      </c>
      <c r="AJ90">
        <v>2.13</v>
      </c>
      <c r="AK90">
        <v>2.31</v>
      </c>
      <c r="AL90">
        <v>2.4900000000000002</v>
      </c>
      <c r="AM90">
        <v>2.64</v>
      </c>
      <c r="AN90">
        <v>3.04</v>
      </c>
      <c r="AO90">
        <v>3.38</v>
      </c>
    </row>
    <row r="91" spans="26:41">
      <c r="Z91">
        <v>9.33</v>
      </c>
      <c r="AA91">
        <v>1.0900000000000001</v>
      </c>
      <c r="AB91">
        <v>1.18</v>
      </c>
      <c r="AC91">
        <v>1.28</v>
      </c>
      <c r="AD91">
        <v>1.44</v>
      </c>
      <c r="AE91">
        <v>1.5</v>
      </c>
      <c r="AF91">
        <v>1.61</v>
      </c>
      <c r="AG91">
        <v>1.74</v>
      </c>
      <c r="AH91">
        <v>1.84</v>
      </c>
      <c r="AI91">
        <v>2.0499999999999998</v>
      </c>
      <c r="AJ91">
        <v>2.12</v>
      </c>
      <c r="AK91">
        <v>2.2999999999999998</v>
      </c>
      <c r="AL91">
        <v>2.4700000000000002</v>
      </c>
      <c r="AM91">
        <v>2.62</v>
      </c>
      <c r="AN91">
        <v>3.03</v>
      </c>
      <c r="AO91">
        <v>3.36</v>
      </c>
    </row>
    <row r="92" spans="26:41">
      <c r="Z92">
        <v>9.42</v>
      </c>
      <c r="AA92">
        <v>1.08</v>
      </c>
      <c r="AB92">
        <v>1.18</v>
      </c>
      <c r="AC92">
        <v>1.27</v>
      </c>
      <c r="AD92">
        <v>1.43</v>
      </c>
      <c r="AE92">
        <v>1.5</v>
      </c>
      <c r="AF92">
        <v>1.6</v>
      </c>
      <c r="AG92">
        <v>1.73</v>
      </c>
      <c r="AH92">
        <v>1.83</v>
      </c>
      <c r="AI92">
        <v>2.04</v>
      </c>
      <c r="AJ92">
        <v>2.11</v>
      </c>
      <c r="AK92">
        <v>2.2799999999999998</v>
      </c>
      <c r="AL92">
        <v>2.46</v>
      </c>
      <c r="AM92">
        <v>2.61</v>
      </c>
      <c r="AN92">
        <v>3.01</v>
      </c>
      <c r="AO92">
        <v>3.33</v>
      </c>
    </row>
    <row r="93" spans="26:41">
      <c r="Z93">
        <v>9.5</v>
      </c>
      <c r="AA93">
        <v>1.08</v>
      </c>
      <c r="AB93">
        <v>1.17</v>
      </c>
      <c r="AC93">
        <v>1.26</v>
      </c>
      <c r="AD93">
        <v>1.42</v>
      </c>
      <c r="AE93">
        <v>1.49</v>
      </c>
      <c r="AF93">
        <v>1.59</v>
      </c>
      <c r="AG93">
        <v>1.73</v>
      </c>
      <c r="AH93">
        <v>1.82</v>
      </c>
      <c r="AI93">
        <v>2.02</v>
      </c>
      <c r="AJ93">
        <v>2.1</v>
      </c>
      <c r="AK93">
        <v>2.27</v>
      </c>
      <c r="AL93">
        <v>2.4500000000000002</v>
      </c>
      <c r="AM93">
        <v>2.59</v>
      </c>
      <c r="AN93">
        <v>2.99</v>
      </c>
      <c r="AO93">
        <v>3.31</v>
      </c>
    </row>
    <row r="94" spans="26:41">
      <c r="Z94">
        <v>9.58</v>
      </c>
      <c r="AA94">
        <v>1.07</v>
      </c>
      <c r="AB94">
        <v>1.17</v>
      </c>
      <c r="AC94">
        <v>1.26</v>
      </c>
      <c r="AD94">
        <v>1.42</v>
      </c>
      <c r="AE94">
        <v>1.48</v>
      </c>
      <c r="AF94">
        <v>1.58</v>
      </c>
      <c r="AG94">
        <v>1.72</v>
      </c>
      <c r="AH94">
        <v>1.81</v>
      </c>
      <c r="AI94">
        <v>2.0099999999999998</v>
      </c>
      <c r="AJ94">
        <v>2.08</v>
      </c>
      <c r="AK94">
        <v>2.2599999999999998</v>
      </c>
      <c r="AL94">
        <v>2.4300000000000002</v>
      </c>
      <c r="AM94">
        <v>2.58</v>
      </c>
      <c r="AN94">
        <v>2.97</v>
      </c>
      <c r="AO94">
        <v>3.29</v>
      </c>
    </row>
    <row r="95" spans="26:41">
      <c r="Z95">
        <v>9.67</v>
      </c>
      <c r="AA95">
        <v>1.07</v>
      </c>
      <c r="AB95">
        <v>1.1599999999999999</v>
      </c>
      <c r="AC95">
        <v>1.25</v>
      </c>
      <c r="AD95">
        <v>1.41</v>
      </c>
      <c r="AE95">
        <v>1.47</v>
      </c>
      <c r="AF95">
        <v>1.57</v>
      </c>
      <c r="AG95">
        <v>1.71</v>
      </c>
      <c r="AH95">
        <v>1.8</v>
      </c>
      <c r="AI95">
        <v>2</v>
      </c>
      <c r="AJ95">
        <v>2.0699999999999998</v>
      </c>
      <c r="AK95">
        <v>2.2400000000000002</v>
      </c>
      <c r="AL95">
        <v>2.42</v>
      </c>
      <c r="AM95">
        <v>2.56</v>
      </c>
      <c r="AN95">
        <v>2.95</v>
      </c>
      <c r="AO95">
        <v>3.26</v>
      </c>
    </row>
    <row r="96" spans="26:41">
      <c r="Z96">
        <v>9.75</v>
      </c>
      <c r="AA96">
        <v>1.06</v>
      </c>
      <c r="AB96">
        <v>1.1499999999999999</v>
      </c>
      <c r="AC96">
        <v>1.24</v>
      </c>
      <c r="AD96">
        <v>1.4</v>
      </c>
      <c r="AE96">
        <v>1.46</v>
      </c>
      <c r="AF96">
        <v>1.56</v>
      </c>
      <c r="AG96">
        <v>1.7</v>
      </c>
      <c r="AH96">
        <v>1.79</v>
      </c>
      <c r="AI96">
        <v>1.98</v>
      </c>
      <c r="AJ96">
        <v>2.0499999999999998</v>
      </c>
      <c r="AK96">
        <v>2.23</v>
      </c>
      <c r="AL96">
        <v>2.41</v>
      </c>
      <c r="AM96">
        <v>2.5499999999999998</v>
      </c>
      <c r="AN96">
        <v>2.93</v>
      </c>
      <c r="AO96">
        <v>3.24</v>
      </c>
    </row>
    <row r="97" spans="26:41">
      <c r="Z97">
        <v>9.83</v>
      </c>
      <c r="AA97">
        <v>1.06</v>
      </c>
      <c r="AB97">
        <v>1.1499999999999999</v>
      </c>
      <c r="AC97">
        <v>1.23</v>
      </c>
      <c r="AD97">
        <v>1.39</v>
      </c>
      <c r="AE97">
        <v>1.45</v>
      </c>
      <c r="AF97">
        <v>1.55</v>
      </c>
      <c r="AG97">
        <v>1.69</v>
      </c>
      <c r="AH97">
        <v>1.77</v>
      </c>
      <c r="AI97">
        <v>1.97</v>
      </c>
      <c r="AJ97">
        <v>2.04</v>
      </c>
      <c r="AK97">
        <v>2.21</v>
      </c>
      <c r="AL97">
        <v>2.39</v>
      </c>
      <c r="AM97">
        <v>2.5299999999999998</v>
      </c>
      <c r="AN97">
        <v>2.91</v>
      </c>
      <c r="AO97">
        <v>3.21</v>
      </c>
    </row>
    <row r="98" spans="26:41">
      <c r="Z98">
        <v>9.92</v>
      </c>
      <c r="AA98">
        <v>1.06</v>
      </c>
      <c r="AB98">
        <v>1.1399999999999999</v>
      </c>
      <c r="AC98">
        <v>1.23</v>
      </c>
      <c r="AD98">
        <v>1.38</v>
      </c>
      <c r="AE98">
        <v>1.44</v>
      </c>
      <c r="AF98">
        <v>1.54</v>
      </c>
      <c r="AG98">
        <v>1.68</v>
      </c>
      <c r="AH98">
        <v>1.76</v>
      </c>
      <c r="AI98">
        <v>1.95</v>
      </c>
      <c r="AJ98">
        <v>2.0299999999999998</v>
      </c>
      <c r="AK98">
        <v>2.2000000000000002</v>
      </c>
      <c r="AL98">
        <v>2.38</v>
      </c>
      <c r="AM98">
        <v>2.52</v>
      </c>
      <c r="AN98">
        <v>2.89</v>
      </c>
      <c r="AO98">
        <v>3.19</v>
      </c>
    </row>
    <row r="99" spans="26:41">
      <c r="Z99">
        <v>10</v>
      </c>
      <c r="AA99">
        <v>1.05</v>
      </c>
      <c r="AB99">
        <v>1.1299999999999999</v>
      </c>
      <c r="AC99">
        <v>1.22</v>
      </c>
      <c r="AD99">
        <v>1.36</v>
      </c>
      <c r="AE99">
        <v>1.43</v>
      </c>
      <c r="AF99">
        <v>1.53</v>
      </c>
      <c r="AG99">
        <v>1.67</v>
      </c>
      <c r="AH99">
        <v>1.75</v>
      </c>
      <c r="AI99">
        <v>1.94</v>
      </c>
      <c r="AJ99">
        <v>2.0099999999999998</v>
      </c>
      <c r="AK99">
        <v>2.19</v>
      </c>
      <c r="AL99">
        <v>2.36</v>
      </c>
      <c r="AM99">
        <v>2.5</v>
      </c>
      <c r="AN99">
        <v>2.87</v>
      </c>
      <c r="AO99">
        <v>3.16</v>
      </c>
    </row>
    <row r="100" spans="26:41">
      <c r="Z100">
        <v>10.08</v>
      </c>
      <c r="AA100">
        <v>1.05</v>
      </c>
      <c r="AB100">
        <v>1.1299999999999999</v>
      </c>
      <c r="AC100">
        <v>1.21</v>
      </c>
      <c r="AD100">
        <v>1.35</v>
      </c>
      <c r="AE100">
        <v>1.42</v>
      </c>
      <c r="AF100">
        <v>1.52</v>
      </c>
      <c r="AG100">
        <v>1.66</v>
      </c>
      <c r="AH100">
        <v>1.74</v>
      </c>
      <c r="AI100">
        <v>1.92</v>
      </c>
      <c r="AJ100">
        <v>2</v>
      </c>
      <c r="AK100">
        <v>2.17</v>
      </c>
      <c r="AL100">
        <v>2.35</v>
      </c>
      <c r="AM100">
        <v>2.4900000000000002</v>
      </c>
      <c r="AN100">
        <v>2.84</v>
      </c>
      <c r="AO100">
        <v>3.14</v>
      </c>
    </row>
    <row r="101" spans="26:41">
      <c r="Z101">
        <v>10.17</v>
      </c>
      <c r="AA101">
        <v>1.04</v>
      </c>
      <c r="AB101">
        <v>1.1200000000000001</v>
      </c>
      <c r="AC101">
        <v>1.2</v>
      </c>
      <c r="AD101">
        <v>1.34</v>
      </c>
      <c r="AE101">
        <v>1.41</v>
      </c>
      <c r="AF101">
        <v>1.51</v>
      </c>
      <c r="AG101">
        <v>1.65</v>
      </c>
      <c r="AH101">
        <v>1.73</v>
      </c>
      <c r="AI101">
        <v>1.91</v>
      </c>
      <c r="AJ101">
        <v>1.98</v>
      </c>
      <c r="AK101">
        <v>2.16</v>
      </c>
      <c r="AL101">
        <v>2.33</v>
      </c>
      <c r="AM101">
        <v>2.4700000000000002</v>
      </c>
      <c r="AN101">
        <v>2.82</v>
      </c>
      <c r="AO101">
        <v>3.11</v>
      </c>
    </row>
    <row r="102" spans="26:41">
      <c r="Z102">
        <v>10.25</v>
      </c>
      <c r="AA102">
        <v>1.04</v>
      </c>
      <c r="AB102">
        <v>1.1100000000000001</v>
      </c>
      <c r="AC102">
        <v>1.19</v>
      </c>
      <c r="AD102">
        <v>1.33</v>
      </c>
      <c r="AE102">
        <v>1.4</v>
      </c>
      <c r="AF102">
        <v>1.5</v>
      </c>
      <c r="AG102">
        <v>1.64</v>
      </c>
      <c r="AH102">
        <v>1.72</v>
      </c>
      <c r="AI102">
        <v>1.9</v>
      </c>
      <c r="AJ102">
        <v>1.97</v>
      </c>
      <c r="AK102">
        <v>2.14</v>
      </c>
      <c r="AL102">
        <v>2.3199999999999998</v>
      </c>
      <c r="AM102">
        <v>2.4500000000000002</v>
      </c>
      <c r="AN102">
        <v>2.8</v>
      </c>
      <c r="AO102">
        <v>3.08</v>
      </c>
    </row>
    <row r="103" spans="26:41">
      <c r="Z103">
        <v>10.33</v>
      </c>
      <c r="AA103">
        <v>1.03</v>
      </c>
      <c r="AB103">
        <v>1.1100000000000001</v>
      </c>
      <c r="AC103">
        <v>1.19</v>
      </c>
      <c r="AD103">
        <v>1.32</v>
      </c>
      <c r="AE103">
        <v>1.39</v>
      </c>
      <c r="AF103">
        <v>1.49</v>
      </c>
      <c r="AG103">
        <v>1.63</v>
      </c>
      <c r="AH103">
        <v>1.7</v>
      </c>
      <c r="AI103">
        <v>1.88</v>
      </c>
      <c r="AJ103">
        <v>1.95</v>
      </c>
      <c r="AK103">
        <v>2.13</v>
      </c>
      <c r="AL103">
        <v>2.2999999999999998</v>
      </c>
      <c r="AM103">
        <v>2.44</v>
      </c>
      <c r="AN103">
        <v>2.78</v>
      </c>
      <c r="AO103">
        <v>3.05</v>
      </c>
    </row>
    <row r="104" spans="26:41">
      <c r="Z104">
        <v>10.42</v>
      </c>
      <c r="AA104">
        <v>1.03</v>
      </c>
      <c r="AB104">
        <v>1.1000000000000001</v>
      </c>
      <c r="AC104">
        <v>1.18</v>
      </c>
      <c r="AD104">
        <v>1.31</v>
      </c>
      <c r="AE104">
        <v>1.38</v>
      </c>
      <c r="AF104">
        <v>1.48</v>
      </c>
      <c r="AG104">
        <v>1.61</v>
      </c>
      <c r="AH104">
        <v>1.69</v>
      </c>
      <c r="AI104">
        <v>1.87</v>
      </c>
      <c r="AJ104">
        <v>1.94</v>
      </c>
      <c r="AK104">
        <v>2.11</v>
      </c>
      <c r="AL104">
        <v>2.29</v>
      </c>
      <c r="AM104">
        <v>2.42</v>
      </c>
      <c r="AN104">
        <v>2.76</v>
      </c>
      <c r="AO104">
        <v>3.03</v>
      </c>
    </row>
    <row r="105" spans="26:41">
      <c r="Z105">
        <v>10.5</v>
      </c>
      <c r="AA105">
        <v>1.02</v>
      </c>
      <c r="AB105">
        <v>1.0900000000000001</v>
      </c>
      <c r="AC105">
        <v>1.17</v>
      </c>
      <c r="AD105">
        <v>1.3</v>
      </c>
      <c r="AE105">
        <v>1.37</v>
      </c>
      <c r="AF105">
        <v>1.47</v>
      </c>
      <c r="AG105">
        <v>1.6</v>
      </c>
      <c r="AH105">
        <v>1.68</v>
      </c>
      <c r="AI105">
        <v>1.85</v>
      </c>
      <c r="AJ105">
        <v>1.92</v>
      </c>
      <c r="AK105">
        <v>2.09</v>
      </c>
      <c r="AL105">
        <v>2.27</v>
      </c>
      <c r="AM105">
        <v>2.4</v>
      </c>
      <c r="AN105">
        <v>2.73</v>
      </c>
      <c r="AO105">
        <v>3</v>
      </c>
    </row>
    <row r="106" spans="26:41">
      <c r="Z106">
        <v>10.58</v>
      </c>
      <c r="AA106">
        <v>1.01</v>
      </c>
      <c r="AB106">
        <v>1.08</v>
      </c>
      <c r="AC106">
        <v>1.1599999999999999</v>
      </c>
      <c r="AD106">
        <v>1.29</v>
      </c>
      <c r="AE106">
        <v>1.36</v>
      </c>
      <c r="AF106">
        <v>1.45</v>
      </c>
      <c r="AG106">
        <v>1.59</v>
      </c>
      <c r="AH106">
        <v>1.66</v>
      </c>
      <c r="AI106">
        <v>1.83</v>
      </c>
      <c r="AJ106">
        <v>1.9</v>
      </c>
      <c r="AK106">
        <v>2.08</v>
      </c>
      <c r="AL106">
        <v>2.2599999999999998</v>
      </c>
      <c r="AM106">
        <v>2.39</v>
      </c>
      <c r="AN106">
        <v>2.71</v>
      </c>
      <c r="AO106">
        <v>2.97</v>
      </c>
    </row>
    <row r="107" spans="26:41">
      <c r="Z107">
        <v>10.67</v>
      </c>
      <c r="AA107">
        <v>1.01</v>
      </c>
      <c r="AB107">
        <v>1.08</v>
      </c>
      <c r="AC107">
        <v>1.1499999999999999</v>
      </c>
      <c r="AD107">
        <v>1.28</v>
      </c>
      <c r="AE107">
        <v>1.35</v>
      </c>
      <c r="AF107">
        <v>1.44</v>
      </c>
      <c r="AG107">
        <v>1.58</v>
      </c>
      <c r="AH107">
        <v>1.65</v>
      </c>
      <c r="AI107">
        <v>1.82</v>
      </c>
      <c r="AJ107">
        <v>1.89</v>
      </c>
      <c r="AK107">
        <v>2.06</v>
      </c>
      <c r="AL107">
        <v>2.2400000000000002</v>
      </c>
      <c r="AM107">
        <v>2.37</v>
      </c>
      <c r="AN107">
        <v>2.69</v>
      </c>
      <c r="AO107">
        <v>2.94</v>
      </c>
    </row>
    <row r="108" spans="26:41">
      <c r="Z108">
        <v>10.75</v>
      </c>
      <c r="AA108">
        <v>1</v>
      </c>
      <c r="AB108">
        <v>1.07</v>
      </c>
      <c r="AC108">
        <v>1.1399999999999999</v>
      </c>
      <c r="AD108">
        <v>1.27</v>
      </c>
      <c r="AE108">
        <v>1.34</v>
      </c>
      <c r="AF108">
        <v>1.43</v>
      </c>
      <c r="AG108">
        <v>1.57</v>
      </c>
      <c r="AH108">
        <v>1.64</v>
      </c>
      <c r="AI108">
        <v>1.8</v>
      </c>
      <c r="AJ108">
        <v>1.87</v>
      </c>
      <c r="AK108">
        <v>2.0499999999999998</v>
      </c>
      <c r="AL108">
        <v>2.23</v>
      </c>
      <c r="AM108">
        <v>2.35</v>
      </c>
      <c r="AN108">
        <v>2.66</v>
      </c>
      <c r="AO108">
        <v>2.91</v>
      </c>
    </row>
    <row r="109" spans="26:41">
      <c r="Z109">
        <v>10.83</v>
      </c>
      <c r="AA109">
        <v>1</v>
      </c>
      <c r="AB109">
        <v>1.06</v>
      </c>
      <c r="AC109">
        <v>1.1299999999999999</v>
      </c>
      <c r="AD109">
        <v>1.25</v>
      </c>
      <c r="AE109">
        <v>1.33</v>
      </c>
      <c r="AF109">
        <v>1.42</v>
      </c>
      <c r="AG109">
        <v>1.56</v>
      </c>
      <c r="AH109">
        <v>1.63</v>
      </c>
      <c r="AI109">
        <v>1.79</v>
      </c>
      <c r="AJ109">
        <v>1.86</v>
      </c>
      <c r="AK109">
        <v>2.0299999999999998</v>
      </c>
      <c r="AL109">
        <v>2.21</v>
      </c>
      <c r="AM109">
        <v>2.33</v>
      </c>
      <c r="AN109">
        <v>2.64</v>
      </c>
      <c r="AO109">
        <v>2.88</v>
      </c>
    </row>
    <row r="110" spans="26:41">
      <c r="Z110">
        <v>10.92</v>
      </c>
      <c r="AA110">
        <v>1</v>
      </c>
      <c r="AB110">
        <v>1.06</v>
      </c>
      <c r="AC110">
        <v>1.1299999999999999</v>
      </c>
      <c r="AD110">
        <v>1.24</v>
      </c>
      <c r="AE110">
        <v>1.32</v>
      </c>
      <c r="AF110">
        <v>1.41</v>
      </c>
      <c r="AG110">
        <v>1.55</v>
      </c>
      <c r="AH110">
        <v>1.61</v>
      </c>
      <c r="AI110">
        <v>1.77</v>
      </c>
      <c r="AJ110">
        <v>1.84</v>
      </c>
      <c r="AK110">
        <v>2.0099999999999998</v>
      </c>
      <c r="AL110">
        <v>2.2000000000000002</v>
      </c>
      <c r="AM110">
        <v>2.31</v>
      </c>
      <c r="AN110">
        <v>2.62</v>
      </c>
      <c r="AO110">
        <v>2.85</v>
      </c>
    </row>
    <row r="111" spans="26:41">
      <c r="Z111">
        <v>11</v>
      </c>
      <c r="AA111">
        <v>1</v>
      </c>
      <c r="AB111">
        <v>1.05</v>
      </c>
      <c r="AC111">
        <v>1.1200000000000001</v>
      </c>
      <c r="AD111">
        <v>1.23</v>
      </c>
      <c r="AE111">
        <v>1.31</v>
      </c>
      <c r="AF111">
        <v>1.4</v>
      </c>
      <c r="AG111">
        <v>1.54</v>
      </c>
      <c r="AH111">
        <v>1.6</v>
      </c>
      <c r="AI111">
        <v>1.75</v>
      </c>
      <c r="AJ111">
        <v>1.82</v>
      </c>
      <c r="AK111">
        <v>2</v>
      </c>
      <c r="AL111">
        <v>2.1800000000000002</v>
      </c>
      <c r="AM111">
        <v>2.2999999999999998</v>
      </c>
      <c r="AN111">
        <v>2.59</v>
      </c>
      <c r="AO111">
        <v>2.82</v>
      </c>
    </row>
    <row r="112" spans="26:41">
      <c r="Z112">
        <v>11.08</v>
      </c>
      <c r="AA112">
        <v>1</v>
      </c>
      <c r="AB112">
        <v>1.04</v>
      </c>
      <c r="AC112">
        <v>1.1100000000000001</v>
      </c>
      <c r="AD112">
        <v>1.22</v>
      </c>
      <c r="AE112">
        <v>1.29</v>
      </c>
      <c r="AF112">
        <v>1.39</v>
      </c>
      <c r="AG112">
        <v>1.52</v>
      </c>
      <c r="AH112">
        <v>1.59</v>
      </c>
      <c r="AI112">
        <v>1.74</v>
      </c>
      <c r="AJ112">
        <v>1.81</v>
      </c>
      <c r="AK112">
        <v>1.98</v>
      </c>
      <c r="AL112">
        <v>2.16</v>
      </c>
      <c r="AM112">
        <v>2.2799999999999998</v>
      </c>
      <c r="AN112">
        <v>2.57</v>
      </c>
      <c r="AO112">
        <v>2.79</v>
      </c>
    </row>
    <row r="113" spans="26:41">
      <c r="Z113">
        <v>11.17</v>
      </c>
      <c r="AA113">
        <v>1</v>
      </c>
      <c r="AB113">
        <v>1.03</v>
      </c>
      <c r="AC113">
        <v>1.1000000000000001</v>
      </c>
      <c r="AD113">
        <v>1.21</v>
      </c>
      <c r="AE113">
        <v>1.28</v>
      </c>
      <c r="AF113">
        <v>1.38</v>
      </c>
      <c r="AG113">
        <v>1.51</v>
      </c>
      <c r="AH113">
        <v>1.57</v>
      </c>
      <c r="AI113">
        <v>1.72</v>
      </c>
      <c r="AJ113">
        <v>1.79</v>
      </c>
      <c r="AK113">
        <v>1.96</v>
      </c>
      <c r="AL113">
        <v>2.15</v>
      </c>
      <c r="AM113">
        <v>2.2599999999999998</v>
      </c>
      <c r="AN113">
        <v>2.54</v>
      </c>
      <c r="AO113">
        <v>2.76</v>
      </c>
    </row>
    <row r="114" spans="26:41">
      <c r="Z114">
        <v>11.25</v>
      </c>
      <c r="AA114">
        <v>1</v>
      </c>
      <c r="AB114">
        <v>1.03</v>
      </c>
      <c r="AC114">
        <v>1.0900000000000001</v>
      </c>
      <c r="AD114">
        <v>1.19</v>
      </c>
      <c r="AE114">
        <v>1.27</v>
      </c>
      <c r="AF114">
        <v>1.36</v>
      </c>
      <c r="AG114">
        <v>1.5</v>
      </c>
      <c r="AH114">
        <v>1.56</v>
      </c>
      <c r="AI114">
        <v>1.7</v>
      </c>
      <c r="AJ114">
        <v>1.77</v>
      </c>
      <c r="AK114">
        <v>1.94</v>
      </c>
      <c r="AL114">
        <v>2.13</v>
      </c>
      <c r="AM114">
        <v>2.2400000000000002</v>
      </c>
      <c r="AN114">
        <v>2.52</v>
      </c>
      <c r="AO114">
        <v>2.73</v>
      </c>
    </row>
    <row r="115" spans="26:41">
      <c r="Z115">
        <v>11.33</v>
      </c>
      <c r="AA115">
        <v>1</v>
      </c>
      <c r="AB115">
        <v>1.02</v>
      </c>
      <c r="AC115">
        <v>1.08</v>
      </c>
      <c r="AD115">
        <v>1.18</v>
      </c>
      <c r="AE115">
        <v>1.26</v>
      </c>
      <c r="AF115">
        <v>1.35</v>
      </c>
      <c r="AG115">
        <v>1.49</v>
      </c>
      <c r="AH115">
        <v>1.54</v>
      </c>
      <c r="AI115">
        <v>1.69</v>
      </c>
      <c r="AJ115">
        <v>1.75</v>
      </c>
      <c r="AK115">
        <v>1.93</v>
      </c>
      <c r="AL115">
        <v>2.11</v>
      </c>
      <c r="AM115">
        <v>2.2200000000000002</v>
      </c>
      <c r="AN115">
        <v>2.4900000000000002</v>
      </c>
      <c r="AO115">
        <v>2.7</v>
      </c>
    </row>
    <row r="116" spans="26:41">
      <c r="Z116">
        <v>11.42</v>
      </c>
      <c r="AA116">
        <v>1</v>
      </c>
      <c r="AB116">
        <v>1.01</v>
      </c>
      <c r="AC116">
        <v>1.07</v>
      </c>
      <c r="AD116">
        <v>1.17</v>
      </c>
      <c r="AE116">
        <v>1.25</v>
      </c>
      <c r="AF116">
        <v>1.34</v>
      </c>
      <c r="AG116">
        <v>1.48</v>
      </c>
      <c r="AH116">
        <v>1.53</v>
      </c>
      <c r="AI116">
        <v>1.67</v>
      </c>
      <c r="AJ116">
        <v>1.74</v>
      </c>
      <c r="AK116">
        <v>1.91</v>
      </c>
      <c r="AL116">
        <v>2.1</v>
      </c>
      <c r="AM116">
        <v>2.2000000000000002</v>
      </c>
      <c r="AN116">
        <v>2.4700000000000002</v>
      </c>
      <c r="AO116">
        <v>2.67</v>
      </c>
    </row>
    <row r="117" spans="26:41">
      <c r="Z117">
        <v>11.5</v>
      </c>
      <c r="AA117">
        <v>1</v>
      </c>
      <c r="AB117">
        <v>1</v>
      </c>
      <c r="AC117">
        <v>1.06</v>
      </c>
      <c r="AD117">
        <v>1.1599999999999999</v>
      </c>
      <c r="AE117">
        <v>1.23</v>
      </c>
      <c r="AF117">
        <v>1.33</v>
      </c>
      <c r="AG117">
        <v>1.46</v>
      </c>
      <c r="AH117">
        <v>1.52</v>
      </c>
      <c r="AI117">
        <v>1.65</v>
      </c>
      <c r="AJ117">
        <v>1.72</v>
      </c>
      <c r="AK117">
        <v>1.89</v>
      </c>
      <c r="AL117">
        <v>2.08</v>
      </c>
      <c r="AM117">
        <v>2.1800000000000002</v>
      </c>
      <c r="AN117">
        <v>2.44</v>
      </c>
      <c r="AO117">
        <v>2.64</v>
      </c>
    </row>
    <row r="118" spans="26:41">
      <c r="Z118">
        <v>11.58</v>
      </c>
      <c r="AA118">
        <v>1</v>
      </c>
      <c r="AB118">
        <v>1</v>
      </c>
      <c r="AC118">
        <v>1.05</v>
      </c>
      <c r="AD118">
        <v>1.1399999999999999</v>
      </c>
      <c r="AE118">
        <v>1.22</v>
      </c>
      <c r="AF118">
        <v>1.32</v>
      </c>
      <c r="AG118">
        <v>1.45</v>
      </c>
      <c r="AH118">
        <v>1.5</v>
      </c>
      <c r="AI118">
        <v>1.63</v>
      </c>
      <c r="AJ118">
        <v>1.7</v>
      </c>
      <c r="AK118">
        <v>1.87</v>
      </c>
      <c r="AL118">
        <v>2.06</v>
      </c>
      <c r="AM118">
        <v>2.16</v>
      </c>
      <c r="AN118">
        <v>2.41</v>
      </c>
      <c r="AO118">
        <v>2.6</v>
      </c>
    </row>
    <row r="119" spans="26:41">
      <c r="Z119">
        <v>11.67</v>
      </c>
      <c r="AA119">
        <v>1</v>
      </c>
      <c r="AB119">
        <v>1</v>
      </c>
      <c r="AC119">
        <v>1.04</v>
      </c>
      <c r="AD119">
        <v>1.1299999999999999</v>
      </c>
      <c r="AE119">
        <v>1.21</v>
      </c>
      <c r="AF119">
        <v>1.3</v>
      </c>
      <c r="AG119">
        <v>1.44</v>
      </c>
      <c r="AH119">
        <v>1.49</v>
      </c>
      <c r="AI119">
        <v>1.62</v>
      </c>
      <c r="AJ119">
        <v>1.68</v>
      </c>
      <c r="AK119">
        <v>1.86</v>
      </c>
      <c r="AL119">
        <v>2.04</v>
      </c>
      <c r="AM119">
        <v>2.14</v>
      </c>
      <c r="AN119">
        <v>2.39</v>
      </c>
      <c r="AO119">
        <v>2.57</v>
      </c>
    </row>
    <row r="120" spans="26:41">
      <c r="Z120">
        <v>11.75</v>
      </c>
      <c r="AA120">
        <v>1</v>
      </c>
      <c r="AB120">
        <v>1</v>
      </c>
      <c r="AC120">
        <v>1.03</v>
      </c>
      <c r="AD120">
        <v>1.1200000000000001</v>
      </c>
      <c r="AE120">
        <v>1.2</v>
      </c>
      <c r="AF120">
        <v>1.29</v>
      </c>
      <c r="AG120">
        <v>1.43</v>
      </c>
      <c r="AH120">
        <v>1.47</v>
      </c>
      <c r="AI120">
        <v>1.6</v>
      </c>
      <c r="AJ120">
        <v>1.66</v>
      </c>
      <c r="AK120">
        <v>1.84</v>
      </c>
      <c r="AL120">
        <v>2.02</v>
      </c>
      <c r="AM120">
        <v>2.12</v>
      </c>
      <c r="AN120">
        <v>2.36</v>
      </c>
      <c r="AO120">
        <v>2.54</v>
      </c>
    </row>
    <row r="121" spans="26:41">
      <c r="Z121">
        <v>11.83</v>
      </c>
      <c r="AA121">
        <v>1</v>
      </c>
      <c r="AB121">
        <v>1</v>
      </c>
      <c r="AC121">
        <v>1.02</v>
      </c>
      <c r="AD121">
        <v>1.1000000000000001</v>
      </c>
      <c r="AE121">
        <v>1.19</v>
      </c>
      <c r="AF121">
        <v>1.28</v>
      </c>
      <c r="AG121">
        <v>1.41</v>
      </c>
      <c r="AH121">
        <v>1.46</v>
      </c>
      <c r="AI121">
        <v>1.58</v>
      </c>
      <c r="AJ121">
        <v>1.64</v>
      </c>
      <c r="AK121">
        <v>1.82</v>
      </c>
      <c r="AL121">
        <v>2.0099999999999998</v>
      </c>
      <c r="AM121">
        <v>2.1</v>
      </c>
      <c r="AN121">
        <v>2.33</v>
      </c>
      <c r="AO121">
        <v>2.5</v>
      </c>
    </row>
    <row r="122" spans="26:41">
      <c r="Z122">
        <v>11.92</v>
      </c>
      <c r="AA122">
        <v>1</v>
      </c>
      <c r="AB122">
        <v>1</v>
      </c>
      <c r="AC122">
        <v>1.01</v>
      </c>
      <c r="AD122">
        <v>1.0900000000000001</v>
      </c>
      <c r="AE122">
        <v>1.17</v>
      </c>
      <c r="AF122">
        <v>1.27</v>
      </c>
      <c r="AG122">
        <v>1.4</v>
      </c>
      <c r="AH122">
        <v>1.44</v>
      </c>
      <c r="AI122">
        <v>1.56</v>
      </c>
      <c r="AJ122">
        <v>1.63</v>
      </c>
      <c r="AK122">
        <v>1.8</v>
      </c>
      <c r="AL122">
        <v>1.99</v>
      </c>
      <c r="AM122">
        <v>2.08</v>
      </c>
      <c r="AN122">
        <v>2.31</v>
      </c>
      <c r="AO122">
        <v>2.4700000000000002</v>
      </c>
    </row>
    <row r="123" spans="26:41">
      <c r="Z123">
        <v>12</v>
      </c>
      <c r="AA123">
        <v>1</v>
      </c>
      <c r="AB123">
        <v>1</v>
      </c>
      <c r="AC123">
        <v>1</v>
      </c>
      <c r="AD123">
        <v>1.08</v>
      </c>
      <c r="AE123">
        <v>1.1599999999999999</v>
      </c>
      <c r="AF123">
        <v>1.25</v>
      </c>
      <c r="AG123">
        <v>1.39</v>
      </c>
      <c r="AH123">
        <v>1.43</v>
      </c>
      <c r="AI123">
        <v>1.54</v>
      </c>
      <c r="AJ123">
        <v>1.61</v>
      </c>
      <c r="AK123">
        <v>1.78</v>
      </c>
      <c r="AL123">
        <v>1.97</v>
      </c>
      <c r="AM123">
        <v>2.06</v>
      </c>
      <c r="AN123">
        <v>2.2799999999999998</v>
      </c>
      <c r="AO123">
        <v>2.4300000000000002</v>
      </c>
    </row>
  </sheetData>
  <mergeCells count="1">
    <mergeCell ref="B1:P1"/>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4"/>
  <dimension ref="A1:AR123"/>
  <sheetViews>
    <sheetView topLeftCell="A2" workbookViewId="0">
      <selection activeCell="S3" sqref="S3"/>
    </sheetView>
  </sheetViews>
  <sheetFormatPr baseColWidth="10" defaultColWidth="11" defaultRowHeight="16"/>
  <cols>
    <col min="2" max="22" width="5.1640625" customWidth="1"/>
  </cols>
  <sheetData>
    <row r="1" spans="1:44" ht="17" thickBot="1">
      <c r="A1" s="23" t="s">
        <v>93</v>
      </c>
      <c r="B1" s="330" t="s">
        <v>9</v>
      </c>
      <c r="C1" s="331"/>
      <c r="D1" s="331"/>
      <c r="E1" s="331"/>
      <c r="F1" s="331"/>
      <c r="G1" s="331"/>
      <c r="H1" s="331"/>
      <c r="I1" s="331"/>
      <c r="J1" s="331"/>
      <c r="K1" s="331"/>
      <c r="L1" s="331"/>
      <c r="M1" s="331"/>
      <c r="N1" s="331"/>
      <c r="O1" s="331"/>
      <c r="P1" s="331"/>
      <c r="Q1" s="331"/>
      <c r="R1" s="331"/>
      <c r="S1" s="332"/>
    </row>
    <row r="2" spans="1:44"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4">
        <v>83</v>
      </c>
      <c r="T2" t="s">
        <v>20</v>
      </c>
      <c r="U2" t="s">
        <v>20</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83</v>
      </c>
    </row>
    <row r="3" spans="1:44">
      <c r="A3" s="6" t="s">
        <v>21</v>
      </c>
      <c r="B3" s="7">
        <v>2.2000000000000002</v>
      </c>
      <c r="C3" s="8">
        <v>2.2999999999999998</v>
      </c>
      <c r="D3" s="7">
        <v>2.6</v>
      </c>
      <c r="E3" s="8">
        <v>2.7</v>
      </c>
      <c r="F3" s="7">
        <v>2.8</v>
      </c>
      <c r="G3" s="8">
        <v>3</v>
      </c>
      <c r="H3" s="7">
        <v>3.1</v>
      </c>
      <c r="I3" s="8">
        <v>3.4</v>
      </c>
      <c r="J3" s="7">
        <v>3.5</v>
      </c>
      <c r="K3" s="8">
        <v>3.6</v>
      </c>
      <c r="L3" s="7">
        <v>3.8</v>
      </c>
      <c r="M3" s="8">
        <v>3.9</v>
      </c>
      <c r="N3" s="7">
        <v>4</v>
      </c>
      <c r="O3" s="8">
        <v>4.0999999999999996</v>
      </c>
      <c r="P3" s="7">
        <v>4.2</v>
      </c>
      <c r="Q3" s="8">
        <v>4.3</v>
      </c>
      <c r="R3" s="7">
        <v>4.4000000000000004</v>
      </c>
      <c r="S3" s="14">
        <v>4.5</v>
      </c>
      <c r="T3" t="s">
        <v>20</v>
      </c>
      <c r="U3" t="s">
        <v>20</v>
      </c>
      <c r="V3" t="s">
        <v>20</v>
      </c>
      <c r="Z3">
        <v>2</v>
      </c>
      <c r="AA3">
        <v>2.73</v>
      </c>
      <c r="AB3">
        <v>2.82</v>
      </c>
      <c r="AC3">
        <v>3.1</v>
      </c>
      <c r="AD3">
        <v>3.25</v>
      </c>
      <c r="AE3">
        <v>3.4</v>
      </c>
      <c r="AF3">
        <v>3.52</v>
      </c>
      <c r="AG3">
        <v>3.62</v>
      </c>
      <c r="AH3">
        <v>3.8</v>
      </c>
      <c r="AI3">
        <v>3.92</v>
      </c>
      <c r="AJ3">
        <v>4.01</v>
      </c>
      <c r="AK3">
        <v>4.12</v>
      </c>
      <c r="AL3">
        <v>4.1900000000000004</v>
      </c>
      <c r="AM3">
        <v>4.24</v>
      </c>
      <c r="AN3">
        <v>4.33</v>
      </c>
      <c r="AO3">
        <v>4.43</v>
      </c>
      <c r="AP3">
        <v>4.51</v>
      </c>
      <c r="AQ3">
        <v>4.6100000000000003</v>
      </c>
      <c r="AR3">
        <v>4.68</v>
      </c>
    </row>
    <row r="4" spans="1:44">
      <c r="A4" s="6" t="s">
        <v>22</v>
      </c>
      <c r="B4" s="7">
        <v>2.2999999999999998</v>
      </c>
      <c r="C4" s="8">
        <v>2.4</v>
      </c>
      <c r="D4" s="7">
        <v>2.7</v>
      </c>
      <c r="E4" s="8">
        <v>2.8</v>
      </c>
      <c r="F4" s="7">
        <v>3</v>
      </c>
      <c r="G4" s="8">
        <v>3.1</v>
      </c>
      <c r="H4" s="7">
        <v>3.2</v>
      </c>
      <c r="I4" s="8">
        <v>3.5</v>
      </c>
      <c r="J4" s="7">
        <v>3.6</v>
      </c>
      <c r="K4" s="8">
        <v>3.7</v>
      </c>
      <c r="L4" s="7">
        <v>3.9</v>
      </c>
      <c r="M4" s="8">
        <v>4</v>
      </c>
      <c r="N4" s="7">
        <v>4</v>
      </c>
      <c r="O4" s="8">
        <v>4.0999999999999996</v>
      </c>
      <c r="P4" s="7">
        <v>4.3</v>
      </c>
      <c r="Q4" s="8">
        <v>4.3</v>
      </c>
      <c r="R4" s="7">
        <v>4.5</v>
      </c>
      <c r="S4" s="14">
        <v>4.5</v>
      </c>
      <c r="T4" t="s">
        <v>20</v>
      </c>
      <c r="U4" t="s">
        <v>20</v>
      </c>
      <c r="V4" t="s">
        <v>20</v>
      </c>
      <c r="Z4">
        <v>2.08</v>
      </c>
      <c r="AA4">
        <v>2.76</v>
      </c>
      <c r="AB4">
        <v>2.85</v>
      </c>
      <c r="AC4">
        <v>3.13</v>
      </c>
      <c r="AD4">
        <v>3.27</v>
      </c>
      <c r="AE4">
        <v>3.42</v>
      </c>
      <c r="AF4">
        <v>3.55</v>
      </c>
      <c r="AG4">
        <v>3.65</v>
      </c>
      <c r="AH4">
        <v>3.82</v>
      </c>
      <c r="AI4">
        <v>3.93</v>
      </c>
      <c r="AJ4">
        <v>4.0199999999999996</v>
      </c>
      <c r="AK4">
        <v>4.1399999999999997</v>
      </c>
      <c r="AL4">
        <v>4.21</v>
      </c>
      <c r="AM4">
        <v>4.26</v>
      </c>
      <c r="AN4">
        <v>4.3499999999999996</v>
      </c>
      <c r="AO4">
        <v>4.4400000000000004</v>
      </c>
      <c r="AP4">
        <v>4.5199999999999996</v>
      </c>
      <c r="AQ4">
        <v>4.62</v>
      </c>
      <c r="AR4">
        <v>4.68</v>
      </c>
    </row>
    <row r="5" spans="1:44">
      <c r="A5" s="6" t="s">
        <v>23</v>
      </c>
      <c r="B5" s="7">
        <v>2.4</v>
      </c>
      <c r="C5" s="8">
        <v>2.5</v>
      </c>
      <c r="D5" s="7">
        <v>2.8</v>
      </c>
      <c r="E5" s="8">
        <v>2.9</v>
      </c>
      <c r="F5" s="7">
        <v>3.1</v>
      </c>
      <c r="G5" s="8">
        <v>3.2</v>
      </c>
      <c r="H5" s="7">
        <v>3.3</v>
      </c>
      <c r="I5" s="8">
        <v>3.5</v>
      </c>
      <c r="J5" s="7">
        <v>3.7</v>
      </c>
      <c r="K5" s="8">
        <v>3.8</v>
      </c>
      <c r="L5" s="7">
        <v>3.9</v>
      </c>
      <c r="M5" s="8">
        <v>4</v>
      </c>
      <c r="N5" s="7">
        <v>4.0999999999999996</v>
      </c>
      <c r="O5" s="8">
        <v>4.2</v>
      </c>
      <c r="P5" s="7">
        <v>4.3</v>
      </c>
      <c r="Q5" s="8">
        <v>4.4000000000000004</v>
      </c>
      <c r="R5" s="7">
        <v>4.5</v>
      </c>
      <c r="S5" s="14">
        <v>4.5999999999999996</v>
      </c>
      <c r="T5" t="s">
        <v>20</v>
      </c>
      <c r="U5" t="s">
        <v>20</v>
      </c>
      <c r="V5" t="s">
        <v>20</v>
      </c>
      <c r="Z5">
        <v>2.17</v>
      </c>
      <c r="AA5">
        <v>2.78</v>
      </c>
      <c r="AB5">
        <v>2.87</v>
      </c>
      <c r="AC5">
        <v>3.15</v>
      </c>
      <c r="AD5">
        <v>3.3</v>
      </c>
      <c r="AE5">
        <v>3.45</v>
      </c>
      <c r="AF5">
        <v>3.57</v>
      </c>
      <c r="AG5">
        <v>3.67</v>
      </c>
      <c r="AH5">
        <v>3.83</v>
      </c>
      <c r="AI5">
        <v>3.95</v>
      </c>
      <c r="AJ5">
        <v>4.04</v>
      </c>
      <c r="AK5">
        <v>4.1500000000000004</v>
      </c>
      <c r="AL5">
        <v>4.22</v>
      </c>
      <c r="AM5">
        <v>4.2699999999999996</v>
      </c>
      <c r="AN5">
        <v>4.3600000000000003</v>
      </c>
      <c r="AO5">
        <v>4.45</v>
      </c>
      <c r="AP5">
        <v>4.53</v>
      </c>
      <c r="AQ5">
        <v>4.63</v>
      </c>
      <c r="AR5">
        <v>4.6900000000000004</v>
      </c>
    </row>
    <row r="6" spans="1:44" ht="17" thickBot="1">
      <c r="A6" s="10" t="s">
        <v>24</v>
      </c>
      <c r="B6" s="11">
        <v>2.5</v>
      </c>
      <c r="C6" s="12">
        <v>2.6</v>
      </c>
      <c r="D6" s="11">
        <v>2.9</v>
      </c>
      <c r="E6" s="12">
        <v>3</v>
      </c>
      <c r="F6" s="11">
        <v>3.2</v>
      </c>
      <c r="G6" s="12">
        <v>3.3</v>
      </c>
      <c r="H6" s="11">
        <v>3.4</v>
      </c>
      <c r="I6" s="12">
        <v>3.6</v>
      </c>
      <c r="J6" s="11">
        <v>3.8</v>
      </c>
      <c r="K6" s="12">
        <v>3.9</v>
      </c>
      <c r="L6" s="11">
        <v>4</v>
      </c>
      <c r="M6" s="12">
        <v>4.0999999999999996</v>
      </c>
      <c r="N6" s="11">
        <v>4.0999999999999996</v>
      </c>
      <c r="O6" s="12">
        <v>4.2</v>
      </c>
      <c r="P6" s="11">
        <v>4.3</v>
      </c>
      <c r="Q6" s="12">
        <v>4.4000000000000004</v>
      </c>
      <c r="R6" s="11">
        <v>4.5</v>
      </c>
      <c r="S6" s="15">
        <v>4.5999999999999996</v>
      </c>
      <c r="T6" t="s">
        <v>20</v>
      </c>
      <c r="U6" t="s">
        <v>20</v>
      </c>
      <c r="V6" t="s">
        <v>20</v>
      </c>
      <c r="Z6">
        <v>2.25</v>
      </c>
      <c r="AA6">
        <v>2.8</v>
      </c>
      <c r="AB6">
        <v>2.89</v>
      </c>
      <c r="AC6">
        <v>3.18</v>
      </c>
      <c r="AD6">
        <v>3.32</v>
      </c>
      <c r="AE6">
        <v>3.47</v>
      </c>
      <c r="AF6">
        <v>3.6</v>
      </c>
      <c r="AG6">
        <v>3.69</v>
      </c>
      <c r="AH6">
        <v>3.85</v>
      </c>
      <c r="AI6">
        <v>3.97</v>
      </c>
      <c r="AJ6">
        <v>4.0599999999999996</v>
      </c>
      <c r="AK6">
        <v>4.16</v>
      </c>
      <c r="AL6">
        <v>4.2300000000000004</v>
      </c>
      <c r="AM6">
        <v>4.29</v>
      </c>
      <c r="AN6">
        <v>4.37</v>
      </c>
      <c r="AO6">
        <v>4.46</v>
      </c>
      <c r="AP6">
        <v>4.54</v>
      </c>
      <c r="AQ6">
        <v>4.6399999999999997</v>
      </c>
      <c r="AR6">
        <v>4.7</v>
      </c>
    </row>
    <row r="7" spans="1:44">
      <c r="A7" s="6" t="s">
        <v>25</v>
      </c>
      <c r="B7" s="7">
        <v>2.6</v>
      </c>
      <c r="C7" s="8">
        <v>2.7</v>
      </c>
      <c r="D7" s="7">
        <v>3</v>
      </c>
      <c r="E7" s="8">
        <v>3.1</v>
      </c>
      <c r="F7" s="7">
        <v>3.3</v>
      </c>
      <c r="G7" s="8">
        <v>3.4</v>
      </c>
      <c r="H7" s="7">
        <v>3.5</v>
      </c>
      <c r="I7" s="8">
        <v>3.7</v>
      </c>
      <c r="J7" s="7">
        <v>3.8</v>
      </c>
      <c r="K7" s="8">
        <v>3.9</v>
      </c>
      <c r="L7" s="7">
        <v>4</v>
      </c>
      <c r="M7" s="8">
        <v>4.0999999999999996</v>
      </c>
      <c r="N7" s="7">
        <v>4.2</v>
      </c>
      <c r="O7" s="8">
        <v>4.3</v>
      </c>
      <c r="P7" s="7">
        <v>4.4000000000000004</v>
      </c>
      <c r="Q7" s="8">
        <v>4.5</v>
      </c>
      <c r="R7" s="7">
        <v>4.5999999999999996</v>
      </c>
      <c r="S7" s="14">
        <v>4.5999999999999996</v>
      </c>
      <c r="T7" t="s">
        <v>20</v>
      </c>
      <c r="U7" t="s">
        <v>20</v>
      </c>
      <c r="V7" t="s">
        <v>20</v>
      </c>
      <c r="Z7">
        <v>2.33</v>
      </c>
      <c r="AA7">
        <v>2.83</v>
      </c>
      <c r="AB7">
        <v>2.91</v>
      </c>
      <c r="AC7">
        <v>3.2</v>
      </c>
      <c r="AD7">
        <v>3.35</v>
      </c>
      <c r="AE7">
        <v>3.5</v>
      </c>
      <c r="AF7">
        <v>3.62</v>
      </c>
      <c r="AG7">
        <v>3.72</v>
      </c>
      <c r="AH7">
        <v>3.87</v>
      </c>
      <c r="AI7">
        <v>3.99</v>
      </c>
      <c r="AJ7">
        <v>4.07</v>
      </c>
      <c r="AK7">
        <v>4.18</v>
      </c>
      <c r="AL7">
        <v>4.25</v>
      </c>
      <c r="AM7">
        <v>4.3</v>
      </c>
      <c r="AN7">
        <v>4.38</v>
      </c>
      <c r="AO7">
        <v>4.47</v>
      </c>
      <c r="AP7">
        <v>4.55</v>
      </c>
      <c r="AQ7">
        <v>4.6500000000000004</v>
      </c>
      <c r="AR7">
        <v>4.71</v>
      </c>
    </row>
    <row r="8" spans="1:44">
      <c r="A8" s="6" t="s">
        <v>22</v>
      </c>
      <c r="B8" s="7">
        <v>2.7</v>
      </c>
      <c r="C8" s="8">
        <v>2.8</v>
      </c>
      <c r="D8" s="7">
        <v>3.1</v>
      </c>
      <c r="E8" s="8">
        <v>3.2</v>
      </c>
      <c r="F8" s="7">
        <v>3.4</v>
      </c>
      <c r="G8" s="8">
        <v>3.5</v>
      </c>
      <c r="H8" s="7">
        <v>3.6</v>
      </c>
      <c r="I8" s="8">
        <v>3.8</v>
      </c>
      <c r="J8" s="7">
        <v>3.9</v>
      </c>
      <c r="K8" s="8">
        <v>4</v>
      </c>
      <c r="L8" s="7">
        <v>4.0999999999999996</v>
      </c>
      <c r="M8" s="8">
        <v>4.2</v>
      </c>
      <c r="N8" s="7">
        <v>4.2</v>
      </c>
      <c r="O8" s="8">
        <v>4.3</v>
      </c>
      <c r="P8" s="7">
        <v>4.4000000000000004</v>
      </c>
      <c r="Q8" s="8">
        <v>4.5</v>
      </c>
      <c r="R8" s="7">
        <v>4.5999999999999996</v>
      </c>
      <c r="S8" s="14">
        <v>4.7</v>
      </c>
      <c r="T8" t="s">
        <v>20</v>
      </c>
      <c r="U8" t="s">
        <v>20</v>
      </c>
      <c r="V8" t="s">
        <v>20</v>
      </c>
      <c r="Z8">
        <v>2.42</v>
      </c>
      <c r="AA8">
        <v>2.85</v>
      </c>
      <c r="AB8">
        <v>2.94</v>
      </c>
      <c r="AC8">
        <v>3.23</v>
      </c>
      <c r="AD8">
        <v>3.37</v>
      </c>
      <c r="AE8">
        <v>3.52</v>
      </c>
      <c r="AF8">
        <v>3.64</v>
      </c>
      <c r="AG8">
        <v>3.74</v>
      </c>
      <c r="AH8">
        <v>3.89</v>
      </c>
      <c r="AI8">
        <v>4</v>
      </c>
      <c r="AJ8">
        <v>4.09</v>
      </c>
      <c r="AK8">
        <v>4.1900000000000004</v>
      </c>
      <c r="AL8">
        <v>4.26</v>
      </c>
      <c r="AM8">
        <v>4.3099999999999996</v>
      </c>
      <c r="AN8">
        <v>4.3899999999999997</v>
      </c>
      <c r="AO8">
        <v>4.4800000000000004</v>
      </c>
      <c r="AP8">
        <v>4.5599999999999996</v>
      </c>
      <c r="AQ8">
        <v>4.6500000000000004</v>
      </c>
      <c r="AR8">
        <v>4.71</v>
      </c>
    </row>
    <row r="9" spans="1:44">
      <c r="A9" s="6" t="s">
        <v>23</v>
      </c>
      <c r="B9" s="7">
        <v>2.8</v>
      </c>
      <c r="C9" s="8">
        <v>2.9</v>
      </c>
      <c r="D9" s="7">
        <v>3.1</v>
      </c>
      <c r="E9" s="8">
        <v>3.3</v>
      </c>
      <c r="F9" s="7">
        <v>3.4</v>
      </c>
      <c r="G9" s="8">
        <v>3.6</v>
      </c>
      <c r="H9" s="7">
        <v>3.7</v>
      </c>
      <c r="I9" s="8">
        <v>3.8</v>
      </c>
      <c r="J9" s="7">
        <v>3.9</v>
      </c>
      <c r="K9" s="8">
        <v>4</v>
      </c>
      <c r="L9" s="7">
        <v>4.0999999999999996</v>
      </c>
      <c r="M9" s="8">
        <v>4.2</v>
      </c>
      <c r="N9" s="7">
        <v>4.3</v>
      </c>
      <c r="O9" s="8">
        <v>4.4000000000000004</v>
      </c>
      <c r="P9" s="7">
        <v>4.4000000000000004</v>
      </c>
      <c r="Q9" s="8">
        <v>4.5</v>
      </c>
      <c r="R9" s="7">
        <v>4.5999999999999996</v>
      </c>
      <c r="S9" s="14">
        <v>4.7</v>
      </c>
      <c r="T9" t="s">
        <v>20</v>
      </c>
      <c r="U9" t="s">
        <v>20</v>
      </c>
      <c r="V9" t="s">
        <v>20</v>
      </c>
      <c r="Z9">
        <v>2.5</v>
      </c>
      <c r="AA9">
        <v>2.87</v>
      </c>
      <c r="AB9">
        <v>2.96</v>
      </c>
      <c r="AC9">
        <v>3.25</v>
      </c>
      <c r="AD9">
        <v>3.39</v>
      </c>
      <c r="AE9">
        <v>3.55</v>
      </c>
      <c r="AF9">
        <v>3.67</v>
      </c>
      <c r="AG9">
        <v>3.76</v>
      </c>
      <c r="AH9">
        <v>3.91</v>
      </c>
      <c r="AI9">
        <v>4.0199999999999996</v>
      </c>
      <c r="AJ9">
        <v>4.1100000000000003</v>
      </c>
      <c r="AK9">
        <v>4.21</v>
      </c>
      <c r="AL9">
        <v>4.2699999999999996</v>
      </c>
      <c r="AM9">
        <v>4.32</v>
      </c>
      <c r="AN9">
        <v>4.41</v>
      </c>
      <c r="AO9">
        <v>4.49</v>
      </c>
      <c r="AP9">
        <v>4.57</v>
      </c>
      <c r="AQ9">
        <v>4.66</v>
      </c>
      <c r="AR9">
        <v>4.72</v>
      </c>
    </row>
    <row r="10" spans="1:44" ht="17" thickBot="1">
      <c r="A10" s="10" t="s">
        <v>24</v>
      </c>
      <c r="B10" s="11">
        <v>2.9</v>
      </c>
      <c r="C10" s="12">
        <v>2.9</v>
      </c>
      <c r="D10" s="11">
        <v>3.2</v>
      </c>
      <c r="E10" s="12">
        <v>3.4</v>
      </c>
      <c r="F10" s="11">
        <v>3.5</v>
      </c>
      <c r="G10" s="12">
        <v>3.6</v>
      </c>
      <c r="H10" s="11">
        <v>3.7</v>
      </c>
      <c r="I10" s="12">
        <v>3.9</v>
      </c>
      <c r="J10" s="11">
        <v>4</v>
      </c>
      <c r="K10" s="12">
        <v>4.0999999999999996</v>
      </c>
      <c r="L10" s="11">
        <v>4.2</v>
      </c>
      <c r="M10" s="12">
        <v>4.3</v>
      </c>
      <c r="N10" s="11">
        <v>4.3</v>
      </c>
      <c r="O10" s="12">
        <v>4.4000000000000004</v>
      </c>
      <c r="P10" s="11">
        <v>4.5</v>
      </c>
      <c r="Q10" s="12">
        <v>4.5999999999999996</v>
      </c>
      <c r="R10" s="11">
        <v>4.7</v>
      </c>
      <c r="S10" s="15">
        <v>4.7</v>
      </c>
      <c r="T10" t="s">
        <v>20</v>
      </c>
      <c r="U10" t="s">
        <v>20</v>
      </c>
      <c r="V10" t="s">
        <v>20</v>
      </c>
      <c r="Z10">
        <v>2.58</v>
      </c>
      <c r="AA10">
        <v>2.89</v>
      </c>
      <c r="AB10">
        <v>2.98</v>
      </c>
      <c r="AC10">
        <v>3.28</v>
      </c>
      <c r="AD10">
        <v>3.42</v>
      </c>
      <c r="AE10">
        <v>3.57</v>
      </c>
      <c r="AF10">
        <v>3.69</v>
      </c>
      <c r="AG10">
        <v>3.78</v>
      </c>
      <c r="AH10">
        <v>3.93</v>
      </c>
      <c r="AI10">
        <v>4.04</v>
      </c>
      <c r="AJ10">
        <v>4.12</v>
      </c>
      <c r="AK10">
        <v>4.22</v>
      </c>
      <c r="AL10">
        <v>4.28</v>
      </c>
      <c r="AM10">
        <v>4.34</v>
      </c>
      <c r="AN10">
        <v>4.42</v>
      </c>
      <c r="AO10">
        <v>4.5</v>
      </c>
      <c r="AP10">
        <v>4.58</v>
      </c>
      <c r="AQ10">
        <v>4.67</v>
      </c>
      <c r="AR10">
        <v>4.7300000000000004</v>
      </c>
    </row>
    <row r="11" spans="1:44">
      <c r="A11" s="6" t="s">
        <v>26</v>
      </c>
      <c r="B11" s="7">
        <v>2.9</v>
      </c>
      <c r="C11" s="8">
        <v>3</v>
      </c>
      <c r="D11" s="7">
        <v>3.3</v>
      </c>
      <c r="E11" s="8">
        <v>3.5</v>
      </c>
      <c r="F11" s="7">
        <v>3.6</v>
      </c>
      <c r="G11" s="8">
        <v>3.7</v>
      </c>
      <c r="H11" s="7">
        <v>3.8</v>
      </c>
      <c r="I11" s="8">
        <v>4</v>
      </c>
      <c r="J11" s="7">
        <v>4.0999999999999996</v>
      </c>
      <c r="K11" s="8">
        <v>4.0999999999999996</v>
      </c>
      <c r="L11" s="7">
        <v>4.2</v>
      </c>
      <c r="M11" s="8">
        <v>4.3</v>
      </c>
      <c r="N11" s="7">
        <v>4.4000000000000004</v>
      </c>
      <c r="O11" s="8">
        <v>4.4000000000000004</v>
      </c>
      <c r="P11" s="7">
        <v>4.5</v>
      </c>
      <c r="Q11" s="8">
        <v>4.5999999999999996</v>
      </c>
      <c r="R11" s="7">
        <v>4.7</v>
      </c>
      <c r="S11" s="14">
        <v>4.7</v>
      </c>
      <c r="T11" t="s">
        <v>20</v>
      </c>
      <c r="U11" t="s">
        <v>20</v>
      </c>
      <c r="V11" t="s">
        <v>20</v>
      </c>
      <c r="Z11">
        <v>2.67</v>
      </c>
      <c r="AA11">
        <v>2.91</v>
      </c>
      <c r="AB11">
        <v>3</v>
      </c>
      <c r="AC11">
        <v>3.3</v>
      </c>
      <c r="AD11">
        <v>3.44</v>
      </c>
      <c r="AE11">
        <v>3.59</v>
      </c>
      <c r="AF11">
        <v>3.71</v>
      </c>
      <c r="AG11">
        <v>3.8</v>
      </c>
      <c r="AH11">
        <v>3.95</v>
      </c>
      <c r="AI11">
        <v>4.0599999999999996</v>
      </c>
      <c r="AJ11">
        <v>4.1399999999999997</v>
      </c>
      <c r="AK11">
        <v>4.2300000000000004</v>
      </c>
      <c r="AL11">
        <v>4.3</v>
      </c>
      <c r="AM11">
        <v>4.3499999999999996</v>
      </c>
      <c r="AN11">
        <v>4.43</v>
      </c>
      <c r="AO11">
        <v>4.51</v>
      </c>
      <c r="AP11">
        <v>4.59</v>
      </c>
      <c r="AQ11">
        <v>4.68</v>
      </c>
      <c r="AR11">
        <v>4.7300000000000004</v>
      </c>
    </row>
    <row r="12" spans="1:44">
      <c r="A12" s="6" t="s">
        <v>22</v>
      </c>
      <c r="B12" s="7">
        <v>3</v>
      </c>
      <c r="C12" s="8">
        <v>3.1</v>
      </c>
      <c r="D12" s="7">
        <v>3.4</v>
      </c>
      <c r="E12" s="8">
        <v>3.5</v>
      </c>
      <c r="F12" s="7">
        <v>3.7</v>
      </c>
      <c r="G12" s="8">
        <v>3.8</v>
      </c>
      <c r="H12" s="7">
        <v>3.9</v>
      </c>
      <c r="I12" s="8">
        <v>4</v>
      </c>
      <c r="J12" s="7">
        <v>4.0999999999999996</v>
      </c>
      <c r="K12" s="8">
        <v>4.2</v>
      </c>
      <c r="L12" s="7">
        <v>4.3</v>
      </c>
      <c r="M12" s="8">
        <v>4.3</v>
      </c>
      <c r="N12" s="7">
        <v>4.4000000000000004</v>
      </c>
      <c r="O12" s="8">
        <v>4.5</v>
      </c>
      <c r="P12" s="7">
        <v>4.5999999999999996</v>
      </c>
      <c r="Q12" s="8">
        <v>4.5999999999999996</v>
      </c>
      <c r="R12" s="7">
        <v>4.7</v>
      </c>
      <c r="S12" s="14">
        <v>4.8</v>
      </c>
      <c r="T12" t="s">
        <v>20</v>
      </c>
      <c r="U12" t="s">
        <v>20</v>
      </c>
      <c r="V12" t="s">
        <v>20</v>
      </c>
      <c r="Z12">
        <v>2.75</v>
      </c>
      <c r="AA12">
        <v>2.93</v>
      </c>
      <c r="AB12">
        <v>3.02</v>
      </c>
      <c r="AC12">
        <v>3.32</v>
      </c>
      <c r="AD12">
        <v>3.46</v>
      </c>
      <c r="AE12">
        <v>3.62</v>
      </c>
      <c r="AF12">
        <v>3.73</v>
      </c>
      <c r="AG12">
        <v>3.82</v>
      </c>
      <c r="AH12">
        <v>3.96</v>
      </c>
      <c r="AI12">
        <v>4.07</v>
      </c>
      <c r="AJ12">
        <v>4.1500000000000004</v>
      </c>
      <c r="AK12">
        <v>4.25</v>
      </c>
      <c r="AL12">
        <v>4.3099999999999996</v>
      </c>
      <c r="AM12">
        <v>4.3600000000000003</v>
      </c>
      <c r="AN12">
        <v>4.4400000000000004</v>
      </c>
      <c r="AO12">
        <v>4.5199999999999996</v>
      </c>
      <c r="AP12">
        <v>4.5999999999999996</v>
      </c>
      <c r="AQ12">
        <v>4.6900000000000004</v>
      </c>
      <c r="AR12">
        <v>4.74</v>
      </c>
    </row>
    <row r="13" spans="1:44">
      <c r="A13" s="6" t="s">
        <v>23</v>
      </c>
      <c r="B13" s="7">
        <v>3.1</v>
      </c>
      <c r="C13" s="8">
        <v>3.2</v>
      </c>
      <c r="D13" s="7">
        <v>3.5</v>
      </c>
      <c r="E13" s="8">
        <v>3.6</v>
      </c>
      <c r="F13" s="7">
        <v>3.8</v>
      </c>
      <c r="G13" s="8">
        <v>3.9</v>
      </c>
      <c r="H13" s="7">
        <v>4</v>
      </c>
      <c r="I13" s="8">
        <v>4.0999999999999996</v>
      </c>
      <c r="J13" s="7">
        <v>4.2</v>
      </c>
      <c r="K13" s="8">
        <v>4.2</v>
      </c>
      <c r="L13" s="7">
        <v>4.3</v>
      </c>
      <c r="M13" s="8">
        <v>4.4000000000000004</v>
      </c>
      <c r="N13" s="7">
        <v>4.4000000000000004</v>
      </c>
      <c r="O13" s="8">
        <v>4.5</v>
      </c>
      <c r="P13" s="7">
        <v>4.5999999999999996</v>
      </c>
      <c r="Q13" s="8">
        <v>4.7</v>
      </c>
      <c r="R13" s="7">
        <v>4.7</v>
      </c>
      <c r="S13" s="14">
        <v>4.8</v>
      </c>
      <c r="T13" t="s">
        <v>20</v>
      </c>
      <c r="U13" t="s">
        <v>20</v>
      </c>
      <c r="V13" t="s">
        <v>20</v>
      </c>
      <c r="Z13">
        <v>2.83</v>
      </c>
      <c r="AA13">
        <v>2.95</v>
      </c>
      <c r="AB13">
        <v>3.04</v>
      </c>
      <c r="AC13">
        <v>3.34</v>
      </c>
      <c r="AD13">
        <v>3.49</v>
      </c>
      <c r="AE13">
        <v>3.64</v>
      </c>
      <c r="AF13">
        <v>3.76</v>
      </c>
      <c r="AG13">
        <v>3.84</v>
      </c>
      <c r="AH13">
        <v>3.98</v>
      </c>
      <c r="AI13">
        <v>4.09</v>
      </c>
      <c r="AJ13">
        <v>4.17</v>
      </c>
      <c r="AK13">
        <v>4.26</v>
      </c>
      <c r="AL13">
        <v>4.32</v>
      </c>
      <c r="AM13">
        <v>4.37</v>
      </c>
      <c r="AN13">
        <v>4.45</v>
      </c>
      <c r="AO13">
        <v>4.53</v>
      </c>
      <c r="AP13">
        <v>4.6100000000000003</v>
      </c>
      <c r="AQ13">
        <v>4.7</v>
      </c>
      <c r="AR13">
        <v>4.75</v>
      </c>
    </row>
    <row r="14" spans="1:44" ht="17" thickBot="1">
      <c r="A14" s="10" t="s">
        <v>24</v>
      </c>
      <c r="B14" s="11">
        <v>3.1</v>
      </c>
      <c r="C14" s="12">
        <v>3.2</v>
      </c>
      <c r="D14" s="11">
        <v>3.5</v>
      </c>
      <c r="E14" s="12">
        <v>3.7</v>
      </c>
      <c r="F14" s="11">
        <v>3.8</v>
      </c>
      <c r="G14" s="12">
        <v>3.9</v>
      </c>
      <c r="H14" s="11">
        <v>4</v>
      </c>
      <c r="I14" s="12">
        <v>4.0999999999999996</v>
      </c>
      <c r="J14" s="11">
        <v>4.2</v>
      </c>
      <c r="K14" s="12">
        <v>4.3</v>
      </c>
      <c r="L14" s="11">
        <v>4.4000000000000004</v>
      </c>
      <c r="M14" s="12">
        <v>4.4000000000000004</v>
      </c>
      <c r="N14" s="11">
        <v>4.5</v>
      </c>
      <c r="O14" s="12">
        <v>4.5</v>
      </c>
      <c r="P14" s="11">
        <v>4.5999999999999996</v>
      </c>
      <c r="Q14" s="12">
        <v>4.7</v>
      </c>
      <c r="R14" s="11">
        <v>4.8</v>
      </c>
      <c r="S14" s="15">
        <v>4.8</v>
      </c>
      <c r="T14" t="s">
        <v>20</v>
      </c>
      <c r="U14" t="s">
        <v>20</v>
      </c>
      <c r="V14" t="s">
        <v>20</v>
      </c>
      <c r="Z14">
        <v>2.92</v>
      </c>
      <c r="AA14">
        <v>2.98</v>
      </c>
      <c r="AB14">
        <v>3.06</v>
      </c>
      <c r="AC14">
        <v>3.37</v>
      </c>
      <c r="AD14">
        <v>3.51</v>
      </c>
      <c r="AE14">
        <v>3.66</v>
      </c>
      <c r="AF14">
        <v>3.78</v>
      </c>
      <c r="AG14">
        <v>3.86</v>
      </c>
      <c r="AH14">
        <v>4</v>
      </c>
      <c r="AI14">
        <v>4.0999999999999996</v>
      </c>
      <c r="AJ14">
        <v>4.18</v>
      </c>
      <c r="AK14">
        <v>4.2699999999999996</v>
      </c>
      <c r="AL14">
        <v>4.33</v>
      </c>
      <c r="AM14">
        <v>4.38</v>
      </c>
      <c r="AN14">
        <v>4.46</v>
      </c>
      <c r="AO14">
        <v>4.54</v>
      </c>
      <c r="AP14">
        <v>4.62</v>
      </c>
      <c r="AQ14">
        <v>4.7</v>
      </c>
      <c r="AR14">
        <v>4.76</v>
      </c>
    </row>
    <row r="15" spans="1:44">
      <c r="A15" s="6" t="s">
        <v>27</v>
      </c>
      <c r="B15" s="7">
        <v>3.2</v>
      </c>
      <c r="C15" s="8">
        <v>3.3</v>
      </c>
      <c r="D15" s="7">
        <v>3.6</v>
      </c>
      <c r="E15" s="8">
        <v>3.7</v>
      </c>
      <c r="F15" s="7">
        <v>3.9</v>
      </c>
      <c r="G15" s="8">
        <v>4</v>
      </c>
      <c r="H15" s="7">
        <v>4.0999999999999996</v>
      </c>
      <c r="I15" s="8">
        <v>4.2</v>
      </c>
      <c r="J15" s="7">
        <v>4.3</v>
      </c>
      <c r="K15" s="8">
        <v>4.3</v>
      </c>
      <c r="L15" s="7">
        <v>4.4000000000000004</v>
      </c>
      <c r="M15" s="8">
        <v>4.5</v>
      </c>
      <c r="N15" s="7">
        <v>4.5</v>
      </c>
      <c r="O15" s="8">
        <v>4.5999999999999996</v>
      </c>
      <c r="P15" s="7">
        <v>4.5999999999999996</v>
      </c>
      <c r="Q15" s="8">
        <v>4.7</v>
      </c>
      <c r="R15" s="7">
        <v>4.8</v>
      </c>
      <c r="S15" s="14">
        <v>4.8</v>
      </c>
      <c r="T15" t="s">
        <v>20</v>
      </c>
      <c r="U15" t="s">
        <v>20</v>
      </c>
      <c r="V15" t="s">
        <v>20</v>
      </c>
      <c r="Z15">
        <v>3</v>
      </c>
      <c r="AA15">
        <v>3</v>
      </c>
      <c r="AB15">
        <v>3.08</v>
      </c>
      <c r="AC15">
        <v>3.39</v>
      </c>
      <c r="AD15">
        <v>3.53</v>
      </c>
      <c r="AE15">
        <v>3.68</v>
      </c>
      <c r="AF15">
        <v>3.8</v>
      </c>
      <c r="AG15">
        <v>3.88</v>
      </c>
      <c r="AH15">
        <v>4.0199999999999996</v>
      </c>
      <c r="AI15">
        <v>4.12</v>
      </c>
      <c r="AJ15">
        <v>4.2</v>
      </c>
      <c r="AK15">
        <v>4.29</v>
      </c>
      <c r="AL15">
        <v>4.3499999999999996</v>
      </c>
      <c r="AM15">
        <v>4.4000000000000004</v>
      </c>
      <c r="AN15">
        <v>4.47</v>
      </c>
      <c r="AO15">
        <v>4.55</v>
      </c>
      <c r="AP15">
        <v>4.63</v>
      </c>
      <c r="AQ15">
        <v>4.71</v>
      </c>
      <c r="AR15">
        <v>4.76</v>
      </c>
    </row>
    <row r="16" spans="1:44">
      <c r="A16" s="6" t="s">
        <v>22</v>
      </c>
      <c r="B16" s="7">
        <v>3.2</v>
      </c>
      <c r="C16" s="8">
        <v>3.3</v>
      </c>
      <c r="D16" s="7">
        <v>3.7</v>
      </c>
      <c r="E16" s="8">
        <v>3.8</v>
      </c>
      <c r="F16" s="7">
        <v>4</v>
      </c>
      <c r="G16" s="8">
        <v>4.0999999999999996</v>
      </c>
      <c r="H16" s="7">
        <v>4.0999999999999996</v>
      </c>
      <c r="I16" s="8">
        <v>4.2</v>
      </c>
      <c r="J16" s="7">
        <v>4.3</v>
      </c>
      <c r="K16" s="8">
        <v>4.4000000000000004</v>
      </c>
      <c r="L16" s="7">
        <v>4.4000000000000004</v>
      </c>
      <c r="M16" s="8">
        <v>4.5</v>
      </c>
      <c r="N16" s="7">
        <v>4.5</v>
      </c>
      <c r="O16" s="8">
        <v>4.5999999999999996</v>
      </c>
      <c r="P16" s="7">
        <v>4.7</v>
      </c>
      <c r="Q16" s="8">
        <v>4.7</v>
      </c>
      <c r="R16" s="7">
        <v>4.8</v>
      </c>
      <c r="S16" s="14">
        <v>4.8</v>
      </c>
      <c r="T16" t="s">
        <v>20</v>
      </c>
      <c r="U16" t="s">
        <v>20</v>
      </c>
      <c r="V16" t="s">
        <v>20</v>
      </c>
      <c r="Z16">
        <v>3.08</v>
      </c>
      <c r="AA16">
        <v>3.02</v>
      </c>
      <c r="AB16">
        <v>3.1</v>
      </c>
      <c r="AC16">
        <v>3.41</v>
      </c>
      <c r="AD16">
        <v>3.55</v>
      </c>
      <c r="AE16">
        <v>3.7</v>
      </c>
      <c r="AF16">
        <v>3.82</v>
      </c>
      <c r="AG16">
        <v>3.9</v>
      </c>
      <c r="AH16">
        <v>4.03</v>
      </c>
      <c r="AI16">
        <v>4.1399999999999997</v>
      </c>
      <c r="AJ16">
        <v>4.21</v>
      </c>
      <c r="AK16">
        <v>4.3</v>
      </c>
      <c r="AL16">
        <v>4.3600000000000003</v>
      </c>
      <c r="AM16">
        <v>4.41</v>
      </c>
      <c r="AN16">
        <v>4.4800000000000004</v>
      </c>
      <c r="AO16">
        <v>4.5599999999999996</v>
      </c>
      <c r="AP16">
        <v>4.6399999999999997</v>
      </c>
      <c r="AQ16">
        <v>4.72</v>
      </c>
      <c r="AR16">
        <v>4.7699999999999996</v>
      </c>
    </row>
    <row r="17" spans="1:44">
      <c r="A17" s="6" t="s">
        <v>23</v>
      </c>
      <c r="B17" s="7">
        <v>3.3</v>
      </c>
      <c r="C17" s="8">
        <v>3.4</v>
      </c>
      <c r="D17" s="7">
        <v>3.7</v>
      </c>
      <c r="E17" s="8">
        <v>3.8</v>
      </c>
      <c r="F17" s="7">
        <v>4</v>
      </c>
      <c r="G17" s="8">
        <v>4.0999999999999996</v>
      </c>
      <c r="H17" s="7">
        <v>4.2</v>
      </c>
      <c r="I17" s="8">
        <v>4.3</v>
      </c>
      <c r="J17" s="7">
        <v>4.4000000000000004</v>
      </c>
      <c r="K17" s="8">
        <v>4.4000000000000004</v>
      </c>
      <c r="L17" s="7">
        <v>4.5</v>
      </c>
      <c r="M17" s="8">
        <v>4.5</v>
      </c>
      <c r="N17" s="7">
        <v>4.5999999999999996</v>
      </c>
      <c r="O17" s="8">
        <v>4.5999999999999996</v>
      </c>
      <c r="P17" s="7">
        <v>4.7</v>
      </c>
      <c r="Q17" s="8">
        <v>4.8</v>
      </c>
      <c r="R17" s="7">
        <v>4.8</v>
      </c>
      <c r="S17" s="14">
        <v>4.9000000000000004</v>
      </c>
      <c r="T17" t="s">
        <v>20</v>
      </c>
      <c r="U17" t="s">
        <v>20</v>
      </c>
      <c r="V17" t="s">
        <v>20</v>
      </c>
      <c r="Z17">
        <v>3.17</v>
      </c>
      <c r="AA17">
        <v>3.03</v>
      </c>
      <c r="AB17">
        <v>3.12</v>
      </c>
      <c r="AC17">
        <v>3.43</v>
      </c>
      <c r="AD17">
        <v>3.57</v>
      </c>
      <c r="AE17">
        <v>3.73</v>
      </c>
      <c r="AF17">
        <v>3.84</v>
      </c>
      <c r="AG17">
        <v>3.92</v>
      </c>
      <c r="AH17">
        <v>4.05</v>
      </c>
      <c r="AI17">
        <v>4.1500000000000004</v>
      </c>
      <c r="AJ17">
        <v>4.2300000000000004</v>
      </c>
      <c r="AK17">
        <v>4.3099999999999996</v>
      </c>
      <c r="AL17">
        <v>4.37</v>
      </c>
      <c r="AM17">
        <v>4.42</v>
      </c>
      <c r="AN17">
        <v>4.49</v>
      </c>
      <c r="AO17">
        <v>4.57</v>
      </c>
      <c r="AP17">
        <v>4.6500000000000004</v>
      </c>
      <c r="AQ17">
        <v>4.7300000000000004</v>
      </c>
      <c r="AR17">
        <v>4.7699999999999996</v>
      </c>
    </row>
    <row r="18" spans="1:44" ht="17" thickBot="1">
      <c r="A18" s="10" t="s">
        <v>24</v>
      </c>
      <c r="B18" s="11">
        <v>3.3</v>
      </c>
      <c r="C18" s="12">
        <v>3.4</v>
      </c>
      <c r="D18" s="11">
        <v>3.8</v>
      </c>
      <c r="E18" s="12">
        <v>3.9</v>
      </c>
      <c r="F18" s="11">
        <v>4.0999999999999996</v>
      </c>
      <c r="G18" s="12">
        <v>4.2</v>
      </c>
      <c r="H18" s="11">
        <v>4.2</v>
      </c>
      <c r="I18" s="12">
        <v>4.3</v>
      </c>
      <c r="J18" s="11">
        <v>4.4000000000000004</v>
      </c>
      <c r="K18" s="12">
        <v>4.5</v>
      </c>
      <c r="L18" s="11">
        <v>4.5</v>
      </c>
      <c r="M18" s="12">
        <v>4.5999999999999996</v>
      </c>
      <c r="N18" s="11">
        <v>4.5999999999999996</v>
      </c>
      <c r="O18" s="12">
        <v>4.7</v>
      </c>
      <c r="P18" s="11">
        <v>4.7</v>
      </c>
      <c r="Q18" s="12">
        <v>4.8</v>
      </c>
      <c r="R18" s="11">
        <v>4.8</v>
      </c>
      <c r="S18" s="15">
        <v>4.9000000000000004</v>
      </c>
      <c r="T18" t="s">
        <v>20</v>
      </c>
      <c r="U18" t="s">
        <v>20</v>
      </c>
      <c r="V18" t="s">
        <v>20</v>
      </c>
      <c r="Z18">
        <v>3.25</v>
      </c>
      <c r="AA18">
        <v>3.05</v>
      </c>
      <c r="AB18">
        <v>3.14</v>
      </c>
      <c r="AC18">
        <v>3.45</v>
      </c>
      <c r="AD18">
        <v>3.59</v>
      </c>
      <c r="AE18">
        <v>3.75</v>
      </c>
      <c r="AF18">
        <v>3.86</v>
      </c>
      <c r="AG18">
        <v>3.94</v>
      </c>
      <c r="AH18">
        <v>4.07</v>
      </c>
      <c r="AI18">
        <v>4.17</v>
      </c>
      <c r="AJ18">
        <v>4.24</v>
      </c>
      <c r="AK18">
        <v>4.32</v>
      </c>
      <c r="AL18">
        <v>4.38</v>
      </c>
      <c r="AM18">
        <v>4.43</v>
      </c>
      <c r="AN18">
        <v>4.5</v>
      </c>
      <c r="AO18">
        <v>4.58</v>
      </c>
      <c r="AP18">
        <v>4.66</v>
      </c>
      <c r="AQ18">
        <v>4.7300000000000004</v>
      </c>
      <c r="AR18">
        <v>4.78</v>
      </c>
    </row>
    <row r="19" spans="1:44">
      <c r="A19" s="6" t="s">
        <v>28</v>
      </c>
      <c r="B19" s="7">
        <v>3.4</v>
      </c>
      <c r="C19" s="8">
        <v>3.5</v>
      </c>
      <c r="D19" s="7">
        <v>3.8</v>
      </c>
      <c r="E19" s="8">
        <v>3.9</v>
      </c>
      <c r="F19" s="7">
        <v>4.0999999999999996</v>
      </c>
      <c r="G19" s="8">
        <v>4.2</v>
      </c>
      <c r="H19" s="7">
        <v>4.3</v>
      </c>
      <c r="I19" s="8">
        <v>4.4000000000000004</v>
      </c>
      <c r="J19" s="7">
        <v>4.4000000000000004</v>
      </c>
      <c r="K19" s="8">
        <v>4.5</v>
      </c>
      <c r="L19" s="7">
        <v>4.5</v>
      </c>
      <c r="M19" s="8">
        <v>4.5999999999999996</v>
      </c>
      <c r="N19" s="7">
        <v>4.5999999999999996</v>
      </c>
      <c r="O19" s="8">
        <v>4.7</v>
      </c>
      <c r="P19" s="7">
        <v>4.7</v>
      </c>
      <c r="Q19" s="8">
        <v>4.8</v>
      </c>
      <c r="R19" s="7">
        <v>4.9000000000000004</v>
      </c>
      <c r="S19" s="14">
        <v>4.9000000000000004</v>
      </c>
      <c r="T19" t="s">
        <v>20</v>
      </c>
      <c r="U19" t="s">
        <v>20</v>
      </c>
      <c r="V19" t="s">
        <v>20</v>
      </c>
      <c r="Z19">
        <v>3.33</v>
      </c>
      <c r="AA19">
        <v>3.07</v>
      </c>
      <c r="AB19">
        <v>3.16</v>
      </c>
      <c r="AC19">
        <v>3.47</v>
      </c>
      <c r="AD19">
        <v>3.61</v>
      </c>
      <c r="AE19">
        <v>3.77</v>
      </c>
      <c r="AF19">
        <v>3.88</v>
      </c>
      <c r="AG19">
        <v>3.96</v>
      </c>
      <c r="AH19">
        <v>4.08</v>
      </c>
      <c r="AI19">
        <v>4.18</v>
      </c>
      <c r="AJ19">
        <v>4.26</v>
      </c>
      <c r="AK19">
        <v>4.34</v>
      </c>
      <c r="AL19">
        <v>4.3899999999999997</v>
      </c>
      <c r="AM19">
        <v>4.4400000000000004</v>
      </c>
      <c r="AN19">
        <v>4.51</v>
      </c>
      <c r="AO19">
        <v>4.59</v>
      </c>
      <c r="AP19">
        <v>4.66</v>
      </c>
      <c r="AQ19">
        <v>4.74</v>
      </c>
      <c r="AR19">
        <v>4.79</v>
      </c>
    </row>
    <row r="20" spans="1:44">
      <c r="A20" s="6" t="s">
        <v>22</v>
      </c>
      <c r="B20" s="7">
        <v>3.4</v>
      </c>
      <c r="C20" s="8">
        <v>3.5</v>
      </c>
      <c r="D20" s="7">
        <v>3.8</v>
      </c>
      <c r="E20" s="8">
        <v>4</v>
      </c>
      <c r="F20" s="7">
        <v>4.2</v>
      </c>
      <c r="G20" s="8">
        <v>4.3</v>
      </c>
      <c r="H20" s="7">
        <v>4.3</v>
      </c>
      <c r="I20" s="8">
        <v>4.4000000000000004</v>
      </c>
      <c r="J20" s="7">
        <v>4.5</v>
      </c>
      <c r="K20" s="8">
        <v>4.5</v>
      </c>
      <c r="L20" s="7">
        <v>4.5999999999999996</v>
      </c>
      <c r="M20" s="8">
        <v>4.5999999999999996</v>
      </c>
      <c r="N20" s="7">
        <v>4.7</v>
      </c>
      <c r="O20" s="8">
        <v>4.7</v>
      </c>
      <c r="P20" s="7">
        <v>4.8</v>
      </c>
      <c r="Q20" s="8">
        <v>4.8</v>
      </c>
      <c r="R20" s="7">
        <v>4.9000000000000004</v>
      </c>
      <c r="S20" s="14">
        <v>4.9000000000000004</v>
      </c>
      <c r="T20" t="s">
        <v>20</v>
      </c>
      <c r="U20" t="s">
        <v>20</v>
      </c>
      <c r="V20" t="s">
        <v>20</v>
      </c>
      <c r="Z20">
        <v>3.42</v>
      </c>
      <c r="AA20">
        <v>3.09</v>
      </c>
      <c r="AB20">
        <v>3.18</v>
      </c>
      <c r="AC20">
        <v>3.49</v>
      </c>
      <c r="AD20">
        <v>3.63</v>
      </c>
      <c r="AE20">
        <v>3.79</v>
      </c>
      <c r="AF20">
        <v>3.9</v>
      </c>
      <c r="AG20">
        <v>3.98</v>
      </c>
      <c r="AH20">
        <v>4.0999999999999996</v>
      </c>
      <c r="AI20">
        <v>4.2</v>
      </c>
      <c r="AJ20">
        <v>4.2699999999999996</v>
      </c>
      <c r="AK20">
        <v>4.3499999999999996</v>
      </c>
      <c r="AL20">
        <v>4.4000000000000004</v>
      </c>
      <c r="AM20">
        <v>4.45</v>
      </c>
      <c r="AN20">
        <v>4.5199999999999996</v>
      </c>
      <c r="AO20">
        <v>4.59</v>
      </c>
      <c r="AP20">
        <v>4.67</v>
      </c>
      <c r="AQ20">
        <v>4.75</v>
      </c>
      <c r="AR20">
        <v>4.79</v>
      </c>
    </row>
    <row r="21" spans="1:44">
      <c r="A21" s="6" t="s">
        <v>23</v>
      </c>
      <c r="B21" s="7">
        <v>3.4</v>
      </c>
      <c r="C21" s="8">
        <v>3.5</v>
      </c>
      <c r="D21" s="7">
        <v>3.9</v>
      </c>
      <c r="E21" s="8">
        <v>4</v>
      </c>
      <c r="F21" s="7">
        <v>4.2</v>
      </c>
      <c r="G21" s="8">
        <v>4.3</v>
      </c>
      <c r="H21" s="7">
        <v>4.3</v>
      </c>
      <c r="I21" s="8">
        <v>4.4000000000000004</v>
      </c>
      <c r="J21" s="7">
        <v>4.5</v>
      </c>
      <c r="K21" s="8">
        <v>4.5999999999999996</v>
      </c>
      <c r="L21" s="7">
        <v>4.5999999999999996</v>
      </c>
      <c r="M21" s="8">
        <v>4.5999999999999996</v>
      </c>
      <c r="N21" s="7">
        <v>4.7</v>
      </c>
      <c r="O21" s="8">
        <v>4.7</v>
      </c>
      <c r="P21" s="7">
        <v>4.8</v>
      </c>
      <c r="Q21" s="8">
        <v>4.9000000000000004</v>
      </c>
      <c r="R21" s="7">
        <v>4.9000000000000004</v>
      </c>
      <c r="S21" s="14">
        <v>4.9000000000000004</v>
      </c>
      <c r="T21" t="s">
        <v>20</v>
      </c>
      <c r="U21" t="s">
        <v>20</v>
      </c>
      <c r="V21" t="s">
        <v>20</v>
      </c>
      <c r="Z21">
        <v>3.5</v>
      </c>
      <c r="AA21">
        <v>3.11</v>
      </c>
      <c r="AB21">
        <v>3.2</v>
      </c>
      <c r="AC21">
        <v>3.51</v>
      </c>
      <c r="AD21">
        <v>3.65</v>
      </c>
      <c r="AE21">
        <v>3.81</v>
      </c>
      <c r="AF21">
        <v>3.92</v>
      </c>
      <c r="AG21">
        <v>4</v>
      </c>
      <c r="AH21">
        <v>4.1100000000000003</v>
      </c>
      <c r="AI21">
        <v>4.21</v>
      </c>
      <c r="AJ21">
        <v>4.28</v>
      </c>
      <c r="AK21">
        <v>4.3600000000000003</v>
      </c>
      <c r="AL21">
        <v>4.41</v>
      </c>
      <c r="AM21">
        <v>4.46</v>
      </c>
      <c r="AN21">
        <v>4.53</v>
      </c>
      <c r="AO21">
        <v>4.5999999999999996</v>
      </c>
      <c r="AP21">
        <v>4.68</v>
      </c>
      <c r="AQ21">
        <v>4.76</v>
      </c>
      <c r="AR21">
        <v>4.8</v>
      </c>
    </row>
    <row r="22" spans="1:44" ht="17" thickBot="1">
      <c r="A22" s="10" t="s">
        <v>24</v>
      </c>
      <c r="B22" s="11">
        <v>3.5</v>
      </c>
      <c r="C22" s="12">
        <v>3.6</v>
      </c>
      <c r="D22" s="11">
        <v>3.9</v>
      </c>
      <c r="E22" s="12">
        <v>4.0999999999999996</v>
      </c>
      <c r="F22" s="11">
        <v>4.2</v>
      </c>
      <c r="G22" s="12">
        <v>4.3</v>
      </c>
      <c r="H22" s="11">
        <v>4.4000000000000004</v>
      </c>
      <c r="I22" s="12">
        <v>4.5</v>
      </c>
      <c r="J22" s="11">
        <v>4.5</v>
      </c>
      <c r="K22" s="12">
        <v>4.5999999999999996</v>
      </c>
      <c r="L22" s="11">
        <v>4.5999999999999996</v>
      </c>
      <c r="M22" s="12">
        <v>4.7</v>
      </c>
      <c r="N22" s="11">
        <v>4.7</v>
      </c>
      <c r="O22" s="12">
        <v>4.8</v>
      </c>
      <c r="P22" s="11">
        <v>4.8</v>
      </c>
      <c r="Q22" s="12">
        <v>4.9000000000000004</v>
      </c>
      <c r="R22" s="11">
        <v>4.9000000000000004</v>
      </c>
      <c r="S22" s="15">
        <v>4.9000000000000004</v>
      </c>
      <c r="T22" t="s">
        <v>20</v>
      </c>
      <c r="U22" t="s">
        <v>20</v>
      </c>
      <c r="V22" t="s">
        <v>20</v>
      </c>
      <c r="Z22">
        <v>3.58</v>
      </c>
      <c r="AA22">
        <v>3.13</v>
      </c>
      <c r="AB22">
        <v>3.21</v>
      </c>
      <c r="AC22">
        <v>3.53</v>
      </c>
      <c r="AD22">
        <v>3.67</v>
      </c>
      <c r="AE22">
        <v>3.83</v>
      </c>
      <c r="AF22">
        <v>3.94</v>
      </c>
      <c r="AG22">
        <v>4.01</v>
      </c>
      <c r="AH22">
        <v>4.13</v>
      </c>
      <c r="AI22">
        <v>4.22</v>
      </c>
      <c r="AJ22">
        <v>4.3</v>
      </c>
      <c r="AK22">
        <v>4.37</v>
      </c>
      <c r="AL22">
        <v>4.42</v>
      </c>
      <c r="AM22">
        <v>4.47</v>
      </c>
      <c r="AN22">
        <v>4.54</v>
      </c>
      <c r="AO22">
        <v>4.6100000000000003</v>
      </c>
      <c r="AP22">
        <v>4.6900000000000004</v>
      </c>
      <c r="AQ22">
        <v>4.76</v>
      </c>
      <c r="AR22">
        <v>4.8099999999999996</v>
      </c>
    </row>
    <row r="23" spans="1:44">
      <c r="A23" s="6" t="s">
        <v>29</v>
      </c>
      <c r="B23" s="7">
        <v>3.5</v>
      </c>
      <c r="C23" s="8">
        <v>3.6</v>
      </c>
      <c r="D23" s="7">
        <v>3.9</v>
      </c>
      <c r="E23" s="8">
        <v>4.0999999999999996</v>
      </c>
      <c r="F23" s="7">
        <v>4.3</v>
      </c>
      <c r="G23" s="8">
        <v>4.4000000000000004</v>
      </c>
      <c r="H23" s="7">
        <v>4.4000000000000004</v>
      </c>
      <c r="I23" s="8">
        <v>4.5</v>
      </c>
      <c r="J23" s="7">
        <v>4.5</v>
      </c>
      <c r="K23" s="8">
        <v>4.5999999999999996</v>
      </c>
      <c r="L23" s="7">
        <v>4.5999999999999996</v>
      </c>
      <c r="M23" s="8">
        <v>4.7</v>
      </c>
      <c r="N23" s="7">
        <v>4.7</v>
      </c>
      <c r="O23" s="8">
        <v>4.8</v>
      </c>
      <c r="P23" s="7">
        <v>4.8</v>
      </c>
      <c r="Q23" s="8">
        <v>4.9000000000000004</v>
      </c>
      <c r="R23" s="7">
        <v>4.9000000000000004</v>
      </c>
      <c r="S23" s="14">
        <v>4.9000000000000004</v>
      </c>
      <c r="T23" t="s">
        <v>20</v>
      </c>
      <c r="U23" t="s">
        <v>20</v>
      </c>
      <c r="V23" t="s">
        <v>20</v>
      </c>
      <c r="Z23">
        <v>3.67</v>
      </c>
      <c r="AA23">
        <v>3.14</v>
      </c>
      <c r="AB23">
        <v>3.23</v>
      </c>
      <c r="AC23">
        <v>3.55</v>
      </c>
      <c r="AD23">
        <v>3.69</v>
      </c>
      <c r="AE23">
        <v>3.85</v>
      </c>
      <c r="AF23">
        <v>3.96</v>
      </c>
      <c r="AG23">
        <v>4.03</v>
      </c>
      <c r="AH23">
        <v>4.1500000000000004</v>
      </c>
      <c r="AI23">
        <v>4.24</v>
      </c>
      <c r="AJ23">
        <v>4.3099999999999996</v>
      </c>
      <c r="AK23">
        <v>4.38</v>
      </c>
      <c r="AL23">
        <v>4.43</v>
      </c>
      <c r="AM23">
        <v>4.4800000000000004</v>
      </c>
      <c r="AN23">
        <v>4.55</v>
      </c>
      <c r="AO23">
        <v>4.62</v>
      </c>
      <c r="AP23">
        <v>4.7</v>
      </c>
      <c r="AQ23">
        <v>4.7699999999999996</v>
      </c>
      <c r="AR23">
        <v>4.8099999999999996</v>
      </c>
    </row>
    <row r="24" spans="1:44">
      <c r="A24" s="6" t="s">
        <v>22</v>
      </c>
      <c r="B24" s="7">
        <v>3.5</v>
      </c>
      <c r="C24" s="8">
        <v>3.6</v>
      </c>
      <c r="D24" s="7">
        <v>4</v>
      </c>
      <c r="E24" s="8">
        <v>4.0999999999999996</v>
      </c>
      <c r="F24" s="7">
        <v>4.3</v>
      </c>
      <c r="G24" s="8">
        <v>4.4000000000000004</v>
      </c>
      <c r="H24" s="7">
        <v>4.4000000000000004</v>
      </c>
      <c r="I24" s="8">
        <v>4.5</v>
      </c>
      <c r="J24" s="7">
        <v>4.5999999999999996</v>
      </c>
      <c r="K24" s="8">
        <v>4.5999999999999996</v>
      </c>
      <c r="L24" s="7">
        <v>4.7</v>
      </c>
      <c r="M24" s="8">
        <v>4.7</v>
      </c>
      <c r="N24" s="7">
        <v>4.7</v>
      </c>
      <c r="O24" s="8">
        <v>4.8</v>
      </c>
      <c r="P24" s="7">
        <v>4.8</v>
      </c>
      <c r="Q24" s="8">
        <v>4.9000000000000004</v>
      </c>
      <c r="R24" s="7">
        <v>4.9000000000000004</v>
      </c>
      <c r="S24" s="14">
        <v>5</v>
      </c>
      <c r="T24" t="s">
        <v>20</v>
      </c>
      <c r="U24" t="s">
        <v>20</v>
      </c>
      <c r="V24" t="s">
        <v>20</v>
      </c>
      <c r="Z24">
        <v>3.75</v>
      </c>
      <c r="AA24">
        <v>3.16</v>
      </c>
      <c r="AB24">
        <v>3.25</v>
      </c>
      <c r="AC24">
        <v>3.57</v>
      </c>
      <c r="AD24">
        <v>3.71</v>
      </c>
      <c r="AE24">
        <v>3.87</v>
      </c>
      <c r="AF24">
        <v>3.98</v>
      </c>
      <c r="AG24">
        <v>4.05</v>
      </c>
      <c r="AH24">
        <v>4.16</v>
      </c>
      <c r="AI24">
        <v>4.25</v>
      </c>
      <c r="AJ24">
        <v>4.32</v>
      </c>
      <c r="AK24">
        <v>4.4000000000000004</v>
      </c>
      <c r="AL24">
        <v>4.4400000000000004</v>
      </c>
      <c r="AM24">
        <v>4.49</v>
      </c>
      <c r="AN24">
        <v>4.5599999999999996</v>
      </c>
      <c r="AO24">
        <v>4.63</v>
      </c>
      <c r="AP24">
        <v>4.71</v>
      </c>
      <c r="AQ24">
        <v>4.78</v>
      </c>
      <c r="AR24">
        <v>4.82</v>
      </c>
    </row>
    <row r="25" spans="1:44">
      <c r="A25" s="6" t="s">
        <v>23</v>
      </c>
      <c r="B25" s="7">
        <v>3.5</v>
      </c>
      <c r="C25" s="8">
        <v>3.6</v>
      </c>
      <c r="D25" s="7">
        <v>4</v>
      </c>
      <c r="E25" s="8">
        <v>4.0999999999999996</v>
      </c>
      <c r="F25" s="7">
        <v>4.3</v>
      </c>
      <c r="G25" s="8">
        <v>4.4000000000000004</v>
      </c>
      <c r="H25" s="7">
        <v>4.5</v>
      </c>
      <c r="I25" s="8">
        <v>4.5</v>
      </c>
      <c r="J25" s="7">
        <v>4.5999999999999996</v>
      </c>
      <c r="K25" s="8">
        <v>4.7</v>
      </c>
      <c r="L25" s="7">
        <v>4.7</v>
      </c>
      <c r="M25" s="8">
        <v>4.7</v>
      </c>
      <c r="N25" s="7">
        <v>4.8</v>
      </c>
      <c r="O25" s="8">
        <v>4.8</v>
      </c>
      <c r="P25" s="7">
        <v>4.8</v>
      </c>
      <c r="Q25" s="8">
        <v>4.9000000000000004</v>
      </c>
      <c r="R25" s="7">
        <v>5</v>
      </c>
      <c r="S25" s="14">
        <v>5</v>
      </c>
      <c r="T25" t="s">
        <v>20</v>
      </c>
      <c r="U25" t="s">
        <v>20</v>
      </c>
      <c r="V25" t="s">
        <v>20</v>
      </c>
      <c r="Z25">
        <v>3.83</v>
      </c>
      <c r="AA25">
        <v>3.18</v>
      </c>
      <c r="AB25">
        <v>3.26</v>
      </c>
      <c r="AC25">
        <v>3.59</v>
      </c>
      <c r="AD25">
        <v>3.73</v>
      </c>
      <c r="AE25">
        <v>3.88</v>
      </c>
      <c r="AF25">
        <v>3.99</v>
      </c>
      <c r="AG25">
        <v>4.07</v>
      </c>
      <c r="AH25">
        <v>4.18</v>
      </c>
      <c r="AI25">
        <v>4.26</v>
      </c>
      <c r="AJ25">
        <v>4.34</v>
      </c>
      <c r="AK25">
        <v>4.41</v>
      </c>
      <c r="AL25">
        <v>4.45</v>
      </c>
      <c r="AM25">
        <v>4.5</v>
      </c>
      <c r="AN25">
        <v>4.57</v>
      </c>
      <c r="AO25">
        <v>4.6399999999999997</v>
      </c>
      <c r="AP25">
        <v>4.71</v>
      </c>
      <c r="AQ25">
        <v>4.78</v>
      </c>
      <c r="AR25">
        <v>4.82</v>
      </c>
    </row>
    <row r="26" spans="1:44" ht="17" thickBot="1">
      <c r="A26" s="10" t="s">
        <v>24</v>
      </c>
      <c r="B26" s="11">
        <v>3.6</v>
      </c>
      <c r="C26" s="12">
        <v>3.7</v>
      </c>
      <c r="D26" s="11">
        <v>4</v>
      </c>
      <c r="E26" s="12">
        <v>4.2</v>
      </c>
      <c r="F26" s="11">
        <v>4.3</v>
      </c>
      <c r="G26" s="12">
        <v>4.4000000000000004</v>
      </c>
      <c r="H26" s="11">
        <v>4.5</v>
      </c>
      <c r="I26" s="12">
        <v>4.5999999999999996</v>
      </c>
      <c r="J26" s="11">
        <v>4.5999999999999996</v>
      </c>
      <c r="K26" s="12">
        <v>4.7</v>
      </c>
      <c r="L26" s="11">
        <v>4.7</v>
      </c>
      <c r="M26" s="12">
        <v>4.7</v>
      </c>
      <c r="N26" s="11">
        <v>4.8</v>
      </c>
      <c r="O26" s="12">
        <v>4.8</v>
      </c>
      <c r="P26" s="11">
        <v>4.9000000000000004</v>
      </c>
      <c r="Q26" s="12">
        <v>4.9000000000000004</v>
      </c>
      <c r="R26" s="11">
        <v>5</v>
      </c>
      <c r="S26" s="15">
        <v>5</v>
      </c>
      <c r="T26" t="s">
        <v>20</v>
      </c>
      <c r="U26" t="s">
        <v>20</v>
      </c>
      <c r="V26" t="s">
        <v>20</v>
      </c>
      <c r="Z26">
        <v>3.92</v>
      </c>
      <c r="AA26">
        <v>3.19</v>
      </c>
      <c r="AB26">
        <v>3.28</v>
      </c>
      <c r="AC26">
        <v>3.6</v>
      </c>
      <c r="AD26">
        <v>3.75</v>
      </c>
      <c r="AE26">
        <v>3.9</v>
      </c>
      <c r="AF26">
        <v>4.01</v>
      </c>
      <c r="AG26">
        <v>4.08</v>
      </c>
      <c r="AH26">
        <v>4.1900000000000004</v>
      </c>
      <c r="AI26">
        <v>4.28</v>
      </c>
      <c r="AJ26">
        <v>4.3499999999999996</v>
      </c>
      <c r="AK26">
        <v>4.42</v>
      </c>
      <c r="AL26">
        <v>4.46</v>
      </c>
      <c r="AM26">
        <v>4.51</v>
      </c>
      <c r="AN26">
        <v>4.58</v>
      </c>
      <c r="AO26">
        <v>4.6399999999999997</v>
      </c>
      <c r="AP26">
        <v>4.72</v>
      </c>
      <c r="AQ26">
        <v>4.79</v>
      </c>
      <c r="AR26">
        <v>4.83</v>
      </c>
    </row>
    <row r="27" spans="1:44">
      <c r="A27" s="6" t="s">
        <v>30</v>
      </c>
      <c r="B27" s="7">
        <v>3.6</v>
      </c>
      <c r="C27" s="8">
        <v>3.7</v>
      </c>
      <c r="D27" s="7">
        <v>4</v>
      </c>
      <c r="E27" s="8">
        <v>4.2</v>
      </c>
      <c r="F27" s="7">
        <v>4.3</v>
      </c>
      <c r="G27" s="8">
        <v>4.4000000000000004</v>
      </c>
      <c r="H27" s="7">
        <v>4.5</v>
      </c>
      <c r="I27" s="8">
        <v>4.5999999999999996</v>
      </c>
      <c r="J27" s="7">
        <v>4.5999999999999996</v>
      </c>
      <c r="K27" s="8">
        <v>4.7</v>
      </c>
      <c r="L27" s="7">
        <v>4.7</v>
      </c>
      <c r="M27" s="8">
        <v>4.7</v>
      </c>
      <c r="N27" s="7">
        <v>4.8</v>
      </c>
      <c r="O27" s="8">
        <v>4.8</v>
      </c>
      <c r="P27" s="7">
        <v>4.9000000000000004</v>
      </c>
      <c r="Q27" s="8">
        <v>4.9000000000000004</v>
      </c>
      <c r="R27" s="7">
        <v>5</v>
      </c>
      <c r="S27" s="14">
        <v>5</v>
      </c>
      <c r="T27" t="s">
        <v>20</v>
      </c>
      <c r="U27" t="s">
        <v>20</v>
      </c>
      <c r="V27" t="s">
        <v>20</v>
      </c>
      <c r="Z27">
        <v>4</v>
      </c>
      <c r="AA27">
        <v>3.21</v>
      </c>
      <c r="AB27">
        <v>3.3</v>
      </c>
      <c r="AC27">
        <v>3.62</v>
      </c>
      <c r="AD27">
        <v>3.76</v>
      </c>
      <c r="AE27">
        <v>3.92</v>
      </c>
      <c r="AF27">
        <v>4.03</v>
      </c>
      <c r="AG27">
        <v>4.0999999999999996</v>
      </c>
      <c r="AH27">
        <v>4.2</v>
      </c>
      <c r="AI27">
        <v>4.29</v>
      </c>
      <c r="AJ27">
        <v>4.3600000000000003</v>
      </c>
      <c r="AK27">
        <v>4.43</v>
      </c>
      <c r="AL27">
        <v>4.47</v>
      </c>
      <c r="AM27">
        <v>4.5199999999999996</v>
      </c>
      <c r="AN27">
        <v>4.59</v>
      </c>
      <c r="AO27">
        <v>4.6500000000000004</v>
      </c>
      <c r="AP27">
        <v>4.7300000000000004</v>
      </c>
      <c r="AQ27">
        <v>4.8</v>
      </c>
      <c r="AR27">
        <v>4.83</v>
      </c>
    </row>
    <row r="28" spans="1:44">
      <c r="A28" s="6" t="s">
        <v>22</v>
      </c>
      <c r="B28" s="7">
        <v>3.6</v>
      </c>
      <c r="C28" s="8">
        <v>3.7</v>
      </c>
      <c r="D28" s="7">
        <v>4</v>
      </c>
      <c r="E28" s="8">
        <v>4.2</v>
      </c>
      <c r="F28" s="7">
        <v>4.4000000000000004</v>
      </c>
      <c r="G28" s="8">
        <v>4.4000000000000004</v>
      </c>
      <c r="H28" s="7">
        <v>4.5</v>
      </c>
      <c r="I28" s="8">
        <v>4.5999999999999996</v>
      </c>
      <c r="J28" s="7">
        <v>4.5999999999999996</v>
      </c>
      <c r="K28" s="8">
        <v>4.7</v>
      </c>
      <c r="L28" s="7">
        <v>4.7</v>
      </c>
      <c r="M28" s="8">
        <v>4.7</v>
      </c>
      <c r="N28" s="7">
        <v>4.8</v>
      </c>
      <c r="O28" s="8">
        <v>4.8</v>
      </c>
      <c r="P28" s="7">
        <v>4.9000000000000004</v>
      </c>
      <c r="Q28" s="8">
        <v>5</v>
      </c>
      <c r="R28" s="7">
        <v>5</v>
      </c>
      <c r="S28" s="14">
        <v>5</v>
      </c>
      <c r="T28" t="s">
        <v>20</v>
      </c>
      <c r="U28" t="s">
        <v>20</v>
      </c>
      <c r="V28" t="s">
        <v>20</v>
      </c>
      <c r="Z28">
        <v>4.08</v>
      </c>
      <c r="AA28">
        <v>3.23</v>
      </c>
      <c r="AB28">
        <v>3.31</v>
      </c>
      <c r="AC28">
        <v>3.64</v>
      </c>
      <c r="AD28">
        <v>3.78</v>
      </c>
      <c r="AE28">
        <v>3.94</v>
      </c>
      <c r="AF28">
        <v>4.05</v>
      </c>
      <c r="AG28">
        <v>4.1100000000000003</v>
      </c>
      <c r="AH28">
        <v>4.22</v>
      </c>
      <c r="AI28">
        <v>4.3</v>
      </c>
      <c r="AJ28">
        <v>4.37</v>
      </c>
      <c r="AK28">
        <v>4.4400000000000004</v>
      </c>
      <c r="AL28">
        <v>4.4800000000000004</v>
      </c>
      <c r="AM28">
        <v>4.53</v>
      </c>
      <c r="AN28">
        <v>4.5999999999999996</v>
      </c>
      <c r="AO28">
        <v>4.66</v>
      </c>
      <c r="AP28">
        <v>4.74</v>
      </c>
      <c r="AQ28">
        <v>4.8</v>
      </c>
      <c r="AR28">
        <v>4.84</v>
      </c>
    </row>
    <row r="29" spans="1:44">
      <c r="A29" s="6" t="s">
        <v>23</v>
      </c>
      <c r="B29" s="7">
        <v>3.6</v>
      </c>
      <c r="C29" s="8">
        <v>3.7</v>
      </c>
      <c r="D29" s="7">
        <v>4</v>
      </c>
      <c r="E29" s="8">
        <v>4.2</v>
      </c>
      <c r="F29" s="7">
        <v>4.4000000000000004</v>
      </c>
      <c r="G29" s="8">
        <v>4.4000000000000004</v>
      </c>
      <c r="H29" s="7">
        <v>4.5</v>
      </c>
      <c r="I29" s="8">
        <v>4.5999999999999996</v>
      </c>
      <c r="J29" s="7">
        <v>4.5999999999999996</v>
      </c>
      <c r="K29" s="8">
        <v>4.7</v>
      </c>
      <c r="L29" s="7">
        <v>4.7</v>
      </c>
      <c r="M29" s="8">
        <v>4.8</v>
      </c>
      <c r="N29" s="7">
        <v>4.8</v>
      </c>
      <c r="O29" s="8">
        <v>4.9000000000000004</v>
      </c>
      <c r="P29" s="7">
        <v>4.9000000000000004</v>
      </c>
      <c r="Q29" s="8">
        <v>5</v>
      </c>
      <c r="R29" s="7">
        <v>5</v>
      </c>
      <c r="S29" s="14">
        <v>5</v>
      </c>
      <c r="T29" t="s">
        <v>20</v>
      </c>
      <c r="U29" t="s">
        <v>20</v>
      </c>
      <c r="V29" t="s">
        <v>20</v>
      </c>
      <c r="Z29">
        <v>4.17</v>
      </c>
      <c r="AA29">
        <v>3.24</v>
      </c>
      <c r="AB29">
        <v>3.33</v>
      </c>
      <c r="AC29">
        <v>3.66</v>
      </c>
      <c r="AD29">
        <v>3.8</v>
      </c>
      <c r="AE29">
        <v>3.95</v>
      </c>
      <c r="AF29">
        <v>4.0599999999999996</v>
      </c>
      <c r="AG29">
        <v>4.13</v>
      </c>
      <c r="AH29">
        <v>4.2300000000000004</v>
      </c>
      <c r="AI29">
        <v>4.32</v>
      </c>
      <c r="AJ29">
        <v>4.3899999999999997</v>
      </c>
      <c r="AK29">
        <v>4.45</v>
      </c>
      <c r="AL29">
        <v>4.49</v>
      </c>
      <c r="AM29">
        <v>4.54</v>
      </c>
      <c r="AN29">
        <v>4.6100000000000003</v>
      </c>
      <c r="AO29">
        <v>4.67</v>
      </c>
      <c r="AP29">
        <v>4.75</v>
      </c>
      <c r="AQ29">
        <v>4.8099999999999996</v>
      </c>
      <c r="AR29">
        <v>4.84</v>
      </c>
    </row>
    <row r="30" spans="1:44" ht="17" thickBot="1">
      <c r="A30" s="10" t="s">
        <v>24</v>
      </c>
      <c r="B30" s="11">
        <v>3.6</v>
      </c>
      <c r="C30" s="12">
        <v>3.7</v>
      </c>
      <c r="D30" s="11">
        <v>4</v>
      </c>
      <c r="E30" s="12">
        <v>4.2</v>
      </c>
      <c r="F30" s="11">
        <v>4.4000000000000004</v>
      </c>
      <c r="G30" s="12">
        <v>4.4000000000000004</v>
      </c>
      <c r="H30" s="11">
        <v>4.5</v>
      </c>
      <c r="I30" s="12">
        <v>4.5999999999999996</v>
      </c>
      <c r="J30" s="11">
        <v>4.7</v>
      </c>
      <c r="K30" s="12">
        <v>4.7</v>
      </c>
      <c r="L30" s="11">
        <v>4.7</v>
      </c>
      <c r="M30" s="12">
        <v>4.8</v>
      </c>
      <c r="N30" s="11">
        <v>4.8</v>
      </c>
      <c r="O30" s="12">
        <v>4.9000000000000004</v>
      </c>
      <c r="P30" s="11">
        <v>4.9000000000000004</v>
      </c>
      <c r="Q30" s="12">
        <v>5</v>
      </c>
      <c r="R30" s="11">
        <v>5</v>
      </c>
      <c r="S30" s="15">
        <v>5</v>
      </c>
      <c r="T30" t="s">
        <v>20</v>
      </c>
      <c r="U30" t="s">
        <v>20</v>
      </c>
      <c r="V30" t="s">
        <v>20</v>
      </c>
      <c r="Z30">
        <v>4.25</v>
      </c>
      <c r="AA30">
        <v>3.26</v>
      </c>
      <c r="AB30">
        <v>3.34</v>
      </c>
      <c r="AC30">
        <v>3.67</v>
      </c>
      <c r="AD30">
        <v>3.81</v>
      </c>
      <c r="AE30">
        <v>3.97</v>
      </c>
      <c r="AF30">
        <v>4.08</v>
      </c>
      <c r="AG30">
        <v>4.1500000000000004</v>
      </c>
      <c r="AH30">
        <v>4.25</v>
      </c>
      <c r="AI30">
        <v>4.33</v>
      </c>
      <c r="AJ30">
        <v>4.4000000000000004</v>
      </c>
      <c r="AK30">
        <v>4.46</v>
      </c>
      <c r="AL30">
        <v>4.5</v>
      </c>
      <c r="AM30">
        <v>4.55</v>
      </c>
      <c r="AN30">
        <v>4.62</v>
      </c>
      <c r="AO30">
        <v>4.67</v>
      </c>
      <c r="AP30">
        <v>4.75</v>
      </c>
      <c r="AQ30">
        <v>4.82</v>
      </c>
      <c r="AR30">
        <v>4.8499999999999996</v>
      </c>
    </row>
    <row r="31" spans="1:44">
      <c r="A31" s="6" t="s">
        <v>31</v>
      </c>
      <c r="B31" s="7">
        <v>3.6</v>
      </c>
      <c r="C31" s="8">
        <v>3.7</v>
      </c>
      <c r="D31" s="7">
        <v>4</v>
      </c>
      <c r="E31" s="8">
        <v>4.2</v>
      </c>
      <c r="F31" s="7">
        <v>4.4000000000000004</v>
      </c>
      <c r="G31" s="8">
        <v>4.4000000000000004</v>
      </c>
      <c r="H31" s="7">
        <v>4.5</v>
      </c>
      <c r="I31" s="8">
        <v>4.5999999999999996</v>
      </c>
      <c r="J31" s="7">
        <v>4.7</v>
      </c>
      <c r="K31" s="8">
        <v>4.7</v>
      </c>
      <c r="L31" s="7">
        <v>4.7</v>
      </c>
      <c r="M31" s="8">
        <v>4.8</v>
      </c>
      <c r="N31" s="7">
        <v>4.8</v>
      </c>
      <c r="O31" s="8">
        <v>4.9000000000000004</v>
      </c>
      <c r="P31" s="7">
        <v>4.9000000000000004</v>
      </c>
      <c r="Q31" s="8">
        <v>5</v>
      </c>
      <c r="R31" s="7">
        <v>5</v>
      </c>
      <c r="S31" s="14">
        <v>5</v>
      </c>
      <c r="T31" t="s">
        <v>20</v>
      </c>
      <c r="U31" t="s">
        <v>20</v>
      </c>
      <c r="V31" t="s">
        <v>20</v>
      </c>
      <c r="Z31">
        <v>4.33</v>
      </c>
      <c r="AA31">
        <v>3.27</v>
      </c>
      <c r="AB31">
        <v>3.36</v>
      </c>
      <c r="AC31">
        <v>3.69</v>
      </c>
      <c r="AD31">
        <v>3.83</v>
      </c>
      <c r="AE31">
        <v>3.99</v>
      </c>
      <c r="AF31">
        <v>4.0999999999999996</v>
      </c>
      <c r="AG31">
        <v>4.16</v>
      </c>
      <c r="AH31">
        <v>4.26</v>
      </c>
      <c r="AI31">
        <v>4.34</v>
      </c>
      <c r="AJ31">
        <v>4.41</v>
      </c>
      <c r="AK31">
        <v>4.47</v>
      </c>
      <c r="AL31">
        <v>4.51</v>
      </c>
      <c r="AM31">
        <v>4.5599999999999996</v>
      </c>
      <c r="AN31">
        <v>4.62</v>
      </c>
      <c r="AO31">
        <v>4.68</v>
      </c>
      <c r="AP31">
        <v>4.76</v>
      </c>
      <c r="AQ31">
        <v>4.82</v>
      </c>
      <c r="AR31">
        <v>4.8600000000000003</v>
      </c>
    </row>
    <row r="32" spans="1:44">
      <c r="A32" s="6" t="s">
        <v>22</v>
      </c>
      <c r="B32" s="7">
        <v>3.6</v>
      </c>
      <c r="C32" s="8">
        <v>3.7</v>
      </c>
      <c r="D32" s="7">
        <v>4</v>
      </c>
      <c r="E32" s="8">
        <v>4.2</v>
      </c>
      <c r="F32" s="7">
        <v>4.4000000000000004</v>
      </c>
      <c r="G32" s="8">
        <v>4.4000000000000004</v>
      </c>
      <c r="H32" s="7">
        <v>4.5</v>
      </c>
      <c r="I32" s="8">
        <v>4.5999999999999996</v>
      </c>
      <c r="J32" s="7">
        <v>4.7</v>
      </c>
      <c r="K32" s="8">
        <v>4.7</v>
      </c>
      <c r="L32" s="7">
        <v>4.8</v>
      </c>
      <c r="M32" s="8">
        <v>4.8</v>
      </c>
      <c r="N32" s="7">
        <v>4.8</v>
      </c>
      <c r="O32" s="8">
        <v>4.9000000000000004</v>
      </c>
      <c r="P32" s="7">
        <v>4.9000000000000004</v>
      </c>
      <c r="Q32" s="8">
        <v>5</v>
      </c>
      <c r="R32" s="7">
        <v>5</v>
      </c>
      <c r="S32" s="14">
        <v>5</v>
      </c>
      <c r="T32" t="s">
        <v>20</v>
      </c>
      <c r="U32" t="s">
        <v>20</v>
      </c>
      <c r="V32" t="s">
        <v>20</v>
      </c>
      <c r="Z32">
        <v>4.42</v>
      </c>
      <c r="AA32">
        <v>3.28</v>
      </c>
      <c r="AB32">
        <v>3.37</v>
      </c>
      <c r="AC32">
        <v>3.7</v>
      </c>
      <c r="AD32">
        <v>3.85</v>
      </c>
      <c r="AE32">
        <v>4</v>
      </c>
      <c r="AF32">
        <v>4.1100000000000003</v>
      </c>
      <c r="AG32">
        <v>4.17</v>
      </c>
      <c r="AH32">
        <v>4.2699999999999996</v>
      </c>
      <c r="AI32">
        <v>4.3499999999999996</v>
      </c>
      <c r="AJ32">
        <v>4.42</v>
      </c>
      <c r="AK32">
        <v>4.4800000000000004</v>
      </c>
      <c r="AL32">
        <v>4.5199999999999996</v>
      </c>
      <c r="AM32">
        <v>4.57</v>
      </c>
      <c r="AN32">
        <v>4.63</v>
      </c>
      <c r="AO32">
        <v>4.6900000000000004</v>
      </c>
      <c r="AP32">
        <v>4.7699999999999996</v>
      </c>
      <c r="AQ32">
        <v>4.83</v>
      </c>
      <c r="AR32">
        <v>4.8600000000000003</v>
      </c>
    </row>
    <row r="33" spans="1:44">
      <c r="A33" s="6" t="s">
        <v>23</v>
      </c>
      <c r="B33" s="7">
        <v>3.5</v>
      </c>
      <c r="C33" s="8">
        <v>3.7</v>
      </c>
      <c r="D33" s="7">
        <v>4</v>
      </c>
      <c r="E33" s="8">
        <v>4.2</v>
      </c>
      <c r="F33" s="7">
        <v>4.3</v>
      </c>
      <c r="G33" s="8">
        <v>4.4000000000000004</v>
      </c>
      <c r="H33" s="7">
        <v>4.5</v>
      </c>
      <c r="I33" s="8">
        <v>4.5999999999999996</v>
      </c>
      <c r="J33" s="7">
        <v>4.7</v>
      </c>
      <c r="K33" s="8">
        <v>4.7</v>
      </c>
      <c r="L33" s="7">
        <v>4.8</v>
      </c>
      <c r="M33" s="8">
        <v>4.8</v>
      </c>
      <c r="N33" s="7">
        <v>4.8</v>
      </c>
      <c r="O33" s="8">
        <v>4.9000000000000004</v>
      </c>
      <c r="P33" s="7">
        <v>4.9000000000000004</v>
      </c>
      <c r="Q33" s="8">
        <v>5</v>
      </c>
      <c r="R33" s="7">
        <v>5</v>
      </c>
      <c r="S33" s="14">
        <v>5</v>
      </c>
      <c r="T33" t="s">
        <v>20</v>
      </c>
      <c r="U33" t="s">
        <v>20</v>
      </c>
      <c r="V33" t="s">
        <v>20</v>
      </c>
      <c r="Z33">
        <v>4.5</v>
      </c>
      <c r="AA33">
        <v>3.3</v>
      </c>
      <c r="AB33">
        <v>3.39</v>
      </c>
      <c r="AC33">
        <v>3.72</v>
      </c>
      <c r="AD33">
        <v>3.86</v>
      </c>
      <c r="AE33">
        <v>4.0199999999999996</v>
      </c>
      <c r="AF33">
        <v>4.13</v>
      </c>
      <c r="AG33">
        <v>4.1900000000000004</v>
      </c>
      <c r="AH33">
        <v>4.28</v>
      </c>
      <c r="AI33">
        <v>4.3600000000000003</v>
      </c>
      <c r="AJ33">
        <v>4.43</v>
      </c>
      <c r="AK33">
        <v>4.49</v>
      </c>
      <c r="AL33">
        <v>4.53</v>
      </c>
      <c r="AM33">
        <v>4.58</v>
      </c>
      <c r="AN33">
        <v>4.6399999999999997</v>
      </c>
      <c r="AO33">
        <v>4.7</v>
      </c>
      <c r="AP33">
        <v>4.78</v>
      </c>
      <c r="AQ33">
        <v>4.83</v>
      </c>
      <c r="AR33">
        <v>4.87</v>
      </c>
    </row>
    <row r="34" spans="1:44" ht="17" thickBot="1">
      <c r="A34" s="10" t="s">
        <v>24</v>
      </c>
      <c r="B34" s="11">
        <v>3.5</v>
      </c>
      <c r="C34" s="12">
        <v>3.7</v>
      </c>
      <c r="D34" s="11">
        <v>4</v>
      </c>
      <c r="E34" s="12">
        <v>4.0999999999999996</v>
      </c>
      <c r="F34" s="11">
        <v>4.3</v>
      </c>
      <c r="G34" s="12">
        <v>4.4000000000000004</v>
      </c>
      <c r="H34" s="11">
        <v>4.5</v>
      </c>
      <c r="I34" s="12">
        <v>4.5999999999999996</v>
      </c>
      <c r="J34" s="11">
        <v>4.7</v>
      </c>
      <c r="K34" s="12">
        <v>4.7</v>
      </c>
      <c r="L34" s="11">
        <v>4.8</v>
      </c>
      <c r="M34" s="12">
        <v>4.8</v>
      </c>
      <c r="N34" s="11">
        <v>4.8</v>
      </c>
      <c r="O34" s="12">
        <v>4.9000000000000004</v>
      </c>
      <c r="P34" s="11">
        <v>4.9000000000000004</v>
      </c>
      <c r="Q34" s="12">
        <v>5</v>
      </c>
      <c r="R34" s="11">
        <v>5</v>
      </c>
      <c r="S34" s="15">
        <v>5</v>
      </c>
      <c r="T34" t="s">
        <v>20</v>
      </c>
      <c r="U34" t="s">
        <v>20</v>
      </c>
      <c r="V34" t="s">
        <v>20</v>
      </c>
      <c r="Z34">
        <v>4.58</v>
      </c>
      <c r="AA34">
        <v>3.31</v>
      </c>
      <c r="AB34">
        <v>3.4</v>
      </c>
      <c r="AC34">
        <v>3.73</v>
      </c>
      <c r="AD34">
        <v>3.88</v>
      </c>
      <c r="AE34">
        <v>4.03</v>
      </c>
      <c r="AF34">
        <v>4.1399999999999997</v>
      </c>
      <c r="AG34">
        <v>4.2</v>
      </c>
      <c r="AH34">
        <v>4.3</v>
      </c>
      <c r="AI34">
        <v>4.38</v>
      </c>
      <c r="AJ34">
        <v>4.4400000000000004</v>
      </c>
      <c r="AK34">
        <v>4.5</v>
      </c>
      <c r="AL34">
        <v>4.54</v>
      </c>
      <c r="AM34">
        <v>4.59</v>
      </c>
      <c r="AN34">
        <v>4.6500000000000004</v>
      </c>
      <c r="AO34">
        <v>4.7</v>
      </c>
      <c r="AP34">
        <v>4.78</v>
      </c>
      <c r="AQ34">
        <v>4.84</v>
      </c>
      <c r="AR34">
        <v>4.87</v>
      </c>
    </row>
    <row r="35" spans="1:44">
      <c r="A35" s="6" t="s">
        <v>32</v>
      </c>
      <c r="B35" s="7">
        <v>3.5</v>
      </c>
      <c r="C35" s="8">
        <v>3.6</v>
      </c>
      <c r="D35" s="7">
        <v>4</v>
      </c>
      <c r="E35" s="8">
        <v>4.0999999999999996</v>
      </c>
      <c r="F35" s="7">
        <v>4.3</v>
      </c>
      <c r="G35" s="8">
        <v>4.4000000000000004</v>
      </c>
      <c r="H35" s="7">
        <v>4.5</v>
      </c>
      <c r="I35" s="8">
        <v>4.5999999999999996</v>
      </c>
      <c r="J35" s="7">
        <v>4.5999999999999996</v>
      </c>
      <c r="K35" s="8">
        <v>4.7</v>
      </c>
      <c r="L35" s="7">
        <v>4.7</v>
      </c>
      <c r="M35" s="8">
        <v>4.8</v>
      </c>
      <c r="N35" s="7">
        <v>4.8</v>
      </c>
      <c r="O35" s="8">
        <v>4.9000000000000004</v>
      </c>
      <c r="P35" s="7">
        <v>4.9000000000000004</v>
      </c>
      <c r="Q35" s="8">
        <v>5</v>
      </c>
      <c r="R35" s="7">
        <v>5</v>
      </c>
      <c r="S35" s="14">
        <v>5</v>
      </c>
      <c r="T35" t="s">
        <v>20</v>
      </c>
      <c r="U35" t="s">
        <v>20</v>
      </c>
      <c r="V35" t="s">
        <v>20</v>
      </c>
      <c r="Z35">
        <v>4.67</v>
      </c>
      <c r="AA35">
        <v>3.32</v>
      </c>
      <c r="AB35">
        <v>3.41</v>
      </c>
      <c r="AC35">
        <v>3.75</v>
      </c>
      <c r="AD35">
        <v>3.89</v>
      </c>
      <c r="AE35">
        <v>4.05</v>
      </c>
      <c r="AF35">
        <v>4.1500000000000004</v>
      </c>
      <c r="AG35">
        <v>4.22</v>
      </c>
      <c r="AH35">
        <v>4.3099999999999996</v>
      </c>
      <c r="AI35">
        <v>4.3899999999999997</v>
      </c>
      <c r="AJ35">
        <v>4.45</v>
      </c>
      <c r="AK35">
        <v>4.51</v>
      </c>
      <c r="AL35">
        <v>4.55</v>
      </c>
      <c r="AM35">
        <v>4.5999999999999996</v>
      </c>
      <c r="AN35">
        <v>4.66</v>
      </c>
      <c r="AO35">
        <v>4.71</v>
      </c>
      <c r="AP35">
        <v>4.79</v>
      </c>
      <c r="AQ35">
        <v>4.8499999999999996</v>
      </c>
      <c r="AR35">
        <v>4.88</v>
      </c>
    </row>
    <row r="36" spans="1:44">
      <c r="A36" s="6" t="s">
        <v>22</v>
      </c>
      <c r="B36" s="7">
        <v>3.5</v>
      </c>
      <c r="C36" s="8">
        <v>3.6</v>
      </c>
      <c r="D36" s="7">
        <v>3.9</v>
      </c>
      <c r="E36" s="8">
        <v>4.0999999999999996</v>
      </c>
      <c r="F36" s="7">
        <v>4.3</v>
      </c>
      <c r="G36" s="8">
        <v>4.4000000000000004</v>
      </c>
      <c r="H36" s="7">
        <v>4.5</v>
      </c>
      <c r="I36" s="8">
        <v>4.5999999999999996</v>
      </c>
      <c r="J36" s="7">
        <v>4.5999999999999996</v>
      </c>
      <c r="K36" s="8">
        <v>4.7</v>
      </c>
      <c r="L36" s="7">
        <v>4.7</v>
      </c>
      <c r="M36" s="8">
        <v>4.8</v>
      </c>
      <c r="N36" s="7">
        <v>4.8</v>
      </c>
      <c r="O36" s="8">
        <v>4.9000000000000004</v>
      </c>
      <c r="P36" s="7">
        <v>4.9000000000000004</v>
      </c>
      <c r="Q36" s="8">
        <v>5</v>
      </c>
      <c r="R36" s="7">
        <v>5</v>
      </c>
      <c r="S36" s="14">
        <v>5</v>
      </c>
      <c r="T36" t="s">
        <v>20</v>
      </c>
      <c r="U36" t="s">
        <v>20</v>
      </c>
      <c r="V36" t="s">
        <v>20</v>
      </c>
      <c r="Z36">
        <v>4.75</v>
      </c>
      <c r="AA36">
        <v>3.34</v>
      </c>
      <c r="AB36">
        <v>3.43</v>
      </c>
      <c r="AC36">
        <v>3.76</v>
      </c>
      <c r="AD36">
        <v>3.91</v>
      </c>
      <c r="AE36">
        <v>4.0599999999999996</v>
      </c>
      <c r="AF36">
        <v>4.17</v>
      </c>
      <c r="AG36">
        <v>4.2300000000000004</v>
      </c>
      <c r="AH36">
        <v>4.32</v>
      </c>
      <c r="AI36">
        <v>4.4000000000000004</v>
      </c>
      <c r="AJ36">
        <v>4.46</v>
      </c>
      <c r="AK36">
        <v>4.5199999999999996</v>
      </c>
      <c r="AL36">
        <v>4.5599999999999996</v>
      </c>
      <c r="AM36">
        <v>4.5999999999999996</v>
      </c>
      <c r="AN36">
        <v>4.67</v>
      </c>
      <c r="AO36">
        <v>4.72</v>
      </c>
      <c r="AP36">
        <v>4.8</v>
      </c>
      <c r="AQ36">
        <v>4.8499999999999996</v>
      </c>
      <c r="AR36">
        <v>4.88</v>
      </c>
    </row>
    <row r="37" spans="1:44">
      <c r="A37" s="6" t="s">
        <v>23</v>
      </c>
      <c r="B37" s="7">
        <v>3.4</v>
      </c>
      <c r="C37" s="8">
        <v>3.6</v>
      </c>
      <c r="D37" s="7">
        <v>3.9</v>
      </c>
      <c r="E37" s="8">
        <v>4.0999999999999996</v>
      </c>
      <c r="F37" s="7">
        <v>4.3</v>
      </c>
      <c r="G37" s="8">
        <v>4.3</v>
      </c>
      <c r="H37" s="7">
        <v>4.5</v>
      </c>
      <c r="I37" s="8">
        <v>4.5999999999999996</v>
      </c>
      <c r="J37" s="7">
        <v>4.5999999999999996</v>
      </c>
      <c r="K37" s="8">
        <v>4.7</v>
      </c>
      <c r="L37" s="7">
        <v>4.7</v>
      </c>
      <c r="M37" s="8">
        <v>4.8</v>
      </c>
      <c r="N37" s="7">
        <v>4.8</v>
      </c>
      <c r="O37" s="8">
        <v>4.9000000000000004</v>
      </c>
      <c r="P37" s="7">
        <v>4.9000000000000004</v>
      </c>
      <c r="Q37" s="8">
        <v>5</v>
      </c>
      <c r="R37" s="7">
        <v>5</v>
      </c>
      <c r="S37" s="14">
        <v>5</v>
      </c>
      <c r="T37" t="s">
        <v>20</v>
      </c>
      <c r="U37" t="s">
        <v>20</v>
      </c>
      <c r="V37" t="s">
        <v>20</v>
      </c>
      <c r="Z37">
        <v>4.83</v>
      </c>
      <c r="AA37">
        <v>3.35</v>
      </c>
      <c r="AB37">
        <v>3.44</v>
      </c>
      <c r="AC37">
        <v>3.78</v>
      </c>
      <c r="AD37">
        <v>3.92</v>
      </c>
      <c r="AE37">
        <v>4.08</v>
      </c>
      <c r="AF37">
        <v>4.18</v>
      </c>
      <c r="AG37">
        <v>4.24</v>
      </c>
      <c r="AH37">
        <v>4.33</v>
      </c>
      <c r="AI37">
        <v>4.41</v>
      </c>
      <c r="AJ37">
        <v>4.47</v>
      </c>
      <c r="AK37">
        <v>4.53</v>
      </c>
      <c r="AL37">
        <v>4.5599999999999996</v>
      </c>
      <c r="AM37">
        <v>4.6100000000000003</v>
      </c>
      <c r="AN37">
        <v>4.67</v>
      </c>
      <c r="AO37">
        <v>4.72</v>
      </c>
      <c r="AP37">
        <v>4.8</v>
      </c>
      <c r="AQ37">
        <v>4.8600000000000003</v>
      </c>
      <c r="AR37">
        <v>4.88</v>
      </c>
    </row>
    <row r="38" spans="1:44" ht="17" thickBot="1">
      <c r="A38" s="10" t="s">
        <v>24</v>
      </c>
      <c r="B38" s="11">
        <v>3.4</v>
      </c>
      <c r="C38" s="12">
        <v>3.6</v>
      </c>
      <c r="D38" s="11">
        <v>3.9</v>
      </c>
      <c r="E38" s="12">
        <v>4</v>
      </c>
      <c r="F38" s="11">
        <v>4.2</v>
      </c>
      <c r="G38" s="12">
        <v>4.3</v>
      </c>
      <c r="H38" s="11">
        <v>4.4000000000000004</v>
      </c>
      <c r="I38" s="12">
        <v>4.5999999999999996</v>
      </c>
      <c r="J38" s="11">
        <v>4.5999999999999996</v>
      </c>
      <c r="K38" s="12">
        <v>4.7</v>
      </c>
      <c r="L38" s="11">
        <v>4.7</v>
      </c>
      <c r="M38" s="12">
        <v>4.7</v>
      </c>
      <c r="N38" s="11">
        <v>4.8</v>
      </c>
      <c r="O38" s="12">
        <v>4.9000000000000004</v>
      </c>
      <c r="P38" s="11">
        <v>4.9000000000000004</v>
      </c>
      <c r="Q38" s="12">
        <v>5</v>
      </c>
      <c r="R38" s="11">
        <v>5</v>
      </c>
      <c r="S38" s="15">
        <v>5</v>
      </c>
      <c r="T38" t="s">
        <v>20</v>
      </c>
      <c r="U38" t="s">
        <v>20</v>
      </c>
      <c r="V38" t="s">
        <v>20</v>
      </c>
      <c r="Z38">
        <v>4.92</v>
      </c>
      <c r="AA38">
        <v>3.36</v>
      </c>
      <c r="AB38">
        <v>3.45</v>
      </c>
      <c r="AC38">
        <v>3.79</v>
      </c>
      <c r="AD38">
        <v>3.93</v>
      </c>
      <c r="AE38">
        <v>4.09</v>
      </c>
      <c r="AF38">
        <v>4.2</v>
      </c>
      <c r="AG38">
        <v>4.26</v>
      </c>
      <c r="AH38">
        <v>4.3499999999999996</v>
      </c>
      <c r="AI38">
        <v>4.42</v>
      </c>
      <c r="AJ38">
        <v>4.4800000000000004</v>
      </c>
      <c r="AK38">
        <v>4.53</v>
      </c>
      <c r="AL38">
        <v>4.57</v>
      </c>
      <c r="AM38">
        <v>4.62</v>
      </c>
      <c r="AN38">
        <v>4.68</v>
      </c>
      <c r="AO38">
        <v>4.7300000000000004</v>
      </c>
      <c r="AP38">
        <v>4.8099999999999996</v>
      </c>
      <c r="AQ38">
        <v>4.8600000000000003</v>
      </c>
      <c r="AR38">
        <v>4.8899999999999997</v>
      </c>
    </row>
    <row r="39" spans="1:44">
      <c r="A39" s="6" t="s">
        <v>33</v>
      </c>
      <c r="B39" s="7">
        <v>3.4</v>
      </c>
      <c r="C39" s="8">
        <v>3.5</v>
      </c>
      <c r="D39" s="7">
        <v>3.8</v>
      </c>
      <c r="E39" s="8">
        <v>4</v>
      </c>
      <c r="F39" s="7">
        <v>4.2</v>
      </c>
      <c r="G39" s="8">
        <v>4.3</v>
      </c>
      <c r="H39" s="7">
        <v>4.4000000000000004</v>
      </c>
      <c r="I39" s="8">
        <v>4.5999999999999996</v>
      </c>
      <c r="J39" s="7">
        <v>4.5999999999999996</v>
      </c>
      <c r="K39" s="8">
        <v>4.7</v>
      </c>
      <c r="L39" s="7">
        <v>4.7</v>
      </c>
      <c r="M39" s="8">
        <v>4.7</v>
      </c>
      <c r="N39" s="7">
        <v>4.8</v>
      </c>
      <c r="O39" s="8">
        <v>4.9000000000000004</v>
      </c>
      <c r="P39" s="7">
        <v>4.9000000000000004</v>
      </c>
      <c r="Q39" s="8">
        <v>5</v>
      </c>
      <c r="R39" s="7">
        <v>5</v>
      </c>
      <c r="S39" s="14">
        <v>5</v>
      </c>
      <c r="T39" t="s">
        <v>20</v>
      </c>
      <c r="U39" t="s">
        <v>20</v>
      </c>
      <c r="V39" t="s">
        <v>20</v>
      </c>
      <c r="Z39">
        <v>5</v>
      </c>
      <c r="AA39">
        <v>3.37</v>
      </c>
      <c r="AB39">
        <v>3.46</v>
      </c>
      <c r="AC39">
        <v>3.8</v>
      </c>
      <c r="AD39">
        <v>3.95</v>
      </c>
      <c r="AE39">
        <v>4.1100000000000003</v>
      </c>
      <c r="AF39">
        <v>4.21</v>
      </c>
      <c r="AG39">
        <v>4.2699999999999996</v>
      </c>
      <c r="AH39">
        <v>4.3600000000000003</v>
      </c>
      <c r="AI39">
        <v>4.43</v>
      </c>
      <c r="AJ39">
        <v>4.49</v>
      </c>
      <c r="AK39">
        <v>4.54</v>
      </c>
      <c r="AL39">
        <v>4.58</v>
      </c>
      <c r="AM39">
        <v>4.63</v>
      </c>
      <c r="AN39">
        <v>4.6900000000000004</v>
      </c>
      <c r="AO39">
        <v>4.74</v>
      </c>
      <c r="AP39">
        <v>4.82</v>
      </c>
      <c r="AQ39">
        <v>4.87</v>
      </c>
      <c r="AR39">
        <v>4.8899999999999997</v>
      </c>
    </row>
    <row r="40" spans="1:44">
      <c r="A40" s="6" t="s">
        <v>22</v>
      </c>
      <c r="B40" s="7">
        <v>3.3</v>
      </c>
      <c r="C40" s="8">
        <v>3.5</v>
      </c>
      <c r="D40" s="7">
        <v>3.8</v>
      </c>
      <c r="E40" s="8">
        <v>4</v>
      </c>
      <c r="F40" s="7">
        <v>4.2</v>
      </c>
      <c r="G40" s="8">
        <v>4.2</v>
      </c>
      <c r="H40" s="7">
        <v>4.4000000000000004</v>
      </c>
      <c r="I40" s="8">
        <v>4.5999999999999996</v>
      </c>
      <c r="J40" s="7">
        <v>4.5999999999999996</v>
      </c>
      <c r="K40" s="8">
        <v>4.7</v>
      </c>
      <c r="L40" s="7">
        <v>4.7</v>
      </c>
      <c r="M40" s="8">
        <v>4.7</v>
      </c>
      <c r="N40" s="7">
        <v>4.8</v>
      </c>
      <c r="O40" s="8">
        <v>4.9000000000000004</v>
      </c>
      <c r="P40" s="7">
        <v>4.9000000000000004</v>
      </c>
      <c r="Q40" s="8">
        <v>5</v>
      </c>
      <c r="R40" s="7">
        <v>5</v>
      </c>
      <c r="S40" s="14">
        <v>5</v>
      </c>
      <c r="T40" t="s">
        <v>20</v>
      </c>
      <c r="U40" t="s">
        <v>20</v>
      </c>
      <c r="V40" t="s">
        <v>20</v>
      </c>
      <c r="Z40">
        <v>5.08</v>
      </c>
      <c r="AA40">
        <v>3.39</v>
      </c>
      <c r="AB40">
        <v>3.48</v>
      </c>
      <c r="AC40">
        <v>3.82</v>
      </c>
      <c r="AD40">
        <v>3.96</v>
      </c>
      <c r="AE40">
        <v>4.12</v>
      </c>
      <c r="AF40">
        <v>4.22</v>
      </c>
      <c r="AG40">
        <v>4.28</v>
      </c>
      <c r="AH40">
        <v>4.37</v>
      </c>
      <c r="AI40">
        <v>4.4400000000000004</v>
      </c>
      <c r="AJ40">
        <v>4.5</v>
      </c>
      <c r="AK40">
        <v>4.55</v>
      </c>
      <c r="AL40">
        <v>4.59</v>
      </c>
      <c r="AM40">
        <v>4.6399999999999997</v>
      </c>
      <c r="AN40">
        <v>4.7</v>
      </c>
      <c r="AO40">
        <v>4.74</v>
      </c>
      <c r="AP40">
        <v>4.82</v>
      </c>
      <c r="AQ40">
        <v>4.87</v>
      </c>
      <c r="AR40">
        <v>4.9000000000000004</v>
      </c>
    </row>
    <row r="41" spans="1:44">
      <c r="A41" s="6" t="s">
        <v>23</v>
      </c>
      <c r="B41" s="7">
        <v>3.3</v>
      </c>
      <c r="C41" s="8">
        <v>3.5</v>
      </c>
      <c r="D41" s="7">
        <v>3.7</v>
      </c>
      <c r="E41" s="8">
        <v>3.9</v>
      </c>
      <c r="F41" s="7">
        <v>4.0999999999999996</v>
      </c>
      <c r="G41" s="8">
        <v>4.2</v>
      </c>
      <c r="H41" s="7">
        <v>4.3</v>
      </c>
      <c r="I41" s="8">
        <v>4.5</v>
      </c>
      <c r="J41" s="7">
        <v>4.5</v>
      </c>
      <c r="K41" s="8">
        <v>4.5999999999999996</v>
      </c>
      <c r="L41" s="7">
        <v>4.7</v>
      </c>
      <c r="M41" s="8">
        <v>4.7</v>
      </c>
      <c r="N41" s="7">
        <v>4.7</v>
      </c>
      <c r="O41" s="8">
        <v>4.8</v>
      </c>
      <c r="P41" s="7">
        <v>4.9000000000000004</v>
      </c>
      <c r="Q41" s="8">
        <v>5</v>
      </c>
      <c r="R41" s="7">
        <v>5</v>
      </c>
      <c r="S41" s="14">
        <v>5</v>
      </c>
      <c r="T41" t="s">
        <v>20</v>
      </c>
      <c r="U41" t="s">
        <v>20</v>
      </c>
      <c r="V41" t="s">
        <v>20</v>
      </c>
      <c r="Z41">
        <v>5.17</v>
      </c>
      <c r="AA41">
        <v>3.4</v>
      </c>
      <c r="AB41">
        <v>3.49</v>
      </c>
      <c r="AC41">
        <v>3.83</v>
      </c>
      <c r="AD41">
        <v>3.97</v>
      </c>
      <c r="AE41">
        <v>4.13</v>
      </c>
      <c r="AF41">
        <v>4.2300000000000004</v>
      </c>
      <c r="AG41">
        <v>4.29</v>
      </c>
      <c r="AH41">
        <v>4.38</v>
      </c>
      <c r="AI41">
        <v>4.45</v>
      </c>
      <c r="AJ41">
        <v>4.51</v>
      </c>
      <c r="AK41">
        <v>4.5599999999999996</v>
      </c>
      <c r="AL41">
        <v>4.59</v>
      </c>
      <c r="AM41">
        <v>4.6399999999999997</v>
      </c>
      <c r="AN41">
        <v>4.7</v>
      </c>
      <c r="AO41">
        <v>4.75</v>
      </c>
      <c r="AP41">
        <v>4.83</v>
      </c>
      <c r="AQ41">
        <v>4.88</v>
      </c>
      <c r="AR41">
        <v>4.9000000000000004</v>
      </c>
    </row>
    <row r="42" spans="1:44" ht="17" thickBot="1">
      <c r="A42" s="10" t="s">
        <v>24</v>
      </c>
      <c r="B42" s="11">
        <v>3.2</v>
      </c>
      <c r="C42" s="12">
        <v>3.4</v>
      </c>
      <c r="D42" s="11">
        <v>3.7</v>
      </c>
      <c r="E42" s="12">
        <v>3.9</v>
      </c>
      <c r="F42" s="11">
        <v>4.0999999999999996</v>
      </c>
      <c r="G42" s="12">
        <v>4.0999999999999996</v>
      </c>
      <c r="H42" s="11">
        <v>4.3</v>
      </c>
      <c r="I42" s="12">
        <v>4.5</v>
      </c>
      <c r="J42" s="11">
        <v>4.5</v>
      </c>
      <c r="K42" s="12">
        <v>4.5999999999999996</v>
      </c>
      <c r="L42" s="11">
        <v>4.7</v>
      </c>
      <c r="M42" s="12">
        <v>4.7</v>
      </c>
      <c r="N42" s="11">
        <v>4.7</v>
      </c>
      <c r="O42" s="12">
        <v>4.8</v>
      </c>
      <c r="P42" s="11">
        <v>4.9000000000000004</v>
      </c>
      <c r="Q42" s="12">
        <v>4.9000000000000004</v>
      </c>
      <c r="R42" s="11">
        <v>5</v>
      </c>
      <c r="S42" s="15">
        <v>5</v>
      </c>
      <c r="T42" t="s">
        <v>20</v>
      </c>
      <c r="U42" t="s">
        <v>20</v>
      </c>
      <c r="V42" t="s">
        <v>20</v>
      </c>
      <c r="Z42">
        <v>5.25</v>
      </c>
      <c r="AA42">
        <v>3.41</v>
      </c>
      <c r="AB42">
        <v>3.5</v>
      </c>
      <c r="AC42">
        <v>3.84</v>
      </c>
      <c r="AD42">
        <v>3.98</v>
      </c>
      <c r="AE42">
        <v>4.1399999999999997</v>
      </c>
      <c r="AF42">
        <v>4.25</v>
      </c>
      <c r="AG42">
        <v>4.3099999999999996</v>
      </c>
      <c r="AH42">
        <v>4.3899999999999997</v>
      </c>
      <c r="AI42">
        <v>4.46</v>
      </c>
      <c r="AJ42">
        <v>4.5199999999999996</v>
      </c>
      <c r="AK42">
        <v>4.57</v>
      </c>
      <c r="AL42">
        <v>4.5999999999999996</v>
      </c>
      <c r="AM42">
        <v>4.6500000000000004</v>
      </c>
      <c r="AN42">
        <v>4.71</v>
      </c>
      <c r="AO42">
        <v>4.75</v>
      </c>
      <c r="AP42">
        <v>4.83</v>
      </c>
      <c r="AQ42">
        <v>4.88</v>
      </c>
      <c r="AR42">
        <v>4.91</v>
      </c>
    </row>
    <row r="43" spans="1:44" ht="17" thickBot="1">
      <c r="A43" s="10" t="s">
        <v>34</v>
      </c>
      <c r="B43" s="11">
        <v>3.2</v>
      </c>
      <c r="C43" s="12">
        <v>3.4</v>
      </c>
      <c r="D43" s="11">
        <v>3.6</v>
      </c>
      <c r="E43" s="12">
        <v>3.8</v>
      </c>
      <c r="F43" s="11">
        <v>4</v>
      </c>
      <c r="G43" s="12">
        <v>4.0999999999999996</v>
      </c>
      <c r="H43" s="11">
        <v>4.3</v>
      </c>
      <c r="I43" s="12">
        <v>4.5</v>
      </c>
      <c r="J43" s="11">
        <v>4.5</v>
      </c>
      <c r="K43" s="12">
        <v>4.5999999999999996</v>
      </c>
      <c r="L43" s="11">
        <v>4.7</v>
      </c>
      <c r="M43" s="12">
        <v>4.7</v>
      </c>
      <c r="N43" s="11">
        <v>4.7</v>
      </c>
      <c r="O43" s="12">
        <v>4.8</v>
      </c>
      <c r="P43" s="11">
        <v>4.8</v>
      </c>
      <c r="Q43" s="12">
        <v>4.9000000000000004</v>
      </c>
      <c r="R43" s="11">
        <v>5</v>
      </c>
      <c r="S43" s="15">
        <v>5</v>
      </c>
      <c r="T43" t="s">
        <v>20</v>
      </c>
      <c r="U43" t="s">
        <v>20</v>
      </c>
      <c r="V43" t="s">
        <v>20</v>
      </c>
      <c r="Z43">
        <v>5.33</v>
      </c>
      <c r="AA43">
        <v>3.42</v>
      </c>
      <c r="AB43">
        <v>3.51</v>
      </c>
      <c r="AC43">
        <v>3.85</v>
      </c>
      <c r="AD43">
        <v>4</v>
      </c>
      <c r="AE43">
        <v>4.16</v>
      </c>
      <c r="AF43">
        <v>4.26</v>
      </c>
      <c r="AG43">
        <v>4.32</v>
      </c>
      <c r="AH43">
        <v>4.4000000000000004</v>
      </c>
      <c r="AI43">
        <v>4.47</v>
      </c>
      <c r="AJ43">
        <v>4.53</v>
      </c>
      <c r="AK43">
        <v>4.58</v>
      </c>
      <c r="AL43">
        <v>4.6100000000000003</v>
      </c>
      <c r="AM43">
        <v>4.66</v>
      </c>
      <c r="AN43">
        <v>4.72</v>
      </c>
      <c r="AO43">
        <v>4.76</v>
      </c>
      <c r="AP43">
        <v>4.84</v>
      </c>
      <c r="AQ43">
        <v>4.8899999999999997</v>
      </c>
      <c r="AR43">
        <v>4.91</v>
      </c>
    </row>
    <row r="44" spans="1:44">
      <c r="Z44">
        <v>5.42</v>
      </c>
      <c r="AA44">
        <v>3.43</v>
      </c>
      <c r="AB44">
        <v>3.52</v>
      </c>
      <c r="AC44">
        <v>3.86</v>
      </c>
      <c r="AD44">
        <v>4.01</v>
      </c>
      <c r="AE44">
        <v>4.17</v>
      </c>
      <c r="AF44">
        <v>4.2699999999999996</v>
      </c>
      <c r="AG44">
        <v>4.33</v>
      </c>
      <c r="AH44">
        <v>4.41</v>
      </c>
      <c r="AI44">
        <v>4.4800000000000004</v>
      </c>
      <c r="AJ44">
        <v>4.54</v>
      </c>
      <c r="AK44">
        <v>4.58</v>
      </c>
      <c r="AL44">
        <v>4.62</v>
      </c>
      <c r="AM44">
        <v>4.66</v>
      </c>
      <c r="AN44">
        <v>4.72</v>
      </c>
      <c r="AO44">
        <v>4.7699999999999996</v>
      </c>
      <c r="AP44">
        <v>4.8499999999999996</v>
      </c>
      <c r="AQ44">
        <v>4.8899999999999997</v>
      </c>
      <c r="AR44">
        <v>4.91</v>
      </c>
    </row>
    <row r="45" spans="1:44">
      <c r="Z45">
        <v>5.5</v>
      </c>
      <c r="AA45">
        <v>3.44</v>
      </c>
      <c r="AB45">
        <v>3.53</v>
      </c>
      <c r="AC45">
        <v>3.87</v>
      </c>
      <c r="AD45">
        <v>4.0199999999999996</v>
      </c>
      <c r="AE45">
        <v>4.18</v>
      </c>
      <c r="AF45">
        <v>4.28</v>
      </c>
      <c r="AG45">
        <v>4.34</v>
      </c>
      <c r="AH45">
        <v>4.42</v>
      </c>
      <c r="AI45">
        <v>4.49</v>
      </c>
      <c r="AJ45">
        <v>4.55</v>
      </c>
      <c r="AK45">
        <v>4.59</v>
      </c>
      <c r="AL45">
        <v>4.62</v>
      </c>
      <c r="AM45">
        <v>4.67</v>
      </c>
      <c r="AN45">
        <v>4.7300000000000004</v>
      </c>
      <c r="AO45">
        <v>4.7699999999999996</v>
      </c>
      <c r="AP45">
        <v>4.8499999999999996</v>
      </c>
      <c r="AQ45">
        <v>4.9000000000000004</v>
      </c>
      <c r="AR45">
        <v>4.92</v>
      </c>
    </row>
    <row r="46" spans="1:44">
      <c r="Z46">
        <v>5.58</v>
      </c>
      <c r="AA46">
        <v>3.45</v>
      </c>
      <c r="AB46">
        <v>3.54</v>
      </c>
      <c r="AC46">
        <v>3.88</v>
      </c>
      <c r="AD46">
        <v>4.03</v>
      </c>
      <c r="AE46">
        <v>4.1900000000000004</v>
      </c>
      <c r="AF46">
        <v>4.29</v>
      </c>
      <c r="AG46">
        <v>4.3499999999999996</v>
      </c>
      <c r="AH46">
        <v>4.43</v>
      </c>
      <c r="AI46">
        <v>4.5</v>
      </c>
      <c r="AJ46">
        <v>4.5599999999999996</v>
      </c>
      <c r="AK46">
        <v>4.5999999999999996</v>
      </c>
      <c r="AL46">
        <v>4.63</v>
      </c>
      <c r="AM46">
        <v>4.68</v>
      </c>
      <c r="AN46">
        <v>4.74</v>
      </c>
      <c r="AO46">
        <v>4.78</v>
      </c>
      <c r="AP46">
        <v>4.8600000000000003</v>
      </c>
      <c r="AQ46">
        <v>4.9000000000000004</v>
      </c>
      <c r="AR46">
        <v>4.92</v>
      </c>
    </row>
    <row r="47" spans="1:44">
      <c r="Z47">
        <v>5.67</v>
      </c>
      <c r="AA47">
        <v>3.46</v>
      </c>
      <c r="AB47">
        <v>3.55</v>
      </c>
      <c r="AC47">
        <v>3.89</v>
      </c>
      <c r="AD47">
        <v>4.04</v>
      </c>
      <c r="AE47">
        <v>4.2</v>
      </c>
      <c r="AF47">
        <v>4.3</v>
      </c>
      <c r="AG47">
        <v>4.3600000000000003</v>
      </c>
      <c r="AH47">
        <v>4.4400000000000004</v>
      </c>
      <c r="AI47">
        <v>4.5</v>
      </c>
      <c r="AJ47">
        <v>4.57</v>
      </c>
      <c r="AK47">
        <v>4.6100000000000003</v>
      </c>
      <c r="AL47">
        <v>4.6399999999999997</v>
      </c>
      <c r="AM47">
        <v>4.68</v>
      </c>
      <c r="AN47">
        <v>4.74</v>
      </c>
      <c r="AO47">
        <v>4.78</v>
      </c>
      <c r="AP47">
        <v>4.8600000000000003</v>
      </c>
      <c r="AQ47">
        <v>4.91</v>
      </c>
      <c r="AR47">
        <v>4.93</v>
      </c>
    </row>
    <row r="48" spans="1:44">
      <c r="Z48">
        <v>5.75</v>
      </c>
      <c r="AA48">
        <v>3.47</v>
      </c>
      <c r="AB48">
        <v>3.56</v>
      </c>
      <c r="AC48">
        <v>3.9</v>
      </c>
      <c r="AD48">
        <v>4.05</v>
      </c>
      <c r="AE48">
        <v>4.21</v>
      </c>
      <c r="AF48">
        <v>4.3099999999999996</v>
      </c>
      <c r="AG48">
        <v>4.37</v>
      </c>
      <c r="AH48">
        <v>4.45</v>
      </c>
      <c r="AI48">
        <v>4.51</v>
      </c>
      <c r="AJ48">
        <v>4.57</v>
      </c>
      <c r="AK48">
        <v>4.6100000000000003</v>
      </c>
      <c r="AL48">
        <v>4.6399999999999997</v>
      </c>
      <c r="AM48">
        <v>4.6900000000000004</v>
      </c>
      <c r="AN48">
        <v>4.75</v>
      </c>
      <c r="AO48">
        <v>4.79</v>
      </c>
      <c r="AP48">
        <v>4.87</v>
      </c>
      <c r="AQ48">
        <v>4.91</v>
      </c>
      <c r="AR48">
        <v>4.93</v>
      </c>
    </row>
    <row r="49" spans="26:44">
      <c r="Z49">
        <v>5.83</v>
      </c>
      <c r="AA49">
        <v>3.47</v>
      </c>
      <c r="AB49">
        <v>3.57</v>
      </c>
      <c r="AC49">
        <v>3.91</v>
      </c>
      <c r="AD49">
        <v>4.0599999999999996</v>
      </c>
      <c r="AE49">
        <v>4.22</v>
      </c>
      <c r="AF49">
        <v>4.32</v>
      </c>
      <c r="AG49">
        <v>4.38</v>
      </c>
      <c r="AH49">
        <v>4.46</v>
      </c>
      <c r="AI49">
        <v>4.5199999999999996</v>
      </c>
      <c r="AJ49">
        <v>4.58</v>
      </c>
      <c r="AK49">
        <v>4.62</v>
      </c>
      <c r="AL49">
        <v>4.6500000000000004</v>
      </c>
      <c r="AM49">
        <v>4.7</v>
      </c>
      <c r="AN49">
        <v>4.75</v>
      </c>
      <c r="AO49">
        <v>4.79</v>
      </c>
      <c r="AP49">
        <v>4.87</v>
      </c>
      <c r="AQ49">
        <v>4.92</v>
      </c>
      <c r="AR49">
        <v>4.93</v>
      </c>
    </row>
    <row r="50" spans="26:44">
      <c r="Z50">
        <v>5.92</v>
      </c>
      <c r="AA50">
        <v>3.48</v>
      </c>
      <c r="AB50">
        <v>3.58</v>
      </c>
      <c r="AC50">
        <v>3.92</v>
      </c>
      <c r="AD50">
        <v>4.07</v>
      </c>
      <c r="AE50">
        <v>4.2300000000000004</v>
      </c>
      <c r="AF50">
        <v>4.33</v>
      </c>
      <c r="AG50">
        <v>4.3899999999999997</v>
      </c>
      <c r="AH50">
        <v>4.47</v>
      </c>
      <c r="AI50">
        <v>4.53</v>
      </c>
      <c r="AJ50">
        <v>4.59</v>
      </c>
      <c r="AK50">
        <v>4.63</v>
      </c>
      <c r="AL50">
        <v>4.66</v>
      </c>
      <c r="AM50">
        <v>4.7</v>
      </c>
      <c r="AN50">
        <v>4.76</v>
      </c>
      <c r="AO50">
        <v>4.8</v>
      </c>
      <c r="AP50">
        <v>4.88</v>
      </c>
      <c r="AQ50">
        <v>4.92</v>
      </c>
      <c r="AR50">
        <v>4.9400000000000004</v>
      </c>
    </row>
    <row r="51" spans="26:44">
      <c r="Z51">
        <v>6</v>
      </c>
      <c r="AA51">
        <v>3.49</v>
      </c>
      <c r="AB51">
        <v>3.59</v>
      </c>
      <c r="AC51">
        <v>3.93</v>
      </c>
      <c r="AD51">
        <v>4.08</v>
      </c>
      <c r="AE51">
        <v>4.24</v>
      </c>
      <c r="AF51">
        <v>4.34</v>
      </c>
      <c r="AG51">
        <v>4.4000000000000004</v>
      </c>
      <c r="AH51">
        <v>4.4800000000000004</v>
      </c>
      <c r="AI51">
        <v>4.54</v>
      </c>
      <c r="AJ51">
        <v>4.5999999999999996</v>
      </c>
      <c r="AK51">
        <v>4.63</v>
      </c>
      <c r="AL51">
        <v>4.66</v>
      </c>
      <c r="AM51">
        <v>4.71</v>
      </c>
      <c r="AN51">
        <v>4.7699999999999996</v>
      </c>
      <c r="AO51">
        <v>4.8</v>
      </c>
      <c r="AP51">
        <v>4.88</v>
      </c>
      <c r="AQ51">
        <v>4.92</v>
      </c>
      <c r="AR51">
        <v>4.9400000000000004</v>
      </c>
    </row>
    <row r="52" spans="26:44">
      <c r="Z52">
        <v>6.08</v>
      </c>
      <c r="AA52">
        <v>3.5</v>
      </c>
      <c r="AB52">
        <v>3.59</v>
      </c>
      <c r="AC52">
        <v>3.94</v>
      </c>
      <c r="AD52">
        <v>4.09</v>
      </c>
      <c r="AE52">
        <v>4.25</v>
      </c>
      <c r="AF52">
        <v>4.3499999999999996</v>
      </c>
      <c r="AG52">
        <v>4.4000000000000004</v>
      </c>
      <c r="AH52">
        <v>4.4800000000000004</v>
      </c>
      <c r="AI52">
        <v>4.54</v>
      </c>
      <c r="AJ52">
        <v>4.5999999999999996</v>
      </c>
      <c r="AK52">
        <v>4.6399999999999997</v>
      </c>
      <c r="AL52">
        <v>4.67</v>
      </c>
      <c r="AM52">
        <v>4.71</v>
      </c>
      <c r="AN52">
        <v>4.7699999999999996</v>
      </c>
      <c r="AO52">
        <v>4.8099999999999996</v>
      </c>
      <c r="AP52">
        <v>4.8899999999999997</v>
      </c>
      <c r="AQ52">
        <v>4.93</v>
      </c>
      <c r="AR52">
        <v>4.9400000000000004</v>
      </c>
    </row>
    <row r="53" spans="26:44">
      <c r="Z53">
        <v>6.17</v>
      </c>
      <c r="AA53">
        <v>3.5</v>
      </c>
      <c r="AB53">
        <v>3.6</v>
      </c>
      <c r="AC53">
        <v>3.95</v>
      </c>
      <c r="AD53">
        <v>4.09</v>
      </c>
      <c r="AE53">
        <v>4.26</v>
      </c>
      <c r="AF53">
        <v>4.3600000000000003</v>
      </c>
      <c r="AG53">
        <v>4.41</v>
      </c>
      <c r="AH53">
        <v>4.49</v>
      </c>
      <c r="AI53">
        <v>4.55</v>
      </c>
      <c r="AJ53">
        <v>4.6100000000000003</v>
      </c>
      <c r="AK53">
        <v>4.6500000000000004</v>
      </c>
      <c r="AL53">
        <v>4.67</v>
      </c>
      <c r="AM53">
        <v>4.72</v>
      </c>
      <c r="AN53">
        <v>4.78</v>
      </c>
      <c r="AO53">
        <v>4.8099999999999996</v>
      </c>
      <c r="AP53">
        <v>4.8899999999999997</v>
      </c>
      <c r="AQ53">
        <v>4.93</v>
      </c>
      <c r="AR53">
        <v>4.95</v>
      </c>
    </row>
    <row r="54" spans="26:44">
      <c r="Z54">
        <v>6.25</v>
      </c>
      <c r="AA54">
        <v>3.51</v>
      </c>
      <c r="AB54">
        <v>3.61</v>
      </c>
      <c r="AC54">
        <v>3.96</v>
      </c>
      <c r="AD54">
        <v>4.0999999999999996</v>
      </c>
      <c r="AE54">
        <v>4.2699999999999996</v>
      </c>
      <c r="AF54">
        <v>4.3600000000000003</v>
      </c>
      <c r="AG54">
        <v>4.42</v>
      </c>
      <c r="AH54">
        <v>4.5</v>
      </c>
      <c r="AI54">
        <v>4.5599999999999996</v>
      </c>
      <c r="AJ54">
        <v>4.62</v>
      </c>
      <c r="AK54">
        <v>4.6500000000000004</v>
      </c>
      <c r="AL54">
        <v>4.68</v>
      </c>
      <c r="AM54">
        <v>4.72</v>
      </c>
      <c r="AN54">
        <v>4.78</v>
      </c>
      <c r="AO54">
        <v>4.82</v>
      </c>
      <c r="AP54">
        <v>4.9000000000000004</v>
      </c>
      <c r="AQ54">
        <v>4.9400000000000004</v>
      </c>
      <c r="AR54">
        <v>4.95</v>
      </c>
    </row>
    <row r="55" spans="26:44">
      <c r="Z55">
        <v>6.33</v>
      </c>
      <c r="AA55">
        <v>3.52</v>
      </c>
      <c r="AB55">
        <v>3.62</v>
      </c>
      <c r="AC55">
        <v>3.96</v>
      </c>
      <c r="AD55">
        <v>4.1100000000000003</v>
      </c>
      <c r="AE55">
        <v>4.2699999999999996</v>
      </c>
      <c r="AF55">
        <v>4.37</v>
      </c>
      <c r="AG55">
        <v>4.43</v>
      </c>
      <c r="AH55">
        <v>4.51</v>
      </c>
      <c r="AI55">
        <v>4.5599999999999996</v>
      </c>
      <c r="AJ55">
        <v>4.62</v>
      </c>
      <c r="AK55">
        <v>4.66</v>
      </c>
      <c r="AL55">
        <v>4.68</v>
      </c>
      <c r="AM55">
        <v>4.7300000000000004</v>
      </c>
      <c r="AN55">
        <v>4.79</v>
      </c>
      <c r="AO55">
        <v>4.82</v>
      </c>
      <c r="AP55">
        <v>4.9000000000000004</v>
      </c>
      <c r="AQ55">
        <v>4.9400000000000004</v>
      </c>
      <c r="AR55">
        <v>4.95</v>
      </c>
    </row>
    <row r="56" spans="26:44">
      <c r="Z56">
        <v>6.42</v>
      </c>
      <c r="AA56">
        <v>3.52</v>
      </c>
      <c r="AB56">
        <v>3.62</v>
      </c>
      <c r="AC56">
        <v>3.97</v>
      </c>
      <c r="AD56">
        <v>4.12</v>
      </c>
      <c r="AE56">
        <v>4.28</v>
      </c>
      <c r="AF56">
        <v>4.38</v>
      </c>
      <c r="AG56">
        <v>4.4400000000000004</v>
      </c>
      <c r="AH56">
        <v>4.5199999999999996</v>
      </c>
      <c r="AI56">
        <v>4.57</v>
      </c>
      <c r="AJ56">
        <v>4.63</v>
      </c>
      <c r="AK56">
        <v>4.66</v>
      </c>
      <c r="AL56">
        <v>4.6900000000000004</v>
      </c>
      <c r="AM56">
        <v>4.7300000000000004</v>
      </c>
      <c r="AN56">
        <v>4.79</v>
      </c>
      <c r="AO56">
        <v>4.83</v>
      </c>
      <c r="AP56">
        <v>4.91</v>
      </c>
      <c r="AQ56">
        <v>4.9400000000000004</v>
      </c>
      <c r="AR56">
        <v>4.96</v>
      </c>
    </row>
    <row r="57" spans="26:44">
      <c r="Z57">
        <v>6.5</v>
      </c>
      <c r="AA57">
        <v>3.53</v>
      </c>
      <c r="AB57">
        <v>3.63</v>
      </c>
      <c r="AC57">
        <v>3.98</v>
      </c>
      <c r="AD57">
        <v>4.12</v>
      </c>
      <c r="AE57">
        <v>4.29</v>
      </c>
      <c r="AF57">
        <v>4.38</v>
      </c>
      <c r="AG57">
        <v>4.4400000000000004</v>
      </c>
      <c r="AH57">
        <v>4.5199999999999996</v>
      </c>
      <c r="AI57">
        <v>4.58</v>
      </c>
      <c r="AJ57">
        <v>4.6399999999999997</v>
      </c>
      <c r="AK57">
        <v>4.67</v>
      </c>
      <c r="AL57">
        <v>4.6900000000000004</v>
      </c>
      <c r="AM57">
        <v>4.74</v>
      </c>
      <c r="AN57">
        <v>4.8</v>
      </c>
      <c r="AO57">
        <v>4.83</v>
      </c>
      <c r="AP57">
        <v>4.91</v>
      </c>
      <c r="AQ57">
        <v>4.95</v>
      </c>
      <c r="AR57">
        <v>4.96</v>
      </c>
    </row>
    <row r="58" spans="26:44">
      <c r="Z58">
        <v>6.58</v>
      </c>
      <c r="AA58">
        <v>3.53</v>
      </c>
      <c r="AB58">
        <v>3.63</v>
      </c>
      <c r="AC58">
        <v>3.98</v>
      </c>
      <c r="AD58">
        <v>4.13</v>
      </c>
      <c r="AE58">
        <v>4.3</v>
      </c>
      <c r="AF58">
        <v>4.3899999999999997</v>
      </c>
      <c r="AG58">
        <v>4.45</v>
      </c>
      <c r="AH58">
        <v>4.53</v>
      </c>
      <c r="AI58">
        <v>4.58</v>
      </c>
      <c r="AJ58">
        <v>4.6399999999999997</v>
      </c>
      <c r="AK58">
        <v>4.67</v>
      </c>
      <c r="AL58">
        <v>4.7</v>
      </c>
      <c r="AM58">
        <v>4.74</v>
      </c>
      <c r="AN58">
        <v>4.8</v>
      </c>
      <c r="AO58">
        <v>4.83</v>
      </c>
      <c r="AP58">
        <v>4.91</v>
      </c>
      <c r="AQ58">
        <v>4.95</v>
      </c>
      <c r="AR58">
        <v>4.96</v>
      </c>
    </row>
    <row r="59" spans="26:44">
      <c r="Z59">
        <v>6.67</v>
      </c>
      <c r="AA59">
        <v>3.54</v>
      </c>
      <c r="AB59">
        <v>3.64</v>
      </c>
      <c r="AC59">
        <v>3.99</v>
      </c>
      <c r="AD59">
        <v>4.1399999999999997</v>
      </c>
      <c r="AE59">
        <v>4.3</v>
      </c>
      <c r="AF59">
        <v>4.4000000000000004</v>
      </c>
      <c r="AG59">
        <v>4.46</v>
      </c>
      <c r="AH59">
        <v>4.54</v>
      </c>
      <c r="AI59">
        <v>4.59</v>
      </c>
      <c r="AJ59">
        <v>4.6500000000000004</v>
      </c>
      <c r="AK59">
        <v>4.68</v>
      </c>
      <c r="AL59">
        <v>4.7</v>
      </c>
      <c r="AM59">
        <v>4.75</v>
      </c>
      <c r="AN59">
        <v>4.8099999999999996</v>
      </c>
      <c r="AO59">
        <v>4.84</v>
      </c>
      <c r="AP59">
        <v>4.92</v>
      </c>
      <c r="AQ59">
        <v>4.95</v>
      </c>
      <c r="AR59">
        <v>4.96</v>
      </c>
    </row>
    <row r="60" spans="26:44">
      <c r="Z60">
        <v>6.75</v>
      </c>
      <c r="AA60">
        <v>3.54</v>
      </c>
      <c r="AB60">
        <v>3.65</v>
      </c>
      <c r="AC60">
        <v>3.99</v>
      </c>
      <c r="AD60">
        <v>4.1399999999999997</v>
      </c>
      <c r="AE60">
        <v>4.3099999999999996</v>
      </c>
      <c r="AF60">
        <v>4.4000000000000004</v>
      </c>
      <c r="AG60">
        <v>4.46</v>
      </c>
      <c r="AH60">
        <v>4.54</v>
      </c>
      <c r="AI60">
        <v>4.59</v>
      </c>
      <c r="AJ60">
        <v>4.6500000000000004</v>
      </c>
      <c r="AK60">
        <v>4.68</v>
      </c>
      <c r="AL60">
        <v>4.71</v>
      </c>
      <c r="AM60">
        <v>4.75</v>
      </c>
      <c r="AN60">
        <v>4.8099999999999996</v>
      </c>
      <c r="AO60">
        <v>4.84</v>
      </c>
      <c r="AP60">
        <v>4.92</v>
      </c>
      <c r="AQ60">
        <v>4.96</v>
      </c>
      <c r="AR60">
        <v>4.97</v>
      </c>
    </row>
    <row r="61" spans="26:44">
      <c r="Z61">
        <v>6.83</v>
      </c>
      <c r="AA61">
        <v>3.55</v>
      </c>
      <c r="AB61">
        <v>3.65</v>
      </c>
      <c r="AC61">
        <v>4</v>
      </c>
      <c r="AD61">
        <v>4.1500000000000004</v>
      </c>
      <c r="AE61">
        <v>4.3099999999999996</v>
      </c>
      <c r="AF61">
        <v>4.41</v>
      </c>
      <c r="AG61">
        <v>4.47</v>
      </c>
      <c r="AH61">
        <v>4.55</v>
      </c>
      <c r="AI61">
        <v>4.5999999999999996</v>
      </c>
      <c r="AJ61">
        <v>4.66</v>
      </c>
      <c r="AK61">
        <v>4.6900000000000004</v>
      </c>
      <c r="AL61">
        <v>4.71</v>
      </c>
      <c r="AM61">
        <v>4.76</v>
      </c>
      <c r="AN61">
        <v>4.82</v>
      </c>
      <c r="AO61">
        <v>4.84</v>
      </c>
      <c r="AP61">
        <v>4.93</v>
      </c>
      <c r="AQ61">
        <v>4.96</v>
      </c>
      <c r="AR61">
        <v>4.97</v>
      </c>
    </row>
    <row r="62" spans="26:44">
      <c r="Z62">
        <v>6.92</v>
      </c>
      <c r="AA62">
        <v>3.55</v>
      </c>
      <c r="AB62">
        <v>3.66</v>
      </c>
      <c r="AC62">
        <v>4</v>
      </c>
      <c r="AD62">
        <v>4.1500000000000004</v>
      </c>
      <c r="AE62">
        <v>4.32</v>
      </c>
      <c r="AF62">
        <v>4.41</v>
      </c>
      <c r="AG62">
        <v>4.47</v>
      </c>
      <c r="AH62">
        <v>4.55</v>
      </c>
      <c r="AI62">
        <v>4.5999999999999996</v>
      </c>
      <c r="AJ62">
        <v>4.66</v>
      </c>
      <c r="AK62">
        <v>4.6900000000000004</v>
      </c>
      <c r="AL62">
        <v>4.72</v>
      </c>
      <c r="AM62">
        <v>4.76</v>
      </c>
      <c r="AN62">
        <v>4.82</v>
      </c>
      <c r="AO62">
        <v>4.8499999999999996</v>
      </c>
      <c r="AP62">
        <v>4.93</v>
      </c>
      <c r="AQ62">
        <v>4.96</v>
      </c>
      <c r="AR62">
        <v>4.97</v>
      </c>
    </row>
    <row r="63" spans="26:44">
      <c r="Z63">
        <v>7</v>
      </c>
      <c r="AA63">
        <v>3.56</v>
      </c>
      <c r="AB63">
        <v>3.66</v>
      </c>
      <c r="AC63">
        <v>4.01</v>
      </c>
      <c r="AD63">
        <v>4.16</v>
      </c>
      <c r="AE63">
        <v>4.33</v>
      </c>
      <c r="AF63">
        <v>4.42</v>
      </c>
      <c r="AG63">
        <v>4.4800000000000004</v>
      </c>
      <c r="AH63">
        <v>4.5599999999999996</v>
      </c>
      <c r="AI63">
        <v>4.6100000000000003</v>
      </c>
      <c r="AJ63">
        <v>4.67</v>
      </c>
      <c r="AK63">
        <v>4.7</v>
      </c>
      <c r="AL63">
        <v>4.72</v>
      </c>
      <c r="AM63">
        <v>4.76</v>
      </c>
      <c r="AN63">
        <v>4.82</v>
      </c>
      <c r="AO63">
        <v>4.8499999999999996</v>
      </c>
      <c r="AP63">
        <v>4.93</v>
      </c>
      <c r="AQ63">
        <v>4.96</v>
      </c>
      <c r="AR63">
        <v>4.97</v>
      </c>
    </row>
    <row r="64" spans="26:44">
      <c r="Z64">
        <v>7.08</v>
      </c>
      <c r="AA64">
        <v>3.56</v>
      </c>
      <c r="AB64">
        <v>3.66</v>
      </c>
      <c r="AC64">
        <v>4.01</v>
      </c>
      <c r="AD64">
        <v>4.16</v>
      </c>
      <c r="AE64">
        <v>4.33</v>
      </c>
      <c r="AF64">
        <v>4.42</v>
      </c>
      <c r="AG64">
        <v>4.4800000000000004</v>
      </c>
      <c r="AH64">
        <v>4.57</v>
      </c>
      <c r="AI64">
        <v>4.6100000000000003</v>
      </c>
      <c r="AJ64">
        <v>4.67</v>
      </c>
      <c r="AK64">
        <v>4.7</v>
      </c>
      <c r="AL64">
        <v>4.7300000000000004</v>
      </c>
      <c r="AM64">
        <v>4.7699999999999996</v>
      </c>
      <c r="AN64">
        <v>4.83</v>
      </c>
      <c r="AO64">
        <v>4.8499999999999996</v>
      </c>
      <c r="AP64">
        <v>4.9400000000000004</v>
      </c>
      <c r="AQ64">
        <v>4.97</v>
      </c>
      <c r="AR64">
        <v>4.9800000000000004</v>
      </c>
    </row>
    <row r="65" spans="26:44">
      <c r="Z65">
        <v>7.17</v>
      </c>
      <c r="AA65">
        <v>3.56</v>
      </c>
      <c r="AB65">
        <v>3.67</v>
      </c>
      <c r="AC65">
        <v>4.0199999999999996</v>
      </c>
      <c r="AD65">
        <v>4.17</v>
      </c>
      <c r="AE65">
        <v>4.33</v>
      </c>
      <c r="AF65">
        <v>4.43</v>
      </c>
      <c r="AG65">
        <v>4.49</v>
      </c>
      <c r="AH65">
        <v>4.57</v>
      </c>
      <c r="AI65">
        <v>4.62</v>
      </c>
      <c r="AJ65">
        <v>4.68</v>
      </c>
      <c r="AK65">
        <v>4.71</v>
      </c>
      <c r="AL65">
        <v>4.7300000000000004</v>
      </c>
      <c r="AM65">
        <v>4.7699999999999996</v>
      </c>
      <c r="AN65">
        <v>4.83</v>
      </c>
      <c r="AO65">
        <v>4.8600000000000003</v>
      </c>
      <c r="AP65">
        <v>4.9400000000000004</v>
      </c>
      <c r="AQ65">
        <v>4.97</v>
      </c>
      <c r="AR65">
        <v>4.9800000000000004</v>
      </c>
    </row>
    <row r="66" spans="26:44">
      <c r="Z66">
        <v>7.25</v>
      </c>
      <c r="AA66">
        <v>3.56</v>
      </c>
      <c r="AB66">
        <v>3.67</v>
      </c>
      <c r="AC66">
        <v>4.0199999999999996</v>
      </c>
      <c r="AD66">
        <v>4.17</v>
      </c>
      <c r="AE66">
        <v>4.34</v>
      </c>
      <c r="AF66">
        <v>4.43</v>
      </c>
      <c r="AG66">
        <v>4.49</v>
      </c>
      <c r="AH66">
        <v>4.58</v>
      </c>
      <c r="AI66">
        <v>4.62</v>
      </c>
      <c r="AJ66">
        <v>4.68</v>
      </c>
      <c r="AK66">
        <v>4.71</v>
      </c>
      <c r="AL66">
        <v>4.7300000000000004</v>
      </c>
      <c r="AM66">
        <v>4.78</v>
      </c>
      <c r="AN66">
        <v>4.83</v>
      </c>
      <c r="AO66">
        <v>4.8600000000000003</v>
      </c>
      <c r="AP66">
        <v>4.9400000000000004</v>
      </c>
      <c r="AQ66">
        <v>4.97</v>
      </c>
      <c r="AR66">
        <v>4.9800000000000004</v>
      </c>
    </row>
    <row r="67" spans="26:44">
      <c r="Z67">
        <v>7.33</v>
      </c>
      <c r="AA67">
        <v>3.57</v>
      </c>
      <c r="AB67">
        <v>3.67</v>
      </c>
      <c r="AC67">
        <v>4.0199999999999996</v>
      </c>
      <c r="AD67">
        <v>4.17</v>
      </c>
      <c r="AE67">
        <v>4.34</v>
      </c>
      <c r="AF67">
        <v>4.43</v>
      </c>
      <c r="AG67">
        <v>4.5</v>
      </c>
      <c r="AH67">
        <v>4.58</v>
      </c>
      <c r="AI67">
        <v>4.62</v>
      </c>
      <c r="AJ67">
        <v>4.6900000000000004</v>
      </c>
      <c r="AK67">
        <v>4.71</v>
      </c>
      <c r="AL67">
        <v>4.74</v>
      </c>
      <c r="AM67">
        <v>4.78</v>
      </c>
      <c r="AN67">
        <v>4.84</v>
      </c>
      <c r="AO67">
        <v>4.8600000000000003</v>
      </c>
      <c r="AP67">
        <v>4.95</v>
      </c>
      <c r="AQ67">
        <v>4.9800000000000004</v>
      </c>
      <c r="AR67">
        <v>4.9800000000000004</v>
      </c>
    </row>
    <row r="68" spans="26:44">
      <c r="Z68">
        <v>7.42</v>
      </c>
      <c r="AA68">
        <v>3.57</v>
      </c>
      <c r="AB68">
        <v>3.68</v>
      </c>
      <c r="AC68">
        <v>4.0199999999999996</v>
      </c>
      <c r="AD68">
        <v>4.17</v>
      </c>
      <c r="AE68">
        <v>4.3499999999999996</v>
      </c>
      <c r="AF68">
        <v>4.4400000000000004</v>
      </c>
      <c r="AG68">
        <v>4.5</v>
      </c>
      <c r="AH68">
        <v>4.59</v>
      </c>
      <c r="AI68">
        <v>4.63</v>
      </c>
      <c r="AJ68">
        <v>4.6900000000000004</v>
      </c>
      <c r="AK68">
        <v>4.72</v>
      </c>
      <c r="AL68">
        <v>4.74</v>
      </c>
      <c r="AM68">
        <v>4.78</v>
      </c>
      <c r="AN68">
        <v>4.84</v>
      </c>
      <c r="AO68">
        <v>4.87</v>
      </c>
      <c r="AP68">
        <v>4.95</v>
      </c>
      <c r="AQ68">
        <v>4.9800000000000004</v>
      </c>
      <c r="AR68">
        <v>4.9800000000000004</v>
      </c>
    </row>
    <row r="69" spans="26:44">
      <c r="Z69">
        <v>7.5</v>
      </c>
      <c r="AA69">
        <v>3.57</v>
      </c>
      <c r="AB69">
        <v>3.68</v>
      </c>
      <c r="AC69">
        <v>4.03</v>
      </c>
      <c r="AD69">
        <v>4.18</v>
      </c>
      <c r="AE69">
        <v>4.3499999999999996</v>
      </c>
      <c r="AF69">
        <v>4.4400000000000004</v>
      </c>
      <c r="AG69">
        <v>4.5</v>
      </c>
      <c r="AH69">
        <v>4.59</v>
      </c>
      <c r="AI69">
        <v>4.63</v>
      </c>
      <c r="AJ69">
        <v>4.6900000000000004</v>
      </c>
      <c r="AK69">
        <v>4.72</v>
      </c>
      <c r="AL69">
        <v>4.74</v>
      </c>
      <c r="AM69">
        <v>4.78</v>
      </c>
      <c r="AN69">
        <v>4.8499999999999996</v>
      </c>
      <c r="AO69">
        <v>4.87</v>
      </c>
      <c r="AP69">
        <v>4.95</v>
      </c>
      <c r="AQ69">
        <v>4.9800000000000004</v>
      </c>
      <c r="AR69">
        <v>4.99</v>
      </c>
    </row>
    <row r="70" spans="26:44">
      <c r="Z70">
        <v>7.58</v>
      </c>
      <c r="AA70">
        <v>3.57</v>
      </c>
      <c r="AB70">
        <v>3.68</v>
      </c>
      <c r="AC70">
        <v>4.03</v>
      </c>
      <c r="AD70">
        <v>4.18</v>
      </c>
      <c r="AE70">
        <v>4.3499999999999996</v>
      </c>
      <c r="AF70">
        <v>4.4400000000000004</v>
      </c>
      <c r="AG70">
        <v>4.51</v>
      </c>
      <c r="AH70">
        <v>4.59</v>
      </c>
      <c r="AI70">
        <v>4.63</v>
      </c>
      <c r="AJ70">
        <v>4.7</v>
      </c>
      <c r="AK70">
        <v>4.72</v>
      </c>
      <c r="AL70">
        <v>4.75</v>
      </c>
      <c r="AM70">
        <v>4.79</v>
      </c>
      <c r="AN70">
        <v>4.8499999999999996</v>
      </c>
      <c r="AO70">
        <v>4.87</v>
      </c>
      <c r="AP70">
        <v>4.95</v>
      </c>
      <c r="AQ70">
        <v>4.9800000000000004</v>
      </c>
      <c r="AR70">
        <v>4.99</v>
      </c>
    </row>
    <row r="71" spans="26:44">
      <c r="Z71">
        <v>7.67</v>
      </c>
      <c r="AA71">
        <v>3.57</v>
      </c>
      <c r="AB71">
        <v>3.68</v>
      </c>
      <c r="AC71">
        <v>4.03</v>
      </c>
      <c r="AD71">
        <v>4.18</v>
      </c>
      <c r="AE71">
        <v>4.3499999999999996</v>
      </c>
      <c r="AF71">
        <v>4.4400000000000004</v>
      </c>
      <c r="AG71">
        <v>4.51</v>
      </c>
      <c r="AH71">
        <v>4.5999999999999996</v>
      </c>
      <c r="AI71">
        <v>4.6399999999999997</v>
      </c>
      <c r="AJ71">
        <v>4.7</v>
      </c>
      <c r="AK71">
        <v>4.7300000000000004</v>
      </c>
      <c r="AL71">
        <v>4.75</v>
      </c>
      <c r="AM71">
        <v>4.79</v>
      </c>
      <c r="AN71">
        <v>4.8499999999999996</v>
      </c>
      <c r="AO71">
        <v>4.87</v>
      </c>
      <c r="AP71">
        <v>4.96</v>
      </c>
      <c r="AQ71">
        <v>4.9800000000000004</v>
      </c>
      <c r="AR71">
        <v>4.99</v>
      </c>
    </row>
    <row r="72" spans="26:44">
      <c r="Z72">
        <v>7.75</v>
      </c>
      <c r="AA72">
        <v>3.57</v>
      </c>
      <c r="AB72">
        <v>3.69</v>
      </c>
      <c r="AC72">
        <v>4.03</v>
      </c>
      <c r="AD72">
        <v>4.18</v>
      </c>
      <c r="AE72">
        <v>4.3600000000000003</v>
      </c>
      <c r="AF72">
        <v>4.45</v>
      </c>
      <c r="AG72">
        <v>4.51</v>
      </c>
      <c r="AH72">
        <v>4.5999999999999996</v>
      </c>
      <c r="AI72">
        <v>4.6399999999999997</v>
      </c>
      <c r="AJ72">
        <v>4.7</v>
      </c>
      <c r="AK72">
        <v>4.7300000000000004</v>
      </c>
      <c r="AL72">
        <v>4.75</v>
      </c>
      <c r="AM72">
        <v>4.79</v>
      </c>
      <c r="AN72">
        <v>4.8499999999999996</v>
      </c>
      <c r="AO72">
        <v>4.88</v>
      </c>
      <c r="AP72">
        <v>4.96</v>
      </c>
      <c r="AQ72">
        <v>4.99</v>
      </c>
      <c r="AR72">
        <v>4.99</v>
      </c>
    </row>
    <row r="73" spans="26:44">
      <c r="Z73">
        <v>7.83</v>
      </c>
      <c r="AA73">
        <v>3.57</v>
      </c>
      <c r="AB73">
        <v>3.69</v>
      </c>
      <c r="AC73">
        <v>4.03</v>
      </c>
      <c r="AD73">
        <v>4.18</v>
      </c>
      <c r="AE73">
        <v>4.3600000000000003</v>
      </c>
      <c r="AF73">
        <v>4.45</v>
      </c>
      <c r="AG73">
        <v>4.51</v>
      </c>
      <c r="AH73">
        <v>4.6100000000000003</v>
      </c>
      <c r="AI73">
        <v>4.6399999999999997</v>
      </c>
      <c r="AJ73">
        <v>4.71</v>
      </c>
      <c r="AK73">
        <v>4.7300000000000004</v>
      </c>
      <c r="AL73">
        <v>4.75</v>
      </c>
      <c r="AM73">
        <v>4.79</v>
      </c>
      <c r="AN73">
        <v>4.8600000000000003</v>
      </c>
      <c r="AO73">
        <v>4.88</v>
      </c>
      <c r="AP73">
        <v>4.96</v>
      </c>
      <c r="AQ73">
        <v>4.99</v>
      </c>
      <c r="AR73">
        <v>4.99</v>
      </c>
    </row>
    <row r="74" spans="26:44">
      <c r="Z74">
        <v>7.92</v>
      </c>
      <c r="AA74">
        <v>3.57</v>
      </c>
      <c r="AB74">
        <v>3.69</v>
      </c>
      <c r="AC74">
        <v>4.03</v>
      </c>
      <c r="AD74">
        <v>4.18</v>
      </c>
      <c r="AE74">
        <v>4.3600000000000003</v>
      </c>
      <c r="AF74">
        <v>4.45</v>
      </c>
      <c r="AG74">
        <v>4.5199999999999996</v>
      </c>
      <c r="AH74">
        <v>4.6100000000000003</v>
      </c>
      <c r="AI74">
        <v>4.6500000000000004</v>
      </c>
      <c r="AJ74">
        <v>4.71</v>
      </c>
      <c r="AK74">
        <v>4.74</v>
      </c>
      <c r="AL74">
        <v>4.76</v>
      </c>
      <c r="AM74">
        <v>4.8</v>
      </c>
      <c r="AN74">
        <v>4.8600000000000003</v>
      </c>
      <c r="AO74">
        <v>4.88</v>
      </c>
      <c r="AP74">
        <v>4.96</v>
      </c>
      <c r="AQ74">
        <v>4.99</v>
      </c>
      <c r="AR74">
        <v>4.99</v>
      </c>
    </row>
    <row r="75" spans="26:44">
      <c r="Z75">
        <v>8</v>
      </c>
      <c r="AA75">
        <v>3.57</v>
      </c>
      <c r="AB75">
        <v>3.69</v>
      </c>
      <c r="AC75">
        <v>4.03</v>
      </c>
      <c r="AD75">
        <v>4.18</v>
      </c>
      <c r="AE75">
        <v>4.3600000000000003</v>
      </c>
      <c r="AF75">
        <v>4.45</v>
      </c>
      <c r="AG75">
        <v>4.5199999999999996</v>
      </c>
      <c r="AH75">
        <v>4.6100000000000003</v>
      </c>
      <c r="AI75">
        <v>4.6500000000000004</v>
      </c>
      <c r="AJ75">
        <v>4.71</v>
      </c>
      <c r="AK75">
        <v>4.74</v>
      </c>
      <c r="AL75">
        <v>4.76</v>
      </c>
      <c r="AM75">
        <v>4.8</v>
      </c>
      <c r="AN75">
        <v>4.8600000000000003</v>
      </c>
      <c r="AO75">
        <v>4.88</v>
      </c>
      <c r="AP75">
        <v>4.97</v>
      </c>
      <c r="AQ75">
        <v>4.99</v>
      </c>
      <c r="AR75">
        <v>5</v>
      </c>
    </row>
    <row r="76" spans="26:44">
      <c r="Z76">
        <v>8.08</v>
      </c>
      <c r="AA76">
        <v>3.57</v>
      </c>
      <c r="AB76">
        <v>3.69</v>
      </c>
      <c r="AC76">
        <v>4.03</v>
      </c>
      <c r="AD76">
        <v>4.18</v>
      </c>
      <c r="AE76">
        <v>4.3600000000000003</v>
      </c>
      <c r="AF76">
        <v>4.45</v>
      </c>
      <c r="AG76">
        <v>4.5199999999999996</v>
      </c>
      <c r="AH76">
        <v>4.6100000000000003</v>
      </c>
      <c r="AI76">
        <v>4.6500000000000004</v>
      </c>
      <c r="AJ76">
        <v>4.71</v>
      </c>
      <c r="AK76">
        <v>4.74</v>
      </c>
      <c r="AL76">
        <v>4.76</v>
      </c>
      <c r="AM76">
        <v>4.8</v>
      </c>
      <c r="AN76">
        <v>4.8600000000000003</v>
      </c>
      <c r="AO76">
        <v>4.88</v>
      </c>
      <c r="AP76">
        <v>4.97</v>
      </c>
      <c r="AQ76">
        <v>4.99</v>
      </c>
      <c r="AR76">
        <v>5</v>
      </c>
    </row>
    <row r="77" spans="26:44">
      <c r="Z77">
        <v>8.17</v>
      </c>
      <c r="AA77">
        <v>3.57</v>
      </c>
      <c r="AB77">
        <v>3.69</v>
      </c>
      <c r="AC77">
        <v>4.03</v>
      </c>
      <c r="AD77">
        <v>4.18</v>
      </c>
      <c r="AE77">
        <v>4.3600000000000003</v>
      </c>
      <c r="AF77">
        <v>4.45</v>
      </c>
      <c r="AG77">
        <v>4.5199999999999996</v>
      </c>
      <c r="AH77">
        <v>4.62</v>
      </c>
      <c r="AI77">
        <v>4.6500000000000004</v>
      </c>
      <c r="AJ77">
        <v>4.72</v>
      </c>
      <c r="AK77">
        <v>4.74</v>
      </c>
      <c r="AL77">
        <v>4.76</v>
      </c>
      <c r="AM77">
        <v>4.8</v>
      </c>
      <c r="AN77">
        <v>4.87</v>
      </c>
      <c r="AO77">
        <v>4.8899999999999997</v>
      </c>
      <c r="AP77">
        <v>4.97</v>
      </c>
      <c r="AQ77">
        <v>4.99</v>
      </c>
      <c r="AR77">
        <v>5</v>
      </c>
    </row>
    <row r="78" spans="26:44">
      <c r="Z78">
        <v>8.25</v>
      </c>
      <c r="AA78">
        <v>3.57</v>
      </c>
      <c r="AB78">
        <v>3.69</v>
      </c>
      <c r="AC78">
        <v>4.03</v>
      </c>
      <c r="AD78">
        <v>4.18</v>
      </c>
      <c r="AE78">
        <v>4.3600000000000003</v>
      </c>
      <c r="AF78">
        <v>4.45</v>
      </c>
      <c r="AG78">
        <v>4.5199999999999996</v>
      </c>
      <c r="AH78">
        <v>4.62</v>
      </c>
      <c r="AI78">
        <v>4.6500000000000004</v>
      </c>
      <c r="AJ78">
        <v>4.72</v>
      </c>
      <c r="AK78">
        <v>4.74</v>
      </c>
      <c r="AL78">
        <v>4.76</v>
      </c>
      <c r="AM78">
        <v>4.8</v>
      </c>
      <c r="AN78">
        <v>4.87</v>
      </c>
      <c r="AO78">
        <v>4.8899999999999997</v>
      </c>
      <c r="AP78">
        <v>4.97</v>
      </c>
      <c r="AQ78">
        <v>5</v>
      </c>
      <c r="AR78">
        <v>5</v>
      </c>
    </row>
    <row r="79" spans="26:44">
      <c r="Z79">
        <v>8.33</v>
      </c>
      <c r="AA79">
        <v>3.57</v>
      </c>
      <c r="AB79">
        <v>3.69</v>
      </c>
      <c r="AC79">
        <v>4.03</v>
      </c>
      <c r="AD79">
        <v>4.18</v>
      </c>
      <c r="AE79">
        <v>4.3600000000000003</v>
      </c>
      <c r="AF79">
        <v>4.45</v>
      </c>
      <c r="AG79">
        <v>4.5199999999999996</v>
      </c>
      <c r="AH79">
        <v>4.62</v>
      </c>
      <c r="AI79">
        <v>4.6500000000000004</v>
      </c>
      <c r="AJ79">
        <v>4.72</v>
      </c>
      <c r="AK79">
        <v>4.75</v>
      </c>
      <c r="AL79">
        <v>4.76</v>
      </c>
      <c r="AM79">
        <v>4.8</v>
      </c>
      <c r="AN79">
        <v>4.87</v>
      </c>
      <c r="AO79">
        <v>4.8899999999999997</v>
      </c>
      <c r="AP79">
        <v>4.97</v>
      </c>
      <c r="AQ79">
        <v>5</v>
      </c>
      <c r="AR79">
        <v>5</v>
      </c>
    </row>
    <row r="80" spans="26:44">
      <c r="Z80">
        <v>8.42</v>
      </c>
      <c r="AA80">
        <v>3.56</v>
      </c>
      <c r="AB80">
        <v>3.69</v>
      </c>
      <c r="AC80">
        <v>4.03</v>
      </c>
      <c r="AD80">
        <v>4.18</v>
      </c>
      <c r="AE80">
        <v>4.3600000000000003</v>
      </c>
      <c r="AF80">
        <v>4.45</v>
      </c>
      <c r="AG80">
        <v>4.5199999999999996</v>
      </c>
      <c r="AH80">
        <v>4.62</v>
      </c>
      <c r="AI80">
        <v>4.6500000000000004</v>
      </c>
      <c r="AJ80">
        <v>4.72</v>
      </c>
      <c r="AK80">
        <v>4.75</v>
      </c>
      <c r="AL80">
        <v>4.7699999999999996</v>
      </c>
      <c r="AM80">
        <v>4.8</v>
      </c>
      <c r="AN80">
        <v>4.87</v>
      </c>
      <c r="AO80">
        <v>4.8899999999999997</v>
      </c>
      <c r="AP80">
        <v>4.9800000000000004</v>
      </c>
      <c r="AQ80">
        <v>5</v>
      </c>
      <c r="AR80">
        <v>5</v>
      </c>
    </row>
    <row r="81" spans="26:44">
      <c r="Z81">
        <v>8.5</v>
      </c>
      <c r="AA81">
        <v>3.56</v>
      </c>
      <c r="AB81">
        <v>3.68</v>
      </c>
      <c r="AC81">
        <v>4.03</v>
      </c>
      <c r="AD81">
        <v>4.18</v>
      </c>
      <c r="AE81">
        <v>4.3600000000000003</v>
      </c>
      <c r="AF81">
        <v>4.4400000000000004</v>
      </c>
      <c r="AG81">
        <v>4.5199999999999996</v>
      </c>
      <c r="AH81">
        <v>4.62</v>
      </c>
      <c r="AI81">
        <v>4.66</v>
      </c>
      <c r="AJ81">
        <v>4.72</v>
      </c>
      <c r="AK81">
        <v>4.75</v>
      </c>
      <c r="AL81">
        <v>4.7699999999999996</v>
      </c>
      <c r="AM81">
        <v>4.8099999999999996</v>
      </c>
      <c r="AN81">
        <v>4.87</v>
      </c>
      <c r="AO81">
        <v>4.8899999999999997</v>
      </c>
      <c r="AP81">
        <v>4.9800000000000004</v>
      </c>
      <c r="AQ81">
        <v>5</v>
      </c>
      <c r="AR81">
        <v>5</v>
      </c>
    </row>
    <row r="82" spans="26:44">
      <c r="Z82">
        <v>8.58</v>
      </c>
      <c r="AA82">
        <v>3.56</v>
      </c>
      <c r="AB82">
        <v>3.68</v>
      </c>
      <c r="AC82">
        <v>4.0199999999999996</v>
      </c>
      <c r="AD82">
        <v>4.18</v>
      </c>
      <c r="AE82">
        <v>4.3499999999999996</v>
      </c>
      <c r="AF82">
        <v>4.4400000000000004</v>
      </c>
      <c r="AG82">
        <v>4.5199999999999996</v>
      </c>
      <c r="AH82">
        <v>4.62</v>
      </c>
      <c r="AI82">
        <v>4.66</v>
      </c>
      <c r="AJ82">
        <v>4.72</v>
      </c>
      <c r="AK82">
        <v>4.75</v>
      </c>
      <c r="AL82">
        <v>4.7699999999999996</v>
      </c>
      <c r="AM82">
        <v>4.8099999999999996</v>
      </c>
      <c r="AN82">
        <v>4.87</v>
      </c>
      <c r="AO82">
        <v>4.8899999999999997</v>
      </c>
      <c r="AP82">
        <v>4.9800000000000004</v>
      </c>
      <c r="AQ82">
        <v>5</v>
      </c>
      <c r="AR82">
        <v>5</v>
      </c>
    </row>
    <row r="83" spans="26:44">
      <c r="Z83">
        <v>8.67</v>
      </c>
      <c r="AA83">
        <v>3.56</v>
      </c>
      <c r="AB83">
        <v>3.68</v>
      </c>
      <c r="AC83">
        <v>4.0199999999999996</v>
      </c>
      <c r="AD83">
        <v>4.17</v>
      </c>
      <c r="AE83">
        <v>4.3499999999999996</v>
      </c>
      <c r="AF83">
        <v>4.4400000000000004</v>
      </c>
      <c r="AG83">
        <v>4.5199999999999996</v>
      </c>
      <c r="AH83">
        <v>4.63</v>
      </c>
      <c r="AI83">
        <v>4.66</v>
      </c>
      <c r="AJ83">
        <v>4.72</v>
      </c>
      <c r="AK83">
        <v>4.75</v>
      </c>
      <c r="AL83">
        <v>4.7699999999999996</v>
      </c>
      <c r="AM83">
        <v>4.8099999999999996</v>
      </c>
      <c r="AN83">
        <v>4.88</v>
      </c>
      <c r="AO83">
        <v>4.8899999999999997</v>
      </c>
      <c r="AP83">
        <v>4.9800000000000004</v>
      </c>
      <c r="AQ83">
        <v>5</v>
      </c>
      <c r="AR83">
        <v>5</v>
      </c>
    </row>
    <row r="84" spans="26:44">
      <c r="Z84">
        <v>8.75</v>
      </c>
      <c r="AA84">
        <v>3.55</v>
      </c>
      <c r="AB84">
        <v>3.68</v>
      </c>
      <c r="AC84">
        <v>4.0199999999999996</v>
      </c>
      <c r="AD84">
        <v>4.17</v>
      </c>
      <c r="AE84">
        <v>4.3499999999999996</v>
      </c>
      <c r="AF84">
        <v>4.4400000000000004</v>
      </c>
      <c r="AG84">
        <v>4.5199999999999996</v>
      </c>
      <c r="AH84">
        <v>4.63</v>
      </c>
      <c r="AI84">
        <v>4.66</v>
      </c>
      <c r="AJ84">
        <v>4.72</v>
      </c>
      <c r="AK84">
        <v>4.75</v>
      </c>
      <c r="AL84">
        <v>4.7699999999999996</v>
      </c>
      <c r="AM84">
        <v>4.8099999999999996</v>
      </c>
      <c r="AN84">
        <v>4.88</v>
      </c>
      <c r="AO84">
        <v>4.8899999999999997</v>
      </c>
      <c r="AP84">
        <v>4.9800000000000004</v>
      </c>
      <c r="AQ84">
        <v>5</v>
      </c>
      <c r="AR84">
        <v>5</v>
      </c>
    </row>
    <row r="85" spans="26:44">
      <c r="Z85">
        <v>8.83</v>
      </c>
      <c r="AA85">
        <v>3.55</v>
      </c>
      <c r="AB85">
        <v>3.68</v>
      </c>
      <c r="AC85">
        <v>4.01</v>
      </c>
      <c r="AD85">
        <v>4.17</v>
      </c>
      <c r="AE85">
        <v>4.3499999999999996</v>
      </c>
      <c r="AF85">
        <v>4.43</v>
      </c>
      <c r="AG85">
        <v>4.5199999999999996</v>
      </c>
      <c r="AH85">
        <v>4.63</v>
      </c>
      <c r="AI85">
        <v>4.66</v>
      </c>
      <c r="AJ85">
        <v>4.72</v>
      </c>
      <c r="AK85">
        <v>4.75</v>
      </c>
      <c r="AL85">
        <v>4.7699999999999996</v>
      </c>
      <c r="AM85">
        <v>4.8099999999999996</v>
      </c>
      <c r="AN85">
        <v>4.88</v>
      </c>
      <c r="AO85">
        <v>4.9000000000000004</v>
      </c>
      <c r="AP85">
        <v>4.9800000000000004</v>
      </c>
      <c r="AQ85">
        <v>5</v>
      </c>
      <c r="AR85">
        <v>5</v>
      </c>
    </row>
    <row r="86" spans="26:44">
      <c r="Z86">
        <v>8.92</v>
      </c>
      <c r="AA86">
        <v>3.54</v>
      </c>
      <c r="AB86">
        <v>3.67</v>
      </c>
      <c r="AC86">
        <v>4.01</v>
      </c>
      <c r="AD86">
        <v>4.17</v>
      </c>
      <c r="AE86">
        <v>4.34</v>
      </c>
      <c r="AF86">
        <v>4.43</v>
      </c>
      <c r="AG86">
        <v>4.51</v>
      </c>
      <c r="AH86">
        <v>4.63</v>
      </c>
      <c r="AI86">
        <v>4.66</v>
      </c>
      <c r="AJ86">
        <v>4.72</v>
      </c>
      <c r="AK86">
        <v>4.75</v>
      </c>
      <c r="AL86">
        <v>4.7699999999999996</v>
      </c>
      <c r="AM86">
        <v>4.8099999999999996</v>
      </c>
      <c r="AN86">
        <v>4.88</v>
      </c>
      <c r="AO86">
        <v>4.9000000000000004</v>
      </c>
      <c r="AP86">
        <v>4.9800000000000004</v>
      </c>
      <c r="AQ86">
        <v>5</v>
      </c>
      <c r="AR86">
        <v>5</v>
      </c>
    </row>
    <row r="87" spans="26:44">
      <c r="Z87">
        <v>9</v>
      </c>
      <c r="AA87">
        <v>3.54</v>
      </c>
      <c r="AB87">
        <v>3.67</v>
      </c>
      <c r="AC87">
        <v>4</v>
      </c>
      <c r="AD87">
        <v>4.16</v>
      </c>
      <c r="AE87">
        <v>4.34</v>
      </c>
      <c r="AF87">
        <v>4.43</v>
      </c>
      <c r="AG87">
        <v>4.51</v>
      </c>
      <c r="AH87">
        <v>4.63</v>
      </c>
      <c r="AI87">
        <v>4.6500000000000004</v>
      </c>
      <c r="AJ87">
        <v>4.72</v>
      </c>
      <c r="AK87">
        <v>4.75</v>
      </c>
      <c r="AL87">
        <v>4.7699999999999996</v>
      </c>
      <c r="AM87">
        <v>4.8099999999999996</v>
      </c>
      <c r="AN87">
        <v>4.88</v>
      </c>
      <c r="AO87">
        <v>4.9000000000000004</v>
      </c>
      <c r="AP87">
        <v>4.9800000000000004</v>
      </c>
      <c r="AQ87">
        <v>5</v>
      </c>
      <c r="AR87">
        <v>5</v>
      </c>
    </row>
    <row r="88" spans="26:44">
      <c r="Z88">
        <v>9.08</v>
      </c>
      <c r="AA88">
        <v>3.53</v>
      </c>
      <c r="AB88">
        <v>3.67</v>
      </c>
      <c r="AC88">
        <v>4</v>
      </c>
      <c r="AD88">
        <v>4.16</v>
      </c>
      <c r="AE88">
        <v>4.34</v>
      </c>
      <c r="AF88">
        <v>4.42</v>
      </c>
      <c r="AG88">
        <v>4.51</v>
      </c>
      <c r="AH88">
        <v>4.63</v>
      </c>
      <c r="AI88">
        <v>4.6500000000000004</v>
      </c>
      <c r="AJ88">
        <v>4.72</v>
      </c>
      <c r="AK88">
        <v>4.75</v>
      </c>
      <c r="AL88">
        <v>4.7699999999999996</v>
      </c>
      <c r="AM88">
        <v>4.8099999999999996</v>
      </c>
      <c r="AN88">
        <v>4.88</v>
      </c>
      <c r="AO88">
        <v>4.9000000000000004</v>
      </c>
      <c r="AP88">
        <v>4.9800000000000004</v>
      </c>
      <c r="AQ88">
        <v>5</v>
      </c>
      <c r="AR88">
        <v>5</v>
      </c>
    </row>
    <row r="89" spans="26:44">
      <c r="Z89">
        <v>9.17</v>
      </c>
      <c r="AA89">
        <v>3.53</v>
      </c>
      <c r="AB89">
        <v>3.66</v>
      </c>
      <c r="AC89">
        <v>4</v>
      </c>
      <c r="AD89">
        <v>4.1500000000000004</v>
      </c>
      <c r="AE89">
        <v>4.33</v>
      </c>
      <c r="AF89">
        <v>4.42</v>
      </c>
      <c r="AG89">
        <v>4.51</v>
      </c>
      <c r="AH89">
        <v>4.63</v>
      </c>
      <c r="AI89">
        <v>4.6500000000000004</v>
      </c>
      <c r="AJ89">
        <v>4.72</v>
      </c>
      <c r="AK89">
        <v>4.75</v>
      </c>
      <c r="AL89">
        <v>4.7699999999999996</v>
      </c>
      <c r="AM89">
        <v>4.8099999999999996</v>
      </c>
      <c r="AN89">
        <v>4.88</v>
      </c>
      <c r="AO89">
        <v>4.9000000000000004</v>
      </c>
      <c r="AP89">
        <v>4.9800000000000004</v>
      </c>
      <c r="AQ89">
        <v>5</v>
      </c>
      <c r="AR89">
        <v>5</v>
      </c>
    </row>
    <row r="90" spans="26:44">
      <c r="Z90">
        <v>9.25</v>
      </c>
      <c r="AA90">
        <v>3.52</v>
      </c>
      <c r="AB90">
        <v>3.66</v>
      </c>
      <c r="AC90">
        <v>3.99</v>
      </c>
      <c r="AD90">
        <v>4.1500000000000004</v>
      </c>
      <c r="AE90">
        <v>4.33</v>
      </c>
      <c r="AF90">
        <v>4.41</v>
      </c>
      <c r="AG90">
        <v>4.5</v>
      </c>
      <c r="AH90">
        <v>4.63</v>
      </c>
      <c r="AI90">
        <v>4.6500000000000004</v>
      </c>
      <c r="AJ90">
        <v>4.72</v>
      </c>
      <c r="AK90">
        <v>4.75</v>
      </c>
      <c r="AL90">
        <v>4.7699999999999996</v>
      </c>
      <c r="AM90">
        <v>4.8099999999999996</v>
      </c>
      <c r="AN90">
        <v>4.88</v>
      </c>
      <c r="AO90">
        <v>4.9000000000000004</v>
      </c>
      <c r="AP90">
        <v>4.9800000000000004</v>
      </c>
      <c r="AQ90">
        <v>5</v>
      </c>
      <c r="AR90">
        <v>5</v>
      </c>
    </row>
    <row r="91" spans="26:44">
      <c r="Z91">
        <v>9.33</v>
      </c>
      <c r="AA91">
        <v>3.52</v>
      </c>
      <c r="AB91">
        <v>3.65</v>
      </c>
      <c r="AC91">
        <v>3.98</v>
      </c>
      <c r="AD91">
        <v>4.1399999999999997</v>
      </c>
      <c r="AE91">
        <v>4.32</v>
      </c>
      <c r="AF91">
        <v>4.41</v>
      </c>
      <c r="AG91">
        <v>4.5</v>
      </c>
      <c r="AH91">
        <v>4.63</v>
      </c>
      <c r="AI91">
        <v>4.6500000000000004</v>
      </c>
      <c r="AJ91">
        <v>4.72</v>
      </c>
      <c r="AK91">
        <v>4.75</v>
      </c>
      <c r="AL91">
        <v>4.7699999999999996</v>
      </c>
      <c r="AM91">
        <v>4.8</v>
      </c>
      <c r="AN91">
        <v>4.88</v>
      </c>
      <c r="AO91">
        <v>4.9000000000000004</v>
      </c>
      <c r="AP91">
        <v>4.9800000000000004</v>
      </c>
      <c r="AQ91">
        <v>5</v>
      </c>
      <c r="AR91">
        <v>5</v>
      </c>
    </row>
    <row r="92" spans="26:44">
      <c r="Z92">
        <v>9.42</v>
      </c>
      <c r="AA92">
        <v>3.51</v>
      </c>
      <c r="AB92">
        <v>3.65</v>
      </c>
      <c r="AC92">
        <v>3.98</v>
      </c>
      <c r="AD92">
        <v>4.1399999999999997</v>
      </c>
      <c r="AE92">
        <v>4.32</v>
      </c>
      <c r="AF92">
        <v>4.4000000000000004</v>
      </c>
      <c r="AG92">
        <v>4.5</v>
      </c>
      <c r="AH92">
        <v>4.62</v>
      </c>
      <c r="AI92">
        <v>4.6500000000000004</v>
      </c>
      <c r="AJ92">
        <v>4.72</v>
      </c>
      <c r="AK92">
        <v>4.75</v>
      </c>
      <c r="AL92">
        <v>4.7699999999999996</v>
      </c>
      <c r="AM92">
        <v>4.8</v>
      </c>
      <c r="AN92">
        <v>4.88</v>
      </c>
      <c r="AO92">
        <v>4.9000000000000004</v>
      </c>
      <c r="AP92">
        <v>4.9800000000000004</v>
      </c>
      <c r="AQ92">
        <v>5</v>
      </c>
      <c r="AR92">
        <v>5</v>
      </c>
    </row>
    <row r="93" spans="26:44">
      <c r="Z93">
        <v>9.5</v>
      </c>
      <c r="AA93">
        <v>3.5</v>
      </c>
      <c r="AB93">
        <v>3.64</v>
      </c>
      <c r="AC93">
        <v>3.97</v>
      </c>
      <c r="AD93">
        <v>4.13</v>
      </c>
      <c r="AE93">
        <v>4.3099999999999996</v>
      </c>
      <c r="AF93">
        <v>4.4000000000000004</v>
      </c>
      <c r="AG93">
        <v>4.49</v>
      </c>
      <c r="AH93">
        <v>4.62</v>
      </c>
      <c r="AI93">
        <v>4.6500000000000004</v>
      </c>
      <c r="AJ93">
        <v>4.72</v>
      </c>
      <c r="AK93">
        <v>4.75</v>
      </c>
      <c r="AL93">
        <v>4.7699999999999996</v>
      </c>
      <c r="AM93">
        <v>4.8</v>
      </c>
      <c r="AN93">
        <v>4.88</v>
      </c>
      <c r="AO93">
        <v>4.9000000000000004</v>
      </c>
      <c r="AP93">
        <v>4.9800000000000004</v>
      </c>
      <c r="AQ93">
        <v>5</v>
      </c>
      <c r="AR93">
        <v>5</v>
      </c>
    </row>
    <row r="94" spans="26:44">
      <c r="Z94">
        <v>9.58</v>
      </c>
      <c r="AA94">
        <v>3.5</v>
      </c>
      <c r="AB94">
        <v>3.64</v>
      </c>
      <c r="AC94">
        <v>3.96</v>
      </c>
      <c r="AD94">
        <v>4.12</v>
      </c>
      <c r="AE94">
        <v>4.3099999999999996</v>
      </c>
      <c r="AF94">
        <v>4.3899999999999997</v>
      </c>
      <c r="AG94">
        <v>4.49</v>
      </c>
      <c r="AH94">
        <v>4.62</v>
      </c>
      <c r="AI94">
        <v>4.6399999999999997</v>
      </c>
      <c r="AJ94">
        <v>4.72</v>
      </c>
      <c r="AK94">
        <v>4.75</v>
      </c>
      <c r="AL94">
        <v>4.7699999999999996</v>
      </c>
      <c r="AM94">
        <v>4.8</v>
      </c>
      <c r="AN94">
        <v>4.88</v>
      </c>
      <c r="AO94">
        <v>4.9000000000000004</v>
      </c>
      <c r="AP94">
        <v>4.9800000000000004</v>
      </c>
      <c r="AQ94">
        <v>5</v>
      </c>
      <c r="AR94">
        <v>5</v>
      </c>
    </row>
    <row r="95" spans="26:44">
      <c r="Z95">
        <v>9.67</v>
      </c>
      <c r="AA95">
        <v>3.49</v>
      </c>
      <c r="AB95">
        <v>3.63</v>
      </c>
      <c r="AC95">
        <v>3.96</v>
      </c>
      <c r="AD95">
        <v>4.12</v>
      </c>
      <c r="AE95">
        <v>4.3</v>
      </c>
      <c r="AF95">
        <v>4.3899999999999997</v>
      </c>
      <c r="AG95">
        <v>4.4800000000000004</v>
      </c>
      <c r="AH95">
        <v>4.62</v>
      </c>
      <c r="AI95">
        <v>4.6399999999999997</v>
      </c>
      <c r="AJ95">
        <v>4.72</v>
      </c>
      <c r="AK95">
        <v>4.75</v>
      </c>
      <c r="AL95">
        <v>4.7699999999999996</v>
      </c>
      <c r="AM95">
        <v>4.8</v>
      </c>
      <c r="AN95">
        <v>4.88</v>
      </c>
      <c r="AO95">
        <v>4.9000000000000004</v>
      </c>
      <c r="AP95">
        <v>4.9800000000000004</v>
      </c>
      <c r="AQ95">
        <v>5</v>
      </c>
      <c r="AR95">
        <v>5</v>
      </c>
    </row>
    <row r="96" spans="26:44">
      <c r="Z96">
        <v>9.75</v>
      </c>
      <c r="AA96">
        <v>3.48</v>
      </c>
      <c r="AB96">
        <v>3.62</v>
      </c>
      <c r="AC96">
        <v>3.95</v>
      </c>
      <c r="AD96">
        <v>4.1100000000000003</v>
      </c>
      <c r="AE96">
        <v>4.3</v>
      </c>
      <c r="AF96">
        <v>4.38</v>
      </c>
      <c r="AG96">
        <v>4.4800000000000004</v>
      </c>
      <c r="AH96">
        <v>4.62</v>
      </c>
      <c r="AI96">
        <v>4.6399999999999997</v>
      </c>
      <c r="AJ96">
        <v>4.71</v>
      </c>
      <c r="AK96">
        <v>4.75</v>
      </c>
      <c r="AL96">
        <v>4.7699999999999996</v>
      </c>
      <c r="AM96">
        <v>4.8</v>
      </c>
      <c r="AN96">
        <v>4.88</v>
      </c>
      <c r="AO96">
        <v>4.9000000000000004</v>
      </c>
      <c r="AP96">
        <v>4.9800000000000004</v>
      </c>
      <c r="AQ96">
        <v>5</v>
      </c>
      <c r="AR96">
        <v>5</v>
      </c>
    </row>
    <row r="97" spans="26:44">
      <c r="Z97">
        <v>9.83</v>
      </c>
      <c r="AA97">
        <v>3.47</v>
      </c>
      <c r="AB97">
        <v>3.62</v>
      </c>
      <c r="AC97">
        <v>3.94</v>
      </c>
      <c r="AD97">
        <v>4.0999999999999996</v>
      </c>
      <c r="AE97">
        <v>4.29</v>
      </c>
      <c r="AF97">
        <v>4.37</v>
      </c>
      <c r="AG97">
        <v>4.47</v>
      </c>
      <c r="AH97">
        <v>4.6100000000000003</v>
      </c>
      <c r="AI97">
        <v>4.6399999999999997</v>
      </c>
      <c r="AJ97">
        <v>4.71</v>
      </c>
      <c r="AK97">
        <v>4.74</v>
      </c>
      <c r="AL97">
        <v>4.76</v>
      </c>
      <c r="AM97">
        <v>4.8</v>
      </c>
      <c r="AN97">
        <v>4.88</v>
      </c>
      <c r="AO97">
        <v>4.8899999999999997</v>
      </c>
      <c r="AP97">
        <v>4.9800000000000004</v>
      </c>
      <c r="AQ97">
        <v>5</v>
      </c>
      <c r="AR97">
        <v>5</v>
      </c>
    </row>
    <row r="98" spans="26:44">
      <c r="Z98">
        <v>9.92</v>
      </c>
      <c r="AA98">
        <v>3.46</v>
      </c>
      <c r="AB98">
        <v>3.61</v>
      </c>
      <c r="AC98">
        <v>3.93</v>
      </c>
      <c r="AD98">
        <v>4.09</v>
      </c>
      <c r="AE98">
        <v>4.28</v>
      </c>
      <c r="AF98">
        <v>4.3600000000000003</v>
      </c>
      <c r="AG98">
        <v>4.47</v>
      </c>
      <c r="AH98">
        <v>4.6100000000000003</v>
      </c>
      <c r="AI98">
        <v>4.63</v>
      </c>
      <c r="AJ98">
        <v>4.71</v>
      </c>
      <c r="AK98">
        <v>4.74</v>
      </c>
      <c r="AL98">
        <v>4.76</v>
      </c>
      <c r="AM98">
        <v>4.79</v>
      </c>
      <c r="AN98">
        <v>4.88</v>
      </c>
      <c r="AO98">
        <v>4.8899999999999997</v>
      </c>
      <c r="AP98">
        <v>4.9800000000000004</v>
      </c>
      <c r="AQ98">
        <v>5</v>
      </c>
      <c r="AR98">
        <v>5</v>
      </c>
    </row>
    <row r="99" spans="26:44">
      <c r="Z99">
        <v>10</v>
      </c>
      <c r="AA99">
        <v>3.46</v>
      </c>
      <c r="AB99">
        <v>3.6</v>
      </c>
      <c r="AC99">
        <v>3.92</v>
      </c>
      <c r="AD99">
        <v>4.09</v>
      </c>
      <c r="AE99">
        <v>4.2699999999999996</v>
      </c>
      <c r="AF99">
        <v>4.3600000000000003</v>
      </c>
      <c r="AG99">
        <v>4.46</v>
      </c>
      <c r="AH99">
        <v>4.6100000000000003</v>
      </c>
      <c r="AI99">
        <v>4.63</v>
      </c>
      <c r="AJ99">
        <v>4.71</v>
      </c>
      <c r="AK99">
        <v>4.74</v>
      </c>
      <c r="AL99">
        <v>4.76</v>
      </c>
      <c r="AM99">
        <v>4.79</v>
      </c>
      <c r="AN99">
        <v>4.88</v>
      </c>
      <c r="AO99">
        <v>4.8899999999999997</v>
      </c>
      <c r="AP99">
        <v>4.9800000000000004</v>
      </c>
      <c r="AQ99">
        <v>5</v>
      </c>
      <c r="AR99">
        <v>5</v>
      </c>
    </row>
    <row r="100" spans="26:44">
      <c r="Z100">
        <v>10.08</v>
      </c>
      <c r="AA100">
        <v>3.45</v>
      </c>
      <c r="AB100">
        <v>3.6</v>
      </c>
      <c r="AC100">
        <v>3.92</v>
      </c>
      <c r="AD100">
        <v>4.08</v>
      </c>
      <c r="AE100">
        <v>4.2699999999999996</v>
      </c>
      <c r="AF100">
        <v>4.3499999999999996</v>
      </c>
      <c r="AG100">
        <v>4.46</v>
      </c>
      <c r="AH100">
        <v>4.6100000000000003</v>
      </c>
      <c r="AI100">
        <v>4.63</v>
      </c>
      <c r="AJ100">
        <v>4.7</v>
      </c>
      <c r="AK100">
        <v>4.74</v>
      </c>
      <c r="AL100">
        <v>4.76</v>
      </c>
      <c r="AM100">
        <v>4.79</v>
      </c>
      <c r="AN100">
        <v>4.88</v>
      </c>
      <c r="AO100">
        <v>4.8899999999999997</v>
      </c>
      <c r="AP100">
        <v>4.9800000000000004</v>
      </c>
      <c r="AQ100">
        <v>5</v>
      </c>
      <c r="AR100">
        <v>5</v>
      </c>
    </row>
    <row r="101" spans="26:44">
      <c r="Z101">
        <v>10.17</v>
      </c>
      <c r="AA101">
        <v>3.44</v>
      </c>
      <c r="AB101">
        <v>3.59</v>
      </c>
      <c r="AC101">
        <v>3.91</v>
      </c>
      <c r="AD101">
        <v>4.07</v>
      </c>
      <c r="AE101">
        <v>4.26</v>
      </c>
      <c r="AF101">
        <v>4.34</v>
      </c>
      <c r="AG101">
        <v>4.45</v>
      </c>
      <c r="AH101">
        <v>4.5999999999999996</v>
      </c>
      <c r="AI101">
        <v>4.62</v>
      </c>
      <c r="AJ101">
        <v>4.7</v>
      </c>
      <c r="AK101">
        <v>4.74</v>
      </c>
      <c r="AL101">
        <v>4.76</v>
      </c>
      <c r="AM101">
        <v>4.79</v>
      </c>
      <c r="AN101">
        <v>4.88</v>
      </c>
      <c r="AO101">
        <v>4.8899999999999997</v>
      </c>
      <c r="AP101">
        <v>4.9800000000000004</v>
      </c>
      <c r="AQ101">
        <v>5</v>
      </c>
      <c r="AR101">
        <v>5</v>
      </c>
    </row>
    <row r="102" spans="26:44">
      <c r="Z102">
        <v>10.25</v>
      </c>
      <c r="AA102">
        <v>3.43</v>
      </c>
      <c r="AB102">
        <v>3.58</v>
      </c>
      <c r="AC102">
        <v>3.9</v>
      </c>
      <c r="AD102">
        <v>4.0599999999999996</v>
      </c>
      <c r="AE102">
        <v>4.25</v>
      </c>
      <c r="AF102">
        <v>4.33</v>
      </c>
      <c r="AG102">
        <v>4.4400000000000004</v>
      </c>
      <c r="AH102">
        <v>4.5999999999999996</v>
      </c>
      <c r="AI102">
        <v>4.62</v>
      </c>
      <c r="AJ102">
        <v>4.7</v>
      </c>
      <c r="AK102">
        <v>4.7300000000000004</v>
      </c>
      <c r="AL102">
        <v>4.75</v>
      </c>
      <c r="AM102">
        <v>4.79</v>
      </c>
      <c r="AN102">
        <v>4.87</v>
      </c>
      <c r="AO102">
        <v>4.8899999999999997</v>
      </c>
      <c r="AP102">
        <v>4.9800000000000004</v>
      </c>
      <c r="AQ102">
        <v>4.99</v>
      </c>
      <c r="AR102">
        <v>5</v>
      </c>
    </row>
    <row r="103" spans="26:44">
      <c r="Z103">
        <v>10.33</v>
      </c>
      <c r="AA103">
        <v>3.42</v>
      </c>
      <c r="AB103">
        <v>3.57</v>
      </c>
      <c r="AC103">
        <v>3.89</v>
      </c>
      <c r="AD103">
        <v>4.05</v>
      </c>
      <c r="AE103">
        <v>4.24</v>
      </c>
      <c r="AF103">
        <v>4.32</v>
      </c>
      <c r="AG103">
        <v>4.4400000000000004</v>
      </c>
      <c r="AH103">
        <v>4.5999999999999996</v>
      </c>
      <c r="AI103">
        <v>4.6100000000000003</v>
      </c>
      <c r="AJ103">
        <v>4.6900000000000004</v>
      </c>
      <c r="AK103">
        <v>4.7300000000000004</v>
      </c>
      <c r="AL103">
        <v>4.75</v>
      </c>
      <c r="AM103">
        <v>4.78</v>
      </c>
      <c r="AN103">
        <v>4.87</v>
      </c>
      <c r="AO103">
        <v>4.8899999999999997</v>
      </c>
      <c r="AP103">
        <v>4.9800000000000004</v>
      </c>
      <c r="AQ103">
        <v>4.99</v>
      </c>
      <c r="AR103">
        <v>4.99</v>
      </c>
    </row>
    <row r="104" spans="26:44">
      <c r="Z104">
        <v>10.42</v>
      </c>
      <c r="AA104">
        <v>3.41</v>
      </c>
      <c r="AB104">
        <v>3.56</v>
      </c>
      <c r="AC104">
        <v>3.88</v>
      </c>
      <c r="AD104">
        <v>4.04</v>
      </c>
      <c r="AE104">
        <v>4.2300000000000004</v>
      </c>
      <c r="AF104">
        <v>4.3099999999999996</v>
      </c>
      <c r="AG104">
        <v>4.43</v>
      </c>
      <c r="AH104">
        <v>4.59</v>
      </c>
      <c r="AI104">
        <v>4.6100000000000003</v>
      </c>
      <c r="AJ104">
        <v>4.6900000000000004</v>
      </c>
      <c r="AK104">
        <v>4.7300000000000004</v>
      </c>
      <c r="AL104">
        <v>4.75</v>
      </c>
      <c r="AM104">
        <v>4.78</v>
      </c>
      <c r="AN104">
        <v>4.87</v>
      </c>
      <c r="AO104">
        <v>4.8899999999999997</v>
      </c>
      <c r="AP104">
        <v>4.97</v>
      </c>
      <c r="AQ104">
        <v>4.99</v>
      </c>
      <c r="AR104">
        <v>4.99</v>
      </c>
    </row>
    <row r="105" spans="26:44">
      <c r="Z105">
        <v>10.5</v>
      </c>
      <c r="AA105">
        <v>3.4</v>
      </c>
      <c r="AB105">
        <v>3.55</v>
      </c>
      <c r="AC105">
        <v>3.87</v>
      </c>
      <c r="AD105">
        <v>4.03</v>
      </c>
      <c r="AE105">
        <v>4.22</v>
      </c>
      <c r="AF105">
        <v>4.3</v>
      </c>
      <c r="AG105">
        <v>4.42</v>
      </c>
      <c r="AH105">
        <v>4.59</v>
      </c>
      <c r="AI105">
        <v>4.5999999999999996</v>
      </c>
      <c r="AJ105">
        <v>4.6900000000000004</v>
      </c>
      <c r="AK105">
        <v>4.7300000000000004</v>
      </c>
      <c r="AL105">
        <v>4.75</v>
      </c>
      <c r="AM105">
        <v>4.78</v>
      </c>
      <c r="AN105">
        <v>4.87</v>
      </c>
      <c r="AO105">
        <v>4.88</v>
      </c>
      <c r="AP105">
        <v>4.97</v>
      </c>
      <c r="AQ105">
        <v>4.99</v>
      </c>
      <c r="AR105">
        <v>4.99</v>
      </c>
    </row>
    <row r="106" spans="26:44">
      <c r="Z106">
        <v>10.58</v>
      </c>
      <c r="AA106">
        <v>3.39</v>
      </c>
      <c r="AB106">
        <v>3.54</v>
      </c>
      <c r="AC106">
        <v>3.85</v>
      </c>
      <c r="AD106">
        <v>4.0199999999999996</v>
      </c>
      <c r="AE106">
        <v>4.21</v>
      </c>
      <c r="AF106">
        <v>4.29</v>
      </c>
      <c r="AG106">
        <v>4.41</v>
      </c>
      <c r="AH106">
        <v>4.58</v>
      </c>
      <c r="AI106">
        <v>4.5999999999999996</v>
      </c>
      <c r="AJ106">
        <v>4.68</v>
      </c>
      <c r="AK106">
        <v>4.72</v>
      </c>
      <c r="AL106">
        <v>4.74</v>
      </c>
      <c r="AM106">
        <v>4.7699999999999996</v>
      </c>
      <c r="AN106">
        <v>4.87</v>
      </c>
      <c r="AO106">
        <v>4.88</v>
      </c>
      <c r="AP106">
        <v>4.97</v>
      </c>
      <c r="AQ106">
        <v>4.99</v>
      </c>
      <c r="AR106">
        <v>4.99</v>
      </c>
    </row>
    <row r="107" spans="26:44">
      <c r="Z107">
        <v>10.67</v>
      </c>
      <c r="AA107">
        <v>3.37</v>
      </c>
      <c r="AB107">
        <v>3.54</v>
      </c>
      <c r="AC107">
        <v>3.84</v>
      </c>
      <c r="AD107">
        <v>4.01</v>
      </c>
      <c r="AE107">
        <v>4.2</v>
      </c>
      <c r="AF107">
        <v>4.28</v>
      </c>
      <c r="AG107">
        <v>4.41</v>
      </c>
      <c r="AH107">
        <v>4.58</v>
      </c>
      <c r="AI107">
        <v>4.59</v>
      </c>
      <c r="AJ107">
        <v>4.68</v>
      </c>
      <c r="AK107">
        <v>4.72</v>
      </c>
      <c r="AL107">
        <v>4.74</v>
      </c>
      <c r="AM107">
        <v>4.7699999999999996</v>
      </c>
      <c r="AN107">
        <v>4.87</v>
      </c>
      <c r="AO107">
        <v>4.88</v>
      </c>
      <c r="AP107">
        <v>4.97</v>
      </c>
      <c r="AQ107">
        <v>4.99</v>
      </c>
      <c r="AR107">
        <v>4.99</v>
      </c>
    </row>
    <row r="108" spans="26:44">
      <c r="Z108">
        <v>10.75</v>
      </c>
      <c r="AA108">
        <v>3.36</v>
      </c>
      <c r="AB108">
        <v>3.52</v>
      </c>
      <c r="AC108">
        <v>3.83</v>
      </c>
      <c r="AD108">
        <v>4</v>
      </c>
      <c r="AE108">
        <v>4.1900000000000004</v>
      </c>
      <c r="AF108">
        <v>4.2699999999999996</v>
      </c>
      <c r="AG108">
        <v>4.4000000000000004</v>
      </c>
      <c r="AH108">
        <v>4.57</v>
      </c>
      <c r="AI108">
        <v>4.59</v>
      </c>
      <c r="AJ108">
        <v>4.67</v>
      </c>
      <c r="AK108">
        <v>4.72</v>
      </c>
      <c r="AL108">
        <v>4.74</v>
      </c>
      <c r="AM108">
        <v>4.7699999999999996</v>
      </c>
      <c r="AN108">
        <v>4.8600000000000003</v>
      </c>
      <c r="AO108">
        <v>4.88</v>
      </c>
      <c r="AP108">
        <v>4.97</v>
      </c>
      <c r="AQ108">
        <v>4.99</v>
      </c>
      <c r="AR108">
        <v>4.99</v>
      </c>
    </row>
    <row r="109" spans="26:44">
      <c r="Z109">
        <v>10.83</v>
      </c>
      <c r="AA109">
        <v>3.35</v>
      </c>
      <c r="AB109">
        <v>3.51</v>
      </c>
      <c r="AC109">
        <v>3.82</v>
      </c>
      <c r="AD109">
        <v>3.98</v>
      </c>
      <c r="AE109">
        <v>4.18</v>
      </c>
      <c r="AF109">
        <v>4.26</v>
      </c>
      <c r="AG109">
        <v>4.3899999999999997</v>
      </c>
      <c r="AH109">
        <v>4.57</v>
      </c>
      <c r="AI109">
        <v>4.58</v>
      </c>
      <c r="AJ109">
        <v>4.67</v>
      </c>
      <c r="AK109">
        <v>4.71</v>
      </c>
      <c r="AL109">
        <v>4.7300000000000004</v>
      </c>
      <c r="AM109">
        <v>4.76</v>
      </c>
      <c r="AN109">
        <v>4.8600000000000003</v>
      </c>
      <c r="AO109">
        <v>4.88</v>
      </c>
      <c r="AP109">
        <v>4.97</v>
      </c>
      <c r="AQ109">
        <v>4.9800000000000004</v>
      </c>
      <c r="AR109">
        <v>4.9800000000000004</v>
      </c>
    </row>
    <row r="110" spans="26:44">
      <c r="Z110">
        <v>10.92</v>
      </c>
      <c r="AA110">
        <v>3.34</v>
      </c>
      <c r="AB110">
        <v>3.5</v>
      </c>
      <c r="AC110">
        <v>3.81</v>
      </c>
      <c r="AD110">
        <v>3.97</v>
      </c>
      <c r="AE110">
        <v>4.17</v>
      </c>
      <c r="AF110">
        <v>4.25</v>
      </c>
      <c r="AG110">
        <v>4.38</v>
      </c>
      <c r="AH110">
        <v>4.5599999999999996</v>
      </c>
      <c r="AI110">
        <v>4.58</v>
      </c>
      <c r="AJ110">
        <v>4.67</v>
      </c>
      <c r="AK110">
        <v>4.71</v>
      </c>
      <c r="AL110">
        <v>4.7300000000000004</v>
      </c>
      <c r="AM110">
        <v>4.76</v>
      </c>
      <c r="AN110">
        <v>4.8600000000000003</v>
      </c>
      <c r="AO110">
        <v>4.87</v>
      </c>
      <c r="AP110">
        <v>4.96</v>
      </c>
      <c r="AQ110">
        <v>4.9800000000000004</v>
      </c>
      <c r="AR110">
        <v>4.9800000000000004</v>
      </c>
    </row>
    <row r="111" spans="26:44">
      <c r="Z111">
        <v>11</v>
      </c>
      <c r="AA111">
        <v>3.32</v>
      </c>
      <c r="AB111">
        <v>3.49</v>
      </c>
      <c r="AC111">
        <v>3.79</v>
      </c>
      <c r="AD111">
        <v>3.96</v>
      </c>
      <c r="AE111">
        <v>4.1500000000000004</v>
      </c>
      <c r="AF111">
        <v>4.24</v>
      </c>
      <c r="AG111">
        <v>4.37</v>
      </c>
      <c r="AH111">
        <v>4.5599999999999996</v>
      </c>
      <c r="AI111">
        <v>4.57</v>
      </c>
      <c r="AJ111">
        <v>4.66</v>
      </c>
      <c r="AK111">
        <v>4.7</v>
      </c>
      <c r="AL111">
        <v>4.7300000000000004</v>
      </c>
      <c r="AM111">
        <v>4.75</v>
      </c>
      <c r="AN111">
        <v>4.8600000000000003</v>
      </c>
      <c r="AO111">
        <v>4.87</v>
      </c>
      <c r="AP111">
        <v>4.96</v>
      </c>
      <c r="AQ111">
        <v>4.9800000000000004</v>
      </c>
      <c r="AR111">
        <v>4.9800000000000004</v>
      </c>
    </row>
    <row r="112" spans="26:44">
      <c r="Z112">
        <v>11.08</v>
      </c>
      <c r="AA112">
        <v>3.31</v>
      </c>
      <c r="AB112">
        <v>3.48</v>
      </c>
      <c r="AC112">
        <v>3.78</v>
      </c>
      <c r="AD112">
        <v>3.95</v>
      </c>
      <c r="AE112">
        <v>4.1399999999999997</v>
      </c>
      <c r="AF112">
        <v>4.22</v>
      </c>
      <c r="AG112">
        <v>4.3600000000000003</v>
      </c>
      <c r="AH112">
        <v>4.55</v>
      </c>
      <c r="AI112">
        <v>4.5599999999999996</v>
      </c>
      <c r="AJ112">
        <v>4.6500000000000004</v>
      </c>
      <c r="AK112">
        <v>4.7</v>
      </c>
      <c r="AL112">
        <v>4.72</v>
      </c>
      <c r="AM112">
        <v>4.75</v>
      </c>
      <c r="AN112">
        <v>4.8499999999999996</v>
      </c>
      <c r="AO112">
        <v>4.87</v>
      </c>
      <c r="AP112">
        <v>4.96</v>
      </c>
      <c r="AQ112">
        <v>4.9800000000000004</v>
      </c>
      <c r="AR112">
        <v>4.9800000000000004</v>
      </c>
    </row>
    <row r="113" spans="26:44">
      <c r="Z113">
        <v>11.17</v>
      </c>
      <c r="AA113">
        <v>3.3</v>
      </c>
      <c r="AB113">
        <v>3.47</v>
      </c>
      <c r="AC113">
        <v>3.77</v>
      </c>
      <c r="AD113">
        <v>3.93</v>
      </c>
      <c r="AE113">
        <v>4.13</v>
      </c>
      <c r="AF113">
        <v>4.21</v>
      </c>
      <c r="AG113">
        <v>4.3499999999999996</v>
      </c>
      <c r="AH113">
        <v>4.55</v>
      </c>
      <c r="AI113">
        <v>4.5599999999999996</v>
      </c>
      <c r="AJ113">
        <v>4.6500000000000004</v>
      </c>
      <c r="AK113">
        <v>4.6900000000000004</v>
      </c>
      <c r="AL113">
        <v>4.72</v>
      </c>
      <c r="AM113">
        <v>4.75</v>
      </c>
      <c r="AN113">
        <v>4.8499999999999996</v>
      </c>
      <c r="AO113">
        <v>4.87</v>
      </c>
      <c r="AP113">
        <v>4.96</v>
      </c>
      <c r="AQ113">
        <v>4.97</v>
      </c>
      <c r="AR113">
        <v>4.9800000000000004</v>
      </c>
    </row>
    <row r="114" spans="26:44">
      <c r="Z114">
        <v>11.25</v>
      </c>
      <c r="AA114">
        <v>3.28</v>
      </c>
      <c r="AB114">
        <v>3.46</v>
      </c>
      <c r="AC114">
        <v>3.75</v>
      </c>
      <c r="AD114">
        <v>3.92</v>
      </c>
      <c r="AE114">
        <v>4.12</v>
      </c>
      <c r="AF114">
        <v>4.2</v>
      </c>
      <c r="AG114">
        <v>4.34</v>
      </c>
      <c r="AH114">
        <v>4.54</v>
      </c>
      <c r="AI114">
        <v>4.55</v>
      </c>
      <c r="AJ114">
        <v>4.6399999999999997</v>
      </c>
      <c r="AK114">
        <v>4.6900000000000004</v>
      </c>
      <c r="AL114">
        <v>4.72</v>
      </c>
      <c r="AM114">
        <v>4.74</v>
      </c>
      <c r="AN114">
        <v>4.8499999999999996</v>
      </c>
      <c r="AO114">
        <v>4.8600000000000003</v>
      </c>
      <c r="AP114">
        <v>4.95</v>
      </c>
      <c r="AQ114">
        <v>4.97</v>
      </c>
      <c r="AR114">
        <v>4.97</v>
      </c>
    </row>
    <row r="115" spans="26:44">
      <c r="Z115">
        <v>11.33</v>
      </c>
      <c r="AA115">
        <v>3.27</v>
      </c>
      <c r="AB115">
        <v>3.45</v>
      </c>
      <c r="AC115">
        <v>3.74</v>
      </c>
      <c r="AD115">
        <v>3.91</v>
      </c>
      <c r="AE115">
        <v>4.0999999999999996</v>
      </c>
      <c r="AF115">
        <v>4.18</v>
      </c>
      <c r="AG115">
        <v>4.33</v>
      </c>
      <c r="AH115">
        <v>4.53</v>
      </c>
      <c r="AI115">
        <v>4.54</v>
      </c>
      <c r="AJ115">
        <v>4.6399999999999997</v>
      </c>
      <c r="AK115">
        <v>4.6900000000000004</v>
      </c>
      <c r="AL115">
        <v>4.71</v>
      </c>
      <c r="AM115">
        <v>4.74</v>
      </c>
      <c r="AN115">
        <v>4.84</v>
      </c>
      <c r="AO115">
        <v>4.8600000000000003</v>
      </c>
      <c r="AP115">
        <v>4.95</v>
      </c>
      <c r="AQ115">
        <v>4.97</v>
      </c>
      <c r="AR115">
        <v>4.97</v>
      </c>
    </row>
    <row r="116" spans="26:44">
      <c r="Z116">
        <v>11.42</v>
      </c>
      <c r="AA116">
        <v>3.25</v>
      </c>
      <c r="AB116">
        <v>3.43</v>
      </c>
      <c r="AC116">
        <v>3.72</v>
      </c>
      <c r="AD116">
        <v>3.89</v>
      </c>
      <c r="AE116">
        <v>4.09</v>
      </c>
      <c r="AF116">
        <v>4.17</v>
      </c>
      <c r="AG116">
        <v>4.32</v>
      </c>
      <c r="AH116">
        <v>4.53</v>
      </c>
      <c r="AI116">
        <v>4.54</v>
      </c>
      <c r="AJ116">
        <v>4.63</v>
      </c>
      <c r="AK116">
        <v>4.68</v>
      </c>
      <c r="AL116">
        <v>4.71</v>
      </c>
      <c r="AM116">
        <v>4.7300000000000004</v>
      </c>
      <c r="AN116">
        <v>4.84</v>
      </c>
      <c r="AO116">
        <v>4.8600000000000003</v>
      </c>
      <c r="AP116">
        <v>4.95</v>
      </c>
      <c r="AQ116">
        <v>4.97</v>
      </c>
      <c r="AR116">
        <v>4.97</v>
      </c>
    </row>
    <row r="117" spans="26:44">
      <c r="Z117">
        <v>11.5</v>
      </c>
      <c r="AA117">
        <v>3.24</v>
      </c>
      <c r="AB117">
        <v>3.42</v>
      </c>
      <c r="AC117">
        <v>3.71</v>
      </c>
      <c r="AD117">
        <v>3.88</v>
      </c>
      <c r="AE117">
        <v>4.08</v>
      </c>
      <c r="AF117">
        <v>4.16</v>
      </c>
      <c r="AG117">
        <v>4.3099999999999996</v>
      </c>
      <c r="AH117">
        <v>4.5199999999999996</v>
      </c>
      <c r="AI117">
        <v>4.53</v>
      </c>
      <c r="AJ117">
        <v>4.63</v>
      </c>
      <c r="AK117">
        <v>4.68</v>
      </c>
      <c r="AL117">
        <v>4.7</v>
      </c>
      <c r="AM117">
        <v>4.7300000000000004</v>
      </c>
      <c r="AN117">
        <v>4.84</v>
      </c>
      <c r="AO117">
        <v>4.8499999999999996</v>
      </c>
      <c r="AP117">
        <v>4.95</v>
      </c>
      <c r="AQ117">
        <v>4.96</v>
      </c>
      <c r="AR117">
        <v>4.97</v>
      </c>
    </row>
    <row r="118" spans="26:44">
      <c r="Z118">
        <v>11.58</v>
      </c>
      <c r="AA118">
        <v>3.22</v>
      </c>
      <c r="AB118">
        <v>3.41</v>
      </c>
      <c r="AC118">
        <v>3.69</v>
      </c>
      <c r="AD118">
        <v>3.86</v>
      </c>
      <c r="AE118">
        <v>4.0599999999999996</v>
      </c>
      <c r="AF118">
        <v>4.1399999999999997</v>
      </c>
      <c r="AG118">
        <v>4.29</v>
      </c>
      <c r="AH118">
        <v>4.51</v>
      </c>
      <c r="AI118">
        <v>4.5199999999999996</v>
      </c>
      <c r="AJ118">
        <v>4.62</v>
      </c>
      <c r="AK118">
        <v>4.67</v>
      </c>
      <c r="AL118">
        <v>4.7</v>
      </c>
      <c r="AM118">
        <v>4.72</v>
      </c>
      <c r="AN118">
        <v>4.83</v>
      </c>
      <c r="AO118">
        <v>4.8499999999999996</v>
      </c>
      <c r="AP118">
        <v>4.9400000000000004</v>
      </c>
      <c r="AQ118">
        <v>4.96</v>
      </c>
      <c r="AR118">
        <v>4.96</v>
      </c>
    </row>
    <row r="119" spans="26:44">
      <c r="Z119">
        <v>11.67</v>
      </c>
      <c r="AA119">
        <v>3.21</v>
      </c>
      <c r="AB119">
        <v>3.39</v>
      </c>
      <c r="AC119">
        <v>3.68</v>
      </c>
      <c r="AD119">
        <v>3.85</v>
      </c>
      <c r="AE119">
        <v>4.05</v>
      </c>
      <c r="AF119">
        <v>4.13</v>
      </c>
      <c r="AG119">
        <v>4.28</v>
      </c>
      <c r="AH119">
        <v>4.5</v>
      </c>
      <c r="AI119">
        <v>4.51</v>
      </c>
      <c r="AJ119">
        <v>4.6100000000000003</v>
      </c>
      <c r="AK119">
        <v>4.66</v>
      </c>
      <c r="AL119">
        <v>4.6900000000000004</v>
      </c>
      <c r="AM119">
        <v>4.72</v>
      </c>
      <c r="AN119">
        <v>4.83</v>
      </c>
      <c r="AO119">
        <v>4.8499999999999996</v>
      </c>
      <c r="AP119">
        <v>4.9400000000000004</v>
      </c>
      <c r="AQ119">
        <v>4.96</v>
      </c>
      <c r="AR119">
        <v>4.96</v>
      </c>
    </row>
    <row r="120" spans="26:44">
      <c r="Z120">
        <v>11.75</v>
      </c>
      <c r="AA120">
        <v>3.19</v>
      </c>
      <c r="AB120">
        <v>3.38</v>
      </c>
      <c r="AC120">
        <v>3.66</v>
      </c>
      <c r="AD120">
        <v>3.83</v>
      </c>
      <c r="AE120">
        <v>4.03</v>
      </c>
      <c r="AF120">
        <v>4.1100000000000003</v>
      </c>
      <c r="AG120">
        <v>4.2699999999999996</v>
      </c>
      <c r="AH120">
        <v>4.5</v>
      </c>
      <c r="AI120">
        <v>4.5</v>
      </c>
      <c r="AJ120">
        <v>4.5999999999999996</v>
      </c>
      <c r="AK120">
        <v>4.66</v>
      </c>
      <c r="AL120">
        <v>4.6900000000000004</v>
      </c>
      <c r="AM120">
        <v>4.71</v>
      </c>
      <c r="AN120">
        <v>4.83</v>
      </c>
      <c r="AO120">
        <v>4.84</v>
      </c>
      <c r="AP120">
        <v>4.9400000000000004</v>
      </c>
      <c r="AQ120">
        <v>4.96</v>
      </c>
      <c r="AR120">
        <v>4.96</v>
      </c>
    </row>
    <row r="121" spans="26:44">
      <c r="Z121">
        <v>11.83</v>
      </c>
      <c r="AA121">
        <v>3.18</v>
      </c>
      <c r="AB121">
        <v>3.36</v>
      </c>
      <c r="AC121">
        <v>3.64</v>
      </c>
      <c r="AD121">
        <v>3.82</v>
      </c>
      <c r="AE121">
        <v>4.0199999999999996</v>
      </c>
      <c r="AF121">
        <v>4.0999999999999996</v>
      </c>
      <c r="AG121">
        <v>4.26</v>
      </c>
      <c r="AH121">
        <v>4.49</v>
      </c>
      <c r="AI121">
        <v>4.5</v>
      </c>
      <c r="AJ121">
        <v>4.5999999999999996</v>
      </c>
      <c r="AK121">
        <v>4.6500000000000004</v>
      </c>
      <c r="AL121">
        <v>4.68</v>
      </c>
      <c r="AM121">
        <v>4.7</v>
      </c>
      <c r="AN121">
        <v>4.82</v>
      </c>
      <c r="AO121">
        <v>4.84</v>
      </c>
      <c r="AP121">
        <v>4.93</v>
      </c>
      <c r="AQ121">
        <v>4.95</v>
      </c>
      <c r="AR121">
        <v>4.96</v>
      </c>
    </row>
    <row r="122" spans="26:44">
      <c r="Z122">
        <v>11.92</v>
      </c>
      <c r="AA122">
        <v>3.16</v>
      </c>
      <c r="AB122">
        <v>3.35</v>
      </c>
      <c r="AC122">
        <v>3.63</v>
      </c>
      <c r="AD122">
        <v>3.8</v>
      </c>
      <c r="AE122">
        <v>4</v>
      </c>
      <c r="AF122">
        <v>4.08</v>
      </c>
      <c r="AG122">
        <v>4.24</v>
      </c>
      <c r="AH122">
        <v>4.4800000000000004</v>
      </c>
      <c r="AI122">
        <v>4.49</v>
      </c>
      <c r="AJ122">
        <v>4.59</v>
      </c>
      <c r="AK122">
        <v>4.6500000000000004</v>
      </c>
      <c r="AL122">
        <v>4.68</v>
      </c>
      <c r="AM122">
        <v>4.7</v>
      </c>
      <c r="AN122">
        <v>4.82</v>
      </c>
      <c r="AO122">
        <v>4.84</v>
      </c>
      <c r="AP122">
        <v>4.93</v>
      </c>
      <c r="AQ122">
        <v>4.95</v>
      </c>
      <c r="AR122">
        <v>4.95</v>
      </c>
    </row>
    <row r="123" spans="26:44">
      <c r="Z123">
        <v>12</v>
      </c>
      <c r="AA123">
        <v>3.14</v>
      </c>
      <c r="AB123">
        <v>3.33</v>
      </c>
      <c r="AC123">
        <v>3.61</v>
      </c>
      <c r="AD123">
        <v>3.78</v>
      </c>
      <c r="AE123">
        <v>3.98</v>
      </c>
      <c r="AF123">
        <v>4.0599999999999996</v>
      </c>
      <c r="AG123">
        <v>4.2300000000000004</v>
      </c>
      <c r="AH123">
        <v>4.47</v>
      </c>
      <c r="AI123">
        <v>4.4800000000000004</v>
      </c>
      <c r="AJ123">
        <v>4.58</v>
      </c>
      <c r="AK123">
        <v>4.6399999999999997</v>
      </c>
      <c r="AL123">
        <v>4.67</v>
      </c>
      <c r="AM123">
        <v>4.6900000000000004</v>
      </c>
      <c r="AN123">
        <v>4.8099999999999996</v>
      </c>
      <c r="AO123">
        <v>4.83</v>
      </c>
      <c r="AP123">
        <v>4.92</v>
      </c>
      <c r="AQ123">
        <v>4.95</v>
      </c>
      <c r="AR123">
        <v>4.95</v>
      </c>
    </row>
  </sheetData>
  <mergeCells count="1">
    <mergeCell ref="B1:S1"/>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5"/>
  <dimension ref="A1:AT123"/>
  <sheetViews>
    <sheetView workbookViewId="0">
      <selection activeCell="U3" sqref="U3"/>
    </sheetView>
  </sheetViews>
  <sheetFormatPr baseColWidth="10" defaultColWidth="11" defaultRowHeight="16"/>
  <cols>
    <col min="2" max="22" width="5.1640625" customWidth="1"/>
  </cols>
  <sheetData>
    <row r="1" spans="1:46" ht="17" thickBot="1">
      <c r="A1" s="23" t="s">
        <v>94</v>
      </c>
      <c r="B1" s="330" t="s">
        <v>9</v>
      </c>
      <c r="C1" s="331"/>
      <c r="D1" s="331"/>
      <c r="E1" s="331"/>
      <c r="F1" s="331"/>
      <c r="G1" s="331"/>
      <c r="H1" s="331"/>
      <c r="I1" s="331"/>
      <c r="J1" s="331"/>
      <c r="K1" s="331"/>
      <c r="L1" s="331"/>
      <c r="M1" s="331"/>
      <c r="N1" s="331"/>
      <c r="O1" s="331"/>
      <c r="P1" s="331"/>
      <c r="Q1" s="331"/>
      <c r="R1" s="331"/>
      <c r="S1" s="331"/>
      <c r="T1" s="331"/>
      <c r="U1" s="332"/>
    </row>
    <row r="2" spans="1:46"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4">
        <v>93</v>
      </c>
      <c r="V2" t="s">
        <v>20</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93</v>
      </c>
    </row>
    <row r="3" spans="1:46">
      <c r="A3" s="6" t="s">
        <v>21</v>
      </c>
      <c r="B3" s="7">
        <v>2.2000000000000002</v>
      </c>
      <c r="C3" s="8">
        <v>2.5</v>
      </c>
      <c r="D3" s="7">
        <v>2.6</v>
      </c>
      <c r="E3" s="8">
        <v>2.6</v>
      </c>
      <c r="F3" s="7">
        <v>2.8</v>
      </c>
      <c r="G3" s="8">
        <v>2.9</v>
      </c>
      <c r="H3" s="7">
        <v>2.9</v>
      </c>
      <c r="I3" s="8">
        <v>2.9</v>
      </c>
      <c r="J3" s="7">
        <v>3</v>
      </c>
      <c r="K3" s="8">
        <v>3.1</v>
      </c>
      <c r="L3" s="7">
        <v>3.2</v>
      </c>
      <c r="M3" s="8">
        <v>3.3</v>
      </c>
      <c r="N3" s="7">
        <v>3.4</v>
      </c>
      <c r="O3" s="8">
        <v>3.5</v>
      </c>
      <c r="P3" s="7">
        <v>3.6</v>
      </c>
      <c r="Q3" s="8">
        <v>3.7</v>
      </c>
      <c r="R3" s="7">
        <v>3.8</v>
      </c>
      <c r="S3" s="8">
        <v>3.9</v>
      </c>
      <c r="T3" s="7">
        <v>4</v>
      </c>
      <c r="U3" s="14">
        <v>4.0999999999999996</v>
      </c>
      <c r="V3" t="s">
        <v>20</v>
      </c>
      <c r="Z3">
        <v>2</v>
      </c>
      <c r="AA3">
        <v>2.44</v>
      </c>
      <c r="AB3">
        <v>2.64</v>
      </c>
      <c r="AC3">
        <v>2.83</v>
      </c>
      <c r="AD3">
        <v>2.89</v>
      </c>
      <c r="AE3">
        <v>3.04</v>
      </c>
      <c r="AF3">
        <v>3.15</v>
      </c>
      <c r="AG3">
        <v>3.23</v>
      </c>
      <c r="AH3">
        <v>3.3</v>
      </c>
      <c r="AI3">
        <v>3.37</v>
      </c>
      <c r="AJ3">
        <v>3.48</v>
      </c>
      <c r="AK3">
        <v>3.56</v>
      </c>
      <c r="AL3">
        <v>3.66</v>
      </c>
      <c r="AM3">
        <v>3.8</v>
      </c>
      <c r="AN3">
        <v>3.86</v>
      </c>
      <c r="AO3">
        <v>3.97</v>
      </c>
      <c r="AP3">
        <v>4.04</v>
      </c>
      <c r="AQ3">
        <v>4.1500000000000004</v>
      </c>
      <c r="AR3">
        <v>4.28</v>
      </c>
      <c r="AS3">
        <v>4.38</v>
      </c>
      <c r="AT3">
        <v>4.4400000000000004</v>
      </c>
    </row>
    <row r="4" spans="1:46">
      <c r="A4" s="6" t="s">
        <v>22</v>
      </c>
      <c r="B4" s="7">
        <v>2.2000000000000002</v>
      </c>
      <c r="C4" s="8">
        <v>2.5</v>
      </c>
      <c r="D4" s="7">
        <v>2.6</v>
      </c>
      <c r="E4" s="8">
        <v>2.7</v>
      </c>
      <c r="F4" s="7">
        <v>2.8</v>
      </c>
      <c r="G4" s="8">
        <v>2.9</v>
      </c>
      <c r="H4" s="7">
        <v>3</v>
      </c>
      <c r="I4" s="8">
        <v>3</v>
      </c>
      <c r="J4" s="7">
        <v>3</v>
      </c>
      <c r="K4" s="8">
        <v>3.2</v>
      </c>
      <c r="L4" s="7">
        <v>3.2</v>
      </c>
      <c r="M4" s="8">
        <v>3.3</v>
      </c>
      <c r="N4" s="7">
        <v>3.5</v>
      </c>
      <c r="O4" s="8">
        <v>3.5</v>
      </c>
      <c r="P4" s="7">
        <v>3.7</v>
      </c>
      <c r="Q4" s="8">
        <v>3.7</v>
      </c>
      <c r="R4" s="7">
        <v>3.9</v>
      </c>
      <c r="S4" s="8">
        <v>4</v>
      </c>
      <c r="T4" s="7">
        <v>4.0999999999999996</v>
      </c>
      <c r="U4" s="14">
        <v>4.0999999999999996</v>
      </c>
      <c r="V4" t="s">
        <v>20</v>
      </c>
      <c r="Z4">
        <v>2.08</v>
      </c>
      <c r="AA4">
        <v>2.4500000000000002</v>
      </c>
      <c r="AB4">
        <v>2.64</v>
      </c>
      <c r="AC4">
        <v>2.84</v>
      </c>
      <c r="AD4">
        <v>2.91</v>
      </c>
      <c r="AE4">
        <v>3.05</v>
      </c>
      <c r="AF4">
        <v>3.16</v>
      </c>
      <c r="AG4">
        <v>3.25</v>
      </c>
      <c r="AH4">
        <v>3.32</v>
      </c>
      <c r="AI4">
        <v>3.39</v>
      </c>
      <c r="AJ4">
        <v>3.49</v>
      </c>
      <c r="AK4">
        <v>3.58</v>
      </c>
      <c r="AL4">
        <v>3.67</v>
      </c>
      <c r="AM4">
        <v>3.81</v>
      </c>
      <c r="AN4">
        <v>3.87</v>
      </c>
      <c r="AO4">
        <v>3.99</v>
      </c>
      <c r="AP4">
        <v>4.0599999999999996</v>
      </c>
      <c r="AQ4">
        <v>4.16</v>
      </c>
      <c r="AR4">
        <v>4.29</v>
      </c>
      <c r="AS4">
        <v>4.4000000000000004</v>
      </c>
      <c r="AT4">
        <v>4.45</v>
      </c>
    </row>
    <row r="5" spans="1:46">
      <c r="A5" s="6" t="s">
        <v>23</v>
      </c>
      <c r="B5" s="7">
        <v>2.2999999999999998</v>
      </c>
      <c r="C5" s="8">
        <v>2.6</v>
      </c>
      <c r="D5" s="7">
        <v>2.7</v>
      </c>
      <c r="E5" s="8">
        <v>2.7</v>
      </c>
      <c r="F5" s="7">
        <v>2.9</v>
      </c>
      <c r="G5" s="8">
        <v>3</v>
      </c>
      <c r="H5" s="7">
        <v>3</v>
      </c>
      <c r="I5" s="8">
        <v>3.1</v>
      </c>
      <c r="J5" s="7">
        <v>3.1</v>
      </c>
      <c r="K5" s="8">
        <v>3.2</v>
      </c>
      <c r="L5" s="7">
        <v>3.3</v>
      </c>
      <c r="M5" s="8">
        <v>3.4</v>
      </c>
      <c r="N5" s="7">
        <v>3.6</v>
      </c>
      <c r="O5" s="8">
        <v>3.6</v>
      </c>
      <c r="P5" s="7">
        <v>3.7</v>
      </c>
      <c r="Q5" s="8">
        <v>3.8</v>
      </c>
      <c r="R5" s="7">
        <v>3.9</v>
      </c>
      <c r="S5" s="8">
        <v>4</v>
      </c>
      <c r="T5" s="7">
        <v>4.0999999999999996</v>
      </c>
      <c r="U5" s="14">
        <v>4.2</v>
      </c>
      <c r="V5" t="s">
        <v>20</v>
      </c>
      <c r="Z5">
        <v>2.17</v>
      </c>
      <c r="AA5">
        <v>2.46</v>
      </c>
      <c r="AB5">
        <v>2.65</v>
      </c>
      <c r="AC5">
        <v>2.85</v>
      </c>
      <c r="AD5">
        <v>2.92</v>
      </c>
      <c r="AE5">
        <v>3.06</v>
      </c>
      <c r="AF5">
        <v>3.17</v>
      </c>
      <c r="AG5">
        <v>3.26</v>
      </c>
      <c r="AH5">
        <v>3.33</v>
      </c>
      <c r="AI5">
        <v>3.41</v>
      </c>
      <c r="AJ5">
        <v>3.51</v>
      </c>
      <c r="AK5">
        <v>3.6</v>
      </c>
      <c r="AL5">
        <v>3.69</v>
      </c>
      <c r="AM5">
        <v>3.83</v>
      </c>
      <c r="AN5">
        <v>3.89</v>
      </c>
      <c r="AO5">
        <v>4</v>
      </c>
      <c r="AP5">
        <v>4.07</v>
      </c>
      <c r="AQ5">
        <v>4.17</v>
      </c>
      <c r="AR5">
        <v>4.3099999999999996</v>
      </c>
      <c r="AS5">
        <v>4.41</v>
      </c>
      <c r="AT5">
        <v>4.47</v>
      </c>
    </row>
    <row r="6" spans="1:46" ht="17" thickBot="1">
      <c r="A6" s="10" t="s">
        <v>24</v>
      </c>
      <c r="B6" s="11">
        <v>2.2999999999999998</v>
      </c>
      <c r="C6" s="12">
        <v>2.6</v>
      </c>
      <c r="D6" s="11">
        <v>2.7</v>
      </c>
      <c r="E6" s="12">
        <v>2.8</v>
      </c>
      <c r="F6" s="11">
        <v>2.9</v>
      </c>
      <c r="G6" s="12">
        <v>3</v>
      </c>
      <c r="H6" s="11">
        <v>3.1</v>
      </c>
      <c r="I6" s="12">
        <v>3.1</v>
      </c>
      <c r="J6" s="11">
        <v>3.2</v>
      </c>
      <c r="K6" s="12">
        <v>3.3</v>
      </c>
      <c r="L6" s="11">
        <v>3.4</v>
      </c>
      <c r="M6" s="12">
        <v>3.5</v>
      </c>
      <c r="N6" s="11">
        <v>3.6</v>
      </c>
      <c r="O6" s="12">
        <v>3.7</v>
      </c>
      <c r="P6" s="11">
        <v>3.8</v>
      </c>
      <c r="Q6" s="12">
        <v>3.9</v>
      </c>
      <c r="R6" s="11">
        <v>4</v>
      </c>
      <c r="S6" s="12">
        <v>4.0999999999999996</v>
      </c>
      <c r="T6" s="11">
        <v>4.2</v>
      </c>
      <c r="U6" s="15">
        <v>4.3</v>
      </c>
      <c r="V6" t="s">
        <v>20</v>
      </c>
      <c r="Z6">
        <v>2.25</v>
      </c>
      <c r="AA6">
        <v>2.4700000000000002</v>
      </c>
      <c r="AB6">
        <v>2.65</v>
      </c>
      <c r="AC6">
        <v>2.86</v>
      </c>
      <c r="AD6">
        <v>2.93</v>
      </c>
      <c r="AE6">
        <v>3.07</v>
      </c>
      <c r="AF6">
        <v>3.18</v>
      </c>
      <c r="AG6">
        <v>3.27</v>
      </c>
      <c r="AH6">
        <v>3.35</v>
      </c>
      <c r="AI6">
        <v>3.42</v>
      </c>
      <c r="AJ6">
        <v>3.53</v>
      </c>
      <c r="AK6">
        <v>3.61</v>
      </c>
      <c r="AL6">
        <v>3.7</v>
      </c>
      <c r="AM6">
        <v>3.84</v>
      </c>
      <c r="AN6">
        <v>3.91</v>
      </c>
      <c r="AO6">
        <v>4.0199999999999996</v>
      </c>
      <c r="AP6">
        <v>4.09</v>
      </c>
      <c r="AQ6">
        <v>4.1900000000000004</v>
      </c>
      <c r="AR6">
        <v>4.32</v>
      </c>
      <c r="AS6">
        <v>4.43</v>
      </c>
      <c r="AT6">
        <v>4.4800000000000004</v>
      </c>
    </row>
    <row r="7" spans="1:46">
      <c r="A7" s="6" t="s">
        <v>25</v>
      </c>
      <c r="B7" s="7">
        <v>2.4</v>
      </c>
      <c r="C7" s="8">
        <v>2.6</v>
      </c>
      <c r="D7" s="7">
        <v>2.8</v>
      </c>
      <c r="E7" s="8">
        <v>2.8</v>
      </c>
      <c r="F7" s="7">
        <v>3</v>
      </c>
      <c r="G7" s="8">
        <v>3.1</v>
      </c>
      <c r="H7" s="7">
        <v>3.1</v>
      </c>
      <c r="I7" s="8">
        <v>3.2</v>
      </c>
      <c r="J7" s="7">
        <v>3.2</v>
      </c>
      <c r="K7" s="8">
        <v>3.4</v>
      </c>
      <c r="L7" s="7">
        <v>3.4</v>
      </c>
      <c r="M7" s="8">
        <v>3.5</v>
      </c>
      <c r="N7" s="7">
        <v>3.7</v>
      </c>
      <c r="O7" s="8">
        <v>3.7</v>
      </c>
      <c r="P7" s="7">
        <v>3.9</v>
      </c>
      <c r="Q7" s="8">
        <v>3.9</v>
      </c>
      <c r="R7" s="7">
        <v>4</v>
      </c>
      <c r="S7" s="8">
        <v>4.2</v>
      </c>
      <c r="T7" s="7">
        <v>4.3</v>
      </c>
      <c r="U7" s="14">
        <v>4.3</v>
      </c>
      <c r="V7" t="s">
        <v>20</v>
      </c>
      <c r="Z7">
        <v>2.33</v>
      </c>
      <c r="AA7">
        <v>2.48</v>
      </c>
      <c r="AB7">
        <v>2.65</v>
      </c>
      <c r="AC7">
        <v>2.87</v>
      </c>
      <c r="AD7">
        <v>2.94</v>
      </c>
      <c r="AE7">
        <v>3.08</v>
      </c>
      <c r="AF7">
        <v>3.19</v>
      </c>
      <c r="AG7">
        <v>3.29</v>
      </c>
      <c r="AH7">
        <v>3.36</v>
      </c>
      <c r="AI7">
        <v>3.44</v>
      </c>
      <c r="AJ7">
        <v>3.54</v>
      </c>
      <c r="AK7">
        <v>3.63</v>
      </c>
      <c r="AL7">
        <v>3.72</v>
      </c>
      <c r="AM7">
        <v>3.86</v>
      </c>
      <c r="AN7">
        <v>3.92</v>
      </c>
      <c r="AO7">
        <v>4.03</v>
      </c>
      <c r="AP7">
        <v>4.0999999999999996</v>
      </c>
      <c r="AQ7">
        <v>4.2</v>
      </c>
      <c r="AR7">
        <v>4.34</v>
      </c>
      <c r="AS7">
        <v>4.4400000000000004</v>
      </c>
      <c r="AT7">
        <v>4.5</v>
      </c>
    </row>
    <row r="8" spans="1:46">
      <c r="A8" s="6" t="s">
        <v>22</v>
      </c>
      <c r="B8" s="7">
        <v>2.4</v>
      </c>
      <c r="C8" s="8">
        <v>2.6</v>
      </c>
      <c r="D8" s="7">
        <v>2.8</v>
      </c>
      <c r="E8" s="8">
        <v>2.8</v>
      </c>
      <c r="F8" s="7">
        <v>3</v>
      </c>
      <c r="G8" s="8">
        <v>3.1</v>
      </c>
      <c r="H8" s="7">
        <v>3.2</v>
      </c>
      <c r="I8" s="8">
        <v>3.2</v>
      </c>
      <c r="J8" s="7">
        <v>3.3</v>
      </c>
      <c r="K8" s="8">
        <v>3.4</v>
      </c>
      <c r="L8" s="7">
        <v>3.5</v>
      </c>
      <c r="M8" s="8">
        <v>3.6</v>
      </c>
      <c r="N8" s="7">
        <v>3.7</v>
      </c>
      <c r="O8" s="8">
        <v>3.8</v>
      </c>
      <c r="P8" s="7">
        <v>3.9</v>
      </c>
      <c r="Q8" s="8">
        <v>4</v>
      </c>
      <c r="R8" s="7">
        <v>4.0999999999999996</v>
      </c>
      <c r="S8" s="8">
        <v>4.2</v>
      </c>
      <c r="T8" s="7">
        <v>4.3</v>
      </c>
      <c r="U8" s="14">
        <v>4.4000000000000004</v>
      </c>
      <c r="V8" t="s">
        <v>20</v>
      </c>
      <c r="Z8">
        <v>2.42</v>
      </c>
      <c r="AA8">
        <v>2.4900000000000002</v>
      </c>
      <c r="AB8">
        <v>2.66</v>
      </c>
      <c r="AC8">
        <v>2.88</v>
      </c>
      <c r="AD8">
        <v>2.95</v>
      </c>
      <c r="AE8">
        <v>3.09</v>
      </c>
      <c r="AF8">
        <v>3.21</v>
      </c>
      <c r="AG8">
        <v>3.3</v>
      </c>
      <c r="AH8">
        <v>3.38</v>
      </c>
      <c r="AI8">
        <v>3.46</v>
      </c>
      <c r="AJ8">
        <v>3.56</v>
      </c>
      <c r="AK8">
        <v>3.64</v>
      </c>
      <c r="AL8">
        <v>3.74</v>
      </c>
      <c r="AM8">
        <v>3.87</v>
      </c>
      <c r="AN8">
        <v>3.94</v>
      </c>
      <c r="AO8">
        <v>4.05</v>
      </c>
      <c r="AP8">
        <v>4.12</v>
      </c>
      <c r="AQ8">
        <v>4.22</v>
      </c>
      <c r="AR8">
        <v>4.3499999999999996</v>
      </c>
      <c r="AS8">
        <v>4.46</v>
      </c>
      <c r="AT8">
        <v>4.51</v>
      </c>
    </row>
    <row r="9" spans="1:46">
      <c r="A9" s="6" t="s">
        <v>23</v>
      </c>
      <c r="B9" s="7">
        <v>2.4</v>
      </c>
      <c r="C9" s="8">
        <v>2.6</v>
      </c>
      <c r="D9" s="7">
        <v>2.8</v>
      </c>
      <c r="E9" s="8">
        <v>2.9</v>
      </c>
      <c r="F9" s="7">
        <v>3</v>
      </c>
      <c r="G9" s="8">
        <v>3.1</v>
      </c>
      <c r="H9" s="7">
        <v>3.2</v>
      </c>
      <c r="I9" s="8">
        <v>3.3</v>
      </c>
      <c r="J9" s="7">
        <v>3.4</v>
      </c>
      <c r="K9" s="8">
        <v>3.5</v>
      </c>
      <c r="L9" s="7">
        <v>3.6</v>
      </c>
      <c r="M9" s="8">
        <v>3.7</v>
      </c>
      <c r="N9" s="7">
        <v>3.8</v>
      </c>
      <c r="O9" s="8">
        <v>3.9</v>
      </c>
      <c r="P9" s="7">
        <v>4</v>
      </c>
      <c r="Q9" s="8">
        <v>4</v>
      </c>
      <c r="R9" s="7">
        <v>4.0999999999999996</v>
      </c>
      <c r="S9" s="8">
        <v>4.3</v>
      </c>
      <c r="T9" s="7">
        <v>4.4000000000000004</v>
      </c>
      <c r="U9" s="14">
        <v>4.4000000000000004</v>
      </c>
      <c r="V9" t="s">
        <v>20</v>
      </c>
      <c r="Z9">
        <v>2.5</v>
      </c>
      <c r="AA9">
        <v>2.5</v>
      </c>
      <c r="AB9">
        <v>2.66</v>
      </c>
      <c r="AC9">
        <v>2.89</v>
      </c>
      <c r="AD9">
        <v>2.96</v>
      </c>
      <c r="AE9">
        <v>3.1</v>
      </c>
      <c r="AF9">
        <v>3.22</v>
      </c>
      <c r="AG9">
        <v>3.31</v>
      </c>
      <c r="AH9">
        <v>3.39</v>
      </c>
      <c r="AI9">
        <v>3.47</v>
      </c>
      <c r="AJ9">
        <v>3.58</v>
      </c>
      <c r="AK9">
        <v>3.66</v>
      </c>
      <c r="AL9">
        <v>3.75</v>
      </c>
      <c r="AM9">
        <v>3.89</v>
      </c>
      <c r="AN9">
        <v>3.96</v>
      </c>
      <c r="AO9">
        <v>4.0599999999999996</v>
      </c>
      <c r="AP9">
        <v>4.13</v>
      </c>
      <c r="AQ9">
        <v>4.2300000000000004</v>
      </c>
      <c r="AR9">
        <v>4.37</v>
      </c>
      <c r="AS9">
        <v>4.47</v>
      </c>
      <c r="AT9">
        <v>4.53</v>
      </c>
    </row>
    <row r="10" spans="1:46" ht="17" thickBot="1">
      <c r="A10" s="10" t="s">
        <v>24</v>
      </c>
      <c r="B10" s="11">
        <v>2.5</v>
      </c>
      <c r="C10" s="12">
        <v>2.7</v>
      </c>
      <c r="D10" s="11">
        <v>2.9</v>
      </c>
      <c r="E10" s="12">
        <v>2.9</v>
      </c>
      <c r="F10" s="11">
        <v>3.1</v>
      </c>
      <c r="G10" s="12">
        <v>3.2</v>
      </c>
      <c r="H10" s="11">
        <v>3.3</v>
      </c>
      <c r="I10" s="12">
        <v>3.4</v>
      </c>
      <c r="J10" s="11">
        <v>3.4</v>
      </c>
      <c r="K10" s="12">
        <v>3.5</v>
      </c>
      <c r="L10" s="11">
        <v>3.6</v>
      </c>
      <c r="M10" s="12">
        <v>3.7</v>
      </c>
      <c r="N10" s="11">
        <v>3.8</v>
      </c>
      <c r="O10" s="12">
        <v>3.9</v>
      </c>
      <c r="P10" s="11">
        <v>4</v>
      </c>
      <c r="Q10" s="12">
        <v>4.0999999999999996</v>
      </c>
      <c r="R10" s="11">
        <v>4.2</v>
      </c>
      <c r="S10" s="12">
        <v>4.3</v>
      </c>
      <c r="T10" s="11">
        <v>4.4000000000000004</v>
      </c>
      <c r="U10" s="15">
        <v>4.5</v>
      </c>
      <c r="V10" t="s">
        <v>20</v>
      </c>
      <c r="Z10">
        <v>2.58</v>
      </c>
      <c r="AA10">
        <v>2.5099999999999998</v>
      </c>
      <c r="AB10">
        <v>2.67</v>
      </c>
      <c r="AC10">
        <v>2.9</v>
      </c>
      <c r="AD10">
        <v>2.97</v>
      </c>
      <c r="AE10">
        <v>3.11</v>
      </c>
      <c r="AF10">
        <v>3.23</v>
      </c>
      <c r="AG10">
        <v>3.33</v>
      </c>
      <c r="AH10">
        <v>3.41</v>
      </c>
      <c r="AI10">
        <v>3.49</v>
      </c>
      <c r="AJ10">
        <v>3.59</v>
      </c>
      <c r="AK10">
        <v>3.67</v>
      </c>
      <c r="AL10">
        <v>3.77</v>
      </c>
      <c r="AM10">
        <v>3.9</v>
      </c>
      <c r="AN10">
        <v>3.97</v>
      </c>
      <c r="AO10">
        <v>4.08</v>
      </c>
      <c r="AP10">
        <v>4.1500000000000004</v>
      </c>
      <c r="AQ10">
        <v>4.24</v>
      </c>
      <c r="AR10">
        <v>4.38</v>
      </c>
      <c r="AS10">
        <v>4.4800000000000004</v>
      </c>
      <c r="AT10">
        <v>4.54</v>
      </c>
    </row>
    <row r="11" spans="1:46">
      <c r="A11" s="6" t="s">
        <v>26</v>
      </c>
      <c r="B11" s="7">
        <v>2.5</v>
      </c>
      <c r="C11" s="8">
        <v>2.7</v>
      </c>
      <c r="D11" s="7">
        <v>2.9</v>
      </c>
      <c r="E11" s="8">
        <v>3</v>
      </c>
      <c r="F11" s="7">
        <v>3.1</v>
      </c>
      <c r="G11" s="8">
        <v>3.2</v>
      </c>
      <c r="H11" s="7">
        <v>3.3</v>
      </c>
      <c r="I11" s="8">
        <v>3.4</v>
      </c>
      <c r="J11" s="7">
        <v>3.5</v>
      </c>
      <c r="K11" s="8">
        <v>3.6</v>
      </c>
      <c r="L11" s="7">
        <v>3.7</v>
      </c>
      <c r="M11" s="8">
        <v>3.8</v>
      </c>
      <c r="N11" s="7">
        <v>3.9</v>
      </c>
      <c r="O11" s="8">
        <v>4</v>
      </c>
      <c r="P11" s="7">
        <v>4.0999999999999996</v>
      </c>
      <c r="Q11" s="8">
        <v>4.0999999999999996</v>
      </c>
      <c r="R11" s="7">
        <v>4.2</v>
      </c>
      <c r="S11" s="8">
        <v>4.4000000000000004</v>
      </c>
      <c r="T11" s="7">
        <v>4.5</v>
      </c>
      <c r="U11" s="14">
        <v>4.5</v>
      </c>
      <c r="V11" t="s">
        <v>20</v>
      </c>
      <c r="Z11">
        <v>2.67</v>
      </c>
      <c r="AA11">
        <v>2.5099999999999998</v>
      </c>
      <c r="AB11">
        <v>2.67</v>
      </c>
      <c r="AC11">
        <v>2.91</v>
      </c>
      <c r="AD11">
        <v>2.99</v>
      </c>
      <c r="AE11">
        <v>3.12</v>
      </c>
      <c r="AF11">
        <v>3.24</v>
      </c>
      <c r="AG11">
        <v>3.34</v>
      </c>
      <c r="AH11">
        <v>3.42</v>
      </c>
      <c r="AI11">
        <v>3.51</v>
      </c>
      <c r="AJ11">
        <v>3.61</v>
      </c>
      <c r="AK11">
        <v>3.69</v>
      </c>
      <c r="AL11">
        <v>3.78</v>
      </c>
      <c r="AM11">
        <v>3.92</v>
      </c>
      <c r="AN11">
        <v>3.99</v>
      </c>
      <c r="AO11">
        <v>4.09</v>
      </c>
      <c r="AP11">
        <v>4.16</v>
      </c>
      <c r="AQ11">
        <v>4.26</v>
      </c>
      <c r="AR11">
        <v>4.4000000000000004</v>
      </c>
      <c r="AS11">
        <v>4.5</v>
      </c>
      <c r="AT11">
        <v>4.5599999999999996</v>
      </c>
    </row>
    <row r="12" spans="1:46">
      <c r="A12" s="6" t="s">
        <v>22</v>
      </c>
      <c r="B12" s="7">
        <v>2.5</v>
      </c>
      <c r="C12" s="8">
        <v>2.7</v>
      </c>
      <c r="D12" s="7">
        <v>2.9</v>
      </c>
      <c r="E12" s="8">
        <v>3</v>
      </c>
      <c r="F12" s="7">
        <v>3.1</v>
      </c>
      <c r="G12" s="8">
        <v>3.3</v>
      </c>
      <c r="H12" s="7">
        <v>3.4</v>
      </c>
      <c r="I12" s="8">
        <v>3.4</v>
      </c>
      <c r="J12" s="7">
        <v>3.5</v>
      </c>
      <c r="K12" s="8">
        <v>3.6</v>
      </c>
      <c r="L12" s="7">
        <v>3.7</v>
      </c>
      <c r="M12" s="8">
        <v>3.8</v>
      </c>
      <c r="N12" s="7">
        <v>3.9</v>
      </c>
      <c r="O12" s="8">
        <v>4</v>
      </c>
      <c r="P12" s="7">
        <v>4.0999999999999996</v>
      </c>
      <c r="Q12" s="8">
        <v>4.2</v>
      </c>
      <c r="R12" s="7">
        <v>4.3</v>
      </c>
      <c r="S12" s="8">
        <v>4.4000000000000004</v>
      </c>
      <c r="T12" s="7">
        <v>4.5</v>
      </c>
      <c r="U12" s="14">
        <v>4.5999999999999996</v>
      </c>
      <c r="V12" t="s">
        <v>20</v>
      </c>
      <c r="Z12">
        <v>2.75</v>
      </c>
      <c r="AA12">
        <v>2.52</v>
      </c>
      <c r="AB12">
        <v>2.68</v>
      </c>
      <c r="AC12">
        <v>2.92</v>
      </c>
      <c r="AD12">
        <v>3</v>
      </c>
      <c r="AE12">
        <v>3.13</v>
      </c>
      <c r="AF12">
        <v>3.25</v>
      </c>
      <c r="AG12">
        <v>3.35</v>
      </c>
      <c r="AH12">
        <v>3.43</v>
      </c>
      <c r="AI12">
        <v>3.52</v>
      </c>
      <c r="AJ12">
        <v>3.62</v>
      </c>
      <c r="AK12">
        <v>3.71</v>
      </c>
      <c r="AL12">
        <v>3.8</v>
      </c>
      <c r="AM12">
        <v>3.93</v>
      </c>
      <c r="AN12">
        <v>4</v>
      </c>
      <c r="AO12">
        <v>4.1100000000000003</v>
      </c>
      <c r="AP12">
        <v>4.18</v>
      </c>
      <c r="AQ12">
        <v>4.2699999999999996</v>
      </c>
      <c r="AR12">
        <v>4.41</v>
      </c>
      <c r="AS12">
        <v>4.51</v>
      </c>
      <c r="AT12">
        <v>4.57</v>
      </c>
    </row>
    <row r="13" spans="1:46">
      <c r="A13" s="6" t="s">
        <v>23</v>
      </c>
      <c r="B13" s="7">
        <v>2.6</v>
      </c>
      <c r="C13" s="8">
        <v>2.7</v>
      </c>
      <c r="D13" s="7">
        <v>3</v>
      </c>
      <c r="E13" s="8">
        <v>3</v>
      </c>
      <c r="F13" s="7">
        <v>3.2</v>
      </c>
      <c r="G13" s="8">
        <v>3.3</v>
      </c>
      <c r="H13" s="7">
        <v>3.4</v>
      </c>
      <c r="I13" s="8">
        <v>3.5</v>
      </c>
      <c r="J13" s="7">
        <v>3.6</v>
      </c>
      <c r="K13" s="8">
        <v>3.7</v>
      </c>
      <c r="L13" s="7">
        <v>3.8</v>
      </c>
      <c r="M13" s="8">
        <v>3.9</v>
      </c>
      <c r="N13" s="7">
        <v>4</v>
      </c>
      <c r="O13" s="8">
        <v>4.0999999999999996</v>
      </c>
      <c r="P13" s="7">
        <v>4.2</v>
      </c>
      <c r="Q13" s="8">
        <v>4.2</v>
      </c>
      <c r="R13" s="7">
        <v>4.3</v>
      </c>
      <c r="S13" s="8">
        <v>4.5</v>
      </c>
      <c r="T13" s="7">
        <v>4.5999999999999996</v>
      </c>
      <c r="U13" s="14">
        <v>4.5999999999999996</v>
      </c>
      <c r="V13" t="s">
        <v>20</v>
      </c>
      <c r="Z13">
        <v>2.83</v>
      </c>
      <c r="AA13">
        <v>2.5299999999999998</v>
      </c>
      <c r="AB13">
        <v>2.68</v>
      </c>
      <c r="AC13">
        <v>2.92</v>
      </c>
      <c r="AD13">
        <v>3.01</v>
      </c>
      <c r="AE13">
        <v>3.14</v>
      </c>
      <c r="AF13">
        <v>3.26</v>
      </c>
      <c r="AG13">
        <v>3.37</v>
      </c>
      <c r="AH13">
        <v>3.45</v>
      </c>
      <c r="AI13">
        <v>3.54</v>
      </c>
      <c r="AJ13">
        <v>3.64</v>
      </c>
      <c r="AK13">
        <v>3.72</v>
      </c>
      <c r="AL13">
        <v>3.81</v>
      </c>
      <c r="AM13">
        <v>3.95</v>
      </c>
      <c r="AN13">
        <v>4.0199999999999996</v>
      </c>
      <c r="AO13">
        <v>4.12</v>
      </c>
      <c r="AP13">
        <v>4.1900000000000004</v>
      </c>
      <c r="AQ13">
        <v>4.28</v>
      </c>
      <c r="AR13">
        <v>4.42</v>
      </c>
      <c r="AS13">
        <v>4.5199999999999996</v>
      </c>
      <c r="AT13">
        <v>4.58</v>
      </c>
    </row>
    <row r="14" spans="1:46" ht="17" thickBot="1">
      <c r="A14" s="10" t="s">
        <v>24</v>
      </c>
      <c r="B14" s="11">
        <v>2.6</v>
      </c>
      <c r="C14" s="12">
        <v>2.7</v>
      </c>
      <c r="D14" s="11">
        <v>3</v>
      </c>
      <c r="E14" s="12">
        <v>3.1</v>
      </c>
      <c r="F14" s="11">
        <v>3.2</v>
      </c>
      <c r="G14" s="12">
        <v>3.3</v>
      </c>
      <c r="H14" s="11">
        <v>3.5</v>
      </c>
      <c r="I14" s="12">
        <v>3.5</v>
      </c>
      <c r="J14" s="11">
        <v>3.6</v>
      </c>
      <c r="K14" s="12">
        <v>3.7</v>
      </c>
      <c r="L14" s="11">
        <v>3.8</v>
      </c>
      <c r="M14" s="12">
        <v>3.9</v>
      </c>
      <c r="N14" s="11">
        <v>4</v>
      </c>
      <c r="O14" s="12">
        <v>4.0999999999999996</v>
      </c>
      <c r="P14" s="11">
        <v>4.2</v>
      </c>
      <c r="Q14" s="12">
        <v>4.3</v>
      </c>
      <c r="R14" s="11">
        <v>4.4000000000000004</v>
      </c>
      <c r="S14" s="12">
        <v>4.5</v>
      </c>
      <c r="T14" s="11">
        <v>4.5999999999999996</v>
      </c>
      <c r="U14" s="15">
        <v>4.7</v>
      </c>
      <c r="V14" t="s">
        <v>20</v>
      </c>
      <c r="Z14">
        <v>2.92</v>
      </c>
      <c r="AA14">
        <v>2.54</v>
      </c>
      <c r="AB14">
        <v>2.69</v>
      </c>
      <c r="AC14">
        <v>2.93</v>
      </c>
      <c r="AD14">
        <v>3.02</v>
      </c>
      <c r="AE14">
        <v>3.15</v>
      </c>
      <c r="AF14">
        <v>3.27</v>
      </c>
      <c r="AG14">
        <v>3.38</v>
      </c>
      <c r="AH14">
        <v>3.46</v>
      </c>
      <c r="AI14">
        <v>3.55</v>
      </c>
      <c r="AJ14">
        <v>3.65</v>
      </c>
      <c r="AK14">
        <v>3.73</v>
      </c>
      <c r="AL14">
        <v>3.82</v>
      </c>
      <c r="AM14">
        <v>3.96</v>
      </c>
      <c r="AN14">
        <v>4.04</v>
      </c>
      <c r="AO14">
        <v>4.1399999999999997</v>
      </c>
      <c r="AP14">
        <v>4.2</v>
      </c>
      <c r="AQ14">
        <v>4.3</v>
      </c>
      <c r="AR14">
        <v>4.4400000000000004</v>
      </c>
      <c r="AS14">
        <v>4.54</v>
      </c>
      <c r="AT14">
        <v>4.5999999999999996</v>
      </c>
    </row>
    <row r="15" spans="1:46">
      <c r="A15" s="6" t="s">
        <v>27</v>
      </c>
      <c r="B15" s="7">
        <v>2.6</v>
      </c>
      <c r="C15" s="8">
        <v>2.7</v>
      </c>
      <c r="D15" s="7">
        <v>3</v>
      </c>
      <c r="E15" s="8">
        <v>3.1</v>
      </c>
      <c r="F15" s="7">
        <v>3.2</v>
      </c>
      <c r="G15" s="8">
        <v>3.4</v>
      </c>
      <c r="H15" s="7">
        <v>3.5</v>
      </c>
      <c r="I15" s="8">
        <v>3.6</v>
      </c>
      <c r="J15" s="7">
        <v>3.7</v>
      </c>
      <c r="K15" s="8">
        <v>3.8</v>
      </c>
      <c r="L15" s="7">
        <v>3.9</v>
      </c>
      <c r="M15" s="8">
        <v>3.9</v>
      </c>
      <c r="N15" s="7">
        <v>4.0999999999999996</v>
      </c>
      <c r="O15" s="8">
        <v>4.2</v>
      </c>
      <c r="P15" s="7">
        <v>4.3</v>
      </c>
      <c r="Q15" s="8">
        <v>4.3</v>
      </c>
      <c r="R15" s="7">
        <v>4.4000000000000004</v>
      </c>
      <c r="S15" s="8">
        <v>4.5999999999999996</v>
      </c>
      <c r="T15" s="7">
        <v>4.7</v>
      </c>
      <c r="U15" s="14">
        <v>4.7</v>
      </c>
      <c r="V15" t="s">
        <v>20</v>
      </c>
      <c r="Z15">
        <v>3</v>
      </c>
      <c r="AA15">
        <v>2.54</v>
      </c>
      <c r="AB15">
        <v>2.69</v>
      </c>
      <c r="AC15">
        <v>2.94</v>
      </c>
      <c r="AD15">
        <v>3.03</v>
      </c>
      <c r="AE15">
        <v>3.16</v>
      </c>
      <c r="AF15">
        <v>3.28</v>
      </c>
      <c r="AG15">
        <v>3.39</v>
      </c>
      <c r="AH15">
        <v>3.48</v>
      </c>
      <c r="AI15">
        <v>3.57</v>
      </c>
      <c r="AJ15">
        <v>3.67</v>
      </c>
      <c r="AK15">
        <v>3.75</v>
      </c>
      <c r="AL15">
        <v>3.84</v>
      </c>
      <c r="AM15">
        <v>3.97</v>
      </c>
      <c r="AN15">
        <v>4.05</v>
      </c>
      <c r="AO15">
        <v>4.1500000000000004</v>
      </c>
      <c r="AP15">
        <v>4.22</v>
      </c>
      <c r="AQ15">
        <v>4.3099999999999996</v>
      </c>
      <c r="AR15">
        <v>4.45</v>
      </c>
      <c r="AS15">
        <v>4.55</v>
      </c>
      <c r="AT15">
        <v>4.6100000000000003</v>
      </c>
    </row>
    <row r="16" spans="1:46">
      <c r="A16" s="6" t="s">
        <v>22</v>
      </c>
      <c r="B16" s="7">
        <v>2.6</v>
      </c>
      <c r="C16" s="8">
        <v>2.7</v>
      </c>
      <c r="D16" s="7">
        <v>3</v>
      </c>
      <c r="E16" s="8">
        <v>3.1</v>
      </c>
      <c r="F16" s="7">
        <v>3.3</v>
      </c>
      <c r="G16" s="8">
        <v>3.4</v>
      </c>
      <c r="H16" s="7">
        <v>3.5</v>
      </c>
      <c r="I16" s="8">
        <v>3.6</v>
      </c>
      <c r="J16" s="7">
        <v>3.7</v>
      </c>
      <c r="K16" s="8">
        <v>3.8</v>
      </c>
      <c r="L16" s="7">
        <v>3.9</v>
      </c>
      <c r="M16" s="8">
        <v>4</v>
      </c>
      <c r="N16" s="7">
        <v>4.0999999999999996</v>
      </c>
      <c r="O16" s="8">
        <v>4.2</v>
      </c>
      <c r="P16" s="7">
        <v>4.3</v>
      </c>
      <c r="Q16" s="8">
        <v>4.4000000000000004</v>
      </c>
      <c r="R16" s="7">
        <v>4.4000000000000004</v>
      </c>
      <c r="S16" s="8">
        <v>4.5999999999999996</v>
      </c>
      <c r="T16" s="7">
        <v>4.7</v>
      </c>
      <c r="U16" s="14">
        <v>4.8</v>
      </c>
      <c r="V16" t="s">
        <v>20</v>
      </c>
      <c r="Z16">
        <v>3.08</v>
      </c>
      <c r="AA16">
        <v>2.5499999999999998</v>
      </c>
      <c r="AB16">
        <v>2.69</v>
      </c>
      <c r="AC16">
        <v>2.95</v>
      </c>
      <c r="AD16">
        <v>3.04</v>
      </c>
      <c r="AE16">
        <v>3.17</v>
      </c>
      <c r="AF16">
        <v>3.29</v>
      </c>
      <c r="AG16">
        <v>3.41</v>
      </c>
      <c r="AH16">
        <v>3.49</v>
      </c>
      <c r="AI16">
        <v>3.58</v>
      </c>
      <c r="AJ16">
        <v>3.68</v>
      </c>
      <c r="AK16">
        <v>3.76</v>
      </c>
      <c r="AL16">
        <v>3.85</v>
      </c>
      <c r="AM16">
        <v>3.99</v>
      </c>
      <c r="AN16">
        <v>4.07</v>
      </c>
      <c r="AO16">
        <v>4.16</v>
      </c>
      <c r="AP16">
        <v>4.2300000000000004</v>
      </c>
      <c r="AQ16">
        <v>4.32</v>
      </c>
      <c r="AR16">
        <v>4.46</v>
      </c>
      <c r="AS16">
        <v>4.5599999999999996</v>
      </c>
      <c r="AT16">
        <v>4.63</v>
      </c>
    </row>
    <row r="17" spans="1:46">
      <c r="A17" s="6" t="s">
        <v>23</v>
      </c>
      <c r="B17" s="7">
        <v>2.6</v>
      </c>
      <c r="C17" s="8">
        <v>2.7</v>
      </c>
      <c r="D17" s="7">
        <v>3.1</v>
      </c>
      <c r="E17" s="8">
        <v>3.2</v>
      </c>
      <c r="F17" s="7">
        <v>3.3</v>
      </c>
      <c r="G17" s="8">
        <v>3.4</v>
      </c>
      <c r="H17" s="7">
        <v>3.6</v>
      </c>
      <c r="I17" s="8">
        <v>3.7</v>
      </c>
      <c r="J17" s="7">
        <v>3.8</v>
      </c>
      <c r="K17" s="8">
        <v>3.9</v>
      </c>
      <c r="L17" s="7">
        <v>3.9</v>
      </c>
      <c r="M17" s="8">
        <v>4</v>
      </c>
      <c r="N17" s="7">
        <v>4.2</v>
      </c>
      <c r="O17" s="8">
        <v>4.3</v>
      </c>
      <c r="P17" s="7">
        <v>4.3</v>
      </c>
      <c r="Q17" s="8">
        <v>4.4000000000000004</v>
      </c>
      <c r="R17" s="7">
        <v>4.5</v>
      </c>
      <c r="S17" s="8">
        <v>4.5999999999999996</v>
      </c>
      <c r="T17" s="7">
        <v>4.7</v>
      </c>
      <c r="U17" s="14">
        <v>4.8</v>
      </c>
      <c r="V17" t="s">
        <v>20</v>
      </c>
      <c r="Z17">
        <v>3.17</v>
      </c>
      <c r="AA17">
        <v>2.56</v>
      </c>
      <c r="AB17">
        <v>2.7</v>
      </c>
      <c r="AC17">
        <v>2.96</v>
      </c>
      <c r="AD17">
        <v>3.05</v>
      </c>
      <c r="AE17">
        <v>3.18</v>
      </c>
      <c r="AF17">
        <v>3.31</v>
      </c>
      <c r="AG17">
        <v>3.42</v>
      </c>
      <c r="AH17">
        <v>3.5</v>
      </c>
      <c r="AI17">
        <v>3.6</v>
      </c>
      <c r="AJ17">
        <v>3.7</v>
      </c>
      <c r="AK17">
        <v>3.78</v>
      </c>
      <c r="AL17">
        <v>3.87</v>
      </c>
      <c r="AM17">
        <v>4</v>
      </c>
      <c r="AN17">
        <v>4.08</v>
      </c>
      <c r="AO17">
        <v>4.18</v>
      </c>
      <c r="AP17">
        <v>4.25</v>
      </c>
      <c r="AQ17">
        <v>4.34</v>
      </c>
      <c r="AR17">
        <v>4.4800000000000004</v>
      </c>
      <c r="AS17">
        <v>4.58</v>
      </c>
      <c r="AT17">
        <v>4.6399999999999997</v>
      </c>
    </row>
    <row r="18" spans="1:46" ht="17" thickBot="1">
      <c r="A18" s="10" t="s">
        <v>24</v>
      </c>
      <c r="B18" s="11">
        <v>2.6</v>
      </c>
      <c r="C18" s="12">
        <v>2.7</v>
      </c>
      <c r="D18" s="11">
        <v>3.1</v>
      </c>
      <c r="E18" s="12">
        <v>3.2</v>
      </c>
      <c r="F18" s="11">
        <v>3.3</v>
      </c>
      <c r="G18" s="12">
        <v>3.5</v>
      </c>
      <c r="H18" s="11">
        <v>3.6</v>
      </c>
      <c r="I18" s="12">
        <v>3.7</v>
      </c>
      <c r="J18" s="11">
        <v>3.8</v>
      </c>
      <c r="K18" s="12">
        <v>3.9</v>
      </c>
      <c r="L18" s="11">
        <v>4</v>
      </c>
      <c r="M18" s="12">
        <v>4.0999999999999996</v>
      </c>
      <c r="N18" s="11">
        <v>4.2</v>
      </c>
      <c r="O18" s="12">
        <v>4.3</v>
      </c>
      <c r="P18" s="11">
        <v>4.4000000000000004</v>
      </c>
      <c r="Q18" s="12">
        <v>4.4000000000000004</v>
      </c>
      <c r="R18" s="11">
        <v>4.5</v>
      </c>
      <c r="S18" s="12">
        <v>4.7</v>
      </c>
      <c r="T18" s="11">
        <v>4.8</v>
      </c>
      <c r="U18" s="15">
        <v>4.8</v>
      </c>
      <c r="V18" t="s">
        <v>20</v>
      </c>
      <c r="Z18">
        <v>3.25</v>
      </c>
      <c r="AA18">
        <v>2.57</v>
      </c>
      <c r="AB18">
        <v>2.7</v>
      </c>
      <c r="AC18">
        <v>2.97</v>
      </c>
      <c r="AD18">
        <v>3.06</v>
      </c>
      <c r="AE18">
        <v>3.19</v>
      </c>
      <c r="AF18">
        <v>3.32</v>
      </c>
      <c r="AG18">
        <v>3.43</v>
      </c>
      <c r="AH18">
        <v>3.52</v>
      </c>
      <c r="AI18">
        <v>3.61</v>
      </c>
      <c r="AJ18">
        <v>3.71</v>
      </c>
      <c r="AK18">
        <v>3.79</v>
      </c>
      <c r="AL18">
        <v>3.88</v>
      </c>
      <c r="AM18">
        <v>4.0199999999999996</v>
      </c>
      <c r="AN18">
        <v>4.09</v>
      </c>
      <c r="AO18">
        <v>4.1900000000000004</v>
      </c>
      <c r="AP18">
        <v>4.26</v>
      </c>
      <c r="AQ18">
        <v>4.3499999999999996</v>
      </c>
      <c r="AR18">
        <v>4.49</v>
      </c>
      <c r="AS18">
        <v>4.59</v>
      </c>
      <c r="AT18">
        <v>4.6500000000000004</v>
      </c>
    </row>
    <row r="19" spans="1:46">
      <c r="A19" s="6" t="s">
        <v>28</v>
      </c>
      <c r="B19" s="7">
        <v>2.7</v>
      </c>
      <c r="C19" s="8">
        <v>2.8</v>
      </c>
      <c r="D19" s="7">
        <v>3.1</v>
      </c>
      <c r="E19" s="8">
        <v>3.2</v>
      </c>
      <c r="F19" s="7">
        <v>3.4</v>
      </c>
      <c r="G19" s="8">
        <v>3.5</v>
      </c>
      <c r="H19" s="7">
        <v>3.6</v>
      </c>
      <c r="I19" s="8">
        <v>3.7</v>
      </c>
      <c r="J19" s="7">
        <v>3.9</v>
      </c>
      <c r="K19" s="8">
        <v>3.9</v>
      </c>
      <c r="L19" s="7">
        <v>4</v>
      </c>
      <c r="M19" s="8">
        <v>4.0999999999999996</v>
      </c>
      <c r="N19" s="7">
        <v>4.2</v>
      </c>
      <c r="O19" s="8">
        <v>4.3</v>
      </c>
      <c r="P19" s="7">
        <v>4.4000000000000004</v>
      </c>
      <c r="Q19" s="8">
        <v>4.5</v>
      </c>
      <c r="R19" s="7">
        <v>4.5</v>
      </c>
      <c r="S19" s="8">
        <v>4.7</v>
      </c>
      <c r="T19" s="7">
        <v>4.8</v>
      </c>
      <c r="U19" s="14">
        <v>4.9000000000000004</v>
      </c>
      <c r="V19" t="s">
        <v>20</v>
      </c>
      <c r="Z19">
        <v>3.33</v>
      </c>
      <c r="AA19">
        <v>2.57</v>
      </c>
      <c r="AB19">
        <v>2.7</v>
      </c>
      <c r="AC19">
        <v>2.97</v>
      </c>
      <c r="AD19">
        <v>3.07</v>
      </c>
      <c r="AE19">
        <v>3.2</v>
      </c>
      <c r="AF19">
        <v>3.33</v>
      </c>
      <c r="AG19">
        <v>3.44</v>
      </c>
      <c r="AH19">
        <v>3.53</v>
      </c>
      <c r="AI19">
        <v>3.63</v>
      </c>
      <c r="AJ19">
        <v>3.73</v>
      </c>
      <c r="AK19">
        <v>3.81</v>
      </c>
      <c r="AL19">
        <v>3.89</v>
      </c>
      <c r="AM19">
        <v>4.03</v>
      </c>
      <c r="AN19">
        <v>4.1100000000000003</v>
      </c>
      <c r="AO19">
        <v>4.2</v>
      </c>
      <c r="AP19">
        <v>4.2699999999999996</v>
      </c>
      <c r="AQ19">
        <v>4.3600000000000003</v>
      </c>
      <c r="AR19">
        <v>4.5</v>
      </c>
      <c r="AS19">
        <v>4.5999999999999996</v>
      </c>
      <c r="AT19">
        <v>4.66</v>
      </c>
    </row>
    <row r="20" spans="1:46">
      <c r="A20" s="6" t="s">
        <v>22</v>
      </c>
      <c r="B20" s="7">
        <v>2.7</v>
      </c>
      <c r="C20" s="8">
        <v>2.8</v>
      </c>
      <c r="D20" s="7">
        <v>3.1</v>
      </c>
      <c r="E20" s="8">
        <v>3.3</v>
      </c>
      <c r="F20" s="7">
        <v>3.4</v>
      </c>
      <c r="G20" s="8">
        <v>3.5</v>
      </c>
      <c r="H20" s="7">
        <v>3.7</v>
      </c>
      <c r="I20" s="8">
        <v>3.8</v>
      </c>
      <c r="J20" s="7">
        <v>3.9</v>
      </c>
      <c r="K20" s="8">
        <v>4</v>
      </c>
      <c r="L20" s="7">
        <v>4.0999999999999996</v>
      </c>
      <c r="M20" s="8">
        <v>4.0999999999999996</v>
      </c>
      <c r="N20" s="7">
        <v>4.3</v>
      </c>
      <c r="O20" s="8">
        <v>4.4000000000000004</v>
      </c>
      <c r="P20" s="7">
        <v>4.4000000000000004</v>
      </c>
      <c r="Q20" s="8">
        <v>4.5</v>
      </c>
      <c r="R20" s="7">
        <v>4.5999999999999996</v>
      </c>
      <c r="S20" s="8">
        <v>4.7</v>
      </c>
      <c r="T20" s="7">
        <v>4.8</v>
      </c>
      <c r="U20" s="14">
        <v>4.9000000000000004</v>
      </c>
      <c r="V20" t="s">
        <v>20</v>
      </c>
      <c r="Z20">
        <v>3.42</v>
      </c>
      <c r="AA20">
        <v>2.58</v>
      </c>
      <c r="AB20">
        <v>2.71</v>
      </c>
      <c r="AC20">
        <v>2.98</v>
      </c>
      <c r="AD20">
        <v>3.08</v>
      </c>
      <c r="AE20">
        <v>3.21</v>
      </c>
      <c r="AF20">
        <v>3.34</v>
      </c>
      <c r="AG20">
        <v>3.46</v>
      </c>
      <c r="AH20">
        <v>3.54</v>
      </c>
      <c r="AI20">
        <v>3.64</v>
      </c>
      <c r="AJ20">
        <v>3.74</v>
      </c>
      <c r="AK20">
        <v>3.82</v>
      </c>
      <c r="AL20">
        <v>3.91</v>
      </c>
      <c r="AM20">
        <v>4.04</v>
      </c>
      <c r="AN20">
        <v>4.12</v>
      </c>
      <c r="AO20">
        <v>4.22</v>
      </c>
      <c r="AP20">
        <v>4.28</v>
      </c>
      <c r="AQ20">
        <v>4.37</v>
      </c>
      <c r="AR20">
        <v>4.51</v>
      </c>
      <c r="AS20">
        <v>4.6100000000000003</v>
      </c>
      <c r="AT20">
        <v>4.68</v>
      </c>
    </row>
    <row r="21" spans="1:46">
      <c r="A21" s="6" t="s">
        <v>23</v>
      </c>
      <c r="B21" s="7">
        <v>2.7</v>
      </c>
      <c r="C21" s="8">
        <v>2.8</v>
      </c>
      <c r="D21" s="7">
        <v>3.1</v>
      </c>
      <c r="E21" s="8">
        <v>3.3</v>
      </c>
      <c r="F21" s="7">
        <v>3.4</v>
      </c>
      <c r="G21" s="8">
        <v>3.5</v>
      </c>
      <c r="H21" s="7">
        <v>3.7</v>
      </c>
      <c r="I21" s="8">
        <v>3.8</v>
      </c>
      <c r="J21" s="7">
        <v>3.9</v>
      </c>
      <c r="K21" s="8">
        <v>4</v>
      </c>
      <c r="L21" s="7">
        <v>4.0999999999999996</v>
      </c>
      <c r="M21" s="8">
        <v>4.2</v>
      </c>
      <c r="N21" s="7">
        <v>4.3</v>
      </c>
      <c r="O21" s="8">
        <v>4.4000000000000004</v>
      </c>
      <c r="P21" s="7">
        <v>4.5</v>
      </c>
      <c r="Q21" s="8">
        <v>4.5</v>
      </c>
      <c r="R21" s="7">
        <v>4.5999999999999996</v>
      </c>
      <c r="S21" s="8">
        <v>4.7</v>
      </c>
      <c r="T21" s="7">
        <v>4.8</v>
      </c>
      <c r="U21" s="14">
        <v>4.9000000000000004</v>
      </c>
      <c r="V21" t="s">
        <v>20</v>
      </c>
      <c r="Z21">
        <v>3.5</v>
      </c>
      <c r="AA21">
        <v>2.59</v>
      </c>
      <c r="AB21">
        <v>2.71</v>
      </c>
      <c r="AC21">
        <v>2.99</v>
      </c>
      <c r="AD21">
        <v>3.09</v>
      </c>
      <c r="AE21">
        <v>3.22</v>
      </c>
      <c r="AF21">
        <v>3.35</v>
      </c>
      <c r="AG21">
        <v>3.47</v>
      </c>
      <c r="AH21">
        <v>3.55</v>
      </c>
      <c r="AI21">
        <v>3.65</v>
      </c>
      <c r="AJ21">
        <v>3.75</v>
      </c>
      <c r="AK21">
        <v>3.83</v>
      </c>
      <c r="AL21">
        <v>3.92</v>
      </c>
      <c r="AM21">
        <v>4.05</v>
      </c>
      <c r="AN21">
        <v>4.1399999999999997</v>
      </c>
      <c r="AO21">
        <v>4.2300000000000004</v>
      </c>
      <c r="AP21">
        <v>4.3</v>
      </c>
      <c r="AQ21">
        <v>4.38</v>
      </c>
      <c r="AR21">
        <v>4.53</v>
      </c>
      <c r="AS21">
        <v>4.63</v>
      </c>
      <c r="AT21">
        <v>4.6900000000000004</v>
      </c>
    </row>
    <row r="22" spans="1:46" ht="17" thickBot="1">
      <c r="A22" s="10" t="s">
        <v>24</v>
      </c>
      <c r="B22" s="11">
        <v>2.7</v>
      </c>
      <c r="C22" s="12">
        <v>2.8</v>
      </c>
      <c r="D22" s="11">
        <v>3.2</v>
      </c>
      <c r="E22" s="12">
        <v>3.3</v>
      </c>
      <c r="F22" s="11">
        <v>3.4</v>
      </c>
      <c r="G22" s="12">
        <v>3.6</v>
      </c>
      <c r="H22" s="11">
        <v>3.7</v>
      </c>
      <c r="I22" s="12">
        <v>3.8</v>
      </c>
      <c r="J22" s="11">
        <v>4</v>
      </c>
      <c r="K22" s="12">
        <v>4</v>
      </c>
      <c r="L22" s="11">
        <v>4.0999999999999996</v>
      </c>
      <c r="M22" s="12">
        <v>4.2</v>
      </c>
      <c r="N22" s="11">
        <v>4.3</v>
      </c>
      <c r="O22" s="12">
        <v>4.4000000000000004</v>
      </c>
      <c r="P22" s="11">
        <v>4.5</v>
      </c>
      <c r="Q22" s="12">
        <v>4.5999999999999996</v>
      </c>
      <c r="R22" s="11">
        <v>4.5999999999999996</v>
      </c>
      <c r="S22" s="12">
        <v>4.8</v>
      </c>
      <c r="T22" s="11">
        <v>4.9000000000000004</v>
      </c>
      <c r="U22" s="15">
        <v>4.9000000000000004</v>
      </c>
      <c r="V22" t="s">
        <v>20</v>
      </c>
      <c r="Z22">
        <v>3.58</v>
      </c>
      <c r="AA22">
        <v>2.59</v>
      </c>
      <c r="AB22">
        <v>2.72</v>
      </c>
      <c r="AC22">
        <v>3</v>
      </c>
      <c r="AD22">
        <v>3.1</v>
      </c>
      <c r="AE22">
        <v>3.23</v>
      </c>
      <c r="AF22">
        <v>3.36</v>
      </c>
      <c r="AG22">
        <v>3.48</v>
      </c>
      <c r="AH22">
        <v>3.57</v>
      </c>
      <c r="AI22">
        <v>3.67</v>
      </c>
      <c r="AJ22">
        <v>3.77</v>
      </c>
      <c r="AK22">
        <v>3.85</v>
      </c>
      <c r="AL22">
        <v>3.93</v>
      </c>
      <c r="AM22">
        <v>4.07</v>
      </c>
      <c r="AN22">
        <v>4.1500000000000004</v>
      </c>
      <c r="AO22">
        <v>4.24</v>
      </c>
      <c r="AP22">
        <v>4.3099999999999996</v>
      </c>
      <c r="AQ22">
        <v>4.4000000000000004</v>
      </c>
      <c r="AR22">
        <v>4.54</v>
      </c>
      <c r="AS22">
        <v>4.6399999999999997</v>
      </c>
      <c r="AT22">
        <v>4.7</v>
      </c>
    </row>
    <row r="23" spans="1:46">
      <c r="A23" s="6" t="s">
        <v>29</v>
      </c>
      <c r="B23" s="7">
        <v>2.7</v>
      </c>
      <c r="C23" s="8">
        <v>2.8</v>
      </c>
      <c r="D23" s="7">
        <v>3.2</v>
      </c>
      <c r="E23" s="8">
        <v>3.3</v>
      </c>
      <c r="F23" s="7">
        <v>3.5</v>
      </c>
      <c r="G23" s="8">
        <v>3.6</v>
      </c>
      <c r="H23" s="7">
        <v>3.8</v>
      </c>
      <c r="I23" s="8">
        <v>3.9</v>
      </c>
      <c r="J23" s="7">
        <v>4</v>
      </c>
      <c r="K23" s="8">
        <v>4.0999999999999996</v>
      </c>
      <c r="L23" s="7">
        <v>4.0999999999999996</v>
      </c>
      <c r="M23" s="8">
        <v>4.2</v>
      </c>
      <c r="N23" s="7">
        <v>4.4000000000000004</v>
      </c>
      <c r="O23" s="8">
        <v>4.5</v>
      </c>
      <c r="P23" s="7">
        <v>4.5</v>
      </c>
      <c r="Q23" s="8">
        <v>4.5999999999999996</v>
      </c>
      <c r="R23" s="7">
        <v>4.7</v>
      </c>
      <c r="S23" s="8">
        <v>4.8</v>
      </c>
      <c r="T23" s="7">
        <v>4.9000000000000004</v>
      </c>
      <c r="U23" s="14">
        <v>4.9000000000000004</v>
      </c>
      <c r="V23" t="s">
        <v>20</v>
      </c>
      <c r="Z23">
        <v>3.67</v>
      </c>
      <c r="AA23">
        <v>2.6</v>
      </c>
      <c r="AB23">
        <v>2.72</v>
      </c>
      <c r="AC23">
        <v>3.01</v>
      </c>
      <c r="AD23">
        <v>3.11</v>
      </c>
      <c r="AE23">
        <v>3.24</v>
      </c>
      <c r="AF23">
        <v>3.37</v>
      </c>
      <c r="AG23">
        <v>3.49</v>
      </c>
      <c r="AH23">
        <v>3.58</v>
      </c>
      <c r="AI23">
        <v>3.68</v>
      </c>
      <c r="AJ23">
        <v>3.78</v>
      </c>
      <c r="AK23">
        <v>3.86</v>
      </c>
      <c r="AL23">
        <v>3.94</v>
      </c>
      <c r="AM23">
        <v>4.08</v>
      </c>
      <c r="AN23">
        <v>4.16</v>
      </c>
      <c r="AO23">
        <v>4.26</v>
      </c>
      <c r="AP23">
        <v>4.32</v>
      </c>
      <c r="AQ23">
        <v>4.41</v>
      </c>
      <c r="AR23">
        <v>4.55</v>
      </c>
      <c r="AS23">
        <v>4.6500000000000004</v>
      </c>
      <c r="AT23">
        <v>4.71</v>
      </c>
    </row>
    <row r="24" spans="1:46">
      <c r="A24" s="6" t="s">
        <v>22</v>
      </c>
      <c r="B24" s="7">
        <v>2.7</v>
      </c>
      <c r="C24" s="8">
        <v>2.8</v>
      </c>
      <c r="D24" s="7">
        <v>3.2</v>
      </c>
      <c r="E24" s="8">
        <v>3.4</v>
      </c>
      <c r="F24" s="7">
        <v>3.5</v>
      </c>
      <c r="G24" s="8">
        <v>3.6</v>
      </c>
      <c r="H24" s="7">
        <v>3.8</v>
      </c>
      <c r="I24" s="8">
        <v>3.9</v>
      </c>
      <c r="J24" s="7">
        <v>4</v>
      </c>
      <c r="K24" s="8">
        <v>4.0999999999999996</v>
      </c>
      <c r="L24" s="7">
        <v>4.2</v>
      </c>
      <c r="M24" s="8">
        <v>4.3</v>
      </c>
      <c r="N24" s="7">
        <v>4.4000000000000004</v>
      </c>
      <c r="O24" s="8">
        <v>4.5</v>
      </c>
      <c r="P24" s="7">
        <v>4.5</v>
      </c>
      <c r="Q24" s="8">
        <v>4.5999999999999996</v>
      </c>
      <c r="R24" s="7">
        <v>4.7</v>
      </c>
      <c r="S24" s="8">
        <v>4.8</v>
      </c>
      <c r="T24" s="7">
        <v>4.9000000000000004</v>
      </c>
      <c r="U24" s="14">
        <v>5</v>
      </c>
      <c r="V24" t="s">
        <v>20</v>
      </c>
      <c r="Z24">
        <v>3.75</v>
      </c>
      <c r="AA24">
        <v>2.6</v>
      </c>
      <c r="AB24">
        <v>2.72</v>
      </c>
      <c r="AC24">
        <v>3.01</v>
      </c>
      <c r="AD24">
        <v>3.12</v>
      </c>
      <c r="AE24">
        <v>3.25</v>
      </c>
      <c r="AF24">
        <v>3.38</v>
      </c>
      <c r="AG24">
        <v>3.5</v>
      </c>
      <c r="AH24">
        <v>3.59</v>
      </c>
      <c r="AI24">
        <v>3.7</v>
      </c>
      <c r="AJ24">
        <v>3.79</v>
      </c>
      <c r="AK24">
        <v>3.87</v>
      </c>
      <c r="AL24">
        <v>3.96</v>
      </c>
      <c r="AM24">
        <v>4.09</v>
      </c>
      <c r="AN24">
        <v>4.18</v>
      </c>
      <c r="AO24">
        <v>4.2699999999999996</v>
      </c>
      <c r="AP24">
        <v>4.33</v>
      </c>
      <c r="AQ24">
        <v>4.42</v>
      </c>
      <c r="AR24">
        <v>4.5599999999999996</v>
      </c>
      <c r="AS24">
        <v>4.66</v>
      </c>
      <c r="AT24">
        <v>4.72</v>
      </c>
    </row>
    <row r="25" spans="1:46">
      <c r="A25" s="6" t="s">
        <v>23</v>
      </c>
      <c r="B25" s="7">
        <v>2.7</v>
      </c>
      <c r="C25" s="8">
        <v>2.8</v>
      </c>
      <c r="D25" s="7">
        <v>3.2</v>
      </c>
      <c r="E25" s="8">
        <v>3.4</v>
      </c>
      <c r="F25" s="7">
        <v>3.5</v>
      </c>
      <c r="G25" s="8">
        <v>3.6</v>
      </c>
      <c r="H25" s="7">
        <v>3.8</v>
      </c>
      <c r="I25" s="8">
        <v>3.9</v>
      </c>
      <c r="J25" s="7">
        <v>4</v>
      </c>
      <c r="K25" s="8">
        <v>4.0999999999999996</v>
      </c>
      <c r="L25" s="7">
        <v>4.2</v>
      </c>
      <c r="M25" s="8">
        <v>4.3</v>
      </c>
      <c r="N25" s="7">
        <v>4.4000000000000004</v>
      </c>
      <c r="O25" s="8">
        <v>4.5</v>
      </c>
      <c r="P25" s="7">
        <v>4.5999999999999996</v>
      </c>
      <c r="Q25" s="8">
        <v>4.5999999999999996</v>
      </c>
      <c r="R25" s="7">
        <v>4.7</v>
      </c>
      <c r="S25" s="8">
        <v>4.8</v>
      </c>
      <c r="T25" s="7">
        <v>4.9000000000000004</v>
      </c>
      <c r="U25" s="14">
        <v>5</v>
      </c>
      <c r="V25" t="s">
        <v>20</v>
      </c>
      <c r="Z25">
        <v>3.83</v>
      </c>
      <c r="AA25">
        <v>2.61</v>
      </c>
      <c r="AB25">
        <v>2.73</v>
      </c>
      <c r="AC25">
        <v>3.02</v>
      </c>
      <c r="AD25">
        <v>3.13</v>
      </c>
      <c r="AE25">
        <v>3.26</v>
      </c>
      <c r="AF25">
        <v>3.39</v>
      </c>
      <c r="AG25">
        <v>3.51</v>
      </c>
      <c r="AH25">
        <v>3.6</v>
      </c>
      <c r="AI25">
        <v>3.71</v>
      </c>
      <c r="AJ25">
        <v>3.81</v>
      </c>
      <c r="AK25">
        <v>3.88</v>
      </c>
      <c r="AL25">
        <v>3.97</v>
      </c>
      <c r="AM25">
        <v>4.0999999999999996</v>
      </c>
      <c r="AN25">
        <v>4.1900000000000004</v>
      </c>
      <c r="AO25">
        <v>4.28</v>
      </c>
      <c r="AP25">
        <v>4.3499999999999996</v>
      </c>
      <c r="AQ25">
        <v>4.43</v>
      </c>
      <c r="AR25">
        <v>4.57</v>
      </c>
      <c r="AS25">
        <v>4.67</v>
      </c>
      <c r="AT25">
        <v>4.7300000000000004</v>
      </c>
    </row>
    <row r="26" spans="1:46" ht="17" thickBot="1">
      <c r="A26" s="10" t="s">
        <v>24</v>
      </c>
      <c r="B26" s="11">
        <v>2.7</v>
      </c>
      <c r="C26" s="12">
        <v>2.8</v>
      </c>
      <c r="D26" s="11">
        <v>3.2</v>
      </c>
      <c r="E26" s="12">
        <v>3.4</v>
      </c>
      <c r="F26" s="11">
        <v>3.5</v>
      </c>
      <c r="G26" s="12">
        <v>3.7</v>
      </c>
      <c r="H26" s="11">
        <v>3.8</v>
      </c>
      <c r="I26" s="12">
        <v>3.9</v>
      </c>
      <c r="J26" s="11">
        <v>4.0999999999999996</v>
      </c>
      <c r="K26" s="12">
        <v>4.2</v>
      </c>
      <c r="L26" s="11">
        <v>4.2</v>
      </c>
      <c r="M26" s="12">
        <v>4.3</v>
      </c>
      <c r="N26" s="11">
        <v>4.4000000000000004</v>
      </c>
      <c r="O26" s="12">
        <v>4.5</v>
      </c>
      <c r="P26" s="11">
        <v>4.5999999999999996</v>
      </c>
      <c r="Q26" s="12">
        <v>4.7</v>
      </c>
      <c r="R26" s="11">
        <v>4.7</v>
      </c>
      <c r="S26" s="12">
        <v>4.8</v>
      </c>
      <c r="T26" s="11">
        <v>4.9000000000000004</v>
      </c>
      <c r="U26" s="15">
        <v>5</v>
      </c>
      <c r="V26" t="s">
        <v>20</v>
      </c>
      <c r="Z26">
        <v>3.92</v>
      </c>
      <c r="AA26">
        <v>2.61</v>
      </c>
      <c r="AB26">
        <v>2.73</v>
      </c>
      <c r="AC26">
        <v>3.03</v>
      </c>
      <c r="AD26">
        <v>3.14</v>
      </c>
      <c r="AE26">
        <v>3.27</v>
      </c>
      <c r="AF26">
        <v>3.4</v>
      </c>
      <c r="AG26">
        <v>3.52</v>
      </c>
      <c r="AH26">
        <v>3.61</v>
      </c>
      <c r="AI26">
        <v>3.72</v>
      </c>
      <c r="AJ26">
        <v>3.82</v>
      </c>
      <c r="AK26">
        <v>3.9</v>
      </c>
      <c r="AL26">
        <v>3.98</v>
      </c>
      <c r="AM26">
        <v>4.12</v>
      </c>
      <c r="AN26">
        <v>4.2</v>
      </c>
      <c r="AO26">
        <v>4.29</v>
      </c>
      <c r="AP26">
        <v>4.3600000000000003</v>
      </c>
      <c r="AQ26">
        <v>4.4400000000000004</v>
      </c>
      <c r="AR26">
        <v>4.58</v>
      </c>
      <c r="AS26">
        <v>4.68</v>
      </c>
      <c r="AT26">
        <v>4.75</v>
      </c>
    </row>
    <row r="27" spans="1:46">
      <c r="A27" s="6" t="s">
        <v>30</v>
      </c>
      <c r="B27" s="7">
        <v>2.7</v>
      </c>
      <c r="C27" s="8">
        <v>2.8</v>
      </c>
      <c r="D27" s="7">
        <v>3.2</v>
      </c>
      <c r="E27" s="8">
        <v>3.4</v>
      </c>
      <c r="F27" s="7">
        <v>3.5</v>
      </c>
      <c r="G27" s="8">
        <v>3.7</v>
      </c>
      <c r="H27" s="7">
        <v>3.8</v>
      </c>
      <c r="I27" s="8">
        <v>4</v>
      </c>
      <c r="J27" s="7">
        <v>4.0999999999999996</v>
      </c>
      <c r="K27" s="8">
        <v>4.2</v>
      </c>
      <c r="L27" s="7">
        <v>4.2</v>
      </c>
      <c r="M27" s="8">
        <v>4.3</v>
      </c>
      <c r="N27" s="7">
        <v>4.5</v>
      </c>
      <c r="O27" s="8">
        <v>4.5999999999999996</v>
      </c>
      <c r="P27" s="7">
        <v>4.5999999999999996</v>
      </c>
      <c r="Q27" s="8">
        <v>4.7</v>
      </c>
      <c r="R27" s="7">
        <v>4.7</v>
      </c>
      <c r="S27" s="8">
        <v>4.9000000000000004</v>
      </c>
      <c r="T27" s="7">
        <v>5</v>
      </c>
      <c r="U27" s="14">
        <v>5</v>
      </c>
      <c r="V27" t="s">
        <v>20</v>
      </c>
      <c r="Z27">
        <v>4</v>
      </c>
      <c r="AA27">
        <v>2.62</v>
      </c>
      <c r="AB27">
        <v>2.73</v>
      </c>
      <c r="AC27">
        <v>3.03</v>
      </c>
      <c r="AD27">
        <v>3.15</v>
      </c>
      <c r="AE27">
        <v>3.27</v>
      </c>
      <c r="AF27">
        <v>3.4</v>
      </c>
      <c r="AG27">
        <v>3.54</v>
      </c>
      <c r="AH27">
        <v>3.63</v>
      </c>
      <c r="AI27">
        <v>3.73</v>
      </c>
      <c r="AJ27">
        <v>3.83</v>
      </c>
      <c r="AK27">
        <v>3.91</v>
      </c>
      <c r="AL27">
        <v>3.99</v>
      </c>
      <c r="AM27">
        <v>4.13</v>
      </c>
      <c r="AN27">
        <v>4.22</v>
      </c>
      <c r="AO27">
        <v>4.3</v>
      </c>
      <c r="AP27">
        <v>4.37</v>
      </c>
      <c r="AQ27">
        <v>4.45</v>
      </c>
      <c r="AR27">
        <v>4.59</v>
      </c>
      <c r="AS27">
        <v>4.6900000000000004</v>
      </c>
      <c r="AT27">
        <v>4.76</v>
      </c>
    </row>
    <row r="28" spans="1:46">
      <c r="A28" s="6" t="s">
        <v>22</v>
      </c>
      <c r="B28" s="7">
        <v>2.7</v>
      </c>
      <c r="C28" s="8">
        <v>2.8</v>
      </c>
      <c r="D28" s="7">
        <v>3.2</v>
      </c>
      <c r="E28" s="8">
        <v>3.4</v>
      </c>
      <c r="F28" s="7">
        <v>3.6</v>
      </c>
      <c r="G28" s="8">
        <v>3.7</v>
      </c>
      <c r="H28" s="7">
        <v>3.9</v>
      </c>
      <c r="I28" s="8">
        <v>4</v>
      </c>
      <c r="J28" s="7">
        <v>4.0999999999999996</v>
      </c>
      <c r="K28" s="8">
        <v>4.2</v>
      </c>
      <c r="L28" s="7">
        <v>4.3</v>
      </c>
      <c r="M28" s="8">
        <v>4.3</v>
      </c>
      <c r="N28" s="7">
        <v>4.5</v>
      </c>
      <c r="O28" s="8">
        <v>4.5999999999999996</v>
      </c>
      <c r="P28" s="7">
        <v>4.5999999999999996</v>
      </c>
      <c r="Q28" s="8">
        <v>4.7</v>
      </c>
      <c r="R28" s="7">
        <v>4.7</v>
      </c>
      <c r="S28" s="8">
        <v>4.9000000000000004</v>
      </c>
      <c r="T28" s="7">
        <v>5</v>
      </c>
      <c r="U28" s="14">
        <v>5</v>
      </c>
      <c r="V28" t="s">
        <v>20</v>
      </c>
      <c r="Z28">
        <v>4.08</v>
      </c>
      <c r="AA28">
        <v>2.62</v>
      </c>
      <c r="AB28">
        <v>2.73</v>
      </c>
      <c r="AC28">
        <v>3.04</v>
      </c>
      <c r="AD28">
        <v>3.15</v>
      </c>
      <c r="AE28">
        <v>3.28</v>
      </c>
      <c r="AF28">
        <v>3.41</v>
      </c>
      <c r="AG28">
        <v>3.55</v>
      </c>
      <c r="AH28">
        <v>3.64</v>
      </c>
      <c r="AI28">
        <v>3.75</v>
      </c>
      <c r="AJ28">
        <v>3.84</v>
      </c>
      <c r="AK28">
        <v>3.92</v>
      </c>
      <c r="AL28">
        <v>4.01</v>
      </c>
      <c r="AM28">
        <v>4.1399999999999997</v>
      </c>
      <c r="AN28">
        <v>4.2300000000000004</v>
      </c>
      <c r="AO28">
        <v>4.3099999999999996</v>
      </c>
      <c r="AP28">
        <v>4.38</v>
      </c>
      <c r="AQ28">
        <v>4.46</v>
      </c>
      <c r="AR28">
        <v>4.6100000000000003</v>
      </c>
      <c r="AS28">
        <v>4.7</v>
      </c>
      <c r="AT28">
        <v>4.7699999999999996</v>
      </c>
    </row>
    <row r="29" spans="1:46">
      <c r="A29" s="6" t="s">
        <v>23</v>
      </c>
      <c r="B29" s="7">
        <v>2.6</v>
      </c>
      <c r="C29" s="8">
        <v>2.8</v>
      </c>
      <c r="D29" s="7">
        <v>3.2</v>
      </c>
      <c r="E29" s="8">
        <v>3.4</v>
      </c>
      <c r="F29" s="7">
        <v>3.6</v>
      </c>
      <c r="G29" s="8">
        <v>3.7</v>
      </c>
      <c r="H29" s="7">
        <v>3.9</v>
      </c>
      <c r="I29" s="8">
        <v>4</v>
      </c>
      <c r="J29" s="7">
        <v>4.0999999999999996</v>
      </c>
      <c r="K29" s="8">
        <v>4.2</v>
      </c>
      <c r="L29" s="7">
        <v>4.3</v>
      </c>
      <c r="M29" s="8">
        <v>4.3</v>
      </c>
      <c r="N29" s="7">
        <v>4.5</v>
      </c>
      <c r="O29" s="8">
        <v>4.5999999999999996</v>
      </c>
      <c r="P29" s="7">
        <v>4.5999999999999996</v>
      </c>
      <c r="Q29" s="8">
        <v>4.7</v>
      </c>
      <c r="R29" s="7">
        <v>4.8</v>
      </c>
      <c r="S29" s="8">
        <v>4.9000000000000004</v>
      </c>
      <c r="T29" s="7">
        <v>5</v>
      </c>
      <c r="U29" s="14">
        <v>5</v>
      </c>
      <c r="V29" t="s">
        <v>20</v>
      </c>
      <c r="Z29">
        <v>4.17</v>
      </c>
      <c r="AA29">
        <v>2.63</v>
      </c>
      <c r="AB29">
        <v>2.74</v>
      </c>
      <c r="AC29">
        <v>3.05</v>
      </c>
      <c r="AD29">
        <v>3.16</v>
      </c>
      <c r="AE29">
        <v>3.29</v>
      </c>
      <c r="AF29">
        <v>3.42</v>
      </c>
      <c r="AG29">
        <v>3.56</v>
      </c>
      <c r="AH29">
        <v>3.65</v>
      </c>
      <c r="AI29">
        <v>3.76</v>
      </c>
      <c r="AJ29">
        <v>3.86</v>
      </c>
      <c r="AK29">
        <v>3.93</v>
      </c>
      <c r="AL29">
        <v>4.0199999999999996</v>
      </c>
      <c r="AM29">
        <v>4.1500000000000004</v>
      </c>
      <c r="AN29">
        <v>4.24</v>
      </c>
      <c r="AO29">
        <v>4.33</v>
      </c>
      <c r="AP29">
        <v>4.3899999999999997</v>
      </c>
      <c r="AQ29">
        <v>4.47</v>
      </c>
      <c r="AR29">
        <v>4.62</v>
      </c>
      <c r="AS29">
        <v>4.71</v>
      </c>
      <c r="AT29">
        <v>4.78</v>
      </c>
    </row>
    <row r="30" spans="1:46" ht="17" thickBot="1">
      <c r="A30" s="10" t="s">
        <v>24</v>
      </c>
      <c r="B30" s="11">
        <v>2.6</v>
      </c>
      <c r="C30" s="12">
        <v>2.8</v>
      </c>
      <c r="D30" s="11">
        <v>3.2</v>
      </c>
      <c r="E30" s="12">
        <v>3.5</v>
      </c>
      <c r="F30" s="11">
        <v>3.6</v>
      </c>
      <c r="G30" s="12">
        <v>3.7</v>
      </c>
      <c r="H30" s="11">
        <v>3.9</v>
      </c>
      <c r="I30" s="12">
        <v>4</v>
      </c>
      <c r="J30" s="11">
        <v>4.0999999999999996</v>
      </c>
      <c r="K30" s="12">
        <v>4.2</v>
      </c>
      <c r="L30" s="11">
        <v>4.3</v>
      </c>
      <c r="M30" s="12">
        <v>4.4000000000000004</v>
      </c>
      <c r="N30" s="11">
        <v>4.5</v>
      </c>
      <c r="O30" s="12">
        <v>4.5999999999999996</v>
      </c>
      <c r="P30" s="11">
        <v>4.5999999999999996</v>
      </c>
      <c r="Q30" s="12">
        <v>4.7</v>
      </c>
      <c r="R30" s="11">
        <v>4.8</v>
      </c>
      <c r="S30" s="12">
        <v>4.9000000000000004</v>
      </c>
      <c r="T30" s="11">
        <v>5</v>
      </c>
      <c r="U30" s="15">
        <v>5</v>
      </c>
      <c r="V30" t="s">
        <v>20</v>
      </c>
      <c r="Z30">
        <v>4.25</v>
      </c>
      <c r="AA30">
        <v>2.63</v>
      </c>
      <c r="AB30">
        <v>2.74</v>
      </c>
      <c r="AC30">
        <v>3.06</v>
      </c>
      <c r="AD30">
        <v>3.17</v>
      </c>
      <c r="AE30">
        <v>3.3</v>
      </c>
      <c r="AF30">
        <v>3.43</v>
      </c>
      <c r="AG30">
        <v>3.57</v>
      </c>
      <c r="AH30">
        <v>3.66</v>
      </c>
      <c r="AI30">
        <v>3.77</v>
      </c>
      <c r="AJ30">
        <v>3.87</v>
      </c>
      <c r="AK30">
        <v>3.95</v>
      </c>
      <c r="AL30">
        <v>4.03</v>
      </c>
      <c r="AM30">
        <v>4.16</v>
      </c>
      <c r="AN30">
        <v>4.25</v>
      </c>
      <c r="AO30">
        <v>4.34</v>
      </c>
      <c r="AP30">
        <v>4.4000000000000004</v>
      </c>
      <c r="AQ30">
        <v>4.4800000000000004</v>
      </c>
      <c r="AR30">
        <v>4.63</v>
      </c>
      <c r="AS30">
        <v>4.72</v>
      </c>
      <c r="AT30">
        <v>4.79</v>
      </c>
    </row>
    <row r="31" spans="1:46">
      <c r="A31" s="6" t="s">
        <v>31</v>
      </c>
      <c r="B31" s="7">
        <v>2.6</v>
      </c>
      <c r="C31" s="8">
        <v>2.8</v>
      </c>
      <c r="D31" s="7">
        <v>3.2</v>
      </c>
      <c r="E31" s="8">
        <v>3.5</v>
      </c>
      <c r="F31" s="7">
        <v>3.6</v>
      </c>
      <c r="G31" s="8">
        <v>3.7</v>
      </c>
      <c r="H31" s="7">
        <v>3.9</v>
      </c>
      <c r="I31" s="8">
        <v>4</v>
      </c>
      <c r="J31" s="7">
        <v>4.2</v>
      </c>
      <c r="K31" s="8">
        <v>4.2</v>
      </c>
      <c r="L31" s="7">
        <v>4.3</v>
      </c>
      <c r="M31" s="8">
        <v>4.4000000000000004</v>
      </c>
      <c r="N31" s="7">
        <v>4.5</v>
      </c>
      <c r="O31" s="8">
        <v>4.5999999999999996</v>
      </c>
      <c r="P31" s="7">
        <v>4.7</v>
      </c>
      <c r="Q31" s="8">
        <v>4.7</v>
      </c>
      <c r="R31" s="7">
        <v>4.8</v>
      </c>
      <c r="S31" s="8">
        <v>4.9000000000000004</v>
      </c>
      <c r="T31" s="7">
        <v>5</v>
      </c>
      <c r="U31" s="14">
        <v>5</v>
      </c>
      <c r="V31" t="s">
        <v>20</v>
      </c>
      <c r="Z31">
        <v>4.33</v>
      </c>
      <c r="AA31">
        <v>2.64</v>
      </c>
      <c r="AB31">
        <v>2.74</v>
      </c>
      <c r="AC31">
        <v>3.06</v>
      </c>
      <c r="AD31">
        <v>3.18</v>
      </c>
      <c r="AE31">
        <v>3.31</v>
      </c>
      <c r="AF31">
        <v>3.44</v>
      </c>
      <c r="AG31">
        <v>3.58</v>
      </c>
      <c r="AH31">
        <v>3.67</v>
      </c>
      <c r="AI31">
        <v>3.78</v>
      </c>
      <c r="AJ31">
        <v>3.88</v>
      </c>
      <c r="AK31">
        <v>3.96</v>
      </c>
      <c r="AL31">
        <v>4.04</v>
      </c>
      <c r="AM31">
        <v>4.17</v>
      </c>
      <c r="AN31">
        <v>4.2699999999999996</v>
      </c>
      <c r="AO31">
        <v>4.3499999999999996</v>
      </c>
      <c r="AP31">
        <v>4.41</v>
      </c>
      <c r="AQ31">
        <v>4.49</v>
      </c>
      <c r="AR31">
        <v>4.6399999999999997</v>
      </c>
      <c r="AS31">
        <v>4.7300000000000004</v>
      </c>
      <c r="AT31">
        <v>4.8</v>
      </c>
    </row>
    <row r="32" spans="1:46">
      <c r="A32" s="6" t="s">
        <v>22</v>
      </c>
      <c r="B32" s="7">
        <v>2.6</v>
      </c>
      <c r="C32" s="8">
        <v>2.8</v>
      </c>
      <c r="D32" s="7">
        <v>3.3</v>
      </c>
      <c r="E32" s="8">
        <v>3.5</v>
      </c>
      <c r="F32" s="7">
        <v>3.6</v>
      </c>
      <c r="G32" s="8">
        <v>3.7</v>
      </c>
      <c r="H32" s="7">
        <v>3.9</v>
      </c>
      <c r="I32" s="8">
        <v>4</v>
      </c>
      <c r="J32" s="7">
        <v>4.2</v>
      </c>
      <c r="K32" s="8">
        <v>4.2</v>
      </c>
      <c r="L32" s="7">
        <v>4.3</v>
      </c>
      <c r="M32" s="8">
        <v>4.4000000000000004</v>
      </c>
      <c r="N32" s="7">
        <v>4.5</v>
      </c>
      <c r="O32" s="8">
        <v>4.5999999999999996</v>
      </c>
      <c r="P32" s="7">
        <v>4.7</v>
      </c>
      <c r="Q32" s="8">
        <v>4.7</v>
      </c>
      <c r="R32" s="7">
        <v>4.8</v>
      </c>
      <c r="S32" s="8">
        <v>4.9000000000000004</v>
      </c>
      <c r="T32" s="7">
        <v>5</v>
      </c>
      <c r="U32" s="14">
        <v>5</v>
      </c>
      <c r="V32" t="s">
        <v>20</v>
      </c>
      <c r="Z32">
        <v>4.42</v>
      </c>
      <c r="AA32">
        <v>2.64</v>
      </c>
      <c r="AB32">
        <v>2.74</v>
      </c>
      <c r="AC32">
        <v>3.07</v>
      </c>
      <c r="AD32">
        <v>3.19</v>
      </c>
      <c r="AE32">
        <v>3.32</v>
      </c>
      <c r="AF32">
        <v>3.45</v>
      </c>
      <c r="AG32">
        <v>3.59</v>
      </c>
      <c r="AH32">
        <v>3.68</v>
      </c>
      <c r="AI32">
        <v>3.8</v>
      </c>
      <c r="AJ32">
        <v>3.89</v>
      </c>
      <c r="AK32">
        <v>3.97</v>
      </c>
      <c r="AL32">
        <v>4.05</v>
      </c>
      <c r="AM32">
        <v>4.1900000000000004</v>
      </c>
      <c r="AN32">
        <v>4.28</v>
      </c>
      <c r="AO32">
        <v>4.3600000000000003</v>
      </c>
      <c r="AP32">
        <v>4.42</v>
      </c>
      <c r="AQ32">
        <v>4.5</v>
      </c>
      <c r="AR32">
        <v>4.6500000000000004</v>
      </c>
      <c r="AS32">
        <v>4.74</v>
      </c>
      <c r="AT32">
        <v>4.8099999999999996</v>
      </c>
    </row>
    <row r="33" spans="1:46">
      <c r="A33" s="6" t="s">
        <v>23</v>
      </c>
      <c r="B33" s="7">
        <v>2.6</v>
      </c>
      <c r="C33" s="8">
        <v>2.8</v>
      </c>
      <c r="D33" s="7">
        <v>3.3</v>
      </c>
      <c r="E33" s="8">
        <v>3.5</v>
      </c>
      <c r="F33" s="7">
        <v>3.6</v>
      </c>
      <c r="G33" s="8">
        <v>3.7</v>
      </c>
      <c r="H33" s="7">
        <v>3.9</v>
      </c>
      <c r="I33" s="8">
        <v>4</v>
      </c>
      <c r="J33" s="7">
        <v>4.2</v>
      </c>
      <c r="K33" s="8">
        <v>4.2</v>
      </c>
      <c r="L33" s="7">
        <v>4.3</v>
      </c>
      <c r="M33" s="8">
        <v>4.4000000000000004</v>
      </c>
      <c r="N33" s="7">
        <v>4.5</v>
      </c>
      <c r="O33" s="8">
        <v>4.5999999999999996</v>
      </c>
      <c r="P33" s="7">
        <v>4.7</v>
      </c>
      <c r="Q33" s="8">
        <v>4.7</v>
      </c>
      <c r="R33" s="7">
        <v>4.8</v>
      </c>
      <c r="S33" s="8">
        <v>4.9000000000000004</v>
      </c>
      <c r="T33" s="7">
        <v>5</v>
      </c>
      <c r="U33" s="14">
        <v>5</v>
      </c>
      <c r="V33" t="s">
        <v>20</v>
      </c>
      <c r="Z33">
        <v>4.5</v>
      </c>
      <c r="AA33">
        <v>2.65</v>
      </c>
      <c r="AB33">
        <v>2.75</v>
      </c>
      <c r="AC33">
        <v>3.07</v>
      </c>
      <c r="AD33">
        <v>3.2</v>
      </c>
      <c r="AE33">
        <v>3.33</v>
      </c>
      <c r="AF33">
        <v>3.46</v>
      </c>
      <c r="AG33">
        <v>3.6</v>
      </c>
      <c r="AH33">
        <v>3.69</v>
      </c>
      <c r="AI33">
        <v>3.81</v>
      </c>
      <c r="AJ33">
        <v>3.9</v>
      </c>
      <c r="AK33">
        <v>3.98</v>
      </c>
      <c r="AL33">
        <v>4.0599999999999996</v>
      </c>
      <c r="AM33">
        <v>4.2</v>
      </c>
      <c r="AN33">
        <v>4.29</v>
      </c>
      <c r="AO33">
        <v>4.37</v>
      </c>
      <c r="AP33">
        <v>4.43</v>
      </c>
      <c r="AQ33">
        <v>4.51</v>
      </c>
      <c r="AR33">
        <v>4.66</v>
      </c>
      <c r="AS33">
        <v>4.75</v>
      </c>
      <c r="AT33">
        <v>4.82</v>
      </c>
    </row>
    <row r="34" spans="1:46" ht="17" thickBot="1">
      <c r="A34" s="10" t="s">
        <v>24</v>
      </c>
      <c r="B34" s="11">
        <v>2.6</v>
      </c>
      <c r="C34" s="12">
        <v>2.7</v>
      </c>
      <c r="D34" s="11">
        <v>3.3</v>
      </c>
      <c r="E34" s="12">
        <v>3.5</v>
      </c>
      <c r="F34" s="11">
        <v>3.6</v>
      </c>
      <c r="G34" s="12">
        <v>3.7</v>
      </c>
      <c r="H34" s="11">
        <v>3.9</v>
      </c>
      <c r="I34" s="12">
        <v>4</v>
      </c>
      <c r="J34" s="11">
        <v>4.2</v>
      </c>
      <c r="K34" s="12">
        <v>4.3</v>
      </c>
      <c r="L34" s="11">
        <v>4.3</v>
      </c>
      <c r="M34" s="12">
        <v>4.4000000000000004</v>
      </c>
      <c r="N34" s="11">
        <v>4.5</v>
      </c>
      <c r="O34" s="12">
        <v>4.5999999999999996</v>
      </c>
      <c r="P34" s="11">
        <v>4.7</v>
      </c>
      <c r="Q34" s="12">
        <v>4.7</v>
      </c>
      <c r="R34" s="11">
        <v>4.8</v>
      </c>
      <c r="S34" s="12">
        <v>4.9000000000000004</v>
      </c>
      <c r="T34" s="11">
        <v>5</v>
      </c>
      <c r="U34" s="15">
        <v>5</v>
      </c>
      <c r="V34" t="s">
        <v>20</v>
      </c>
      <c r="Z34">
        <v>4.58</v>
      </c>
      <c r="AA34">
        <v>2.65</v>
      </c>
      <c r="AB34">
        <v>2.75</v>
      </c>
      <c r="AC34">
        <v>3.08</v>
      </c>
      <c r="AD34">
        <v>3.21</v>
      </c>
      <c r="AE34">
        <v>3.33</v>
      </c>
      <c r="AF34">
        <v>3.47</v>
      </c>
      <c r="AG34">
        <v>3.61</v>
      </c>
      <c r="AH34">
        <v>3.7</v>
      </c>
      <c r="AI34">
        <v>3.82</v>
      </c>
      <c r="AJ34">
        <v>3.91</v>
      </c>
      <c r="AK34">
        <v>3.99</v>
      </c>
      <c r="AL34">
        <v>4.07</v>
      </c>
      <c r="AM34">
        <v>4.21</v>
      </c>
      <c r="AN34">
        <v>4.3</v>
      </c>
      <c r="AO34">
        <v>4.38</v>
      </c>
      <c r="AP34">
        <v>4.4400000000000004</v>
      </c>
      <c r="AQ34">
        <v>4.5199999999999996</v>
      </c>
      <c r="AR34">
        <v>4.66</v>
      </c>
      <c r="AS34">
        <v>4.76</v>
      </c>
      <c r="AT34">
        <v>4.83</v>
      </c>
    </row>
    <row r="35" spans="1:46">
      <c r="A35" s="6" t="s">
        <v>32</v>
      </c>
      <c r="B35" s="7">
        <v>2.5</v>
      </c>
      <c r="C35" s="8">
        <v>2.7</v>
      </c>
      <c r="D35" s="7">
        <v>3.3</v>
      </c>
      <c r="E35" s="8">
        <v>3.5</v>
      </c>
      <c r="F35" s="7">
        <v>3.6</v>
      </c>
      <c r="G35" s="8">
        <v>3.8</v>
      </c>
      <c r="H35" s="7">
        <v>3.9</v>
      </c>
      <c r="I35" s="8">
        <v>4.0999999999999996</v>
      </c>
      <c r="J35" s="7">
        <v>4.2</v>
      </c>
      <c r="K35" s="8">
        <v>4.3</v>
      </c>
      <c r="L35" s="7">
        <v>4.3</v>
      </c>
      <c r="M35" s="8">
        <v>4.4000000000000004</v>
      </c>
      <c r="N35" s="7">
        <v>4.5</v>
      </c>
      <c r="O35" s="8">
        <v>4.5999999999999996</v>
      </c>
      <c r="P35" s="7">
        <v>4.7</v>
      </c>
      <c r="Q35" s="8">
        <v>4.8</v>
      </c>
      <c r="R35" s="7">
        <v>4.8</v>
      </c>
      <c r="S35" s="8">
        <v>4.9000000000000004</v>
      </c>
      <c r="T35" s="7">
        <v>5</v>
      </c>
      <c r="U35" s="14">
        <v>5</v>
      </c>
      <c r="V35" t="s">
        <v>20</v>
      </c>
      <c r="Z35">
        <v>4.67</v>
      </c>
      <c r="AA35">
        <v>2.65</v>
      </c>
      <c r="AB35">
        <v>2.75</v>
      </c>
      <c r="AC35">
        <v>3.09</v>
      </c>
      <c r="AD35">
        <v>3.21</v>
      </c>
      <c r="AE35">
        <v>3.34</v>
      </c>
      <c r="AF35">
        <v>3.48</v>
      </c>
      <c r="AG35">
        <v>3.62</v>
      </c>
      <c r="AH35">
        <v>3.71</v>
      </c>
      <c r="AI35">
        <v>3.83</v>
      </c>
      <c r="AJ35">
        <v>3.93</v>
      </c>
      <c r="AK35">
        <v>4</v>
      </c>
      <c r="AL35">
        <v>4.08</v>
      </c>
      <c r="AM35">
        <v>4.22</v>
      </c>
      <c r="AN35">
        <v>4.3099999999999996</v>
      </c>
      <c r="AO35">
        <v>4.3899999999999997</v>
      </c>
      <c r="AP35">
        <v>4.45</v>
      </c>
      <c r="AQ35">
        <v>4.53</v>
      </c>
      <c r="AR35">
        <v>4.67</v>
      </c>
      <c r="AS35">
        <v>4.7699999999999996</v>
      </c>
      <c r="AT35">
        <v>4.83</v>
      </c>
    </row>
    <row r="36" spans="1:46">
      <c r="A36" s="6" t="s">
        <v>22</v>
      </c>
      <c r="B36" s="7">
        <v>2.5</v>
      </c>
      <c r="C36" s="8">
        <v>2.7</v>
      </c>
      <c r="D36" s="7">
        <v>3.3</v>
      </c>
      <c r="E36" s="8">
        <v>3.5</v>
      </c>
      <c r="F36" s="7">
        <v>3.7</v>
      </c>
      <c r="G36" s="8">
        <v>3.8</v>
      </c>
      <c r="H36" s="7">
        <v>3.9</v>
      </c>
      <c r="I36" s="8">
        <v>4.0999999999999996</v>
      </c>
      <c r="J36" s="7">
        <v>4.2</v>
      </c>
      <c r="K36" s="8">
        <v>4.3</v>
      </c>
      <c r="L36" s="7">
        <v>4.3</v>
      </c>
      <c r="M36" s="8">
        <v>4.4000000000000004</v>
      </c>
      <c r="N36" s="7">
        <v>4.5</v>
      </c>
      <c r="O36" s="8">
        <v>4.5999999999999996</v>
      </c>
      <c r="P36" s="7">
        <v>4.7</v>
      </c>
      <c r="Q36" s="8">
        <v>4.8</v>
      </c>
      <c r="R36" s="7">
        <v>4.8</v>
      </c>
      <c r="S36" s="8">
        <v>4.9000000000000004</v>
      </c>
      <c r="T36" s="7">
        <v>5</v>
      </c>
      <c r="U36" s="14">
        <v>5</v>
      </c>
      <c r="V36" t="s">
        <v>20</v>
      </c>
      <c r="Z36">
        <v>4.75</v>
      </c>
      <c r="AA36">
        <v>2.66</v>
      </c>
      <c r="AB36">
        <v>2.75</v>
      </c>
      <c r="AC36">
        <v>3.09</v>
      </c>
      <c r="AD36">
        <v>3.22</v>
      </c>
      <c r="AE36">
        <v>3.35</v>
      </c>
      <c r="AF36">
        <v>3.48</v>
      </c>
      <c r="AG36">
        <v>3.63</v>
      </c>
      <c r="AH36">
        <v>3.72</v>
      </c>
      <c r="AI36">
        <v>3.84</v>
      </c>
      <c r="AJ36">
        <v>3.94</v>
      </c>
      <c r="AK36">
        <v>4.01</v>
      </c>
      <c r="AL36">
        <v>4.09</v>
      </c>
      <c r="AM36">
        <v>4.2300000000000004</v>
      </c>
      <c r="AN36">
        <v>4.32</v>
      </c>
      <c r="AO36">
        <v>4.4000000000000004</v>
      </c>
      <c r="AP36">
        <v>4.46</v>
      </c>
      <c r="AQ36">
        <v>4.54</v>
      </c>
      <c r="AR36">
        <v>4.68</v>
      </c>
      <c r="AS36">
        <v>4.78</v>
      </c>
      <c r="AT36">
        <v>4.84</v>
      </c>
    </row>
    <row r="37" spans="1:46">
      <c r="A37" s="6" t="s">
        <v>23</v>
      </c>
      <c r="B37" s="7">
        <v>2.5</v>
      </c>
      <c r="C37" s="8">
        <v>2.7</v>
      </c>
      <c r="D37" s="7">
        <v>3.2</v>
      </c>
      <c r="E37" s="8">
        <v>3.5</v>
      </c>
      <c r="F37" s="7">
        <v>3.7</v>
      </c>
      <c r="G37" s="8">
        <v>3.8</v>
      </c>
      <c r="H37" s="7">
        <v>3.9</v>
      </c>
      <c r="I37" s="8">
        <v>4.0999999999999996</v>
      </c>
      <c r="J37" s="7">
        <v>4.2</v>
      </c>
      <c r="K37" s="8">
        <v>4.3</v>
      </c>
      <c r="L37" s="7">
        <v>4.3</v>
      </c>
      <c r="M37" s="8">
        <v>4.4000000000000004</v>
      </c>
      <c r="N37" s="7">
        <v>4.5</v>
      </c>
      <c r="O37" s="8">
        <v>4.5999999999999996</v>
      </c>
      <c r="P37" s="7">
        <v>4.7</v>
      </c>
      <c r="Q37" s="8">
        <v>4.7</v>
      </c>
      <c r="R37" s="7">
        <v>4.8</v>
      </c>
      <c r="S37" s="8">
        <v>4.9000000000000004</v>
      </c>
      <c r="T37" s="7">
        <v>4.9000000000000004</v>
      </c>
      <c r="U37" s="14">
        <v>5</v>
      </c>
      <c r="V37" t="s">
        <v>20</v>
      </c>
      <c r="Z37">
        <v>4.83</v>
      </c>
      <c r="AA37">
        <v>2.66</v>
      </c>
      <c r="AB37">
        <v>2.76</v>
      </c>
      <c r="AC37">
        <v>3.1</v>
      </c>
      <c r="AD37">
        <v>3.23</v>
      </c>
      <c r="AE37">
        <v>3.36</v>
      </c>
      <c r="AF37">
        <v>3.49</v>
      </c>
      <c r="AG37">
        <v>3.64</v>
      </c>
      <c r="AH37">
        <v>3.73</v>
      </c>
      <c r="AI37">
        <v>3.85</v>
      </c>
      <c r="AJ37">
        <v>3.95</v>
      </c>
      <c r="AK37">
        <v>4.0199999999999996</v>
      </c>
      <c r="AL37">
        <v>4.0999999999999996</v>
      </c>
      <c r="AM37">
        <v>4.24</v>
      </c>
      <c r="AN37">
        <v>4.33</v>
      </c>
      <c r="AO37">
        <v>4.41</v>
      </c>
      <c r="AP37">
        <v>4.47</v>
      </c>
      <c r="AQ37">
        <v>4.55</v>
      </c>
      <c r="AR37">
        <v>4.6900000000000004</v>
      </c>
      <c r="AS37">
        <v>4.79</v>
      </c>
      <c r="AT37">
        <v>4.8499999999999996</v>
      </c>
    </row>
    <row r="38" spans="1:46" ht="17" thickBot="1">
      <c r="A38" s="10" t="s">
        <v>24</v>
      </c>
      <c r="B38" s="11">
        <v>2.4</v>
      </c>
      <c r="C38" s="12">
        <v>2.7</v>
      </c>
      <c r="D38" s="11">
        <v>3.2</v>
      </c>
      <c r="E38" s="12">
        <v>3.5</v>
      </c>
      <c r="F38" s="11">
        <v>3.7</v>
      </c>
      <c r="G38" s="12">
        <v>3.8</v>
      </c>
      <c r="H38" s="11">
        <v>3.9</v>
      </c>
      <c r="I38" s="12">
        <v>4.0999999999999996</v>
      </c>
      <c r="J38" s="11">
        <v>4.2</v>
      </c>
      <c r="K38" s="12">
        <v>4.3</v>
      </c>
      <c r="L38" s="11">
        <v>4.3</v>
      </c>
      <c r="M38" s="12">
        <v>4.4000000000000004</v>
      </c>
      <c r="N38" s="11">
        <v>4.5</v>
      </c>
      <c r="O38" s="12">
        <v>4.5999999999999996</v>
      </c>
      <c r="P38" s="11">
        <v>4.7</v>
      </c>
      <c r="Q38" s="12">
        <v>4.7</v>
      </c>
      <c r="R38" s="11">
        <v>4.8</v>
      </c>
      <c r="S38" s="12">
        <v>4.8</v>
      </c>
      <c r="T38" s="11">
        <v>4.9000000000000004</v>
      </c>
      <c r="U38" s="15">
        <v>5</v>
      </c>
      <c r="V38" t="s">
        <v>20</v>
      </c>
      <c r="Z38">
        <v>4.92</v>
      </c>
      <c r="AA38">
        <v>2.66</v>
      </c>
      <c r="AB38">
        <v>2.76</v>
      </c>
      <c r="AC38">
        <v>3.11</v>
      </c>
      <c r="AD38">
        <v>3.24</v>
      </c>
      <c r="AE38">
        <v>3.37</v>
      </c>
      <c r="AF38">
        <v>3.5</v>
      </c>
      <c r="AG38">
        <v>3.65</v>
      </c>
      <c r="AH38">
        <v>3.74</v>
      </c>
      <c r="AI38">
        <v>3.87</v>
      </c>
      <c r="AJ38">
        <v>3.96</v>
      </c>
      <c r="AK38">
        <v>4.03</v>
      </c>
      <c r="AL38">
        <v>4.1100000000000003</v>
      </c>
      <c r="AM38">
        <v>4.25</v>
      </c>
      <c r="AN38">
        <v>4.3499999999999996</v>
      </c>
      <c r="AO38">
        <v>4.42</v>
      </c>
      <c r="AP38">
        <v>4.4800000000000004</v>
      </c>
      <c r="AQ38">
        <v>4.5599999999999996</v>
      </c>
      <c r="AR38">
        <v>4.7</v>
      </c>
      <c r="AS38">
        <v>4.8</v>
      </c>
      <c r="AT38">
        <v>4.8600000000000003</v>
      </c>
    </row>
    <row r="39" spans="1:46">
      <c r="A39" s="6" t="s">
        <v>33</v>
      </c>
      <c r="B39" s="7">
        <v>2.4</v>
      </c>
      <c r="C39" s="8">
        <v>2.7</v>
      </c>
      <c r="D39" s="7">
        <v>3.2</v>
      </c>
      <c r="E39" s="8">
        <v>3.5</v>
      </c>
      <c r="F39" s="7">
        <v>3.7</v>
      </c>
      <c r="G39" s="8">
        <v>3.8</v>
      </c>
      <c r="H39" s="7">
        <v>3.9</v>
      </c>
      <c r="I39" s="8">
        <v>4.0999999999999996</v>
      </c>
      <c r="J39" s="7">
        <v>4.2</v>
      </c>
      <c r="K39" s="8">
        <v>4.2</v>
      </c>
      <c r="L39" s="7">
        <v>4.3</v>
      </c>
      <c r="M39" s="8">
        <v>4.4000000000000004</v>
      </c>
      <c r="N39" s="7">
        <v>4.5</v>
      </c>
      <c r="O39" s="8">
        <v>4.5999999999999996</v>
      </c>
      <c r="P39" s="7">
        <v>4.5999999999999996</v>
      </c>
      <c r="Q39" s="8">
        <v>4.7</v>
      </c>
      <c r="R39" s="7">
        <v>4.8</v>
      </c>
      <c r="S39" s="8">
        <v>4.8</v>
      </c>
      <c r="T39" s="7">
        <v>4.9000000000000004</v>
      </c>
      <c r="U39" s="14">
        <v>4.9000000000000004</v>
      </c>
      <c r="V39" t="s">
        <v>20</v>
      </c>
      <c r="Z39">
        <v>5</v>
      </c>
      <c r="AA39">
        <v>2.67</v>
      </c>
      <c r="AB39">
        <v>2.76</v>
      </c>
      <c r="AC39">
        <v>3.11</v>
      </c>
      <c r="AD39">
        <v>3.25</v>
      </c>
      <c r="AE39">
        <v>3.37</v>
      </c>
      <c r="AF39">
        <v>3.51</v>
      </c>
      <c r="AG39">
        <v>3.66</v>
      </c>
      <c r="AH39">
        <v>3.75</v>
      </c>
      <c r="AI39">
        <v>3.88</v>
      </c>
      <c r="AJ39">
        <v>3.97</v>
      </c>
      <c r="AK39">
        <v>4.04</v>
      </c>
      <c r="AL39">
        <v>4.12</v>
      </c>
      <c r="AM39">
        <v>4.26</v>
      </c>
      <c r="AN39">
        <v>4.3600000000000003</v>
      </c>
      <c r="AO39">
        <v>4.43</v>
      </c>
      <c r="AP39">
        <v>4.49</v>
      </c>
      <c r="AQ39">
        <v>4.57</v>
      </c>
      <c r="AR39">
        <v>4.71</v>
      </c>
      <c r="AS39">
        <v>4.8099999999999996</v>
      </c>
      <c r="AT39">
        <v>4.87</v>
      </c>
    </row>
    <row r="40" spans="1:46">
      <c r="A40" s="6" t="s">
        <v>22</v>
      </c>
      <c r="B40" s="7">
        <v>2.4</v>
      </c>
      <c r="C40" s="8">
        <v>2.7</v>
      </c>
      <c r="D40" s="7">
        <v>3.2</v>
      </c>
      <c r="E40" s="8">
        <v>3.5</v>
      </c>
      <c r="F40" s="7">
        <v>3.7</v>
      </c>
      <c r="G40" s="8">
        <v>3.8</v>
      </c>
      <c r="H40" s="7">
        <v>3.9</v>
      </c>
      <c r="I40" s="8">
        <v>4.0999999999999996</v>
      </c>
      <c r="J40" s="7">
        <v>4.2</v>
      </c>
      <c r="K40" s="8">
        <v>4.2</v>
      </c>
      <c r="L40" s="7">
        <v>4.3</v>
      </c>
      <c r="M40" s="8">
        <v>4.4000000000000004</v>
      </c>
      <c r="N40" s="7">
        <v>4.5</v>
      </c>
      <c r="O40" s="8">
        <v>4.5999999999999996</v>
      </c>
      <c r="P40" s="7">
        <v>4.5999999999999996</v>
      </c>
      <c r="Q40" s="8">
        <v>4.7</v>
      </c>
      <c r="R40" s="7">
        <v>4.8</v>
      </c>
      <c r="S40" s="8">
        <v>4.8</v>
      </c>
      <c r="T40" s="7">
        <v>4.9000000000000004</v>
      </c>
      <c r="U40" s="14">
        <v>4.9000000000000004</v>
      </c>
      <c r="V40" t="s">
        <v>20</v>
      </c>
      <c r="Z40">
        <v>5.08</v>
      </c>
      <c r="AA40">
        <v>2.67</v>
      </c>
      <c r="AB40">
        <v>2.76</v>
      </c>
      <c r="AC40">
        <v>3.12</v>
      </c>
      <c r="AD40">
        <v>3.25</v>
      </c>
      <c r="AE40">
        <v>3.38</v>
      </c>
      <c r="AF40">
        <v>3.52</v>
      </c>
      <c r="AG40">
        <v>3.67</v>
      </c>
      <c r="AH40">
        <v>3.76</v>
      </c>
      <c r="AI40">
        <v>3.89</v>
      </c>
      <c r="AJ40">
        <v>3.98</v>
      </c>
      <c r="AK40">
        <v>4.05</v>
      </c>
      <c r="AL40">
        <v>4.13</v>
      </c>
      <c r="AM40">
        <v>4.2699999999999996</v>
      </c>
      <c r="AN40">
        <v>4.37</v>
      </c>
      <c r="AO40">
        <v>4.4400000000000004</v>
      </c>
      <c r="AP40">
        <v>4.5</v>
      </c>
      <c r="AQ40">
        <v>4.58</v>
      </c>
      <c r="AR40">
        <v>4.72</v>
      </c>
      <c r="AS40">
        <v>4.8099999999999996</v>
      </c>
      <c r="AT40">
        <v>4.88</v>
      </c>
    </row>
    <row r="41" spans="1:46">
      <c r="A41" s="6" t="s">
        <v>23</v>
      </c>
      <c r="B41" s="7">
        <v>2.2999999999999998</v>
      </c>
      <c r="C41" s="8">
        <v>2.7</v>
      </c>
      <c r="D41" s="7">
        <v>3.2</v>
      </c>
      <c r="E41" s="8">
        <v>3.5</v>
      </c>
      <c r="F41" s="7">
        <v>3.7</v>
      </c>
      <c r="G41" s="8">
        <v>3.8</v>
      </c>
      <c r="H41" s="7">
        <v>3.9</v>
      </c>
      <c r="I41" s="8">
        <v>4</v>
      </c>
      <c r="J41" s="7">
        <v>4.2</v>
      </c>
      <c r="K41" s="8">
        <v>4.2</v>
      </c>
      <c r="L41" s="7">
        <v>4.3</v>
      </c>
      <c r="M41" s="8">
        <v>4.4000000000000004</v>
      </c>
      <c r="N41" s="7">
        <v>4.5</v>
      </c>
      <c r="O41" s="8">
        <v>4.5999999999999996</v>
      </c>
      <c r="P41" s="7">
        <v>4.5999999999999996</v>
      </c>
      <c r="Q41" s="8">
        <v>4.7</v>
      </c>
      <c r="R41" s="7">
        <v>4.7</v>
      </c>
      <c r="S41" s="8">
        <v>4.8</v>
      </c>
      <c r="T41" s="7">
        <v>4.9000000000000004</v>
      </c>
      <c r="U41" s="14">
        <v>4.9000000000000004</v>
      </c>
      <c r="V41" t="s">
        <v>20</v>
      </c>
      <c r="Z41">
        <v>5.17</v>
      </c>
      <c r="AA41">
        <v>2.67</v>
      </c>
      <c r="AB41">
        <v>2.76</v>
      </c>
      <c r="AC41">
        <v>3.12</v>
      </c>
      <c r="AD41">
        <v>3.26</v>
      </c>
      <c r="AE41">
        <v>3.39</v>
      </c>
      <c r="AF41">
        <v>3.52</v>
      </c>
      <c r="AG41">
        <v>3.67</v>
      </c>
      <c r="AH41">
        <v>3.77</v>
      </c>
      <c r="AI41">
        <v>3.9</v>
      </c>
      <c r="AJ41">
        <v>3.99</v>
      </c>
      <c r="AK41">
        <v>4.0599999999999996</v>
      </c>
      <c r="AL41">
        <v>4.1399999999999997</v>
      </c>
      <c r="AM41">
        <v>4.28</v>
      </c>
      <c r="AN41">
        <v>4.38</v>
      </c>
      <c r="AO41">
        <v>4.45</v>
      </c>
      <c r="AP41">
        <v>4.51</v>
      </c>
      <c r="AQ41">
        <v>4.58</v>
      </c>
      <c r="AR41">
        <v>4.7300000000000004</v>
      </c>
      <c r="AS41">
        <v>4.82</v>
      </c>
      <c r="AT41">
        <v>4.88</v>
      </c>
    </row>
    <row r="42" spans="1:46" ht="17" thickBot="1">
      <c r="A42" s="10" t="s">
        <v>24</v>
      </c>
      <c r="B42" s="11">
        <v>2.2999999999999998</v>
      </c>
      <c r="C42" s="12">
        <v>2.6</v>
      </c>
      <c r="D42" s="11">
        <v>3.2</v>
      </c>
      <c r="E42" s="12">
        <v>3.5</v>
      </c>
      <c r="F42" s="11">
        <v>3.7</v>
      </c>
      <c r="G42" s="12">
        <v>3.8</v>
      </c>
      <c r="H42" s="11">
        <v>3.9</v>
      </c>
      <c r="I42" s="12">
        <v>4</v>
      </c>
      <c r="J42" s="11">
        <v>4.2</v>
      </c>
      <c r="K42" s="12">
        <v>4.2</v>
      </c>
      <c r="L42" s="11">
        <v>4.2</v>
      </c>
      <c r="M42" s="12">
        <v>4.4000000000000004</v>
      </c>
      <c r="N42" s="11">
        <v>4.5</v>
      </c>
      <c r="O42" s="12">
        <v>4.5999999999999996</v>
      </c>
      <c r="P42" s="11">
        <v>4.5999999999999996</v>
      </c>
      <c r="Q42" s="12">
        <v>4.7</v>
      </c>
      <c r="R42" s="11">
        <v>4.7</v>
      </c>
      <c r="S42" s="12">
        <v>4.8</v>
      </c>
      <c r="T42" s="11">
        <v>4.9000000000000004</v>
      </c>
      <c r="U42" s="15">
        <v>4.9000000000000004</v>
      </c>
      <c r="V42" t="s">
        <v>20</v>
      </c>
      <c r="Z42">
        <v>5.25</v>
      </c>
      <c r="AA42">
        <v>2.67</v>
      </c>
      <c r="AB42">
        <v>2.76</v>
      </c>
      <c r="AC42">
        <v>3.13</v>
      </c>
      <c r="AD42">
        <v>3.27</v>
      </c>
      <c r="AE42">
        <v>3.4</v>
      </c>
      <c r="AF42">
        <v>3.53</v>
      </c>
      <c r="AG42">
        <v>3.68</v>
      </c>
      <c r="AH42">
        <v>3.78</v>
      </c>
      <c r="AI42">
        <v>3.91</v>
      </c>
      <c r="AJ42">
        <v>4</v>
      </c>
      <c r="AK42">
        <v>4.07</v>
      </c>
      <c r="AL42">
        <v>4.1500000000000004</v>
      </c>
      <c r="AM42">
        <v>4.29</v>
      </c>
      <c r="AN42">
        <v>4.3899999999999997</v>
      </c>
      <c r="AO42">
        <v>4.46</v>
      </c>
      <c r="AP42">
        <v>4.5199999999999996</v>
      </c>
      <c r="AQ42">
        <v>4.59</v>
      </c>
      <c r="AR42">
        <v>4.7300000000000004</v>
      </c>
      <c r="AS42">
        <v>4.83</v>
      </c>
      <c r="AT42">
        <v>4.8899999999999997</v>
      </c>
    </row>
    <row r="43" spans="1:46" ht="17" thickBot="1">
      <c r="A43" s="10" t="s">
        <v>34</v>
      </c>
      <c r="B43" s="11">
        <v>2.2000000000000002</v>
      </c>
      <c r="C43" s="12">
        <v>2.6</v>
      </c>
      <c r="D43" s="11">
        <v>3.2</v>
      </c>
      <c r="E43" s="12">
        <v>3.5</v>
      </c>
      <c r="F43" s="11">
        <v>3.7</v>
      </c>
      <c r="G43" s="12">
        <v>3.8</v>
      </c>
      <c r="H43" s="11">
        <v>3.9</v>
      </c>
      <c r="I43" s="12">
        <v>4</v>
      </c>
      <c r="J43" s="11">
        <v>4.2</v>
      </c>
      <c r="K43" s="12">
        <v>4.2</v>
      </c>
      <c r="L43" s="11">
        <v>4.2</v>
      </c>
      <c r="M43" s="12">
        <v>4.3</v>
      </c>
      <c r="N43" s="11">
        <v>4.5</v>
      </c>
      <c r="O43" s="12">
        <v>4.5999999999999996</v>
      </c>
      <c r="P43" s="11">
        <v>4.5999999999999996</v>
      </c>
      <c r="Q43" s="12">
        <v>4.7</v>
      </c>
      <c r="R43" s="11">
        <v>4.7</v>
      </c>
      <c r="S43" s="12">
        <v>4.8</v>
      </c>
      <c r="T43" s="11">
        <v>4.8</v>
      </c>
      <c r="U43" s="15">
        <v>4.8</v>
      </c>
      <c r="V43" t="s">
        <v>20</v>
      </c>
      <c r="Z43">
        <v>5.33</v>
      </c>
      <c r="AA43">
        <v>2.67</v>
      </c>
      <c r="AB43">
        <v>2.77</v>
      </c>
      <c r="AC43">
        <v>3.13</v>
      </c>
      <c r="AD43">
        <v>3.28</v>
      </c>
      <c r="AE43">
        <v>3.4</v>
      </c>
      <c r="AF43">
        <v>3.54</v>
      </c>
      <c r="AG43">
        <v>3.69</v>
      </c>
      <c r="AH43">
        <v>3.79</v>
      </c>
      <c r="AI43">
        <v>3.92</v>
      </c>
      <c r="AJ43">
        <v>4.01</v>
      </c>
      <c r="AK43">
        <v>4.08</v>
      </c>
      <c r="AL43">
        <v>4.16</v>
      </c>
      <c r="AM43">
        <v>4.3</v>
      </c>
      <c r="AN43">
        <v>4.4000000000000004</v>
      </c>
      <c r="AO43">
        <v>4.46</v>
      </c>
      <c r="AP43">
        <v>4.53</v>
      </c>
      <c r="AQ43">
        <v>4.5999999999999996</v>
      </c>
      <c r="AR43">
        <v>4.74</v>
      </c>
      <c r="AS43">
        <v>4.84</v>
      </c>
      <c r="AT43">
        <v>4.9000000000000004</v>
      </c>
    </row>
    <row r="44" spans="1:46">
      <c r="Z44">
        <v>5.42</v>
      </c>
      <c r="AA44">
        <v>2.68</v>
      </c>
      <c r="AB44">
        <v>2.77</v>
      </c>
      <c r="AC44">
        <v>3.14</v>
      </c>
      <c r="AD44">
        <v>3.28</v>
      </c>
      <c r="AE44">
        <v>3.41</v>
      </c>
      <c r="AF44">
        <v>3.55</v>
      </c>
      <c r="AG44">
        <v>3.7</v>
      </c>
      <c r="AH44">
        <v>3.8</v>
      </c>
      <c r="AI44">
        <v>3.93</v>
      </c>
      <c r="AJ44">
        <v>4.0199999999999996</v>
      </c>
      <c r="AK44">
        <v>4.09</v>
      </c>
      <c r="AL44">
        <v>4.17</v>
      </c>
      <c r="AM44">
        <v>4.3</v>
      </c>
      <c r="AN44">
        <v>4.41</v>
      </c>
      <c r="AO44">
        <v>4.47</v>
      </c>
      <c r="AP44">
        <v>4.54</v>
      </c>
      <c r="AQ44">
        <v>4.6100000000000003</v>
      </c>
      <c r="AR44">
        <v>4.75</v>
      </c>
      <c r="AS44">
        <v>4.8499999999999996</v>
      </c>
      <c r="AT44">
        <v>4.9000000000000004</v>
      </c>
    </row>
    <row r="45" spans="1:46">
      <c r="Z45">
        <v>5.5</v>
      </c>
      <c r="AA45">
        <v>2.68</v>
      </c>
      <c r="AB45">
        <v>2.77</v>
      </c>
      <c r="AC45">
        <v>3.14</v>
      </c>
      <c r="AD45">
        <v>3.29</v>
      </c>
      <c r="AE45">
        <v>3.42</v>
      </c>
      <c r="AF45">
        <v>3.55</v>
      </c>
      <c r="AG45">
        <v>3.71</v>
      </c>
      <c r="AH45">
        <v>3.81</v>
      </c>
      <c r="AI45">
        <v>3.94</v>
      </c>
      <c r="AJ45">
        <v>4.03</v>
      </c>
      <c r="AK45">
        <v>4.0999999999999996</v>
      </c>
      <c r="AL45">
        <v>4.18</v>
      </c>
      <c r="AM45">
        <v>4.3099999999999996</v>
      </c>
      <c r="AN45">
        <v>4.41</v>
      </c>
      <c r="AO45">
        <v>4.4800000000000004</v>
      </c>
      <c r="AP45">
        <v>4.55</v>
      </c>
      <c r="AQ45">
        <v>4.62</v>
      </c>
      <c r="AR45">
        <v>4.76</v>
      </c>
      <c r="AS45">
        <v>4.8499999999999996</v>
      </c>
      <c r="AT45">
        <v>4.91</v>
      </c>
    </row>
    <row r="46" spans="1:46">
      <c r="Z46">
        <v>5.58</v>
      </c>
      <c r="AA46">
        <v>2.68</v>
      </c>
      <c r="AB46">
        <v>2.77</v>
      </c>
      <c r="AC46">
        <v>3.15</v>
      </c>
      <c r="AD46">
        <v>3.3</v>
      </c>
      <c r="AE46">
        <v>3.42</v>
      </c>
      <c r="AF46">
        <v>3.56</v>
      </c>
      <c r="AG46">
        <v>3.72</v>
      </c>
      <c r="AH46">
        <v>3.82</v>
      </c>
      <c r="AI46">
        <v>3.95</v>
      </c>
      <c r="AJ46">
        <v>4.04</v>
      </c>
      <c r="AK46">
        <v>4.1100000000000003</v>
      </c>
      <c r="AL46">
        <v>4.1900000000000004</v>
      </c>
      <c r="AM46">
        <v>4.32</v>
      </c>
      <c r="AN46">
        <v>4.42</v>
      </c>
      <c r="AO46">
        <v>4.49</v>
      </c>
      <c r="AP46">
        <v>4.5599999999999996</v>
      </c>
      <c r="AQ46">
        <v>4.62</v>
      </c>
      <c r="AR46">
        <v>4.76</v>
      </c>
      <c r="AS46">
        <v>4.8600000000000003</v>
      </c>
      <c r="AT46">
        <v>4.92</v>
      </c>
    </row>
    <row r="47" spans="1:46">
      <c r="Z47">
        <v>5.67</v>
      </c>
      <c r="AA47">
        <v>2.68</v>
      </c>
      <c r="AB47">
        <v>2.77</v>
      </c>
      <c r="AC47">
        <v>3.15</v>
      </c>
      <c r="AD47">
        <v>3.31</v>
      </c>
      <c r="AE47">
        <v>3.43</v>
      </c>
      <c r="AF47">
        <v>3.57</v>
      </c>
      <c r="AG47">
        <v>3.73</v>
      </c>
      <c r="AH47">
        <v>3.83</v>
      </c>
      <c r="AI47">
        <v>3.96</v>
      </c>
      <c r="AJ47">
        <v>4.05</v>
      </c>
      <c r="AK47">
        <v>4.12</v>
      </c>
      <c r="AL47">
        <v>4.2</v>
      </c>
      <c r="AM47">
        <v>4.33</v>
      </c>
      <c r="AN47">
        <v>4.43</v>
      </c>
      <c r="AO47">
        <v>4.5</v>
      </c>
      <c r="AP47">
        <v>4.5599999999999996</v>
      </c>
      <c r="AQ47">
        <v>4.63</v>
      </c>
      <c r="AR47">
        <v>4.7699999999999996</v>
      </c>
      <c r="AS47">
        <v>4.87</v>
      </c>
      <c r="AT47">
        <v>4.92</v>
      </c>
    </row>
    <row r="48" spans="1:46">
      <c r="Z48">
        <v>5.75</v>
      </c>
      <c r="AA48">
        <v>2.68</v>
      </c>
      <c r="AB48">
        <v>2.77</v>
      </c>
      <c r="AC48">
        <v>3.16</v>
      </c>
      <c r="AD48">
        <v>3.31</v>
      </c>
      <c r="AE48">
        <v>3.44</v>
      </c>
      <c r="AF48">
        <v>3.57</v>
      </c>
      <c r="AG48">
        <v>3.73</v>
      </c>
      <c r="AH48">
        <v>3.84</v>
      </c>
      <c r="AI48">
        <v>3.97</v>
      </c>
      <c r="AJ48">
        <v>4.05</v>
      </c>
      <c r="AK48">
        <v>4.12</v>
      </c>
      <c r="AL48">
        <v>4.21</v>
      </c>
      <c r="AM48">
        <v>4.34</v>
      </c>
      <c r="AN48">
        <v>4.4400000000000004</v>
      </c>
      <c r="AO48">
        <v>4.5</v>
      </c>
      <c r="AP48">
        <v>4.57</v>
      </c>
      <c r="AQ48">
        <v>4.6399999999999997</v>
      </c>
      <c r="AR48">
        <v>4.78</v>
      </c>
      <c r="AS48">
        <v>4.87</v>
      </c>
      <c r="AT48">
        <v>4.93</v>
      </c>
    </row>
    <row r="49" spans="26:46">
      <c r="Z49">
        <v>5.83</v>
      </c>
      <c r="AA49">
        <v>2.68</v>
      </c>
      <c r="AB49">
        <v>2.77</v>
      </c>
      <c r="AC49">
        <v>3.16</v>
      </c>
      <c r="AD49">
        <v>3.32</v>
      </c>
      <c r="AE49">
        <v>3.44</v>
      </c>
      <c r="AF49">
        <v>3.58</v>
      </c>
      <c r="AG49">
        <v>3.74</v>
      </c>
      <c r="AH49">
        <v>3.84</v>
      </c>
      <c r="AI49">
        <v>3.97</v>
      </c>
      <c r="AJ49">
        <v>4.0599999999999996</v>
      </c>
      <c r="AK49">
        <v>4.13</v>
      </c>
      <c r="AL49">
        <v>4.21</v>
      </c>
      <c r="AM49">
        <v>4.3499999999999996</v>
      </c>
      <c r="AN49">
        <v>4.45</v>
      </c>
      <c r="AO49">
        <v>4.51</v>
      </c>
      <c r="AP49">
        <v>4.58</v>
      </c>
      <c r="AQ49">
        <v>4.6500000000000004</v>
      </c>
      <c r="AR49">
        <v>4.78</v>
      </c>
      <c r="AS49">
        <v>4.88</v>
      </c>
      <c r="AT49">
        <v>4.9400000000000004</v>
      </c>
    </row>
    <row r="50" spans="26:46">
      <c r="Z50">
        <v>5.92</v>
      </c>
      <c r="AA50">
        <v>2.68</v>
      </c>
      <c r="AB50">
        <v>2.77</v>
      </c>
      <c r="AC50">
        <v>3.17</v>
      </c>
      <c r="AD50">
        <v>3.33</v>
      </c>
      <c r="AE50">
        <v>3.45</v>
      </c>
      <c r="AF50">
        <v>3.59</v>
      </c>
      <c r="AG50">
        <v>3.75</v>
      </c>
      <c r="AH50">
        <v>3.85</v>
      </c>
      <c r="AI50">
        <v>3.98</v>
      </c>
      <c r="AJ50">
        <v>4.07</v>
      </c>
      <c r="AK50">
        <v>4.1399999999999997</v>
      </c>
      <c r="AL50">
        <v>4.22</v>
      </c>
      <c r="AM50">
        <v>4.3600000000000003</v>
      </c>
      <c r="AN50">
        <v>4.46</v>
      </c>
      <c r="AO50">
        <v>4.5199999999999996</v>
      </c>
      <c r="AP50">
        <v>4.59</v>
      </c>
      <c r="AQ50">
        <v>4.6500000000000004</v>
      </c>
      <c r="AR50">
        <v>4.79</v>
      </c>
      <c r="AS50">
        <v>4.8899999999999997</v>
      </c>
      <c r="AT50">
        <v>4.9400000000000004</v>
      </c>
    </row>
    <row r="51" spans="26:46">
      <c r="Z51">
        <v>6</v>
      </c>
      <c r="AA51">
        <v>2.68</v>
      </c>
      <c r="AB51">
        <v>2.78</v>
      </c>
      <c r="AC51">
        <v>3.17</v>
      </c>
      <c r="AD51">
        <v>3.33</v>
      </c>
      <c r="AE51">
        <v>3.46</v>
      </c>
      <c r="AF51">
        <v>3.59</v>
      </c>
      <c r="AG51">
        <v>3.76</v>
      </c>
      <c r="AH51">
        <v>3.86</v>
      </c>
      <c r="AI51">
        <v>3.99</v>
      </c>
      <c r="AJ51">
        <v>4.08</v>
      </c>
      <c r="AK51">
        <v>4.1500000000000004</v>
      </c>
      <c r="AL51">
        <v>4.2300000000000004</v>
      </c>
      <c r="AM51">
        <v>4.3600000000000003</v>
      </c>
      <c r="AN51">
        <v>4.47</v>
      </c>
      <c r="AO51">
        <v>4.53</v>
      </c>
      <c r="AP51">
        <v>4.59</v>
      </c>
      <c r="AQ51">
        <v>4.66</v>
      </c>
      <c r="AR51">
        <v>4.79</v>
      </c>
      <c r="AS51">
        <v>4.8899999999999997</v>
      </c>
      <c r="AT51">
        <v>4.95</v>
      </c>
    </row>
    <row r="52" spans="26:46">
      <c r="Z52">
        <v>6.08</v>
      </c>
      <c r="AA52">
        <v>2.68</v>
      </c>
      <c r="AB52">
        <v>2.78</v>
      </c>
      <c r="AC52">
        <v>3.18</v>
      </c>
      <c r="AD52">
        <v>3.34</v>
      </c>
      <c r="AE52">
        <v>3.46</v>
      </c>
      <c r="AF52">
        <v>3.6</v>
      </c>
      <c r="AG52">
        <v>3.76</v>
      </c>
      <c r="AH52">
        <v>3.87</v>
      </c>
      <c r="AI52">
        <v>4</v>
      </c>
      <c r="AJ52">
        <v>4.09</v>
      </c>
      <c r="AK52">
        <v>4.16</v>
      </c>
      <c r="AL52">
        <v>4.24</v>
      </c>
      <c r="AM52">
        <v>4.37</v>
      </c>
      <c r="AN52">
        <v>4.47</v>
      </c>
      <c r="AO52">
        <v>4.53</v>
      </c>
      <c r="AP52">
        <v>4.5999999999999996</v>
      </c>
      <c r="AQ52">
        <v>4.67</v>
      </c>
      <c r="AR52">
        <v>4.8</v>
      </c>
      <c r="AS52">
        <v>4.9000000000000004</v>
      </c>
      <c r="AT52">
        <v>4.95</v>
      </c>
    </row>
    <row r="53" spans="26:46">
      <c r="Z53">
        <v>6.17</v>
      </c>
      <c r="AA53">
        <v>2.68</v>
      </c>
      <c r="AB53">
        <v>2.78</v>
      </c>
      <c r="AC53">
        <v>3.18</v>
      </c>
      <c r="AD53">
        <v>3.34</v>
      </c>
      <c r="AE53">
        <v>3.47</v>
      </c>
      <c r="AF53">
        <v>3.61</v>
      </c>
      <c r="AG53">
        <v>3.77</v>
      </c>
      <c r="AH53">
        <v>3.88</v>
      </c>
      <c r="AI53">
        <v>4.01</v>
      </c>
      <c r="AJ53">
        <v>4.0999999999999996</v>
      </c>
      <c r="AK53">
        <v>4.16</v>
      </c>
      <c r="AL53">
        <v>4.24</v>
      </c>
      <c r="AM53">
        <v>4.38</v>
      </c>
      <c r="AN53">
        <v>4.4800000000000004</v>
      </c>
      <c r="AO53">
        <v>4.54</v>
      </c>
      <c r="AP53">
        <v>4.6100000000000003</v>
      </c>
      <c r="AQ53">
        <v>4.67</v>
      </c>
      <c r="AR53">
        <v>4.8099999999999996</v>
      </c>
      <c r="AS53">
        <v>4.9000000000000004</v>
      </c>
      <c r="AT53">
        <v>4.96</v>
      </c>
    </row>
    <row r="54" spans="26:46">
      <c r="Z54">
        <v>6.25</v>
      </c>
      <c r="AA54">
        <v>2.68</v>
      </c>
      <c r="AB54">
        <v>2.78</v>
      </c>
      <c r="AC54">
        <v>3.18</v>
      </c>
      <c r="AD54">
        <v>3.35</v>
      </c>
      <c r="AE54">
        <v>3.48</v>
      </c>
      <c r="AF54">
        <v>3.61</v>
      </c>
      <c r="AG54">
        <v>3.78</v>
      </c>
      <c r="AH54">
        <v>3.88</v>
      </c>
      <c r="AI54">
        <v>4.0199999999999996</v>
      </c>
      <c r="AJ54">
        <v>4.0999999999999996</v>
      </c>
      <c r="AK54">
        <v>4.17</v>
      </c>
      <c r="AL54">
        <v>4.25</v>
      </c>
      <c r="AM54">
        <v>4.3899999999999997</v>
      </c>
      <c r="AN54">
        <v>4.49</v>
      </c>
      <c r="AO54">
        <v>4.55</v>
      </c>
      <c r="AP54">
        <v>4.62</v>
      </c>
      <c r="AQ54">
        <v>4.68</v>
      </c>
      <c r="AR54">
        <v>4.8099999999999996</v>
      </c>
      <c r="AS54">
        <v>4.91</v>
      </c>
      <c r="AT54">
        <v>4.96</v>
      </c>
    </row>
    <row r="55" spans="26:46">
      <c r="Z55">
        <v>6.33</v>
      </c>
      <c r="AA55">
        <v>2.68</v>
      </c>
      <c r="AB55">
        <v>2.78</v>
      </c>
      <c r="AC55">
        <v>3.19</v>
      </c>
      <c r="AD55">
        <v>3.36</v>
      </c>
      <c r="AE55">
        <v>3.48</v>
      </c>
      <c r="AF55">
        <v>3.62</v>
      </c>
      <c r="AG55">
        <v>3.79</v>
      </c>
      <c r="AH55">
        <v>3.89</v>
      </c>
      <c r="AI55">
        <v>4.03</v>
      </c>
      <c r="AJ55">
        <v>4.1100000000000003</v>
      </c>
      <c r="AK55">
        <v>4.18</v>
      </c>
      <c r="AL55">
        <v>4.26</v>
      </c>
      <c r="AM55">
        <v>4.3899999999999997</v>
      </c>
      <c r="AN55">
        <v>4.5</v>
      </c>
      <c r="AO55">
        <v>4.55</v>
      </c>
      <c r="AP55">
        <v>4.62</v>
      </c>
      <c r="AQ55">
        <v>4.68</v>
      </c>
      <c r="AR55">
        <v>4.82</v>
      </c>
      <c r="AS55">
        <v>4.91</v>
      </c>
      <c r="AT55">
        <v>4.97</v>
      </c>
    </row>
    <row r="56" spans="26:46">
      <c r="Z56">
        <v>6.42</v>
      </c>
      <c r="AA56">
        <v>2.68</v>
      </c>
      <c r="AB56">
        <v>2.78</v>
      </c>
      <c r="AC56">
        <v>3.19</v>
      </c>
      <c r="AD56">
        <v>3.36</v>
      </c>
      <c r="AE56">
        <v>3.49</v>
      </c>
      <c r="AF56">
        <v>3.62</v>
      </c>
      <c r="AG56">
        <v>3.79</v>
      </c>
      <c r="AH56">
        <v>3.9</v>
      </c>
      <c r="AI56">
        <v>4.03</v>
      </c>
      <c r="AJ56">
        <v>4.12</v>
      </c>
      <c r="AK56">
        <v>4.18</v>
      </c>
      <c r="AL56">
        <v>4.2699999999999996</v>
      </c>
      <c r="AM56">
        <v>4.4000000000000004</v>
      </c>
      <c r="AN56">
        <v>4.5</v>
      </c>
      <c r="AO56">
        <v>4.5599999999999996</v>
      </c>
      <c r="AP56">
        <v>4.63</v>
      </c>
      <c r="AQ56">
        <v>4.6900000000000004</v>
      </c>
      <c r="AR56">
        <v>4.82</v>
      </c>
      <c r="AS56">
        <v>4.92</v>
      </c>
      <c r="AT56">
        <v>4.97</v>
      </c>
    </row>
    <row r="57" spans="26:46">
      <c r="Z57">
        <v>6.5</v>
      </c>
      <c r="AA57">
        <v>2.68</v>
      </c>
      <c r="AB57">
        <v>2.78</v>
      </c>
      <c r="AC57">
        <v>3.2</v>
      </c>
      <c r="AD57">
        <v>3.37</v>
      </c>
      <c r="AE57">
        <v>3.49</v>
      </c>
      <c r="AF57">
        <v>3.63</v>
      </c>
      <c r="AG57">
        <v>3.8</v>
      </c>
      <c r="AH57">
        <v>3.9</v>
      </c>
      <c r="AI57">
        <v>4.04</v>
      </c>
      <c r="AJ57">
        <v>4.12</v>
      </c>
      <c r="AK57">
        <v>4.1900000000000004</v>
      </c>
      <c r="AL57">
        <v>4.2699999999999996</v>
      </c>
      <c r="AM57">
        <v>4.41</v>
      </c>
      <c r="AN57">
        <v>4.51</v>
      </c>
      <c r="AO57">
        <v>4.57</v>
      </c>
      <c r="AP57">
        <v>4.63</v>
      </c>
      <c r="AQ57">
        <v>4.7</v>
      </c>
      <c r="AR57">
        <v>4.83</v>
      </c>
      <c r="AS57">
        <v>4.92</v>
      </c>
      <c r="AT57">
        <v>4.97</v>
      </c>
    </row>
    <row r="58" spans="26:46">
      <c r="Z58">
        <v>6.58</v>
      </c>
      <c r="AA58">
        <v>2.68</v>
      </c>
      <c r="AB58">
        <v>2.78</v>
      </c>
      <c r="AC58">
        <v>3.2</v>
      </c>
      <c r="AD58">
        <v>3.37</v>
      </c>
      <c r="AE58">
        <v>3.5</v>
      </c>
      <c r="AF58">
        <v>3.64</v>
      </c>
      <c r="AG58">
        <v>3.8</v>
      </c>
      <c r="AH58">
        <v>3.91</v>
      </c>
      <c r="AI58">
        <v>4.05</v>
      </c>
      <c r="AJ58">
        <v>4.13</v>
      </c>
      <c r="AK58">
        <v>4.2</v>
      </c>
      <c r="AL58">
        <v>4.28</v>
      </c>
      <c r="AM58">
        <v>4.41</v>
      </c>
      <c r="AN58">
        <v>4.5199999999999996</v>
      </c>
      <c r="AO58">
        <v>4.57</v>
      </c>
      <c r="AP58">
        <v>4.6399999999999997</v>
      </c>
      <c r="AQ58">
        <v>4.7</v>
      </c>
      <c r="AR58">
        <v>4.83</v>
      </c>
      <c r="AS58">
        <v>4.93</v>
      </c>
      <c r="AT58">
        <v>4.9800000000000004</v>
      </c>
    </row>
    <row r="59" spans="26:46">
      <c r="Z59">
        <v>6.67</v>
      </c>
      <c r="AA59">
        <v>2.68</v>
      </c>
      <c r="AB59">
        <v>2.78</v>
      </c>
      <c r="AC59">
        <v>3.2</v>
      </c>
      <c r="AD59">
        <v>3.38</v>
      </c>
      <c r="AE59">
        <v>3.51</v>
      </c>
      <c r="AF59">
        <v>3.64</v>
      </c>
      <c r="AG59">
        <v>3.81</v>
      </c>
      <c r="AH59">
        <v>3.92</v>
      </c>
      <c r="AI59">
        <v>4.0599999999999996</v>
      </c>
      <c r="AJ59">
        <v>4.1399999999999997</v>
      </c>
      <c r="AK59">
        <v>4.2</v>
      </c>
      <c r="AL59">
        <v>4.29</v>
      </c>
      <c r="AM59">
        <v>4.42</v>
      </c>
      <c r="AN59">
        <v>4.53</v>
      </c>
      <c r="AO59">
        <v>4.58</v>
      </c>
      <c r="AP59">
        <v>4.6500000000000004</v>
      </c>
      <c r="AQ59">
        <v>4.71</v>
      </c>
      <c r="AR59">
        <v>4.83</v>
      </c>
      <c r="AS59">
        <v>4.93</v>
      </c>
      <c r="AT59">
        <v>4.9800000000000004</v>
      </c>
    </row>
    <row r="60" spans="26:46">
      <c r="Z60">
        <v>6.75</v>
      </c>
      <c r="AA60">
        <v>2.68</v>
      </c>
      <c r="AB60">
        <v>2.78</v>
      </c>
      <c r="AC60">
        <v>3.21</v>
      </c>
      <c r="AD60">
        <v>3.38</v>
      </c>
      <c r="AE60">
        <v>3.51</v>
      </c>
      <c r="AF60">
        <v>3.65</v>
      </c>
      <c r="AG60">
        <v>3.82</v>
      </c>
      <c r="AH60">
        <v>3.92</v>
      </c>
      <c r="AI60">
        <v>4.0599999999999996</v>
      </c>
      <c r="AJ60">
        <v>4.1399999999999997</v>
      </c>
      <c r="AK60">
        <v>4.21</v>
      </c>
      <c r="AL60">
        <v>4.29</v>
      </c>
      <c r="AM60">
        <v>4.43</v>
      </c>
      <c r="AN60">
        <v>4.53</v>
      </c>
      <c r="AO60">
        <v>4.58</v>
      </c>
      <c r="AP60">
        <v>4.6500000000000004</v>
      </c>
      <c r="AQ60">
        <v>4.71</v>
      </c>
      <c r="AR60">
        <v>4.84</v>
      </c>
      <c r="AS60">
        <v>4.9400000000000004</v>
      </c>
      <c r="AT60">
        <v>4.99</v>
      </c>
    </row>
    <row r="61" spans="26:46">
      <c r="Z61">
        <v>6.83</v>
      </c>
      <c r="AA61">
        <v>2.68</v>
      </c>
      <c r="AB61">
        <v>2.78</v>
      </c>
      <c r="AC61">
        <v>3.21</v>
      </c>
      <c r="AD61">
        <v>3.39</v>
      </c>
      <c r="AE61">
        <v>3.52</v>
      </c>
      <c r="AF61">
        <v>3.65</v>
      </c>
      <c r="AG61">
        <v>3.82</v>
      </c>
      <c r="AH61">
        <v>3.93</v>
      </c>
      <c r="AI61">
        <v>4.07</v>
      </c>
      <c r="AJ61">
        <v>4.1500000000000004</v>
      </c>
      <c r="AK61">
        <v>4.22</v>
      </c>
      <c r="AL61">
        <v>4.3</v>
      </c>
      <c r="AM61">
        <v>4.43</v>
      </c>
      <c r="AN61">
        <v>4.54</v>
      </c>
      <c r="AO61">
        <v>4.59</v>
      </c>
      <c r="AP61">
        <v>4.66</v>
      </c>
      <c r="AQ61">
        <v>4.72</v>
      </c>
      <c r="AR61">
        <v>4.84</v>
      </c>
      <c r="AS61">
        <v>4.9400000000000004</v>
      </c>
      <c r="AT61">
        <v>4.99</v>
      </c>
    </row>
    <row r="62" spans="26:46">
      <c r="Z62">
        <v>6.92</v>
      </c>
      <c r="AA62">
        <v>2.67</v>
      </c>
      <c r="AB62">
        <v>2.78</v>
      </c>
      <c r="AC62">
        <v>3.21</v>
      </c>
      <c r="AD62">
        <v>3.4</v>
      </c>
      <c r="AE62">
        <v>3.52</v>
      </c>
      <c r="AF62">
        <v>3.66</v>
      </c>
      <c r="AG62">
        <v>3.83</v>
      </c>
      <c r="AH62">
        <v>3.94</v>
      </c>
      <c r="AI62">
        <v>4.08</v>
      </c>
      <c r="AJ62">
        <v>4.16</v>
      </c>
      <c r="AK62">
        <v>4.22</v>
      </c>
      <c r="AL62">
        <v>4.3</v>
      </c>
      <c r="AM62">
        <v>4.4400000000000004</v>
      </c>
      <c r="AN62">
        <v>4.54</v>
      </c>
      <c r="AO62">
        <v>4.59</v>
      </c>
      <c r="AP62">
        <v>4.66</v>
      </c>
      <c r="AQ62">
        <v>4.72</v>
      </c>
      <c r="AR62">
        <v>4.8499999999999996</v>
      </c>
      <c r="AS62">
        <v>4.9400000000000004</v>
      </c>
      <c r="AT62">
        <v>4.99</v>
      </c>
    </row>
    <row r="63" spans="26:46">
      <c r="Z63">
        <v>7</v>
      </c>
      <c r="AA63">
        <v>2.67</v>
      </c>
      <c r="AB63">
        <v>2.78</v>
      </c>
      <c r="AC63">
        <v>3.22</v>
      </c>
      <c r="AD63">
        <v>3.4</v>
      </c>
      <c r="AE63">
        <v>3.53</v>
      </c>
      <c r="AF63">
        <v>3.66</v>
      </c>
      <c r="AG63">
        <v>3.84</v>
      </c>
      <c r="AH63">
        <v>3.94</v>
      </c>
      <c r="AI63">
        <v>4.08</v>
      </c>
      <c r="AJ63">
        <v>4.16</v>
      </c>
      <c r="AK63">
        <v>4.2300000000000004</v>
      </c>
      <c r="AL63">
        <v>4.3099999999999996</v>
      </c>
      <c r="AM63">
        <v>4.4400000000000004</v>
      </c>
      <c r="AN63">
        <v>4.55</v>
      </c>
      <c r="AO63">
        <v>4.5999999999999996</v>
      </c>
      <c r="AP63">
        <v>4.67</v>
      </c>
      <c r="AQ63">
        <v>4.7300000000000004</v>
      </c>
      <c r="AR63">
        <v>4.8499999999999996</v>
      </c>
      <c r="AS63">
        <v>4.95</v>
      </c>
      <c r="AT63">
        <v>4.99</v>
      </c>
    </row>
    <row r="64" spans="26:46">
      <c r="Z64">
        <v>7.08</v>
      </c>
      <c r="AA64">
        <v>2.67</v>
      </c>
      <c r="AB64">
        <v>2.78</v>
      </c>
      <c r="AC64">
        <v>3.22</v>
      </c>
      <c r="AD64">
        <v>3.41</v>
      </c>
      <c r="AE64">
        <v>3.53</v>
      </c>
      <c r="AF64">
        <v>3.67</v>
      </c>
      <c r="AG64">
        <v>3.84</v>
      </c>
      <c r="AH64">
        <v>3.95</v>
      </c>
      <c r="AI64">
        <v>4.09</v>
      </c>
      <c r="AJ64">
        <v>4.17</v>
      </c>
      <c r="AK64">
        <v>4.2300000000000004</v>
      </c>
      <c r="AL64">
        <v>4.3099999999999996</v>
      </c>
      <c r="AM64">
        <v>4.45</v>
      </c>
      <c r="AN64">
        <v>4.5599999999999996</v>
      </c>
      <c r="AO64">
        <v>4.5999999999999996</v>
      </c>
      <c r="AP64">
        <v>4.67</v>
      </c>
      <c r="AQ64">
        <v>4.7300000000000004</v>
      </c>
      <c r="AR64">
        <v>4.8499999999999996</v>
      </c>
      <c r="AS64">
        <v>4.95</v>
      </c>
      <c r="AT64">
        <v>5</v>
      </c>
    </row>
    <row r="65" spans="26:46">
      <c r="Z65">
        <v>7.17</v>
      </c>
      <c r="AA65">
        <v>2.67</v>
      </c>
      <c r="AB65">
        <v>2.78</v>
      </c>
      <c r="AC65">
        <v>3.22</v>
      </c>
      <c r="AD65">
        <v>3.41</v>
      </c>
      <c r="AE65">
        <v>3.54</v>
      </c>
      <c r="AF65">
        <v>3.67</v>
      </c>
      <c r="AG65">
        <v>3.85</v>
      </c>
      <c r="AH65">
        <v>3.95</v>
      </c>
      <c r="AI65">
        <v>4.0999999999999996</v>
      </c>
      <c r="AJ65">
        <v>4.17</v>
      </c>
      <c r="AK65">
        <v>4.24</v>
      </c>
      <c r="AL65">
        <v>4.32</v>
      </c>
      <c r="AM65">
        <v>4.45</v>
      </c>
      <c r="AN65">
        <v>4.5599999999999996</v>
      </c>
      <c r="AO65">
        <v>4.6100000000000003</v>
      </c>
      <c r="AP65">
        <v>4.68</v>
      </c>
      <c r="AQ65">
        <v>4.7300000000000004</v>
      </c>
      <c r="AR65">
        <v>4.8600000000000003</v>
      </c>
      <c r="AS65">
        <v>4.95</v>
      </c>
      <c r="AT65">
        <v>5</v>
      </c>
    </row>
    <row r="66" spans="26:46">
      <c r="Z66">
        <v>7.25</v>
      </c>
      <c r="AA66">
        <v>2.67</v>
      </c>
      <c r="AB66">
        <v>2.78</v>
      </c>
      <c r="AC66">
        <v>3.22</v>
      </c>
      <c r="AD66">
        <v>3.41</v>
      </c>
      <c r="AE66">
        <v>3.54</v>
      </c>
      <c r="AF66">
        <v>3.68</v>
      </c>
      <c r="AG66">
        <v>3.85</v>
      </c>
      <c r="AH66">
        <v>3.96</v>
      </c>
      <c r="AI66">
        <v>4.0999999999999996</v>
      </c>
      <c r="AJ66">
        <v>4.18</v>
      </c>
      <c r="AK66">
        <v>4.24</v>
      </c>
      <c r="AL66">
        <v>4.32</v>
      </c>
      <c r="AM66">
        <v>4.46</v>
      </c>
      <c r="AN66">
        <v>4.57</v>
      </c>
      <c r="AO66">
        <v>4.6100000000000003</v>
      </c>
      <c r="AP66">
        <v>4.68</v>
      </c>
      <c r="AQ66">
        <v>4.74</v>
      </c>
      <c r="AR66">
        <v>4.8600000000000003</v>
      </c>
      <c r="AS66">
        <v>4.96</v>
      </c>
      <c r="AT66">
        <v>5</v>
      </c>
    </row>
    <row r="67" spans="26:46">
      <c r="Z67">
        <v>7.33</v>
      </c>
      <c r="AA67">
        <v>2.66</v>
      </c>
      <c r="AB67">
        <v>2.78</v>
      </c>
      <c r="AC67">
        <v>3.23</v>
      </c>
      <c r="AD67">
        <v>3.42</v>
      </c>
      <c r="AE67">
        <v>3.55</v>
      </c>
      <c r="AF67">
        <v>3.68</v>
      </c>
      <c r="AG67">
        <v>3.86</v>
      </c>
      <c r="AH67">
        <v>3.97</v>
      </c>
      <c r="AI67">
        <v>4.1100000000000003</v>
      </c>
      <c r="AJ67">
        <v>4.1900000000000004</v>
      </c>
      <c r="AK67">
        <v>4.25</v>
      </c>
      <c r="AL67">
        <v>4.33</v>
      </c>
      <c r="AM67">
        <v>4.46</v>
      </c>
      <c r="AN67">
        <v>4.57</v>
      </c>
      <c r="AO67">
        <v>4.62</v>
      </c>
      <c r="AP67">
        <v>4.6900000000000004</v>
      </c>
      <c r="AQ67">
        <v>4.74</v>
      </c>
      <c r="AR67">
        <v>4.8600000000000003</v>
      </c>
      <c r="AS67">
        <v>4.96</v>
      </c>
      <c r="AT67">
        <v>5</v>
      </c>
    </row>
    <row r="68" spans="26:46">
      <c r="Z68">
        <v>7.42</v>
      </c>
      <c r="AA68">
        <v>2.66</v>
      </c>
      <c r="AB68">
        <v>2.78</v>
      </c>
      <c r="AC68">
        <v>3.23</v>
      </c>
      <c r="AD68">
        <v>3.42</v>
      </c>
      <c r="AE68">
        <v>3.55</v>
      </c>
      <c r="AF68">
        <v>3.69</v>
      </c>
      <c r="AG68">
        <v>3.86</v>
      </c>
      <c r="AH68">
        <v>3.97</v>
      </c>
      <c r="AI68">
        <v>4.1100000000000003</v>
      </c>
      <c r="AJ68">
        <v>4.1900000000000004</v>
      </c>
      <c r="AK68">
        <v>4.25</v>
      </c>
      <c r="AL68">
        <v>4.33</v>
      </c>
      <c r="AM68">
        <v>4.47</v>
      </c>
      <c r="AN68">
        <v>4.58</v>
      </c>
      <c r="AO68">
        <v>4.62</v>
      </c>
      <c r="AP68">
        <v>4.6900000000000004</v>
      </c>
      <c r="AQ68">
        <v>4.75</v>
      </c>
      <c r="AR68">
        <v>4.8600000000000003</v>
      </c>
      <c r="AS68">
        <v>4.96</v>
      </c>
      <c r="AT68">
        <v>5</v>
      </c>
    </row>
    <row r="69" spans="26:46">
      <c r="Z69">
        <v>7.5</v>
      </c>
      <c r="AA69">
        <v>2.66</v>
      </c>
      <c r="AB69">
        <v>2.78</v>
      </c>
      <c r="AC69">
        <v>3.23</v>
      </c>
      <c r="AD69">
        <v>3.43</v>
      </c>
      <c r="AE69">
        <v>3.56</v>
      </c>
      <c r="AF69">
        <v>3.69</v>
      </c>
      <c r="AG69">
        <v>3.87</v>
      </c>
      <c r="AH69">
        <v>3.98</v>
      </c>
      <c r="AI69">
        <v>4.12</v>
      </c>
      <c r="AJ69">
        <v>4.2</v>
      </c>
      <c r="AK69">
        <v>4.26</v>
      </c>
      <c r="AL69">
        <v>4.34</v>
      </c>
      <c r="AM69">
        <v>4.47</v>
      </c>
      <c r="AN69">
        <v>4.58</v>
      </c>
      <c r="AO69">
        <v>4.63</v>
      </c>
      <c r="AP69">
        <v>4.7</v>
      </c>
      <c r="AQ69">
        <v>4.75</v>
      </c>
      <c r="AR69">
        <v>4.87</v>
      </c>
      <c r="AS69">
        <v>4.96</v>
      </c>
      <c r="AT69">
        <v>5</v>
      </c>
    </row>
    <row r="70" spans="26:46">
      <c r="Z70">
        <v>7.58</v>
      </c>
      <c r="AA70">
        <v>2.65</v>
      </c>
      <c r="AB70">
        <v>2.77</v>
      </c>
      <c r="AC70">
        <v>3.23</v>
      </c>
      <c r="AD70">
        <v>3.43</v>
      </c>
      <c r="AE70">
        <v>3.56</v>
      </c>
      <c r="AF70">
        <v>3.69</v>
      </c>
      <c r="AG70">
        <v>3.87</v>
      </c>
      <c r="AH70">
        <v>3.98</v>
      </c>
      <c r="AI70">
        <v>4.12</v>
      </c>
      <c r="AJ70">
        <v>4.2</v>
      </c>
      <c r="AK70">
        <v>4.26</v>
      </c>
      <c r="AL70">
        <v>4.34</v>
      </c>
      <c r="AM70">
        <v>4.4800000000000004</v>
      </c>
      <c r="AN70">
        <v>4.59</v>
      </c>
      <c r="AO70">
        <v>4.63</v>
      </c>
      <c r="AP70">
        <v>4.7</v>
      </c>
      <c r="AQ70">
        <v>4.75</v>
      </c>
      <c r="AR70">
        <v>4.87</v>
      </c>
      <c r="AS70">
        <v>4.97</v>
      </c>
      <c r="AT70">
        <v>5</v>
      </c>
    </row>
    <row r="71" spans="26:46">
      <c r="Z71">
        <v>7.67</v>
      </c>
      <c r="AA71">
        <v>2.65</v>
      </c>
      <c r="AB71">
        <v>2.77</v>
      </c>
      <c r="AC71">
        <v>3.24</v>
      </c>
      <c r="AD71">
        <v>3.44</v>
      </c>
      <c r="AE71">
        <v>3.57</v>
      </c>
      <c r="AF71">
        <v>3.7</v>
      </c>
      <c r="AG71">
        <v>3.88</v>
      </c>
      <c r="AH71">
        <v>3.99</v>
      </c>
      <c r="AI71">
        <v>4.13</v>
      </c>
      <c r="AJ71">
        <v>4.2</v>
      </c>
      <c r="AK71">
        <v>4.26</v>
      </c>
      <c r="AL71">
        <v>4.3499999999999996</v>
      </c>
      <c r="AM71">
        <v>4.4800000000000004</v>
      </c>
      <c r="AN71">
        <v>4.59</v>
      </c>
      <c r="AO71">
        <v>4.63</v>
      </c>
      <c r="AP71">
        <v>4.71</v>
      </c>
      <c r="AQ71">
        <v>4.76</v>
      </c>
      <c r="AR71">
        <v>4.87</v>
      </c>
      <c r="AS71">
        <v>4.97</v>
      </c>
      <c r="AT71">
        <v>5</v>
      </c>
    </row>
    <row r="72" spans="26:46">
      <c r="Z72">
        <v>7.75</v>
      </c>
      <c r="AA72">
        <v>2.65</v>
      </c>
      <c r="AB72">
        <v>2.77</v>
      </c>
      <c r="AC72">
        <v>3.24</v>
      </c>
      <c r="AD72">
        <v>3.44</v>
      </c>
      <c r="AE72">
        <v>3.57</v>
      </c>
      <c r="AF72">
        <v>3.7</v>
      </c>
      <c r="AG72">
        <v>3.88</v>
      </c>
      <c r="AH72">
        <v>3.99</v>
      </c>
      <c r="AI72">
        <v>4.13</v>
      </c>
      <c r="AJ72">
        <v>4.21</v>
      </c>
      <c r="AK72">
        <v>4.2699999999999996</v>
      </c>
      <c r="AL72">
        <v>4.3499999999999996</v>
      </c>
      <c r="AM72">
        <v>4.49</v>
      </c>
      <c r="AN72">
        <v>4.59</v>
      </c>
      <c r="AO72">
        <v>4.6399999999999997</v>
      </c>
      <c r="AP72">
        <v>4.71</v>
      </c>
      <c r="AQ72">
        <v>4.76</v>
      </c>
      <c r="AR72">
        <v>4.87</v>
      </c>
      <c r="AS72">
        <v>4.97</v>
      </c>
      <c r="AT72">
        <v>5</v>
      </c>
    </row>
    <row r="73" spans="26:46">
      <c r="Z73">
        <v>7.83</v>
      </c>
      <c r="AA73">
        <v>2.64</v>
      </c>
      <c r="AB73">
        <v>2.77</v>
      </c>
      <c r="AC73">
        <v>3.24</v>
      </c>
      <c r="AD73">
        <v>3.44</v>
      </c>
      <c r="AE73">
        <v>3.58</v>
      </c>
      <c r="AF73">
        <v>3.71</v>
      </c>
      <c r="AG73">
        <v>3.89</v>
      </c>
      <c r="AH73">
        <v>4</v>
      </c>
      <c r="AI73">
        <v>4.1399999999999997</v>
      </c>
      <c r="AJ73">
        <v>4.21</v>
      </c>
      <c r="AK73">
        <v>4.2699999999999996</v>
      </c>
      <c r="AL73">
        <v>4.3600000000000003</v>
      </c>
      <c r="AM73">
        <v>4.49</v>
      </c>
      <c r="AN73">
        <v>4.5999999999999996</v>
      </c>
      <c r="AO73">
        <v>4.6399999999999997</v>
      </c>
      <c r="AP73">
        <v>4.71</v>
      </c>
      <c r="AQ73">
        <v>4.76</v>
      </c>
      <c r="AR73">
        <v>4.87</v>
      </c>
      <c r="AS73">
        <v>4.97</v>
      </c>
      <c r="AT73">
        <v>5</v>
      </c>
    </row>
    <row r="74" spans="26:46">
      <c r="Z74">
        <v>7.92</v>
      </c>
      <c r="AA74">
        <v>2.64</v>
      </c>
      <c r="AB74">
        <v>2.77</v>
      </c>
      <c r="AC74">
        <v>3.24</v>
      </c>
      <c r="AD74">
        <v>3.45</v>
      </c>
      <c r="AE74">
        <v>3.58</v>
      </c>
      <c r="AF74">
        <v>3.71</v>
      </c>
      <c r="AG74">
        <v>3.89</v>
      </c>
      <c r="AH74">
        <v>4</v>
      </c>
      <c r="AI74">
        <v>4.1399999999999997</v>
      </c>
      <c r="AJ74">
        <v>4.22</v>
      </c>
      <c r="AK74">
        <v>4.2699999999999996</v>
      </c>
      <c r="AL74">
        <v>4.3600000000000003</v>
      </c>
      <c r="AM74">
        <v>4.49</v>
      </c>
      <c r="AN74">
        <v>4.5999999999999996</v>
      </c>
      <c r="AO74">
        <v>4.6399999999999997</v>
      </c>
      <c r="AP74">
        <v>4.72</v>
      </c>
      <c r="AQ74">
        <v>4.7699999999999996</v>
      </c>
      <c r="AR74">
        <v>4.88</v>
      </c>
      <c r="AS74">
        <v>4.97</v>
      </c>
      <c r="AT74">
        <v>5</v>
      </c>
    </row>
    <row r="75" spans="26:46">
      <c r="Z75">
        <v>8</v>
      </c>
      <c r="AA75">
        <v>2.63</v>
      </c>
      <c r="AB75">
        <v>2.77</v>
      </c>
      <c r="AC75">
        <v>3.24</v>
      </c>
      <c r="AD75">
        <v>3.45</v>
      </c>
      <c r="AE75">
        <v>3.59</v>
      </c>
      <c r="AF75">
        <v>3.71</v>
      </c>
      <c r="AG75">
        <v>3.89</v>
      </c>
      <c r="AH75">
        <v>4</v>
      </c>
      <c r="AI75">
        <v>4.1500000000000004</v>
      </c>
      <c r="AJ75">
        <v>4.22</v>
      </c>
      <c r="AK75">
        <v>4.28</v>
      </c>
      <c r="AL75">
        <v>4.3600000000000003</v>
      </c>
      <c r="AM75">
        <v>4.5</v>
      </c>
      <c r="AN75">
        <v>4.5999999999999996</v>
      </c>
      <c r="AO75">
        <v>4.6500000000000004</v>
      </c>
      <c r="AP75">
        <v>4.72</v>
      </c>
      <c r="AQ75">
        <v>4.7699999999999996</v>
      </c>
      <c r="AR75">
        <v>4.88</v>
      </c>
      <c r="AS75">
        <v>4.97</v>
      </c>
      <c r="AT75">
        <v>5</v>
      </c>
    </row>
    <row r="76" spans="26:46">
      <c r="Z76">
        <v>8.08</v>
      </c>
      <c r="AA76">
        <v>2.63</v>
      </c>
      <c r="AB76">
        <v>2.77</v>
      </c>
      <c r="AC76">
        <v>3.24</v>
      </c>
      <c r="AD76">
        <v>3.46</v>
      </c>
      <c r="AE76">
        <v>3.59</v>
      </c>
      <c r="AF76">
        <v>3.72</v>
      </c>
      <c r="AG76">
        <v>3.9</v>
      </c>
      <c r="AH76">
        <v>4.01</v>
      </c>
      <c r="AI76">
        <v>4.1500000000000004</v>
      </c>
      <c r="AJ76">
        <v>4.22</v>
      </c>
      <c r="AK76">
        <v>4.28</v>
      </c>
      <c r="AL76">
        <v>4.37</v>
      </c>
      <c r="AM76">
        <v>4.5</v>
      </c>
      <c r="AN76">
        <v>4.6100000000000003</v>
      </c>
      <c r="AO76">
        <v>4.6500000000000004</v>
      </c>
      <c r="AP76">
        <v>4.72</v>
      </c>
      <c r="AQ76">
        <v>4.7699999999999996</v>
      </c>
      <c r="AR76">
        <v>4.88</v>
      </c>
      <c r="AS76">
        <v>4.9800000000000004</v>
      </c>
      <c r="AT76">
        <v>5</v>
      </c>
    </row>
    <row r="77" spans="26:46">
      <c r="Z77">
        <v>8.17</v>
      </c>
      <c r="AA77">
        <v>2.62</v>
      </c>
      <c r="AB77">
        <v>2.77</v>
      </c>
      <c r="AC77">
        <v>3.25</v>
      </c>
      <c r="AD77">
        <v>3.46</v>
      </c>
      <c r="AE77">
        <v>3.59</v>
      </c>
      <c r="AF77">
        <v>3.72</v>
      </c>
      <c r="AG77">
        <v>3.9</v>
      </c>
      <c r="AH77">
        <v>4.01</v>
      </c>
      <c r="AI77">
        <v>4.16</v>
      </c>
      <c r="AJ77">
        <v>4.2300000000000004</v>
      </c>
      <c r="AK77">
        <v>4.28</v>
      </c>
      <c r="AL77">
        <v>4.37</v>
      </c>
      <c r="AM77">
        <v>4.51</v>
      </c>
      <c r="AN77">
        <v>4.6100000000000003</v>
      </c>
      <c r="AO77">
        <v>4.6500000000000004</v>
      </c>
      <c r="AP77">
        <v>4.7300000000000004</v>
      </c>
      <c r="AQ77">
        <v>4.7699999999999996</v>
      </c>
      <c r="AR77">
        <v>4.88</v>
      </c>
      <c r="AS77">
        <v>4.9800000000000004</v>
      </c>
      <c r="AT77">
        <v>5</v>
      </c>
    </row>
    <row r="78" spans="26:46">
      <c r="Z78">
        <v>8.25</v>
      </c>
      <c r="AA78">
        <v>2.62</v>
      </c>
      <c r="AB78">
        <v>2.76</v>
      </c>
      <c r="AC78">
        <v>3.25</v>
      </c>
      <c r="AD78">
        <v>3.46</v>
      </c>
      <c r="AE78">
        <v>3.6</v>
      </c>
      <c r="AF78">
        <v>3.72</v>
      </c>
      <c r="AG78">
        <v>3.9</v>
      </c>
      <c r="AH78">
        <v>4.0199999999999996</v>
      </c>
      <c r="AI78">
        <v>4.16</v>
      </c>
      <c r="AJ78">
        <v>4.2300000000000004</v>
      </c>
      <c r="AK78">
        <v>4.29</v>
      </c>
      <c r="AL78">
        <v>4.37</v>
      </c>
      <c r="AM78">
        <v>4.51</v>
      </c>
      <c r="AN78">
        <v>4.6100000000000003</v>
      </c>
      <c r="AO78">
        <v>4.6500000000000004</v>
      </c>
      <c r="AP78">
        <v>4.7300000000000004</v>
      </c>
      <c r="AQ78">
        <v>4.78</v>
      </c>
      <c r="AR78">
        <v>4.88</v>
      </c>
      <c r="AS78">
        <v>4.9800000000000004</v>
      </c>
      <c r="AT78">
        <v>5</v>
      </c>
    </row>
    <row r="79" spans="26:46">
      <c r="Z79">
        <v>8.33</v>
      </c>
      <c r="AA79">
        <v>2.61</v>
      </c>
      <c r="AB79">
        <v>2.76</v>
      </c>
      <c r="AC79">
        <v>3.25</v>
      </c>
      <c r="AD79">
        <v>3.47</v>
      </c>
      <c r="AE79">
        <v>3.6</v>
      </c>
      <c r="AF79">
        <v>3.73</v>
      </c>
      <c r="AG79">
        <v>3.91</v>
      </c>
      <c r="AH79">
        <v>4.0199999999999996</v>
      </c>
      <c r="AI79">
        <v>4.16</v>
      </c>
      <c r="AJ79">
        <v>4.2300000000000004</v>
      </c>
      <c r="AK79">
        <v>4.29</v>
      </c>
      <c r="AL79">
        <v>4.38</v>
      </c>
      <c r="AM79">
        <v>4.51</v>
      </c>
      <c r="AN79">
        <v>4.62</v>
      </c>
      <c r="AO79">
        <v>4.6500000000000004</v>
      </c>
      <c r="AP79">
        <v>4.7300000000000004</v>
      </c>
      <c r="AQ79">
        <v>4.78</v>
      </c>
      <c r="AR79">
        <v>4.88</v>
      </c>
      <c r="AS79">
        <v>4.9800000000000004</v>
      </c>
      <c r="AT79">
        <v>5</v>
      </c>
    </row>
    <row r="80" spans="26:46">
      <c r="Z80">
        <v>8.42</v>
      </c>
      <c r="AA80">
        <v>2.61</v>
      </c>
      <c r="AB80">
        <v>2.76</v>
      </c>
      <c r="AC80">
        <v>3.25</v>
      </c>
      <c r="AD80">
        <v>3.47</v>
      </c>
      <c r="AE80">
        <v>3.61</v>
      </c>
      <c r="AF80">
        <v>3.73</v>
      </c>
      <c r="AG80">
        <v>3.91</v>
      </c>
      <c r="AH80">
        <v>4.0199999999999996</v>
      </c>
      <c r="AI80">
        <v>4.17</v>
      </c>
      <c r="AJ80">
        <v>4.24</v>
      </c>
      <c r="AK80">
        <v>4.29</v>
      </c>
      <c r="AL80">
        <v>4.38</v>
      </c>
      <c r="AM80">
        <v>4.51</v>
      </c>
      <c r="AN80">
        <v>4.62</v>
      </c>
      <c r="AO80">
        <v>4.66</v>
      </c>
      <c r="AP80">
        <v>4.7300000000000004</v>
      </c>
      <c r="AQ80">
        <v>4.78</v>
      </c>
      <c r="AR80">
        <v>4.88</v>
      </c>
      <c r="AS80">
        <v>4.9800000000000004</v>
      </c>
      <c r="AT80">
        <v>5</v>
      </c>
    </row>
    <row r="81" spans="26:46">
      <c r="Z81">
        <v>8.5</v>
      </c>
      <c r="AA81">
        <v>2.6</v>
      </c>
      <c r="AB81">
        <v>2.76</v>
      </c>
      <c r="AC81">
        <v>3.25</v>
      </c>
      <c r="AD81">
        <v>3.47</v>
      </c>
      <c r="AE81">
        <v>3.61</v>
      </c>
      <c r="AF81">
        <v>3.73</v>
      </c>
      <c r="AG81">
        <v>3.91</v>
      </c>
      <c r="AH81">
        <v>4.03</v>
      </c>
      <c r="AI81">
        <v>4.17</v>
      </c>
      <c r="AJ81">
        <v>4.24</v>
      </c>
      <c r="AK81">
        <v>4.29</v>
      </c>
      <c r="AL81">
        <v>4.38</v>
      </c>
      <c r="AM81">
        <v>4.5199999999999996</v>
      </c>
      <c r="AN81">
        <v>4.62</v>
      </c>
      <c r="AO81">
        <v>4.66</v>
      </c>
      <c r="AP81">
        <v>4.74</v>
      </c>
      <c r="AQ81">
        <v>4.78</v>
      </c>
      <c r="AR81">
        <v>4.88</v>
      </c>
      <c r="AS81">
        <v>4.9800000000000004</v>
      </c>
      <c r="AT81">
        <v>5</v>
      </c>
    </row>
    <row r="82" spans="26:46">
      <c r="Z82">
        <v>8.58</v>
      </c>
      <c r="AA82">
        <v>2.6</v>
      </c>
      <c r="AB82">
        <v>2.76</v>
      </c>
      <c r="AC82">
        <v>3.25</v>
      </c>
      <c r="AD82">
        <v>3.47</v>
      </c>
      <c r="AE82">
        <v>3.61</v>
      </c>
      <c r="AF82">
        <v>3.73</v>
      </c>
      <c r="AG82">
        <v>3.92</v>
      </c>
      <c r="AH82">
        <v>4.03</v>
      </c>
      <c r="AI82">
        <v>4.17</v>
      </c>
      <c r="AJ82">
        <v>4.24</v>
      </c>
      <c r="AK82">
        <v>4.3</v>
      </c>
      <c r="AL82">
        <v>4.38</v>
      </c>
      <c r="AM82">
        <v>4.5199999999999996</v>
      </c>
      <c r="AN82">
        <v>4.62</v>
      </c>
      <c r="AO82">
        <v>4.66</v>
      </c>
      <c r="AP82">
        <v>4.74</v>
      </c>
      <c r="AQ82">
        <v>4.78</v>
      </c>
      <c r="AR82">
        <v>4.88</v>
      </c>
      <c r="AS82">
        <v>4.9800000000000004</v>
      </c>
      <c r="AT82">
        <v>5</v>
      </c>
    </row>
    <row r="83" spans="26:46">
      <c r="Z83">
        <v>8.67</v>
      </c>
      <c r="AA83">
        <v>2.59</v>
      </c>
      <c r="AB83">
        <v>2.76</v>
      </c>
      <c r="AC83">
        <v>3.25</v>
      </c>
      <c r="AD83">
        <v>3.48</v>
      </c>
      <c r="AE83">
        <v>3.62</v>
      </c>
      <c r="AF83">
        <v>3.74</v>
      </c>
      <c r="AG83">
        <v>3.92</v>
      </c>
      <c r="AH83">
        <v>4.03</v>
      </c>
      <c r="AI83">
        <v>4.18</v>
      </c>
      <c r="AJ83">
        <v>4.24</v>
      </c>
      <c r="AK83">
        <v>4.3</v>
      </c>
      <c r="AL83">
        <v>4.3899999999999997</v>
      </c>
      <c r="AM83">
        <v>4.5199999999999996</v>
      </c>
      <c r="AN83">
        <v>4.63</v>
      </c>
      <c r="AO83">
        <v>4.66</v>
      </c>
      <c r="AP83">
        <v>4.74</v>
      </c>
      <c r="AQ83">
        <v>4.78</v>
      </c>
      <c r="AR83">
        <v>4.88</v>
      </c>
      <c r="AS83">
        <v>4.9800000000000004</v>
      </c>
      <c r="AT83">
        <v>5</v>
      </c>
    </row>
    <row r="84" spans="26:46">
      <c r="Z84">
        <v>8.75</v>
      </c>
      <c r="AA84">
        <v>2.58</v>
      </c>
      <c r="AB84">
        <v>2.75</v>
      </c>
      <c r="AC84">
        <v>3.25</v>
      </c>
      <c r="AD84">
        <v>3.48</v>
      </c>
      <c r="AE84">
        <v>3.62</v>
      </c>
      <c r="AF84">
        <v>3.74</v>
      </c>
      <c r="AG84">
        <v>3.92</v>
      </c>
      <c r="AH84">
        <v>4.03</v>
      </c>
      <c r="AI84">
        <v>4.18</v>
      </c>
      <c r="AJ84">
        <v>4.25</v>
      </c>
      <c r="AK84">
        <v>4.3</v>
      </c>
      <c r="AL84">
        <v>4.3899999999999997</v>
      </c>
      <c r="AM84">
        <v>4.5199999999999996</v>
      </c>
      <c r="AN84">
        <v>4.63</v>
      </c>
      <c r="AO84">
        <v>4.66</v>
      </c>
      <c r="AP84">
        <v>4.74</v>
      </c>
      <c r="AQ84">
        <v>4.78</v>
      </c>
      <c r="AR84">
        <v>4.88</v>
      </c>
      <c r="AS84">
        <v>4.9800000000000004</v>
      </c>
      <c r="AT84">
        <v>5</v>
      </c>
    </row>
    <row r="85" spans="26:46">
      <c r="Z85">
        <v>8.83</v>
      </c>
      <c r="AA85">
        <v>2.58</v>
      </c>
      <c r="AB85">
        <v>2.75</v>
      </c>
      <c r="AC85">
        <v>3.25</v>
      </c>
      <c r="AD85">
        <v>3.48</v>
      </c>
      <c r="AE85">
        <v>3.62</v>
      </c>
      <c r="AF85">
        <v>3.74</v>
      </c>
      <c r="AG85">
        <v>3.93</v>
      </c>
      <c r="AH85">
        <v>4.04</v>
      </c>
      <c r="AI85">
        <v>4.18</v>
      </c>
      <c r="AJ85">
        <v>4.25</v>
      </c>
      <c r="AK85">
        <v>4.3</v>
      </c>
      <c r="AL85">
        <v>4.3899999999999997</v>
      </c>
      <c r="AM85">
        <v>4.53</v>
      </c>
      <c r="AN85">
        <v>4.63</v>
      </c>
      <c r="AO85">
        <v>4.66</v>
      </c>
      <c r="AP85">
        <v>4.74</v>
      </c>
      <c r="AQ85">
        <v>4.79</v>
      </c>
      <c r="AR85">
        <v>4.88</v>
      </c>
      <c r="AS85">
        <v>4.97</v>
      </c>
      <c r="AT85">
        <v>5</v>
      </c>
    </row>
    <row r="86" spans="26:46">
      <c r="Z86">
        <v>8.92</v>
      </c>
      <c r="AA86">
        <v>2.57</v>
      </c>
      <c r="AB86">
        <v>2.75</v>
      </c>
      <c r="AC86">
        <v>3.25</v>
      </c>
      <c r="AD86">
        <v>3.49</v>
      </c>
      <c r="AE86">
        <v>3.63</v>
      </c>
      <c r="AF86">
        <v>3.74</v>
      </c>
      <c r="AG86">
        <v>3.93</v>
      </c>
      <c r="AH86">
        <v>4.04</v>
      </c>
      <c r="AI86">
        <v>4.18</v>
      </c>
      <c r="AJ86">
        <v>4.25</v>
      </c>
      <c r="AK86">
        <v>4.3</v>
      </c>
      <c r="AL86">
        <v>4.3899999999999997</v>
      </c>
      <c r="AM86">
        <v>4.53</v>
      </c>
      <c r="AN86">
        <v>4.63</v>
      </c>
      <c r="AO86">
        <v>4.66</v>
      </c>
      <c r="AP86">
        <v>4.75</v>
      </c>
      <c r="AQ86">
        <v>4.79</v>
      </c>
      <c r="AR86">
        <v>4.88</v>
      </c>
      <c r="AS86">
        <v>4.97</v>
      </c>
      <c r="AT86">
        <v>5</v>
      </c>
    </row>
    <row r="87" spans="26:46">
      <c r="Z87">
        <v>9</v>
      </c>
      <c r="AA87">
        <v>2.56</v>
      </c>
      <c r="AB87">
        <v>2.75</v>
      </c>
      <c r="AC87">
        <v>3.25</v>
      </c>
      <c r="AD87">
        <v>3.49</v>
      </c>
      <c r="AE87">
        <v>3.63</v>
      </c>
      <c r="AF87">
        <v>3.75</v>
      </c>
      <c r="AG87">
        <v>3.93</v>
      </c>
      <c r="AH87">
        <v>4.04</v>
      </c>
      <c r="AI87">
        <v>4.1900000000000004</v>
      </c>
      <c r="AJ87">
        <v>4.25</v>
      </c>
      <c r="AK87">
        <v>4.3</v>
      </c>
      <c r="AL87">
        <v>4.3899999999999997</v>
      </c>
      <c r="AM87">
        <v>4.53</v>
      </c>
      <c r="AN87">
        <v>4.63</v>
      </c>
      <c r="AO87">
        <v>4.66</v>
      </c>
      <c r="AP87">
        <v>4.75</v>
      </c>
      <c r="AQ87">
        <v>4.79</v>
      </c>
      <c r="AR87">
        <v>4.88</v>
      </c>
      <c r="AS87">
        <v>4.97</v>
      </c>
      <c r="AT87">
        <v>5</v>
      </c>
    </row>
    <row r="88" spans="26:46">
      <c r="Z88">
        <v>9.08</v>
      </c>
      <c r="AA88">
        <v>2.56</v>
      </c>
      <c r="AB88">
        <v>2.74</v>
      </c>
      <c r="AC88">
        <v>3.25</v>
      </c>
      <c r="AD88">
        <v>3.49</v>
      </c>
      <c r="AE88">
        <v>3.63</v>
      </c>
      <c r="AF88">
        <v>3.75</v>
      </c>
      <c r="AG88">
        <v>3.93</v>
      </c>
      <c r="AH88">
        <v>4.04</v>
      </c>
      <c r="AI88">
        <v>4.1900000000000004</v>
      </c>
      <c r="AJ88">
        <v>4.25</v>
      </c>
      <c r="AK88">
        <v>4.3</v>
      </c>
      <c r="AL88">
        <v>4.3899999999999997</v>
      </c>
      <c r="AM88">
        <v>4.53</v>
      </c>
      <c r="AN88">
        <v>4.63</v>
      </c>
      <c r="AO88">
        <v>4.67</v>
      </c>
      <c r="AP88">
        <v>4.75</v>
      </c>
      <c r="AQ88">
        <v>4.79</v>
      </c>
      <c r="AR88">
        <v>4.88</v>
      </c>
      <c r="AS88">
        <v>4.97</v>
      </c>
      <c r="AT88">
        <v>5</v>
      </c>
    </row>
    <row r="89" spans="26:46">
      <c r="Z89">
        <v>9.17</v>
      </c>
      <c r="AA89">
        <v>2.5499999999999998</v>
      </c>
      <c r="AB89">
        <v>2.74</v>
      </c>
      <c r="AC89">
        <v>3.25</v>
      </c>
      <c r="AD89">
        <v>3.49</v>
      </c>
      <c r="AE89">
        <v>3.63</v>
      </c>
      <c r="AF89">
        <v>3.75</v>
      </c>
      <c r="AG89">
        <v>3.93</v>
      </c>
      <c r="AH89">
        <v>4.05</v>
      </c>
      <c r="AI89">
        <v>4.1900000000000004</v>
      </c>
      <c r="AJ89">
        <v>4.25</v>
      </c>
      <c r="AK89">
        <v>4.3</v>
      </c>
      <c r="AL89">
        <v>4.3899999999999997</v>
      </c>
      <c r="AM89">
        <v>4.53</v>
      </c>
      <c r="AN89">
        <v>4.63</v>
      </c>
      <c r="AO89">
        <v>4.67</v>
      </c>
      <c r="AP89">
        <v>4.75</v>
      </c>
      <c r="AQ89">
        <v>4.79</v>
      </c>
      <c r="AR89">
        <v>4.88</v>
      </c>
      <c r="AS89">
        <v>4.97</v>
      </c>
      <c r="AT89">
        <v>5</v>
      </c>
    </row>
    <row r="90" spans="26:46">
      <c r="Z90">
        <v>9.25</v>
      </c>
      <c r="AA90">
        <v>2.54</v>
      </c>
      <c r="AB90">
        <v>2.74</v>
      </c>
      <c r="AC90">
        <v>3.25</v>
      </c>
      <c r="AD90">
        <v>3.49</v>
      </c>
      <c r="AE90">
        <v>3.64</v>
      </c>
      <c r="AF90">
        <v>3.75</v>
      </c>
      <c r="AG90">
        <v>3.94</v>
      </c>
      <c r="AH90">
        <v>4.05</v>
      </c>
      <c r="AI90">
        <v>4.1900000000000004</v>
      </c>
      <c r="AJ90">
        <v>4.26</v>
      </c>
      <c r="AK90">
        <v>4.3</v>
      </c>
      <c r="AL90">
        <v>4.3899999999999997</v>
      </c>
      <c r="AM90">
        <v>4.53</v>
      </c>
      <c r="AN90">
        <v>4.63</v>
      </c>
      <c r="AO90">
        <v>4.67</v>
      </c>
      <c r="AP90">
        <v>4.75</v>
      </c>
      <c r="AQ90">
        <v>4.79</v>
      </c>
      <c r="AR90">
        <v>4.87</v>
      </c>
      <c r="AS90">
        <v>4.97</v>
      </c>
      <c r="AT90">
        <v>4.99</v>
      </c>
    </row>
    <row r="91" spans="26:46">
      <c r="Z91">
        <v>9.33</v>
      </c>
      <c r="AA91">
        <v>2.54</v>
      </c>
      <c r="AB91">
        <v>2.74</v>
      </c>
      <c r="AC91">
        <v>3.25</v>
      </c>
      <c r="AD91">
        <v>3.5</v>
      </c>
      <c r="AE91">
        <v>3.64</v>
      </c>
      <c r="AF91">
        <v>3.75</v>
      </c>
      <c r="AG91">
        <v>3.94</v>
      </c>
      <c r="AH91">
        <v>4.05</v>
      </c>
      <c r="AI91">
        <v>4.1900000000000004</v>
      </c>
      <c r="AJ91">
        <v>4.26</v>
      </c>
      <c r="AK91">
        <v>4.3</v>
      </c>
      <c r="AL91">
        <v>4.4000000000000004</v>
      </c>
      <c r="AM91">
        <v>4.53</v>
      </c>
      <c r="AN91">
        <v>4.6399999999999997</v>
      </c>
      <c r="AO91">
        <v>4.67</v>
      </c>
      <c r="AP91">
        <v>4.75</v>
      </c>
      <c r="AQ91">
        <v>4.79</v>
      </c>
      <c r="AR91">
        <v>4.87</v>
      </c>
      <c r="AS91">
        <v>4.97</v>
      </c>
      <c r="AT91">
        <v>4.99</v>
      </c>
    </row>
    <row r="92" spans="26:46">
      <c r="Z92">
        <v>9.42</v>
      </c>
      <c r="AA92">
        <v>2.5299999999999998</v>
      </c>
      <c r="AB92">
        <v>2.73</v>
      </c>
      <c r="AC92">
        <v>3.25</v>
      </c>
      <c r="AD92">
        <v>3.5</v>
      </c>
      <c r="AE92">
        <v>3.64</v>
      </c>
      <c r="AF92">
        <v>3.76</v>
      </c>
      <c r="AG92">
        <v>3.94</v>
      </c>
      <c r="AH92">
        <v>4.05</v>
      </c>
      <c r="AI92">
        <v>4.2</v>
      </c>
      <c r="AJ92">
        <v>4.26</v>
      </c>
      <c r="AK92">
        <v>4.3</v>
      </c>
      <c r="AL92">
        <v>4.4000000000000004</v>
      </c>
      <c r="AM92">
        <v>4.53</v>
      </c>
      <c r="AN92">
        <v>4.6399999999999997</v>
      </c>
      <c r="AO92">
        <v>4.67</v>
      </c>
      <c r="AP92">
        <v>4.75</v>
      </c>
      <c r="AQ92">
        <v>4.79</v>
      </c>
      <c r="AR92">
        <v>4.87</v>
      </c>
      <c r="AS92">
        <v>4.96</v>
      </c>
      <c r="AT92">
        <v>4.99</v>
      </c>
    </row>
    <row r="93" spans="26:46">
      <c r="Z93">
        <v>9.5</v>
      </c>
      <c r="AA93">
        <v>2.52</v>
      </c>
      <c r="AB93">
        <v>2.73</v>
      </c>
      <c r="AC93">
        <v>3.25</v>
      </c>
      <c r="AD93">
        <v>3.5</v>
      </c>
      <c r="AE93">
        <v>3.65</v>
      </c>
      <c r="AF93">
        <v>3.76</v>
      </c>
      <c r="AG93">
        <v>3.94</v>
      </c>
      <c r="AH93">
        <v>4.05</v>
      </c>
      <c r="AI93">
        <v>4.2</v>
      </c>
      <c r="AJ93">
        <v>4.26</v>
      </c>
      <c r="AK93">
        <v>4.3</v>
      </c>
      <c r="AL93">
        <v>4.4000000000000004</v>
      </c>
      <c r="AM93">
        <v>4.53</v>
      </c>
      <c r="AN93">
        <v>4.6399999999999997</v>
      </c>
      <c r="AO93">
        <v>4.66</v>
      </c>
      <c r="AP93">
        <v>4.75</v>
      </c>
      <c r="AQ93">
        <v>4.79</v>
      </c>
      <c r="AR93">
        <v>4.87</v>
      </c>
      <c r="AS93">
        <v>4.96</v>
      </c>
      <c r="AT93">
        <v>4.99</v>
      </c>
    </row>
    <row r="94" spans="26:46">
      <c r="Z94">
        <v>9.58</v>
      </c>
      <c r="AA94">
        <v>2.5099999999999998</v>
      </c>
      <c r="AB94">
        <v>2.73</v>
      </c>
      <c r="AC94">
        <v>3.25</v>
      </c>
      <c r="AD94">
        <v>3.5</v>
      </c>
      <c r="AE94">
        <v>3.65</v>
      </c>
      <c r="AF94">
        <v>3.76</v>
      </c>
      <c r="AG94">
        <v>3.94</v>
      </c>
      <c r="AH94">
        <v>4.05</v>
      </c>
      <c r="AI94">
        <v>4.2</v>
      </c>
      <c r="AJ94">
        <v>4.26</v>
      </c>
      <c r="AK94">
        <v>4.3</v>
      </c>
      <c r="AL94">
        <v>4.4000000000000004</v>
      </c>
      <c r="AM94">
        <v>4.54</v>
      </c>
      <c r="AN94">
        <v>4.6399999999999997</v>
      </c>
      <c r="AO94">
        <v>4.66</v>
      </c>
      <c r="AP94">
        <v>4.75</v>
      </c>
      <c r="AQ94">
        <v>4.79</v>
      </c>
      <c r="AR94">
        <v>4.87</v>
      </c>
      <c r="AS94">
        <v>4.96</v>
      </c>
      <c r="AT94">
        <v>4.9800000000000004</v>
      </c>
    </row>
    <row r="95" spans="26:46">
      <c r="Z95">
        <v>9.67</v>
      </c>
      <c r="AA95">
        <v>2.5</v>
      </c>
      <c r="AB95">
        <v>2.72</v>
      </c>
      <c r="AC95">
        <v>3.25</v>
      </c>
      <c r="AD95">
        <v>3.5</v>
      </c>
      <c r="AE95">
        <v>3.65</v>
      </c>
      <c r="AF95">
        <v>3.76</v>
      </c>
      <c r="AG95">
        <v>3.94</v>
      </c>
      <c r="AH95">
        <v>4.0599999999999996</v>
      </c>
      <c r="AI95">
        <v>4.2</v>
      </c>
      <c r="AJ95">
        <v>4.26</v>
      </c>
      <c r="AK95">
        <v>4.3</v>
      </c>
      <c r="AL95">
        <v>4.4000000000000004</v>
      </c>
      <c r="AM95">
        <v>4.54</v>
      </c>
      <c r="AN95">
        <v>4.6399999999999997</v>
      </c>
      <c r="AO95">
        <v>4.66</v>
      </c>
      <c r="AP95">
        <v>4.75</v>
      </c>
      <c r="AQ95">
        <v>4.79</v>
      </c>
      <c r="AR95">
        <v>4.8600000000000003</v>
      </c>
      <c r="AS95">
        <v>4.96</v>
      </c>
      <c r="AT95">
        <v>4.9800000000000004</v>
      </c>
    </row>
    <row r="96" spans="26:46">
      <c r="Z96">
        <v>9.75</v>
      </c>
      <c r="AA96">
        <v>2.4900000000000002</v>
      </c>
      <c r="AB96">
        <v>2.72</v>
      </c>
      <c r="AC96">
        <v>3.25</v>
      </c>
      <c r="AD96">
        <v>3.5</v>
      </c>
      <c r="AE96">
        <v>3.65</v>
      </c>
      <c r="AF96">
        <v>3.76</v>
      </c>
      <c r="AG96">
        <v>3.94</v>
      </c>
      <c r="AH96">
        <v>4.0599999999999996</v>
      </c>
      <c r="AI96">
        <v>4.2</v>
      </c>
      <c r="AJ96">
        <v>4.26</v>
      </c>
      <c r="AK96">
        <v>4.3</v>
      </c>
      <c r="AL96">
        <v>4.4000000000000004</v>
      </c>
      <c r="AM96">
        <v>4.54</v>
      </c>
      <c r="AN96">
        <v>4.63</v>
      </c>
      <c r="AO96">
        <v>4.66</v>
      </c>
      <c r="AP96">
        <v>4.75</v>
      </c>
      <c r="AQ96">
        <v>4.78</v>
      </c>
      <c r="AR96">
        <v>4.8600000000000003</v>
      </c>
      <c r="AS96">
        <v>4.95</v>
      </c>
      <c r="AT96">
        <v>4.9800000000000004</v>
      </c>
    </row>
    <row r="97" spans="26:46">
      <c r="Z97">
        <v>9.83</v>
      </c>
      <c r="AA97">
        <v>2.4900000000000002</v>
      </c>
      <c r="AB97">
        <v>2.72</v>
      </c>
      <c r="AC97">
        <v>3.25</v>
      </c>
      <c r="AD97">
        <v>3.51</v>
      </c>
      <c r="AE97">
        <v>3.65</v>
      </c>
      <c r="AF97">
        <v>3.76</v>
      </c>
      <c r="AG97">
        <v>3.95</v>
      </c>
      <c r="AH97">
        <v>4.0599999999999996</v>
      </c>
      <c r="AI97">
        <v>4.2</v>
      </c>
      <c r="AJ97">
        <v>4.26</v>
      </c>
      <c r="AK97">
        <v>4.3</v>
      </c>
      <c r="AL97">
        <v>4.4000000000000004</v>
      </c>
      <c r="AM97">
        <v>4.54</v>
      </c>
      <c r="AN97">
        <v>4.63</v>
      </c>
      <c r="AO97">
        <v>4.66</v>
      </c>
      <c r="AP97">
        <v>4.75</v>
      </c>
      <c r="AQ97">
        <v>4.78</v>
      </c>
      <c r="AR97">
        <v>4.8600000000000003</v>
      </c>
      <c r="AS97">
        <v>4.95</v>
      </c>
      <c r="AT97">
        <v>4.97</v>
      </c>
    </row>
    <row r="98" spans="26:46">
      <c r="Z98">
        <v>9.92</v>
      </c>
      <c r="AA98">
        <v>2.48</v>
      </c>
      <c r="AB98">
        <v>2.71</v>
      </c>
      <c r="AC98">
        <v>3.25</v>
      </c>
      <c r="AD98">
        <v>3.51</v>
      </c>
      <c r="AE98">
        <v>3.66</v>
      </c>
      <c r="AF98">
        <v>3.76</v>
      </c>
      <c r="AG98">
        <v>3.95</v>
      </c>
      <c r="AH98">
        <v>4.0599999999999996</v>
      </c>
      <c r="AI98">
        <v>4.2</v>
      </c>
      <c r="AJ98">
        <v>4.26</v>
      </c>
      <c r="AK98">
        <v>4.3</v>
      </c>
      <c r="AL98">
        <v>4.4000000000000004</v>
      </c>
      <c r="AM98">
        <v>4.54</v>
      </c>
      <c r="AN98">
        <v>4.63</v>
      </c>
      <c r="AO98">
        <v>4.66</v>
      </c>
      <c r="AP98">
        <v>4.75</v>
      </c>
      <c r="AQ98">
        <v>4.78</v>
      </c>
      <c r="AR98">
        <v>4.8600000000000003</v>
      </c>
      <c r="AS98">
        <v>4.95</v>
      </c>
      <c r="AT98">
        <v>4.97</v>
      </c>
    </row>
    <row r="99" spans="26:46">
      <c r="Z99">
        <v>10</v>
      </c>
      <c r="AA99">
        <v>2.4700000000000002</v>
      </c>
      <c r="AB99">
        <v>2.71</v>
      </c>
      <c r="AC99">
        <v>3.25</v>
      </c>
      <c r="AD99">
        <v>3.51</v>
      </c>
      <c r="AE99">
        <v>3.66</v>
      </c>
      <c r="AF99">
        <v>3.76</v>
      </c>
      <c r="AG99">
        <v>3.95</v>
      </c>
      <c r="AH99">
        <v>4.0599999999999996</v>
      </c>
      <c r="AI99">
        <v>4.2</v>
      </c>
      <c r="AJ99">
        <v>4.26</v>
      </c>
      <c r="AK99">
        <v>4.3</v>
      </c>
      <c r="AL99">
        <v>4.3899999999999997</v>
      </c>
      <c r="AM99">
        <v>4.53</v>
      </c>
      <c r="AN99">
        <v>4.63</v>
      </c>
      <c r="AO99">
        <v>4.66</v>
      </c>
      <c r="AP99">
        <v>4.75</v>
      </c>
      <c r="AQ99">
        <v>4.78</v>
      </c>
      <c r="AR99">
        <v>4.8499999999999996</v>
      </c>
      <c r="AS99">
        <v>4.9400000000000004</v>
      </c>
      <c r="AT99">
        <v>4.97</v>
      </c>
    </row>
    <row r="100" spans="26:46">
      <c r="Z100">
        <v>10.08</v>
      </c>
      <c r="AA100">
        <v>2.46</v>
      </c>
      <c r="AB100">
        <v>2.71</v>
      </c>
      <c r="AC100">
        <v>3.25</v>
      </c>
      <c r="AD100">
        <v>3.51</v>
      </c>
      <c r="AE100">
        <v>3.66</v>
      </c>
      <c r="AF100">
        <v>3.76</v>
      </c>
      <c r="AG100">
        <v>3.95</v>
      </c>
      <c r="AH100">
        <v>4.0599999999999996</v>
      </c>
      <c r="AI100">
        <v>4.2</v>
      </c>
      <c r="AJ100">
        <v>4.25</v>
      </c>
      <c r="AK100">
        <v>4.3</v>
      </c>
      <c r="AL100">
        <v>4.3899999999999997</v>
      </c>
      <c r="AM100">
        <v>4.53</v>
      </c>
      <c r="AN100">
        <v>4.63</v>
      </c>
      <c r="AO100">
        <v>4.66</v>
      </c>
      <c r="AP100">
        <v>4.75</v>
      </c>
      <c r="AQ100">
        <v>4.78</v>
      </c>
      <c r="AR100">
        <v>4.8499999999999996</v>
      </c>
      <c r="AS100">
        <v>4.9400000000000004</v>
      </c>
      <c r="AT100">
        <v>4.96</v>
      </c>
    </row>
    <row r="101" spans="26:46">
      <c r="Z101">
        <v>10.17</v>
      </c>
      <c r="AA101">
        <v>2.4500000000000002</v>
      </c>
      <c r="AB101">
        <v>2.7</v>
      </c>
      <c r="AC101">
        <v>3.24</v>
      </c>
      <c r="AD101">
        <v>3.51</v>
      </c>
      <c r="AE101">
        <v>3.66</v>
      </c>
      <c r="AF101">
        <v>3.76</v>
      </c>
      <c r="AG101">
        <v>3.95</v>
      </c>
      <c r="AH101">
        <v>4.0599999999999996</v>
      </c>
      <c r="AI101">
        <v>4.2</v>
      </c>
      <c r="AJ101">
        <v>4.25</v>
      </c>
      <c r="AK101">
        <v>4.3</v>
      </c>
      <c r="AL101">
        <v>4.3899999999999997</v>
      </c>
      <c r="AM101">
        <v>4.53</v>
      </c>
      <c r="AN101">
        <v>4.63</v>
      </c>
      <c r="AO101">
        <v>4.6500000000000004</v>
      </c>
      <c r="AP101">
        <v>4.75</v>
      </c>
      <c r="AQ101">
        <v>4.78</v>
      </c>
      <c r="AR101">
        <v>4.8499999999999996</v>
      </c>
      <c r="AS101">
        <v>4.93</v>
      </c>
      <c r="AT101">
        <v>4.96</v>
      </c>
    </row>
    <row r="102" spans="26:46">
      <c r="Z102">
        <v>10.25</v>
      </c>
      <c r="AA102">
        <v>2.44</v>
      </c>
      <c r="AB102">
        <v>2.7</v>
      </c>
      <c r="AC102">
        <v>3.24</v>
      </c>
      <c r="AD102">
        <v>3.51</v>
      </c>
      <c r="AE102">
        <v>3.66</v>
      </c>
      <c r="AF102">
        <v>3.76</v>
      </c>
      <c r="AG102">
        <v>3.95</v>
      </c>
      <c r="AH102">
        <v>4.0599999999999996</v>
      </c>
      <c r="AI102">
        <v>4.2</v>
      </c>
      <c r="AJ102">
        <v>4.25</v>
      </c>
      <c r="AK102">
        <v>4.29</v>
      </c>
      <c r="AL102">
        <v>4.3899999999999997</v>
      </c>
      <c r="AM102">
        <v>4.53</v>
      </c>
      <c r="AN102">
        <v>4.63</v>
      </c>
      <c r="AO102">
        <v>4.6500000000000004</v>
      </c>
      <c r="AP102">
        <v>4.74</v>
      </c>
      <c r="AQ102">
        <v>4.7699999999999996</v>
      </c>
      <c r="AR102">
        <v>4.84</v>
      </c>
      <c r="AS102">
        <v>4.93</v>
      </c>
      <c r="AT102">
        <v>4.95</v>
      </c>
    </row>
    <row r="103" spans="26:46">
      <c r="Z103">
        <v>10.33</v>
      </c>
      <c r="AA103">
        <v>2.4300000000000002</v>
      </c>
      <c r="AB103">
        <v>2.7</v>
      </c>
      <c r="AC103">
        <v>3.24</v>
      </c>
      <c r="AD103">
        <v>3.51</v>
      </c>
      <c r="AE103">
        <v>3.67</v>
      </c>
      <c r="AF103">
        <v>3.76</v>
      </c>
      <c r="AG103">
        <v>3.95</v>
      </c>
      <c r="AH103">
        <v>4.0599999999999996</v>
      </c>
      <c r="AI103">
        <v>4.2</v>
      </c>
      <c r="AJ103">
        <v>4.25</v>
      </c>
      <c r="AK103">
        <v>4.29</v>
      </c>
      <c r="AL103">
        <v>4.3899999999999997</v>
      </c>
      <c r="AM103">
        <v>4.53</v>
      </c>
      <c r="AN103">
        <v>4.63</v>
      </c>
      <c r="AO103">
        <v>4.6500000000000004</v>
      </c>
      <c r="AP103">
        <v>4.74</v>
      </c>
      <c r="AQ103">
        <v>4.7699999999999996</v>
      </c>
      <c r="AR103">
        <v>4.84</v>
      </c>
      <c r="AS103">
        <v>4.93</v>
      </c>
      <c r="AT103">
        <v>4.95</v>
      </c>
    </row>
    <row r="104" spans="26:46">
      <c r="Z104">
        <v>10.42</v>
      </c>
      <c r="AA104">
        <v>2.42</v>
      </c>
      <c r="AB104">
        <v>2.69</v>
      </c>
      <c r="AC104">
        <v>3.24</v>
      </c>
      <c r="AD104">
        <v>3.51</v>
      </c>
      <c r="AE104">
        <v>3.67</v>
      </c>
      <c r="AF104">
        <v>3.77</v>
      </c>
      <c r="AG104">
        <v>3.95</v>
      </c>
      <c r="AH104">
        <v>4.0599999999999996</v>
      </c>
      <c r="AI104">
        <v>4.2</v>
      </c>
      <c r="AJ104">
        <v>4.25</v>
      </c>
      <c r="AK104">
        <v>4.29</v>
      </c>
      <c r="AL104">
        <v>4.3899999999999997</v>
      </c>
      <c r="AM104">
        <v>4.53</v>
      </c>
      <c r="AN104">
        <v>4.62</v>
      </c>
      <c r="AO104">
        <v>4.6500000000000004</v>
      </c>
      <c r="AP104">
        <v>4.74</v>
      </c>
      <c r="AQ104">
        <v>4.7699999999999996</v>
      </c>
      <c r="AR104">
        <v>4.84</v>
      </c>
      <c r="AS104">
        <v>4.92</v>
      </c>
      <c r="AT104">
        <v>4.9400000000000004</v>
      </c>
    </row>
    <row r="105" spans="26:46">
      <c r="Z105">
        <v>10.5</v>
      </c>
      <c r="AA105">
        <v>2.41</v>
      </c>
      <c r="AB105">
        <v>2.69</v>
      </c>
      <c r="AC105">
        <v>3.24</v>
      </c>
      <c r="AD105">
        <v>3.51</v>
      </c>
      <c r="AE105">
        <v>3.67</v>
      </c>
      <c r="AF105">
        <v>3.77</v>
      </c>
      <c r="AG105">
        <v>3.95</v>
      </c>
      <c r="AH105">
        <v>4.0599999999999996</v>
      </c>
      <c r="AI105">
        <v>4.2</v>
      </c>
      <c r="AJ105">
        <v>4.25</v>
      </c>
      <c r="AK105">
        <v>4.29</v>
      </c>
      <c r="AL105">
        <v>4.3899999999999997</v>
      </c>
      <c r="AM105">
        <v>4.53</v>
      </c>
      <c r="AN105">
        <v>4.62</v>
      </c>
      <c r="AO105">
        <v>4.6399999999999997</v>
      </c>
      <c r="AP105">
        <v>4.74</v>
      </c>
      <c r="AQ105">
        <v>4.7699999999999996</v>
      </c>
      <c r="AR105">
        <v>4.83</v>
      </c>
      <c r="AS105">
        <v>4.92</v>
      </c>
      <c r="AT105">
        <v>4.9400000000000004</v>
      </c>
    </row>
    <row r="106" spans="26:46">
      <c r="Z106">
        <v>10.58</v>
      </c>
      <c r="AA106">
        <v>2.4</v>
      </c>
      <c r="AB106">
        <v>2.68</v>
      </c>
      <c r="AC106">
        <v>3.24</v>
      </c>
      <c r="AD106">
        <v>3.51</v>
      </c>
      <c r="AE106">
        <v>3.67</v>
      </c>
      <c r="AF106">
        <v>3.76</v>
      </c>
      <c r="AG106">
        <v>3.95</v>
      </c>
      <c r="AH106">
        <v>4.0599999999999996</v>
      </c>
      <c r="AI106">
        <v>4.2</v>
      </c>
      <c r="AJ106">
        <v>4.25</v>
      </c>
      <c r="AK106">
        <v>4.28</v>
      </c>
      <c r="AL106">
        <v>4.38</v>
      </c>
      <c r="AM106">
        <v>4.53</v>
      </c>
      <c r="AN106">
        <v>4.62</v>
      </c>
      <c r="AO106">
        <v>4.6399999999999997</v>
      </c>
      <c r="AP106">
        <v>4.74</v>
      </c>
      <c r="AQ106">
        <v>4.7699999999999996</v>
      </c>
      <c r="AR106">
        <v>4.83</v>
      </c>
      <c r="AS106">
        <v>4.91</v>
      </c>
      <c r="AT106">
        <v>4.93</v>
      </c>
    </row>
    <row r="107" spans="26:46">
      <c r="Z107">
        <v>10.67</v>
      </c>
      <c r="AA107">
        <v>2.39</v>
      </c>
      <c r="AB107">
        <v>2.68</v>
      </c>
      <c r="AC107">
        <v>3.23</v>
      </c>
      <c r="AD107">
        <v>3.51</v>
      </c>
      <c r="AE107">
        <v>3.67</v>
      </c>
      <c r="AF107">
        <v>3.76</v>
      </c>
      <c r="AG107">
        <v>3.95</v>
      </c>
      <c r="AH107">
        <v>4.0599999999999996</v>
      </c>
      <c r="AI107">
        <v>4.1900000000000004</v>
      </c>
      <c r="AJ107">
        <v>4.24</v>
      </c>
      <c r="AK107">
        <v>4.28</v>
      </c>
      <c r="AL107">
        <v>4.38</v>
      </c>
      <c r="AM107">
        <v>4.5199999999999996</v>
      </c>
      <c r="AN107">
        <v>4.62</v>
      </c>
      <c r="AO107">
        <v>4.6399999999999997</v>
      </c>
      <c r="AP107">
        <v>4.74</v>
      </c>
      <c r="AQ107">
        <v>4.76</v>
      </c>
      <c r="AR107">
        <v>4.82</v>
      </c>
      <c r="AS107">
        <v>4.91</v>
      </c>
      <c r="AT107">
        <v>4.93</v>
      </c>
    </row>
    <row r="108" spans="26:46">
      <c r="Z108">
        <v>10.75</v>
      </c>
      <c r="AA108">
        <v>2.38</v>
      </c>
      <c r="AB108">
        <v>2.68</v>
      </c>
      <c r="AC108">
        <v>3.23</v>
      </c>
      <c r="AD108">
        <v>3.51</v>
      </c>
      <c r="AE108">
        <v>3.67</v>
      </c>
      <c r="AF108">
        <v>3.76</v>
      </c>
      <c r="AG108">
        <v>3.94</v>
      </c>
      <c r="AH108">
        <v>4.0599999999999996</v>
      </c>
      <c r="AI108">
        <v>4.1900000000000004</v>
      </c>
      <c r="AJ108">
        <v>4.24</v>
      </c>
      <c r="AK108">
        <v>4.28</v>
      </c>
      <c r="AL108">
        <v>4.38</v>
      </c>
      <c r="AM108">
        <v>4.5199999999999996</v>
      </c>
      <c r="AN108">
        <v>4.6100000000000003</v>
      </c>
      <c r="AO108">
        <v>4.6399999999999997</v>
      </c>
      <c r="AP108">
        <v>4.7300000000000004</v>
      </c>
      <c r="AQ108">
        <v>4.76</v>
      </c>
      <c r="AR108">
        <v>4.82</v>
      </c>
      <c r="AS108">
        <v>4.9000000000000004</v>
      </c>
      <c r="AT108">
        <v>4.92</v>
      </c>
    </row>
    <row r="109" spans="26:46">
      <c r="Z109">
        <v>10.83</v>
      </c>
      <c r="AA109">
        <v>2.37</v>
      </c>
      <c r="AB109">
        <v>2.67</v>
      </c>
      <c r="AC109">
        <v>3.23</v>
      </c>
      <c r="AD109">
        <v>3.51</v>
      </c>
      <c r="AE109">
        <v>3.67</v>
      </c>
      <c r="AF109">
        <v>3.76</v>
      </c>
      <c r="AG109">
        <v>3.94</v>
      </c>
      <c r="AH109">
        <v>4.05</v>
      </c>
      <c r="AI109">
        <v>4.1900000000000004</v>
      </c>
      <c r="AJ109">
        <v>4.24</v>
      </c>
      <c r="AK109">
        <v>4.28</v>
      </c>
      <c r="AL109">
        <v>4.38</v>
      </c>
      <c r="AM109">
        <v>4.5199999999999996</v>
      </c>
      <c r="AN109">
        <v>4.6100000000000003</v>
      </c>
      <c r="AO109">
        <v>4.63</v>
      </c>
      <c r="AP109">
        <v>4.7300000000000004</v>
      </c>
      <c r="AQ109">
        <v>4.76</v>
      </c>
      <c r="AR109">
        <v>4.82</v>
      </c>
      <c r="AS109">
        <v>4.9000000000000004</v>
      </c>
      <c r="AT109">
        <v>4.91</v>
      </c>
    </row>
    <row r="110" spans="26:46">
      <c r="Z110">
        <v>10.92</v>
      </c>
      <c r="AA110">
        <v>2.35</v>
      </c>
      <c r="AB110">
        <v>2.67</v>
      </c>
      <c r="AC110">
        <v>3.23</v>
      </c>
      <c r="AD110">
        <v>3.51</v>
      </c>
      <c r="AE110">
        <v>3.67</v>
      </c>
      <c r="AF110">
        <v>3.76</v>
      </c>
      <c r="AG110">
        <v>3.94</v>
      </c>
      <c r="AH110">
        <v>4.05</v>
      </c>
      <c r="AI110">
        <v>4.1900000000000004</v>
      </c>
      <c r="AJ110">
        <v>4.24</v>
      </c>
      <c r="AK110">
        <v>4.2699999999999996</v>
      </c>
      <c r="AL110">
        <v>4.38</v>
      </c>
      <c r="AM110">
        <v>4.5199999999999996</v>
      </c>
      <c r="AN110">
        <v>4.6100000000000003</v>
      </c>
      <c r="AO110">
        <v>4.63</v>
      </c>
      <c r="AP110">
        <v>4.7300000000000004</v>
      </c>
      <c r="AQ110">
        <v>4.75</v>
      </c>
      <c r="AR110">
        <v>4.8099999999999996</v>
      </c>
      <c r="AS110">
        <v>4.8899999999999997</v>
      </c>
      <c r="AT110">
        <v>4.91</v>
      </c>
    </row>
    <row r="111" spans="26:46">
      <c r="Z111">
        <v>11</v>
      </c>
      <c r="AA111">
        <v>2.34</v>
      </c>
      <c r="AB111">
        <v>2.66</v>
      </c>
      <c r="AC111">
        <v>3.22</v>
      </c>
      <c r="AD111">
        <v>3.51</v>
      </c>
      <c r="AE111">
        <v>3.67</v>
      </c>
      <c r="AF111">
        <v>3.76</v>
      </c>
      <c r="AG111">
        <v>3.94</v>
      </c>
      <c r="AH111">
        <v>4.05</v>
      </c>
      <c r="AI111">
        <v>4.1900000000000004</v>
      </c>
      <c r="AJ111">
        <v>4.2300000000000004</v>
      </c>
      <c r="AK111">
        <v>4.2699999999999996</v>
      </c>
      <c r="AL111">
        <v>4.37</v>
      </c>
      <c r="AM111">
        <v>4.5199999999999996</v>
      </c>
      <c r="AN111">
        <v>4.5999999999999996</v>
      </c>
      <c r="AO111">
        <v>4.62</v>
      </c>
      <c r="AP111">
        <v>4.72</v>
      </c>
      <c r="AQ111">
        <v>4.75</v>
      </c>
      <c r="AR111">
        <v>4.8099999999999996</v>
      </c>
      <c r="AS111">
        <v>4.88</v>
      </c>
      <c r="AT111">
        <v>4.9000000000000004</v>
      </c>
    </row>
    <row r="112" spans="26:46">
      <c r="Z112">
        <v>11.08</v>
      </c>
      <c r="AA112">
        <v>2.33</v>
      </c>
      <c r="AB112">
        <v>2.66</v>
      </c>
      <c r="AC112">
        <v>3.22</v>
      </c>
      <c r="AD112">
        <v>3.51</v>
      </c>
      <c r="AE112">
        <v>3.67</v>
      </c>
      <c r="AF112">
        <v>3.76</v>
      </c>
      <c r="AG112">
        <v>3.94</v>
      </c>
      <c r="AH112">
        <v>4.05</v>
      </c>
      <c r="AI112">
        <v>4.1900000000000004</v>
      </c>
      <c r="AJ112">
        <v>4.2300000000000004</v>
      </c>
      <c r="AK112">
        <v>4.26</v>
      </c>
      <c r="AL112">
        <v>4.37</v>
      </c>
      <c r="AM112">
        <v>4.51</v>
      </c>
      <c r="AN112">
        <v>4.5999999999999996</v>
      </c>
      <c r="AO112">
        <v>4.62</v>
      </c>
      <c r="AP112">
        <v>4.72</v>
      </c>
      <c r="AQ112">
        <v>4.75</v>
      </c>
      <c r="AR112">
        <v>4.8</v>
      </c>
      <c r="AS112">
        <v>4.88</v>
      </c>
      <c r="AT112">
        <v>4.9000000000000004</v>
      </c>
    </row>
    <row r="113" spans="26:46">
      <c r="Z113">
        <v>11.17</v>
      </c>
      <c r="AA113">
        <v>2.3199999999999998</v>
      </c>
      <c r="AB113">
        <v>2.65</v>
      </c>
      <c r="AC113">
        <v>3.22</v>
      </c>
      <c r="AD113">
        <v>3.51</v>
      </c>
      <c r="AE113">
        <v>3.68</v>
      </c>
      <c r="AF113">
        <v>3.76</v>
      </c>
      <c r="AG113">
        <v>3.94</v>
      </c>
      <c r="AH113">
        <v>4.05</v>
      </c>
      <c r="AI113">
        <v>4.18</v>
      </c>
      <c r="AJ113">
        <v>4.2300000000000004</v>
      </c>
      <c r="AK113">
        <v>4.26</v>
      </c>
      <c r="AL113">
        <v>4.37</v>
      </c>
      <c r="AM113">
        <v>4.51</v>
      </c>
      <c r="AN113">
        <v>4.5999999999999996</v>
      </c>
      <c r="AO113">
        <v>4.62</v>
      </c>
      <c r="AP113">
        <v>4.72</v>
      </c>
      <c r="AQ113">
        <v>4.74</v>
      </c>
      <c r="AR113">
        <v>4.8</v>
      </c>
      <c r="AS113">
        <v>4.87</v>
      </c>
      <c r="AT113">
        <v>4.8899999999999997</v>
      </c>
    </row>
    <row r="114" spans="26:46">
      <c r="Z114">
        <v>11.25</v>
      </c>
      <c r="AA114">
        <v>2.31</v>
      </c>
      <c r="AB114">
        <v>2.65</v>
      </c>
      <c r="AC114">
        <v>3.22</v>
      </c>
      <c r="AD114">
        <v>3.51</v>
      </c>
      <c r="AE114">
        <v>3.68</v>
      </c>
      <c r="AF114">
        <v>3.76</v>
      </c>
      <c r="AG114">
        <v>3.94</v>
      </c>
      <c r="AH114">
        <v>4.05</v>
      </c>
      <c r="AI114">
        <v>4.18</v>
      </c>
      <c r="AJ114">
        <v>4.22</v>
      </c>
      <c r="AK114">
        <v>4.26</v>
      </c>
      <c r="AL114">
        <v>4.3600000000000003</v>
      </c>
      <c r="AM114">
        <v>4.51</v>
      </c>
      <c r="AN114">
        <v>4.59</v>
      </c>
      <c r="AO114">
        <v>4.6100000000000003</v>
      </c>
      <c r="AP114">
        <v>4.71</v>
      </c>
      <c r="AQ114">
        <v>4.74</v>
      </c>
      <c r="AR114">
        <v>4.79</v>
      </c>
      <c r="AS114">
        <v>4.8600000000000003</v>
      </c>
      <c r="AT114">
        <v>4.88</v>
      </c>
    </row>
    <row r="115" spans="26:46">
      <c r="Z115">
        <v>11.33</v>
      </c>
      <c r="AA115">
        <v>2.29</v>
      </c>
      <c r="AB115">
        <v>2.64</v>
      </c>
      <c r="AC115">
        <v>3.21</v>
      </c>
      <c r="AD115">
        <v>3.51</v>
      </c>
      <c r="AE115">
        <v>3.68</v>
      </c>
      <c r="AF115">
        <v>3.76</v>
      </c>
      <c r="AG115">
        <v>3.93</v>
      </c>
      <c r="AH115">
        <v>4.05</v>
      </c>
      <c r="AI115">
        <v>4.18</v>
      </c>
      <c r="AJ115">
        <v>4.22</v>
      </c>
      <c r="AK115">
        <v>4.25</v>
      </c>
      <c r="AL115">
        <v>4.3600000000000003</v>
      </c>
      <c r="AM115">
        <v>4.5</v>
      </c>
      <c r="AN115">
        <v>4.59</v>
      </c>
      <c r="AO115">
        <v>4.6100000000000003</v>
      </c>
      <c r="AP115">
        <v>4.71</v>
      </c>
      <c r="AQ115">
        <v>4.7300000000000004</v>
      </c>
      <c r="AR115">
        <v>4.79</v>
      </c>
      <c r="AS115">
        <v>4.8600000000000003</v>
      </c>
      <c r="AT115">
        <v>4.88</v>
      </c>
    </row>
    <row r="116" spans="26:46">
      <c r="Z116">
        <v>11.42</v>
      </c>
      <c r="AA116">
        <v>2.2799999999999998</v>
      </c>
      <c r="AB116">
        <v>2.64</v>
      </c>
      <c r="AC116">
        <v>3.21</v>
      </c>
      <c r="AD116">
        <v>3.51</v>
      </c>
      <c r="AE116">
        <v>3.68</v>
      </c>
      <c r="AF116">
        <v>3.76</v>
      </c>
      <c r="AG116">
        <v>3.93</v>
      </c>
      <c r="AH116">
        <v>4.04</v>
      </c>
      <c r="AI116">
        <v>4.17</v>
      </c>
      <c r="AJ116">
        <v>4.22</v>
      </c>
      <c r="AK116">
        <v>4.25</v>
      </c>
      <c r="AL116">
        <v>4.3600000000000003</v>
      </c>
      <c r="AM116">
        <v>4.5</v>
      </c>
      <c r="AN116">
        <v>4.58</v>
      </c>
      <c r="AO116">
        <v>4.5999999999999996</v>
      </c>
      <c r="AP116">
        <v>4.71</v>
      </c>
      <c r="AQ116">
        <v>4.7300000000000004</v>
      </c>
      <c r="AR116">
        <v>4.78</v>
      </c>
      <c r="AS116">
        <v>4.8499999999999996</v>
      </c>
      <c r="AT116">
        <v>4.87</v>
      </c>
    </row>
    <row r="117" spans="26:46">
      <c r="Z117">
        <v>11.5</v>
      </c>
      <c r="AA117">
        <v>2.27</v>
      </c>
      <c r="AB117">
        <v>2.63</v>
      </c>
      <c r="AC117">
        <v>3.21</v>
      </c>
      <c r="AD117">
        <v>3.51</v>
      </c>
      <c r="AE117">
        <v>3.68</v>
      </c>
      <c r="AF117">
        <v>3.76</v>
      </c>
      <c r="AG117">
        <v>3.93</v>
      </c>
      <c r="AH117">
        <v>4.04</v>
      </c>
      <c r="AI117">
        <v>4.17</v>
      </c>
      <c r="AJ117">
        <v>4.21</v>
      </c>
      <c r="AK117">
        <v>4.24</v>
      </c>
      <c r="AL117">
        <v>4.3499999999999996</v>
      </c>
      <c r="AM117">
        <v>4.5</v>
      </c>
      <c r="AN117">
        <v>4.58</v>
      </c>
      <c r="AO117">
        <v>4.5999999999999996</v>
      </c>
      <c r="AP117">
        <v>4.7</v>
      </c>
      <c r="AQ117">
        <v>4.7300000000000004</v>
      </c>
      <c r="AR117">
        <v>4.7699999999999996</v>
      </c>
      <c r="AS117">
        <v>4.84</v>
      </c>
      <c r="AT117">
        <v>4.8600000000000003</v>
      </c>
    </row>
    <row r="118" spans="26:46">
      <c r="Z118">
        <v>11.58</v>
      </c>
      <c r="AA118">
        <v>2.2599999999999998</v>
      </c>
      <c r="AB118">
        <v>2.63</v>
      </c>
      <c r="AC118">
        <v>3.2</v>
      </c>
      <c r="AD118">
        <v>3.5</v>
      </c>
      <c r="AE118">
        <v>3.68</v>
      </c>
      <c r="AF118">
        <v>3.75</v>
      </c>
      <c r="AG118">
        <v>3.93</v>
      </c>
      <c r="AH118">
        <v>4.04</v>
      </c>
      <c r="AI118">
        <v>4.17</v>
      </c>
      <c r="AJ118">
        <v>4.21</v>
      </c>
      <c r="AK118">
        <v>4.24</v>
      </c>
      <c r="AL118">
        <v>4.3499999999999996</v>
      </c>
      <c r="AM118">
        <v>4.49</v>
      </c>
      <c r="AN118">
        <v>4.57</v>
      </c>
      <c r="AO118">
        <v>4.59</v>
      </c>
      <c r="AP118">
        <v>4.7</v>
      </c>
      <c r="AQ118">
        <v>4.72</v>
      </c>
      <c r="AR118">
        <v>4.7699999999999996</v>
      </c>
      <c r="AS118">
        <v>4.84</v>
      </c>
      <c r="AT118">
        <v>4.8499999999999996</v>
      </c>
    </row>
    <row r="119" spans="26:46">
      <c r="Z119">
        <v>11.67</v>
      </c>
      <c r="AA119">
        <v>2.2400000000000002</v>
      </c>
      <c r="AB119">
        <v>2.62</v>
      </c>
      <c r="AC119">
        <v>3.2</v>
      </c>
      <c r="AD119">
        <v>3.5</v>
      </c>
      <c r="AE119">
        <v>3.68</v>
      </c>
      <c r="AF119">
        <v>3.75</v>
      </c>
      <c r="AG119">
        <v>3.93</v>
      </c>
      <c r="AH119">
        <v>4.04</v>
      </c>
      <c r="AI119">
        <v>4.17</v>
      </c>
      <c r="AJ119">
        <v>4.2</v>
      </c>
      <c r="AK119">
        <v>4.2300000000000004</v>
      </c>
      <c r="AL119">
        <v>4.34</v>
      </c>
      <c r="AM119">
        <v>4.49</v>
      </c>
      <c r="AN119">
        <v>4.57</v>
      </c>
      <c r="AO119">
        <v>4.59</v>
      </c>
      <c r="AP119">
        <v>4.7</v>
      </c>
      <c r="AQ119">
        <v>4.72</v>
      </c>
      <c r="AR119">
        <v>4.76</v>
      </c>
      <c r="AS119">
        <v>4.83</v>
      </c>
      <c r="AT119">
        <v>4.8499999999999996</v>
      </c>
    </row>
    <row r="120" spans="26:46">
      <c r="Z120">
        <v>11.75</v>
      </c>
      <c r="AA120">
        <v>2.23</v>
      </c>
      <c r="AB120">
        <v>2.62</v>
      </c>
      <c r="AC120">
        <v>3.2</v>
      </c>
      <c r="AD120">
        <v>3.5</v>
      </c>
      <c r="AE120">
        <v>3.68</v>
      </c>
      <c r="AF120">
        <v>3.75</v>
      </c>
      <c r="AG120">
        <v>3.92</v>
      </c>
      <c r="AH120">
        <v>4.03</v>
      </c>
      <c r="AI120">
        <v>4.16</v>
      </c>
      <c r="AJ120">
        <v>4.2</v>
      </c>
      <c r="AK120">
        <v>4.2300000000000004</v>
      </c>
      <c r="AL120">
        <v>4.34</v>
      </c>
      <c r="AM120">
        <v>4.49</v>
      </c>
      <c r="AN120">
        <v>4.5599999999999996</v>
      </c>
      <c r="AO120">
        <v>4.58</v>
      </c>
      <c r="AP120">
        <v>4.6900000000000004</v>
      </c>
      <c r="AQ120">
        <v>4.71</v>
      </c>
      <c r="AR120">
        <v>4.76</v>
      </c>
      <c r="AS120">
        <v>4.82</v>
      </c>
      <c r="AT120">
        <v>4.84</v>
      </c>
    </row>
    <row r="121" spans="26:46">
      <c r="Z121">
        <v>11.83</v>
      </c>
      <c r="AA121">
        <v>2.2200000000000002</v>
      </c>
      <c r="AB121">
        <v>2.61</v>
      </c>
      <c r="AC121">
        <v>3.19</v>
      </c>
      <c r="AD121">
        <v>3.5</v>
      </c>
      <c r="AE121">
        <v>3.68</v>
      </c>
      <c r="AF121">
        <v>3.75</v>
      </c>
      <c r="AG121">
        <v>3.92</v>
      </c>
      <c r="AH121">
        <v>4.03</v>
      </c>
      <c r="AI121">
        <v>4.16</v>
      </c>
      <c r="AJ121">
        <v>4.1900000000000004</v>
      </c>
      <c r="AK121">
        <v>4.22</v>
      </c>
      <c r="AL121">
        <v>4.33</v>
      </c>
      <c r="AM121">
        <v>4.4800000000000004</v>
      </c>
      <c r="AN121">
        <v>4.5599999999999996</v>
      </c>
      <c r="AO121">
        <v>4.58</v>
      </c>
      <c r="AP121">
        <v>4.6900000000000004</v>
      </c>
      <c r="AQ121">
        <v>4.71</v>
      </c>
      <c r="AR121">
        <v>4.75</v>
      </c>
      <c r="AS121">
        <v>4.8099999999999996</v>
      </c>
      <c r="AT121">
        <v>4.83</v>
      </c>
    </row>
    <row r="122" spans="26:46">
      <c r="Z122">
        <v>11.92</v>
      </c>
      <c r="AA122">
        <v>2.2000000000000002</v>
      </c>
      <c r="AB122">
        <v>2.61</v>
      </c>
      <c r="AC122">
        <v>3.19</v>
      </c>
      <c r="AD122">
        <v>3.5</v>
      </c>
      <c r="AE122">
        <v>3.68</v>
      </c>
      <c r="AF122">
        <v>3.75</v>
      </c>
      <c r="AG122">
        <v>3.92</v>
      </c>
      <c r="AH122">
        <v>4.03</v>
      </c>
      <c r="AI122">
        <v>4.1500000000000004</v>
      </c>
      <c r="AJ122">
        <v>4.1900000000000004</v>
      </c>
      <c r="AK122">
        <v>4.22</v>
      </c>
      <c r="AL122">
        <v>4.33</v>
      </c>
      <c r="AM122">
        <v>4.4800000000000004</v>
      </c>
      <c r="AN122">
        <v>4.55</v>
      </c>
      <c r="AO122">
        <v>4.57</v>
      </c>
      <c r="AP122">
        <v>4.68</v>
      </c>
      <c r="AQ122">
        <v>4.7</v>
      </c>
      <c r="AR122">
        <v>4.74</v>
      </c>
      <c r="AS122">
        <v>4.8</v>
      </c>
      <c r="AT122">
        <v>4.82</v>
      </c>
    </row>
    <row r="123" spans="26:46">
      <c r="Z123">
        <v>12</v>
      </c>
      <c r="AA123">
        <v>2.19</v>
      </c>
      <c r="AB123">
        <v>2.6</v>
      </c>
      <c r="AC123">
        <v>3.19</v>
      </c>
      <c r="AD123">
        <v>3.5</v>
      </c>
      <c r="AE123">
        <v>3.68</v>
      </c>
      <c r="AF123">
        <v>3.74</v>
      </c>
      <c r="AG123">
        <v>3.92</v>
      </c>
      <c r="AH123">
        <v>4.0199999999999996</v>
      </c>
      <c r="AI123">
        <v>4.1500000000000004</v>
      </c>
      <c r="AJ123">
        <v>4.18</v>
      </c>
      <c r="AK123">
        <v>4.21</v>
      </c>
      <c r="AL123">
        <v>4.32</v>
      </c>
      <c r="AM123">
        <v>4.47</v>
      </c>
      <c r="AN123">
        <v>4.55</v>
      </c>
      <c r="AO123">
        <v>4.5599999999999996</v>
      </c>
      <c r="AP123">
        <v>4.68</v>
      </c>
      <c r="AQ123">
        <v>4.6900000000000004</v>
      </c>
      <c r="AR123">
        <v>4.7300000000000004</v>
      </c>
      <c r="AS123">
        <v>4.8</v>
      </c>
      <c r="AT123">
        <v>4.8099999999999996</v>
      </c>
    </row>
  </sheetData>
  <mergeCells count="1">
    <mergeCell ref="B1:U1"/>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46"/>
  <dimension ref="A1:AU123"/>
  <sheetViews>
    <sheetView workbookViewId="0">
      <selection activeCell="A2" sqref="A2:V43"/>
    </sheetView>
  </sheetViews>
  <sheetFormatPr baseColWidth="10" defaultColWidth="11" defaultRowHeight="16"/>
  <cols>
    <col min="2" max="22" width="5.1640625" customWidth="1"/>
  </cols>
  <sheetData>
    <row r="1" spans="1:47" ht="17" thickBot="1">
      <c r="A1" s="23" t="s">
        <v>95</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2</v>
      </c>
      <c r="C3" s="8">
        <v>2.2000000000000002</v>
      </c>
      <c r="D3" s="7">
        <v>2.5</v>
      </c>
      <c r="E3" s="8">
        <v>2.6</v>
      </c>
      <c r="F3" s="7">
        <v>2.7</v>
      </c>
      <c r="G3" s="8">
        <v>2.7</v>
      </c>
      <c r="H3" s="7">
        <v>2.7</v>
      </c>
      <c r="I3" s="8">
        <v>2.8</v>
      </c>
      <c r="J3" s="7">
        <v>2.9</v>
      </c>
      <c r="K3" s="8">
        <v>2.9</v>
      </c>
      <c r="L3" s="7">
        <v>3</v>
      </c>
      <c r="M3" s="8">
        <v>3</v>
      </c>
      <c r="N3" s="7">
        <v>3</v>
      </c>
      <c r="O3" s="8">
        <v>3.1</v>
      </c>
      <c r="P3" s="7">
        <v>3.2</v>
      </c>
      <c r="Q3" s="8">
        <v>3.3</v>
      </c>
      <c r="R3" s="7">
        <v>3.4</v>
      </c>
      <c r="S3" s="8">
        <v>3.6</v>
      </c>
      <c r="T3" s="7">
        <v>3.9</v>
      </c>
      <c r="U3" s="8">
        <v>4.2</v>
      </c>
      <c r="V3" s="9">
        <v>4.3</v>
      </c>
      <c r="Z3">
        <v>2</v>
      </c>
      <c r="AA3">
        <v>2</v>
      </c>
      <c r="AB3">
        <v>2.13</v>
      </c>
      <c r="AC3">
        <v>2.4</v>
      </c>
      <c r="AD3">
        <v>2.48</v>
      </c>
      <c r="AE3">
        <v>2.56</v>
      </c>
      <c r="AF3">
        <v>2.63</v>
      </c>
      <c r="AG3">
        <v>2.69</v>
      </c>
      <c r="AH3">
        <v>2.75</v>
      </c>
      <c r="AI3">
        <v>2.86</v>
      </c>
      <c r="AJ3">
        <v>2.89</v>
      </c>
      <c r="AK3">
        <v>2.98</v>
      </c>
      <c r="AL3">
        <v>3.03</v>
      </c>
      <c r="AM3">
        <v>3.12</v>
      </c>
      <c r="AN3">
        <v>3.25</v>
      </c>
      <c r="AO3">
        <v>3.36</v>
      </c>
      <c r="AP3">
        <v>3.43</v>
      </c>
      <c r="AQ3">
        <v>3.49</v>
      </c>
      <c r="AR3">
        <v>3.72</v>
      </c>
      <c r="AS3">
        <v>3.95</v>
      </c>
      <c r="AT3">
        <v>4.1399999999999997</v>
      </c>
      <c r="AU3">
        <v>4.24</v>
      </c>
    </row>
    <row r="4" spans="1:47">
      <c r="A4" s="6" t="s">
        <v>22</v>
      </c>
      <c r="B4" s="7">
        <v>2</v>
      </c>
      <c r="C4" s="8">
        <v>2.2000000000000002</v>
      </c>
      <c r="D4" s="7">
        <v>2.5</v>
      </c>
      <c r="E4" s="8">
        <v>2.6</v>
      </c>
      <c r="F4" s="7">
        <v>2.6</v>
      </c>
      <c r="G4" s="8">
        <v>2.7</v>
      </c>
      <c r="H4" s="7">
        <v>2.7</v>
      </c>
      <c r="I4" s="8">
        <v>2.8</v>
      </c>
      <c r="J4" s="7">
        <v>2.8</v>
      </c>
      <c r="K4" s="8">
        <v>2.9</v>
      </c>
      <c r="L4" s="7">
        <v>3</v>
      </c>
      <c r="M4" s="8">
        <v>3</v>
      </c>
      <c r="N4" s="7">
        <v>3.1</v>
      </c>
      <c r="O4" s="8">
        <v>3.2</v>
      </c>
      <c r="P4" s="7">
        <v>3.3</v>
      </c>
      <c r="Q4" s="8">
        <v>3.3</v>
      </c>
      <c r="R4" s="7">
        <v>3.4</v>
      </c>
      <c r="S4" s="8">
        <v>3.6</v>
      </c>
      <c r="T4" s="7">
        <v>3.9</v>
      </c>
      <c r="U4" s="8">
        <v>4.2</v>
      </c>
      <c r="V4" s="9">
        <v>4.2</v>
      </c>
      <c r="Z4">
        <v>2.08</v>
      </c>
      <c r="AA4">
        <v>2</v>
      </c>
      <c r="AB4">
        <v>2.13</v>
      </c>
      <c r="AC4">
        <v>2.4</v>
      </c>
      <c r="AD4">
        <v>2.4700000000000002</v>
      </c>
      <c r="AE4">
        <v>2.5499999999999998</v>
      </c>
      <c r="AF4">
        <v>2.62</v>
      </c>
      <c r="AG4">
        <v>2.69</v>
      </c>
      <c r="AH4">
        <v>2.75</v>
      </c>
      <c r="AI4">
        <v>2.86</v>
      </c>
      <c r="AJ4">
        <v>2.9</v>
      </c>
      <c r="AK4">
        <v>2.98</v>
      </c>
      <c r="AL4">
        <v>3.04</v>
      </c>
      <c r="AM4">
        <v>3.13</v>
      </c>
      <c r="AN4">
        <v>3.26</v>
      </c>
      <c r="AO4">
        <v>3.37</v>
      </c>
      <c r="AP4">
        <v>3.43</v>
      </c>
      <c r="AQ4">
        <v>3.49</v>
      </c>
      <c r="AR4">
        <v>3.72</v>
      </c>
      <c r="AS4">
        <v>3.95</v>
      </c>
      <c r="AT4">
        <v>4.1399999999999997</v>
      </c>
      <c r="AU4">
        <v>4.24</v>
      </c>
    </row>
    <row r="5" spans="1:47">
      <c r="A5" s="6" t="s">
        <v>23</v>
      </c>
      <c r="B5" s="7">
        <v>2</v>
      </c>
      <c r="C5" s="8">
        <v>2.2000000000000002</v>
      </c>
      <c r="D5" s="7">
        <v>2.5</v>
      </c>
      <c r="E5" s="8">
        <v>2.5</v>
      </c>
      <c r="F5" s="7">
        <v>2.6</v>
      </c>
      <c r="G5" s="8">
        <v>2.7</v>
      </c>
      <c r="H5" s="7">
        <v>2.7</v>
      </c>
      <c r="I5" s="8">
        <v>2.7</v>
      </c>
      <c r="J5" s="7">
        <v>2.8</v>
      </c>
      <c r="K5" s="8">
        <v>2.9</v>
      </c>
      <c r="L5" s="7">
        <v>3</v>
      </c>
      <c r="M5" s="8">
        <v>3</v>
      </c>
      <c r="N5" s="7">
        <v>3.1</v>
      </c>
      <c r="O5" s="8">
        <v>3.2</v>
      </c>
      <c r="P5" s="7">
        <v>3.3</v>
      </c>
      <c r="Q5" s="8">
        <v>3.4</v>
      </c>
      <c r="R5" s="7">
        <v>3.4</v>
      </c>
      <c r="S5" s="8">
        <v>3.6</v>
      </c>
      <c r="T5" s="7">
        <v>3.9</v>
      </c>
      <c r="U5" s="8">
        <v>4.2</v>
      </c>
      <c r="V5" s="9">
        <v>4.2</v>
      </c>
      <c r="Z5">
        <v>2.17</v>
      </c>
      <c r="AA5">
        <v>2</v>
      </c>
      <c r="AB5">
        <v>2.13</v>
      </c>
      <c r="AC5">
        <v>2.4</v>
      </c>
      <c r="AD5">
        <v>2.4700000000000002</v>
      </c>
      <c r="AE5">
        <v>2.5499999999999998</v>
      </c>
      <c r="AF5">
        <v>2.62</v>
      </c>
      <c r="AG5">
        <v>2.69</v>
      </c>
      <c r="AH5">
        <v>2.75</v>
      </c>
      <c r="AI5">
        <v>2.87</v>
      </c>
      <c r="AJ5">
        <v>2.9</v>
      </c>
      <c r="AK5">
        <v>2.99</v>
      </c>
      <c r="AL5">
        <v>3.04</v>
      </c>
      <c r="AM5">
        <v>3.13</v>
      </c>
      <c r="AN5">
        <v>3.27</v>
      </c>
      <c r="AO5">
        <v>3.38</v>
      </c>
      <c r="AP5">
        <v>3.44</v>
      </c>
      <c r="AQ5">
        <v>3.5</v>
      </c>
      <c r="AR5">
        <v>3.73</v>
      </c>
      <c r="AS5">
        <v>3.95</v>
      </c>
      <c r="AT5">
        <v>4.1500000000000004</v>
      </c>
      <c r="AU5">
        <v>4.24</v>
      </c>
    </row>
    <row r="6" spans="1:47" ht="17" thickBot="1">
      <c r="A6" s="10" t="s">
        <v>24</v>
      </c>
      <c r="B6" s="11">
        <v>2</v>
      </c>
      <c r="C6" s="12">
        <v>2.2000000000000002</v>
      </c>
      <c r="D6" s="11">
        <v>2.4</v>
      </c>
      <c r="E6" s="12">
        <v>2.5</v>
      </c>
      <c r="F6" s="11">
        <v>2.6</v>
      </c>
      <c r="G6" s="12">
        <v>2.6</v>
      </c>
      <c r="H6" s="11">
        <v>2.7</v>
      </c>
      <c r="I6" s="12">
        <v>2.7</v>
      </c>
      <c r="J6" s="11">
        <v>2.8</v>
      </c>
      <c r="K6" s="12">
        <v>2.9</v>
      </c>
      <c r="L6" s="11">
        <v>3</v>
      </c>
      <c r="M6" s="12">
        <v>3</v>
      </c>
      <c r="N6" s="11">
        <v>3.1</v>
      </c>
      <c r="O6" s="12">
        <v>3.2</v>
      </c>
      <c r="P6" s="11">
        <v>3.3</v>
      </c>
      <c r="Q6" s="12">
        <v>3.4</v>
      </c>
      <c r="R6" s="11">
        <v>3.4</v>
      </c>
      <c r="S6" s="12">
        <v>3.7</v>
      </c>
      <c r="T6" s="11">
        <v>3.9</v>
      </c>
      <c r="U6" s="12">
        <v>4.0999999999999996</v>
      </c>
      <c r="V6" s="13">
        <v>4.2</v>
      </c>
      <c r="Z6">
        <v>2.25</v>
      </c>
      <c r="AA6">
        <v>2.0099999999999998</v>
      </c>
      <c r="AB6">
        <v>2.13</v>
      </c>
      <c r="AC6">
        <v>2.39</v>
      </c>
      <c r="AD6">
        <v>2.4700000000000002</v>
      </c>
      <c r="AE6">
        <v>2.54</v>
      </c>
      <c r="AF6">
        <v>2.62</v>
      </c>
      <c r="AG6">
        <v>2.69</v>
      </c>
      <c r="AH6">
        <v>2.76</v>
      </c>
      <c r="AI6">
        <v>2.87</v>
      </c>
      <c r="AJ6">
        <v>2.9</v>
      </c>
      <c r="AK6">
        <v>2.99</v>
      </c>
      <c r="AL6">
        <v>3.05</v>
      </c>
      <c r="AM6">
        <v>3.14</v>
      </c>
      <c r="AN6">
        <v>3.28</v>
      </c>
      <c r="AO6">
        <v>3.39</v>
      </c>
      <c r="AP6">
        <v>3.45</v>
      </c>
      <c r="AQ6">
        <v>3.51</v>
      </c>
      <c r="AR6">
        <v>3.74</v>
      </c>
      <c r="AS6">
        <v>3.96</v>
      </c>
      <c r="AT6">
        <v>4.1500000000000004</v>
      </c>
      <c r="AU6">
        <v>4.24</v>
      </c>
    </row>
    <row r="7" spans="1:47">
      <c r="A7" s="6" t="s">
        <v>25</v>
      </c>
      <c r="B7" s="7">
        <v>2</v>
      </c>
      <c r="C7" s="8">
        <v>2.1</v>
      </c>
      <c r="D7" s="7">
        <v>2.4</v>
      </c>
      <c r="E7" s="8">
        <v>2.5</v>
      </c>
      <c r="F7" s="7">
        <v>2.6</v>
      </c>
      <c r="G7" s="8">
        <v>2.6</v>
      </c>
      <c r="H7" s="7">
        <v>2.7</v>
      </c>
      <c r="I7" s="8">
        <v>2.7</v>
      </c>
      <c r="J7" s="7">
        <v>2.9</v>
      </c>
      <c r="K7" s="8">
        <v>2.9</v>
      </c>
      <c r="L7" s="7">
        <v>3</v>
      </c>
      <c r="M7" s="8">
        <v>3</v>
      </c>
      <c r="N7" s="7">
        <v>3.1</v>
      </c>
      <c r="O7" s="8">
        <v>3.2</v>
      </c>
      <c r="P7" s="7">
        <v>3.3</v>
      </c>
      <c r="Q7" s="8">
        <v>3.4</v>
      </c>
      <c r="R7" s="7">
        <v>3.5</v>
      </c>
      <c r="S7" s="8">
        <v>3.7</v>
      </c>
      <c r="T7" s="7">
        <v>3.9</v>
      </c>
      <c r="U7" s="8">
        <v>4.0999999999999996</v>
      </c>
      <c r="V7" s="9">
        <v>4.2</v>
      </c>
      <c r="Z7">
        <v>2.33</v>
      </c>
      <c r="AA7">
        <v>2.0099999999999998</v>
      </c>
      <c r="AB7">
        <v>2.13</v>
      </c>
      <c r="AC7">
        <v>2.39</v>
      </c>
      <c r="AD7">
        <v>2.46</v>
      </c>
      <c r="AE7">
        <v>2.54</v>
      </c>
      <c r="AF7">
        <v>2.62</v>
      </c>
      <c r="AG7">
        <v>2.69</v>
      </c>
      <c r="AH7">
        <v>2.76</v>
      </c>
      <c r="AI7">
        <v>2.87</v>
      </c>
      <c r="AJ7">
        <v>2.91</v>
      </c>
      <c r="AK7">
        <v>2.99</v>
      </c>
      <c r="AL7">
        <v>3.05</v>
      </c>
      <c r="AM7">
        <v>3.15</v>
      </c>
      <c r="AN7">
        <v>3.28</v>
      </c>
      <c r="AO7">
        <v>3.39</v>
      </c>
      <c r="AP7">
        <v>3.45</v>
      </c>
      <c r="AQ7">
        <v>3.51</v>
      </c>
      <c r="AR7">
        <v>3.75</v>
      </c>
      <c r="AS7">
        <v>3.96</v>
      </c>
      <c r="AT7">
        <v>4.1500000000000004</v>
      </c>
      <c r="AU7">
        <v>4.25</v>
      </c>
    </row>
    <row r="8" spans="1:47">
      <c r="A8" s="6" t="s">
        <v>22</v>
      </c>
      <c r="B8" s="7">
        <v>2</v>
      </c>
      <c r="C8" s="8">
        <v>2.1</v>
      </c>
      <c r="D8" s="7">
        <v>2.4</v>
      </c>
      <c r="E8" s="8">
        <v>2.5</v>
      </c>
      <c r="F8" s="7">
        <v>2.6</v>
      </c>
      <c r="G8" s="8">
        <v>2.6</v>
      </c>
      <c r="H8" s="7">
        <v>2.7</v>
      </c>
      <c r="I8" s="8">
        <v>2.8</v>
      </c>
      <c r="J8" s="7">
        <v>2.9</v>
      </c>
      <c r="K8" s="8">
        <v>2.9</v>
      </c>
      <c r="L8" s="7">
        <v>3</v>
      </c>
      <c r="M8" s="8">
        <v>3</v>
      </c>
      <c r="N8" s="7">
        <v>3.1</v>
      </c>
      <c r="O8" s="8">
        <v>3.2</v>
      </c>
      <c r="P8" s="7">
        <v>3.4</v>
      </c>
      <c r="Q8" s="8">
        <v>3.4</v>
      </c>
      <c r="R8" s="7">
        <v>3.5</v>
      </c>
      <c r="S8" s="8">
        <v>3.7</v>
      </c>
      <c r="T8" s="7">
        <v>3.9</v>
      </c>
      <c r="U8" s="8">
        <v>4.0999999999999996</v>
      </c>
      <c r="V8" s="9">
        <v>4.2</v>
      </c>
      <c r="Z8">
        <v>2.42</v>
      </c>
      <c r="AA8">
        <v>2.0099999999999998</v>
      </c>
      <c r="AB8">
        <v>2.13</v>
      </c>
      <c r="AC8">
        <v>2.39</v>
      </c>
      <c r="AD8">
        <v>2.46</v>
      </c>
      <c r="AE8">
        <v>2.54</v>
      </c>
      <c r="AF8">
        <v>2.62</v>
      </c>
      <c r="AG8">
        <v>2.69</v>
      </c>
      <c r="AH8">
        <v>2.76</v>
      </c>
      <c r="AI8">
        <v>2.87</v>
      </c>
      <c r="AJ8">
        <v>2.91</v>
      </c>
      <c r="AK8">
        <v>3</v>
      </c>
      <c r="AL8">
        <v>3.05</v>
      </c>
      <c r="AM8">
        <v>3.15</v>
      </c>
      <c r="AN8">
        <v>3.29</v>
      </c>
      <c r="AO8">
        <v>3.4</v>
      </c>
      <c r="AP8">
        <v>3.46</v>
      </c>
      <c r="AQ8">
        <v>3.52</v>
      </c>
      <c r="AR8">
        <v>3.75</v>
      </c>
      <c r="AS8">
        <v>3.97</v>
      </c>
      <c r="AT8">
        <v>4.1500000000000004</v>
      </c>
      <c r="AU8">
        <v>4.25</v>
      </c>
    </row>
    <row r="9" spans="1:47">
      <c r="A9" s="6" t="s">
        <v>23</v>
      </c>
      <c r="B9" s="7">
        <v>2</v>
      </c>
      <c r="C9" s="8">
        <v>2.1</v>
      </c>
      <c r="D9" s="7">
        <v>2.4</v>
      </c>
      <c r="E9" s="8">
        <v>2.5</v>
      </c>
      <c r="F9" s="7">
        <v>2.5</v>
      </c>
      <c r="G9" s="8">
        <v>2.6</v>
      </c>
      <c r="H9" s="7">
        <v>2.7</v>
      </c>
      <c r="I9" s="8">
        <v>2.8</v>
      </c>
      <c r="J9" s="7">
        <v>2.9</v>
      </c>
      <c r="K9" s="8">
        <v>2.9</v>
      </c>
      <c r="L9" s="7">
        <v>3</v>
      </c>
      <c r="M9" s="8">
        <v>3</v>
      </c>
      <c r="N9" s="7">
        <v>3.1</v>
      </c>
      <c r="O9" s="8">
        <v>3.3</v>
      </c>
      <c r="P9" s="7">
        <v>3.4</v>
      </c>
      <c r="Q9" s="8">
        <v>3.4</v>
      </c>
      <c r="R9" s="7">
        <v>3.5</v>
      </c>
      <c r="S9" s="8">
        <v>3.7</v>
      </c>
      <c r="T9" s="7">
        <v>4</v>
      </c>
      <c r="U9" s="8">
        <v>4.0999999999999996</v>
      </c>
      <c r="V9" s="9">
        <v>4.2</v>
      </c>
      <c r="Z9">
        <v>2.5</v>
      </c>
      <c r="AA9">
        <v>2.0099999999999998</v>
      </c>
      <c r="AB9">
        <v>2.13</v>
      </c>
      <c r="AC9">
        <v>2.39</v>
      </c>
      <c r="AD9">
        <v>2.46</v>
      </c>
      <c r="AE9">
        <v>2.5299999999999998</v>
      </c>
      <c r="AF9">
        <v>2.62</v>
      </c>
      <c r="AG9">
        <v>2.69</v>
      </c>
      <c r="AH9">
        <v>2.76</v>
      </c>
      <c r="AI9">
        <v>2.88</v>
      </c>
      <c r="AJ9">
        <v>2.91</v>
      </c>
      <c r="AK9">
        <v>3</v>
      </c>
      <c r="AL9">
        <v>3.06</v>
      </c>
      <c r="AM9">
        <v>3.16</v>
      </c>
      <c r="AN9">
        <v>3.3</v>
      </c>
      <c r="AO9">
        <v>3.41</v>
      </c>
      <c r="AP9">
        <v>3.47</v>
      </c>
      <c r="AQ9">
        <v>3.53</v>
      </c>
      <c r="AR9">
        <v>3.76</v>
      </c>
      <c r="AS9">
        <v>3.97</v>
      </c>
      <c r="AT9">
        <v>4.1500000000000004</v>
      </c>
      <c r="AU9">
        <v>4.25</v>
      </c>
    </row>
    <row r="10" spans="1:47" ht="17" thickBot="1">
      <c r="A10" s="10" t="s">
        <v>24</v>
      </c>
      <c r="B10" s="11">
        <v>2</v>
      </c>
      <c r="C10" s="12">
        <v>2.1</v>
      </c>
      <c r="D10" s="11">
        <v>2.4</v>
      </c>
      <c r="E10" s="12">
        <v>2.5</v>
      </c>
      <c r="F10" s="11">
        <v>2.5</v>
      </c>
      <c r="G10" s="12">
        <v>2.6</v>
      </c>
      <c r="H10" s="11">
        <v>2.7</v>
      </c>
      <c r="I10" s="12">
        <v>2.8</v>
      </c>
      <c r="J10" s="11">
        <v>2.9</v>
      </c>
      <c r="K10" s="12">
        <v>2.9</v>
      </c>
      <c r="L10" s="11">
        <v>3</v>
      </c>
      <c r="M10" s="12">
        <v>3.1</v>
      </c>
      <c r="N10" s="11">
        <v>3.2</v>
      </c>
      <c r="O10" s="12">
        <v>3.3</v>
      </c>
      <c r="P10" s="11">
        <v>3.4</v>
      </c>
      <c r="Q10" s="12">
        <v>3.5</v>
      </c>
      <c r="R10" s="11">
        <v>3.5</v>
      </c>
      <c r="S10" s="12">
        <v>3.8</v>
      </c>
      <c r="T10" s="11">
        <v>4</v>
      </c>
      <c r="U10" s="12">
        <v>4.0999999999999996</v>
      </c>
      <c r="V10" s="13">
        <v>4.2</v>
      </c>
      <c r="Z10">
        <v>2.58</v>
      </c>
      <c r="AA10">
        <v>2.0099999999999998</v>
      </c>
      <c r="AB10">
        <v>2.12</v>
      </c>
      <c r="AC10">
        <v>2.38</v>
      </c>
      <c r="AD10">
        <v>2.46</v>
      </c>
      <c r="AE10">
        <v>2.5299999999999998</v>
      </c>
      <c r="AF10">
        <v>2.61</v>
      </c>
      <c r="AG10">
        <v>2.69</v>
      </c>
      <c r="AH10">
        <v>2.77</v>
      </c>
      <c r="AI10">
        <v>2.88</v>
      </c>
      <c r="AJ10">
        <v>2.92</v>
      </c>
      <c r="AK10">
        <v>3</v>
      </c>
      <c r="AL10">
        <v>3.06</v>
      </c>
      <c r="AM10">
        <v>3.17</v>
      </c>
      <c r="AN10">
        <v>3.31</v>
      </c>
      <c r="AO10">
        <v>3.42</v>
      </c>
      <c r="AP10">
        <v>3.48</v>
      </c>
      <c r="AQ10">
        <v>3.54</v>
      </c>
      <c r="AR10">
        <v>3.77</v>
      </c>
      <c r="AS10">
        <v>3.98</v>
      </c>
      <c r="AT10">
        <v>4.1500000000000004</v>
      </c>
      <c r="AU10">
        <v>4.25</v>
      </c>
    </row>
    <row r="11" spans="1:47">
      <c r="A11" s="6" t="s">
        <v>26</v>
      </c>
      <c r="B11" s="7">
        <v>2</v>
      </c>
      <c r="C11" s="8">
        <v>2.1</v>
      </c>
      <c r="D11" s="7">
        <v>2.4</v>
      </c>
      <c r="E11" s="8">
        <v>2.5</v>
      </c>
      <c r="F11" s="7">
        <v>2.5</v>
      </c>
      <c r="G11" s="8">
        <v>2.6</v>
      </c>
      <c r="H11" s="7">
        <v>2.7</v>
      </c>
      <c r="I11" s="8">
        <v>2.8</v>
      </c>
      <c r="J11" s="7">
        <v>2.9</v>
      </c>
      <c r="K11" s="8">
        <v>2.9</v>
      </c>
      <c r="L11" s="7">
        <v>3</v>
      </c>
      <c r="M11" s="8">
        <v>3.1</v>
      </c>
      <c r="N11" s="7">
        <v>3.2</v>
      </c>
      <c r="O11" s="8">
        <v>3.3</v>
      </c>
      <c r="P11" s="7">
        <v>3.4</v>
      </c>
      <c r="Q11" s="8">
        <v>3.5</v>
      </c>
      <c r="R11" s="7">
        <v>3.6</v>
      </c>
      <c r="S11" s="8">
        <v>3.8</v>
      </c>
      <c r="T11" s="7">
        <v>4</v>
      </c>
      <c r="U11" s="8">
        <v>4.2</v>
      </c>
      <c r="V11" s="9">
        <v>4.3</v>
      </c>
      <c r="Z11">
        <v>2.67</v>
      </c>
      <c r="AA11">
        <v>2.02</v>
      </c>
      <c r="AB11">
        <v>2.12</v>
      </c>
      <c r="AC11">
        <v>2.38</v>
      </c>
      <c r="AD11">
        <v>2.4500000000000002</v>
      </c>
      <c r="AE11">
        <v>2.5299999999999998</v>
      </c>
      <c r="AF11">
        <v>2.61</v>
      </c>
      <c r="AG11">
        <v>2.69</v>
      </c>
      <c r="AH11">
        <v>2.77</v>
      </c>
      <c r="AI11">
        <v>2.88</v>
      </c>
      <c r="AJ11">
        <v>2.92</v>
      </c>
      <c r="AK11">
        <v>3.01</v>
      </c>
      <c r="AL11">
        <v>3.07</v>
      </c>
      <c r="AM11">
        <v>3.17</v>
      </c>
      <c r="AN11">
        <v>3.32</v>
      </c>
      <c r="AO11">
        <v>3.43</v>
      </c>
      <c r="AP11">
        <v>3.49</v>
      </c>
      <c r="AQ11">
        <v>3.54</v>
      </c>
      <c r="AR11">
        <v>3.78</v>
      </c>
      <c r="AS11">
        <v>3.98</v>
      </c>
      <c r="AT11">
        <v>4.1500000000000004</v>
      </c>
      <c r="AU11">
        <v>4.25</v>
      </c>
    </row>
    <row r="12" spans="1:47">
      <c r="A12" s="6" t="s">
        <v>22</v>
      </c>
      <c r="B12" s="7">
        <v>2</v>
      </c>
      <c r="C12" s="8">
        <v>2.1</v>
      </c>
      <c r="D12" s="7">
        <v>2.4</v>
      </c>
      <c r="E12" s="8">
        <v>2.4</v>
      </c>
      <c r="F12" s="7">
        <v>2.5</v>
      </c>
      <c r="G12" s="8">
        <v>2.6</v>
      </c>
      <c r="H12" s="7">
        <v>2.7</v>
      </c>
      <c r="I12" s="8">
        <v>2.8</v>
      </c>
      <c r="J12" s="7">
        <v>2.9</v>
      </c>
      <c r="K12" s="8">
        <v>2.9</v>
      </c>
      <c r="L12" s="7">
        <v>3</v>
      </c>
      <c r="M12" s="8">
        <v>3.1</v>
      </c>
      <c r="N12" s="7">
        <v>3.2</v>
      </c>
      <c r="O12" s="8">
        <v>3.4</v>
      </c>
      <c r="P12" s="7">
        <v>3.5</v>
      </c>
      <c r="Q12" s="8">
        <v>3.5</v>
      </c>
      <c r="R12" s="7">
        <v>3.6</v>
      </c>
      <c r="S12" s="8">
        <v>3.8</v>
      </c>
      <c r="T12" s="7">
        <v>4</v>
      </c>
      <c r="U12" s="8">
        <v>4.2</v>
      </c>
      <c r="V12" s="9">
        <v>4.3</v>
      </c>
      <c r="Z12">
        <v>2.75</v>
      </c>
      <c r="AA12">
        <v>2.02</v>
      </c>
      <c r="AB12">
        <v>2.12</v>
      </c>
      <c r="AC12">
        <v>2.38</v>
      </c>
      <c r="AD12">
        <v>2.4500000000000002</v>
      </c>
      <c r="AE12">
        <v>2.5299999999999998</v>
      </c>
      <c r="AF12">
        <v>2.61</v>
      </c>
      <c r="AG12">
        <v>2.69</v>
      </c>
      <c r="AH12">
        <v>2.77</v>
      </c>
      <c r="AI12">
        <v>2.89</v>
      </c>
      <c r="AJ12">
        <v>2.93</v>
      </c>
      <c r="AK12">
        <v>3.01</v>
      </c>
      <c r="AL12">
        <v>3.07</v>
      </c>
      <c r="AM12">
        <v>3.18</v>
      </c>
      <c r="AN12">
        <v>3.32</v>
      </c>
      <c r="AO12">
        <v>3.43</v>
      </c>
      <c r="AP12">
        <v>3.49</v>
      </c>
      <c r="AQ12">
        <v>3.55</v>
      </c>
      <c r="AR12">
        <v>3.79</v>
      </c>
      <c r="AS12">
        <v>3.99</v>
      </c>
      <c r="AT12">
        <v>4.1500000000000004</v>
      </c>
      <c r="AU12">
        <v>4.26</v>
      </c>
    </row>
    <row r="13" spans="1:47">
      <c r="A13" s="6" t="s">
        <v>23</v>
      </c>
      <c r="B13" s="7">
        <v>2</v>
      </c>
      <c r="C13" s="8">
        <v>2.1</v>
      </c>
      <c r="D13" s="7">
        <v>2.4</v>
      </c>
      <c r="E13" s="8">
        <v>2.4</v>
      </c>
      <c r="F13" s="7">
        <v>2.5</v>
      </c>
      <c r="G13" s="8">
        <v>2.6</v>
      </c>
      <c r="H13" s="7">
        <v>2.7</v>
      </c>
      <c r="I13" s="8">
        <v>2.8</v>
      </c>
      <c r="J13" s="7">
        <v>2.9</v>
      </c>
      <c r="K13" s="8">
        <v>3</v>
      </c>
      <c r="L13" s="7">
        <v>3</v>
      </c>
      <c r="M13" s="8">
        <v>3.1</v>
      </c>
      <c r="N13" s="7">
        <v>3.2</v>
      </c>
      <c r="O13" s="8">
        <v>3.4</v>
      </c>
      <c r="P13" s="7">
        <v>3.5</v>
      </c>
      <c r="Q13" s="8">
        <v>3.6</v>
      </c>
      <c r="R13" s="7">
        <v>3.6</v>
      </c>
      <c r="S13" s="8">
        <v>3.8</v>
      </c>
      <c r="T13" s="7">
        <v>4</v>
      </c>
      <c r="U13" s="8">
        <v>4.2</v>
      </c>
      <c r="V13" s="9">
        <v>4.3</v>
      </c>
      <c r="Z13">
        <v>2.83</v>
      </c>
      <c r="AA13">
        <v>2.02</v>
      </c>
      <c r="AB13">
        <v>2.12</v>
      </c>
      <c r="AC13">
        <v>2.38</v>
      </c>
      <c r="AD13">
        <v>2.4500000000000002</v>
      </c>
      <c r="AE13">
        <v>2.5299999999999998</v>
      </c>
      <c r="AF13">
        <v>2.61</v>
      </c>
      <c r="AG13">
        <v>2.69</v>
      </c>
      <c r="AH13">
        <v>2.78</v>
      </c>
      <c r="AI13">
        <v>2.89</v>
      </c>
      <c r="AJ13">
        <v>2.93</v>
      </c>
      <c r="AK13">
        <v>3.02</v>
      </c>
      <c r="AL13">
        <v>3.08</v>
      </c>
      <c r="AM13">
        <v>3.19</v>
      </c>
      <c r="AN13">
        <v>3.33</v>
      </c>
      <c r="AO13">
        <v>3.44</v>
      </c>
      <c r="AP13">
        <v>3.5</v>
      </c>
      <c r="AQ13">
        <v>3.56</v>
      </c>
      <c r="AR13">
        <v>3.79</v>
      </c>
      <c r="AS13">
        <v>3.99</v>
      </c>
      <c r="AT13">
        <v>4.1500000000000004</v>
      </c>
      <c r="AU13">
        <v>4.26</v>
      </c>
    </row>
    <row r="14" spans="1:47" ht="17" thickBot="1">
      <c r="A14" s="10" t="s">
        <v>24</v>
      </c>
      <c r="B14" s="11">
        <v>2.1</v>
      </c>
      <c r="C14" s="12">
        <v>2.1</v>
      </c>
      <c r="D14" s="11">
        <v>2.4</v>
      </c>
      <c r="E14" s="12">
        <v>2.4</v>
      </c>
      <c r="F14" s="11">
        <v>2.5</v>
      </c>
      <c r="G14" s="12">
        <v>2.6</v>
      </c>
      <c r="H14" s="11">
        <v>2.7</v>
      </c>
      <c r="I14" s="12">
        <v>2.8</v>
      </c>
      <c r="J14" s="11">
        <v>2.9</v>
      </c>
      <c r="K14" s="12">
        <v>3</v>
      </c>
      <c r="L14" s="11">
        <v>3.1</v>
      </c>
      <c r="M14" s="12">
        <v>3.1</v>
      </c>
      <c r="N14" s="11">
        <v>3.3</v>
      </c>
      <c r="O14" s="12">
        <v>3.4</v>
      </c>
      <c r="P14" s="11">
        <v>3.5</v>
      </c>
      <c r="Q14" s="12">
        <v>3.6</v>
      </c>
      <c r="R14" s="11">
        <v>3.6</v>
      </c>
      <c r="S14" s="12">
        <v>3.9</v>
      </c>
      <c r="T14" s="11">
        <v>4</v>
      </c>
      <c r="U14" s="12">
        <v>4.2</v>
      </c>
      <c r="V14" s="13">
        <v>4.3</v>
      </c>
      <c r="Z14">
        <v>2.92</v>
      </c>
      <c r="AA14">
        <v>2.02</v>
      </c>
      <c r="AB14">
        <v>2.12</v>
      </c>
      <c r="AC14">
        <v>2.38</v>
      </c>
      <c r="AD14">
        <v>2.4500000000000002</v>
      </c>
      <c r="AE14">
        <v>2.5299999999999998</v>
      </c>
      <c r="AF14">
        <v>2.61</v>
      </c>
      <c r="AG14">
        <v>2.7</v>
      </c>
      <c r="AH14">
        <v>2.78</v>
      </c>
      <c r="AI14">
        <v>2.9</v>
      </c>
      <c r="AJ14">
        <v>2.94</v>
      </c>
      <c r="AK14">
        <v>3.02</v>
      </c>
      <c r="AL14">
        <v>3.08</v>
      </c>
      <c r="AM14">
        <v>3.2</v>
      </c>
      <c r="AN14">
        <v>3.34</v>
      </c>
      <c r="AO14">
        <v>3.45</v>
      </c>
      <c r="AP14">
        <v>3.51</v>
      </c>
      <c r="AQ14">
        <v>3.57</v>
      </c>
      <c r="AR14">
        <v>3.8</v>
      </c>
      <c r="AS14">
        <v>4</v>
      </c>
      <c r="AT14">
        <v>4.16</v>
      </c>
      <c r="AU14">
        <v>4.26</v>
      </c>
    </row>
    <row r="15" spans="1:47">
      <c r="A15" s="6" t="s">
        <v>27</v>
      </c>
      <c r="B15" s="7">
        <v>2.1</v>
      </c>
      <c r="C15" s="8">
        <v>2.1</v>
      </c>
      <c r="D15" s="7">
        <v>2.4</v>
      </c>
      <c r="E15" s="8">
        <v>2.5</v>
      </c>
      <c r="F15" s="7">
        <v>2.5</v>
      </c>
      <c r="G15" s="8">
        <v>2.6</v>
      </c>
      <c r="H15" s="7">
        <v>2.7</v>
      </c>
      <c r="I15" s="8">
        <v>2.8</v>
      </c>
      <c r="J15" s="7">
        <v>3</v>
      </c>
      <c r="K15" s="8">
        <v>3</v>
      </c>
      <c r="L15" s="7">
        <v>3.1</v>
      </c>
      <c r="M15" s="8">
        <v>3.2</v>
      </c>
      <c r="N15" s="7">
        <v>3.3</v>
      </c>
      <c r="O15" s="8">
        <v>3.4</v>
      </c>
      <c r="P15" s="7">
        <v>3.6</v>
      </c>
      <c r="Q15" s="8">
        <v>3.6</v>
      </c>
      <c r="R15" s="7">
        <v>3.7</v>
      </c>
      <c r="S15" s="8">
        <v>3.9</v>
      </c>
      <c r="T15" s="7">
        <v>4.0999999999999996</v>
      </c>
      <c r="U15" s="8">
        <v>4.2</v>
      </c>
      <c r="V15" s="9">
        <v>4.3</v>
      </c>
      <c r="Z15">
        <v>3</v>
      </c>
      <c r="AA15">
        <v>2.0299999999999998</v>
      </c>
      <c r="AB15">
        <v>2.12</v>
      </c>
      <c r="AC15">
        <v>2.38</v>
      </c>
      <c r="AD15">
        <v>2.4500000000000002</v>
      </c>
      <c r="AE15">
        <v>2.52</v>
      </c>
      <c r="AF15">
        <v>2.61</v>
      </c>
      <c r="AG15">
        <v>2.7</v>
      </c>
      <c r="AH15">
        <v>2.78</v>
      </c>
      <c r="AI15">
        <v>2.9</v>
      </c>
      <c r="AJ15">
        <v>2.94</v>
      </c>
      <c r="AK15">
        <v>3.03</v>
      </c>
      <c r="AL15">
        <v>3.09</v>
      </c>
      <c r="AM15">
        <v>3.2</v>
      </c>
      <c r="AN15">
        <v>3.35</v>
      </c>
      <c r="AO15">
        <v>3.46</v>
      </c>
      <c r="AP15">
        <v>3.52</v>
      </c>
      <c r="AQ15">
        <v>3.58</v>
      </c>
      <c r="AR15">
        <v>3.81</v>
      </c>
      <c r="AS15">
        <v>4</v>
      </c>
      <c r="AT15">
        <v>4.16</v>
      </c>
      <c r="AU15">
        <v>4.26</v>
      </c>
    </row>
    <row r="16" spans="1:47">
      <c r="A16" s="6" t="s">
        <v>22</v>
      </c>
      <c r="B16" s="7">
        <v>2.1</v>
      </c>
      <c r="C16" s="8">
        <v>2.2000000000000002</v>
      </c>
      <c r="D16" s="7">
        <v>2.4</v>
      </c>
      <c r="E16" s="8">
        <v>2.5</v>
      </c>
      <c r="F16" s="7">
        <v>2.5</v>
      </c>
      <c r="G16" s="8">
        <v>2.6</v>
      </c>
      <c r="H16" s="7">
        <v>2.8</v>
      </c>
      <c r="I16" s="8">
        <v>2.9</v>
      </c>
      <c r="J16" s="7">
        <v>3</v>
      </c>
      <c r="K16" s="8">
        <v>3</v>
      </c>
      <c r="L16" s="7">
        <v>3.1</v>
      </c>
      <c r="M16" s="8">
        <v>3.2</v>
      </c>
      <c r="N16" s="7">
        <v>3.3</v>
      </c>
      <c r="O16" s="8">
        <v>3.5</v>
      </c>
      <c r="P16" s="7">
        <v>3.6</v>
      </c>
      <c r="Q16" s="8">
        <v>3.6</v>
      </c>
      <c r="R16" s="7">
        <v>3.7</v>
      </c>
      <c r="S16" s="8">
        <v>3.9</v>
      </c>
      <c r="T16" s="7">
        <v>4.0999999999999996</v>
      </c>
      <c r="U16" s="8">
        <v>4.2</v>
      </c>
      <c r="V16" s="9">
        <v>4.3</v>
      </c>
      <c r="Z16">
        <v>3.08</v>
      </c>
      <c r="AA16">
        <v>2.0299999999999998</v>
      </c>
      <c r="AB16">
        <v>2.12</v>
      </c>
      <c r="AC16">
        <v>2.37</v>
      </c>
      <c r="AD16">
        <v>2.4500000000000002</v>
      </c>
      <c r="AE16">
        <v>2.52</v>
      </c>
      <c r="AF16">
        <v>2.61</v>
      </c>
      <c r="AG16">
        <v>2.7</v>
      </c>
      <c r="AH16">
        <v>2.79</v>
      </c>
      <c r="AI16">
        <v>2.9</v>
      </c>
      <c r="AJ16">
        <v>2.95</v>
      </c>
      <c r="AK16">
        <v>3.03</v>
      </c>
      <c r="AL16">
        <v>3.09</v>
      </c>
      <c r="AM16">
        <v>3.21</v>
      </c>
      <c r="AN16">
        <v>3.36</v>
      </c>
      <c r="AO16">
        <v>3.47</v>
      </c>
      <c r="AP16">
        <v>3.53</v>
      </c>
      <c r="AQ16">
        <v>3.59</v>
      </c>
      <c r="AR16">
        <v>3.82</v>
      </c>
      <c r="AS16">
        <v>4.01</v>
      </c>
      <c r="AT16">
        <v>4.16</v>
      </c>
      <c r="AU16">
        <v>4.2699999999999996</v>
      </c>
    </row>
    <row r="17" spans="1:47">
      <c r="A17" s="6" t="s">
        <v>23</v>
      </c>
      <c r="B17" s="7">
        <v>2.1</v>
      </c>
      <c r="C17" s="8">
        <v>2.2000000000000002</v>
      </c>
      <c r="D17" s="7">
        <v>2.4</v>
      </c>
      <c r="E17" s="8">
        <v>2.5</v>
      </c>
      <c r="F17" s="7">
        <v>2.5</v>
      </c>
      <c r="G17" s="8">
        <v>2.7</v>
      </c>
      <c r="H17" s="7">
        <v>2.8</v>
      </c>
      <c r="I17" s="8">
        <v>2.9</v>
      </c>
      <c r="J17" s="7">
        <v>3</v>
      </c>
      <c r="K17" s="8">
        <v>3.1</v>
      </c>
      <c r="L17" s="7">
        <v>3.1</v>
      </c>
      <c r="M17" s="8">
        <v>3.2</v>
      </c>
      <c r="N17" s="7">
        <v>3.4</v>
      </c>
      <c r="O17" s="8">
        <v>3.5</v>
      </c>
      <c r="P17" s="7">
        <v>3.6</v>
      </c>
      <c r="Q17" s="8">
        <v>3.7</v>
      </c>
      <c r="R17" s="7">
        <v>3.7</v>
      </c>
      <c r="S17" s="8">
        <v>4</v>
      </c>
      <c r="T17" s="7">
        <v>4.0999999999999996</v>
      </c>
      <c r="U17" s="8">
        <v>4.2</v>
      </c>
      <c r="V17" s="9">
        <v>4.3</v>
      </c>
      <c r="Z17">
        <v>3.17</v>
      </c>
      <c r="AA17">
        <v>2.0299999999999998</v>
      </c>
      <c r="AB17">
        <v>2.13</v>
      </c>
      <c r="AC17">
        <v>2.37</v>
      </c>
      <c r="AD17">
        <v>2.4500000000000002</v>
      </c>
      <c r="AE17">
        <v>2.52</v>
      </c>
      <c r="AF17">
        <v>2.62</v>
      </c>
      <c r="AG17">
        <v>2.7</v>
      </c>
      <c r="AH17">
        <v>2.79</v>
      </c>
      <c r="AI17">
        <v>2.91</v>
      </c>
      <c r="AJ17">
        <v>2.95</v>
      </c>
      <c r="AK17">
        <v>3.04</v>
      </c>
      <c r="AL17">
        <v>3.1</v>
      </c>
      <c r="AM17">
        <v>3.22</v>
      </c>
      <c r="AN17">
        <v>3.37</v>
      </c>
      <c r="AO17">
        <v>3.48</v>
      </c>
      <c r="AP17">
        <v>3.54</v>
      </c>
      <c r="AQ17">
        <v>3.59</v>
      </c>
      <c r="AR17">
        <v>3.83</v>
      </c>
      <c r="AS17">
        <v>4.01</v>
      </c>
      <c r="AT17">
        <v>4.16</v>
      </c>
      <c r="AU17">
        <v>4.2699999999999996</v>
      </c>
    </row>
    <row r="18" spans="1:47" ht="17" thickBot="1">
      <c r="A18" s="10" t="s">
        <v>24</v>
      </c>
      <c r="B18" s="11">
        <v>2.1</v>
      </c>
      <c r="C18" s="12">
        <v>2.2000000000000002</v>
      </c>
      <c r="D18" s="11">
        <v>2.4</v>
      </c>
      <c r="E18" s="12">
        <v>2.5</v>
      </c>
      <c r="F18" s="11">
        <v>2.6</v>
      </c>
      <c r="G18" s="12">
        <v>2.7</v>
      </c>
      <c r="H18" s="11">
        <v>2.8</v>
      </c>
      <c r="I18" s="12">
        <v>2.9</v>
      </c>
      <c r="J18" s="11">
        <v>3</v>
      </c>
      <c r="K18" s="12">
        <v>3.1</v>
      </c>
      <c r="L18" s="11">
        <v>3.2</v>
      </c>
      <c r="M18" s="12">
        <v>3.2</v>
      </c>
      <c r="N18" s="11">
        <v>3.4</v>
      </c>
      <c r="O18" s="12">
        <v>3.6</v>
      </c>
      <c r="P18" s="11">
        <v>3.7</v>
      </c>
      <c r="Q18" s="12">
        <v>3.7</v>
      </c>
      <c r="R18" s="11">
        <v>3.8</v>
      </c>
      <c r="S18" s="12">
        <v>4</v>
      </c>
      <c r="T18" s="11">
        <v>4.0999999999999996</v>
      </c>
      <c r="U18" s="12">
        <v>4.2</v>
      </c>
      <c r="V18" s="13">
        <v>4.4000000000000004</v>
      </c>
      <c r="Z18">
        <v>3.25</v>
      </c>
      <c r="AA18">
        <v>2.04</v>
      </c>
      <c r="AB18">
        <v>2.13</v>
      </c>
      <c r="AC18">
        <v>2.37</v>
      </c>
      <c r="AD18">
        <v>2.4500000000000002</v>
      </c>
      <c r="AE18">
        <v>2.52</v>
      </c>
      <c r="AF18">
        <v>2.62</v>
      </c>
      <c r="AG18">
        <v>2.71</v>
      </c>
      <c r="AH18">
        <v>2.8</v>
      </c>
      <c r="AI18">
        <v>2.91</v>
      </c>
      <c r="AJ18">
        <v>2.96</v>
      </c>
      <c r="AK18">
        <v>3.04</v>
      </c>
      <c r="AL18">
        <v>3.1</v>
      </c>
      <c r="AM18">
        <v>3.23</v>
      </c>
      <c r="AN18">
        <v>3.38</v>
      </c>
      <c r="AO18">
        <v>3.49</v>
      </c>
      <c r="AP18">
        <v>3.54</v>
      </c>
      <c r="AQ18">
        <v>3.6</v>
      </c>
      <c r="AR18">
        <v>3.84</v>
      </c>
      <c r="AS18">
        <v>4.0199999999999996</v>
      </c>
      <c r="AT18">
        <v>4.17</v>
      </c>
      <c r="AU18">
        <v>4.2699999999999996</v>
      </c>
    </row>
    <row r="19" spans="1:47">
      <c r="A19" s="6" t="s">
        <v>28</v>
      </c>
      <c r="B19" s="7">
        <v>2.1</v>
      </c>
      <c r="C19" s="8">
        <v>2.2000000000000002</v>
      </c>
      <c r="D19" s="7">
        <v>2.4</v>
      </c>
      <c r="E19" s="8">
        <v>2.5</v>
      </c>
      <c r="F19" s="7">
        <v>2.6</v>
      </c>
      <c r="G19" s="8">
        <v>2.7</v>
      </c>
      <c r="H19" s="7">
        <v>2.8</v>
      </c>
      <c r="I19" s="8">
        <v>2.9</v>
      </c>
      <c r="J19" s="7">
        <v>3.1</v>
      </c>
      <c r="K19" s="8">
        <v>3.1</v>
      </c>
      <c r="L19" s="7">
        <v>3.2</v>
      </c>
      <c r="M19" s="8">
        <v>3.3</v>
      </c>
      <c r="N19" s="7">
        <v>3.4</v>
      </c>
      <c r="O19" s="8">
        <v>3.6</v>
      </c>
      <c r="P19" s="7">
        <v>3.7</v>
      </c>
      <c r="Q19" s="8">
        <v>3.8</v>
      </c>
      <c r="R19" s="7">
        <v>3.8</v>
      </c>
      <c r="S19" s="8">
        <v>4</v>
      </c>
      <c r="T19" s="7">
        <v>4.2</v>
      </c>
      <c r="U19" s="8">
        <v>4.3</v>
      </c>
      <c r="V19" s="9">
        <v>4.4000000000000004</v>
      </c>
      <c r="Z19">
        <v>3.33</v>
      </c>
      <c r="AA19">
        <v>2.04</v>
      </c>
      <c r="AB19">
        <v>2.13</v>
      </c>
      <c r="AC19">
        <v>2.37</v>
      </c>
      <c r="AD19">
        <v>2.4500000000000002</v>
      </c>
      <c r="AE19">
        <v>2.52</v>
      </c>
      <c r="AF19">
        <v>2.62</v>
      </c>
      <c r="AG19">
        <v>2.71</v>
      </c>
      <c r="AH19">
        <v>2.8</v>
      </c>
      <c r="AI19">
        <v>2.92</v>
      </c>
      <c r="AJ19">
        <v>2.96</v>
      </c>
      <c r="AK19">
        <v>3.05</v>
      </c>
      <c r="AL19">
        <v>3.11</v>
      </c>
      <c r="AM19">
        <v>3.23</v>
      </c>
      <c r="AN19">
        <v>3.38</v>
      </c>
      <c r="AO19">
        <v>3.5</v>
      </c>
      <c r="AP19">
        <v>3.55</v>
      </c>
      <c r="AQ19">
        <v>3.61</v>
      </c>
      <c r="AR19">
        <v>3.85</v>
      </c>
      <c r="AS19">
        <v>4.03</v>
      </c>
      <c r="AT19">
        <v>4.17</v>
      </c>
      <c r="AU19">
        <v>4.28</v>
      </c>
    </row>
    <row r="20" spans="1:47">
      <c r="A20" s="6" t="s">
        <v>22</v>
      </c>
      <c r="B20" s="7">
        <v>2.2000000000000002</v>
      </c>
      <c r="C20" s="8">
        <v>2.2000000000000002</v>
      </c>
      <c r="D20" s="7">
        <v>2.4</v>
      </c>
      <c r="E20" s="8">
        <v>2.5</v>
      </c>
      <c r="F20" s="7">
        <v>2.6</v>
      </c>
      <c r="G20" s="8">
        <v>2.7</v>
      </c>
      <c r="H20" s="7">
        <v>2.9</v>
      </c>
      <c r="I20" s="8">
        <v>3</v>
      </c>
      <c r="J20" s="7">
        <v>3.1</v>
      </c>
      <c r="K20" s="8">
        <v>3.1</v>
      </c>
      <c r="L20" s="7">
        <v>3.2</v>
      </c>
      <c r="M20" s="8">
        <v>3.3</v>
      </c>
      <c r="N20" s="7">
        <v>3.5</v>
      </c>
      <c r="O20" s="8">
        <v>3.6</v>
      </c>
      <c r="P20" s="7">
        <v>3.7</v>
      </c>
      <c r="Q20" s="8">
        <v>3.8</v>
      </c>
      <c r="R20" s="7">
        <v>3.9</v>
      </c>
      <c r="S20" s="8">
        <v>4.0999999999999996</v>
      </c>
      <c r="T20" s="7">
        <v>4.2</v>
      </c>
      <c r="U20" s="8">
        <v>4.3</v>
      </c>
      <c r="V20" s="9">
        <v>4.4000000000000004</v>
      </c>
      <c r="Z20">
        <v>3.42</v>
      </c>
      <c r="AA20">
        <v>2.04</v>
      </c>
      <c r="AB20">
        <v>2.13</v>
      </c>
      <c r="AC20">
        <v>2.37</v>
      </c>
      <c r="AD20">
        <v>2.4500000000000002</v>
      </c>
      <c r="AE20">
        <v>2.52</v>
      </c>
      <c r="AF20">
        <v>2.62</v>
      </c>
      <c r="AG20">
        <v>2.71</v>
      </c>
      <c r="AH20">
        <v>2.81</v>
      </c>
      <c r="AI20">
        <v>2.92</v>
      </c>
      <c r="AJ20">
        <v>2.97</v>
      </c>
      <c r="AK20">
        <v>3.05</v>
      </c>
      <c r="AL20">
        <v>3.11</v>
      </c>
      <c r="AM20">
        <v>3.24</v>
      </c>
      <c r="AN20">
        <v>3.39</v>
      </c>
      <c r="AO20">
        <v>3.5</v>
      </c>
      <c r="AP20">
        <v>3.56</v>
      </c>
      <c r="AQ20">
        <v>3.62</v>
      </c>
      <c r="AR20">
        <v>3.85</v>
      </c>
      <c r="AS20">
        <v>4.03</v>
      </c>
      <c r="AT20">
        <v>4.17</v>
      </c>
      <c r="AU20">
        <v>4.28</v>
      </c>
    </row>
    <row r="21" spans="1:47">
      <c r="A21" s="6" t="s">
        <v>23</v>
      </c>
      <c r="B21" s="7">
        <v>2.2000000000000002</v>
      </c>
      <c r="C21" s="8">
        <v>2.2000000000000002</v>
      </c>
      <c r="D21" s="7">
        <v>2.5</v>
      </c>
      <c r="E21" s="8">
        <v>2.5</v>
      </c>
      <c r="F21" s="7">
        <v>2.6</v>
      </c>
      <c r="G21" s="8">
        <v>2.7</v>
      </c>
      <c r="H21" s="7">
        <v>2.9</v>
      </c>
      <c r="I21" s="8">
        <v>3</v>
      </c>
      <c r="J21" s="7">
        <v>3.1</v>
      </c>
      <c r="K21" s="8">
        <v>3.2</v>
      </c>
      <c r="L21" s="7">
        <v>3.3</v>
      </c>
      <c r="M21" s="8">
        <v>3.3</v>
      </c>
      <c r="N21" s="7">
        <v>3.5</v>
      </c>
      <c r="O21" s="8">
        <v>3.7</v>
      </c>
      <c r="P21" s="7">
        <v>3.8</v>
      </c>
      <c r="Q21" s="8">
        <v>3.8</v>
      </c>
      <c r="R21" s="7">
        <v>3.9</v>
      </c>
      <c r="S21" s="8">
        <v>4.0999999999999996</v>
      </c>
      <c r="T21" s="7">
        <v>4.2</v>
      </c>
      <c r="U21" s="8">
        <v>4.3</v>
      </c>
      <c r="V21" s="9">
        <v>4.4000000000000004</v>
      </c>
      <c r="Z21">
        <v>3.5</v>
      </c>
      <c r="AA21">
        <v>2.0499999999999998</v>
      </c>
      <c r="AB21">
        <v>2.13</v>
      </c>
      <c r="AC21">
        <v>2.37</v>
      </c>
      <c r="AD21">
        <v>2.4500000000000002</v>
      </c>
      <c r="AE21">
        <v>2.52</v>
      </c>
      <c r="AF21">
        <v>2.62</v>
      </c>
      <c r="AG21">
        <v>2.72</v>
      </c>
      <c r="AH21">
        <v>2.81</v>
      </c>
      <c r="AI21">
        <v>2.93</v>
      </c>
      <c r="AJ21">
        <v>2.97</v>
      </c>
      <c r="AK21">
        <v>3.06</v>
      </c>
      <c r="AL21">
        <v>3.12</v>
      </c>
      <c r="AM21">
        <v>3.25</v>
      </c>
      <c r="AN21">
        <v>3.4</v>
      </c>
      <c r="AO21">
        <v>3.51</v>
      </c>
      <c r="AP21">
        <v>3.57</v>
      </c>
      <c r="AQ21">
        <v>3.63</v>
      </c>
      <c r="AR21">
        <v>3.86</v>
      </c>
      <c r="AS21">
        <v>4.04</v>
      </c>
      <c r="AT21">
        <v>4.18</v>
      </c>
      <c r="AU21">
        <v>4.28</v>
      </c>
    </row>
    <row r="22" spans="1:47" ht="17" thickBot="1">
      <c r="A22" s="10" t="s">
        <v>24</v>
      </c>
      <c r="B22" s="11">
        <v>2.2000000000000002</v>
      </c>
      <c r="C22" s="12">
        <v>2.2999999999999998</v>
      </c>
      <c r="D22" s="11">
        <v>2.5</v>
      </c>
      <c r="E22" s="12">
        <v>2.6</v>
      </c>
      <c r="F22" s="11">
        <v>2.7</v>
      </c>
      <c r="G22" s="12">
        <v>2.8</v>
      </c>
      <c r="H22" s="11">
        <v>2.9</v>
      </c>
      <c r="I22" s="12">
        <v>3</v>
      </c>
      <c r="J22" s="11">
        <v>3.2</v>
      </c>
      <c r="K22" s="12">
        <v>3.2</v>
      </c>
      <c r="L22" s="11">
        <v>3.3</v>
      </c>
      <c r="M22" s="12">
        <v>3.4</v>
      </c>
      <c r="N22" s="11">
        <v>3.5</v>
      </c>
      <c r="O22" s="12">
        <v>3.7</v>
      </c>
      <c r="P22" s="11">
        <v>3.8</v>
      </c>
      <c r="Q22" s="12">
        <v>3.9</v>
      </c>
      <c r="R22" s="11">
        <v>3.9</v>
      </c>
      <c r="S22" s="12">
        <v>4.2</v>
      </c>
      <c r="T22" s="11">
        <v>4.3</v>
      </c>
      <c r="U22" s="12">
        <v>4.3</v>
      </c>
      <c r="V22" s="13">
        <v>4.5</v>
      </c>
      <c r="Z22">
        <v>3.58</v>
      </c>
      <c r="AA22">
        <v>2.0499999999999998</v>
      </c>
      <c r="AB22">
        <v>2.13</v>
      </c>
      <c r="AC22">
        <v>2.38</v>
      </c>
      <c r="AD22">
        <v>2.4500000000000002</v>
      </c>
      <c r="AE22">
        <v>2.52</v>
      </c>
      <c r="AF22">
        <v>2.62</v>
      </c>
      <c r="AG22">
        <v>2.72</v>
      </c>
      <c r="AH22">
        <v>2.82</v>
      </c>
      <c r="AI22">
        <v>2.94</v>
      </c>
      <c r="AJ22">
        <v>2.98</v>
      </c>
      <c r="AK22">
        <v>3.06</v>
      </c>
      <c r="AL22">
        <v>3.13</v>
      </c>
      <c r="AM22">
        <v>3.26</v>
      </c>
      <c r="AN22">
        <v>3.41</v>
      </c>
      <c r="AO22">
        <v>3.52</v>
      </c>
      <c r="AP22">
        <v>3.58</v>
      </c>
      <c r="AQ22">
        <v>3.64</v>
      </c>
      <c r="AR22">
        <v>3.87</v>
      </c>
      <c r="AS22">
        <v>4.04</v>
      </c>
      <c r="AT22">
        <v>4.18</v>
      </c>
      <c r="AU22">
        <v>4.29</v>
      </c>
    </row>
    <row r="23" spans="1:47">
      <c r="A23" s="6" t="s">
        <v>29</v>
      </c>
      <c r="B23" s="7">
        <v>2.2999999999999998</v>
      </c>
      <c r="C23" s="8">
        <v>2.2999999999999998</v>
      </c>
      <c r="D23" s="7">
        <v>2.5</v>
      </c>
      <c r="E23" s="8">
        <v>2.6</v>
      </c>
      <c r="F23" s="7">
        <v>2.7</v>
      </c>
      <c r="G23" s="8">
        <v>2.8</v>
      </c>
      <c r="H23" s="7">
        <v>3</v>
      </c>
      <c r="I23" s="8">
        <v>3.1</v>
      </c>
      <c r="J23" s="7">
        <v>3.2</v>
      </c>
      <c r="K23" s="8">
        <v>3.3</v>
      </c>
      <c r="L23" s="7">
        <v>3.3</v>
      </c>
      <c r="M23" s="8">
        <v>3.4</v>
      </c>
      <c r="N23" s="7">
        <v>3.6</v>
      </c>
      <c r="O23" s="8">
        <v>3.7</v>
      </c>
      <c r="P23" s="7">
        <v>3.9</v>
      </c>
      <c r="Q23" s="8">
        <v>3.9</v>
      </c>
      <c r="R23" s="7">
        <v>4</v>
      </c>
      <c r="S23" s="8">
        <v>4.2</v>
      </c>
      <c r="T23" s="7">
        <v>4.3</v>
      </c>
      <c r="U23" s="8">
        <v>4.4000000000000004</v>
      </c>
      <c r="V23" s="9">
        <v>4.5</v>
      </c>
      <c r="Z23">
        <v>3.67</v>
      </c>
      <c r="AA23">
        <v>2.06</v>
      </c>
      <c r="AB23">
        <v>2.13</v>
      </c>
      <c r="AC23">
        <v>2.38</v>
      </c>
      <c r="AD23">
        <v>2.4500000000000002</v>
      </c>
      <c r="AE23">
        <v>2.52</v>
      </c>
      <c r="AF23">
        <v>2.62</v>
      </c>
      <c r="AG23">
        <v>2.73</v>
      </c>
      <c r="AH23">
        <v>2.82</v>
      </c>
      <c r="AI23">
        <v>2.94</v>
      </c>
      <c r="AJ23">
        <v>2.99</v>
      </c>
      <c r="AK23">
        <v>3.07</v>
      </c>
      <c r="AL23">
        <v>3.13</v>
      </c>
      <c r="AM23">
        <v>3.27</v>
      </c>
      <c r="AN23">
        <v>3.42</v>
      </c>
      <c r="AO23">
        <v>3.53</v>
      </c>
      <c r="AP23">
        <v>3.59</v>
      </c>
      <c r="AQ23">
        <v>3.65</v>
      </c>
      <c r="AR23">
        <v>3.88</v>
      </c>
      <c r="AS23">
        <v>4.05</v>
      </c>
      <c r="AT23">
        <v>4.18</v>
      </c>
      <c r="AU23">
        <v>4.29</v>
      </c>
    </row>
    <row r="24" spans="1:47">
      <c r="A24" s="6" t="s">
        <v>22</v>
      </c>
      <c r="B24" s="7">
        <v>2.2999999999999998</v>
      </c>
      <c r="C24" s="8">
        <v>2.2999999999999998</v>
      </c>
      <c r="D24" s="7">
        <v>2.6</v>
      </c>
      <c r="E24" s="8">
        <v>2.6</v>
      </c>
      <c r="F24" s="7">
        <v>2.7</v>
      </c>
      <c r="G24" s="8">
        <v>2.8</v>
      </c>
      <c r="H24" s="7">
        <v>3</v>
      </c>
      <c r="I24" s="8">
        <v>3.1</v>
      </c>
      <c r="J24" s="7">
        <v>3.2</v>
      </c>
      <c r="K24" s="8">
        <v>3.3</v>
      </c>
      <c r="L24" s="7">
        <v>3.4</v>
      </c>
      <c r="M24" s="8">
        <v>3.4</v>
      </c>
      <c r="N24" s="7">
        <v>3.6</v>
      </c>
      <c r="O24" s="8">
        <v>3.8</v>
      </c>
      <c r="P24" s="7">
        <v>3.9</v>
      </c>
      <c r="Q24" s="8">
        <v>4</v>
      </c>
      <c r="R24" s="7">
        <v>4</v>
      </c>
      <c r="S24" s="8">
        <v>4.2</v>
      </c>
      <c r="T24" s="7">
        <v>4.3</v>
      </c>
      <c r="U24" s="8">
        <v>4.4000000000000004</v>
      </c>
      <c r="V24" s="9">
        <v>4.5</v>
      </c>
      <c r="Z24">
        <v>3.75</v>
      </c>
      <c r="AA24">
        <v>2.06</v>
      </c>
      <c r="AB24">
        <v>2.14</v>
      </c>
      <c r="AC24">
        <v>2.38</v>
      </c>
      <c r="AD24">
        <v>2.4500000000000002</v>
      </c>
      <c r="AE24">
        <v>2.5299999999999998</v>
      </c>
      <c r="AF24">
        <v>2.63</v>
      </c>
      <c r="AG24">
        <v>2.73</v>
      </c>
      <c r="AH24">
        <v>2.83</v>
      </c>
      <c r="AI24">
        <v>2.95</v>
      </c>
      <c r="AJ24">
        <v>2.99</v>
      </c>
      <c r="AK24">
        <v>3.08</v>
      </c>
      <c r="AL24">
        <v>3.14</v>
      </c>
      <c r="AM24">
        <v>3.28</v>
      </c>
      <c r="AN24">
        <v>3.43</v>
      </c>
      <c r="AO24">
        <v>3.54</v>
      </c>
      <c r="AP24">
        <v>3.6</v>
      </c>
      <c r="AQ24">
        <v>3.66</v>
      </c>
      <c r="AR24">
        <v>3.89</v>
      </c>
      <c r="AS24">
        <v>4.0599999999999996</v>
      </c>
      <c r="AT24">
        <v>4.1900000000000004</v>
      </c>
      <c r="AU24">
        <v>4.3</v>
      </c>
    </row>
    <row r="25" spans="1:47">
      <c r="A25" s="6" t="s">
        <v>23</v>
      </c>
      <c r="B25" s="7">
        <v>2.2999999999999998</v>
      </c>
      <c r="C25" s="8">
        <v>2.4</v>
      </c>
      <c r="D25" s="7">
        <v>2.6</v>
      </c>
      <c r="E25" s="8">
        <v>2.7</v>
      </c>
      <c r="F25" s="7">
        <v>2.7</v>
      </c>
      <c r="G25" s="8">
        <v>2.9</v>
      </c>
      <c r="H25" s="7">
        <v>3</v>
      </c>
      <c r="I25" s="8">
        <v>3.2</v>
      </c>
      <c r="J25" s="7">
        <v>3.3</v>
      </c>
      <c r="K25" s="8">
        <v>3.3</v>
      </c>
      <c r="L25" s="7">
        <v>3.4</v>
      </c>
      <c r="M25" s="8">
        <v>3.5</v>
      </c>
      <c r="N25" s="7">
        <v>3.7</v>
      </c>
      <c r="O25" s="8">
        <v>3.8</v>
      </c>
      <c r="P25" s="7">
        <v>3.9</v>
      </c>
      <c r="Q25" s="8">
        <v>4</v>
      </c>
      <c r="R25" s="7">
        <v>4.0999999999999996</v>
      </c>
      <c r="S25" s="8">
        <v>4.3</v>
      </c>
      <c r="T25" s="7">
        <v>4.4000000000000004</v>
      </c>
      <c r="U25" s="8">
        <v>4.4000000000000004</v>
      </c>
      <c r="V25" s="9">
        <v>4.5999999999999996</v>
      </c>
      <c r="Z25">
        <v>3.83</v>
      </c>
      <c r="AA25">
        <v>2.0699999999999998</v>
      </c>
      <c r="AB25">
        <v>2.14</v>
      </c>
      <c r="AC25">
        <v>2.38</v>
      </c>
      <c r="AD25">
        <v>2.4500000000000002</v>
      </c>
      <c r="AE25">
        <v>2.5299999999999998</v>
      </c>
      <c r="AF25">
        <v>2.63</v>
      </c>
      <c r="AG25">
        <v>2.74</v>
      </c>
      <c r="AH25">
        <v>2.83</v>
      </c>
      <c r="AI25">
        <v>2.95</v>
      </c>
      <c r="AJ25">
        <v>3</v>
      </c>
      <c r="AK25">
        <v>3.08</v>
      </c>
      <c r="AL25">
        <v>3.14</v>
      </c>
      <c r="AM25">
        <v>3.29</v>
      </c>
      <c r="AN25">
        <v>3.44</v>
      </c>
      <c r="AO25">
        <v>3.55</v>
      </c>
      <c r="AP25">
        <v>3.61</v>
      </c>
      <c r="AQ25">
        <v>3.67</v>
      </c>
      <c r="AR25">
        <v>3.9</v>
      </c>
      <c r="AS25">
        <v>4.0599999999999996</v>
      </c>
      <c r="AT25">
        <v>4.1900000000000004</v>
      </c>
      <c r="AU25">
        <v>4.3</v>
      </c>
    </row>
    <row r="26" spans="1:47" ht="17" thickBot="1">
      <c r="A26" s="10" t="s">
        <v>24</v>
      </c>
      <c r="B26" s="11">
        <v>2.4</v>
      </c>
      <c r="C26" s="12">
        <v>2.4</v>
      </c>
      <c r="D26" s="11">
        <v>2.6</v>
      </c>
      <c r="E26" s="12">
        <v>2.7</v>
      </c>
      <c r="F26" s="11">
        <v>2.8</v>
      </c>
      <c r="G26" s="12">
        <v>2.9</v>
      </c>
      <c r="H26" s="11">
        <v>3.1</v>
      </c>
      <c r="I26" s="12">
        <v>3.2</v>
      </c>
      <c r="J26" s="11">
        <v>3.3</v>
      </c>
      <c r="K26" s="12">
        <v>3.4</v>
      </c>
      <c r="L26" s="11">
        <v>3.5</v>
      </c>
      <c r="M26" s="12">
        <v>3.5</v>
      </c>
      <c r="N26" s="11">
        <v>3.7</v>
      </c>
      <c r="O26" s="12">
        <v>3.9</v>
      </c>
      <c r="P26" s="11">
        <v>4</v>
      </c>
      <c r="Q26" s="12">
        <v>4</v>
      </c>
      <c r="R26" s="11">
        <v>4.0999999999999996</v>
      </c>
      <c r="S26" s="12">
        <v>4.3</v>
      </c>
      <c r="T26" s="11">
        <v>4.4000000000000004</v>
      </c>
      <c r="U26" s="12">
        <v>4.5</v>
      </c>
      <c r="V26" s="13">
        <v>4.5999999999999996</v>
      </c>
      <c r="Z26">
        <v>3.92</v>
      </c>
      <c r="AA26">
        <v>2.0699999999999998</v>
      </c>
      <c r="AB26">
        <v>2.14</v>
      </c>
      <c r="AC26">
        <v>2.38</v>
      </c>
      <c r="AD26">
        <v>2.4500000000000002</v>
      </c>
      <c r="AE26">
        <v>2.5299999999999998</v>
      </c>
      <c r="AF26">
        <v>2.63</v>
      </c>
      <c r="AG26">
        <v>2.74</v>
      </c>
      <c r="AH26">
        <v>2.84</v>
      </c>
      <c r="AI26">
        <v>2.96</v>
      </c>
      <c r="AJ26">
        <v>3.01</v>
      </c>
      <c r="AK26">
        <v>3.09</v>
      </c>
      <c r="AL26">
        <v>3.15</v>
      </c>
      <c r="AM26">
        <v>3.29</v>
      </c>
      <c r="AN26">
        <v>3.45</v>
      </c>
      <c r="AO26">
        <v>3.56</v>
      </c>
      <c r="AP26">
        <v>3.62</v>
      </c>
      <c r="AQ26">
        <v>3.67</v>
      </c>
      <c r="AR26">
        <v>3.91</v>
      </c>
      <c r="AS26">
        <v>4.07</v>
      </c>
      <c r="AT26">
        <v>4.1900000000000004</v>
      </c>
      <c r="AU26">
        <v>4.3</v>
      </c>
    </row>
    <row r="27" spans="1:47">
      <c r="A27" s="6" t="s">
        <v>30</v>
      </c>
      <c r="B27" s="7">
        <v>2.4</v>
      </c>
      <c r="C27" s="8">
        <v>2.4</v>
      </c>
      <c r="D27" s="7">
        <v>2.7</v>
      </c>
      <c r="E27" s="8">
        <v>2.7</v>
      </c>
      <c r="F27" s="7">
        <v>2.8</v>
      </c>
      <c r="G27" s="8">
        <v>2.9</v>
      </c>
      <c r="H27" s="7">
        <v>3.1</v>
      </c>
      <c r="I27" s="8">
        <v>3.3</v>
      </c>
      <c r="J27" s="7">
        <v>3.4</v>
      </c>
      <c r="K27" s="8">
        <v>3.4</v>
      </c>
      <c r="L27" s="7">
        <v>3.5</v>
      </c>
      <c r="M27" s="8">
        <v>3.6</v>
      </c>
      <c r="N27" s="7">
        <v>3.8</v>
      </c>
      <c r="O27" s="8">
        <v>3.9</v>
      </c>
      <c r="P27" s="7">
        <v>4</v>
      </c>
      <c r="Q27" s="8">
        <v>4.0999999999999996</v>
      </c>
      <c r="R27" s="7">
        <v>4.2</v>
      </c>
      <c r="S27" s="8">
        <v>4.4000000000000004</v>
      </c>
      <c r="T27" s="7">
        <v>4.4000000000000004</v>
      </c>
      <c r="U27" s="8">
        <v>4.5</v>
      </c>
      <c r="V27" s="9">
        <v>4.5999999999999996</v>
      </c>
      <c r="Z27">
        <v>4</v>
      </c>
      <c r="AA27">
        <v>2.0699999999999998</v>
      </c>
      <c r="AB27">
        <v>2.14</v>
      </c>
      <c r="AC27">
        <v>2.38</v>
      </c>
      <c r="AD27">
        <v>2.46</v>
      </c>
      <c r="AE27">
        <v>2.5299999999999998</v>
      </c>
      <c r="AF27">
        <v>2.64</v>
      </c>
      <c r="AG27">
        <v>2.75</v>
      </c>
      <c r="AH27">
        <v>2.85</v>
      </c>
      <c r="AI27">
        <v>2.97</v>
      </c>
      <c r="AJ27">
        <v>3.01</v>
      </c>
      <c r="AK27">
        <v>3.1</v>
      </c>
      <c r="AL27">
        <v>3.16</v>
      </c>
      <c r="AM27">
        <v>3.3</v>
      </c>
      <c r="AN27">
        <v>3.46</v>
      </c>
      <c r="AO27">
        <v>3.57</v>
      </c>
      <c r="AP27">
        <v>3.63</v>
      </c>
      <c r="AQ27">
        <v>3.68</v>
      </c>
      <c r="AR27">
        <v>3.92</v>
      </c>
      <c r="AS27">
        <v>4.08</v>
      </c>
      <c r="AT27">
        <v>4.2</v>
      </c>
      <c r="AU27">
        <v>4.3099999999999996</v>
      </c>
    </row>
    <row r="28" spans="1:47">
      <c r="A28" s="6" t="s">
        <v>22</v>
      </c>
      <c r="B28" s="7">
        <v>2.4</v>
      </c>
      <c r="C28" s="8">
        <v>2.5</v>
      </c>
      <c r="D28" s="7">
        <v>2.7</v>
      </c>
      <c r="E28" s="8">
        <v>2.8</v>
      </c>
      <c r="F28" s="7">
        <v>2.9</v>
      </c>
      <c r="G28" s="8">
        <v>3</v>
      </c>
      <c r="H28" s="7">
        <v>3.2</v>
      </c>
      <c r="I28" s="8">
        <v>3.3</v>
      </c>
      <c r="J28" s="7">
        <v>3.4</v>
      </c>
      <c r="K28" s="8">
        <v>3.5</v>
      </c>
      <c r="L28" s="7">
        <v>3.5</v>
      </c>
      <c r="M28" s="8">
        <v>3.6</v>
      </c>
      <c r="N28" s="7">
        <v>3.8</v>
      </c>
      <c r="O28" s="8">
        <v>4</v>
      </c>
      <c r="P28" s="7">
        <v>4.0999999999999996</v>
      </c>
      <c r="Q28" s="8">
        <v>4.0999999999999996</v>
      </c>
      <c r="R28" s="7">
        <v>4.2</v>
      </c>
      <c r="S28" s="8">
        <v>4.4000000000000004</v>
      </c>
      <c r="T28" s="7">
        <v>4.5</v>
      </c>
      <c r="U28" s="8">
        <v>4.5999999999999996</v>
      </c>
      <c r="V28" s="9">
        <v>4.7</v>
      </c>
      <c r="Z28">
        <v>4.08</v>
      </c>
      <c r="AA28">
        <v>2.08</v>
      </c>
      <c r="AB28">
        <v>2.15</v>
      </c>
      <c r="AC28">
        <v>2.39</v>
      </c>
      <c r="AD28">
        <v>2.46</v>
      </c>
      <c r="AE28">
        <v>2.5299999999999998</v>
      </c>
      <c r="AF28">
        <v>2.64</v>
      </c>
      <c r="AG28">
        <v>2.75</v>
      </c>
      <c r="AH28">
        <v>2.85</v>
      </c>
      <c r="AI28">
        <v>2.97</v>
      </c>
      <c r="AJ28">
        <v>3.02</v>
      </c>
      <c r="AK28">
        <v>3.1</v>
      </c>
      <c r="AL28">
        <v>3.17</v>
      </c>
      <c r="AM28">
        <v>3.31</v>
      </c>
      <c r="AN28">
        <v>3.47</v>
      </c>
      <c r="AO28">
        <v>3.58</v>
      </c>
      <c r="AP28">
        <v>3.64</v>
      </c>
      <c r="AQ28">
        <v>3.69</v>
      </c>
      <c r="AR28">
        <v>3.93</v>
      </c>
      <c r="AS28">
        <v>4.08</v>
      </c>
      <c r="AT28">
        <v>4.2</v>
      </c>
      <c r="AU28">
        <v>4.3099999999999996</v>
      </c>
    </row>
    <row r="29" spans="1:47">
      <c r="A29" s="6" t="s">
        <v>23</v>
      </c>
      <c r="B29" s="7">
        <v>2.5</v>
      </c>
      <c r="C29" s="8">
        <v>2.5</v>
      </c>
      <c r="D29" s="7">
        <v>2.8</v>
      </c>
      <c r="E29" s="8">
        <v>2.8</v>
      </c>
      <c r="F29" s="7">
        <v>2.9</v>
      </c>
      <c r="G29" s="8">
        <v>3</v>
      </c>
      <c r="H29" s="7">
        <v>3.2</v>
      </c>
      <c r="I29" s="8">
        <v>3.4</v>
      </c>
      <c r="J29" s="7">
        <v>3.5</v>
      </c>
      <c r="K29" s="8">
        <v>3.5</v>
      </c>
      <c r="L29" s="7">
        <v>3.6</v>
      </c>
      <c r="M29" s="8">
        <v>3.7</v>
      </c>
      <c r="N29" s="7">
        <v>3.9</v>
      </c>
      <c r="O29" s="8">
        <v>4</v>
      </c>
      <c r="P29" s="7">
        <v>4.0999999999999996</v>
      </c>
      <c r="Q29" s="8">
        <v>4.2</v>
      </c>
      <c r="R29" s="7">
        <v>4.3</v>
      </c>
      <c r="S29" s="8">
        <v>4.5</v>
      </c>
      <c r="T29" s="7">
        <v>4.5</v>
      </c>
      <c r="U29" s="8">
        <v>4.5999999999999996</v>
      </c>
      <c r="V29" s="9">
        <v>4.7</v>
      </c>
      <c r="Z29">
        <v>4.17</v>
      </c>
      <c r="AA29">
        <v>2.08</v>
      </c>
      <c r="AB29">
        <v>2.15</v>
      </c>
      <c r="AC29">
        <v>2.39</v>
      </c>
      <c r="AD29">
        <v>2.46</v>
      </c>
      <c r="AE29">
        <v>2.54</v>
      </c>
      <c r="AF29">
        <v>2.64</v>
      </c>
      <c r="AG29">
        <v>2.76</v>
      </c>
      <c r="AH29">
        <v>2.86</v>
      </c>
      <c r="AI29">
        <v>2.98</v>
      </c>
      <c r="AJ29">
        <v>3.03</v>
      </c>
      <c r="AK29">
        <v>3.11</v>
      </c>
      <c r="AL29">
        <v>3.17</v>
      </c>
      <c r="AM29">
        <v>3.32</v>
      </c>
      <c r="AN29">
        <v>3.48</v>
      </c>
      <c r="AO29">
        <v>3.59</v>
      </c>
      <c r="AP29">
        <v>3.65</v>
      </c>
      <c r="AQ29">
        <v>3.7</v>
      </c>
      <c r="AR29">
        <v>3.94</v>
      </c>
      <c r="AS29">
        <v>4.09</v>
      </c>
      <c r="AT29">
        <v>4.21</v>
      </c>
      <c r="AU29">
        <v>4.32</v>
      </c>
    </row>
    <row r="30" spans="1:47" ht="17" thickBot="1">
      <c r="A30" s="10" t="s">
        <v>24</v>
      </c>
      <c r="B30" s="11">
        <v>2.5</v>
      </c>
      <c r="C30" s="12">
        <v>2.5</v>
      </c>
      <c r="D30" s="11">
        <v>2.8</v>
      </c>
      <c r="E30" s="12">
        <v>2.9</v>
      </c>
      <c r="F30" s="11">
        <v>3</v>
      </c>
      <c r="G30" s="12">
        <v>3.1</v>
      </c>
      <c r="H30" s="11">
        <v>3.3</v>
      </c>
      <c r="I30" s="12">
        <v>3.4</v>
      </c>
      <c r="J30" s="11">
        <v>3.5</v>
      </c>
      <c r="K30" s="12">
        <v>3.6</v>
      </c>
      <c r="L30" s="11">
        <v>3.6</v>
      </c>
      <c r="M30" s="12">
        <v>3.7</v>
      </c>
      <c r="N30" s="11">
        <v>3.9</v>
      </c>
      <c r="O30" s="12">
        <v>4.0999999999999996</v>
      </c>
      <c r="P30" s="11">
        <v>4.2</v>
      </c>
      <c r="Q30" s="12">
        <v>4.2</v>
      </c>
      <c r="R30" s="11">
        <v>4.3</v>
      </c>
      <c r="S30" s="12">
        <v>4.5</v>
      </c>
      <c r="T30" s="11">
        <v>4.5999999999999996</v>
      </c>
      <c r="U30" s="12">
        <v>4.5999999999999996</v>
      </c>
      <c r="V30" s="13">
        <v>4.8</v>
      </c>
      <c r="Z30">
        <v>4.25</v>
      </c>
      <c r="AA30">
        <v>2.09</v>
      </c>
      <c r="AB30">
        <v>2.15</v>
      </c>
      <c r="AC30">
        <v>2.39</v>
      </c>
      <c r="AD30">
        <v>2.46</v>
      </c>
      <c r="AE30">
        <v>2.54</v>
      </c>
      <c r="AF30">
        <v>2.65</v>
      </c>
      <c r="AG30">
        <v>2.76</v>
      </c>
      <c r="AH30">
        <v>2.87</v>
      </c>
      <c r="AI30">
        <v>2.99</v>
      </c>
      <c r="AJ30">
        <v>3.04</v>
      </c>
      <c r="AK30">
        <v>3.12</v>
      </c>
      <c r="AL30">
        <v>3.18</v>
      </c>
      <c r="AM30">
        <v>3.33</v>
      </c>
      <c r="AN30">
        <v>3.49</v>
      </c>
      <c r="AO30">
        <v>3.6</v>
      </c>
      <c r="AP30">
        <v>3.66</v>
      </c>
      <c r="AQ30">
        <v>3.71</v>
      </c>
      <c r="AR30">
        <v>3.95</v>
      </c>
      <c r="AS30">
        <v>4.0999999999999996</v>
      </c>
      <c r="AT30">
        <v>4.21</v>
      </c>
      <c r="AU30">
        <v>4.33</v>
      </c>
    </row>
    <row r="31" spans="1:47">
      <c r="A31" s="6" t="s">
        <v>31</v>
      </c>
      <c r="B31" s="7">
        <v>2.6</v>
      </c>
      <c r="C31" s="8">
        <v>2.6</v>
      </c>
      <c r="D31" s="7">
        <v>2.8</v>
      </c>
      <c r="E31" s="8">
        <v>2.9</v>
      </c>
      <c r="F31" s="7">
        <v>3</v>
      </c>
      <c r="G31" s="8">
        <v>3.1</v>
      </c>
      <c r="H31" s="7">
        <v>3.4</v>
      </c>
      <c r="I31" s="8">
        <v>3.5</v>
      </c>
      <c r="J31" s="7">
        <v>3.6</v>
      </c>
      <c r="K31" s="8">
        <v>3.6</v>
      </c>
      <c r="L31" s="7">
        <v>3.7</v>
      </c>
      <c r="M31" s="8">
        <v>3.8</v>
      </c>
      <c r="N31" s="7">
        <v>4</v>
      </c>
      <c r="O31" s="8">
        <v>4.0999999999999996</v>
      </c>
      <c r="P31" s="7">
        <v>4.2</v>
      </c>
      <c r="Q31" s="8">
        <v>4.3</v>
      </c>
      <c r="R31" s="7">
        <v>4.4000000000000004</v>
      </c>
      <c r="S31" s="8">
        <v>4.5</v>
      </c>
      <c r="T31" s="7">
        <v>4.5999999999999996</v>
      </c>
      <c r="U31" s="8">
        <v>4.7</v>
      </c>
      <c r="V31" s="9">
        <v>4.8</v>
      </c>
      <c r="Z31">
        <v>4.33</v>
      </c>
      <c r="AA31">
        <v>2.1</v>
      </c>
      <c r="AB31">
        <v>2.16</v>
      </c>
      <c r="AC31">
        <v>2.39</v>
      </c>
      <c r="AD31">
        <v>2.4700000000000002</v>
      </c>
      <c r="AE31">
        <v>2.54</v>
      </c>
      <c r="AF31">
        <v>2.65</v>
      </c>
      <c r="AG31">
        <v>2.77</v>
      </c>
      <c r="AH31">
        <v>2.87</v>
      </c>
      <c r="AI31">
        <v>2.99</v>
      </c>
      <c r="AJ31">
        <v>3.04</v>
      </c>
      <c r="AK31">
        <v>3.12</v>
      </c>
      <c r="AL31">
        <v>3.19</v>
      </c>
      <c r="AM31">
        <v>3.34</v>
      </c>
      <c r="AN31">
        <v>3.5</v>
      </c>
      <c r="AO31">
        <v>3.61</v>
      </c>
      <c r="AP31">
        <v>3.67</v>
      </c>
      <c r="AQ31">
        <v>3.72</v>
      </c>
      <c r="AR31">
        <v>3.96</v>
      </c>
      <c r="AS31">
        <v>4.1100000000000003</v>
      </c>
      <c r="AT31">
        <v>4.22</v>
      </c>
      <c r="AU31">
        <v>4.33</v>
      </c>
    </row>
    <row r="32" spans="1:47">
      <c r="A32" s="6" t="s">
        <v>22</v>
      </c>
      <c r="B32" s="7">
        <v>2.6</v>
      </c>
      <c r="C32" s="8">
        <v>2.6</v>
      </c>
      <c r="D32" s="7">
        <v>2.9</v>
      </c>
      <c r="E32" s="8">
        <v>3</v>
      </c>
      <c r="F32" s="7">
        <v>3.1</v>
      </c>
      <c r="G32" s="8">
        <v>3.2</v>
      </c>
      <c r="H32" s="7">
        <v>3.4</v>
      </c>
      <c r="I32" s="8">
        <v>3.5</v>
      </c>
      <c r="J32" s="7">
        <v>3.6</v>
      </c>
      <c r="K32" s="8">
        <v>3.7</v>
      </c>
      <c r="L32" s="7">
        <v>3.8</v>
      </c>
      <c r="M32" s="8">
        <v>3.8</v>
      </c>
      <c r="N32" s="7">
        <v>4</v>
      </c>
      <c r="O32" s="8">
        <v>4.2</v>
      </c>
      <c r="P32" s="7">
        <v>4.3</v>
      </c>
      <c r="Q32" s="8">
        <v>4.3</v>
      </c>
      <c r="R32" s="7">
        <v>4.4000000000000004</v>
      </c>
      <c r="S32" s="8">
        <v>4.5999999999999996</v>
      </c>
      <c r="T32" s="7">
        <v>4.5999999999999996</v>
      </c>
      <c r="U32" s="8">
        <v>4.7</v>
      </c>
      <c r="V32" s="9">
        <v>4.9000000000000004</v>
      </c>
      <c r="Z32">
        <v>4.42</v>
      </c>
      <c r="AA32">
        <v>2.1</v>
      </c>
      <c r="AB32">
        <v>2.16</v>
      </c>
      <c r="AC32">
        <v>2.4</v>
      </c>
      <c r="AD32">
        <v>2.4700000000000002</v>
      </c>
      <c r="AE32">
        <v>2.5499999999999998</v>
      </c>
      <c r="AF32">
        <v>2.66</v>
      </c>
      <c r="AG32">
        <v>2.77</v>
      </c>
      <c r="AH32">
        <v>2.88</v>
      </c>
      <c r="AI32">
        <v>3</v>
      </c>
      <c r="AJ32">
        <v>3.05</v>
      </c>
      <c r="AK32">
        <v>3.13</v>
      </c>
      <c r="AL32">
        <v>3.2</v>
      </c>
      <c r="AM32">
        <v>3.35</v>
      </c>
      <c r="AN32">
        <v>3.51</v>
      </c>
      <c r="AO32">
        <v>3.62</v>
      </c>
      <c r="AP32">
        <v>3.68</v>
      </c>
      <c r="AQ32">
        <v>3.73</v>
      </c>
      <c r="AR32">
        <v>3.97</v>
      </c>
      <c r="AS32">
        <v>4.1100000000000003</v>
      </c>
      <c r="AT32">
        <v>4.22</v>
      </c>
      <c r="AU32">
        <v>4.34</v>
      </c>
    </row>
    <row r="33" spans="1:47">
      <c r="A33" s="6" t="s">
        <v>23</v>
      </c>
      <c r="B33" s="7">
        <v>2.6</v>
      </c>
      <c r="C33" s="8">
        <v>2.7</v>
      </c>
      <c r="D33" s="7">
        <v>3</v>
      </c>
      <c r="E33" s="8">
        <v>3</v>
      </c>
      <c r="F33" s="7">
        <v>3.1</v>
      </c>
      <c r="G33" s="8">
        <v>3.3</v>
      </c>
      <c r="H33" s="7">
        <v>3.5</v>
      </c>
      <c r="I33" s="8">
        <v>3.6</v>
      </c>
      <c r="J33" s="7">
        <v>3.7</v>
      </c>
      <c r="K33" s="8">
        <v>3.8</v>
      </c>
      <c r="L33" s="7">
        <v>3.8</v>
      </c>
      <c r="M33" s="8">
        <v>3.9</v>
      </c>
      <c r="N33" s="7">
        <v>4.0999999999999996</v>
      </c>
      <c r="O33" s="8">
        <v>4.2</v>
      </c>
      <c r="P33" s="7">
        <v>4.3</v>
      </c>
      <c r="Q33" s="8">
        <v>4.4000000000000004</v>
      </c>
      <c r="R33" s="7">
        <v>4.5</v>
      </c>
      <c r="S33" s="8">
        <v>4.5999999999999996</v>
      </c>
      <c r="T33" s="7">
        <v>4.7</v>
      </c>
      <c r="U33" s="8">
        <v>4.8</v>
      </c>
      <c r="V33" s="9">
        <v>4.9000000000000004</v>
      </c>
      <c r="Z33">
        <v>4.5</v>
      </c>
      <c r="AA33">
        <v>2.11</v>
      </c>
      <c r="AB33">
        <v>2.17</v>
      </c>
      <c r="AC33">
        <v>2.4</v>
      </c>
      <c r="AD33">
        <v>2.4700000000000002</v>
      </c>
      <c r="AE33">
        <v>2.5499999999999998</v>
      </c>
      <c r="AF33">
        <v>2.66</v>
      </c>
      <c r="AG33">
        <v>2.78</v>
      </c>
      <c r="AH33">
        <v>2.89</v>
      </c>
      <c r="AI33">
        <v>3.01</v>
      </c>
      <c r="AJ33">
        <v>3.06</v>
      </c>
      <c r="AK33">
        <v>3.14</v>
      </c>
      <c r="AL33">
        <v>3.2</v>
      </c>
      <c r="AM33">
        <v>3.36</v>
      </c>
      <c r="AN33">
        <v>3.52</v>
      </c>
      <c r="AO33">
        <v>3.63</v>
      </c>
      <c r="AP33">
        <v>3.69</v>
      </c>
      <c r="AQ33">
        <v>3.74</v>
      </c>
      <c r="AR33">
        <v>3.98</v>
      </c>
      <c r="AS33">
        <v>4.12</v>
      </c>
      <c r="AT33">
        <v>4.2300000000000004</v>
      </c>
      <c r="AU33">
        <v>4.34</v>
      </c>
    </row>
    <row r="34" spans="1:47" ht="17" thickBot="1">
      <c r="A34" s="10" t="s">
        <v>24</v>
      </c>
      <c r="B34" s="11">
        <v>2.7</v>
      </c>
      <c r="C34" s="12">
        <v>2.7</v>
      </c>
      <c r="D34" s="11">
        <v>3</v>
      </c>
      <c r="E34" s="12">
        <v>3.1</v>
      </c>
      <c r="F34" s="11">
        <v>3.2</v>
      </c>
      <c r="G34" s="12">
        <v>3.3</v>
      </c>
      <c r="H34" s="11">
        <v>3.5</v>
      </c>
      <c r="I34" s="12">
        <v>3.7</v>
      </c>
      <c r="J34" s="11">
        <v>3.8</v>
      </c>
      <c r="K34" s="12">
        <v>3.8</v>
      </c>
      <c r="L34" s="11">
        <v>3.9</v>
      </c>
      <c r="M34" s="12">
        <v>3.9</v>
      </c>
      <c r="N34" s="11">
        <v>4.2</v>
      </c>
      <c r="O34" s="12">
        <v>4.3</v>
      </c>
      <c r="P34" s="11">
        <v>4.4000000000000004</v>
      </c>
      <c r="Q34" s="12">
        <v>4.4000000000000004</v>
      </c>
      <c r="R34" s="11">
        <v>4.5</v>
      </c>
      <c r="S34" s="12">
        <v>4.7</v>
      </c>
      <c r="T34" s="11">
        <v>4.7</v>
      </c>
      <c r="U34" s="12">
        <v>4.8</v>
      </c>
      <c r="V34" s="13">
        <v>5</v>
      </c>
      <c r="Z34">
        <v>4.58</v>
      </c>
      <c r="AA34">
        <v>2.11</v>
      </c>
      <c r="AB34">
        <v>2.17</v>
      </c>
      <c r="AC34">
        <v>2.4</v>
      </c>
      <c r="AD34">
        <v>2.48</v>
      </c>
      <c r="AE34">
        <v>2.5499999999999998</v>
      </c>
      <c r="AF34">
        <v>2.66</v>
      </c>
      <c r="AG34">
        <v>2.79</v>
      </c>
      <c r="AH34">
        <v>2.89</v>
      </c>
      <c r="AI34">
        <v>3.02</v>
      </c>
      <c r="AJ34">
        <v>3.07</v>
      </c>
      <c r="AK34">
        <v>3.15</v>
      </c>
      <c r="AL34">
        <v>3.21</v>
      </c>
      <c r="AM34">
        <v>3.37</v>
      </c>
      <c r="AN34">
        <v>3.53</v>
      </c>
      <c r="AO34">
        <v>3.64</v>
      </c>
      <c r="AP34">
        <v>3.7</v>
      </c>
      <c r="AQ34">
        <v>3.75</v>
      </c>
      <c r="AR34">
        <v>3.99</v>
      </c>
      <c r="AS34">
        <v>4.13</v>
      </c>
      <c r="AT34">
        <v>4.2300000000000004</v>
      </c>
      <c r="AU34">
        <v>4.3499999999999996</v>
      </c>
    </row>
    <row r="35" spans="1:47">
      <c r="A35" s="6" t="s">
        <v>32</v>
      </c>
      <c r="B35" s="7">
        <v>2.7</v>
      </c>
      <c r="C35" s="8">
        <v>2.8</v>
      </c>
      <c r="D35" s="7">
        <v>3.1</v>
      </c>
      <c r="E35" s="8">
        <v>3.2</v>
      </c>
      <c r="F35" s="7">
        <v>3.3</v>
      </c>
      <c r="G35" s="8">
        <v>3.4</v>
      </c>
      <c r="H35" s="7">
        <v>3.6</v>
      </c>
      <c r="I35" s="8">
        <v>3.7</v>
      </c>
      <c r="J35" s="7">
        <v>3.8</v>
      </c>
      <c r="K35" s="8">
        <v>3.9</v>
      </c>
      <c r="L35" s="7">
        <v>3.9</v>
      </c>
      <c r="M35" s="8">
        <v>4</v>
      </c>
      <c r="N35" s="7">
        <v>4.2</v>
      </c>
      <c r="O35" s="8">
        <v>4.3</v>
      </c>
      <c r="P35" s="7">
        <v>4.4000000000000004</v>
      </c>
      <c r="Q35" s="8">
        <v>4.5</v>
      </c>
      <c r="R35" s="7">
        <v>4.5999999999999996</v>
      </c>
      <c r="S35" s="8">
        <v>4.7</v>
      </c>
      <c r="T35" s="7">
        <v>4.8</v>
      </c>
      <c r="U35" s="8">
        <v>4.9000000000000004</v>
      </c>
      <c r="V35" s="9">
        <v>5</v>
      </c>
      <c r="Z35">
        <v>4.67</v>
      </c>
      <c r="AA35">
        <v>2.12</v>
      </c>
      <c r="AB35">
        <v>2.17</v>
      </c>
      <c r="AC35">
        <v>2.41</v>
      </c>
      <c r="AD35">
        <v>2.48</v>
      </c>
      <c r="AE35">
        <v>2.56</v>
      </c>
      <c r="AF35">
        <v>2.67</v>
      </c>
      <c r="AG35">
        <v>2.79</v>
      </c>
      <c r="AH35">
        <v>2.9</v>
      </c>
      <c r="AI35">
        <v>3.03</v>
      </c>
      <c r="AJ35">
        <v>3.08</v>
      </c>
      <c r="AK35">
        <v>3.16</v>
      </c>
      <c r="AL35">
        <v>3.22</v>
      </c>
      <c r="AM35">
        <v>3.38</v>
      </c>
      <c r="AN35">
        <v>3.54</v>
      </c>
      <c r="AO35">
        <v>3.65</v>
      </c>
      <c r="AP35">
        <v>3.71</v>
      </c>
      <c r="AQ35">
        <v>3.76</v>
      </c>
      <c r="AR35">
        <v>4</v>
      </c>
      <c r="AS35">
        <v>4.1399999999999997</v>
      </c>
      <c r="AT35">
        <v>4.24</v>
      </c>
      <c r="AU35">
        <v>4.3499999999999996</v>
      </c>
    </row>
    <row r="36" spans="1:47">
      <c r="A36" s="6" t="s">
        <v>22</v>
      </c>
      <c r="B36" s="7">
        <v>2.8</v>
      </c>
      <c r="C36" s="8">
        <v>2.9</v>
      </c>
      <c r="D36" s="7">
        <v>3.1</v>
      </c>
      <c r="E36" s="8">
        <v>3.2</v>
      </c>
      <c r="F36" s="7">
        <v>3.3</v>
      </c>
      <c r="G36" s="8">
        <v>3.4</v>
      </c>
      <c r="H36" s="7">
        <v>3.7</v>
      </c>
      <c r="I36" s="8">
        <v>3.8</v>
      </c>
      <c r="J36" s="7">
        <v>3.9</v>
      </c>
      <c r="K36" s="8">
        <v>3.9</v>
      </c>
      <c r="L36" s="7">
        <v>4</v>
      </c>
      <c r="M36" s="8">
        <v>4</v>
      </c>
      <c r="N36" s="7">
        <v>4.3</v>
      </c>
      <c r="O36" s="8">
        <v>4.4000000000000004</v>
      </c>
      <c r="P36" s="7">
        <v>4.5</v>
      </c>
      <c r="Q36" s="8">
        <v>4.5</v>
      </c>
      <c r="R36" s="7">
        <v>4.5999999999999996</v>
      </c>
      <c r="S36" s="8">
        <v>4.8</v>
      </c>
      <c r="T36" s="7">
        <v>4.8</v>
      </c>
      <c r="U36" s="8">
        <v>4.9000000000000004</v>
      </c>
      <c r="V36" s="9">
        <v>5</v>
      </c>
      <c r="Z36">
        <v>4.75</v>
      </c>
      <c r="AA36">
        <v>2.12</v>
      </c>
      <c r="AB36">
        <v>2.1800000000000002</v>
      </c>
      <c r="AC36">
        <v>2.41</v>
      </c>
      <c r="AD36">
        <v>2.4900000000000002</v>
      </c>
      <c r="AE36">
        <v>2.56</v>
      </c>
      <c r="AF36">
        <v>2.67</v>
      </c>
      <c r="AG36">
        <v>2.8</v>
      </c>
      <c r="AH36">
        <v>2.91</v>
      </c>
      <c r="AI36">
        <v>3.03</v>
      </c>
      <c r="AJ36">
        <v>3.08</v>
      </c>
      <c r="AK36">
        <v>3.16</v>
      </c>
      <c r="AL36">
        <v>3.23</v>
      </c>
      <c r="AM36">
        <v>3.39</v>
      </c>
      <c r="AN36">
        <v>3.55</v>
      </c>
      <c r="AO36">
        <v>3.66</v>
      </c>
      <c r="AP36">
        <v>3.72</v>
      </c>
      <c r="AQ36">
        <v>3.78</v>
      </c>
      <c r="AR36">
        <v>4.01</v>
      </c>
      <c r="AS36">
        <v>4.1399999999999997</v>
      </c>
      <c r="AT36">
        <v>4.24</v>
      </c>
      <c r="AU36">
        <v>4.3600000000000003</v>
      </c>
    </row>
    <row r="37" spans="1:47">
      <c r="A37" s="6" t="s">
        <v>23</v>
      </c>
      <c r="B37" s="7">
        <v>2.9</v>
      </c>
      <c r="C37" s="8">
        <v>2.9</v>
      </c>
      <c r="D37" s="7">
        <v>3.2</v>
      </c>
      <c r="E37" s="8">
        <v>3.3</v>
      </c>
      <c r="F37" s="7">
        <v>3.4</v>
      </c>
      <c r="G37" s="8">
        <v>3.5</v>
      </c>
      <c r="H37" s="7">
        <v>3.8</v>
      </c>
      <c r="I37" s="8">
        <v>3.9</v>
      </c>
      <c r="J37" s="7">
        <v>4</v>
      </c>
      <c r="K37" s="8">
        <v>4</v>
      </c>
      <c r="L37" s="7">
        <v>4.0999999999999996</v>
      </c>
      <c r="M37" s="8">
        <v>4.0999999999999996</v>
      </c>
      <c r="N37" s="7">
        <v>4.3</v>
      </c>
      <c r="O37" s="8">
        <v>4.4000000000000004</v>
      </c>
      <c r="P37" s="7">
        <v>4.5</v>
      </c>
      <c r="Q37" s="8">
        <v>4.5999999999999996</v>
      </c>
      <c r="R37" s="7">
        <v>4.7</v>
      </c>
      <c r="S37" s="8">
        <v>4.9000000000000004</v>
      </c>
      <c r="T37" s="7">
        <v>4.9000000000000004</v>
      </c>
      <c r="U37" s="8">
        <v>5</v>
      </c>
      <c r="V37" s="9">
        <v>5</v>
      </c>
      <c r="Z37">
        <v>4.83</v>
      </c>
      <c r="AA37">
        <v>2.13</v>
      </c>
      <c r="AB37">
        <v>2.1800000000000002</v>
      </c>
      <c r="AC37">
        <v>2.42</v>
      </c>
      <c r="AD37">
        <v>2.4900000000000002</v>
      </c>
      <c r="AE37">
        <v>2.57</v>
      </c>
      <c r="AF37">
        <v>2.68</v>
      </c>
      <c r="AG37">
        <v>2.81</v>
      </c>
      <c r="AH37">
        <v>2.92</v>
      </c>
      <c r="AI37">
        <v>3.04</v>
      </c>
      <c r="AJ37">
        <v>3.09</v>
      </c>
      <c r="AK37">
        <v>3.17</v>
      </c>
      <c r="AL37">
        <v>3.24</v>
      </c>
      <c r="AM37">
        <v>3.4</v>
      </c>
      <c r="AN37">
        <v>3.56</v>
      </c>
      <c r="AO37">
        <v>3.67</v>
      </c>
      <c r="AP37">
        <v>3.73</v>
      </c>
      <c r="AQ37">
        <v>3.79</v>
      </c>
      <c r="AR37">
        <v>4.0199999999999996</v>
      </c>
      <c r="AS37">
        <v>4.1500000000000004</v>
      </c>
      <c r="AT37">
        <v>4.25</v>
      </c>
      <c r="AU37">
        <v>4.37</v>
      </c>
    </row>
    <row r="38" spans="1:47" ht="17" thickBot="1">
      <c r="A38" s="10" t="s">
        <v>24</v>
      </c>
      <c r="B38" s="11">
        <v>2.9</v>
      </c>
      <c r="C38" s="12">
        <v>3</v>
      </c>
      <c r="D38" s="11">
        <v>3.3</v>
      </c>
      <c r="E38" s="12">
        <v>3.4</v>
      </c>
      <c r="F38" s="11">
        <v>3.5</v>
      </c>
      <c r="G38" s="12">
        <v>3.6</v>
      </c>
      <c r="H38" s="11">
        <v>3.8</v>
      </c>
      <c r="I38" s="12">
        <v>3.9</v>
      </c>
      <c r="J38" s="11">
        <v>4</v>
      </c>
      <c r="K38" s="12">
        <v>4.0999999999999996</v>
      </c>
      <c r="L38" s="11">
        <v>4.0999999999999996</v>
      </c>
      <c r="M38" s="12">
        <v>4.2</v>
      </c>
      <c r="N38" s="11">
        <v>4.4000000000000004</v>
      </c>
      <c r="O38" s="12">
        <v>4.5</v>
      </c>
      <c r="P38" s="11">
        <v>4.5999999999999996</v>
      </c>
      <c r="Q38" s="12">
        <v>4.7</v>
      </c>
      <c r="R38" s="11">
        <v>4.8</v>
      </c>
      <c r="S38" s="12">
        <v>4.9000000000000004</v>
      </c>
      <c r="T38" s="11">
        <v>4.9000000000000004</v>
      </c>
      <c r="U38" s="12">
        <v>5</v>
      </c>
      <c r="V38" s="13">
        <v>5</v>
      </c>
      <c r="Z38">
        <v>4.92</v>
      </c>
      <c r="AA38">
        <v>2.14</v>
      </c>
      <c r="AB38">
        <v>2.19</v>
      </c>
      <c r="AC38">
        <v>2.42</v>
      </c>
      <c r="AD38">
        <v>2.4900000000000002</v>
      </c>
      <c r="AE38">
        <v>2.57</v>
      </c>
      <c r="AF38">
        <v>2.69</v>
      </c>
      <c r="AG38">
        <v>2.82</v>
      </c>
      <c r="AH38">
        <v>2.93</v>
      </c>
      <c r="AI38">
        <v>3.05</v>
      </c>
      <c r="AJ38">
        <v>3.1</v>
      </c>
      <c r="AK38">
        <v>3.18</v>
      </c>
      <c r="AL38">
        <v>3.25</v>
      </c>
      <c r="AM38">
        <v>3.41</v>
      </c>
      <c r="AN38">
        <v>3.57</v>
      </c>
      <c r="AO38">
        <v>3.68</v>
      </c>
      <c r="AP38">
        <v>3.74</v>
      </c>
      <c r="AQ38">
        <v>3.8</v>
      </c>
      <c r="AR38">
        <v>4.03</v>
      </c>
      <c r="AS38">
        <v>4.16</v>
      </c>
      <c r="AT38">
        <v>4.26</v>
      </c>
      <c r="AU38">
        <v>4.37</v>
      </c>
    </row>
    <row r="39" spans="1:47">
      <c r="A39" s="6" t="s">
        <v>33</v>
      </c>
      <c r="B39" s="7">
        <v>3</v>
      </c>
      <c r="C39" s="8">
        <v>3.1</v>
      </c>
      <c r="D39" s="7">
        <v>3.4</v>
      </c>
      <c r="E39" s="8">
        <v>3.5</v>
      </c>
      <c r="F39" s="7">
        <v>3.6</v>
      </c>
      <c r="G39" s="8">
        <v>3.7</v>
      </c>
      <c r="H39" s="7">
        <v>3.9</v>
      </c>
      <c r="I39" s="8">
        <v>4</v>
      </c>
      <c r="J39" s="7">
        <v>4.0999999999999996</v>
      </c>
      <c r="K39" s="8">
        <v>4.0999999999999996</v>
      </c>
      <c r="L39" s="7">
        <v>4.2</v>
      </c>
      <c r="M39" s="8">
        <v>4.2</v>
      </c>
      <c r="N39" s="7">
        <v>4.5</v>
      </c>
      <c r="O39" s="8">
        <v>4.5999999999999996</v>
      </c>
      <c r="P39" s="7">
        <v>4.5999999999999996</v>
      </c>
      <c r="Q39" s="8">
        <v>4.7</v>
      </c>
      <c r="R39" s="7">
        <v>4.8</v>
      </c>
      <c r="S39" s="8">
        <v>5</v>
      </c>
      <c r="T39" s="7">
        <v>5</v>
      </c>
      <c r="U39" s="8">
        <v>5</v>
      </c>
      <c r="V39" s="9">
        <v>5</v>
      </c>
      <c r="Z39">
        <v>5</v>
      </c>
      <c r="AA39">
        <v>2.14</v>
      </c>
      <c r="AB39">
        <v>2.19</v>
      </c>
      <c r="AC39">
        <v>2.4300000000000002</v>
      </c>
      <c r="AD39">
        <v>2.5</v>
      </c>
      <c r="AE39">
        <v>2.58</v>
      </c>
      <c r="AF39">
        <v>2.69</v>
      </c>
      <c r="AG39">
        <v>2.83</v>
      </c>
      <c r="AH39">
        <v>2.94</v>
      </c>
      <c r="AI39">
        <v>3.06</v>
      </c>
      <c r="AJ39">
        <v>3.11</v>
      </c>
      <c r="AK39">
        <v>3.19</v>
      </c>
      <c r="AL39">
        <v>3.25</v>
      </c>
      <c r="AM39">
        <v>3.42</v>
      </c>
      <c r="AN39">
        <v>3.58</v>
      </c>
      <c r="AO39">
        <v>3.69</v>
      </c>
      <c r="AP39">
        <v>3.75</v>
      </c>
      <c r="AQ39">
        <v>3.81</v>
      </c>
      <c r="AR39">
        <v>4.04</v>
      </c>
      <c r="AS39">
        <v>4.17</v>
      </c>
      <c r="AT39">
        <v>4.26</v>
      </c>
      <c r="AU39">
        <v>4.38</v>
      </c>
    </row>
    <row r="40" spans="1:47">
      <c r="A40" s="6" t="s">
        <v>22</v>
      </c>
      <c r="B40" s="7">
        <v>3</v>
      </c>
      <c r="C40" s="8">
        <v>3.1</v>
      </c>
      <c r="D40" s="7">
        <v>3.4</v>
      </c>
      <c r="E40" s="8">
        <v>3.5</v>
      </c>
      <c r="F40" s="7">
        <v>3.7</v>
      </c>
      <c r="G40" s="8">
        <v>3.7</v>
      </c>
      <c r="H40" s="7">
        <v>4</v>
      </c>
      <c r="I40" s="8">
        <v>4.0999999999999996</v>
      </c>
      <c r="J40" s="7">
        <v>4.2</v>
      </c>
      <c r="K40" s="8">
        <v>4.2</v>
      </c>
      <c r="L40" s="7">
        <v>4.3</v>
      </c>
      <c r="M40" s="8">
        <v>4.3</v>
      </c>
      <c r="N40" s="7">
        <v>4.5</v>
      </c>
      <c r="O40" s="8">
        <v>4.5999999999999996</v>
      </c>
      <c r="P40" s="7">
        <v>4.7</v>
      </c>
      <c r="Q40" s="8">
        <v>4.8</v>
      </c>
      <c r="R40" s="7">
        <v>4.9000000000000004</v>
      </c>
      <c r="S40" s="8">
        <v>5</v>
      </c>
      <c r="T40" s="7">
        <v>5</v>
      </c>
      <c r="U40" s="8">
        <v>5</v>
      </c>
      <c r="V40" s="9">
        <v>5</v>
      </c>
      <c r="Z40">
        <v>5.08</v>
      </c>
      <c r="AA40">
        <v>2.15</v>
      </c>
      <c r="AB40">
        <v>2.2000000000000002</v>
      </c>
      <c r="AC40">
        <v>2.4300000000000002</v>
      </c>
      <c r="AD40">
        <v>2.5099999999999998</v>
      </c>
      <c r="AE40">
        <v>2.58</v>
      </c>
      <c r="AF40">
        <v>2.7</v>
      </c>
      <c r="AG40">
        <v>2.83</v>
      </c>
      <c r="AH40">
        <v>2.95</v>
      </c>
      <c r="AI40">
        <v>3.07</v>
      </c>
      <c r="AJ40">
        <v>3.12</v>
      </c>
      <c r="AK40">
        <v>3.2</v>
      </c>
      <c r="AL40">
        <v>3.26</v>
      </c>
      <c r="AM40">
        <v>3.43</v>
      </c>
      <c r="AN40">
        <v>3.59</v>
      </c>
      <c r="AO40">
        <v>3.7</v>
      </c>
      <c r="AP40">
        <v>3.76</v>
      </c>
      <c r="AQ40">
        <v>3.82</v>
      </c>
      <c r="AR40">
        <v>4.05</v>
      </c>
      <c r="AS40">
        <v>4.18</v>
      </c>
      <c r="AT40">
        <v>4.2699999999999996</v>
      </c>
      <c r="AU40">
        <v>4.3899999999999997</v>
      </c>
    </row>
    <row r="41" spans="1:47">
      <c r="A41" s="6" t="s">
        <v>23</v>
      </c>
      <c r="B41" s="7">
        <v>3.1</v>
      </c>
      <c r="C41" s="8">
        <v>3.2</v>
      </c>
      <c r="D41" s="7">
        <v>3.5</v>
      </c>
      <c r="E41" s="8">
        <v>3.6</v>
      </c>
      <c r="F41" s="7">
        <v>3.7</v>
      </c>
      <c r="G41" s="8">
        <v>3.8</v>
      </c>
      <c r="H41" s="7">
        <v>4.0999999999999996</v>
      </c>
      <c r="I41" s="8">
        <v>4.2</v>
      </c>
      <c r="J41" s="7">
        <v>4.3</v>
      </c>
      <c r="K41" s="8">
        <v>4.3</v>
      </c>
      <c r="L41" s="7">
        <v>4.3</v>
      </c>
      <c r="M41" s="8">
        <v>4.4000000000000004</v>
      </c>
      <c r="N41" s="7">
        <v>4.5999999999999996</v>
      </c>
      <c r="O41" s="8">
        <v>4.7</v>
      </c>
      <c r="P41" s="7">
        <v>4.7</v>
      </c>
      <c r="Q41" s="8">
        <v>4.8</v>
      </c>
      <c r="R41" s="7">
        <v>4.9000000000000004</v>
      </c>
      <c r="S41" s="8">
        <v>5</v>
      </c>
      <c r="T41" s="7">
        <v>5</v>
      </c>
      <c r="U41" s="8">
        <v>5</v>
      </c>
      <c r="V41" s="9">
        <v>5</v>
      </c>
      <c r="Z41">
        <v>5.17</v>
      </c>
      <c r="AA41">
        <v>2.16</v>
      </c>
      <c r="AB41">
        <v>2.2000000000000002</v>
      </c>
      <c r="AC41">
        <v>2.44</v>
      </c>
      <c r="AD41">
        <v>2.5099999999999998</v>
      </c>
      <c r="AE41">
        <v>2.59</v>
      </c>
      <c r="AF41">
        <v>2.7</v>
      </c>
      <c r="AG41">
        <v>2.84</v>
      </c>
      <c r="AH41">
        <v>2.95</v>
      </c>
      <c r="AI41">
        <v>3.08</v>
      </c>
      <c r="AJ41">
        <v>3.13</v>
      </c>
      <c r="AK41">
        <v>3.21</v>
      </c>
      <c r="AL41">
        <v>3.27</v>
      </c>
      <c r="AM41">
        <v>3.44</v>
      </c>
      <c r="AN41">
        <v>3.6</v>
      </c>
      <c r="AO41">
        <v>3.71</v>
      </c>
      <c r="AP41">
        <v>3.77</v>
      </c>
      <c r="AQ41">
        <v>3.83</v>
      </c>
      <c r="AR41">
        <v>4.0599999999999996</v>
      </c>
      <c r="AS41">
        <v>4.18</v>
      </c>
      <c r="AT41">
        <v>4.28</v>
      </c>
      <c r="AU41">
        <v>4.4000000000000004</v>
      </c>
    </row>
    <row r="42" spans="1:47" ht="17" thickBot="1">
      <c r="A42" s="10" t="s">
        <v>24</v>
      </c>
      <c r="B42" s="11">
        <v>3.2</v>
      </c>
      <c r="C42" s="12">
        <v>3.3</v>
      </c>
      <c r="D42" s="11">
        <v>3.6</v>
      </c>
      <c r="E42" s="12">
        <v>3.7</v>
      </c>
      <c r="F42" s="11">
        <v>3.8</v>
      </c>
      <c r="G42" s="12">
        <v>3.9</v>
      </c>
      <c r="H42" s="11">
        <v>4.2</v>
      </c>
      <c r="I42" s="12">
        <v>4.3</v>
      </c>
      <c r="J42" s="11">
        <v>4.3</v>
      </c>
      <c r="K42" s="12">
        <v>4.4000000000000004</v>
      </c>
      <c r="L42" s="11">
        <v>4.4000000000000004</v>
      </c>
      <c r="M42" s="12">
        <v>4.4000000000000004</v>
      </c>
      <c r="N42" s="11">
        <v>4.7</v>
      </c>
      <c r="O42" s="12">
        <v>4.7</v>
      </c>
      <c r="P42" s="11">
        <v>4.8</v>
      </c>
      <c r="Q42" s="12">
        <v>4.9000000000000004</v>
      </c>
      <c r="R42" s="11">
        <v>5</v>
      </c>
      <c r="S42" s="12">
        <v>5</v>
      </c>
      <c r="T42" s="11">
        <v>5</v>
      </c>
      <c r="U42" s="12">
        <v>5</v>
      </c>
      <c r="V42" s="13">
        <v>5</v>
      </c>
      <c r="Z42">
        <v>5.25</v>
      </c>
      <c r="AA42">
        <v>2.17</v>
      </c>
      <c r="AB42">
        <v>2.21</v>
      </c>
      <c r="AC42">
        <v>2.44</v>
      </c>
      <c r="AD42">
        <v>2.52</v>
      </c>
      <c r="AE42">
        <v>2.59</v>
      </c>
      <c r="AF42">
        <v>2.71</v>
      </c>
      <c r="AG42">
        <v>2.85</v>
      </c>
      <c r="AH42">
        <v>2.96</v>
      </c>
      <c r="AI42">
        <v>3.09</v>
      </c>
      <c r="AJ42">
        <v>3.14</v>
      </c>
      <c r="AK42">
        <v>3.22</v>
      </c>
      <c r="AL42">
        <v>3.28</v>
      </c>
      <c r="AM42">
        <v>3.45</v>
      </c>
      <c r="AN42">
        <v>3.62</v>
      </c>
      <c r="AO42">
        <v>3.72</v>
      </c>
      <c r="AP42">
        <v>3.78</v>
      </c>
      <c r="AQ42">
        <v>3.84</v>
      </c>
      <c r="AR42">
        <v>4.07</v>
      </c>
      <c r="AS42">
        <v>4.1900000000000004</v>
      </c>
      <c r="AT42">
        <v>4.28</v>
      </c>
      <c r="AU42">
        <v>4.4000000000000004</v>
      </c>
    </row>
    <row r="43" spans="1:47" ht="17" thickBot="1">
      <c r="A43" s="10" t="s">
        <v>34</v>
      </c>
      <c r="B43" s="11">
        <v>3.2</v>
      </c>
      <c r="C43" s="12">
        <v>3.3</v>
      </c>
      <c r="D43" s="11">
        <v>3.7</v>
      </c>
      <c r="E43" s="12">
        <v>3.8</v>
      </c>
      <c r="F43" s="11">
        <v>3.9</v>
      </c>
      <c r="G43" s="12">
        <v>4</v>
      </c>
      <c r="H43" s="11">
        <v>4.3</v>
      </c>
      <c r="I43" s="12">
        <v>4.3</v>
      </c>
      <c r="J43" s="11">
        <v>4.4000000000000004</v>
      </c>
      <c r="K43" s="12">
        <v>4.4000000000000004</v>
      </c>
      <c r="L43" s="11">
        <v>4.5</v>
      </c>
      <c r="M43" s="12">
        <v>4.5</v>
      </c>
      <c r="N43" s="11">
        <v>4.7</v>
      </c>
      <c r="O43" s="12">
        <v>4.8</v>
      </c>
      <c r="P43" s="11">
        <v>4.9000000000000004</v>
      </c>
      <c r="Q43" s="12">
        <v>5</v>
      </c>
      <c r="R43" s="11">
        <v>5</v>
      </c>
      <c r="S43" s="12">
        <v>5</v>
      </c>
      <c r="T43" s="11">
        <v>5</v>
      </c>
      <c r="U43" s="12">
        <v>5</v>
      </c>
      <c r="V43" s="13">
        <v>5</v>
      </c>
      <c r="Z43">
        <v>5.33</v>
      </c>
      <c r="AA43">
        <v>2.17</v>
      </c>
      <c r="AB43">
        <v>2.2200000000000002</v>
      </c>
      <c r="AC43">
        <v>2.4500000000000002</v>
      </c>
      <c r="AD43">
        <v>2.52</v>
      </c>
      <c r="AE43">
        <v>2.6</v>
      </c>
      <c r="AF43">
        <v>2.72</v>
      </c>
      <c r="AG43">
        <v>2.86</v>
      </c>
      <c r="AH43">
        <v>2.97</v>
      </c>
      <c r="AI43">
        <v>3.1</v>
      </c>
      <c r="AJ43">
        <v>3.15</v>
      </c>
      <c r="AK43">
        <v>3.23</v>
      </c>
      <c r="AL43">
        <v>3.29</v>
      </c>
      <c r="AM43">
        <v>3.47</v>
      </c>
      <c r="AN43">
        <v>3.63</v>
      </c>
      <c r="AO43">
        <v>3.74</v>
      </c>
      <c r="AP43">
        <v>3.79</v>
      </c>
      <c r="AQ43">
        <v>3.85</v>
      </c>
      <c r="AR43">
        <v>4.08</v>
      </c>
      <c r="AS43">
        <v>4.2</v>
      </c>
      <c r="AT43">
        <v>4.29</v>
      </c>
      <c r="AU43">
        <v>4.41</v>
      </c>
    </row>
    <row r="44" spans="1:47">
      <c r="Z44">
        <v>5.42</v>
      </c>
      <c r="AA44">
        <v>2.1800000000000002</v>
      </c>
      <c r="AB44">
        <v>2.2200000000000002</v>
      </c>
      <c r="AC44">
        <v>2.4500000000000002</v>
      </c>
      <c r="AD44">
        <v>2.5299999999999998</v>
      </c>
      <c r="AE44">
        <v>2.61</v>
      </c>
      <c r="AF44">
        <v>2.72</v>
      </c>
      <c r="AG44">
        <v>2.87</v>
      </c>
      <c r="AH44">
        <v>2.98</v>
      </c>
      <c r="AI44">
        <v>3.11</v>
      </c>
      <c r="AJ44">
        <v>3.16</v>
      </c>
      <c r="AK44">
        <v>3.24</v>
      </c>
      <c r="AL44">
        <v>3.3</v>
      </c>
      <c r="AM44">
        <v>3.48</v>
      </c>
      <c r="AN44">
        <v>3.64</v>
      </c>
      <c r="AO44">
        <v>3.75</v>
      </c>
      <c r="AP44">
        <v>3.8</v>
      </c>
      <c r="AQ44">
        <v>3.86</v>
      </c>
      <c r="AR44">
        <v>4.09</v>
      </c>
      <c r="AS44">
        <v>4.21</v>
      </c>
      <c r="AT44">
        <v>4.3</v>
      </c>
      <c r="AU44">
        <v>4.42</v>
      </c>
    </row>
    <row r="45" spans="1:47">
      <c r="Z45">
        <v>5.5</v>
      </c>
      <c r="AA45">
        <v>2.19</v>
      </c>
      <c r="AB45">
        <v>2.23</v>
      </c>
      <c r="AC45">
        <v>2.46</v>
      </c>
      <c r="AD45">
        <v>2.54</v>
      </c>
      <c r="AE45">
        <v>2.61</v>
      </c>
      <c r="AF45">
        <v>2.73</v>
      </c>
      <c r="AG45">
        <v>2.88</v>
      </c>
      <c r="AH45">
        <v>2.99</v>
      </c>
      <c r="AI45">
        <v>3.12</v>
      </c>
      <c r="AJ45">
        <v>3.17</v>
      </c>
      <c r="AK45">
        <v>3.25</v>
      </c>
      <c r="AL45">
        <v>3.31</v>
      </c>
      <c r="AM45">
        <v>3.49</v>
      </c>
      <c r="AN45">
        <v>3.65</v>
      </c>
      <c r="AO45">
        <v>3.76</v>
      </c>
      <c r="AP45">
        <v>3.81</v>
      </c>
      <c r="AQ45">
        <v>3.88</v>
      </c>
      <c r="AR45">
        <v>4.0999999999999996</v>
      </c>
      <c r="AS45">
        <v>4.22</v>
      </c>
      <c r="AT45">
        <v>4.3099999999999996</v>
      </c>
      <c r="AU45">
        <v>4.43</v>
      </c>
    </row>
    <row r="46" spans="1:47">
      <c r="Z46">
        <v>5.58</v>
      </c>
      <c r="AA46">
        <v>2.2000000000000002</v>
      </c>
      <c r="AB46">
        <v>2.2400000000000002</v>
      </c>
      <c r="AC46">
        <v>2.4700000000000002</v>
      </c>
      <c r="AD46">
        <v>2.54</v>
      </c>
      <c r="AE46">
        <v>2.62</v>
      </c>
      <c r="AF46">
        <v>2.74</v>
      </c>
      <c r="AG46">
        <v>2.89</v>
      </c>
      <c r="AH46">
        <v>3</v>
      </c>
      <c r="AI46">
        <v>3.13</v>
      </c>
      <c r="AJ46">
        <v>3.18</v>
      </c>
      <c r="AK46">
        <v>3.26</v>
      </c>
      <c r="AL46">
        <v>3.32</v>
      </c>
      <c r="AM46">
        <v>3.5</v>
      </c>
      <c r="AN46">
        <v>3.66</v>
      </c>
      <c r="AO46">
        <v>3.77</v>
      </c>
      <c r="AP46">
        <v>3.83</v>
      </c>
      <c r="AQ46">
        <v>3.89</v>
      </c>
      <c r="AR46">
        <v>4.1100000000000003</v>
      </c>
      <c r="AS46">
        <v>4.2300000000000004</v>
      </c>
      <c r="AT46">
        <v>4.3099999999999996</v>
      </c>
      <c r="AU46">
        <v>4.43</v>
      </c>
    </row>
    <row r="47" spans="1:47">
      <c r="Z47">
        <v>5.67</v>
      </c>
      <c r="AA47">
        <v>2.2000000000000002</v>
      </c>
      <c r="AB47">
        <v>2.2400000000000002</v>
      </c>
      <c r="AC47">
        <v>2.48</v>
      </c>
      <c r="AD47">
        <v>2.5499999999999998</v>
      </c>
      <c r="AE47">
        <v>2.63</v>
      </c>
      <c r="AF47">
        <v>2.75</v>
      </c>
      <c r="AG47">
        <v>2.9</v>
      </c>
      <c r="AH47">
        <v>3.01</v>
      </c>
      <c r="AI47">
        <v>3.14</v>
      </c>
      <c r="AJ47">
        <v>3.19</v>
      </c>
      <c r="AK47">
        <v>3.27</v>
      </c>
      <c r="AL47">
        <v>3.33</v>
      </c>
      <c r="AM47">
        <v>3.51</v>
      </c>
      <c r="AN47">
        <v>3.67</v>
      </c>
      <c r="AO47">
        <v>3.78</v>
      </c>
      <c r="AP47">
        <v>3.84</v>
      </c>
      <c r="AQ47">
        <v>3.9</v>
      </c>
      <c r="AR47">
        <v>4.12</v>
      </c>
      <c r="AS47">
        <v>4.24</v>
      </c>
      <c r="AT47">
        <v>4.32</v>
      </c>
      <c r="AU47">
        <v>4.4400000000000004</v>
      </c>
    </row>
    <row r="48" spans="1:47">
      <c r="Z48">
        <v>5.75</v>
      </c>
      <c r="AA48">
        <v>2.21</v>
      </c>
      <c r="AB48">
        <v>2.25</v>
      </c>
      <c r="AC48">
        <v>2.48</v>
      </c>
      <c r="AD48">
        <v>2.56</v>
      </c>
      <c r="AE48">
        <v>2.64</v>
      </c>
      <c r="AF48">
        <v>2.76</v>
      </c>
      <c r="AG48">
        <v>2.91</v>
      </c>
      <c r="AH48">
        <v>3.02</v>
      </c>
      <c r="AI48">
        <v>3.15</v>
      </c>
      <c r="AJ48">
        <v>3.2</v>
      </c>
      <c r="AK48">
        <v>3.28</v>
      </c>
      <c r="AL48">
        <v>3.34</v>
      </c>
      <c r="AM48">
        <v>3.52</v>
      </c>
      <c r="AN48">
        <v>3.68</v>
      </c>
      <c r="AO48">
        <v>3.79</v>
      </c>
      <c r="AP48">
        <v>3.85</v>
      </c>
      <c r="AQ48">
        <v>3.91</v>
      </c>
      <c r="AR48">
        <v>4.1399999999999997</v>
      </c>
      <c r="AS48">
        <v>4.24</v>
      </c>
      <c r="AT48">
        <v>4.33</v>
      </c>
      <c r="AU48">
        <v>4.45</v>
      </c>
    </row>
    <row r="49" spans="26:47">
      <c r="Z49">
        <v>5.83</v>
      </c>
      <c r="AA49">
        <v>2.2200000000000002</v>
      </c>
      <c r="AB49">
        <v>2.2599999999999998</v>
      </c>
      <c r="AC49">
        <v>2.4900000000000002</v>
      </c>
      <c r="AD49">
        <v>2.56</v>
      </c>
      <c r="AE49">
        <v>2.64</v>
      </c>
      <c r="AF49">
        <v>2.76</v>
      </c>
      <c r="AG49">
        <v>2.92</v>
      </c>
      <c r="AH49">
        <v>3.03</v>
      </c>
      <c r="AI49">
        <v>3.16</v>
      </c>
      <c r="AJ49">
        <v>3.21</v>
      </c>
      <c r="AK49">
        <v>3.29</v>
      </c>
      <c r="AL49">
        <v>3.35</v>
      </c>
      <c r="AM49">
        <v>3.54</v>
      </c>
      <c r="AN49">
        <v>3.7</v>
      </c>
      <c r="AO49">
        <v>3.8</v>
      </c>
      <c r="AP49">
        <v>3.86</v>
      </c>
      <c r="AQ49">
        <v>3.92</v>
      </c>
      <c r="AR49">
        <v>4.1500000000000004</v>
      </c>
      <c r="AS49">
        <v>4.25</v>
      </c>
      <c r="AT49">
        <v>4.34</v>
      </c>
      <c r="AU49">
        <v>4.46</v>
      </c>
    </row>
    <row r="50" spans="26:47">
      <c r="Z50">
        <v>5.92</v>
      </c>
      <c r="AA50">
        <v>2.23</v>
      </c>
      <c r="AB50">
        <v>2.27</v>
      </c>
      <c r="AC50">
        <v>2.5</v>
      </c>
      <c r="AD50">
        <v>2.57</v>
      </c>
      <c r="AE50">
        <v>2.65</v>
      </c>
      <c r="AF50">
        <v>2.77</v>
      </c>
      <c r="AG50">
        <v>2.93</v>
      </c>
      <c r="AH50">
        <v>3.05</v>
      </c>
      <c r="AI50">
        <v>3.17</v>
      </c>
      <c r="AJ50">
        <v>3.22</v>
      </c>
      <c r="AK50">
        <v>3.3</v>
      </c>
      <c r="AL50">
        <v>3.36</v>
      </c>
      <c r="AM50">
        <v>3.55</v>
      </c>
      <c r="AN50">
        <v>3.71</v>
      </c>
      <c r="AO50">
        <v>3.81</v>
      </c>
      <c r="AP50">
        <v>3.87</v>
      </c>
      <c r="AQ50">
        <v>3.93</v>
      </c>
      <c r="AR50">
        <v>4.16</v>
      </c>
      <c r="AS50">
        <v>4.26</v>
      </c>
      <c r="AT50">
        <v>4.3499999999999996</v>
      </c>
      <c r="AU50">
        <v>4.47</v>
      </c>
    </row>
    <row r="51" spans="26:47">
      <c r="Z51">
        <v>6</v>
      </c>
      <c r="AA51">
        <v>2.2400000000000002</v>
      </c>
      <c r="AB51">
        <v>2.27</v>
      </c>
      <c r="AC51">
        <v>2.5099999999999998</v>
      </c>
      <c r="AD51">
        <v>2.58</v>
      </c>
      <c r="AE51">
        <v>2.66</v>
      </c>
      <c r="AF51">
        <v>2.78</v>
      </c>
      <c r="AG51">
        <v>2.94</v>
      </c>
      <c r="AH51">
        <v>3.06</v>
      </c>
      <c r="AI51">
        <v>3.18</v>
      </c>
      <c r="AJ51">
        <v>3.23</v>
      </c>
      <c r="AK51">
        <v>3.31</v>
      </c>
      <c r="AL51">
        <v>3.37</v>
      </c>
      <c r="AM51">
        <v>3.56</v>
      </c>
      <c r="AN51">
        <v>3.72</v>
      </c>
      <c r="AO51">
        <v>3.83</v>
      </c>
      <c r="AP51">
        <v>3.88</v>
      </c>
      <c r="AQ51">
        <v>3.95</v>
      </c>
      <c r="AR51">
        <v>4.17</v>
      </c>
      <c r="AS51">
        <v>4.2699999999999996</v>
      </c>
      <c r="AT51">
        <v>4.3499999999999996</v>
      </c>
      <c r="AU51">
        <v>4.4800000000000004</v>
      </c>
    </row>
    <row r="52" spans="26:47">
      <c r="Z52">
        <v>6.08</v>
      </c>
      <c r="AA52">
        <v>2.25</v>
      </c>
      <c r="AB52">
        <v>2.2799999999999998</v>
      </c>
      <c r="AC52">
        <v>2.5099999999999998</v>
      </c>
      <c r="AD52">
        <v>2.59</v>
      </c>
      <c r="AE52">
        <v>2.67</v>
      </c>
      <c r="AF52">
        <v>2.79</v>
      </c>
      <c r="AG52">
        <v>2.95</v>
      </c>
      <c r="AH52">
        <v>3.07</v>
      </c>
      <c r="AI52">
        <v>3.19</v>
      </c>
      <c r="AJ52">
        <v>3.24</v>
      </c>
      <c r="AK52">
        <v>3.32</v>
      </c>
      <c r="AL52">
        <v>3.38</v>
      </c>
      <c r="AM52">
        <v>3.57</v>
      </c>
      <c r="AN52">
        <v>3.73</v>
      </c>
      <c r="AO52">
        <v>3.84</v>
      </c>
      <c r="AP52">
        <v>3.9</v>
      </c>
      <c r="AQ52">
        <v>3.96</v>
      </c>
      <c r="AR52">
        <v>4.18</v>
      </c>
      <c r="AS52">
        <v>4.28</v>
      </c>
      <c r="AT52">
        <v>4.3600000000000003</v>
      </c>
      <c r="AU52">
        <v>4.49</v>
      </c>
    </row>
    <row r="53" spans="26:47">
      <c r="Z53">
        <v>6.17</v>
      </c>
      <c r="AA53">
        <v>2.25</v>
      </c>
      <c r="AB53">
        <v>2.29</v>
      </c>
      <c r="AC53">
        <v>2.52</v>
      </c>
      <c r="AD53">
        <v>2.6</v>
      </c>
      <c r="AE53">
        <v>2.68</v>
      </c>
      <c r="AF53">
        <v>2.8</v>
      </c>
      <c r="AG53">
        <v>2.96</v>
      </c>
      <c r="AH53">
        <v>3.08</v>
      </c>
      <c r="AI53">
        <v>3.2</v>
      </c>
      <c r="AJ53">
        <v>3.26</v>
      </c>
      <c r="AK53">
        <v>3.33</v>
      </c>
      <c r="AL53">
        <v>3.39</v>
      </c>
      <c r="AM53">
        <v>3.58</v>
      </c>
      <c r="AN53">
        <v>3.74</v>
      </c>
      <c r="AO53">
        <v>3.85</v>
      </c>
      <c r="AP53">
        <v>3.91</v>
      </c>
      <c r="AQ53">
        <v>3.97</v>
      </c>
      <c r="AR53">
        <v>4.1900000000000004</v>
      </c>
      <c r="AS53">
        <v>4.29</v>
      </c>
      <c r="AT53">
        <v>4.37</v>
      </c>
      <c r="AU53">
        <v>4.5</v>
      </c>
    </row>
    <row r="54" spans="26:47">
      <c r="Z54">
        <v>6.25</v>
      </c>
      <c r="AA54">
        <v>2.2599999999999998</v>
      </c>
      <c r="AB54">
        <v>2.2999999999999998</v>
      </c>
      <c r="AC54">
        <v>2.5299999999999998</v>
      </c>
      <c r="AD54">
        <v>2.61</v>
      </c>
      <c r="AE54">
        <v>2.69</v>
      </c>
      <c r="AF54">
        <v>2.81</v>
      </c>
      <c r="AG54">
        <v>2.97</v>
      </c>
      <c r="AH54">
        <v>3.09</v>
      </c>
      <c r="AI54">
        <v>3.21</v>
      </c>
      <c r="AJ54">
        <v>3.27</v>
      </c>
      <c r="AK54">
        <v>3.34</v>
      </c>
      <c r="AL54">
        <v>3.4</v>
      </c>
      <c r="AM54">
        <v>3.6</v>
      </c>
      <c r="AN54">
        <v>3.76</v>
      </c>
      <c r="AO54">
        <v>3.86</v>
      </c>
      <c r="AP54">
        <v>3.92</v>
      </c>
      <c r="AQ54">
        <v>3.98</v>
      </c>
      <c r="AR54">
        <v>4.21</v>
      </c>
      <c r="AS54">
        <v>4.3</v>
      </c>
      <c r="AT54">
        <v>4.38</v>
      </c>
      <c r="AU54">
        <v>4.51</v>
      </c>
    </row>
    <row r="55" spans="26:47">
      <c r="Z55">
        <v>6.33</v>
      </c>
      <c r="AA55">
        <v>2.27</v>
      </c>
      <c r="AB55">
        <v>2.31</v>
      </c>
      <c r="AC55">
        <v>2.54</v>
      </c>
      <c r="AD55">
        <v>2.62</v>
      </c>
      <c r="AE55">
        <v>2.7</v>
      </c>
      <c r="AF55">
        <v>2.82</v>
      </c>
      <c r="AG55">
        <v>2.98</v>
      </c>
      <c r="AH55">
        <v>3.1</v>
      </c>
      <c r="AI55">
        <v>3.22</v>
      </c>
      <c r="AJ55">
        <v>3.28</v>
      </c>
      <c r="AK55">
        <v>3.35</v>
      </c>
      <c r="AL55">
        <v>3.42</v>
      </c>
      <c r="AM55">
        <v>3.61</v>
      </c>
      <c r="AN55">
        <v>3.77</v>
      </c>
      <c r="AO55">
        <v>3.87</v>
      </c>
      <c r="AP55">
        <v>3.93</v>
      </c>
      <c r="AQ55">
        <v>4</v>
      </c>
      <c r="AR55">
        <v>4.22</v>
      </c>
      <c r="AS55">
        <v>4.3099999999999996</v>
      </c>
      <c r="AT55">
        <v>4.3899999999999997</v>
      </c>
      <c r="AU55">
        <v>4.5199999999999996</v>
      </c>
    </row>
    <row r="56" spans="26:47">
      <c r="Z56">
        <v>6.42</v>
      </c>
      <c r="AA56">
        <v>2.2799999999999998</v>
      </c>
      <c r="AB56">
        <v>2.3199999999999998</v>
      </c>
      <c r="AC56">
        <v>2.5499999999999998</v>
      </c>
      <c r="AD56">
        <v>2.63</v>
      </c>
      <c r="AE56">
        <v>2.71</v>
      </c>
      <c r="AF56">
        <v>2.83</v>
      </c>
      <c r="AG56">
        <v>3</v>
      </c>
      <c r="AH56">
        <v>3.12</v>
      </c>
      <c r="AI56">
        <v>3.24</v>
      </c>
      <c r="AJ56">
        <v>3.29</v>
      </c>
      <c r="AK56">
        <v>3.36</v>
      </c>
      <c r="AL56">
        <v>3.43</v>
      </c>
      <c r="AM56">
        <v>3.62</v>
      </c>
      <c r="AN56">
        <v>3.78</v>
      </c>
      <c r="AO56">
        <v>3.89</v>
      </c>
      <c r="AP56">
        <v>3.95</v>
      </c>
      <c r="AQ56">
        <v>4.01</v>
      </c>
      <c r="AR56">
        <v>4.2300000000000004</v>
      </c>
      <c r="AS56">
        <v>4.32</v>
      </c>
      <c r="AT56">
        <v>4.4000000000000004</v>
      </c>
      <c r="AU56">
        <v>4.53</v>
      </c>
    </row>
    <row r="57" spans="26:47">
      <c r="Z57">
        <v>6.5</v>
      </c>
      <c r="AA57">
        <v>2.29</v>
      </c>
      <c r="AB57">
        <v>2.3199999999999998</v>
      </c>
      <c r="AC57">
        <v>2.56</v>
      </c>
      <c r="AD57">
        <v>2.63</v>
      </c>
      <c r="AE57">
        <v>2.72</v>
      </c>
      <c r="AF57">
        <v>2.84</v>
      </c>
      <c r="AG57">
        <v>3.01</v>
      </c>
      <c r="AH57">
        <v>3.13</v>
      </c>
      <c r="AI57">
        <v>3.25</v>
      </c>
      <c r="AJ57">
        <v>3.3</v>
      </c>
      <c r="AK57">
        <v>3.38</v>
      </c>
      <c r="AL57">
        <v>3.44</v>
      </c>
      <c r="AM57">
        <v>3.64</v>
      </c>
      <c r="AN57">
        <v>3.79</v>
      </c>
      <c r="AO57">
        <v>3.9</v>
      </c>
      <c r="AP57">
        <v>3.96</v>
      </c>
      <c r="AQ57">
        <v>4.0199999999999996</v>
      </c>
      <c r="AR57">
        <v>4.24</v>
      </c>
      <c r="AS57">
        <v>4.33</v>
      </c>
      <c r="AT57">
        <v>4.41</v>
      </c>
      <c r="AU57">
        <v>4.54</v>
      </c>
    </row>
    <row r="58" spans="26:47">
      <c r="Z58">
        <v>6.58</v>
      </c>
      <c r="AA58">
        <v>2.2999999999999998</v>
      </c>
      <c r="AB58">
        <v>2.33</v>
      </c>
      <c r="AC58">
        <v>2.57</v>
      </c>
      <c r="AD58">
        <v>2.64</v>
      </c>
      <c r="AE58">
        <v>2.73</v>
      </c>
      <c r="AF58">
        <v>2.85</v>
      </c>
      <c r="AG58">
        <v>3.02</v>
      </c>
      <c r="AH58">
        <v>3.14</v>
      </c>
      <c r="AI58">
        <v>3.26</v>
      </c>
      <c r="AJ58">
        <v>3.32</v>
      </c>
      <c r="AK58">
        <v>3.39</v>
      </c>
      <c r="AL58">
        <v>3.45</v>
      </c>
      <c r="AM58">
        <v>3.65</v>
      </c>
      <c r="AN58">
        <v>3.81</v>
      </c>
      <c r="AO58">
        <v>3.91</v>
      </c>
      <c r="AP58">
        <v>3.97</v>
      </c>
      <c r="AQ58">
        <v>4.04</v>
      </c>
      <c r="AR58">
        <v>4.25</v>
      </c>
      <c r="AS58">
        <v>4.34</v>
      </c>
      <c r="AT58">
        <v>4.42</v>
      </c>
      <c r="AU58">
        <v>4.55</v>
      </c>
    </row>
    <row r="59" spans="26:47">
      <c r="Z59">
        <v>6.67</v>
      </c>
      <c r="AA59">
        <v>2.31</v>
      </c>
      <c r="AB59">
        <v>2.34</v>
      </c>
      <c r="AC59">
        <v>2.58</v>
      </c>
      <c r="AD59">
        <v>2.65</v>
      </c>
      <c r="AE59">
        <v>2.74</v>
      </c>
      <c r="AF59">
        <v>2.86</v>
      </c>
      <c r="AG59">
        <v>3.03</v>
      </c>
      <c r="AH59">
        <v>3.15</v>
      </c>
      <c r="AI59">
        <v>3.27</v>
      </c>
      <c r="AJ59">
        <v>3.33</v>
      </c>
      <c r="AK59">
        <v>3.4</v>
      </c>
      <c r="AL59">
        <v>3.46</v>
      </c>
      <c r="AM59">
        <v>3.66</v>
      </c>
      <c r="AN59">
        <v>3.82</v>
      </c>
      <c r="AO59">
        <v>3.92</v>
      </c>
      <c r="AP59">
        <v>3.98</v>
      </c>
      <c r="AQ59">
        <v>4.05</v>
      </c>
      <c r="AR59">
        <v>4.2699999999999996</v>
      </c>
      <c r="AS59">
        <v>4.3499999999999996</v>
      </c>
      <c r="AT59">
        <v>4.43</v>
      </c>
      <c r="AU59">
        <v>4.5599999999999996</v>
      </c>
    </row>
    <row r="60" spans="26:47">
      <c r="Z60">
        <v>6.75</v>
      </c>
      <c r="AA60">
        <v>2.3199999999999998</v>
      </c>
      <c r="AB60">
        <v>2.35</v>
      </c>
      <c r="AC60">
        <v>2.59</v>
      </c>
      <c r="AD60">
        <v>2.67</v>
      </c>
      <c r="AE60">
        <v>2.75</v>
      </c>
      <c r="AF60">
        <v>2.87</v>
      </c>
      <c r="AG60">
        <v>3.05</v>
      </c>
      <c r="AH60">
        <v>3.17</v>
      </c>
      <c r="AI60">
        <v>3.29</v>
      </c>
      <c r="AJ60">
        <v>3.34</v>
      </c>
      <c r="AK60">
        <v>3.41</v>
      </c>
      <c r="AL60">
        <v>3.47</v>
      </c>
      <c r="AM60">
        <v>3.68</v>
      </c>
      <c r="AN60">
        <v>3.83</v>
      </c>
      <c r="AO60">
        <v>3.93</v>
      </c>
      <c r="AP60">
        <v>4</v>
      </c>
      <c r="AQ60">
        <v>4.0599999999999996</v>
      </c>
      <c r="AR60">
        <v>4.28</v>
      </c>
      <c r="AS60">
        <v>4.3600000000000003</v>
      </c>
      <c r="AT60">
        <v>4.4400000000000004</v>
      </c>
      <c r="AU60">
        <v>4.57</v>
      </c>
    </row>
    <row r="61" spans="26:47">
      <c r="Z61">
        <v>6.83</v>
      </c>
      <c r="AA61">
        <v>2.33</v>
      </c>
      <c r="AB61">
        <v>2.36</v>
      </c>
      <c r="AC61">
        <v>2.6</v>
      </c>
      <c r="AD61">
        <v>2.68</v>
      </c>
      <c r="AE61">
        <v>2.76</v>
      </c>
      <c r="AF61">
        <v>2.88</v>
      </c>
      <c r="AG61">
        <v>3.06</v>
      </c>
      <c r="AH61">
        <v>3.18</v>
      </c>
      <c r="AI61">
        <v>3.3</v>
      </c>
      <c r="AJ61">
        <v>3.35</v>
      </c>
      <c r="AK61">
        <v>3.42</v>
      </c>
      <c r="AL61">
        <v>3.49</v>
      </c>
      <c r="AM61">
        <v>3.69</v>
      </c>
      <c r="AN61">
        <v>3.85</v>
      </c>
      <c r="AO61">
        <v>3.95</v>
      </c>
      <c r="AP61">
        <v>4.01</v>
      </c>
      <c r="AQ61">
        <v>4.08</v>
      </c>
      <c r="AR61">
        <v>4.29</v>
      </c>
      <c r="AS61">
        <v>4.37</v>
      </c>
      <c r="AT61">
        <v>4.45</v>
      </c>
      <c r="AU61">
        <v>4.58</v>
      </c>
    </row>
    <row r="62" spans="26:47">
      <c r="Z62">
        <v>6.92</v>
      </c>
      <c r="AA62">
        <v>2.34</v>
      </c>
      <c r="AB62">
        <v>2.37</v>
      </c>
      <c r="AC62">
        <v>2.61</v>
      </c>
      <c r="AD62">
        <v>2.69</v>
      </c>
      <c r="AE62">
        <v>2.77</v>
      </c>
      <c r="AF62">
        <v>2.89</v>
      </c>
      <c r="AG62">
        <v>3.07</v>
      </c>
      <c r="AH62">
        <v>3.19</v>
      </c>
      <c r="AI62">
        <v>3.31</v>
      </c>
      <c r="AJ62">
        <v>3.37</v>
      </c>
      <c r="AK62">
        <v>3.44</v>
      </c>
      <c r="AL62">
        <v>3.5</v>
      </c>
      <c r="AM62">
        <v>3.7</v>
      </c>
      <c r="AN62">
        <v>3.86</v>
      </c>
      <c r="AO62">
        <v>3.96</v>
      </c>
      <c r="AP62">
        <v>4.0199999999999996</v>
      </c>
      <c r="AQ62">
        <v>4.09</v>
      </c>
      <c r="AR62">
        <v>4.3</v>
      </c>
      <c r="AS62">
        <v>4.38</v>
      </c>
      <c r="AT62">
        <v>4.46</v>
      </c>
      <c r="AU62">
        <v>4.59</v>
      </c>
    </row>
    <row r="63" spans="26:47">
      <c r="Z63">
        <v>7</v>
      </c>
      <c r="AA63">
        <v>2.35</v>
      </c>
      <c r="AB63">
        <v>2.38</v>
      </c>
      <c r="AC63">
        <v>2.62</v>
      </c>
      <c r="AD63">
        <v>2.7</v>
      </c>
      <c r="AE63">
        <v>2.78</v>
      </c>
      <c r="AF63">
        <v>2.9</v>
      </c>
      <c r="AG63">
        <v>3.09</v>
      </c>
      <c r="AH63">
        <v>3.21</v>
      </c>
      <c r="AI63">
        <v>3.32</v>
      </c>
      <c r="AJ63">
        <v>3.38</v>
      </c>
      <c r="AK63">
        <v>3.45</v>
      </c>
      <c r="AL63">
        <v>3.51</v>
      </c>
      <c r="AM63">
        <v>3.72</v>
      </c>
      <c r="AN63">
        <v>3.87</v>
      </c>
      <c r="AO63">
        <v>3.97</v>
      </c>
      <c r="AP63">
        <v>4.03</v>
      </c>
      <c r="AQ63">
        <v>4.0999999999999996</v>
      </c>
      <c r="AR63">
        <v>4.32</v>
      </c>
      <c r="AS63">
        <v>4.3899999999999997</v>
      </c>
      <c r="AT63">
        <v>4.47</v>
      </c>
      <c r="AU63">
        <v>4.5999999999999996</v>
      </c>
    </row>
    <row r="64" spans="26:47">
      <c r="Z64">
        <v>7.08</v>
      </c>
      <c r="AA64">
        <v>2.36</v>
      </c>
      <c r="AB64">
        <v>2.39</v>
      </c>
      <c r="AC64">
        <v>2.63</v>
      </c>
      <c r="AD64">
        <v>2.71</v>
      </c>
      <c r="AE64">
        <v>2.79</v>
      </c>
      <c r="AF64">
        <v>2.92</v>
      </c>
      <c r="AG64">
        <v>3.1</v>
      </c>
      <c r="AH64">
        <v>3.22</v>
      </c>
      <c r="AI64">
        <v>3.34</v>
      </c>
      <c r="AJ64">
        <v>3.39</v>
      </c>
      <c r="AK64">
        <v>3.46</v>
      </c>
      <c r="AL64">
        <v>3.52</v>
      </c>
      <c r="AM64">
        <v>3.73</v>
      </c>
      <c r="AN64">
        <v>3.89</v>
      </c>
      <c r="AO64">
        <v>3.98</v>
      </c>
      <c r="AP64">
        <v>4.05</v>
      </c>
      <c r="AQ64">
        <v>4.12</v>
      </c>
      <c r="AR64">
        <v>4.33</v>
      </c>
      <c r="AS64">
        <v>4.41</v>
      </c>
      <c r="AT64">
        <v>4.4800000000000004</v>
      </c>
      <c r="AU64">
        <v>4.6100000000000003</v>
      </c>
    </row>
    <row r="65" spans="26:47">
      <c r="Z65">
        <v>7.17</v>
      </c>
      <c r="AA65">
        <v>2.37</v>
      </c>
      <c r="AB65">
        <v>2.4</v>
      </c>
      <c r="AC65">
        <v>2.64</v>
      </c>
      <c r="AD65">
        <v>2.72</v>
      </c>
      <c r="AE65">
        <v>2.81</v>
      </c>
      <c r="AF65">
        <v>2.93</v>
      </c>
      <c r="AG65">
        <v>3.11</v>
      </c>
      <c r="AH65">
        <v>3.23</v>
      </c>
      <c r="AI65">
        <v>3.35</v>
      </c>
      <c r="AJ65">
        <v>3.41</v>
      </c>
      <c r="AK65">
        <v>3.48</v>
      </c>
      <c r="AL65">
        <v>3.54</v>
      </c>
      <c r="AM65">
        <v>3.75</v>
      </c>
      <c r="AN65">
        <v>3.9</v>
      </c>
      <c r="AO65">
        <v>4</v>
      </c>
      <c r="AP65">
        <v>4.0599999999999996</v>
      </c>
      <c r="AQ65">
        <v>4.13</v>
      </c>
      <c r="AR65">
        <v>4.34</v>
      </c>
      <c r="AS65">
        <v>4.42</v>
      </c>
      <c r="AT65">
        <v>4.49</v>
      </c>
      <c r="AU65">
        <v>4.62</v>
      </c>
    </row>
    <row r="66" spans="26:47">
      <c r="Z66">
        <v>7.25</v>
      </c>
      <c r="AA66">
        <v>2.38</v>
      </c>
      <c r="AB66">
        <v>2.41</v>
      </c>
      <c r="AC66">
        <v>2.65</v>
      </c>
      <c r="AD66">
        <v>2.73</v>
      </c>
      <c r="AE66">
        <v>2.82</v>
      </c>
      <c r="AF66">
        <v>2.94</v>
      </c>
      <c r="AG66">
        <v>3.13</v>
      </c>
      <c r="AH66">
        <v>3.25</v>
      </c>
      <c r="AI66">
        <v>3.37</v>
      </c>
      <c r="AJ66">
        <v>3.42</v>
      </c>
      <c r="AK66">
        <v>3.49</v>
      </c>
      <c r="AL66">
        <v>3.55</v>
      </c>
      <c r="AM66">
        <v>3.76</v>
      </c>
      <c r="AN66">
        <v>3.91</v>
      </c>
      <c r="AO66">
        <v>4.01</v>
      </c>
      <c r="AP66">
        <v>4.07</v>
      </c>
      <c r="AQ66">
        <v>4.1399999999999997</v>
      </c>
      <c r="AR66">
        <v>4.3499999999999996</v>
      </c>
      <c r="AS66">
        <v>4.43</v>
      </c>
      <c r="AT66">
        <v>4.5</v>
      </c>
      <c r="AU66">
        <v>4.63</v>
      </c>
    </row>
    <row r="67" spans="26:47">
      <c r="Z67">
        <v>7.33</v>
      </c>
      <c r="AA67">
        <v>2.39</v>
      </c>
      <c r="AB67">
        <v>2.4300000000000002</v>
      </c>
      <c r="AC67">
        <v>2.67</v>
      </c>
      <c r="AD67">
        <v>2.75</v>
      </c>
      <c r="AE67">
        <v>2.83</v>
      </c>
      <c r="AF67">
        <v>2.95</v>
      </c>
      <c r="AG67">
        <v>3.14</v>
      </c>
      <c r="AH67">
        <v>3.26</v>
      </c>
      <c r="AI67">
        <v>3.38</v>
      </c>
      <c r="AJ67">
        <v>3.43</v>
      </c>
      <c r="AK67">
        <v>3.5</v>
      </c>
      <c r="AL67">
        <v>3.56</v>
      </c>
      <c r="AM67">
        <v>3.77</v>
      </c>
      <c r="AN67">
        <v>3.93</v>
      </c>
      <c r="AO67">
        <v>4.0199999999999996</v>
      </c>
      <c r="AP67">
        <v>4.09</v>
      </c>
      <c r="AQ67">
        <v>4.16</v>
      </c>
      <c r="AR67">
        <v>4.37</v>
      </c>
      <c r="AS67">
        <v>4.4400000000000004</v>
      </c>
      <c r="AT67">
        <v>4.51</v>
      </c>
      <c r="AU67">
        <v>4.6500000000000004</v>
      </c>
    </row>
    <row r="68" spans="26:47">
      <c r="Z68">
        <v>7.42</v>
      </c>
      <c r="AA68">
        <v>2.41</v>
      </c>
      <c r="AB68">
        <v>2.44</v>
      </c>
      <c r="AC68">
        <v>2.68</v>
      </c>
      <c r="AD68">
        <v>2.76</v>
      </c>
      <c r="AE68">
        <v>2.84</v>
      </c>
      <c r="AF68">
        <v>2.96</v>
      </c>
      <c r="AG68">
        <v>3.16</v>
      </c>
      <c r="AH68">
        <v>3.28</v>
      </c>
      <c r="AI68">
        <v>3.39</v>
      </c>
      <c r="AJ68">
        <v>3.45</v>
      </c>
      <c r="AK68">
        <v>3.52</v>
      </c>
      <c r="AL68">
        <v>3.58</v>
      </c>
      <c r="AM68">
        <v>3.79</v>
      </c>
      <c r="AN68">
        <v>3.94</v>
      </c>
      <c r="AO68">
        <v>4.04</v>
      </c>
      <c r="AP68">
        <v>4.0999999999999996</v>
      </c>
      <c r="AQ68">
        <v>4.17</v>
      </c>
      <c r="AR68">
        <v>4.38</v>
      </c>
      <c r="AS68">
        <v>4.45</v>
      </c>
      <c r="AT68">
        <v>4.53</v>
      </c>
      <c r="AU68">
        <v>4.66</v>
      </c>
    </row>
    <row r="69" spans="26:47">
      <c r="Z69">
        <v>7.5</v>
      </c>
      <c r="AA69">
        <v>2.42</v>
      </c>
      <c r="AB69">
        <v>2.4500000000000002</v>
      </c>
      <c r="AC69">
        <v>2.69</v>
      </c>
      <c r="AD69">
        <v>2.77</v>
      </c>
      <c r="AE69">
        <v>2.86</v>
      </c>
      <c r="AF69">
        <v>2.98</v>
      </c>
      <c r="AG69">
        <v>3.17</v>
      </c>
      <c r="AH69">
        <v>3.29</v>
      </c>
      <c r="AI69">
        <v>3.41</v>
      </c>
      <c r="AJ69">
        <v>3.46</v>
      </c>
      <c r="AK69">
        <v>3.53</v>
      </c>
      <c r="AL69">
        <v>3.59</v>
      </c>
      <c r="AM69">
        <v>3.8</v>
      </c>
      <c r="AN69">
        <v>3.95</v>
      </c>
      <c r="AO69">
        <v>4.05</v>
      </c>
      <c r="AP69">
        <v>4.1100000000000003</v>
      </c>
      <c r="AQ69">
        <v>4.1900000000000004</v>
      </c>
      <c r="AR69">
        <v>4.3899999999999997</v>
      </c>
      <c r="AS69">
        <v>4.46</v>
      </c>
      <c r="AT69">
        <v>4.54</v>
      </c>
      <c r="AU69">
        <v>4.67</v>
      </c>
    </row>
    <row r="70" spans="26:47">
      <c r="Z70">
        <v>7.58</v>
      </c>
      <c r="AA70">
        <v>2.4300000000000002</v>
      </c>
      <c r="AB70">
        <v>2.46</v>
      </c>
      <c r="AC70">
        <v>2.7</v>
      </c>
      <c r="AD70">
        <v>2.78</v>
      </c>
      <c r="AE70">
        <v>2.87</v>
      </c>
      <c r="AF70">
        <v>2.99</v>
      </c>
      <c r="AG70">
        <v>3.19</v>
      </c>
      <c r="AH70">
        <v>3.31</v>
      </c>
      <c r="AI70">
        <v>3.42</v>
      </c>
      <c r="AJ70">
        <v>3.48</v>
      </c>
      <c r="AK70">
        <v>3.54</v>
      </c>
      <c r="AL70">
        <v>3.6</v>
      </c>
      <c r="AM70">
        <v>3.82</v>
      </c>
      <c r="AN70">
        <v>3.97</v>
      </c>
      <c r="AO70">
        <v>4.0599999999999996</v>
      </c>
      <c r="AP70">
        <v>4.13</v>
      </c>
      <c r="AQ70">
        <v>4.2</v>
      </c>
      <c r="AR70">
        <v>4.41</v>
      </c>
      <c r="AS70">
        <v>4.47</v>
      </c>
      <c r="AT70">
        <v>4.55</v>
      </c>
      <c r="AU70">
        <v>4.68</v>
      </c>
    </row>
    <row r="71" spans="26:47">
      <c r="Z71">
        <v>7.67</v>
      </c>
      <c r="AA71">
        <v>2.44</v>
      </c>
      <c r="AB71">
        <v>2.4700000000000002</v>
      </c>
      <c r="AC71">
        <v>2.72</v>
      </c>
      <c r="AD71">
        <v>2.8</v>
      </c>
      <c r="AE71">
        <v>2.89</v>
      </c>
      <c r="AF71">
        <v>3</v>
      </c>
      <c r="AG71">
        <v>3.2</v>
      </c>
      <c r="AH71">
        <v>3.32</v>
      </c>
      <c r="AI71">
        <v>3.44</v>
      </c>
      <c r="AJ71">
        <v>3.49</v>
      </c>
      <c r="AK71">
        <v>3.56</v>
      </c>
      <c r="AL71">
        <v>3.62</v>
      </c>
      <c r="AM71">
        <v>3.83</v>
      </c>
      <c r="AN71">
        <v>3.98</v>
      </c>
      <c r="AO71">
        <v>4.08</v>
      </c>
      <c r="AP71">
        <v>4.1399999999999997</v>
      </c>
      <c r="AQ71">
        <v>4.22</v>
      </c>
      <c r="AR71">
        <v>4.42</v>
      </c>
      <c r="AS71">
        <v>4.49</v>
      </c>
      <c r="AT71">
        <v>4.5599999999999996</v>
      </c>
      <c r="AU71">
        <v>4.6900000000000004</v>
      </c>
    </row>
    <row r="72" spans="26:47">
      <c r="Z72">
        <v>7.75</v>
      </c>
      <c r="AA72">
        <v>2.4500000000000002</v>
      </c>
      <c r="AB72">
        <v>2.48</v>
      </c>
      <c r="AC72">
        <v>2.73</v>
      </c>
      <c r="AD72">
        <v>2.81</v>
      </c>
      <c r="AE72">
        <v>2.9</v>
      </c>
      <c r="AF72">
        <v>3.02</v>
      </c>
      <c r="AG72">
        <v>3.22</v>
      </c>
      <c r="AH72">
        <v>3.34</v>
      </c>
      <c r="AI72">
        <v>3.45</v>
      </c>
      <c r="AJ72">
        <v>3.51</v>
      </c>
      <c r="AK72">
        <v>3.57</v>
      </c>
      <c r="AL72">
        <v>3.63</v>
      </c>
      <c r="AM72">
        <v>3.85</v>
      </c>
      <c r="AN72">
        <v>4</v>
      </c>
      <c r="AO72">
        <v>4.09</v>
      </c>
      <c r="AP72">
        <v>4.16</v>
      </c>
      <c r="AQ72">
        <v>4.2300000000000004</v>
      </c>
      <c r="AR72">
        <v>4.43</v>
      </c>
      <c r="AS72">
        <v>4.5</v>
      </c>
      <c r="AT72">
        <v>4.57</v>
      </c>
      <c r="AU72">
        <v>4.71</v>
      </c>
    </row>
    <row r="73" spans="26:47">
      <c r="Z73">
        <v>7.83</v>
      </c>
      <c r="AA73">
        <v>2.46</v>
      </c>
      <c r="AB73">
        <v>2.5</v>
      </c>
      <c r="AC73">
        <v>2.74</v>
      </c>
      <c r="AD73">
        <v>2.82</v>
      </c>
      <c r="AE73">
        <v>2.91</v>
      </c>
      <c r="AF73">
        <v>3.03</v>
      </c>
      <c r="AG73">
        <v>3.23</v>
      </c>
      <c r="AH73">
        <v>3.35</v>
      </c>
      <c r="AI73">
        <v>3.47</v>
      </c>
      <c r="AJ73">
        <v>3.52</v>
      </c>
      <c r="AK73">
        <v>3.59</v>
      </c>
      <c r="AL73">
        <v>3.65</v>
      </c>
      <c r="AM73">
        <v>3.86</v>
      </c>
      <c r="AN73">
        <v>4.01</v>
      </c>
      <c r="AO73">
        <v>4.0999999999999996</v>
      </c>
      <c r="AP73">
        <v>4.17</v>
      </c>
      <c r="AQ73">
        <v>4.24</v>
      </c>
      <c r="AR73">
        <v>4.45</v>
      </c>
      <c r="AS73">
        <v>4.51</v>
      </c>
      <c r="AT73">
        <v>4.59</v>
      </c>
      <c r="AU73">
        <v>4.72</v>
      </c>
    </row>
    <row r="74" spans="26:47">
      <c r="Z74">
        <v>7.92</v>
      </c>
      <c r="AA74">
        <v>2.48</v>
      </c>
      <c r="AB74">
        <v>2.5099999999999998</v>
      </c>
      <c r="AC74">
        <v>2.76</v>
      </c>
      <c r="AD74">
        <v>2.84</v>
      </c>
      <c r="AE74">
        <v>2.93</v>
      </c>
      <c r="AF74">
        <v>3.05</v>
      </c>
      <c r="AG74">
        <v>3.25</v>
      </c>
      <c r="AH74">
        <v>3.37</v>
      </c>
      <c r="AI74">
        <v>3.48</v>
      </c>
      <c r="AJ74">
        <v>3.54</v>
      </c>
      <c r="AK74">
        <v>3.6</v>
      </c>
      <c r="AL74">
        <v>3.66</v>
      </c>
      <c r="AM74">
        <v>3.88</v>
      </c>
      <c r="AN74">
        <v>4.0199999999999996</v>
      </c>
      <c r="AO74">
        <v>4.12</v>
      </c>
      <c r="AP74">
        <v>4.18</v>
      </c>
      <c r="AQ74">
        <v>4.26</v>
      </c>
      <c r="AR74">
        <v>4.46</v>
      </c>
      <c r="AS74">
        <v>4.5199999999999996</v>
      </c>
      <c r="AT74">
        <v>4.5999999999999996</v>
      </c>
      <c r="AU74">
        <v>4.7300000000000004</v>
      </c>
    </row>
    <row r="75" spans="26:47">
      <c r="Z75">
        <v>8</v>
      </c>
      <c r="AA75">
        <v>2.4900000000000002</v>
      </c>
      <c r="AB75">
        <v>2.52</v>
      </c>
      <c r="AC75">
        <v>2.77</v>
      </c>
      <c r="AD75">
        <v>2.85</v>
      </c>
      <c r="AE75">
        <v>2.94</v>
      </c>
      <c r="AF75">
        <v>3.06</v>
      </c>
      <c r="AG75">
        <v>3.27</v>
      </c>
      <c r="AH75">
        <v>3.39</v>
      </c>
      <c r="AI75">
        <v>3.5</v>
      </c>
      <c r="AJ75">
        <v>3.55</v>
      </c>
      <c r="AK75">
        <v>3.62</v>
      </c>
      <c r="AL75">
        <v>3.67</v>
      </c>
      <c r="AM75">
        <v>3.89</v>
      </c>
      <c r="AN75">
        <v>4.04</v>
      </c>
      <c r="AO75">
        <v>4.13</v>
      </c>
      <c r="AP75">
        <v>4.2</v>
      </c>
      <c r="AQ75">
        <v>4.2699999999999996</v>
      </c>
      <c r="AR75">
        <v>4.47</v>
      </c>
      <c r="AS75">
        <v>4.53</v>
      </c>
      <c r="AT75">
        <v>4.6100000000000003</v>
      </c>
      <c r="AU75">
        <v>4.75</v>
      </c>
    </row>
    <row r="76" spans="26:47">
      <c r="Z76">
        <v>8.08</v>
      </c>
      <c r="AA76">
        <v>2.5</v>
      </c>
      <c r="AB76">
        <v>2.54</v>
      </c>
      <c r="AC76">
        <v>2.78</v>
      </c>
      <c r="AD76">
        <v>2.87</v>
      </c>
      <c r="AE76">
        <v>2.96</v>
      </c>
      <c r="AF76">
        <v>3.07</v>
      </c>
      <c r="AG76">
        <v>3.28</v>
      </c>
      <c r="AH76">
        <v>3.4</v>
      </c>
      <c r="AI76">
        <v>3.51</v>
      </c>
      <c r="AJ76">
        <v>3.57</v>
      </c>
      <c r="AK76">
        <v>3.63</v>
      </c>
      <c r="AL76">
        <v>3.69</v>
      </c>
      <c r="AM76">
        <v>3.91</v>
      </c>
      <c r="AN76">
        <v>4.05</v>
      </c>
      <c r="AO76">
        <v>4.1399999999999997</v>
      </c>
      <c r="AP76">
        <v>4.21</v>
      </c>
      <c r="AQ76">
        <v>4.29</v>
      </c>
      <c r="AR76">
        <v>4.49</v>
      </c>
      <c r="AS76">
        <v>4.55</v>
      </c>
      <c r="AT76">
        <v>4.62</v>
      </c>
      <c r="AU76">
        <v>4.76</v>
      </c>
    </row>
    <row r="77" spans="26:47">
      <c r="Z77">
        <v>8.17</v>
      </c>
      <c r="AA77">
        <v>2.5099999999999998</v>
      </c>
      <c r="AB77">
        <v>2.5499999999999998</v>
      </c>
      <c r="AC77">
        <v>2.8</v>
      </c>
      <c r="AD77">
        <v>2.88</v>
      </c>
      <c r="AE77">
        <v>2.97</v>
      </c>
      <c r="AF77">
        <v>3.09</v>
      </c>
      <c r="AG77">
        <v>3.3</v>
      </c>
      <c r="AH77">
        <v>3.42</v>
      </c>
      <c r="AI77">
        <v>3.53</v>
      </c>
      <c r="AJ77">
        <v>3.58</v>
      </c>
      <c r="AK77">
        <v>3.65</v>
      </c>
      <c r="AL77">
        <v>3.7</v>
      </c>
      <c r="AM77">
        <v>3.92</v>
      </c>
      <c r="AN77">
        <v>4.07</v>
      </c>
      <c r="AO77">
        <v>4.16</v>
      </c>
      <c r="AP77">
        <v>4.2300000000000004</v>
      </c>
      <c r="AQ77">
        <v>4.3</v>
      </c>
      <c r="AR77">
        <v>4.5</v>
      </c>
      <c r="AS77">
        <v>4.5599999999999996</v>
      </c>
      <c r="AT77">
        <v>4.6399999999999997</v>
      </c>
      <c r="AU77">
        <v>4.7699999999999996</v>
      </c>
    </row>
    <row r="78" spans="26:47">
      <c r="Z78">
        <v>8.25</v>
      </c>
      <c r="AA78">
        <v>2.5299999999999998</v>
      </c>
      <c r="AB78">
        <v>2.56</v>
      </c>
      <c r="AC78">
        <v>2.81</v>
      </c>
      <c r="AD78">
        <v>2.9</v>
      </c>
      <c r="AE78">
        <v>2.99</v>
      </c>
      <c r="AF78">
        <v>3.1</v>
      </c>
      <c r="AG78">
        <v>3.32</v>
      </c>
      <c r="AH78">
        <v>3.44</v>
      </c>
      <c r="AI78">
        <v>3.55</v>
      </c>
      <c r="AJ78">
        <v>3.6</v>
      </c>
      <c r="AK78">
        <v>3.66</v>
      </c>
      <c r="AL78">
        <v>3.72</v>
      </c>
      <c r="AM78">
        <v>3.94</v>
      </c>
      <c r="AN78">
        <v>4.08</v>
      </c>
      <c r="AO78">
        <v>4.17</v>
      </c>
      <c r="AP78">
        <v>4.24</v>
      </c>
      <c r="AQ78">
        <v>4.32</v>
      </c>
      <c r="AR78">
        <v>4.51</v>
      </c>
      <c r="AS78">
        <v>4.57</v>
      </c>
      <c r="AT78">
        <v>4.6500000000000004</v>
      </c>
      <c r="AU78">
        <v>4.79</v>
      </c>
    </row>
    <row r="79" spans="26:47">
      <c r="Z79">
        <v>8.33</v>
      </c>
      <c r="AA79">
        <v>2.54</v>
      </c>
      <c r="AB79">
        <v>2.58</v>
      </c>
      <c r="AC79">
        <v>2.83</v>
      </c>
      <c r="AD79">
        <v>2.91</v>
      </c>
      <c r="AE79">
        <v>3</v>
      </c>
      <c r="AF79">
        <v>3.12</v>
      </c>
      <c r="AG79">
        <v>3.33</v>
      </c>
      <c r="AH79">
        <v>3.45</v>
      </c>
      <c r="AI79">
        <v>3.56</v>
      </c>
      <c r="AJ79">
        <v>3.61</v>
      </c>
      <c r="AK79">
        <v>3.68</v>
      </c>
      <c r="AL79">
        <v>3.73</v>
      </c>
      <c r="AM79">
        <v>3.96</v>
      </c>
      <c r="AN79">
        <v>4.0999999999999996</v>
      </c>
      <c r="AO79">
        <v>4.1900000000000004</v>
      </c>
      <c r="AP79">
        <v>4.26</v>
      </c>
      <c r="AQ79">
        <v>4.33</v>
      </c>
      <c r="AR79">
        <v>4.53</v>
      </c>
      <c r="AS79">
        <v>4.58</v>
      </c>
      <c r="AT79">
        <v>4.66</v>
      </c>
      <c r="AU79">
        <v>4.8</v>
      </c>
    </row>
    <row r="80" spans="26:47">
      <c r="Z80">
        <v>8.42</v>
      </c>
      <c r="AA80">
        <v>2.5499999999999998</v>
      </c>
      <c r="AB80">
        <v>2.59</v>
      </c>
      <c r="AC80">
        <v>2.84</v>
      </c>
      <c r="AD80">
        <v>2.93</v>
      </c>
      <c r="AE80">
        <v>3.02</v>
      </c>
      <c r="AF80">
        <v>3.13</v>
      </c>
      <c r="AG80">
        <v>3.35</v>
      </c>
      <c r="AH80">
        <v>3.47</v>
      </c>
      <c r="AI80">
        <v>3.58</v>
      </c>
      <c r="AJ80">
        <v>3.63</v>
      </c>
      <c r="AK80">
        <v>3.69</v>
      </c>
      <c r="AL80">
        <v>3.75</v>
      </c>
      <c r="AM80">
        <v>3.97</v>
      </c>
      <c r="AN80">
        <v>4.1100000000000003</v>
      </c>
      <c r="AO80">
        <v>4.2</v>
      </c>
      <c r="AP80">
        <v>4.2699999999999996</v>
      </c>
      <c r="AQ80">
        <v>4.3499999999999996</v>
      </c>
      <c r="AR80">
        <v>4.54</v>
      </c>
      <c r="AS80">
        <v>4.5999999999999996</v>
      </c>
      <c r="AT80">
        <v>4.68</v>
      </c>
      <c r="AU80">
        <v>4.8099999999999996</v>
      </c>
    </row>
    <row r="81" spans="26:47">
      <c r="Z81">
        <v>8.5</v>
      </c>
      <c r="AA81">
        <v>2.56</v>
      </c>
      <c r="AB81">
        <v>2.6</v>
      </c>
      <c r="AC81">
        <v>2.86</v>
      </c>
      <c r="AD81">
        <v>2.94</v>
      </c>
      <c r="AE81">
        <v>3.04</v>
      </c>
      <c r="AF81">
        <v>3.15</v>
      </c>
      <c r="AG81">
        <v>3.37</v>
      </c>
      <c r="AH81">
        <v>3.49</v>
      </c>
      <c r="AI81">
        <v>3.59</v>
      </c>
      <c r="AJ81">
        <v>3.65</v>
      </c>
      <c r="AK81">
        <v>3.71</v>
      </c>
      <c r="AL81">
        <v>3.76</v>
      </c>
      <c r="AM81">
        <v>3.99</v>
      </c>
      <c r="AN81">
        <v>4.13</v>
      </c>
      <c r="AO81">
        <v>4.21</v>
      </c>
      <c r="AP81">
        <v>4.29</v>
      </c>
      <c r="AQ81">
        <v>4.37</v>
      </c>
      <c r="AR81">
        <v>4.5599999999999996</v>
      </c>
      <c r="AS81">
        <v>4.6100000000000003</v>
      </c>
      <c r="AT81">
        <v>4.6900000000000004</v>
      </c>
      <c r="AU81">
        <v>4.83</v>
      </c>
    </row>
    <row r="82" spans="26:47">
      <c r="Z82">
        <v>8.58</v>
      </c>
      <c r="AA82">
        <v>2.58</v>
      </c>
      <c r="AB82">
        <v>2.62</v>
      </c>
      <c r="AC82">
        <v>2.87</v>
      </c>
      <c r="AD82">
        <v>2.96</v>
      </c>
      <c r="AE82">
        <v>3.05</v>
      </c>
      <c r="AF82">
        <v>3.17</v>
      </c>
      <c r="AG82">
        <v>3.39</v>
      </c>
      <c r="AH82">
        <v>3.5</v>
      </c>
      <c r="AI82">
        <v>3.61</v>
      </c>
      <c r="AJ82">
        <v>3.66</v>
      </c>
      <c r="AK82">
        <v>3.72</v>
      </c>
      <c r="AL82">
        <v>3.78</v>
      </c>
      <c r="AM82">
        <v>4.01</v>
      </c>
      <c r="AN82">
        <v>4.1399999999999997</v>
      </c>
      <c r="AO82">
        <v>4.2300000000000004</v>
      </c>
      <c r="AP82">
        <v>4.3</v>
      </c>
      <c r="AQ82">
        <v>4.38</v>
      </c>
      <c r="AR82">
        <v>4.57</v>
      </c>
      <c r="AS82">
        <v>4.62</v>
      </c>
      <c r="AT82">
        <v>4.7</v>
      </c>
      <c r="AU82">
        <v>4.84</v>
      </c>
    </row>
    <row r="83" spans="26:47">
      <c r="Z83">
        <v>8.67</v>
      </c>
      <c r="AA83">
        <v>2.59</v>
      </c>
      <c r="AB83">
        <v>2.63</v>
      </c>
      <c r="AC83">
        <v>2.89</v>
      </c>
      <c r="AD83">
        <v>2.97</v>
      </c>
      <c r="AE83">
        <v>3.07</v>
      </c>
      <c r="AF83">
        <v>3.18</v>
      </c>
      <c r="AG83">
        <v>3.41</v>
      </c>
      <c r="AH83">
        <v>3.52</v>
      </c>
      <c r="AI83">
        <v>3.63</v>
      </c>
      <c r="AJ83">
        <v>3.68</v>
      </c>
      <c r="AK83">
        <v>3.74</v>
      </c>
      <c r="AL83">
        <v>3.8</v>
      </c>
      <c r="AM83">
        <v>4.0199999999999996</v>
      </c>
      <c r="AN83">
        <v>4.16</v>
      </c>
      <c r="AO83">
        <v>4.24</v>
      </c>
      <c r="AP83">
        <v>4.32</v>
      </c>
      <c r="AQ83">
        <v>4.4000000000000004</v>
      </c>
      <c r="AR83">
        <v>4.58</v>
      </c>
      <c r="AS83">
        <v>4.63</v>
      </c>
      <c r="AT83">
        <v>4.72</v>
      </c>
      <c r="AU83">
        <v>4.8600000000000003</v>
      </c>
    </row>
    <row r="84" spans="26:47">
      <c r="Z84">
        <v>8.75</v>
      </c>
      <c r="AA84">
        <v>2.61</v>
      </c>
      <c r="AB84">
        <v>2.65</v>
      </c>
      <c r="AC84">
        <v>2.91</v>
      </c>
      <c r="AD84">
        <v>2.99</v>
      </c>
      <c r="AE84">
        <v>3.09</v>
      </c>
      <c r="AF84">
        <v>3.2</v>
      </c>
      <c r="AG84">
        <v>3.42</v>
      </c>
      <c r="AH84">
        <v>3.54</v>
      </c>
      <c r="AI84">
        <v>3.65</v>
      </c>
      <c r="AJ84">
        <v>3.7</v>
      </c>
      <c r="AK84">
        <v>3.76</v>
      </c>
      <c r="AL84">
        <v>3.81</v>
      </c>
      <c r="AM84">
        <v>4.04</v>
      </c>
      <c r="AN84">
        <v>4.17</v>
      </c>
      <c r="AO84">
        <v>4.26</v>
      </c>
      <c r="AP84">
        <v>4.33</v>
      </c>
      <c r="AQ84">
        <v>4.41</v>
      </c>
      <c r="AR84">
        <v>4.5999999999999996</v>
      </c>
      <c r="AS84">
        <v>4.6500000000000004</v>
      </c>
      <c r="AT84">
        <v>4.7300000000000004</v>
      </c>
      <c r="AU84">
        <v>4.87</v>
      </c>
    </row>
    <row r="85" spans="26:47">
      <c r="Z85">
        <v>8.83</v>
      </c>
      <c r="AA85">
        <v>2.62</v>
      </c>
      <c r="AB85">
        <v>2.66</v>
      </c>
      <c r="AC85">
        <v>2.92</v>
      </c>
      <c r="AD85">
        <v>3.01</v>
      </c>
      <c r="AE85">
        <v>3.11</v>
      </c>
      <c r="AF85">
        <v>3.22</v>
      </c>
      <c r="AG85">
        <v>3.44</v>
      </c>
      <c r="AH85">
        <v>3.56</v>
      </c>
      <c r="AI85">
        <v>3.66</v>
      </c>
      <c r="AJ85">
        <v>3.71</v>
      </c>
      <c r="AK85">
        <v>3.77</v>
      </c>
      <c r="AL85">
        <v>3.83</v>
      </c>
      <c r="AM85">
        <v>4.05</v>
      </c>
      <c r="AN85">
        <v>4.1900000000000004</v>
      </c>
      <c r="AO85">
        <v>4.2699999999999996</v>
      </c>
      <c r="AP85">
        <v>4.3499999999999996</v>
      </c>
      <c r="AQ85">
        <v>4.43</v>
      </c>
      <c r="AR85">
        <v>4.6100000000000003</v>
      </c>
      <c r="AS85">
        <v>4.66</v>
      </c>
      <c r="AT85">
        <v>4.75</v>
      </c>
      <c r="AU85">
        <v>4.8899999999999997</v>
      </c>
    </row>
    <row r="86" spans="26:47">
      <c r="Z86">
        <v>8.92</v>
      </c>
      <c r="AA86">
        <v>2.63</v>
      </c>
      <c r="AB86">
        <v>2.68</v>
      </c>
      <c r="AC86">
        <v>2.94</v>
      </c>
      <c r="AD86">
        <v>3.03</v>
      </c>
      <c r="AE86">
        <v>3.12</v>
      </c>
      <c r="AF86">
        <v>3.23</v>
      </c>
      <c r="AG86">
        <v>3.46</v>
      </c>
      <c r="AH86">
        <v>3.58</v>
      </c>
      <c r="AI86">
        <v>3.68</v>
      </c>
      <c r="AJ86">
        <v>3.73</v>
      </c>
      <c r="AK86">
        <v>3.79</v>
      </c>
      <c r="AL86">
        <v>3.84</v>
      </c>
      <c r="AM86">
        <v>4.07</v>
      </c>
      <c r="AN86">
        <v>4.2</v>
      </c>
      <c r="AO86">
        <v>4.29</v>
      </c>
      <c r="AP86">
        <v>4.3600000000000003</v>
      </c>
      <c r="AQ86">
        <v>4.45</v>
      </c>
      <c r="AR86">
        <v>4.63</v>
      </c>
      <c r="AS86">
        <v>4.67</v>
      </c>
      <c r="AT86">
        <v>4.76</v>
      </c>
      <c r="AU86">
        <v>4.9000000000000004</v>
      </c>
    </row>
    <row r="87" spans="26:47">
      <c r="Z87">
        <v>9</v>
      </c>
      <c r="AA87">
        <v>2.65</v>
      </c>
      <c r="AB87">
        <v>2.69</v>
      </c>
      <c r="AC87">
        <v>2.96</v>
      </c>
      <c r="AD87">
        <v>3.04</v>
      </c>
      <c r="AE87">
        <v>3.14</v>
      </c>
      <c r="AF87">
        <v>3.25</v>
      </c>
      <c r="AG87">
        <v>3.48</v>
      </c>
      <c r="AH87">
        <v>3.59</v>
      </c>
      <c r="AI87">
        <v>3.7</v>
      </c>
      <c r="AJ87">
        <v>3.75</v>
      </c>
      <c r="AK87">
        <v>3.81</v>
      </c>
      <c r="AL87">
        <v>3.86</v>
      </c>
      <c r="AM87">
        <v>4.09</v>
      </c>
      <c r="AN87">
        <v>4.22</v>
      </c>
      <c r="AO87">
        <v>4.3</v>
      </c>
      <c r="AP87">
        <v>4.38</v>
      </c>
      <c r="AQ87">
        <v>4.46</v>
      </c>
      <c r="AR87">
        <v>4.6399999999999997</v>
      </c>
      <c r="AS87">
        <v>4.6900000000000004</v>
      </c>
      <c r="AT87">
        <v>4.78</v>
      </c>
      <c r="AU87">
        <v>4.92</v>
      </c>
    </row>
    <row r="88" spans="26:47">
      <c r="Z88">
        <v>9.08</v>
      </c>
      <c r="AA88">
        <v>2.66</v>
      </c>
      <c r="AB88">
        <v>2.71</v>
      </c>
      <c r="AC88">
        <v>2.97</v>
      </c>
      <c r="AD88">
        <v>3.06</v>
      </c>
      <c r="AE88">
        <v>3.16</v>
      </c>
      <c r="AF88">
        <v>3.27</v>
      </c>
      <c r="AG88">
        <v>3.5</v>
      </c>
      <c r="AH88">
        <v>3.61</v>
      </c>
      <c r="AI88">
        <v>3.72</v>
      </c>
      <c r="AJ88">
        <v>3.77</v>
      </c>
      <c r="AK88">
        <v>3.82</v>
      </c>
      <c r="AL88">
        <v>3.88</v>
      </c>
      <c r="AM88">
        <v>4.1100000000000003</v>
      </c>
      <c r="AN88">
        <v>4.24</v>
      </c>
      <c r="AO88">
        <v>4.32</v>
      </c>
      <c r="AP88">
        <v>4.3899999999999997</v>
      </c>
      <c r="AQ88">
        <v>4.4800000000000004</v>
      </c>
      <c r="AR88">
        <v>4.66</v>
      </c>
      <c r="AS88">
        <v>4.7</v>
      </c>
      <c r="AT88">
        <v>4.79</v>
      </c>
      <c r="AU88">
        <v>4.93</v>
      </c>
    </row>
    <row r="89" spans="26:47">
      <c r="Z89">
        <v>9.17</v>
      </c>
      <c r="AA89">
        <v>2.68</v>
      </c>
      <c r="AB89">
        <v>2.72</v>
      </c>
      <c r="AC89">
        <v>2.99</v>
      </c>
      <c r="AD89">
        <v>3.08</v>
      </c>
      <c r="AE89">
        <v>3.18</v>
      </c>
      <c r="AF89">
        <v>3.28</v>
      </c>
      <c r="AG89">
        <v>3.52</v>
      </c>
      <c r="AH89">
        <v>3.63</v>
      </c>
      <c r="AI89">
        <v>3.73</v>
      </c>
      <c r="AJ89">
        <v>3.78</v>
      </c>
      <c r="AK89">
        <v>3.84</v>
      </c>
      <c r="AL89">
        <v>3.89</v>
      </c>
      <c r="AM89">
        <v>4.12</v>
      </c>
      <c r="AN89">
        <v>4.25</v>
      </c>
      <c r="AO89">
        <v>4.33</v>
      </c>
      <c r="AP89">
        <v>4.41</v>
      </c>
      <c r="AQ89">
        <v>4.49</v>
      </c>
      <c r="AR89">
        <v>4.67</v>
      </c>
      <c r="AS89">
        <v>4.71</v>
      </c>
      <c r="AT89">
        <v>4.8099999999999996</v>
      </c>
      <c r="AU89">
        <v>4.95</v>
      </c>
    </row>
    <row r="90" spans="26:47">
      <c r="Z90">
        <v>9.25</v>
      </c>
      <c r="AA90">
        <v>2.69</v>
      </c>
      <c r="AB90">
        <v>2.74</v>
      </c>
      <c r="AC90">
        <v>3.01</v>
      </c>
      <c r="AD90">
        <v>3.1</v>
      </c>
      <c r="AE90">
        <v>3.2</v>
      </c>
      <c r="AF90">
        <v>3.3</v>
      </c>
      <c r="AG90">
        <v>3.54</v>
      </c>
      <c r="AH90">
        <v>3.65</v>
      </c>
      <c r="AI90">
        <v>3.75</v>
      </c>
      <c r="AJ90">
        <v>3.8</v>
      </c>
      <c r="AK90">
        <v>3.86</v>
      </c>
      <c r="AL90">
        <v>3.91</v>
      </c>
      <c r="AM90">
        <v>4.1399999999999997</v>
      </c>
      <c r="AN90">
        <v>4.2699999999999996</v>
      </c>
      <c r="AO90">
        <v>4.3499999999999996</v>
      </c>
      <c r="AP90">
        <v>4.42</v>
      </c>
      <c r="AQ90">
        <v>4.51</v>
      </c>
      <c r="AR90">
        <v>4.6900000000000004</v>
      </c>
      <c r="AS90">
        <v>4.7300000000000004</v>
      </c>
      <c r="AT90">
        <v>4.82</v>
      </c>
      <c r="AU90">
        <v>4.96</v>
      </c>
    </row>
    <row r="91" spans="26:47">
      <c r="Z91">
        <v>9.33</v>
      </c>
      <c r="AA91">
        <v>2.71</v>
      </c>
      <c r="AB91">
        <v>2.75</v>
      </c>
      <c r="AC91">
        <v>3.03</v>
      </c>
      <c r="AD91">
        <v>3.11</v>
      </c>
      <c r="AE91">
        <v>3.22</v>
      </c>
      <c r="AF91">
        <v>3.32</v>
      </c>
      <c r="AG91">
        <v>3.56</v>
      </c>
      <c r="AH91">
        <v>3.67</v>
      </c>
      <c r="AI91">
        <v>3.77</v>
      </c>
      <c r="AJ91">
        <v>3.82</v>
      </c>
      <c r="AK91">
        <v>3.88</v>
      </c>
      <c r="AL91">
        <v>3.93</v>
      </c>
      <c r="AM91">
        <v>4.16</v>
      </c>
      <c r="AN91">
        <v>4.28</v>
      </c>
      <c r="AO91">
        <v>4.3600000000000003</v>
      </c>
      <c r="AP91">
        <v>4.4400000000000004</v>
      </c>
      <c r="AQ91">
        <v>4.53</v>
      </c>
      <c r="AR91">
        <v>4.7</v>
      </c>
      <c r="AS91">
        <v>4.74</v>
      </c>
      <c r="AT91">
        <v>4.84</v>
      </c>
      <c r="AU91">
        <v>4.9800000000000004</v>
      </c>
    </row>
    <row r="92" spans="26:47">
      <c r="Z92">
        <v>9.42</v>
      </c>
      <c r="AA92">
        <v>2.72</v>
      </c>
      <c r="AB92">
        <v>2.77</v>
      </c>
      <c r="AC92">
        <v>3.04</v>
      </c>
      <c r="AD92">
        <v>3.13</v>
      </c>
      <c r="AE92">
        <v>3.24</v>
      </c>
      <c r="AF92">
        <v>3.34</v>
      </c>
      <c r="AG92">
        <v>3.58</v>
      </c>
      <c r="AH92">
        <v>3.69</v>
      </c>
      <c r="AI92">
        <v>3.79</v>
      </c>
      <c r="AJ92">
        <v>3.84</v>
      </c>
      <c r="AK92">
        <v>3.89</v>
      </c>
      <c r="AL92">
        <v>3.94</v>
      </c>
      <c r="AM92">
        <v>4.18</v>
      </c>
      <c r="AN92">
        <v>4.3</v>
      </c>
      <c r="AO92">
        <v>4.38</v>
      </c>
      <c r="AP92">
        <v>4.46</v>
      </c>
      <c r="AQ92">
        <v>4.54</v>
      </c>
      <c r="AR92">
        <v>4.72</v>
      </c>
      <c r="AS92">
        <v>4.76</v>
      </c>
      <c r="AT92">
        <v>4.8499999999999996</v>
      </c>
      <c r="AU92">
        <v>5</v>
      </c>
    </row>
    <row r="93" spans="26:47">
      <c r="Z93">
        <v>9.5</v>
      </c>
      <c r="AA93">
        <v>2.73</v>
      </c>
      <c r="AB93">
        <v>2.79</v>
      </c>
      <c r="AC93">
        <v>3.06</v>
      </c>
      <c r="AD93">
        <v>3.15</v>
      </c>
      <c r="AE93">
        <v>3.26</v>
      </c>
      <c r="AF93">
        <v>3.36</v>
      </c>
      <c r="AG93">
        <v>3.6</v>
      </c>
      <c r="AH93">
        <v>3.71</v>
      </c>
      <c r="AI93">
        <v>3.81</v>
      </c>
      <c r="AJ93">
        <v>3.85</v>
      </c>
      <c r="AK93">
        <v>3.91</v>
      </c>
      <c r="AL93">
        <v>3.96</v>
      </c>
      <c r="AM93">
        <v>4.1900000000000004</v>
      </c>
      <c r="AN93">
        <v>4.32</v>
      </c>
      <c r="AO93">
        <v>4.3899999999999997</v>
      </c>
      <c r="AP93">
        <v>4.47</v>
      </c>
      <c r="AQ93">
        <v>4.5599999999999996</v>
      </c>
      <c r="AR93">
        <v>4.7300000000000004</v>
      </c>
      <c r="AS93">
        <v>4.7699999999999996</v>
      </c>
      <c r="AT93">
        <v>4.87</v>
      </c>
      <c r="AU93">
        <v>5</v>
      </c>
    </row>
    <row r="94" spans="26:47">
      <c r="Z94">
        <v>9.58</v>
      </c>
      <c r="AA94">
        <v>2.75</v>
      </c>
      <c r="AB94">
        <v>2.8</v>
      </c>
      <c r="AC94">
        <v>3.08</v>
      </c>
      <c r="AD94">
        <v>3.17</v>
      </c>
      <c r="AE94">
        <v>3.28</v>
      </c>
      <c r="AF94">
        <v>3.37</v>
      </c>
      <c r="AG94">
        <v>3.62</v>
      </c>
      <c r="AH94">
        <v>3.73</v>
      </c>
      <c r="AI94">
        <v>3.83</v>
      </c>
      <c r="AJ94">
        <v>3.87</v>
      </c>
      <c r="AK94">
        <v>3.93</v>
      </c>
      <c r="AL94">
        <v>3.98</v>
      </c>
      <c r="AM94">
        <v>4.21</v>
      </c>
      <c r="AN94">
        <v>4.33</v>
      </c>
      <c r="AO94">
        <v>4.41</v>
      </c>
      <c r="AP94">
        <v>4.49</v>
      </c>
      <c r="AQ94">
        <v>4.58</v>
      </c>
      <c r="AR94">
        <v>4.75</v>
      </c>
      <c r="AS94">
        <v>4.78</v>
      </c>
      <c r="AT94">
        <v>4.8899999999999997</v>
      </c>
      <c r="AU94">
        <v>5</v>
      </c>
    </row>
    <row r="95" spans="26:47">
      <c r="Z95">
        <v>9.67</v>
      </c>
      <c r="AA95">
        <v>2.77</v>
      </c>
      <c r="AB95">
        <v>2.82</v>
      </c>
      <c r="AC95">
        <v>3.1</v>
      </c>
      <c r="AD95">
        <v>3.19</v>
      </c>
      <c r="AE95">
        <v>3.3</v>
      </c>
      <c r="AF95">
        <v>3.39</v>
      </c>
      <c r="AG95">
        <v>3.64</v>
      </c>
      <c r="AH95">
        <v>3.75</v>
      </c>
      <c r="AI95">
        <v>3.85</v>
      </c>
      <c r="AJ95">
        <v>3.89</v>
      </c>
      <c r="AK95">
        <v>3.95</v>
      </c>
      <c r="AL95">
        <v>3.99</v>
      </c>
      <c r="AM95">
        <v>4.2300000000000004</v>
      </c>
      <c r="AN95">
        <v>4.3499999999999996</v>
      </c>
      <c r="AO95">
        <v>4.42</v>
      </c>
      <c r="AP95">
        <v>4.5</v>
      </c>
      <c r="AQ95">
        <v>4.5999999999999996</v>
      </c>
      <c r="AR95">
        <v>4.76</v>
      </c>
      <c r="AS95">
        <v>4.8</v>
      </c>
      <c r="AT95">
        <v>4.9000000000000004</v>
      </c>
      <c r="AU95">
        <v>5</v>
      </c>
    </row>
    <row r="96" spans="26:47">
      <c r="Z96">
        <v>9.75</v>
      </c>
      <c r="AA96">
        <v>2.78</v>
      </c>
      <c r="AB96">
        <v>2.84</v>
      </c>
      <c r="AC96">
        <v>3.12</v>
      </c>
      <c r="AD96">
        <v>3.21</v>
      </c>
      <c r="AE96">
        <v>3.32</v>
      </c>
      <c r="AF96">
        <v>3.41</v>
      </c>
      <c r="AG96">
        <v>3.66</v>
      </c>
      <c r="AH96">
        <v>3.77</v>
      </c>
      <c r="AI96">
        <v>3.87</v>
      </c>
      <c r="AJ96">
        <v>3.91</v>
      </c>
      <c r="AK96">
        <v>3.97</v>
      </c>
      <c r="AL96">
        <v>4.01</v>
      </c>
      <c r="AM96">
        <v>4.25</v>
      </c>
      <c r="AN96">
        <v>4.37</v>
      </c>
      <c r="AO96">
        <v>4.4400000000000004</v>
      </c>
      <c r="AP96">
        <v>4.5199999999999996</v>
      </c>
      <c r="AQ96">
        <v>4.6100000000000003</v>
      </c>
      <c r="AR96">
        <v>4.78</v>
      </c>
      <c r="AS96">
        <v>4.8099999999999996</v>
      </c>
      <c r="AT96">
        <v>4.92</v>
      </c>
      <c r="AU96">
        <v>5</v>
      </c>
    </row>
    <row r="97" spans="26:47">
      <c r="Z97">
        <v>9.83</v>
      </c>
      <c r="AA97">
        <v>2.8</v>
      </c>
      <c r="AB97">
        <v>2.86</v>
      </c>
      <c r="AC97">
        <v>3.14</v>
      </c>
      <c r="AD97">
        <v>3.23</v>
      </c>
      <c r="AE97">
        <v>3.34</v>
      </c>
      <c r="AF97">
        <v>3.43</v>
      </c>
      <c r="AG97">
        <v>3.68</v>
      </c>
      <c r="AH97">
        <v>3.79</v>
      </c>
      <c r="AI97">
        <v>3.88</v>
      </c>
      <c r="AJ97">
        <v>3.93</v>
      </c>
      <c r="AK97">
        <v>3.98</v>
      </c>
      <c r="AL97">
        <v>4.03</v>
      </c>
      <c r="AM97">
        <v>4.2699999999999996</v>
      </c>
      <c r="AN97">
        <v>4.38</v>
      </c>
      <c r="AO97">
        <v>4.45</v>
      </c>
      <c r="AP97">
        <v>4.54</v>
      </c>
      <c r="AQ97">
        <v>4.63</v>
      </c>
      <c r="AR97">
        <v>4.79</v>
      </c>
      <c r="AS97">
        <v>4.83</v>
      </c>
      <c r="AT97">
        <v>4.9400000000000004</v>
      </c>
      <c r="AU97">
        <v>5</v>
      </c>
    </row>
    <row r="98" spans="26:47">
      <c r="Z98">
        <v>9.92</v>
      </c>
      <c r="AA98">
        <v>2.81</v>
      </c>
      <c r="AB98">
        <v>2.87</v>
      </c>
      <c r="AC98">
        <v>3.16</v>
      </c>
      <c r="AD98">
        <v>3.25</v>
      </c>
      <c r="AE98">
        <v>3.36</v>
      </c>
      <c r="AF98">
        <v>3.45</v>
      </c>
      <c r="AG98">
        <v>3.71</v>
      </c>
      <c r="AH98">
        <v>3.81</v>
      </c>
      <c r="AI98">
        <v>3.9</v>
      </c>
      <c r="AJ98">
        <v>3.95</v>
      </c>
      <c r="AK98">
        <v>4</v>
      </c>
      <c r="AL98">
        <v>4.05</v>
      </c>
      <c r="AM98">
        <v>4.28</v>
      </c>
      <c r="AN98">
        <v>4.4000000000000004</v>
      </c>
      <c r="AO98">
        <v>4.47</v>
      </c>
      <c r="AP98">
        <v>4.55</v>
      </c>
      <c r="AQ98">
        <v>4.6500000000000004</v>
      </c>
      <c r="AR98">
        <v>4.8099999999999996</v>
      </c>
      <c r="AS98">
        <v>4.84</v>
      </c>
      <c r="AT98">
        <v>4.95</v>
      </c>
      <c r="AU98">
        <v>5</v>
      </c>
    </row>
    <row r="99" spans="26:47">
      <c r="Z99">
        <v>10</v>
      </c>
      <c r="AA99">
        <v>2.83</v>
      </c>
      <c r="AB99">
        <v>2.89</v>
      </c>
      <c r="AC99">
        <v>3.18</v>
      </c>
      <c r="AD99">
        <v>3.27</v>
      </c>
      <c r="AE99">
        <v>3.38</v>
      </c>
      <c r="AF99">
        <v>3.47</v>
      </c>
      <c r="AG99">
        <v>3.73</v>
      </c>
      <c r="AH99">
        <v>3.83</v>
      </c>
      <c r="AI99">
        <v>3.92</v>
      </c>
      <c r="AJ99">
        <v>3.97</v>
      </c>
      <c r="AK99">
        <v>4.0199999999999996</v>
      </c>
      <c r="AL99">
        <v>4.07</v>
      </c>
      <c r="AM99">
        <v>4.3</v>
      </c>
      <c r="AN99">
        <v>4.42</v>
      </c>
      <c r="AO99">
        <v>4.4800000000000004</v>
      </c>
      <c r="AP99">
        <v>4.57</v>
      </c>
      <c r="AQ99">
        <v>4.67</v>
      </c>
      <c r="AR99">
        <v>4.83</v>
      </c>
      <c r="AS99">
        <v>4.8600000000000003</v>
      </c>
      <c r="AT99">
        <v>4.97</v>
      </c>
      <c r="AU99">
        <v>5</v>
      </c>
    </row>
    <row r="100" spans="26:47">
      <c r="Z100">
        <v>10.08</v>
      </c>
      <c r="AA100">
        <v>2.84</v>
      </c>
      <c r="AB100">
        <v>2.91</v>
      </c>
      <c r="AC100">
        <v>3.2</v>
      </c>
      <c r="AD100">
        <v>3.29</v>
      </c>
      <c r="AE100">
        <v>3.4</v>
      </c>
      <c r="AF100">
        <v>3.49</v>
      </c>
      <c r="AG100">
        <v>3.75</v>
      </c>
      <c r="AH100">
        <v>3.85</v>
      </c>
      <c r="AI100">
        <v>3.94</v>
      </c>
      <c r="AJ100">
        <v>3.99</v>
      </c>
      <c r="AK100">
        <v>4.04</v>
      </c>
      <c r="AL100">
        <v>4.08</v>
      </c>
      <c r="AM100">
        <v>4.32</v>
      </c>
      <c r="AN100">
        <v>4.43</v>
      </c>
      <c r="AO100">
        <v>4.5</v>
      </c>
      <c r="AP100">
        <v>4.59</v>
      </c>
      <c r="AQ100">
        <v>4.68</v>
      </c>
      <c r="AR100">
        <v>4.84</v>
      </c>
      <c r="AS100">
        <v>4.87</v>
      </c>
      <c r="AT100">
        <v>4.99</v>
      </c>
      <c r="AU100">
        <v>5</v>
      </c>
    </row>
    <row r="101" spans="26:47">
      <c r="Z101">
        <v>10.17</v>
      </c>
      <c r="AA101">
        <v>2.86</v>
      </c>
      <c r="AB101">
        <v>2.93</v>
      </c>
      <c r="AC101">
        <v>3.22</v>
      </c>
      <c r="AD101">
        <v>3.31</v>
      </c>
      <c r="AE101">
        <v>3.42</v>
      </c>
      <c r="AF101">
        <v>3.51</v>
      </c>
      <c r="AG101">
        <v>3.77</v>
      </c>
      <c r="AH101">
        <v>3.88</v>
      </c>
      <c r="AI101">
        <v>3.96</v>
      </c>
      <c r="AJ101">
        <v>4.01</v>
      </c>
      <c r="AK101">
        <v>4.0599999999999996</v>
      </c>
      <c r="AL101">
        <v>4.0999999999999996</v>
      </c>
      <c r="AM101">
        <v>4.34</v>
      </c>
      <c r="AN101">
        <v>4.45</v>
      </c>
      <c r="AO101">
        <v>4.51</v>
      </c>
      <c r="AP101">
        <v>4.5999999999999996</v>
      </c>
      <c r="AQ101">
        <v>4.7</v>
      </c>
      <c r="AR101">
        <v>4.8600000000000003</v>
      </c>
      <c r="AS101">
        <v>4.8899999999999997</v>
      </c>
      <c r="AT101">
        <v>5</v>
      </c>
      <c r="AU101">
        <v>5</v>
      </c>
    </row>
    <row r="102" spans="26:47">
      <c r="Z102">
        <v>10.25</v>
      </c>
      <c r="AA102">
        <v>2.88</v>
      </c>
      <c r="AB102">
        <v>2.95</v>
      </c>
      <c r="AC102">
        <v>3.24</v>
      </c>
      <c r="AD102">
        <v>3.33</v>
      </c>
      <c r="AE102">
        <v>3.44</v>
      </c>
      <c r="AF102">
        <v>3.53</v>
      </c>
      <c r="AG102">
        <v>3.79</v>
      </c>
      <c r="AH102">
        <v>3.9</v>
      </c>
      <c r="AI102">
        <v>3.99</v>
      </c>
      <c r="AJ102">
        <v>4.03</v>
      </c>
      <c r="AK102">
        <v>4.08</v>
      </c>
      <c r="AL102">
        <v>4.12</v>
      </c>
      <c r="AM102">
        <v>4.3600000000000003</v>
      </c>
      <c r="AN102">
        <v>4.47</v>
      </c>
      <c r="AO102">
        <v>4.53</v>
      </c>
      <c r="AP102">
        <v>4.62</v>
      </c>
      <c r="AQ102">
        <v>4.72</v>
      </c>
      <c r="AR102">
        <v>4.87</v>
      </c>
      <c r="AS102">
        <v>4.9000000000000004</v>
      </c>
      <c r="AT102">
        <v>5</v>
      </c>
      <c r="AU102">
        <v>5</v>
      </c>
    </row>
    <row r="103" spans="26:47">
      <c r="Z103">
        <v>10.33</v>
      </c>
      <c r="AA103">
        <v>2.89</v>
      </c>
      <c r="AB103">
        <v>2.96</v>
      </c>
      <c r="AC103">
        <v>3.26</v>
      </c>
      <c r="AD103">
        <v>3.35</v>
      </c>
      <c r="AE103">
        <v>3.47</v>
      </c>
      <c r="AF103">
        <v>3.55</v>
      </c>
      <c r="AG103">
        <v>3.82</v>
      </c>
      <c r="AH103">
        <v>3.92</v>
      </c>
      <c r="AI103">
        <v>4.01</v>
      </c>
      <c r="AJ103">
        <v>4.05</v>
      </c>
      <c r="AK103">
        <v>4.0999999999999996</v>
      </c>
      <c r="AL103">
        <v>4.1399999999999997</v>
      </c>
      <c r="AM103">
        <v>4.38</v>
      </c>
      <c r="AN103">
        <v>4.4800000000000004</v>
      </c>
      <c r="AO103">
        <v>4.55</v>
      </c>
      <c r="AP103">
        <v>4.6399999999999997</v>
      </c>
      <c r="AQ103">
        <v>4.74</v>
      </c>
      <c r="AR103">
        <v>4.8899999999999997</v>
      </c>
      <c r="AS103">
        <v>4.92</v>
      </c>
      <c r="AT103">
        <v>5</v>
      </c>
      <c r="AU103">
        <v>5</v>
      </c>
    </row>
    <row r="104" spans="26:47">
      <c r="Z104">
        <v>10.42</v>
      </c>
      <c r="AA104">
        <v>2.91</v>
      </c>
      <c r="AB104">
        <v>2.98</v>
      </c>
      <c r="AC104">
        <v>3.28</v>
      </c>
      <c r="AD104">
        <v>3.37</v>
      </c>
      <c r="AE104">
        <v>3.49</v>
      </c>
      <c r="AF104">
        <v>3.57</v>
      </c>
      <c r="AG104">
        <v>3.84</v>
      </c>
      <c r="AH104">
        <v>3.94</v>
      </c>
      <c r="AI104">
        <v>4.03</v>
      </c>
      <c r="AJ104">
        <v>4.07</v>
      </c>
      <c r="AK104">
        <v>4.12</v>
      </c>
      <c r="AL104">
        <v>4.16</v>
      </c>
      <c r="AM104">
        <v>4.4000000000000004</v>
      </c>
      <c r="AN104">
        <v>4.5</v>
      </c>
      <c r="AO104">
        <v>4.5599999999999996</v>
      </c>
      <c r="AP104">
        <v>4.6500000000000004</v>
      </c>
      <c r="AQ104">
        <v>4.76</v>
      </c>
      <c r="AR104">
        <v>4.9000000000000004</v>
      </c>
      <c r="AS104">
        <v>4.93</v>
      </c>
      <c r="AT104">
        <v>5</v>
      </c>
      <c r="AU104">
        <v>5</v>
      </c>
    </row>
    <row r="105" spans="26:47">
      <c r="Z105">
        <v>10.5</v>
      </c>
      <c r="AA105">
        <v>2.93</v>
      </c>
      <c r="AB105">
        <v>3</v>
      </c>
      <c r="AC105">
        <v>3.3</v>
      </c>
      <c r="AD105">
        <v>3.4</v>
      </c>
      <c r="AE105">
        <v>3.51</v>
      </c>
      <c r="AF105">
        <v>3.6</v>
      </c>
      <c r="AG105">
        <v>3.86</v>
      </c>
      <c r="AH105">
        <v>3.96</v>
      </c>
      <c r="AI105">
        <v>4.05</v>
      </c>
      <c r="AJ105">
        <v>4.09</v>
      </c>
      <c r="AK105">
        <v>4.1399999999999997</v>
      </c>
      <c r="AL105">
        <v>4.18</v>
      </c>
      <c r="AM105">
        <v>4.42</v>
      </c>
      <c r="AN105">
        <v>4.5199999999999996</v>
      </c>
      <c r="AO105">
        <v>4.58</v>
      </c>
      <c r="AP105">
        <v>4.67</v>
      </c>
      <c r="AQ105">
        <v>4.7699999999999996</v>
      </c>
      <c r="AR105">
        <v>4.92</v>
      </c>
      <c r="AS105">
        <v>4.95</v>
      </c>
      <c r="AT105">
        <v>5</v>
      </c>
      <c r="AU105">
        <v>5</v>
      </c>
    </row>
    <row r="106" spans="26:47">
      <c r="Z106">
        <v>10.58</v>
      </c>
      <c r="AA106">
        <v>2.94</v>
      </c>
      <c r="AB106">
        <v>3.02</v>
      </c>
      <c r="AC106">
        <v>3.32</v>
      </c>
      <c r="AD106">
        <v>3.42</v>
      </c>
      <c r="AE106">
        <v>3.53</v>
      </c>
      <c r="AF106">
        <v>3.62</v>
      </c>
      <c r="AG106">
        <v>3.89</v>
      </c>
      <c r="AH106">
        <v>3.98</v>
      </c>
      <c r="AI106">
        <v>4.07</v>
      </c>
      <c r="AJ106">
        <v>4.1100000000000003</v>
      </c>
      <c r="AK106">
        <v>4.16</v>
      </c>
      <c r="AL106">
        <v>4.2</v>
      </c>
      <c r="AM106">
        <v>4.4400000000000004</v>
      </c>
      <c r="AN106">
        <v>4.54</v>
      </c>
      <c r="AO106">
        <v>4.59</v>
      </c>
      <c r="AP106">
        <v>4.6900000000000004</v>
      </c>
      <c r="AQ106">
        <v>4.79</v>
      </c>
      <c r="AR106">
        <v>4.9400000000000004</v>
      </c>
      <c r="AS106">
        <v>4.96</v>
      </c>
      <c r="AT106">
        <v>5</v>
      </c>
      <c r="AU106">
        <v>5</v>
      </c>
    </row>
    <row r="107" spans="26:47">
      <c r="Z107">
        <v>10.67</v>
      </c>
      <c r="AA107">
        <v>2.96</v>
      </c>
      <c r="AB107">
        <v>3.04</v>
      </c>
      <c r="AC107">
        <v>3.35</v>
      </c>
      <c r="AD107">
        <v>3.44</v>
      </c>
      <c r="AE107">
        <v>3.56</v>
      </c>
      <c r="AF107">
        <v>3.64</v>
      </c>
      <c r="AG107">
        <v>3.91</v>
      </c>
      <c r="AH107">
        <v>4.01</v>
      </c>
      <c r="AI107">
        <v>4.09</v>
      </c>
      <c r="AJ107">
        <v>4.13</v>
      </c>
      <c r="AK107">
        <v>4.18</v>
      </c>
      <c r="AL107">
        <v>4.22</v>
      </c>
      <c r="AM107">
        <v>4.46</v>
      </c>
      <c r="AN107">
        <v>4.55</v>
      </c>
      <c r="AO107">
        <v>4.6100000000000003</v>
      </c>
      <c r="AP107">
        <v>4.71</v>
      </c>
      <c r="AQ107">
        <v>4.8099999999999996</v>
      </c>
      <c r="AR107">
        <v>4.95</v>
      </c>
      <c r="AS107">
        <v>4.9800000000000004</v>
      </c>
      <c r="AT107">
        <v>5</v>
      </c>
      <c r="AU107">
        <v>5</v>
      </c>
    </row>
    <row r="108" spans="26:47">
      <c r="Z108">
        <v>10.75</v>
      </c>
      <c r="AA108">
        <v>2.98</v>
      </c>
      <c r="AB108">
        <v>3.06</v>
      </c>
      <c r="AC108">
        <v>3.37</v>
      </c>
      <c r="AD108">
        <v>3.46</v>
      </c>
      <c r="AE108">
        <v>3.58</v>
      </c>
      <c r="AF108">
        <v>3.66</v>
      </c>
      <c r="AG108">
        <v>3.94</v>
      </c>
      <c r="AH108">
        <v>4.03</v>
      </c>
      <c r="AI108">
        <v>4.1100000000000003</v>
      </c>
      <c r="AJ108">
        <v>4.1500000000000004</v>
      </c>
      <c r="AK108">
        <v>4.2</v>
      </c>
      <c r="AL108">
        <v>4.24</v>
      </c>
      <c r="AM108">
        <v>4.4800000000000004</v>
      </c>
      <c r="AN108">
        <v>4.57</v>
      </c>
      <c r="AO108">
        <v>4.63</v>
      </c>
      <c r="AP108">
        <v>4.72</v>
      </c>
      <c r="AQ108">
        <v>4.83</v>
      </c>
      <c r="AR108">
        <v>4.97</v>
      </c>
      <c r="AS108">
        <v>5</v>
      </c>
      <c r="AT108">
        <v>5</v>
      </c>
      <c r="AU108">
        <v>5</v>
      </c>
    </row>
    <row r="109" spans="26:47">
      <c r="Z109">
        <v>10.83</v>
      </c>
      <c r="AA109">
        <v>3</v>
      </c>
      <c r="AB109">
        <v>3.08</v>
      </c>
      <c r="AC109">
        <v>3.39</v>
      </c>
      <c r="AD109">
        <v>3.49</v>
      </c>
      <c r="AE109">
        <v>3.61</v>
      </c>
      <c r="AF109">
        <v>3.68</v>
      </c>
      <c r="AG109">
        <v>3.96</v>
      </c>
      <c r="AH109">
        <v>4.05</v>
      </c>
      <c r="AI109">
        <v>4.13</v>
      </c>
      <c r="AJ109">
        <v>4.17</v>
      </c>
      <c r="AK109">
        <v>4.22</v>
      </c>
      <c r="AL109">
        <v>4.26</v>
      </c>
      <c r="AM109">
        <v>4.5</v>
      </c>
      <c r="AN109">
        <v>4.59</v>
      </c>
      <c r="AO109">
        <v>4.6399999999999997</v>
      </c>
      <c r="AP109">
        <v>4.74</v>
      </c>
      <c r="AQ109">
        <v>4.8499999999999996</v>
      </c>
      <c r="AR109">
        <v>4.99</v>
      </c>
      <c r="AS109">
        <v>5</v>
      </c>
      <c r="AT109">
        <v>5</v>
      </c>
      <c r="AU109">
        <v>5</v>
      </c>
    </row>
    <row r="110" spans="26:47">
      <c r="Z110">
        <v>10.92</v>
      </c>
      <c r="AA110">
        <v>3.01</v>
      </c>
      <c r="AB110">
        <v>3.1</v>
      </c>
      <c r="AC110">
        <v>3.41</v>
      </c>
      <c r="AD110">
        <v>3.51</v>
      </c>
      <c r="AE110">
        <v>3.63</v>
      </c>
      <c r="AF110">
        <v>3.71</v>
      </c>
      <c r="AG110">
        <v>3.98</v>
      </c>
      <c r="AH110">
        <v>4.08</v>
      </c>
      <c r="AI110">
        <v>4.16</v>
      </c>
      <c r="AJ110">
        <v>4.1900000000000004</v>
      </c>
      <c r="AK110">
        <v>4.24</v>
      </c>
      <c r="AL110">
        <v>4.28</v>
      </c>
      <c r="AM110">
        <v>4.5199999999999996</v>
      </c>
      <c r="AN110">
        <v>4.6100000000000003</v>
      </c>
      <c r="AO110">
        <v>4.66</v>
      </c>
      <c r="AP110">
        <v>4.76</v>
      </c>
      <c r="AQ110">
        <v>4.87</v>
      </c>
      <c r="AR110">
        <v>5</v>
      </c>
      <c r="AS110">
        <v>5</v>
      </c>
      <c r="AT110">
        <v>5</v>
      </c>
      <c r="AU110">
        <v>5</v>
      </c>
    </row>
    <row r="111" spans="26:47">
      <c r="Z111">
        <v>11</v>
      </c>
      <c r="AA111">
        <v>3.03</v>
      </c>
      <c r="AB111">
        <v>3.12</v>
      </c>
      <c r="AC111">
        <v>3.44</v>
      </c>
      <c r="AD111">
        <v>3.53</v>
      </c>
      <c r="AE111">
        <v>3.65</v>
      </c>
      <c r="AF111">
        <v>3.73</v>
      </c>
      <c r="AG111">
        <v>4.01</v>
      </c>
      <c r="AH111">
        <v>4.0999999999999996</v>
      </c>
      <c r="AI111">
        <v>4.18</v>
      </c>
      <c r="AJ111">
        <v>4.21</v>
      </c>
      <c r="AK111">
        <v>4.26</v>
      </c>
      <c r="AL111">
        <v>4.3</v>
      </c>
      <c r="AM111">
        <v>4.54</v>
      </c>
      <c r="AN111">
        <v>4.62</v>
      </c>
      <c r="AO111">
        <v>4.68</v>
      </c>
      <c r="AP111">
        <v>4.78</v>
      </c>
      <c r="AQ111">
        <v>4.8899999999999997</v>
      </c>
      <c r="AR111">
        <v>5</v>
      </c>
      <c r="AS111">
        <v>5</v>
      </c>
      <c r="AT111">
        <v>5</v>
      </c>
      <c r="AU111">
        <v>5</v>
      </c>
    </row>
    <row r="112" spans="26:47">
      <c r="Z112">
        <v>11.08</v>
      </c>
      <c r="AA112">
        <v>3.05</v>
      </c>
      <c r="AB112">
        <v>3.14</v>
      </c>
      <c r="AC112">
        <v>3.46</v>
      </c>
      <c r="AD112">
        <v>3.56</v>
      </c>
      <c r="AE112">
        <v>3.68</v>
      </c>
      <c r="AF112">
        <v>3.75</v>
      </c>
      <c r="AG112">
        <v>4.03</v>
      </c>
      <c r="AH112">
        <v>4.12</v>
      </c>
      <c r="AI112">
        <v>4.2</v>
      </c>
      <c r="AJ112">
        <v>4.2300000000000004</v>
      </c>
      <c r="AK112">
        <v>4.28</v>
      </c>
      <c r="AL112">
        <v>4.32</v>
      </c>
      <c r="AM112">
        <v>4.5599999999999996</v>
      </c>
      <c r="AN112">
        <v>4.6399999999999997</v>
      </c>
      <c r="AO112">
        <v>4.6900000000000004</v>
      </c>
      <c r="AP112">
        <v>4.8</v>
      </c>
      <c r="AQ112">
        <v>4.9000000000000004</v>
      </c>
      <c r="AR112">
        <v>5</v>
      </c>
      <c r="AS112">
        <v>5</v>
      </c>
      <c r="AT112">
        <v>5</v>
      </c>
      <c r="AU112">
        <v>5</v>
      </c>
    </row>
    <row r="113" spans="26:47">
      <c r="Z113">
        <v>11.17</v>
      </c>
      <c r="AA113">
        <v>3.07</v>
      </c>
      <c r="AB113">
        <v>3.16</v>
      </c>
      <c r="AC113">
        <v>3.48</v>
      </c>
      <c r="AD113">
        <v>3.58</v>
      </c>
      <c r="AE113">
        <v>3.7</v>
      </c>
      <c r="AF113">
        <v>3.77</v>
      </c>
      <c r="AG113">
        <v>4.0599999999999996</v>
      </c>
      <c r="AH113">
        <v>4.1500000000000004</v>
      </c>
      <c r="AI113">
        <v>4.22</v>
      </c>
      <c r="AJ113">
        <v>4.26</v>
      </c>
      <c r="AK113">
        <v>4.3</v>
      </c>
      <c r="AL113">
        <v>4.34</v>
      </c>
      <c r="AM113">
        <v>4.58</v>
      </c>
      <c r="AN113">
        <v>4.66</v>
      </c>
      <c r="AO113">
        <v>4.71</v>
      </c>
      <c r="AP113">
        <v>4.8099999999999996</v>
      </c>
      <c r="AQ113">
        <v>4.92</v>
      </c>
      <c r="AR113">
        <v>5</v>
      </c>
      <c r="AS113">
        <v>5</v>
      </c>
      <c r="AT113">
        <v>5</v>
      </c>
      <c r="AU113">
        <v>5</v>
      </c>
    </row>
    <row r="114" spans="26:47">
      <c r="Z114">
        <v>11.25</v>
      </c>
      <c r="AA114">
        <v>3.09</v>
      </c>
      <c r="AB114">
        <v>3.18</v>
      </c>
      <c r="AC114">
        <v>3.51</v>
      </c>
      <c r="AD114">
        <v>3.6</v>
      </c>
      <c r="AE114">
        <v>3.73</v>
      </c>
      <c r="AF114">
        <v>3.8</v>
      </c>
      <c r="AG114">
        <v>4.08</v>
      </c>
      <c r="AH114">
        <v>4.17</v>
      </c>
      <c r="AI114">
        <v>4.25</v>
      </c>
      <c r="AJ114">
        <v>4.28</v>
      </c>
      <c r="AK114">
        <v>4.32</v>
      </c>
      <c r="AL114">
        <v>4.3600000000000003</v>
      </c>
      <c r="AM114">
        <v>4.5999999999999996</v>
      </c>
      <c r="AN114">
        <v>4.68</v>
      </c>
      <c r="AO114">
        <v>4.7300000000000004</v>
      </c>
      <c r="AP114">
        <v>4.83</v>
      </c>
      <c r="AQ114">
        <v>4.9400000000000004</v>
      </c>
      <c r="AR114">
        <v>5</v>
      </c>
      <c r="AS114">
        <v>5</v>
      </c>
      <c r="AT114">
        <v>5</v>
      </c>
      <c r="AU114">
        <v>5</v>
      </c>
    </row>
    <row r="115" spans="26:47">
      <c r="Z115">
        <v>11.33</v>
      </c>
      <c r="AA115">
        <v>3.1</v>
      </c>
      <c r="AB115">
        <v>3.2</v>
      </c>
      <c r="AC115">
        <v>3.53</v>
      </c>
      <c r="AD115">
        <v>3.63</v>
      </c>
      <c r="AE115">
        <v>3.75</v>
      </c>
      <c r="AF115">
        <v>3.82</v>
      </c>
      <c r="AG115">
        <v>4.1100000000000003</v>
      </c>
      <c r="AH115">
        <v>4.2</v>
      </c>
      <c r="AI115">
        <v>4.2699999999999996</v>
      </c>
      <c r="AJ115">
        <v>4.3</v>
      </c>
      <c r="AK115">
        <v>4.3499999999999996</v>
      </c>
      <c r="AL115">
        <v>4.38</v>
      </c>
      <c r="AM115">
        <v>4.62</v>
      </c>
      <c r="AN115">
        <v>4.7</v>
      </c>
      <c r="AO115">
        <v>4.75</v>
      </c>
      <c r="AP115">
        <v>4.8499999999999996</v>
      </c>
      <c r="AQ115">
        <v>4.96</v>
      </c>
      <c r="AR115">
        <v>5</v>
      </c>
      <c r="AS115">
        <v>5</v>
      </c>
      <c r="AT115">
        <v>5</v>
      </c>
      <c r="AU115">
        <v>5</v>
      </c>
    </row>
    <row r="116" spans="26:47">
      <c r="Z116">
        <v>11.42</v>
      </c>
      <c r="AA116">
        <v>3.12</v>
      </c>
      <c r="AB116">
        <v>3.22</v>
      </c>
      <c r="AC116">
        <v>3.55</v>
      </c>
      <c r="AD116">
        <v>3.65</v>
      </c>
      <c r="AE116">
        <v>3.78</v>
      </c>
      <c r="AF116">
        <v>3.84</v>
      </c>
      <c r="AG116">
        <v>4.1399999999999997</v>
      </c>
      <c r="AH116">
        <v>4.22</v>
      </c>
      <c r="AI116">
        <v>4.29</v>
      </c>
      <c r="AJ116">
        <v>4.32</v>
      </c>
      <c r="AK116">
        <v>4.37</v>
      </c>
      <c r="AL116">
        <v>4.4000000000000004</v>
      </c>
      <c r="AM116">
        <v>4.6399999999999997</v>
      </c>
      <c r="AN116">
        <v>4.72</v>
      </c>
      <c r="AO116">
        <v>4.76</v>
      </c>
      <c r="AP116">
        <v>4.87</v>
      </c>
      <c r="AQ116">
        <v>4.9800000000000004</v>
      </c>
      <c r="AR116">
        <v>5</v>
      </c>
      <c r="AS116">
        <v>5</v>
      </c>
      <c r="AT116">
        <v>5</v>
      </c>
      <c r="AU116">
        <v>5</v>
      </c>
    </row>
    <row r="117" spans="26:47">
      <c r="Z117">
        <v>11.5</v>
      </c>
      <c r="AA117">
        <v>3.14</v>
      </c>
      <c r="AB117">
        <v>3.25</v>
      </c>
      <c r="AC117">
        <v>3.58</v>
      </c>
      <c r="AD117">
        <v>3.68</v>
      </c>
      <c r="AE117">
        <v>3.81</v>
      </c>
      <c r="AF117">
        <v>3.87</v>
      </c>
      <c r="AG117">
        <v>4.16</v>
      </c>
      <c r="AH117">
        <v>4.24</v>
      </c>
      <c r="AI117">
        <v>4.3099999999999996</v>
      </c>
      <c r="AJ117">
        <v>4.3499999999999996</v>
      </c>
      <c r="AK117">
        <v>4.3899999999999997</v>
      </c>
      <c r="AL117">
        <v>4.42</v>
      </c>
      <c r="AM117">
        <v>4.66</v>
      </c>
      <c r="AN117">
        <v>4.74</v>
      </c>
      <c r="AO117">
        <v>4.78</v>
      </c>
      <c r="AP117">
        <v>4.8899999999999997</v>
      </c>
      <c r="AQ117">
        <v>5</v>
      </c>
      <c r="AR117">
        <v>5</v>
      </c>
      <c r="AS117">
        <v>5</v>
      </c>
      <c r="AT117">
        <v>5</v>
      </c>
      <c r="AU117">
        <v>5</v>
      </c>
    </row>
    <row r="118" spans="26:47">
      <c r="Z118">
        <v>11.58</v>
      </c>
      <c r="AA118">
        <v>3.16</v>
      </c>
      <c r="AB118">
        <v>3.27</v>
      </c>
      <c r="AC118">
        <v>3.6</v>
      </c>
      <c r="AD118">
        <v>3.7</v>
      </c>
      <c r="AE118">
        <v>3.83</v>
      </c>
      <c r="AF118">
        <v>3.89</v>
      </c>
      <c r="AG118">
        <v>4.1900000000000004</v>
      </c>
      <c r="AH118">
        <v>4.2699999999999996</v>
      </c>
      <c r="AI118">
        <v>4.34</v>
      </c>
      <c r="AJ118">
        <v>4.37</v>
      </c>
      <c r="AK118">
        <v>4.41</v>
      </c>
      <c r="AL118">
        <v>4.4400000000000004</v>
      </c>
      <c r="AM118">
        <v>4.68</v>
      </c>
      <c r="AN118">
        <v>4.75</v>
      </c>
      <c r="AO118">
        <v>4.8</v>
      </c>
      <c r="AP118">
        <v>4.9000000000000004</v>
      </c>
      <c r="AQ118">
        <v>5</v>
      </c>
      <c r="AR118">
        <v>5</v>
      </c>
      <c r="AS118">
        <v>5</v>
      </c>
      <c r="AT118">
        <v>5</v>
      </c>
      <c r="AU118">
        <v>5</v>
      </c>
    </row>
    <row r="119" spans="26:47">
      <c r="Z119">
        <v>11.67</v>
      </c>
      <c r="AA119">
        <v>3.18</v>
      </c>
      <c r="AB119">
        <v>3.29</v>
      </c>
      <c r="AC119">
        <v>3.63</v>
      </c>
      <c r="AD119">
        <v>3.73</v>
      </c>
      <c r="AE119">
        <v>3.86</v>
      </c>
      <c r="AF119">
        <v>3.92</v>
      </c>
      <c r="AG119">
        <v>4.21</v>
      </c>
      <c r="AH119">
        <v>4.29</v>
      </c>
      <c r="AI119">
        <v>4.3600000000000003</v>
      </c>
      <c r="AJ119">
        <v>4.3899999999999997</v>
      </c>
      <c r="AK119">
        <v>4.43</v>
      </c>
      <c r="AL119">
        <v>4.46</v>
      </c>
      <c r="AM119">
        <v>4.7</v>
      </c>
      <c r="AN119">
        <v>4.7699999999999996</v>
      </c>
      <c r="AO119">
        <v>4.8099999999999996</v>
      </c>
      <c r="AP119">
        <v>4.92</v>
      </c>
      <c r="AQ119">
        <v>5</v>
      </c>
      <c r="AR119">
        <v>5</v>
      </c>
      <c r="AS119">
        <v>5</v>
      </c>
      <c r="AT119">
        <v>5</v>
      </c>
      <c r="AU119">
        <v>5</v>
      </c>
    </row>
    <row r="120" spans="26:47">
      <c r="Z120">
        <v>11.75</v>
      </c>
      <c r="AA120">
        <v>3.2</v>
      </c>
      <c r="AB120">
        <v>3.31</v>
      </c>
      <c r="AC120">
        <v>3.65</v>
      </c>
      <c r="AD120">
        <v>3.75</v>
      </c>
      <c r="AE120">
        <v>3.89</v>
      </c>
      <c r="AF120">
        <v>3.94</v>
      </c>
      <c r="AG120">
        <v>4.24</v>
      </c>
      <c r="AH120">
        <v>4.32</v>
      </c>
      <c r="AI120">
        <v>4.38</v>
      </c>
      <c r="AJ120">
        <v>4.41</v>
      </c>
      <c r="AK120">
        <v>4.46</v>
      </c>
      <c r="AL120">
        <v>4.4800000000000004</v>
      </c>
      <c r="AM120">
        <v>4.72</v>
      </c>
      <c r="AN120">
        <v>4.79</v>
      </c>
      <c r="AO120">
        <v>4.83</v>
      </c>
      <c r="AP120">
        <v>4.9400000000000004</v>
      </c>
      <c r="AQ120">
        <v>5</v>
      </c>
      <c r="AR120">
        <v>5</v>
      </c>
      <c r="AS120">
        <v>5</v>
      </c>
      <c r="AT120">
        <v>5</v>
      </c>
      <c r="AU120">
        <v>5</v>
      </c>
    </row>
    <row r="121" spans="26:47">
      <c r="Z121">
        <v>11.83</v>
      </c>
      <c r="AA121">
        <v>3.22</v>
      </c>
      <c r="AB121">
        <v>3.33</v>
      </c>
      <c r="AC121">
        <v>3.68</v>
      </c>
      <c r="AD121">
        <v>3.78</v>
      </c>
      <c r="AE121">
        <v>3.91</v>
      </c>
      <c r="AF121">
        <v>3.97</v>
      </c>
      <c r="AG121">
        <v>4.2699999999999996</v>
      </c>
      <c r="AH121">
        <v>4.3499999999999996</v>
      </c>
      <c r="AI121">
        <v>4.41</v>
      </c>
      <c r="AJ121">
        <v>4.4400000000000004</v>
      </c>
      <c r="AK121">
        <v>4.4800000000000004</v>
      </c>
      <c r="AL121">
        <v>4.5</v>
      </c>
      <c r="AM121">
        <v>4.75</v>
      </c>
      <c r="AN121">
        <v>4.8099999999999996</v>
      </c>
      <c r="AO121">
        <v>4.8499999999999996</v>
      </c>
      <c r="AP121">
        <v>4.96</v>
      </c>
      <c r="AQ121">
        <v>5</v>
      </c>
      <c r="AR121">
        <v>5</v>
      </c>
      <c r="AS121">
        <v>5</v>
      </c>
      <c r="AT121">
        <v>5</v>
      </c>
      <c r="AU121">
        <v>5</v>
      </c>
    </row>
    <row r="122" spans="26:47">
      <c r="Z122">
        <v>11.92</v>
      </c>
      <c r="AA122">
        <v>3.24</v>
      </c>
      <c r="AB122">
        <v>3.36</v>
      </c>
      <c r="AC122">
        <v>3.7</v>
      </c>
      <c r="AD122">
        <v>3.81</v>
      </c>
      <c r="AE122">
        <v>3.94</v>
      </c>
      <c r="AF122">
        <v>3.99</v>
      </c>
      <c r="AG122">
        <v>4.3</v>
      </c>
      <c r="AH122">
        <v>4.37</v>
      </c>
      <c r="AI122">
        <v>4.43</v>
      </c>
      <c r="AJ122">
        <v>4.46</v>
      </c>
      <c r="AK122">
        <v>4.5</v>
      </c>
      <c r="AL122">
        <v>4.53</v>
      </c>
      <c r="AM122">
        <v>4.7699999999999996</v>
      </c>
      <c r="AN122">
        <v>4.83</v>
      </c>
      <c r="AO122">
        <v>4.87</v>
      </c>
      <c r="AP122">
        <v>4.9800000000000004</v>
      </c>
      <c r="AQ122">
        <v>5</v>
      </c>
      <c r="AR122">
        <v>5</v>
      </c>
      <c r="AS122">
        <v>5</v>
      </c>
      <c r="AT122">
        <v>5</v>
      </c>
      <c r="AU122">
        <v>5</v>
      </c>
    </row>
    <row r="123" spans="26:47">
      <c r="Z123">
        <v>12</v>
      </c>
      <c r="AA123">
        <v>3.26</v>
      </c>
      <c r="AB123">
        <v>3.38</v>
      </c>
      <c r="AC123">
        <v>3.73</v>
      </c>
      <c r="AD123">
        <v>3.83</v>
      </c>
      <c r="AE123">
        <v>3.97</v>
      </c>
      <c r="AF123">
        <v>4.0199999999999996</v>
      </c>
      <c r="AG123">
        <v>4.32</v>
      </c>
      <c r="AH123">
        <v>4.4000000000000004</v>
      </c>
      <c r="AI123">
        <v>4.46</v>
      </c>
      <c r="AJ123">
        <v>4.4800000000000004</v>
      </c>
      <c r="AK123">
        <v>4.5199999999999996</v>
      </c>
      <c r="AL123">
        <v>4.55</v>
      </c>
      <c r="AM123">
        <v>4.79</v>
      </c>
      <c r="AN123">
        <v>4.8499999999999996</v>
      </c>
      <c r="AO123">
        <v>4.88</v>
      </c>
      <c r="AP123">
        <v>5</v>
      </c>
      <c r="AQ123">
        <v>5</v>
      </c>
      <c r="AR123">
        <v>5</v>
      </c>
      <c r="AS123">
        <v>5</v>
      </c>
      <c r="AT123">
        <v>5</v>
      </c>
      <c r="AU123">
        <v>5</v>
      </c>
    </row>
  </sheetData>
  <mergeCells count="1">
    <mergeCell ref="B1:V1"/>
  </mergeCell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47"/>
  <dimension ref="A1:AU123"/>
  <sheetViews>
    <sheetView workbookViewId="0"/>
  </sheetViews>
  <sheetFormatPr baseColWidth="10" defaultColWidth="11" defaultRowHeight="16"/>
  <cols>
    <col min="2" max="22" width="5.1640625" customWidth="1"/>
  </cols>
  <sheetData>
    <row r="1" spans="1:47" ht="17" thickBot="1">
      <c r="A1" s="23" t="s">
        <v>96</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1.9</v>
      </c>
      <c r="C3" s="8">
        <v>1.9</v>
      </c>
      <c r="D3" s="7">
        <v>2.1</v>
      </c>
      <c r="E3" s="8">
        <v>2.2000000000000002</v>
      </c>
      <c r="F3" s="7">
        <v>2.2999999999999998</v>
      </c>
      <c r="G3" s="8">
        <v>2.4</v>
      </c>
      <c r="H3" s="7">
        <v>2.5</v>
      </c>
      <c r="I3" s="8">
        <v>2.5</v>
      </c>
      <c r="J3" s="7">
        <v>2.6</v>
      </c>
      <c r="K3" s="8">
        <v>2.6</v>
      </c>
      <c r="L3" s="7">
        <v>2.8</v>
      </c>
      <c r="M3" s="8">
        <v>2.8</v>
      </c>
      <c r="N3" s="7">
        <v>2.9</v>
      </c>
      <c r="O3" s="8">
        <v>3</v>
      </c>
      <c r="P3" s="7">
        <v>3.1</v>
      </c>
      <c r="Q3" s="8">
        <v>3.1</v>
      </c>
      <c r="R3" s="7">
        <v>3.2</v>
      </c>
      <c r="S3" s="8">
        <v>3.2</v>
      </c>
      <c r="T3" s="7">
        <v>3.4</v>
      </c>
      <c r="U3" s="8">
        <v>3.7</v>
      </c>
      <c r="V3" s="9">
        <v>3.7</v>
      </c>
      <c r="Z3">
        <v>2</v>
      </c>
      <c r="AA3">
        <v>1.61</v>
      </c>
      <c r="AB3">
        <v>1.74</v>
      </c>
      <c r="AC3">
        <v>1.92</v>
      </c>
      <c r="AD3">
        <v>2.0699999999999998</v>
      </c>
      <c r="AE3">
        <v>2.17</v>
      </c>
      <c r="AF3">
        <v>2.29</v>
      </c>
      <c r="AG3">
        <v>2.44</v>
      </c>
      <c r="AH3">
        <v>2.52</v>
      </c>
      <c r="AI3">
        <v>2.62</v>
      </c>
      <c r="AJ3">
        <v>2.62</v>
      </c>
      <c r="AK3">
        <v>2.72</v>
      </c>
      <c r="AL3">
        <v>2.76</v>
      </c>
      <c r="AM3">
        <v>2.87</v>
      </c>
      <c r="AN3">
        <v>3</v>
      </c>
      <c r="AO3">
        <v>3.12</v>
      </c>
      <c r="AP3">
        <v>3.17</v>
      </c>
      <c r="AQ3">
        <v>3.22</v>
      </c>
      <c r="AR3">
        <v>3.34</v>
      </c>
      <c r="AS3">
        <v>3.55</v>
      </c>
      <c r="AT3">
        <v>3.81</v>
      </c>
      <c r="AU3">
        <v>3.97</v>
      </c>
    </row>
    <row r="4" spans="1:47">
      <c r="A4" s="6" t="s">
        <v>22</v>
      </c>
      <c r="B4" s="7">
        <v>1.8</v>
      </c>
      <c r="C4" s="8">
        <v>1.9</v>
      </c>
      <c r="D4" s="7">
        <v>2</v>
      </c>
      <c r="E4" s="8">
        <v>2.2000000000000002</v>
      </c>
      <c r="F4" s="7">
        <v>2.2000000000000002</v>
      </c>
      <c r="G4" s="8">
        <v>2.2999999999999998</v>
      </c>
      <c r="H4" s="7">
        <v>2.5</v>
      </c>
      <c r="I4" s="8">
        <v>2.5</v>
      </c>
      <c r="J4" s="7">
        <v>2.6</v>
      </c>
      <c r="K4" s="8">
        <v>2.6</v>
      </c>
      <c r="L4" s="7">
        <v>2.7</v>
      </c>
      <c r="M4" s="8">
        <v>2.8</v>
      </c>
      <c r="N4" s="7">
        <v>2.9</v>
      </c>
      <c r="O4" s="8">
        <v>3</v>
      </c>
      <c r="P4" s="7">
        <v>3.1</v>
      </c>
      <c r="Q4" s="8">
        <v>3.1</v>
      </c>
      <c r="R4" s="7">
        <v>3.2</v>
      </c>
      <c r="S4" s="8">
        <v>3.2</v>
      </c>
      <c r="T4" s="7">
        <v>3.4</v>
      </c>
      <c r="U4" s="8">
        <v>3.7</v>
      </c>
      <c r="V4" s="9">
        <v>3.8</v>
      </c>
      <c r="Z4">
        <v>2.08</v>
      </c>
      <c r="AA4">
        <v>1.6</v>
      </c>
      <c r="AB4">
        <v>1.74</v>
      </c>
      <c r="AC4">
        <v>1.91</v>
      </c>
      <c r="AD4">
        <v>2.0699999999999998</v>
      </c>
      <c r="AE4">
        <v>2.17</v>
      </c>
      <c r="AF4">
        <v>2.2799999999999998</v>
      </c>
      <c r="AG4">
        <v>2.44</v>
      </c>
      <c r="AH4">
        <v>2.52</v>
      </c>
      <c r="AI4">
        <v>2.62</v>
      </c>
      <c r="AJ4">
        <v>2.62</v>
      </c>
      <c r="AK4">
        <v>2.72</v>
      </c>
      <c r="AL4">
        <v>2.76</v>
      </c>
      <c r="AM4">
        <v>2.87</v>
      </c>
      <c r="AN4">
        <v>3</v>
      </c>
      <c r="AO4">
        <v>3.12</v>
      </c>
      <c r="AP4">
        <v>3.17</v>
      </c>
      <c r="AQ4">
        <v>3.23</v>
      </c>
      <c r="AR4">
        <v>3.34</v>
      </c>
      <c r="AS4">
        <v>3.55</v>
      </c>
      <c r="AT4">
        <v>3.82</v>
      </c>
      <c r="AU4">
        <v>3.99</v>
      </c>
    </row>
    <row r="5" spans="1:47">
      <c r="A5" s="6" t="s">
        <v>23</v>
      </c>
      <c r="B5" s="7">
        <v>1.8</v>
      </c>
      <c r="C5" s="8">
        <v>1.9</v>
      </c>
      <c r="D5" s="7">
        <v>2</v>
      </c>
      <c r="E5" s="8">
        <v>2.1</v>
      </c>
      <c r="F5" s="7">
        <v>2.2000000000000002</v>
      </c>
      <c r="G5" s="8">
        <v>2.2999999999999998</v>
      </c>
      <c r="H5" s="7">
        <v>2.5</v>
      </c>
      <c r="I5" s="8">
        <v>2.5</v>
      </c>
      <c r="J5" s="7">
        <v>2.6</v>
      </c>
      <c r="K5" s="8">
        <v>2.6</v>
      </c>
      <c r="L5" s="7">
        <v>2.7</v>
      </c>
      <c r="M5" s="8">
        <v>2.8</v>
      </c>
      <c r="N5" s="7">
        <v>2.9</v>
      </c>
      <c r="O5" s="8">
        <v>3</v>
      </c>
      <c r="P5" s="7">
        <v>3.1</v>
      </c>
      <c r="Q5" s="8">
        <v>3.2</v>
      </c>
      <c r="R5" s="7">
        <v>3.2</v>
      </c>
      <c r="S5" s="8">
        <v>3.3</v>
      </c>
      <c r="T5" s="7">
        <v>3.5</v>
      </c>
      <c r="U5" s="8">
        <v>3.7</v>
      </c>
      <c r="V5" s="9">
        <v>3.8</v>
      </c>
      <c r="Z5">
        <v>2.17</v>
      </c>
      <c r="AA5">
        <v>1.59</v>
      </c>
      <c r="AB5">
        <v>1.73</v>
      </c>
      <c r="AC5">
        <v>1.91</v>
      </c>
      <c r="AD5">
        <v>2.0699999999999998</v>
      </c>
      <c r="AE5">
        <v>2.16</v>
      </c>
      <c r="AF5">
        <v>2.2799999999999998</v>
      </c>
      <c r="AG5">
        <v>2.4300000000000002</v>
      </c>
      <c r="AH5">
        <v>2.52</v>
      </c>
      <c r="AI5">
        <v>2.62</v>
      </c>
      <c r="AJ5">
        <v>2.62</v>
      </c>
      <c r="AK5">
        <v>2.71</v>
      </c>
      <c r="AL5">
        <v>2.76</v>
      </c>
      <c r="AM5">
        <v>2.87</v>
      </c>
      <c r="AN5">
        <v>3</v>
      </c>
      <c r="AO5">
        <v>3.12</v>
      </c>
      <c r="AP5">
        <v>3.17</v>
      </c>
      <c r="AQ5">
        <v>3.23</v>
      </c>
      <c r="AR5">
        <v>3.35</v>
      </c>
      <c r="AS5">
        <v>3.56</v>
      </c>
      <c r="AT5">
        <v>3.83</v>
      </c>
      <c r="AU5">
        <v>4</v>
      </c>
    </row>
    <row r="6" spans="1:47" ht="17" thickBot="1">
      <c r="A6" s="10" t="s">
        <v>24</v>
      </c>
      <c r="B6" s="11">
        <v>1.7</v>
      </c>
      <c r="C6" s="12">
        <v>1.8</v>
      </c>
      <c r="D6" s="11">
        <v>2</v>
      </c>
      <c r="E6" s="12">
        <v>2.1</v>
      </c>
      <c r="F6" s="11">
        <v>2.2000000000000002</v>
      </c>
      <c r="G6" s="12">
        <v>2.2999999999999998</v>
      </c>
      <c r="H6" s="11">
        <v>2.5</v>
      </c>
      <c r="I6" s="12">
        <v>2.5</v>
      </c>
      <c r="J6" s="11">
        <v>2.6</v>
      </c>
      <c r="K6" s="12">
        <v>2.6</v>
      </c>
      <c r="L6" s="11">
        <v>2.7</v>
      </c>
      <c r="M6" s="12">
        <v>2.8</v>
      </c>
      <c r="N6" s="11">
        <v>2.9</v>
      </c>
      <c r="O6" s="12">
        <v>3</v>
      </c>
      <c r="P6" s="11">
        <v>3.1</v>
      </c>
      <c r="Q6" s="12">
        <v>3.2</v>
      </c>
      <c r="R6" s="11">
        <v>3.2</v>
      </c>
      <c r="S6" s="12">
        <v>3.3</v>
      </c>
      <c r="T6" s="11">
        <v>3.5</v>
      </c>
      <c r="U6" s="12">
        <v>3.7</v>
      </c>
      <c r="V6" s="13">
        <v>3.9</v>
      </c>
      <c r="Z6">
        <v>2.25</v>
      </c>
      <c r="AA6">
        <v>1.57</v>
      </c>
      <c r="AB6">
        <v>1.72</v>
      </c>
      <c r="AC6">
        <v>1.9</v>
      </c>
      <c r="AD6">
        <v>2.06</v>
      </c>
      <c r="AE6">
        <v>2.16</v>
      </c>
      <c r="AF6">
        <v>2.27</v>
      </c>
      <c r="AG6">
        <v>2.4300000000000002</v>
      </c>
      <c r="AH6">
        <v>2.52</v>
      </c>
      <c r="AI6">
        <v>2.62</v>
      </c>
      <c r="AJ6">
        <v>2.62</v>
      </c>
      <c r="AK6">
        <v>2.71</v>
      </c>
      <c r="AL6">
        <v>2.76</v>
      </c>
      <c r="AM6">
        <v>2.87</v>
      </c>
      <c r="AN6">
        <v>3</v>
      </c>
      <c r="AO6">
        <v>3.12</v>
      </c>
      <c r="AP6">
        <v>3.17</v>
      </c>
      <c r="AQ6">
        <v>3.23</v>
      </c>
      <c r="AR6">
        <v>3.35</v>
      </c>
      <c r="AS6">
        <v>3.57</v>
      </c>
      <c r="AT6">
        <v>3.83</v>
      </c>
      <c r="AU6">
        <v>4.01</v>
      </c>
    </row>
    <row r="7" spans="1:47">
      <c r="A7" s="6" t="s">
        <v>25</v>
      </c>
      <c r="B7" s="7">
        <v>1.7</v>
      </c>
      <c r="C7" s="8">
        <v>1.8</v>
      </c>
      <c r="D7" s="7">
        <v>2</v>
      </c>
      <c r="E7" s="8">
        <v>2.1</v>
      </c>
      <c r="F7" s="7">
        <v>2.2000000000000002</v>
      </c>
      <c r="G7" s="8">
        <v>2.2999999999999998</v>
      </c>
      <c r="H7" s="7">
        <v>2.4</v>
      </c>
      <c r="I7" s="8">
        <v>2.5</v>
      </c>
      <c r="J7" s="7">
        <v>2.6</v>
      </c>
      <c r="K7" s="8">
        <v>2.6</v>
      </c>
      <c r="L7" s="7">
        <v>2.7</v>
      </c>
      <c r="M7" s="8">
        <v>2.8</v>
      </c>
      <c r="N7" s="7">
        <v>2.9</v>
      </c>
      <c r="O7" s="8">
        <v>3</v>
      </c>
      <c r="P7" s="7">
        <v>3.1</v>
      </c>
      <c r="Q7" s="8">
        <v>3.2</v>
      </c>
      <c r="R7" s="7">
        <v>3.2</v>
      </c>
      <c r="S7" s="8">
        <v>3.3</v>
      </c>
      <c r="T7" s="7">
        <v>3.5</v>
      </c>
      <c r="U7" s="8">
        <v>3.8</v>
      </c>
      <c r="V7" s="9">
        <v>3.9</v>
      </c>
      <c r="Z7">
        <v>2.33</v>
      </c>
      <c r="AA7">
        <v>1.56</v>
      </c>
      <c r="AB7">
        <v>1.71</v>
      </c>
      <c r="AC7">
        <v>1.89</v>
      </c>
      <c r="AD7">
        <v>2.06</v>
      </c>
      <c r="AE7">
        <v>2.15</v>
      </c>
      <c r="AF7">
        <v>2.27</v>
      </c>
      <c r="AG7">
        <v>2.4300000000000002</v>
      </c>
      <c r="AH7">
        <v>2.5099999999999998</v>
      </c>
      <c r="AI7">
        <v>2.62</v>
      </c>
      <c r="AJ7">
        <v>2.62</v>
      </c>
      <c r="AK7">
        <v>2.71</v>
      </c>
      <c r="AL7">
        <v>2.76</v>
      </c>
      <c r="AM7">
        <v>2.87</v>
      </c>
      <c r="AN7">
        <v>3</v>
      </c>
      <c r="AO7">
        <v>3.12</v>
      </c>
      <c r="AP7">
        <v>3.18</v>
      </c>
      <c r="AQ7">
        <v>3.24</v>
      </c>
      <c r="AR7">
        <v>3.36</v>
      </c>
      <c r="AS7">
        <v>3.57</v>
      </c>
      <c r="AT7">
        <v>3.84</v>
      </c>
      <c r="AU7">
        <v>4.0199999999999996</v>
      </c>
    </row>
    <row r="8" spans="1:47">
      <c r="A8" s="6" t="s">
        <v>22</v>
      </c>
      <c r="B8" s="7">
        <v>1.6</v>
      </c>
      <c r="C8" s="8">
        <v>1.8</v>
      </c>
      <c r="D8" s="7">
        <v>1.9</v>
      </c>
      <c r="E8" s="8">
        <v>2.1</v>
      </c>
      <c r="F8" s="7">
        <v>2.2000000000000002</v>
      </c>
      <c r="G8" s="8">
        <v>2.2999999999999998</v>
      </c>
      <c r="H8" s="7">
        <v>2.4</v>
      </c>
      <c r="I8" s="8">
        <v>2.5</v>
      </c>
      <c r="J8" s="7">
        <v>2.6</v>
      </c>
      <c r="K8" s="8">
        <v>2.6</v>
      </c>
      <c r="L8" s="7">
        <v>2.7</v>
      </c>
      <c r="M8" s="8">
        <v>2.8</v>
      </c>
      <c r="N8" s="7">
        <v>2.9</v>
      </c>
      <c r="O8" s="8">
        <v>3</v>
      </c>
      <c r="P8" s="7">
        <v>3.1</v>
      </c>
      <c r="Q8" s="8">
        <v>3.2</v>
      </c>
      <c r="R8" s="7">
        <v>3.2</v>
      </c>
      <c r="S8" s="8">
        <v>3.3</v>
      </c>
      <c r="T8" s="7">
        <v>3.5</v>
      </c>
      <c r="U8" s="8">
        <v>3.8</v>
      </c>
      <c r="V8" s="9">
        <v>4</v>
      </c>
      <c r="Z8">
        <v>2.42</v>
      </c>
      <c r="AA8">
        <v>1.55</v>
      </c>
      <c r="AB8">
        <v>1.7</v>
      </c>
      <c r="AC8">
        <v>1.89</v>
      </c>
      <c r="AD8">
        <v>2.0499999999999998</v>
      </c>
      <c r="AE8">
        <v>2.15</v>
      </c>
      <c r="AF8">
        <v>2.27</v>
      </c>
      <c r="AG8">
        <v>2.4300000000000002</v>
      </c>
      <c r="AH8">
        <v>2.5099999999999998</v>
      </c>
      <c r="AI8">
        <v>2.62</v>
      </c>
      <c r="AJ8">
        <v>2.62</v>
      </c>
      <c r="AK8">
        <v>2.71</v>
      </c>
      <c r="AL8">
        <v>2.76</v>
      </c>
      <c r="AM8">
        <v>2.87</v>
      </c>
      <c r="AN8">
        <v>3</v>
      </c>
      <c r="AO8">
        <v>3.12</v>
      </c>
      <c r="AP8">
        <v>3.18</v>
      </c>
      <c r="AQ8">
        <v>3.24</v>
      </c>
      <c r="AR8">
        <v>3.37</v>
      </c>
      <c r="AS8">
        <v>3.58</v>
      </c>
      <c r="AT8">
        <v>3.85</v>
      </c>
      <c r="AU8">
        <v>4.03</v>
      </c>
    </row>
    <row r="9" spans="1:47">
      <c r="A9" s="6" t="s">
        <v>23</v>
      </c>
      <c r="B9" s="7">
        <v>1.6</v>
      </c>
      <c r="C9" s="8">
        <v>1.7</v>
      </c>
      <c r="D9" s="7">
        <v>1.9</v>
      </c>
      <c r="E9" s="8">
        <v>2.1</v>
      </c>
      <c r="F9" s="7">
        <v>2.2000000000000002</v>
      </c>
      <c r="G9" s="8">
        <v>2.2999999999999998</v>
      </c>
      <c r="H9" s="7">
        <v>2.4</v>
      </c>
      <c r="I9" s="8">
        <v>2.5</v>
      </c>
      <c r="J9" s="7">
        <v>2.6</v>
      </c>
      <c r="K9" s="8">
        <v>2.6</v>
      </c>
      <c r="L9" s="7">
        <v>2.7</v>
      </c>
      <c r="M9" s="8">
        <v>2.8</v>
      </c>
      <c r="N9" s="7">
        <v>2.9</v>
      </c>
      <c r="O9" s="8">
        <v>3</v>
      </c>
      <c r="P9" s="7">
        <v>3.1</v>
      </c>
      <c r="Q9" s="8">
        <v>3.2</v>
      </c>
      <c r="R9" s="7">
        <v>3.2</v>
      </c>
      <c r="S9" s="8">
        <v>3.3</v>
      </c>
      <c r="T9" s="7">
        <v>3.6</v>
      </c>
      <c r="U9" s="8">
        <v>3.8</v>
      </c>
      <c r="V9" s="9">
        <v>4</v>
      </c>
      <c r="Z9">
        <v>2.5</v>
      </c>
      <c r="AA9">
        <v>1.54</v>
      </c>
      <c r="AB9">
        <v>1.69</v>
      </c>
      <c r="AC9">
        <v>1.88</v>
      </c>
      <c r="AD9">
        <v>2.0499999999999998</v>
      </c>
      <c r="AE9">
        <v>2.14</v>
      </c>
      <c r="AF9">
        <v>2.2599999999999998</v>
      </c>
      <c r="AG9">
        <v>2.4300000000000002</v>
      </c>
      <c r="AH9">
        <v>2.5099999999999998</v>
      </c>
      <c r="AI9">
        <v>2.62</v>
      </c>
      <c r="AJ9">
        <v>2.62</v>
      </c>
      <c r="AK9">
        <v>2.71</v>
      </c>
      <c r="AL9">
        <v>2.76</v>
      </c>
      <c r="AM9">
        <v>2.88</v>
      </c>
      <c r="AN9">
        <v>3</v>
      </c>
      <c r="AO9">
        <v>3.12</v>
      </c>
      <c r="AP9">
        <v>3.18</v>
      </c>
      <c r="AQ9">
        <v>3.24</v>
      </c>
      <c r="AR9">
        <v>3.37</v>
      </c>
      <c r="AS9">
        <v>3.59</v>
      </c>
      <c r="AT9">
        <v>3.86</v>
      </c>
      <c r="AU9">
        <v>4.04</v>
      </c>
    </row>
    <row r="10" spans="1:47" ht="17" thickBot="1">
      <c r="A10" s="10" t="s">
        <v>24</v>
      </c>
      <c r="B10" s="11">
        <v>1.6</v>
      </c>
      <c r="C10" s="12">
        <v>1.7</v>
      </c>
      <c r="D10" s="11">
        <v>1.9</v>
      </c>
      <c r="E10" s="12">
        <v>2.1</v>
      </c>
      <c r="F10" s="11">
        <v>2.1</v>
      </c>
      <c r="G10" s="12">
        <v>2.2999999999999998</v>
      </c>
      <c r="H10" s="11">
        <v>2.4</v>
      </c>
      <c r="I10" s="12">
        <v>2.5</v>
      </c>
      <c r="J10" s="11">
        <v>2.6</v>
      </c>
      <c r="K10" s="12">
        <v>2.6</v>
      </c>
      <c r="L10" s="11">
        <v>2.7</v>
      </c>
      <c r="M10" s="12">
        <v>2.8</v>
      </c>
      <c r="N10" s="11">
        <v>2.9</v>
      </c>
      <c r="O10" s="12">
        <v>3</v>
      </c>
      <c r="P10" s="11">
        <v>3.1</v>
      </c>
      <c r="Q10" s="12">
        <v>3.2</v>
      </c>
      <c r="R10" s="11">
        <v>3.2</v>
      </c>
      <c r="S10" s="12">
        <v>3.4</v>
      </c>
      <c r="T10" s="11">
        <v>3.6</v>
      </c>
      <c r="U10" s="12">
        <v>3.9</v>
      </c>
      <c r="V10" s="13">
        <v>4</v>
      </c>
      <c r="Z10">
        <v>2.58</v>
      </c>
      <c r="AA10">
        <v>1.53</v>
      </c>
      <c r="AB10">
        <v>1.69</v>
      </c>
      <c r="AC10">
        <v>1.87</v>
      </c>
      <c r="AD10">
        <v>2.04</v>
      </c>
      <c r="AE10">
        <v>2.14</v>
      </c>
      <c r="AF10">
        <v>2.2599999999999998</v>
      </c>
      <c r="AG10">
        <v>2.4300000000000002</v>
      </c>
      <c r="AH10">
        <v>2.5099999999999998</v>
      </c>
      <c r="AI10">
        <v>2.62</v>
      </c>
      <c r="AJ10">
        <v>2.62</v>
      </c>
      <c r="AK10">
        <v>2.71</v>
      </c>
      <c r="AL10">
        <v>2.76</v>
      </c>
      <c r="AM10">
        <v>2.88</v>
      </c>
      <c r="AN10">
        <v>3</v>
      </c>
      <c r="AO10">
        <v>3.12</v>
      </c>
      <c r="AP10">
        <v>3.18</v>
      </c>
      <c r="AQ10">
        <v>3.24</v>
      </c>
      <c r="AR10">
        <v>3.38</v>
      </c>
      <c r="AS10">
        <v>3.59</v>
      </c>
      <c r="AT10">
        <v>3.86</v>
      </c>
      <c r="AU10">
        <v>4.05</v>
      </c>
    </row>
    <row r="11" spans="1:47">
      <c r="A11" s="6" t="s">
        <v>26</v>
      </c>
      <c r="B11" s="7">
        <v>1.5</v>
      </c>
      <c r="C11" s="8">
        <v>1.7</v>
      </c>
      <c r="D11" s="7">
        <v>1.9</v>
      </c>
      <c r="E11" s="8">
        <v>2</v>
      </c>
      <c r="F11" s="7">
        <v>2.1</v>
      </c>
      <c r="G11" s="8">
        <v>2.2999999999999998</v>
      </c>
      <c r="H11" s="7">
        <v>2.4</v>
      </c>
      <c r="I11" s="8">
        <v>2.5</v>
      </c>
      <c r="J11" s="7">
        <v>2.6</v>
      </c>
      <c r="K11" s="8">
        <v>2.6</v>
      </c>
      <c r="L11" s="7">
        <v>2.7</v>
      </c>
      <c r="M11" s="8">
        <v>2.8</v>
      </c>
      <c r="N11" s="7">
        <v>2.9</v>
      </c>
      <c r="O11" s="8">
        <v>3</v>
      </c>
      <c r="P11" s="7">
        <v>3.1</v>
      </c>
      <c r="Q11" s="8">
        <v>3.2</v>
      </c>
      <c r="R11" s="7">
        <v>3.2</v>
      </c>
      <c r="S11" s="8">
        <v>3.4</v>
      </c>
      <c r="T11" s="7">
        <v>3.6</v>
      </c>
      <c r="U11" s="8">
        <v>3.9</v>
      </c>
      <c r="V11" s="9">
        <v>4.0999999999999996</v>
      </c>
      <c r="Z11">
        <v>2.67</v>
      </c>
      <c r="AA11">
        <v>1.52</v>
      </c>
      <c r="AB11">
        <v>1.68</v>
      </c>
      <c r="AC11">
        <v>1.87</v>
      </c>
      <c r="AD11">
        <v>2.04</v>
      </c>
      <c r="AE11">
        <v>2.14</v>
      </c>
      <c r="AF11">
        <v>2.2599999999999998</v>
      </c>
      <c r="AG11">
        <v>2.42</v>
      </c>
      <c r="AH11">
        <v>2.5099999999999998</v>
      </c>
      <c r="AI11">
        <v>2.62</v>
      </c>
      <c r="AJ11">
        <v>2.62</v>
      </c>
      <c r="AK11">
        <v>2.7</v>
      </c>
      <c r="AL11">
        <v>2.76</v>
      </c>
      <c r="AM11">
        <v>2.88</v>
      </c>
      <c r="AN11">
        <v>3</v>
      </c>
      <c r="AO11">
        <v>3.12</v>
      </c>
      <c r="AP11">
        <v>3.18</v>
      </c>
      <c r="AQ11">
        <v>3.25</v>
      </c>
      <c r="AR11">
        <v>3.38</v>
      </c>
      <c r="AS11">
        <v>3.6</v>
      </c>
      <c r="AT11">
        <v>3.87</v>
      </c>
      <c r="AU11">
        <v>4.0599999999999996</v>
      </c>
    </row>
    <row r="12" spans="1:47">
      <c r="A12" s="6" t="s">
        <v>22</v>
      </c>
      <c r="B12" s="7">
        <v>1.5</v>
      </c>
      <c r="C12" s="8">
        <v>1.7</v>
      </c>
      <c r="D12" s="7">
        <v>1.8</v>
      </c>
      <c r="E12" s="8">
        <v>2</v>
      </c>
      <c r="F12" s="7">
        <v>2.1</v>
      </c>
      <c r="G12" s="8">
        <v>2.2000000000000002</v>
      </c>
      <c r="H12" s="7">
        <v>2.4</v>
      </c>
      <c r="I12" s="8">
        <v>2.5</v>
      </c>
      <c r="J12" s="7">
        <v>2.6</v>
      </c>
      <c r="K12" s="8">
        <v>2.6</v>
      </c>
      <c r="L12" s="7">
        <v>2.7</v>
      </c>
      <c r="M12" s="8">
        <v>2.8</v>
      </c>
      <c r="N12" s="7">
        <v>2.9</v>
      </c>
      <c r="O12" s="8">
        <v>3</v>
      </c>
      <c r="P12" s="7">
        <v>3.1</v>
      </c>
      <c r="Q12" s="8">
        <v>3.2</v>
      </c>
      <c r="R12" s="7">
        <v>3.3</v>
      </c>
      <c r="S12" s="8">
        <v>3.4</v>
      </c>
      <c r="T12" s="7">
        <v>3.6</v>
      </c>
      <c r="U12" s="8">
        <v>3.9</v>
      </c>
      <c r="V12" s="9">
        <v>4.0999999999999996</v>
      </c>
      <c r="Z12">
        <v>2.75</v>
      </c>
      <c r="AA12">
        <v>1.52</v>
      </c>
      <c r="AB12">
        <v>1.67</v>
      </c>
      <c r="AC12">
        <v>1.86</v>
      </c>
      <c r="AD12">
        <v>2.0299999999999998</v>
      </c>
      <c r="AE12">
        <v>2.13</v>
      </c>
      <c r="AF12">
        <v>2.2599999999999998</v>
      </c>
      <c r="AG12">
        <v>2.42</v>
      </c>
      <c r="AH12">
        <v>2.5099999999999998</v>
      </c>
      <c r="AI12">
        <v>2.62</v>
      </c>
      <c r="AJ12">
        <v>2.62</v>
      </c>
      <c r="AK12">
        <v>2.7</v>
      </c>
      <c r="AL12">
        <v>2.76</v>
      </c>
      <c r="AM12">
        <v>2.88</v>
      </c>
      <c r="AN12">
        <v>3</v>
      </c>
      <c r="AO12">
        <v>3.12</v>
      </c>
      <c r="AP12">
        <v>3.18</v>
      </c>
      <c r="AQ12">
        <v>3.25</v>
      </c>
      <c r="AR12">
        <v>3.39</v>
      </c>
      <c r="AS12">
        <v>3.61</v>
      </c>
      <c r="AT12">
        <v>3.88</v>
      </c>
      <c r="AU12">
        <v>4.07</v>
      </c>
    </row>
    <row r="13" spans="1:47">
      <c r="A13" s="6" t="s">
        <v>23</v>
      </c>
      <c r="B13" s="7">
        <v>1.5</v>
      </c>
      <c r="C13" s="8">
        <v>1.6</v>
      </c>
      <c r="D13" s="7">
        <v>1.8</v>
      </c>
      <c r="E13" s="8">
        <v>2</v>
      </c>
      <c r="F13" s="7">
        <v>2.1</v>
      </c>
      <c r="G13" s="8">
        <v>2.2000000000000002</v>
      </c>
      <c r="H13" s="7">
        <v>2.4</v>
      </c>
      <c r="I13" s="8">
        <v>2.5</v>
      </c>
      <c r="J13" s="7">
        <v>2.6</v>
      </c>
      <c r="K13" s="8">
        <v>2.6</v>
      </c>
      <c r="L13" s="7">
        <v>2.7</v>
      </c>
      <c r="M13" s="8">
        <v>2.8</v>
      </c>
      <c r="N13" s="7">
        <v>2.9</v>
      </c>
      <c r="O13" s="8">
        <v>3</v>
      </c>
      <c r="P13" s="7">
        <v>3.1</v>
      </c>
      <c r="Q13" s="8">
        <v>3.2</v>
      </c>
      <c r="R13" s="7">
        <v>3.3</v>
      </c>
      <c r="S13" s="8">
        <v>3.4</v>
      </c>
      <c r="T13" s="7">
        <v>3.6</v>
      </c>
      <c r="U13" s="8">
        <v>3.9</v>
      </c>
      <c r="V13" s="9">
        <v>4.0999999999999996</v>
      </c>
      <c r="Z13">
        <v>2.83</v>
      </c>
      <c r="AA13">
        <v>1.51</v>
      </c>
      <c r="AB13">
        <v>1.67</v>
      </c>
      <c r="AC13">
        <v>1.86</v>
      </c>
      <c r="AD13">
        <v>2.0299999999999998</v>
      </c>
      <c r="AE13">
        <v>2.13</v>
      </c>
      <c r="AF13">
        <v>2.25</v>
      </c>
      <c r="AG13">
        <v>2.42</v>
      </c>
      <c r="AH13">
        <v>2.5099999999999998</v>
      </c>
      <c r="AI13">
        <v>2.62</v>
      </c>
      <c r="AJ13">
        <v>2.62</v>
      </c>
      <c r="AK13">
        <v>2.7</v>
      </c>
      <c r="AL13">
        <v>2.76</v>
      </c>
      <c r="AM13">
        <v>2.88</v>
      </c>
      <c r="AN13">
        <v>3</v>
      </c>
      <c r="AO13">
        <v>3.12</v>
      </c>
      <c r="AP13">
        <v>3.18</v>
      </c>
      <c r="AQ13">
        <v>3.25</v>
      </c>
      <c r="AR13">
        <v>3.39</v>
      </c>
      <c r="AS13">
        <v>3.61</v>
      </c>
      <c r="AT13">
        <v>3.88</v>
      </c>
      <c r="AU13">
        <v>4.08</v>
      </c>
    </row>
    <row r="14" spans="1:47" ht="17" thickBot="1">
      <c r="A14" s="10" t="s">
        <v>24</v>
      </c>
      <c r="B14" s="11">
        <v>1.4</v>
      </c>
      <c r="C14" s="12">
        <v>1.6</v>
      </c>
      <c r="D14" s="11">
        <v>1.8</v>
      </c>
      <c r="E14" s="12">
        <v>2</v>
      </c>
      <c r="F14" s="11">
        <v>2.1</v>
      </c>
      <c r="G14" s="12">
        <v>2.2000000000000002</v>
      </c>
      <c r="H14" s="11">
        <v>2.4</v>
      </c>
      <c r="I14" s="12">
        <v>2.5</v>
      </c>
      <c r="J14" s="11">
        <v>2.6</v>
      </c>
      <c r="K14" s="12">
        <v>2.6</v>
      </c>
      <c r="L14" s="11">
        <v>2.7</v>
      </c>
      <c r="M14" s="12">
        <v>2.8</v>
      </c>
      <c r="N14" s="11">
        <v>2.9</v>
      </c>
      <c r="O14" s="12">
        <v>3</v>
      </c>
      <c r="P14" s="11">
        <v>3.1</v>
      </c>
      <c r="Q14" s="12">
        <v>3.2</v>
      </c>
      <c r="R14" s="11">
        <v>3.3</v>
      </c>
      <c r="S14" s="12">
        <v>3.4</v>
      </c>
      <c r="T14" s="11">
        <v>3.7</v>
      </c>
      <c r="U14" s="12">
        <v>3.9</v>
      </c>
      <c r="V14" s="13">
        <v>4.2</v>
      </c>
      <c r="Z14">
        <v>2.92</v>
      </c>
      <c r="AA14">
        <v>1.5</v>
      </c>
      <c r="AB14">
        <v>1.66</v>
      </c>
      <c r="AC14">
        <v>1.85</v>
      </c>
      <c r="AD14">
        <v>2.0299999999999998</v>
      </c>
      <c r="AE14">
        <v>2.12</v>
      </c>
      <c r="AF14">
        <v>2.25</v>
      </c>
      <c r="AG14">
        <v>2.42</v>
      </c>
      <c r="AH14">
        <v>2.5099999999999998</v>
      </c>
      <c r="AI14">
        <v>2.62</v>
      </c>
      <c r="AJ14">
        <v>2.62</v>
      </c>
      <c r="AK14">
        <v>2.7</v>
      </c>
      <c r="AL14">
        <v>2.76</v>
      </c>
      <c r="AM14">
        <v>2.88</v>
      </c>
      <c r="AN14">
        <v>3</v>
      </c>
      <c r="AO14">
        <v>3.12</v>
      </c>
      <c r="AP14">
        <v>3.19</v>
      </c>
      <c r="AQ14">
        <v>3.26</v>
      </c>
      <c r="AR14">
        <v>3.4</v>
      </c>
      <c r="AS14">
        <v>3.62</v>
      </c>
      <c r="AT14">
        <v>3.89</v>
      </c>
      <c r="AU14">
        <v>4.09</v>
      </c>
    </row>
    <row r="15" spans="1:47">
      <c r="A15" s="6" t="s">
        <v>27</v>
      </c>
      <c r="B15" s="7">
        <v>1.4</v>
      </c>
      <c r="C15" s="8">
        <v>1.6</v>
      </c>
      <c r="D15" s="7">
        <v>1.8</v>
      </c>
      <c r="E15" s="8">
        <v>2</v>
      </c>
      <c r="F15" s="7">
        <v>2.1</v>
      </c>
      <c r="G15" s="8">
        <v>2.2000000000000002</v>
      </c>
      <c r="H15" s="7">
        <v>2.4</v>
      </c>
      <c r="I15" s="8">
        <v>2.5</v>
      </c>
      <c r="J15" s="7">
        <v>2.6</v>
      </c>
      <c r="K15" s="8">
        <v>2.6</v>
      </c>
      <c r="L15" s="7">
        <v>2.7</v>
      </c>
      <c r="M15" s="8">
        <v>2.8</v>
      </c>
      <c r="N15" s="7">
        <v>2.9</v>
      </c>
      <c r="O15" s="8">
        <v>3</v>
      </c>
      <c r="P15" s="7">
        <v>3.1</v>
      </c>
      <c r="Q15" s="8">
        <v>3.2</v>
      </c>
      <c r="R15" s="7">
        <v>3.3</v>
      </c>
      <c r="S15" s="8">
        <v>3.5</v>
      </c>
      <c r="T15" s="7">
        <v>3.7</v>
      </c>
      <c r="U15" s="8">
        <v>4</v>
      </c>
      <c r="V15" s="9">
        <v>4.2</v>
      </c>
      <c r="Z15">
        <v>3</v>
      </c>
      <c r="AA15">
        <v>1.49</v>
      </c>
      <c r="AB15">
        <v>1.65</v>
      </c>
      <c r="AC15">
        <v>1.85</v>
      </c>
      <c r="AD15">
        <v>2.02</v>
      </c>
      <c r="AE15">
        <v>2.12</v>
      </c>
      <c r="AF15">
        <v>2.25</v>
      </c>
      <c r="AG15">
        <v>2.42</v>
      </c>
      <c r="AH15">
        <v>2.5099999999999998</v>
      </c>
      <c r="AI15">
        <v>2.62</v>
      </c>
      <c r="AJ15">
        <v>2.62</v>
      </c>
      <c r="AK15">
        <v>2.7</v>
      </c>
      <c r="AL15">
        <v>2.76</v>
      </c>
      <c r="AM15">
        <v>2.88</v>
      </c>
      <c r="AN15">
        <v>3</v>
      </c>
      <c r="AO15">
        <v>3.12</v>
      </c>
      <c r="AP15">
        <v>3.19</v>
      </c>
      <c r="AQ15">
        <v>3.26</v>
      </c>
      <c r="AR15">
        <v>3.4</v>
      </c>
      <c r="AS15">
        <v>3.62</v>
      </c>
      <c r="AT15">
        <v>3.9</v>
      </c>
      <c r="AU15">
        <v>4.0999999999999996</v>
      </c>
    </row>
    <row r="16" spans="1:47">
      <c r="A16" s="6" t="s">
        <v>22</v>
      </c>
      <c r="B16" s="7">
        <v>1.4</v>
      </c>
      <c r="C16" s="8">
        <v>1.6</v>
      </c>
      <c r="D16" s="7">
        <v>1.8</v>
      </c>
      <c r="E16" s="8">
        <v>2</v>
      </c>
      <c r="F16" s="7">
        <v>2.1</v>
      </c>
      <c r="G16" s="8">
        <v>2.2000000000000002</v>
      </c>
      <c r="H16" s="7">
        <v>2.4</v>
      </c>
      <c r="I16" s="8">
        <v>2.5</v>
      </c>
      <c r="J16" s="7">
        <v>2.6</v>
      </c>
      <c r="K16" s="8">
        <v>2.6</v>
      </c>
      <c r="L16" s="7">
        <v>2.7</v>
      </c>
      <c r="M16" s="8">
        <v>2.8</v>
      </c>
      <c r="N16" s="7">
        <v>2.9</v>
      </c>
      <c r="O16" s="8">
        <v>3</v>
      </c>
      <c r="P16" s="7">
        <v>3.1</v>
      </c>
      <c r="Q16" s="8">
        <v>3.2</v>
      </c>
      <c r="R16" s="7">
        <v>3.3</v>
      </c>
      <c r="S16" s="8">
        <v>3.5</v>
      </c>
      <c r="T16" s="7">
        <v>3.7</v>
      </c>
      <c r="U16" s="8">
        <v>4</v>
      </c>
      <c r="V16" s="9">
        <v>4.2</v>
      </c>
      <c r="Z16">
        <v>3.08</v>
      </c>
      <c r="AA16">
        <v>1.48</v>
      </c>
      <c r="AB16">
        <v>1.64</v>
      </c>
      <c r="AC16">
        <v>1.84</v>
      </c>
      <c r="AD16">
        <v>2.02</v>
      </c>
      <c r="AE16">
        <v>2.12</v>
      </c>
      <c r="AF16">
        <v>2.2400000000000002</v>
      </c>
      <c r="AG16">
        <v>2.41</v>
      </c>
      <c r="AH16">
        <v>2.5099999999999998</v>
      </c>
      <c r="AI16">
        <v>2.62</v>
      </c>
      <c r="AJ16">
        <v>2.62</v>
      </c>
      <c r="AK16">
        <v>2.7</v>
      </c>
      <c r="AL16">
        <v>2.76</v>
      </c>
      <c r="AM16">
        <v>2.88</v>
      </c>
      <c r="AN16">
        <v>3</v>
      </c>
      <c r="AO16">
        <v>3.12</v>
      </c>
      <c r="AP16">
        <v>3.19</v>
      </c>
      <c r="AQ16">
        <v>3.26</v>
      </c>
      <c r="AR16">
        <v>3.41</v>
      </c>
      <c r="AS16">
        <v>3.63</v>
      </c>
      <c r="AT16">
        <v>3.9</v>
      </c>
      <c r="AU16">
        <v>4.1100000000000003</v>
      </c>
    </row>
    <row r="17" spans="1:47">
      <c r="A17" s="6" t="s">
        <v>23</v>
      </c>
      <c r="B17" s="7">
        <v>1.4</v>
      </c>
      <c r="C17" s="8">
        <v>1.6</v>
      </c>
      <c r="D17" s="7">
        <v>1.8</v>
      </c>
      <c r="E17" s="8">
        <v>2</v>
      </c>
      <c r="F17" s="7">
        <v>2.1</v>
      </c>
      <c r="G17" s="8">
        <v>2.2000000000000002</v>
      </c>
      <c r="H17" s="7">
        <v>2.4</v>
      </c>
      <c r="I17" s="8">
        <v>2.5</v>
      </c>
      <c r="J17" s="7">
        <v>2.6</v>
      </c>
      <c r="K17" s="8">
        <v>2.6</v>
      </c>
      <c r="L17" s="7">
        <v>2.7</v>
      </c>
      <c r="M17" s="8">
        <v>2.8</v>
      </c>
      <c r="N17" s="7">
        <v>2.9</v>
      </c>
      <c r="O17" s="8">
        <v>3</v>
      </c>
      <c r="P17" s="7">
        <v>3.1</v>
      </c>
      <c r="Q17" s="8">
        <v>3.2</v>
      </c>
      <c r="R17" s="7">
        <v>3.3</v>
      </c>
      <c r="S17" s="8">
        <v>3.5</v>
      </c>
      <c r="T17" s="7">
        <v>3.7</v>
      </c>
      <c r="U17" s="8">
        <v>4</v>
      </c>
      <c r="V17" s="9">
        <v>4.2</v>
      </c>
      <c r="Z17">
        <v>3.17</v>
      </c>
      <c r="AA17">
        <v>1.47</v>
      </c>
      <c r="AB17">
        <v>1.64</v>
      </c>
      <c r="AC17">
        <v>1.84</v>
      </c>
      <c r="AD17">
        <v>2.0099999999999998</v>
      </c>
      <c r="AE17">
        <v>2.11</v>
      </c>
      <c r="AF17">
        <v>2.2400000000000002</v>
      </c>
      <c r="AG17">
        <v>2.41</v>
      </c>
      <c r="AH17">
        <v>2.5099999999999998</v>
      </c>
      <c r="AI17">
        <v>2.62</v>
      </c>
      <c r="AJ17">
        <v>2.62</v>
      </c>
      <c r="AK17">
        <v>2.7</v>
      </c>
      <c r="AL17">
        <v>2.76</v>
      </c>
      <c r="AM17">
        <v>2.88</v>
      </c>
      <c r="AN17">
        <v>3</v>
      </c>
      <c r="AO17">
        <v>3.13</v>
      </c>
      <c r="AP17">
        <v>3.19</v>
      </c>
      <c r="AQ17">
        <v>3.26</v>
      </c>
      <c r="AR17">
        <v>3.42</v>
      </c>
      <c r="AS17">
        <v>3.63</v>
      </c>
      <c r="AT17">
        <v>3.91</v>
      </c>
      <c r="AU17">
        <v>4.1100000000000003</v>
      </c>
    </row>
    <row r="18" spans="1:47" ht="17" thickBot="1">
      <c r="A18" s="10" t="s">
        <v>24</v>
      </c>
      <c r="B18" s="11">
        <v>1.4</v>
      </c>
      <c r="C18" s="12">
        <v>1.5</v>
      </c>
      <c r="D18" s="11">
        <v>1.8</v>
      </c>
      <c r="E18" s="12">
        <v>1.9</v>
      </c>
      <c r="F18" s="11">
        <v>2.1</v>
      </c>
      <c r="G18" s="12">
        <v>2.2000000000000002</v>
      </c>
      <c r="H18" s="11">
        <v>2.4</v>
      </c>
      <c r="I18" s="12">
        <v>2.5</v>
      </c>
      <c r="J18" s="11">
        <v>2.6</v>
      </c>
      <c r="K18" s="12">
        <v>2.6</v>
      </c>
      <c r="L18" s="11">
        <v>2.7</v>
      </c>
      <c r="M18" s="12">
        <v>2.8</v>
      </c>
      <c r="N18" s="11">
        <v>2.9</v>
      </c>
      <c r="O18" s="12">
        <v>3</v>
      </c>
      <c r="P18" s="11">
        <v>3.1</v>
      </c>
      <c r="Q18" s="12">
        <v>3.2</v>
      </c>
      <c r="R18" s="11">
        <v>3.3</v>
      </c>
      <c r="S18" s="12">
        <v>3.5</v>
      </c>
      <c r="T18" s="11">
        <v>3.7</v>
      </c>
      <c r="U18" s="12">
        <v>4</v>
      </c>
      <c r="V18" s="13">
        <v>4.3</v>
      </c>
      <c r="Z18">
        <v>3.25</v>
      </c>
      <c r="AA18">
        <v>1.47</v>
      </c>
      <c r="AB18">
        <v>1.63</v>
      </c>
      <c r="AC18">
        <v>1.83</v>
      </c>
      <c r="AD18">
        <v>2.0099999999999998</v>
      </c>
      <c r="AE18">
        <v>2.11</v>
      </c>
      <c r="AF18">
        <v>2.2400000000000002</v>
      </c>
      <c r="AG18">
        <v>2.41</v>
      </c>
      <c r="AH18">
        <v>2.5</v>
      </c>
      <c r="AI18">
        <v>2.62</v>
      </c>
      <c r="AJ18">
        <v>2.62</v>
      </c>
      <c r="AK18">
        <v>2.69</v>
      </c>
      <c r="AL18">
        <v>2.76</v>
      </c>
      <c r="AM18">
        <v>2.88</v>
      </c>
      <c r="AN18">
        <v>3</v>
      </c>
      <c r="AO18">
        <v>3.13</v>
      </c>
      <c r="AP18">
        <v>3.19</v>
      </c>
      <c r="AQ18">
        <v>3.27</v>
      </c>
      <c r="AR18">
        <v>3.42</v>
      </c>
      <c r="AS18">
        <v>3.64</v>
      </c>
      <c r="AT18">
        <v>3.92</v>
      </c>
      <c r="AU18">
        <v>4.12</v>
      </c>
    </row>
    <row r="19" spans="1:47">
      <c r="A19" s="6" t="s">
        <v>28</v>
      </c>
      <c r="B19" s="7">
        <v>1.4</v>
      </c>
      <c r="C19" s="8">
        <v>1.5</v>
      </c>
      <c r="D19" s="7">
        <v>1.7</v>
      </c>
      <c r="E19" s="8">
        <v>1.9</v>
      </c>
      <c r="F19" s="7">
        <v>2</v>
      </c>
      <c r="G19" s="8">
        <v>2.2000000000000002</v>
      </c>
      <c r="H19" s="7">
        <v>2.4</v>
      </c>
      <c r="I19" s="8">
        <v>2.5</v>
      </c>
      <c r="J19" s="7">
        <v>2.6</v>
      </c>
      <c r="K19" s="8">
        <v>2.6</v>
      </c>
      <c r="L19" s="7">
        <v>2.7</v>
      </c>
      <c r="M19" s="8">
        <v>2.8</v>
      </c>
      <c r="N19" s="7">
        <v>2.9</v>
      </c>
      <c r="O19" s="8">
        <v>3</v>
      </c>
      <c r="P19" s="7">
        <v>3.1</v>
      </c>
      <c r="Q19" s="8">
        <v>3.2</v>
      </c>
      <c r="R19" s="7">
        <v>3.3</v>
      </c>
      <c r="S19" s="8">
        <v>3.5</v>
      </c>
      <c r="T19" s="7">
        <v>3.7</v>
      </c>
      <c r="U19" s="8">
        <v>4</v>
      </c>
      <c r="V19" s="9">
        <v>4.3</v>
      </c>
      <c r="Z19">
        <v>3.33</v>
      </c>
      <c r="AA19">
        <v>1.46</v>
      </c>
      <c r="AB19">
        <v>1.63</v>
      </c>
      <c r="AC19">
        <v>1.83</v>
      </c>
      <c r="AD19">
        <v>2.0099999999999998</v>
      </c>
      <c r="AE19">
        <v>2.11</v>
      </c>
      <c r="AF19">
        <v>2.23</v>
      </c>
      <c r="AG19">
        <v>2.41</v>
      </c>
      <c r="AH19">
        <v>2.5</v>
      </c>
      <c r="AI19">
        <v>2.61</v>
      </c>
      <c r="AJ19">
        <v>2.62</v>
      </c>
      <c r="AK19">
        <v>2.69</v>
      </c>
      <c r="AL19">
        <v>2.76</v>
      </c>
      <c r="AM19">
        <v>2.88</v>
      </c>
      <c r="AN19">
        <v>3</v>
      </c>
      <c r="AO19">
        <v>3.13</v>
      </c>
      <c r="AP19">
        <v>3.19</v>
      </c>
      <c r="AQ19">
        <v>3.27</v>
      </c>
      <c r="AR19">
        <v>3.43</v>
      </c>
      <c r="AS19">
        <v>3.64</v>
      </c>
      <c r="AT19">
        <v>3.92</v>
      </c>
      <c r="AU19">
        <v>4.13</v>
      </c>
    </row>
    <row r="20" spans="1:47">
      <c r="A20" s="6" t="s">
        <v>22</v>
      </c>
      <c r="B20" s="7">
        <v>1.4</v>
      </c>
      <c r="C20" s="8">
        <v>1.5</v>
      </c>
      <c r="D20" s="7">
        <v>1.7</v>
      </c>
      <c r="E20" s="8">
        <v>1.9</v>
      </c>
      <c r="F20" s="7">
        <v>2</v>
      </c>
      <c r="G20" s="8">
        <v>2.2000000000000002</v>
      </c>
      <c r="H20" s="7">
        <v>2.4</v>
      </c>
      <c r="I20" s="8">
        <v>2.5</v>
      </c>
      <c r="J20" s="7">
        <v>2.6</v>
      </c>
      <c r="K20" s="8">
        <v>2.6</v>
      </c>
      <c r="L20" s="7">
        <v>2.7</v>
      </c>
      <c r="M20" s="8">
        <v>2.8</v>
      </c>
      <c r="N20" s="7">
        <v>2.9</v>
      </c>
      <c r="O20" s="8">
        <v>3</v>
      </c>
      <c r="P20" s="7">
        <v>3.1</v>
      </c>
      <c r="Q20" s="8">
        <v>3.2</v>
      </c>
      <c r="R20" s="7">
        <v>3.3</v>
      </c>
      <c r="S20" s="8">
        <v>3.5</v>
      </c>
      <c r="T20" s="7">
        <v>3.7</v>
      </c>
      <c r="U20" s="8">
        <v>4</v>
      </c>
      <c r="V20" s="9">
        <v>4.3</v>
      </c>
      <c r="Z20">
        <v>3.42</v>
      </c>
      <c r="AA20">
        <v>1.45</v>
      </c>
      <c r="AB20">
        <v>1.62</v>
      </c>
      <c r="AC20">
        <v>1.82</v>
      </c>
      <c r="AD20">
        <v>2</v>
      </c>
      <c r="AE20">
        <v>2.1</v>
      </c>
      <c r="AF20">
        <v>2.23</v>
      </c>
      <c r="AG20">
        <v>2.41</v>
      </c>
      <c r="AH20">
        <v>2.5</v>
      </c>
      <c r="AI20">
        <v>2.61</v>
      </c>
      <c r="AJ20">
        <v>2.62</v>
      </c>
      <c r="AK20">
        <v>2.69</v>
      </c>
      <c r="AL20">
        <v>2.76</v>
      </c>
      <c r="AM20">
        <v>2.88</v>
      </c>
      <c r="AN20">
        <v>3</v>
      </c>
      <c r="AO20">
        <v>3.13</v>
      </c>
      <c r="AP20">
        <v>3.2</v>
      </c>
      <c r="AQ20">
        <v>3.27</v>
      </c>
      <c r="AR20">
        <v>3.43</v>
      </c>
      <c r="AS20">
        <v>3.65</v>
      </c>
      <c r="AT20">
        <v>3.93</v>
      </c>
      <c r="AU20">
        <v>4.1399999999999997</v>
      </c>
    </row>
    <row r="21" spans="1:47">
      <c r="A21" s="6" t="s">
        <v>23</v>
      </c>
      <c r="B21" s="7">
        <v>1.4</v>
      </c>
      <c r="C21" s="8">
        <v>1.5</v>
      </c>
      <c r="D21" s="7">
        <v>1.7</v>
      </c>
      <c r="E21" s="8">
        <v>1.9</v>
      </c>
      <c r="F21" s="7">
        <v>2</v>
      </c>
      <c r="G21" s="8">
        <v>2.2000000000000002</v>
      </c>
      <c r="H21" s="7">
        <v>2.4</v>
      </c>
      <c r="I21" s="8">
        <v>2.5</v>
      </c>
      <c r="J21" s="7">
        <v>2.6</v>
      </c>
      <c r="K21" s="8">
        <v>2.6</v>
      </c>
      <c r="L21" s="7">
        <v>2.7</v>
      </c>
      <c r="M21" s="8">
        <v>2.8</v>
      </c>
      <c r="N21" s="7">
        <v>2.9</v>
      </c>
      <c r="O21" s="8">
        <v>3</v>
      </c>
      <c r="P21" s="7">
        <v>3.1</v>
      </c>
      <c r="Q21" s="8">
        <v>3.2</v>
      </c>
      <c r="R21" s="7">
        <v>3.3</v>
      </c>
      <c r="S21" s="8">
        <v>3.5</v>
      </c>
      <c r="T21" s="7">
        <v>3.7</v>
      </c>
      <c r="U21" s="8">
        <v>4.0999999999999996</v>
      </c>
      <c r="V21" s="9">
        <v>4.3</v>
      </c>
      <c r="Z21">
        <v>3.5</v>
      </c>
      <c r="AA21">
        <v>1.45</v>
      </c>
      <c r="AB21">
        <v>1.61</v>
      </c>
      <c r="AC21">
        <v>1.82</v>
      </c>
      <c r="AD21">
        <v>2</v>
      </c>
      <c r="AE21">
        <v>2.1</v>
      </c>
      <c r="AF21">
        <v>2.23</v>
      </c>
      <c r="AG21">
        <v>2.41</v>
      </c>
      <c r="AH21">
        <v>2.5</v>
      </c>
      <c r="AI21">
        <v>2.61</v>
      </c>
      <c r="AJ21">
        <v>2.62</v>
      </c>
      <c r="AK21">
        <v>2.69</v>
      </c>
      <c r="AL21">
        <v>2.76</v>
      </c>
      <c r="AM21">
        <v>2.88</v>
      </c>
      <c r="AN21">
        <v>3</v>
      </c>
      <c r="AO21">
        <v>3.13</v>
      </c>
      <c r="AP21">
        <v>3.2</v>
      </c>
      <c r="AQ21">
        <v>3.27</v>
      </c>
      <c r="AR21">
        <v>3.44</v>
      </c>
      <c r="AS21">
        <v>3.66</v>
      </c>
      <c r="AT21">
        <v>3.94</v>
      </c>
      <c r="AU21">
        <v>4.1500000000000004</v>
      </c>
    </row>
    <row r="22" spans="1:47" ht="17" thickBot="1">
      <c r="A22" s="10" t="s">
        <v>24</v>
      </c>
      <c r="B22" s="11">
        <v>1.4</v>
      </c>
      <c r="C22" s="12">
        <v>1.5</v>
      </c>
      <c r="D22" s="11">
        <v>1.7</v>
      </c>
      <c r="E22" s="12">
        <v>1.9</v>
      </c>
      <c r="F22" s="11">
        <v>2</v>
      </c>
      <c r="G22" s="12">
        <v>2.2000000000000002</v>
      </c>
      <c r="H22" s="11">
        <v>2.4</v>
      </c>
      <c r="I22" s="12">
        <v>2.5</v>
      </c>
      <c r="J22" s="11">
        <v>2.6</v>
      </c>
      <c r="K22" s="12">
        <v>2.6</v>
      </c>
      <c r="L22" s="11">
        <v>2.7</v>
      </c>
      <c r="M22" s="12">
        <v>2.7</v>
      </c>
      <c r="N22" s="11">
        <v>2.9</v>
      </c>
      <c r="O22" s="12">
        <v>3</v>
      </c>
      <c r="P22" s="11">
        <v>3.1</v>
      </c>
      <c r="Q22" s="12">
        <v>3.2</v>
      </c>
      <c r="R22" s="11">
        <v>3.3</v>
      </c>
      <c r="S22" s="12">
        <v>3.6</v>
      </c>
      <c r="T22" s="11">
        <v>3.8</v>
      </c>
      <c r="U22" s="12">
        <v>4.0999999999999996</v>
      </c>
      <c r="V22" s="13">
        <v>4.3</v>
      </c>
      <c r="Z22">
        <v>3.58</v>
      </c>
      <c r="AA22">
        <v>1.44</v>
      </c>
      <c r="AB22">
        <v>1.61</v>
      </c>
      <c r="AC22">
        <v>1.81</v>
      </c>
      <c r="AD22">
        <v>1.99</v>
      </c>
      <c r="AE22">
        <v>2.1</v>
      </c>
      <c r="AF22">
        <v>2.23</v>
      </c>
      <c r="AG22">
        <v>2.4</v>
      </c>
      <c r="AH22">
        <v>2.5</v>
      </c>
      <c r="AI22">
        <v>2.61</v>
      </c>
      <c r="AJ22">
        <v>2.62</v>
      </c>
      <c r="AK22">
        <v>2.69</v>
      </c>
      <c r="AL22">
        <v>2.75</v>
      </c>
      <c r="AM22">
        <v>2.88</v>
      </c>
      <c r="AN22">
        <v>3</v>
      </c>
      <c r="AO22">
        <v>3.13</v>
      </c>
      <c r="AP22">
        <v>3.2</v>
      </c>
      <c r="AQ22">
        <v>3.28</v>
      </c>
      <c r="AR22">
        <v>3.44</v>
      </c>
      <c r="AS22">
        <v>3.66</v>
      </c>
      <c r="AT22">
        <v>3.94</v>
      </c>
      <c r="AU22">
        <v>4.16</v>
      </c>
    </row>
    <row r="23" spans="1:47">
      <c r="A23" s="6" t="s">
        <v>29</v>
      </c>
      <c r="B23" s="7">
        <v>1.4</v>
      </c>
      <c r="C23" s="8">
        <v>1.5</v>
      </c>
      <c r="D23" s="7">
        <v>1.7</v>
      </c>
      <c r="E23" s="8">
        <v>1.9</v>
      </c>
      <c r="F23" s="7">
        <v>2</v>
      </c>
      <c r="G23" s="8">
        <v>2.2000000000000002</v>
      </c>
      <c r="H23" s="7">
        <v>2.2999999999999998</v>
      </c>
      <c r="I23" s="8">
        <v>2.4</v>
      </c>
      <c r="J23" s="7">
        <v>2.6</v>
      </c>
      <c r="K23" s="8">
        <v>2.6</v>
      </c>
      <c r="L23" s="7">
        <v>2.7</v>
      </c>
      <c r="M23" s="8">
        <v>2.7</v>
      </c>
      <c r="N23" s="7">
        <v>2.9</v>
      </c>
      <c r="O23" s="8">
        <v>3</v>
      </c>
      <c r="P23" s="7">
        <v>3.1</v>
      </c>
      <c r="Q23" s="8">
        <v>3.2</v>
      </c>
      <c r="R23" s="7">
        <v>3.3</v>
      </c>
      <c r="S23" s="8">
        <v>3.6</v>
      </c>
      <c r="T23" s="7">
        <v>3.8</v>
      </c>
      <c r="U23" s="8">
        <v>4.0999999999999996</v>
      </c>
      <c r="V23" s="9">
        <v>4.3</v>
      </c>
      <c r="Z23">
        <v>3.67</v>
      </c>
      <c r="AA23">
        <v>1.43</v>
      </c>
      <c r="AB23">
        <v>1.6</v>
      </c>
      <c r="AC23">
        <v>1.81</v>
      </c>
      <c r="AD23">
        <v>1.99</v>
      </c>
      <c r="AE23">
        <v>2.09</v>
      </c>
      <c r="AF23">
        <v>2.2200000000000002</v>
      </c>
      <c r="AG23">
        <v>2.4</v>
      </c>
      <c r="AH23">
        <v>2.5</v>
      </c>
      <c r="AI23">
        <v>2.61</v>
      </c>
      <c r="AJ23">
        <v>2.62</v>
      </c>
      <c r="AK23">
        <v>2.69</v>
      </c>
      <c r="AL23">
        <v>2.75</v>
      </c>
      <c r="AM23">
        <v>2.88</v>
      </c>
      <c r="AN23">
        <v>3</v>
      </c>
      <c r="AO23">
        <v>3.13</v>
      </c>
      <c r="AP23">
        <v>3.2</v>
      </c>
      <c r="AQ23">
        <v>3.28</v>
      </c>
      <c r="AR23">
        <v>3.45</v>
      </c>
      <c r="AS23">
        <v>3.67</v>
      </c>
      <c r="AT23">
        <v>3.95</v>
      </c>
      <c r="AU23">
        <v>4.17</v>
      </c>
    </row>
    <row r="24" spans="1:47">
      <c r="A24" s="6" t="s">
        <v>22</v>
      </c>
      <c r="B24" s="7">
        <v>1.4</v>
      </c>
      <c r="C24" s="8">
        <v>1.5</v>
      </c>
      <c r="D24" s="7">
        <v>1.7</v>
      </c>
      <c r="E24" s="8">
        <v>1.9</v>
      </c>
      <c r="F24" s="7">
        <v>2</v>
      </c>
      <c r="G24" s="8">
        <v>2.1</v>
      </c>
      <c r="H24" s="7">
        <v>2.2999999999999998</v>
      </c>
      <c r="I24" s="8">
        <v>2.4</v>
      </c>
      <c r="J24" s="7">
        <v>2.6</v>
      </c>
      <c r="K24" s="8">
        <v>2.6</v>
      </c>
      <c r="L24" s="7">
        <v>2.6</v>
      </c>
      <c r="M24" s="8">
        <v>2.7</v>
      </c>
      <c r="N24" s="7">
        <v>2.9</v>
      </c>
      <c r="O24" s="8">
        <v>3</v>
      </c>
      <c r="P24" s="7">
        <v>3.1</v>
      </c>
      <c r="Q24" s="8">
        <v>3.3</v>
      </c>
      <c r="R24" s="7">
        <v>3.3</v>
      </c>
      <c r="S24" s="8">
        <v>3.6</v>
      </c>
      <c r="T24" s="7">
        <v>3.8</v>
      </c>
      <c r="U24" s="8">
        <v>4.0999999999999996</v>
      </c>
      <c r="V24" s="9">
        <v>4.3</v>
      </c>
      <c r="Z24">
        <v>3.75</v>
      </c>
      <c r="AA24">
        <v>1.43</v>
      </c>
      <c r="AB24">
        <v>1.6</v>
      </c>
      <c r="AC24">
        <v>1.8</v>
      </c>
      <c r="AD24">
        <v>1.99</v>
      </c>
      <c r="AE24">
        <v>2.09</v>
      </c>
      <c r="AF24">
        <v>2.2200000000000002</v>
      </c>
      <c r="AG24">
        <v>2.4</v>
      </c>
      <c r="AH24">
        <v>2.5</v>
      </c>
      <c r="AI24">
        <v>2.61</v>
      </c>
      <c r="AJ24">
        <v>2.62</v>
      </c>
      <c r="AK24">
        <v>2.69</v>
      </c>
      <c r="AL24">
        <v>2.75</v>
      </c>
      <c r="AM24">
        <v>2.88</v>
      </c>
      <c r="AN24">
        <v>3</v>
      </c>
      <c r="AO24">
        <v>3.13</v>
      </c>
      <c r="AP24">
        <v>3.2</v>
      </c>
      <c r="AQ24">
        <v>3.28</v>
      </c>
      <c r="AR24">
        <v>3.45</v>
      </c>
      <c r="AS24">
        <v>3.67</v>
      </c>
      <c r="AT24">
        <v>3.95</v>
      </c>
      <c r="AU24">
        <v>4.17</v>
      </c>
    </row>
    <row r="25" spans="1:47">
      <c r="A25" s="6" t="s">
        <v>23</v>
      </c>
      <c r="B25" s="7">
        <v>1.4</v>
      </c>
      <c r="C25" s="8">
        <v>1.5</v>
      </c>
      <c r="D25" s="7">
        <v>1.7</v>
      </c>
      <c r="E25" s="8">
        <v>1.9</v>
      </c>
      <c r="F25" s="7">
        <v>2</v>
      </c>
      <c r="G25" s="8">
        <v>2.1</v>
      </c>
      <c r="H25" s="7">
        <v>2.2999999999999998</v>
      </c>
      <c r="I25" s="8">
        <v>2.4</v>
      </c>
      <c r="J25" s="7">
        <v>2.6</v>
      </c>
      <c r="K25" s="8">
        <v>2.6</v>
      </c>
      <c r="L25" s="7">
        <v>2.6</v>
      </c>
      <c r="M25" s="8">
        <v>2.7</v>
      </c>
      <c r="N25" s="7">
        <v>2.9</v>
      </c>
      <c r="O25" s="8">
        <v>3</v>
      </c>
      <c r="P25" s="7">
        <v>3.1</v>
      </c>
      <c r="Q25" s="8">
        <v>3.3</v>
      </c>
      <c r="R25" s="7">
        <v>3.4</v>
      </c>
      <c r="S25" s="8">
        <v>3.6</v>
      </c>
      <c r="T25" s="7">
        <v>3.8</v>
      </c>
      <c r="U25" s="8">
        <v>4.0999999999999996</v>
      </c>
      <c r="V25" s="9">
        <v>4.4000000000000004</v>
      </c>
      <c r="Z25">
        <v>3.83</v>
      </c>
      <c r="AA25">
        <v>1.42</v>
      </c>
      <c r="AB25">
        <v>1.59</v>
      </c>
      <c r="AC25">
        <v>1.8</v>
      </c>
      <c r="AD25">
        <v>1.98</v>
      </c>
      <c r="AE25">
        <v>2.09</v>
      </c>
      <c r="AF25">
        <v>2.2200000000000002</v>
      </c>
      <c r="AG25">
        <v>2.4</v>
      </c>
      <c r="AH25">
        <v>2.5</v>
      </c>
      <c r="AI25">
        <v>2.61</v>
      </c>
      <c r="AJ25">
        <v>2.62</v>
      </c>
      <c r="AK25">
        <v>2.68</v>
      </c>
      <c r="AL25">
        <v>2.75</v>
      </c>
      <c r="AM25">
        <v>2.88</v>
      </c>
      <c r="AN25">
        <v>3</v>
      </c>
      <c r="AO25">
        <v>3.13</v>
      </c>
      <c r="AP25">
        <v>3.2</v>
      </c>
      <c r="AQ25">
        <v>3.28</v>
      </c>
      <c r="AR25">
        <v>3.45</v>
      </c>
      <c r="AS25">
        <v>3.67</v>
      </c>
      <c r="AT25">
        <v>3.96</v>
      </c>
      <c r="AU25">
        <v>4.18</v>
      </c>
    </row>
    <row r="26" spans="1:47" ht="17" thickBot="1">
      <c r="A26" s="10" t="s">
        <v>24</v>
      </c>
      <c r="B26" s="11">
        <v>1.4</v>
      </c>
      <c r="C26" s="12">
        <v>1.5</v>
      </c>
      <c r="D26" s="11">
        <v>1.7</v>
      </c>
      <c r="E26" s="12">
        <v>1.9</v>
      </c>
      <c r="F26" s="11">
        <v>2</v>
      </c>
      <c r="G26" s="12">
        <v>2.1</v>
      </c>
      <c r="H26" s="11">
        <v>2.2999999999999998</v>
      </c>
      <c r="I26" s="12">
        <v>2.4</v>
      </c>
      <c r="J26" s="11">
        <v>2.6</v>
      </c>
      <c r="K26" s="12">
        <v>2.6</v>
      </c>
      <c r="L26" s="11">
        <v>2.6</v>
      </c>
      <c r="M26" s="12">
        <v>2.7</v>
      </c>
      <c r="N26" s="11">
        <v>2.9</v>
      </c>
      <c r="O26" s="12">
        <v>3</v>
      </c>
      <c r="P26" s="11">
        <v>3.1</v>
      </c>
      <c r="Q26" s="12">
        <v>3.3</v>
      </c>
      <c r="R26" s="11">
        <v>3.4</v>
      </c>
      <c r="S26" s="12">
        <v>3.6</v>
      </c>
      <c r="T26" s="11">
        <v>3.8</v>
      </c>
      <c r="U26" s="12">
        <v>4.0999999999999996</v>
      </c>
      <c r="V26" s="13">
        <v>4.4000000000000004</v>
      </c>
      <c r="Z26">
        <v>3.92</v>
      </c>
      <c r="AA26">
        <v>1.42</v>
      </c>
      <c r="AB26">
        <v>1.58</v>
      </c>
      <c r="AC26">
        <v>1.79</v>
      </c>
      <c r="AD26">
        <v>1.98</v>
      </c>
      <c r="AE26">
        <v>2.08</v>
      </c>
      <c r="AF26">
        <v>2.21</v>
      </c>
      <c r="AG26">
        <v>2.4</v>
      </c>
      <c r="AH26">
        <v>2.5</v>
      </c>
      <c r="AI26">
        <v>2.61</v>
      </c>
      <c r="AJ26">
        <v>2.62</v>
      </c>
      <c r="AK26">
        <v>2.68</v>
      </c>
      <c r="AL26">
        <v>2.75</v>
      </c>
      <c r="AM26">
        <v>2.88</v>
      </c>
      <c r="AN26">
        <v>3</v>
      </c>
      <c r="AO26">
        <v>3.13</v>
      </c>
      <c r="AP26">
        <v>3.2</v>
      </c>
      <c r="AQ26">
        <v>3.29</v>
      </c>
      <c r="AR26">
        <v>3.46</v>
      </c>
      <c r="AS26">
        <v>3.68</v>
      </c>
      <c r="AT26">
        <v>3.97</v>
      </c>
      <c r="AU26">
        <v>4.1900000000000004</v>
      </c>
    </row>
    <row r="27" spans="1:47">
      <c r="A27" s="6" t="s">
        <v>30</v>
      </c>
      <c r="B27" s="7">
        <v>1.4</v>
      </c>
      <c r="C27" s="8">
        <v>1.5</v>
      </c>
      <c r="D27" s="7">
        <v>1.7</v>
      </c>
      <c r="E27" s="8">
        <v>1.9</v>
      </c>
      <c r="F27" s="7">
        <v>2</v>
      </c>
      <c r="G27" s="8">
        <v>2.1</v>
      </c>
      <c r="H27" s="7">
        <v>2.2999999999999998</v>
      </c>
      <c r="I27" s="8">
        <v>2.4</v>
      </c>
      <c r="J27" s="7">
        <v>2.5</v>
      </c>
      <c r="K27" s="8">
        <v>2.6</v>
      </c>
      <c r="L27" s="7">
        <v>2.6</v>
      </c>
      <c r="M27" s="8">
        <v>2.7</v>
      </c>
      <c r="N27" s="7">
        <v>2.9</v>
      </c>
      <c r="O27" s="8">
        <v>3</v>
      </c>
      <c r="P27" s="7">
        <v>3.1</v>
      </c>
      <c r="Q27" s="8">
        <v>3.3</v>
      </c>
      <c r="R27" s="7">
        <v>3.4</v>
      </c>
      <c r="S27" s="8">
        <v>3.6</v>
      </c>
      <c r="T27" s="7">
        <v>3.8</v>
      </c>
      <c r="U27" s="8">
        <v>4.0999999999999996</v>
      </c>
      <c r="V27" s="9">
        <v>4.4000000000000004</v>
      </c>
      <c r="Z27">
        <v>4</v>
      </c>
      <c r="AA27">
        <v>1.41</v>
      </c>
      <c r="AB27">
        <v>1.58</v>
      </c>
      <c r="AC27">
        <v>1.79</v>
      </c>
      <c r="AD27">
        <v>1.98</v>
      </c>
      <c r="AE27">
        <v>2.08</v>
      </c>
      <c r="AF27">
        <v>2.21</v>
      </c>
      <c r="AG27">
        <v>2.4</v>
      </c>
      <c r="AH27">
        <v>2.4900000000000002</v>
      </c>
      <c r="AI27">
        <v>2.61</v>
      </c>
      <c r="AJ27">
        <v>2.62</v>
      </c>
      <c r="AK27">
        <v>2.68</v>
      </c>
      <c r="AL27">
        <v>2.75</v>
      </c>
      <c r="AM27">
        <v>2.88</v>
      </c>
      <c r="AN27">
        <v>3</v>
      </c>
      <c r="AO27">
        <v>3.13</v>
      </c>
      <c r="AP27">
        <v>3.21</v>
      </c>
      <c r="AQ27">
        <v>3.29</v>
      </c>
      <c r="AR27">
        <v>3.46</v>
      </c>
      <c r="AS27">
        <v>3.68</v>
      </c>
      <c r="AT27">
        <v>3.97</v>
      </c>
      <c r="AU27">
        <v>4.2</v>
      </c>
    </row>
    <row r="28" spans="1:47">
      <c r="A28" s="6" t="s">
        <v>22</v>
      </c>
      <c r="B28" s="7">
        <v>1.4</v>
      </c>
      <c r="C28" s="8">
        <v>1.5</v>
      </c>
      <c r="D28" s="7">
        <v>1.7</v>
      </c>
      <c r="E28" s="8">
        <v>1.9</v>
      </c>
      <c r="F28" s="7">
        <v>2</v>
      </c>
      <c r="G28" s="8">
        <v>2.1</v>
      </c>
      <c r="H28" s="7">
        <v>2.2999999999999998</v>
      </c>
      <c r="I28" s="8">
        <v>2.4</v>
      </c>
      <c r="J28" s="7">
        <v>2.5</v>
      </c>
      <c r="K28" s="8">
        <v>2.6</v>
      </c>
      <c r="L28" s="7">
        <v>2.6</v>
      </c>
      <c r="M28" s="8">
        <v>2.7</v>
      </c>
      <c r="N28" s="7">
        <v>2.9</v>
      </c>
      <c r="O28" s="8">
        <v>3</v>
      </c>
      <c r="P28" s="7">
        <v>3.1</v>
      </c>
      <c r="Q28" s="8">
        <v>3.3</v>
      </c>
      <c r="R28" s="7">
        <v>3.4</v>
      </c>
      <c r="S28" s="8">
        <v>3.6</v>
      </c>
      <c r="T28" s="7">
        <v>3.8</v>
      </c>
      <c r="U28" s="8">
        <v>4.0999999999999996</v>
      </c>
      <c r="V28" s="9">
        <v>4.4000000000000004</v>
      </c>
      <c r="Z28">
        <v>4.08</v>
      </c>
      <c r="AA28">
        <v>1.41</v>
      </c>
      <c r="AB28">
        <v>1.57</v>
      </c>
      <c r="AC28">
        <v>1.79</v>
      </c>
      <c r="AD28">
        <v>1.97</v>
      </c>
      <c r="AE28">
        <v>2.08</v>
      </c>
      <c r="AF28">
        <v>2.21</v>
      </c>
      <c r="AG28">
        <v>2.39</v>
      </c>
      <c r="AH28">
        <v>2.4900000000000002</v>
      </c>
      <c r="AI28">
        <v>2.61</v>
      </c>
      <c r="AJ28">
        <v>2.62</v>
      </c>
      <c r="AK28">
        <v>2.68</v>
      </c>
      <c r="AL28">
        <v>2.75</v>
      </c>
      <c r="AM28">
        <v>2.88</v>
      </c>
      <c r="AN28">
        <v>3</v>
      </c>
      <c r="AO28">
        <v>3.13</v>
      </c>
      <c r="AP28">
        <v>3.21</v>
      </c>
      <c r="AQ28">
        <v>3.29</v>
      </c>
      <c r="AR28">
        <v>3.47</v>
      </c>
      <c r="AS28">
        <v>3.69</v>
      </c>
      <c r="AT28">
        <v>3.98</v>
      </c>
      <c r="AU28">
        <v>4.2</v>
      </c>
    </row>
    <row r="29" spans="1:47">
      <c r="A29" s="6" t="s">
        <v>23</v>
      </c>
      <c r="B29" s="7">
        <v>1.5</v>
      </c>
      <c r="C29" s="8">
        <v>1.5</v>
      </c>
      <c r="D29" s="7">
        <v>1.7</v>
      </c>
      <c r="E29" s="8">
        <v>1.9</v>
      </c>
      <c r="F29" s="7">
        <v>2</v>
      </c>
      <c r="G29" s="8">
        <v>2.1</v>
      </c>
      <c r="H29" s="7">
        <v>2.2999999999999998</v>
      </c>
      <c r="I29" s="8">
        <v>2.4</v>
      </c>
      <c r="J29" s="7">
        <v>2.5</v>
      </c>
      <c r="K29" s="8">
        <v>2.6</v>
      </c>
      <c r="L29" s="7">
        <v>2.6</v>
      </c>
      <c r="M29" s="8">
        <v>2.8</v>
      </c>
      <c r="N29" s="7">
        <v>2.9</v>
      </c>
      <c r="O29" s="8">
        <v>3</v>
      </c>
      <c r="P29" s="7">
        <v>3.1</v>
      </c>
      <c r="Q29" s="8">
        <v>3.3</v>
      </c>
      <c r="R29" s="7">
        <v>3.4</v>
      </c>
      <c r="S29" s="8">
        <v>3.6</v>
      </c>
      <c r="T29" s="7">
        <v>3.8</v>
      </c>
      <c r="U29" s="8">
        <v>4.0999999999999996</v>
      </c>
      <c r="V29" s="9">
        <v>4.4000000000000004</v>
      </c>
      <c r="Z29">
        <v>4.17</v>
      </c>
      <c r="AA29">
        <v>1.4</v>
      </c>
      <c r="AB29">
        <v>1.57</v>
      </c>
      <c r="AC29">
        <v>1.78</v>
      </c>
      <c r="AD29">
        <v>1.97</v>
      </c>
      <c r="AE29">
        <v>2.0699999999999998</v>
      </c>
      <c r="AF29">
        <v>2.21</v>
      </c>
      <c r="AG29">
        <v>2.39</v>
      </c>
      <c r="AH29">
        <v>2.4900000000000002</v>
      </c>
      <c r="AI29">
        <v>2.61</v>
      </c>
      <c r="AJ29">
        <v>2.62</v>
      </c>
      <c r="AK29">
        <v>2.68</v>
      </c>
      <c r="AL29">
        <v>2.75</v>
      </c>
      <c r="AM29">
        <v>2.88</v>
      </c>
      <c r="AN29">
        <v>3.01</v>
      </c>
      <c r="AO29">
        <v>3.13</v>
      </c>
      <c r="AP29">
        <v>3.21</v>
      </c>
      <c r="AQ29">
        <v>3.29</v>
      </c>
      <c r="AR29">
        <v>3.47</v>
      </c>
      <c r="AS29">
        <v>3.69</v>
      </c>
      <c r="AT29">
        <v>3.98</v>
      </c>
      <c r="AU29">
        <v>4.21</v>
      </c>
    </row>
    <row r="30" spans="1:47" ht="17" thickBot="1">
      <c r="A30" s="10" t="s">
        <v>24</v>
      </c>
      <c r="B30" s="11">
        <v>1.5</v>
      </c>
      <c r="C30" s="12">
        <v>1.5</v>
      </c>
      <c r="D30" s="11">
        <v>1.7</v>
      </c>
      <c r="E30" s="12">
        <v>1.9</v>
      </c>
      <c r="F30" s="11">
        <v>2</v>
      </c>
      <c r="G30" s="12">
        <v>2.1</v>
      </c>
      <c r="H30" s="11">
        <v>2.2999999999999998</v>
      </c>
      <c r="I30" s="12">
        <v>2.4</v>
      </c>
      <c r="J30" s="11">
        <v>2.5</v>
      </c>
      <c r="K30" s="12">
        <v>2.6</v>
      </c>
      <c r="L30" s="11">
        <v>2.6</v>
      </c>
      <c r="M30" s="12">
        <v>2.8</v>
      </c>
      <c r="N30" s="11">
        <v>2.9</v>
      </c>
      <c r="O30" s="12">
        <v>3</v>
      </c>
      <c r="P30" s="11">
        <v>3.1</v>
      </c>
      <c r="Q30" s="12">
        <v>3.3</v>
      </c>
      <c r="R30" s="11">
        <v>3.4</v>
      </c>
      <c r="S30" s="12">
        <v>3.6</v>
      </c>
      <c r="T30" s="11">
        <v>3.8</v>
      </c>
      <c r="U30" s="12">
        <v>4.2</v>
      </c>
      <c r="V30" s="13">
        <v>4.4000000000000004</v>
      </c>
      <c r="Z30">
        <v>4.25</v>
      </c>
      <c r="AA30">
        <v>1.4</v>
      </c>
      <c r="AB30">
        <v>1.56</v>
      </c>
      <c r="AC30">
        <v>1.78</v>
      </c>
      <c r="AD30">
        <v>1.97</v>
      </c>
      <c r="AE30">
        <v>2.0699999999999998</v>
      </c>
      <c r="AF30">
        <v>2.2000000000000002</v>
      </c>
      <c r="AG30">
        <v>2.39</v>
      </c>
      <c r="AH30">
        <v>2.4900000000000002</v>
      </c>
      <c r="AI30">
        <v>2.61</v>
      </c>
      <c r="AJ30">
        <v>2.62</v>
      </c>
      <c r="AK30">
        <v>2.68</v>
      </c>
      <c r="AL30">
        <v>2.75</v>
      </c>
      <c r="AM30">
        <v>2.88</v>
      </c>
      <c r="AN30">
        <v>3.01</v>
      </c>
      <c r="AO30">
        <v>3.13</v>
      </c>
      <c r="AP30">
        <v>3.21</v>
      </c>
      <c r="AQ30">
        <v>3.29</v>
      </c>
      <c r="AR30">
        <v>3.48</v>
      </c>
      <c r="AS30">
        <v>3.7</v>
      </c>
      <c r="AT30">
        <v>3.99</v>
      </c>
      <c r="AU30">
        <v>4.22</v>
      </c>
    </row>
    <row r="31" spans="1:47">
      <c r="A31" s="6" t="s">
        <v>31</v>
      </c>
      <c r="B31" s="7">
        <v>1.5</v>
      </c>
      <c r="C31" s="8">
        <v>1.5</v>
      </c>
      <c r="D31" s="7">
        <v>1.7</v>
      </c>
      <c r="E31" s="8">
        <v>1.9</v>
      </c>
      <c r="F31" s="7">
        <v>2</v>
      </c>
      <c r="G31" s="8">
        <v>2.1</v>
      </c>
      <c r="H31" s="7">
        <v>2.2999999999999998</v>
      </c>
      <c r="I31" s="8">
        <v>2.4</v>
      </c>
      <c r="J31" s="7">
        <v>2.5</v>
      </c>
      <c r="K31" s="8">
        <v>2.6</v>
      </c>
      <c r="L31" s="7">
        <v>2.6</v>
      </c>
      <c r="M31" s="8">
        <v>2.8</v>
      </c>
      <c r="N31" s="7">
        <v>2.9</v>
      </c>
      <c r="O31" s="8">
        <v>3.1</v>
      </c>
      <c r="P31" s="7">
        <v>3.1</v>
      </c>
      <c r="Q31" s="8">
        <v>3.3</v>
      </c>
      <c r="R31" s="7">
        <v>3.4</v>
      </c>
      <c r="S31" s="8">
        <v>3.6</v>
      </c>
      <c r="T31" s="7">
        <v>3.8</v>
      </c>
      <c r="U31" s="8">
        <v>4.2</v>
      </c>
      <c r="V31" s="9">
        <v>4.4000000000000004</v>
      </c>
      <c r="Z31">
        <v>4.33</v>
      </c>
      <c r="AA31">
        <v>1.39</v>
      </c>
      <c r="AB31">
        <v>1.56</v>
      </c>
      <c r="AC31">
        <v>1.77</v>
      </c>
      <c r="AD31">
        <v>1.96</v>
      </c>
      <c r="AE31">
        <v>2.0699999999999998</v>
      </c>
      <c r="AF31">
        <v>2.2000000000000002</v>
      </c>
      <c r="AG31">
        <v>2.39</v>
      </c>
      <c r="AH31">
        <v>2.4900000000000002</v>
      </c>
      <c r="AI31">
        <v>2.61</v>
      </c>
      <c r="AJ31">
        <v>2.62</v>
      </c>
      <c r="AK31">
        <v>2.68</v>
      </c>
      <c r="AL31">
        <v>2.75</v>
      </c>
      <c r="AM31">
        <v>2.88</v>
      </c>
      <c r="AN31">
        <v>3.01</v>
      </c>
      <c r="AO31">
        <v>3.13</v>
      </c>
      <c r="AP31">
        <v>3.21</v>
      </c>
      <c r="AQ31">
        <v>3.3</v>
      </c>
      <c r="AR31">
        <v>3.48</v>
      </c>
      <c r="AS31">
        <v>3.7</v>
      </c>
      <c r="AT31">
        <v>3.99</v>
      </c>
      <c r="AU31">
        <v>4.22</v>
      </c>
    </row>
    <row r="32" spans="1:47">
      <c r="A32" s="6" t="s">
        <v>22</v>
      </c>
      <c r="B32" s="7">
        <v>1.5</v>
      </c>
      <c r="C32" s="8">
        <v>1.5</v>
      </c>
      <c r="D32" s="7">
        <v>1.7</v>
      </c>
      <c r="E32" s="8">
        <v>1.9</v>
      </c>
      <c r="F32" s="7">
        <v>2</v>
      </c>
      <c r="G32" s="8">
        <v>2.1</v>
      </c>
      <c r="H32" s="7">
        <v>2.2999999999999998</v>
      </c>
      <c r="I32" s="8">
        <v>2.4</v>
      </c>
      <c r="J32" s="7">
        <v>2.5</v>
      </c>
      <c r="K32" s="8">
        <v>2.6</v>
      </c>
      <c r="L32" s="7">
        <v>2.6</v>
      </c>
      <c r="M32" s="8">
        <v>2.8</v>
      </c>
      <c r="N32" s="7">
        <v>2.9</v>
      </c>
      <c r="O32" s="8">
        <v>3.1</v>
      </c>
      <c r="P32" s="7">
        <v>3.1</v>
      </c>
      <c r="Q32" s="8">
        <v>3.3</v>
      </c>
      <c r="R32" s="7">
        <v>3.4</v>
      </c>
      <c r="S32" s="8">
        <v>3.6</v>
      </c>
      <c r="T32" s="7">
        <v>3.8</v>
      </c>
      <c r="U32" s="8">
        <v>4.2</v>
      </c>
      <c r="V32" s="9">
        <v>4.4000000000000004</v>
      </c>
      <c r="Z32">
        <v>4.42</v>
      </c>
      <c r="AA32">
        <v>1.39</v>
      </c>
      <c r="AB32">
        <v>1.56</v>
      </c>
      <c r="AC32">
        <v>1.77</v>
      </c>
      <c r="AD32">
        <v>1.96</v>
      </c>
      <c r="AE32">
        <v>2.06</v>
      </c>
      <c r="AF32">
        <v>2.2000000000000002</v>
      </c>
      <c r="AG32">
        <v>2.39</v>
      </c>
      <c r="AH32">
        <v>2.4900000000000002</v>
      </c>
      <c r="AI32">
        <v>2.6</v>
      </c>
      <c r="AJ32">
        <v>2.62</v>
      </c>
      <c r="AK32">
        <v>2.67</v>
      </c>
      <c r="AL32">
        <v>2.75</v>
      </c>
      <c r="AM32">
        <v>2.88</v>
      </c>
      <c r="AN32">
        <v>3.01</v>
      </c>
      <c r="AO32">
        <v>3.13</v>
      </c>
      <c r="AP32">
        <v>3.21</v>
      </c>
      <c r="AQ32">
        <v>3.3</v>
      </c>
      <c r="AR32">
        <v>3.49</v>
      </c>
      <c r="AS32">
        <v>3.7</v>
      </c>
      <c r="AT32">
        <v>4</v>
      </c>
      <c r="AU32">
        <v>4.2300000000000004</v>
      </c>
    </row>
    <row r="33" spans="1:47">
      <c r="A33" s="6" t="s">
        <v>23</v>
      </c>
      <c r="B33" s="7">
        <v>1.5</v>
      </c>
      <c r="C33" s="8">
        <v>1.5</v>
      </c>
      <c r="D33" s="7">
        <v>1.7</v>
      </c>
      <c r="E33" s="8">
        <v>1.9</v>
      </c>
      <c r="F33" s="7">
        <v>2</v>
      </c>
      <c r="G33" s="8">
        <v>2.1</v>
      </c>
      <c r="H33" s="7">
        <v>2.2999999999999998</v>
      </c>
      <c r="I33" s="8">
        <v>2.4</v>
      </c>
      <c r="J33" s="7">
        <v>2.5</v>
      </c>
      <c r="K33" s="8">
        <v>2.6</v>
      </c>
      <c r="L33" s="7">
        <v>2.6</v>
      </c>
      <c r="M33" s="8">
        <v>2.8</v>
      </c>
      <c r="N33" s="7">
        <v>2.9</v>
      </c>
      <c r="O33" s="8">
        <v>3.1</v>
      </c>
      <c r="P33" s="7">
        <v>3.1</v>
      </c>
      <c r="Q33" s="8">
        <v>3.3</v>
      </c>
      <c r="R33" s="7">
        <v>3.4</v>
      </c>
      <c r="S33" s="8">
        <v>3.6</v>
      </c>
      <c r="T33" s="7">
        <v>3.8</v>
      </c>
      <c r="U33" s="8">
        <v>4.2</v>
      </c>
      <c r="V33" s="9">
        <v>4.4000000000000004</v>
      </c>
      <c r="Z33">
        <v>4.5</v>
      </c>
      <c r="AA33">
        <v>1.38</v>
      </c>
      <c r="AB33">
        <v>1.55</v>
      </c>
      <c r="AC33">
        <v>1.77</v>
      </c>
      <c r="AD33">
        <v>1.96</v>
      </c>
      <c r="AE33">
        <v>2.06</v>
      </c>
      <c r="AF33">
        <v>2.2000000000000002</v>
      </c>
      <c r="AG33">
        <v>2.38</v>
      </c>
      <c r="AH33">
        <v>2.4900000000000002</v>
      </c>
      <c r="AI33">
        <v>2.6</v>
      </c>
      <c r="AJ33">
        <v>2.62</v>
      </c>
      <c r="AK33">
        <v>2.67</v>
      </c>
      <c r="AL33">
        <v>2.75</v>
      </c>
      <c r="AM33">
        <v>2.88</v>
      </c>
      <c r="AN33">
        <v>3.01</v>
      </c>
      <c r="AO33">
        <v>3.13</v>
      </c>
      <c r="AP33">
        <v>3.22</v>
      </c>
      <c r="AQ33">
        <v>3.3</v>
      </c>
      <c r="AR33">
        <v>3.49</v>
      </c>
      <c r="AS33">
        <v>3.71</v>
      </c>
      <c r="AT33">
        <v>4</v>
      </c>
      <c r="AU33">
        <v>4.24</v>
      </c>
    </row>
    <row r="34" spans="1:47" ht="17" thickBot="1">
      <c r="A34" s="10" t="s">
        <v>24</v>
      </c>
      <c r="B34" s="11">
        <v>1.5</v>
      </c>
      <c r="C34" s="12">
        <v>1.5</v>
      </c>
      <c r="D34" s="11">
        <v>1.7</v>
      </c>
      <c r="E34" s="12">
        <v>1.9</v>
      </c>
      <c r="F34" s="11">
        <v>2</v>
      </c>
      <c r="G34" s="12">
        <v>2.1</v>
      </c>
      <c r="H34" s="11">
        <v>2.2999999999999998</v>
      </c>
      <c r="I34" s="12">
        <v>2.4</v>
      </c>
      <c r="J34" s="11">
        <v>2.5</v>
      </c>
      <c r="K34" s="12">
        <v>2.6</v>
      </c>
      <c r="L34" s="11">
        <v>2.6</v>
      </c>
      <c r="M34" s="12">
        <v>2.8</v>
      </c>
      <c r="N34" s="11">
        <v>2.9</v>
      </c>
      <c r="O34" s="12">
        <v>3.1</v>
      </c>
      <c r="P34" s="11">
        <v>3.1</v>
      </c>
      <c r="Q34" s="12">
        <v>3.3</v>
      </c>
      <c r="R34" s="11">
        <v>3.4</v>
      </c>
      <c r="S34" s="12">
        <v>3.6</v>
      </c>
      <c r="T34" s="11">
        <v>3.8</v>
      </c>
      <c r="U34" s="12">
        <v>4.2</v>
      </c>
      <c r="V34" s="13">
        <v>4.4000000000000004</v>
      </c>
      <c r="Z34">
        <v>4.58</v>
      </c>
      <c r="AA34">
        <v>1.38</v>
      </c>
      <c r="AB34">
        <v>1.55</v>
      </c>
      <c r="AC34">
        <v>1.76</v>
      </c>
      <c r="AD34">
        <v>1.95</v>
      </c>
      <c r="AE34">
        <v>2.06</v>
      </c>
      <c r="AF34">
        <v>2.19</v>
      </c>
      <c r="AG34">
        <v>2.38</v>
      </c>
      <c r="AH34">
        <v>2.48</v>
      </c>
      <c r="AI34">
        <v>2.6</v>
      </c>
      <c r="AJ34">
        <v>2.62</v>
      </c>
      <c r="AK34">
        <v>2.67</v>
      </c>
      <c r="AL34">
        <v>2.75</v>
      </c>
      <c r="AM34">
        <v>2.88</v>
      </c>
      <c r="AN34">
        <v>3.01</v>
      </c>
      <c r="AO34">
        <v>3.13</v>
      </c>
      <c r="AP34">
        <v>3.22</v>
      </c>
      <c r="AQ34">
        <v>3.3</v>
      </c>
      <c r="AR34">
        <v>3.49</v>
      </c>
      <c r="AS34">
        <v>3.71</v>
      </c>
      <c r="AT34">
        <v>4.01</v>
      </c>
      <c r="AU34">
        <v>4.24</v>
      </c>
    </row>
    <row r="35" spans="1:47">
      <c r="A35" s="6" t="s">
        <v>32</v>
      </c>
      <c r="B35" s="7">
        <v>1.6</v>
      </c>
      <c r="C35" s="8">
        <v>1.6</v>
      </c>
      <c r="D35" s="7">
        <v>1.8</v>
      </c>
      <c r="E35" s="8">
        <v>1.9</v>
      </c>
      <c r="F35" s="7">
        <v>2</v>
      </c>
      <c r="G35" s="8">
        <v>2.1</v>
      </c>
      <c r="H35" s="7">
        <v>2.2000000000000002</v>
      </c>
      <c r="I35" s="8">
        <v>2.4</v>
      </c>
      <c r="J35" s="7">
        <v>2.5</v>
      </c>
      <c r="K35" s="8">
        <v>2.6</v>
      </c>
      <c r="L35" s="7">
        <v>2.6</v>
      </c>
      <c r="M35" s="8">
        <v>2.8</v>
      </c>
      <c r="N35" s="7">
        <v>2.9</v>
      </c>
      <c r="O35" s="8">
        <v>3.1</v>
      </c>
      <c r="P35" s="7">
        <v>3.1</v>
      </c>
      <c r="Q35" s="8">
        <v>3.3</v>
      </c>
      <c r="R35" s="7">
        <v>3.4</v>
      </c>
      <c r="S35" s="8">
        <v>3.6</v>
      </c>
      <c r="T35" s="7">
        <v>3.8</v>
      </c>
      <c r="U35" s="8">
        <v>4.2</v>
      </c>
      <c r="V35" s="9">
        <v>4.4000000000000004</v>
      </c>
      <c r="Z35">
        <v>4.67</v>
      </c>
      <c r="AA35">
        <v>1.38</v>
      </c>
      <c r="AB35">
        <v>1.54</v>
      </c>
      <c r="AC35">
        <v>1.76</v>
      </c>
      <c r="AD35">
        <v>1.95</v>
      </c>
      <c r="AE35">
        <v>2.06</v>
      </c>
      <c r="AF35">
        <v>2.19</v>
      </c>
      <c r="AG35">
        <v>2.38</v>
      </c>
      <c r="AH35">
        <v>2.48</v>
      </c>
      <c r="AI35">
        <v>2.6</v>
      </c>
      <c r="AJ35">
        <v>2.62</v>
      </c>
      <c r="AK35">
        <v>2.67</v>
      </c>
      <c r="AL35">
        <v>2.75</v>
      </c>
      <c r="AM35">
        <v>2.88</v>
      </c>
      <c r="AN35">
        <v>3.01</v>
      </c>
      <c r="AO35">
        <v>3.13</v>
      </c>
      <c r="AP35">
        <v>3.22</v>
      </c>
      <c r="AQ35">
        <v>3.31</v>
      </c>
      <c r="AR35">
        <v>3.5</v>
      </c>
      <c r="AS35">
        <v>3.72</v>
      </c>
      <c r="AT35">
        <v>4.01</v>
      </c>
      <c r="AU35">
        <v>4.25</v>
      </c>
    </row>
    <row r="36" spans="1:47">
      <c r="A36" s="6" t="s">
        <v>22</v>
      </c>
      <c r="B36" s="7">
        <v>1.6</v>
      </c>
      <c r="C36" s="8">
        <v>1.6</v>
      </c>
      <c r="D36" s="7">
        <v>1.8</v>
      </c>
      <c r="E36" s="8">
        <v>1.9</v>
      </c>
      <c r="F36" s="7">
        <v>2</v>
      </c>
      <c r="G36" s="8">
        <v>2.1</v>
      </c>
      <c r="H36" s="7">
        <v>2.2000000000000002</v>
      </c>
      <c r="I36" s="8">
        <v>2.4</v>
      </c>
      <c r="J36" s="7">
        <v>2.5</v>
      </c>
      <c r="K36" s="8">
        <v>2.6</v>
      </c>
      <c r="L36" s="7">
        <v>2.6</v>
      </c>
      <c r="M36" s="8">
        <v>2.8</v>
      </c>
      <c r="N36" s="7">
        <v>2.9</v>
      </c>
      <c r="O36" s="8">
        <v>3.1</v>
      </c>
      <c r="P36" s="7">
        <v>3.1</v>
      </c>
      <c r="Q36" s="8">
        <v>3.3</v>
      </c>
      <c r="R36" s="7">
        <v>3.4</v>
      </c>
      <c r="S36" s="8">
        <v>3.6</v>
      </c>
      <c r="T36" s="7">
        <v>3.8</v>
      </c>
      <c r="U36" s="8">
        <v>4.2</v>
      </c>
      <c r="V36" s="9">
        <v>4.3</v>
      </c>
      <c r="Z36">
        <v>4.75</v>
      </c>
      <c r="AA36">
        <v>1.38</v>
      </c>
      <c r="AB36">
        <v>1.54</v>
      </c>
      <c r="AC36">
        <v>1.76</v>
      </c>
      <c r="AD36">
        <v>1.95</v>
      </c>
      <c r="AE36">
        <v>2.0499999999999998</v>
      </c>
      <c r="AF36">
        <v>2.19</v>
      </c>
      <c r="AG36">
        <v>2.38</v>
      </c>
      <c r="AH36">
        <v>2.48</v>
      </c>
      <c r="AI36">
        <v>2.6</v>
      </c>
      <c r="AJ36">
        <v>2.62</v>
      </c>
      <c r="AK36">
        <v>2.67</v>
      </c>
      <c r="AL36">
        <v>2.75</v>
      </c>
      <c r="AM36">
        <v>2.88</v>
      </c>
      <c r="AN36">
        <v>3.01</v>
      </c>
      <c r="AO36">
        <v>3.13</v>
      </c>
      <c r="AP36">
        <v>3.22</v>
      </c>
      <c r="AQ36">
        <v>3.31</v>
      </c>
      <c r="AR36">
        <v>3.5</v>
      </c>
      <c r="AS36">
        <v>3.72</v>
      </c>
      <c r="AT36">
        <v>4.0199999999999996</v>
      </c>
      <c r="AU36">
        <v>4.26</v>
      </c>
    </row>
    <row r="37" spans="1:47">
      <c r="A37" s="6" t="s">
        <v>23</v>
      </c>
      <c r="B37" s="7">
        <v>1.6</v>
      </c>
      <c r="C37" s="8">
        <v>1.6</v>
      </c>
      <c r="D37" s="7">
        <v>1.8</v>
      </c>
      <c r="E37" s="8">
        <v>1.9</v>
      </c>
      <c r="F37" s="7">
        <v>2</v>
      </c>
      <c r="G37" s="8">
        <v>2.1</v>
      </c>
      <c r="H37" s="7">
        <v>2.2000000000000002</v>
      </c>
      <c r="I37" s="8">
        <v>2.2999999999999998</v>
      </c>
      <c r="J37" s="7">
        <v>2.4</v>
      </c>
      <c r="K37" s="8">
        <v>2.6</v>
      </c>
      <c r="L37" s="7">
        <v>2.6</v>
      </c>
      <c r="M37" s="8">
        <v>2.8</v>
      </c>
      <c r="N37" s="7">
        <v>2.9</v>
      </c>
      <c r="O37" s="8">
        <v>3.1</v>
      </c>
      <c r="P37" s="7">
        <v>3.1</v>
      </c>
      <c r="Q37" s="8">
        <v>3.3</v>
      </c>
      <c r="R37" s="7">
        <v>3.4</v>
      </c>
      <c r="S37" s="8">
        <v>3.6</v>
      </c>
      <c r="T37" s="7">
        <v>3.8</v>
      </c>
      <c r="U37" s="8">
        <v>4.2</v>
      </c>
      <c r="V37" s="9">
        <v>4.3</v>
      </c>
      <c r="Z37">
        <v>4.83</v>
      </c>
      <c r="AA37">
        <v>1.37</v>
      </c>
      <c r="AB37">
        <v>1.54</v>
      </c>
      <c r="AC37">
        <v>1.76</v>
      </c>
      <c r="AD37">
        <v>1.95</v>
      </c>
      <c r="AE37">
        <v>2.0499999999999998</v>
      </c>
      <c r="AF37">
        <v>2.19</v>
      </c>
      <c r="AG37">
        <v>2.38</v>
      </c>
      <c r="AH37">
        <v>2.48</v>
      </c>
      <c r="AI37">
        <v>2.6</v>
      </c>
      <c r="AJ37">
        <v>2.62</v>
      </c>
      <c r="AK37">
        <v>2.67</v>
      </c>
      <c r="AL37">
        <v>2.75</v>
      </c>
      <c r="AM37">
        <v>2.88</v>
      </c>
      <c r="AN37">
        <v>3.01</v>
      </c>
      <c r="AO37">
        <v>3.13</v>
      </c>
      <c r="AP37">
        <v>3.22</v>
      </c>
      <c r="AQ37">
        <v>3.31</v>
      </c>
      <c r="AR37">
        <v>3.51</v>
      </c>
      <c r="AS37">
        <v>3.72</v>
      </c>
      <c r="AT37">
        <v>4.0199999999999996</v>
      </c>
      <c r="AU37">
        <v>4.26</v>
      </c>
    </row>
    <row r="38" spans="1:47" ht="17" thickBot="1">
      <c r="A38" s="10" t="s">
        <v>24</v>
      </c>
      <c r="B38" s="11">
        <v>1.6</v>
      </c>
      <c r="C38" s="12">
        <v>1.6</v>
      </c>
      <c r="D38" s="11">
        <v>1.8</v>
      </c>
      <c r="E38" s="12">
        <v>1.9</v>
      </c>
      <c r="F38" s="11">
        <v>2</v>
      </c>
      <c r="G38" s="12">
        <v>2.1</v>
      </c>
      <c r="H38" s="11">
        <v>2.2000000000000002</v>
      </c>
      <c r="I38" s="12">
        <v>2.2999999999999998</v>
      </c>
      <c r="J38" s="11">
        <v>2.4</v>
      </c>
      <c r="K38" s="12">
        <v>2.6</v>
      </c>
      <c r="L38" s="11">
        <v>2.6</v>
      </c>
      <c r="M38" s="12">
        <v>2.8</v>
      </c>
      <c r="N38" s="11">
        <v>2.9</v>
      </c>
      <c r="O38" s="12">
        <v>3.1</v>
      </c>
      <c r="P38" s="11">
        <v>3.1</v>
      </c>
      <c r="Q38" s="12">
        <v>3.3</v>
      </c>
      <c r="R38" s="11">
        <v>3.4</v>
      </c>
      <c r="S38" s="12">
        <v>3.6</v>
      </c>
      <c r="T38" s="11">
        <v>3.8</v>
      </c>
      <c r="U38" s="12">
        <v>4.2</v>
      </c>
      <c r="V38" s="13">
        <v>4.3</v>
      </c>
      <c r="Z38">
        <v>4.92</v>
      </c>
      <c r="AA38">
        <v>1.37</v>
      </c>
      <c r="AB38">
        <v>1.53</v>
      </c>
      <c r="AC38">
        <v>1.75</v>
      </c>
      <c r="AD38">
        <v>1.94</v>
      </c>
      <c r="AE38">
        <v>2.0499999999999998</v>
      </c>
      <c r="AF38">
        <v>2.1800000000000002</v>
      </c>
      <c r="AG38">
        <v>2.37</v>
      </c>
      <c r="AH38">
        <v>2.48</v>
      </c>
      <c r="AI38">
        <v>2.6</v>
      </c>
      <c r="AJ38">
        <v>2.62</v>
      </c>
      <c r="AK38">
        <v>2.67</v>
      </c>
      <c r="AL38">
        <v>2.75</v>
      </c>
      <c r="AM38">
        <v>2.88</v>
      </c>
      <c r="AN38">
        <v>3.01</v>
      </c>
      <c r="AO38">
        <v>3.13</v>
      </c>
      <c r="AP38">
        <v>3.22</v>
      </c>
      <c r="AQ38">
        <v>3.31</v>
      </c>
      <c r="AR38">
        <v>3.51</v>
      </c>
      <c r="AS38">
        <v>3.73</v>
      </c>
      <c r="AT38">
        <v>4.03</v>
      </c>
      <c r="AU38">
        <v>4.2699999999999996</v>
      </c>
    </row>
    <row r="39" spans="1:47">
      <c r="A39" s="6" t="s">
        <v>33</v>
      </c>
      <c r="B39" s="7">
        <v>1.6</v>
      </c>
      <c r="C39" s="8">
        <v>1.6</v>
      </c>
      <c r="D39" s="7">
        <v>1.8</v>
      </c>
      <c r="E39" s="8">
        <v>1.9</v>
      </c>
      <c r="F39" s="7">
        <v>2</v>
      </c>
      <c r="G39" s="8">
        <v>2.1</v>
      </c>
      <c r="H39" s="7">
        <v>2.2000000000000002</v>
      </c>
      <c r="I39" s="8">
        <v>2.2999999999999998</v>
      </c>
      <c r="J39" s="7">
        <v>2.4</v>
      </c>
      <c r="K39" s="8">
        <v>2.6</v>
      </c>
      <c r="L39" s="7">
        <v>2.6</v>
      </c>
      <c r="M39" s="8">
        <v>2.8</v>
      </c>
      <c r="N39" s="7">
        <v>2.9</v>
      </c>
      <c r="O39" s="8">
        <v>3.1</v>
      </c>
      <c r="P39" s="7">
        <v>3.2</v>
      </c>
      <c r="Q39" s="8">
        <v>3.3</v>
      </c>
      <c r="R39" s="7">
        <v>3.4</v>
      </c>
      <c r="S39" s="8">
        <v>3.6</v>
      </c>
      <c r="T39" s="7">
        <v>3.8</v>
      </c>
      <c r="U39" s="8">
        <v>4.2</v>
      </c>
      <c r="V39" s="9">
        <v>4.3</v>
      </c>
      <c r="Z39">
        <v>5</v>
      </c>
      <c r="AA39">
        <v>1.37</v>
      </c>
      <c r="AB39">
        <v>1.53</v>
      </c>
      <c r="AC39">
        <v>1.75</v>
      </c>
      <c r="AD39">
        <v>1.94</v>
      </c>
      <c r="AE39">
        <v>2.0499999999999998</v>
      </c>
      <c r="AF39">
        <v>2.1800000000000002</v>
      </c>
      <c r="AG39">
        <v>2.37</v>
      </c>
      <c r="AH39">
        <v>2.48</v>
      </c>
      <c r="AI39">
        <v>2.6</v>
      </c>
      <c r="AJ39">
        <v>2.62</v>
      </c>
      <c r="AK39">
        <v>2.67</v>
      </c>
      <c r="AL39">
        <v>2.75</v>
      </c>
      <c r="AM39">
        <v>2.88</v>
      </c>
      <c r="AN39">
        <v>3.01</v>
      </c>
      <c r="AO39">
        <v>3.13</v>
      </c>
      <c r="AP39">
        <v>3.22</v>
      </c>
      <c r="AQ39">
        <v>3.31</v>
      </c>
      <c r="AR39">
        <v>3.51</v>
      </c>
      <c r="AS39">
        <v>3.73</v>
      </c>
      <c r="AT39">
        <v>4.03</v>
      </c>
      <c r="AU39">
        <v>4.2699999999999996</v>
      </c>
    </row>
    <row r="40" spans="1:47">
      <c r="A40" s="6" t="s">
        <v>22</v>
      </c>
      <c r="B40" s="7">
        <v>1.6</v>
      </c>
      <c r="C40" s="8">
        <v>1.7</v>
      </c>
      <c r="D40" s="7">
        <v>1.8</v>
      </c>
      <c r="E40" s="8">
        <v>1.9</v>
      </c>
      <c r="F40" s="7">
        <v>2</v>
      </c>
      <c r="G40" s="8">
        <v>2.1</v>
      </c>
      <c r="H40" s="7">
        <v>2.2000000000000002</v>
      </c>
      <c r="I40" s="8">
        <v>2.2999999999999998</v>
      </c>
      <c r="J40" s="7">
        <v>2.4</v>
      </c>
      <c r="K40" s="8">
        <v>2.6</v>
      </c>
      <c r="L40" s="7">
        <v>2.6</v>
      </c>
      <c r="M40" s="8">
        <v>2.8</v>
      </c>
      <c r="N40" s="7">
        <v>2.9</v>
      </c>
      <c r="O40" s="8">
        <v>3.1</v>
      </c>
      <c r="P40" s="7">
        <v>3.2</v>
      </c>
      <c r="Q40" s="8">
        <v>3.3</v>
      </c>
      <c r="R40" s="7">
        <v>3.4</v>
      </c>
      <c r="S40" s="8">
        <v>3.6</v>
      </c>
      <c r="T40" s="7">
        <v>3.8</v>
      </c>
      <c r="U40" s="8">
        <v>4.2</v>
      </c>
      <c r="V40" s="9">
        <v>4.3</v>
      </c>
      <c r="Z40">
        <v>5.08</v>
      </c>
      <c r="AA40">
        <v>1.37</v>
      </c>
      <c r="AB40">
        <v>1.52</v>
      </c>
      <c r="AC40">
        <v>1.75</v>
      </c>
      <c r="AD40">
        <v>1.94</v>
      </c>
      <c r="AE40">
        <v>2.04</v>
      </c>
      <c r="AF40">
        <v>2.1800000000000002</v>
      </c>
      <c r="AG40">
        <v>2.37</v>
      </c>
      <c r="AH40">
        <v>2.4700000000000002</v>
      </c>
      <c r="AI40">
        <v>2.6</v>
      </c>
      <c r="AJ40">
        <v>2.62</v>
      </c>
      <c r="AK40">
        <v>2.66</v>
      </c>
      <c r="AL40">
        <v>2.75</v>
      </c>
      <c r="AM40">
        <v>2.88</v>
      </c>
      <c r="AN40">
        <v>3.01</v>
      </c>
      <c r="AO40">
        <v>3.13</v>
      </c>
      <c r="AP40">
        <v>3.23</v>
      </c>
      <c r="AQ40">
        <v>3.32</v>
      </c>
      <c r="AR40">
        <v>3.52</v>
      </c>
      <c r="AS40">
        <v>3.73</v>
      </c>
      <c r="AT40">
        <v>4.04</v>
      </c>
      <c r="AU40">
        <v>4.28</v>
      </c>
    </row>
    <row r="41" spans="1:47">
      <c r="A41" s="6" t="s">
        <v>23</v>
      </c>
      <c r="B41" s="7">
        <v>1.6</v>
      </c>
      <c r="C41" s="8">
        <v>1.7</v>
      </c>
      <c r="D41" s="7">
        <v>1.8</v>
      </c>
      <c r="E41" s="8">
        <v>1.9</v>
      </c>
      <c r="F41" s="7">
        <v>2</v>
      </c>
      <c r="G41" s="8">
        <v>2.1</v>
      </c>
      <c r="H41" s="7">
        <v>2.2000000000000002</v>
      </c>
      <c r="I41" s="8">
        <v>2.2999999999999998</v>
      </c>
      <c r="J41" s="7">
        <v>2.4</v>
      </c>
      <c r="K41" s="8">
        <v>2.6</v>
      </c>
      <c r="L41" s="7">
        <v>2.6</v>
      </c>
      <c r="M41" s="8">
        <v>2.8</v>
      </c>
      <c r="N41" s="7">
        <v>2.9</v>
      </c>
      <c r="O41" s="8">
        <v>3.1</v>
      </c>
      <c r="P41" s="7">
        <v>3.2</v>
      </c>
      <c r="Q41" s="8">
        <v>3.4</v>
      </c>
      <c r="R41" s="7">
        <v>3.4</v>
      </c>
      <c r="S41" s="8">
        <v>3.6</v>
      </c>
      <c r="T41" s="7">
        <v>3.8</v>
      </c>
      <c r="U41" s="8">
        <v>4.2</v>
      </c>
      <c r="V41" s="9">
        <v>4.3</v>
      </c>
      <c r="Z41">
        <v>5.17</v>
      </c>
      <c r="AA41">
        <v>1.36</v>
      </c>
      <c r="AB41">
        <v>1.52</v>
      </c>
      <c r="AC41">
        <v>1.74</v>
      </c>
      <c r="AD41">
        <v>1.93</v>
      </c>
      <c r="AE41">
        <v>2.04</v>
      </c>
      <c r="AF41">
        <v>2.1800000000000002</v>
      </c>
      <c r="AG41">
        <v>2.37</v>
      </c>
      <c r="AH41">
        <v>2.4700000000000002</v>
      </c>
      <c r="AI41">
        <v>2.59</v>
      </c>
      <c r="AJ41">
        <v>2.62</v>
      </c>
      <c r="AK41">
        <v>2.66</v>
      </c>
      <c r="AL41">
        <v>2.75</v>
      </c>
      <c r="AM41">
        <v>2.88</v>
      </c>
      <c r="AN41">
        <v>3.01</v>
      </c>
      <c r="AO41">
        <v>3.13</v>
      </c>
      <c r="AP41">
        <v>3.23</v>
      </c>
      <c r="AQ41">
        <v>3.32</v>
      </c>
      <c r="AR41">
        <v>3.52</v>
      </c>
      <c r="AS41">
        <v>3.73</v>
      </c>
      <c r="AT41">
        <v>4.04</v>
      </c>
      <c r="AU41">
        <v>4.29</v>
      </c>
    </row>
    <row r="42" spans="1:47" ht="17" thickBot="1">
      <c r="A42" s="10" t="s">
        <v>24</v>
      </c>
      <c r="B42" s="11">
        <v>1.6</v>
      </c>
      <c r="C42" s="12">
        <v>1.7</v>
      </c>
      <c r="D42" s="11">
        <v>1.8</v>
      </c>
      <c r="E42" s="12">
        <v>1.9</v>
      </c>
      <c r="F42" s="11">
        <v>2</v>
      </c>
      <c r="G42" s="12">
        <v>2.1</v>
      </c>
      <c r="H42" s="11">
        <v>2.2000000000000002</v>
      </c>
      <c r="I42" s="12">
        <v>2.2999999999999998</v>
      </c>
      <c r="J42" s="11">
        <v>2.4</v>
      </c>
      <c r="K42" s="12">
        <v>2.5</v>
      </c>
      <c r="L42" s="11">
        <v>2.6</v>
      </c>
      <c r="M42" s="12">
        <v>2.8</v>
      </c>
      <c r="N42" s="11">
        <v>2.9</v>
      </c>
      <c r="O42" s="12">
        <v>3.1</v>
      </c>
      <c r="P42" s="11">
        <v>3.2</v>
      </c>
      <c r="Q42" s="12">
        <v>3.4</v>
      </c>
      <c r="R42" s="11">
        <v>3.4</v>
      </c>
      <c r="S42" s="12">
        <v>3.6</v>
      </c>
      <c r="T42" s="11">
        <v>3.8</v>
      </c>
      <c r="U42" s="12">
        <v>4.2</v>
      </c>
      <c r="V42" s="13">
        <v>4.3</v>
      </c>
      <c r="Z42">
        <v>5.25</v>
      </c>
      <c r="AA42">
        <v>1.36</v>
      </c>
      <c r="AB42">
        <v>1.52</v>
      </c>
      <c r="AC42">
        <v>1.74</v>
      </c>
      <c r="AD42">
        <v>1.93</v>
      </c>
      <c r="AE42">
        <v>2.04</v>
      </c>
      <c r="AF42">
        <v>2.1800000000000002</v>
      </c>
      <c r="AG42">
        <v>2.37</v>
      </c>
      <c r="AH42">
        <v>2.4700000000000002</v>
      </c>
      <c r="AI42">
        <v>2.59</v>
      </c>
      <c r="AJ42">
        <v>2.62</v>
      </c>
      <c r="AK42">
        <v>2.66</v>
      </c>
      <c r="AL42">
        <v>2.75</v>
      </c>
      <c r="AM42">
        <v>2.88</v>
      </c>
      <c r="AN42">
        <v>3.01</v>
      </c>
      <c r="AO42">
        <v>3.13</v>
      </c>
      <c r="AP42">
        <v>3.23</v>
      </c>
      <c r="AQ42">
        <v>3.32</v>
      </c>
      <c r="AR42">
        <v>3.53</v>
      </c>
      <c r="AS42">
        <v>3.74</v>
      </c>
      <c r="AT42">
        <v>4.05</v>
      </c>
      <c r="AU42">
        <v>4.29</v>
      </c>
    </row>
    <row r="43" spans="1:47" ht="17" thickBot="1">
      <c r="A43" s="10" t="s">
        <v>34</v>
      </c>
      <c r="B43" s="11">
        <v>1.6</v>
      </c>
      <c r="C43" s="12">
        <v>1.7</v>
      </c>
      <c r="D43" s="11">
        <v>1.8</v>
      </c>
      <c r="E43" s="12">
        <v>1.9</v>
      </c>
      <c r="F43" s="11">
        <v>2</v>
      </c>
      <c r="G43" s="12">
        <v>2.1</v>
      </c>
      <c r="H43" s="11">
        <v>2.2000000000000002</v>
      </c>
      <c r="I43" s="12">
        <v>2.2999999999999998</v>
      </c>
      <c r="J43" s="11">
        <v>2.4</v>
      </c>
      <c r="K43" s="12">
        <v>2.5</v>
      </c>
      <c r="L43" s="11">
        <v>2.6</v>
      </c>
      <c r="M43" s="12">
        <v>2.8</v>
      </c>
      <c r="N43" s="11">
        <v>2.9</v>
      </c>
      <c r="O43" s="12">
        <v>3.1</v>
      </c>
      <c r="P43" s="11">
        <v>3.2</v>
      </c>
      <c r="Q43" s="12">
        <v>3.4</v>
      </c>
      <c r="R43" s="11">
        <v>3.4</v>
      </c>
      <c r="S43" s="12">
        <v>3.6</v>
      </c>
      <c r="T43" s="11">
        <v>3.8</v>
      </c>
      <c r="U43" s="12">
        <v>4.2</v>
      </c>
      <c r="V43" s="13">
        <v>4.3</v>
      </c>
      <c r="Z43">
        <v>5.33</v>
      </c>
      <c r="AA43">
        <v>1.36</v>
      </c>
      <c r="AB43">
        <v>1.52</v>
      </c>
      <c r="AC43">
        <v>1.74</v>
      </c>
      <c r="AD43">
        <v>1.93</v>
      </c>
      <c r="AE43">
        <v>2.04</v>
      </c>
      <c r="AF43">
        <v>2.17</v>
      </c>
      <c r="AG43">
        <v>2.36</v>
      </c>
      <c r="AH43">
        <v>2.4700000000000002</v>
      </c>
      <c r="AI43">
        <v>2.59</v>
      </c>
      <c r="AJ43">
        <v>2.62</v>
      </c>
      <c r="AK43">
        <v>2.66</v>
      </c>
      <c r="AL43">
        <v>2.75</v>
      </c>
      <c r="AM43">
        <v>2.88</v>
      </c>
      <c r="AN43">
        <v>3.01</v>
      </c>
      <c r="AO43">
        <v>3.13</v>
      </c>
      <c r="AP43">
        <v>3.23</v>
      </c>
      <c r="AQ43">
        <v>3.32</v>
      </c>
      <c r="AR43">
        <v>3.53</v>
      </c>
      <c r="AS43">
        <v>3.74</v>
      </c>
      <c r="AT43">
        <v>4.05</v>
      </c>
      <c r="AU43">
        <v>4.3</v>
      </c>
    </row>
    <row r="44" spans="1:47">
      <c r="Z44">
        <v>5.42</v>
      </c>
      <c r="AA44">
        <v>1.36</v>
      </c>
      <c r="AB44">
        <v>1.51</v>
      </c>
      <c r="AC44">
        <v>1.74</v>
      </c>
      <c r="AD44">
        <v>1.93</v>
      </c>
      <c r="AE44">
        <v>2.0299999999999998</v>
      </c>
      <c r="AF44">
        <v>2.17</v>
      </c>
      <c r="AG44">
        <v>2.36</v>
      </c>
      <c r="AH44">
        <v>2.4700000000000002</v>
      </c>
      <c r="AI44">
        <v>2.59</v>
      </c>
      <c r="AJ44">
        <v>2.62</v>
      </c>
      <c r="AK44">
        <v>2.66</v>
      </c>
      <c r="AL44">
        <v>2.75</v>
      </c>
      <c r="AM44">
        <v>2.88</v>
      </c>
      <c r="AN44">
        <v>3.01</v>
      </c>
      <c r="AO44">
        <v>3.13</v>
      </c>
      <c r="AP44">
        <v>3.23</v>
      </c>
      <c r="AQ44">
        <v>3.32</v>
      </c>
      <c r="AR44">
        <v>3.53</v>
      </c>
      <c r="AS44">
        <v>3.74</v>
      </c>
      <c r="AT44">
        <v>4.0599999999999996</v>
      </c>
      <c r="AU44">
        <v>4.3</v>
      </c>
    </row>
    <row r="45" spans="1:47">
      <c r="Z45">
        <v>5.5</v>
      </c>
      <c r="AA45">
        <v>1.36</v>
      </c>
      <c r="AB45">
        <v>1.51</v>
      </c>
      <c r="AC45">
        <v>1.73</v>
      </c>
      <c r="AD45">
        <v>1.92</v>
      </c>
      <c r="AE45">
        <v>2.0299999999999998</v>
      </c>
      <c r="AF45">
        <v>2.17</v>
      </c>
      <c r="AG45">
        <v>2.36</v>
      </c>
      <c r="AH45">
        <v>2.4700000000000002</v>
      </c>
      <c r="AI45">
        <v>2.59</v>
      </c>
      <c r="AJ45">
        <v>2.62</v>
      </c>
      <c r="AK45">
        <v>2.66</v>
      </c>
      <c r="AL45">
        <v>2.75</v>
      </c>
      <c r="AM45">
        <v>2.88</v>
      </c>
      <c r="AN45">
        <v>3.01</v>
      </c>
      <c r="AO45">
        <v>3.13</v>
      </c>
      <c r="AP45">
        <v>3.23</v>
      </c>
      <c r="AQ45">
        <v>3.33</v>
      </c>
      <c r="AR45">
        <v>3.54</v>
      </c>
      <c r="AS45">
        <v>3.75</v>
      </c>
      <c r="AT45">
        <v>4.0599999999999996</v>
      </c>
      <c r="AU45">
        <v>4.3099999999999996</v>
      </c>
    </row>
    <row r="46" spans="1:47">
      <c r="Z46">
        <v>5.58</v>
      </c>
      <c r="AA46">
        <v>1.36</v>
      </c>
      <c r="AB46">
        <v>1.51</v>
      </c>
      <c r="AC46">
        <v>1.73</v>
      </c>
      <c r="AD46">
        <v>1.92</v>
      </c>
      <c r="AE46">
        <v>2.0299999999999998</v>
      </c>
      <c r="AF46">
        <v>2.17</v>
      </c>
      <c r="AG46">
        <v>2.36</v>
      </c>
      <c r="AH46">
        <v>2.46</v>
      </c>
      <c r="AI46">
        <v>2.59</v>
      </c>
      <c r="AJ46">
        <v>2.62</v>
      </c>
      <c r="AK46">
        <v>2.66</v>
      </c>
      <c r="AL46">
        <v>2.75</v>
      </c>
      <c r="AM46">
        <v>2.88</v>
      </c>
      <c r="AN46">
        <v>3.02</v>
      </c>
      <c r="AO46">
        <v>3.13</v>
      </c>
      <c r="AP46">
        <v>3.24</v>
      </c>
      <c r="AQ46">
        <v>3.33</v>
      </c>
      <c r="AR46">
        <v>3.54</v>
      </c>
      <c r="AS46">
        <v>3.75</v>
      </c>
      <c r="AT46">
        <v>4.0599999999999996</v>
      </c>
      <c r="AU46">
        <v>4.3099999999999996</v>
      </c>
    </row>
    <row r="47" spans="1:47">
      <c r="Z47">
        <v>5.67</v>
      </c>
      <c r="AA47">
        <v>1.36</v>
      </c>
      <c r="AB47">
        <v>1.51</v>
      </c>
      <c r="AC47">
        <v>1.73</v>
      </c>
      <c r="AD47">
        <v>1.92</v>
      </c>
      <c r="AE47">
        <v>2.0299999999999998</v>
      </c>
      <c r="AF47">
        <v>2.17</v>
      </c>
      <c r="AG47">
        <v>2.36</v>
      </c>
      <c r="AH47">
        <v>2.46</v>
      </c>
      <c r="AI47">
        <v>2.59</v>
      </c>
      <c r="AJ47">
        <v>2.62</v>
      </c>
      <c r="AK47">
        <v>2.66</v>
      </c>
      <c r="AL47">
        <v>2.75</v>
      </c>
      <c r="AM47">
        <v>2.88</v>
      </c>
      <c r="AN47">
        <v>3.02</v>
      </c>
      <c r="AO47">
        <v>3.13</v>
      </c>
      <c r="AP47">
        <v>3.24</v>
      </c>
      <c r="AQ47">
        <v>3.33</v>
      </c>
      <c r="AR47">
        <v>3.54</v>
      </c>
      <c r="AS47">
        <v>3.75</v>
      </c>
      <c r="AT47">
        <v>4.07</v>
      </c>
      <c r="AU47">
        <v>4.3099999999999996</v>
      </c>
    </row>
    <row r="48" spans="1:47">
      <c r="Z48">
        <v>5.75</v>
      </c>
      <c r="AA48">
        <v>1.36</v>
      </c>
      <c r="AB48">
        <v>1.5</v>
      </c>
      <c r="AC48">
        <v>1.73</v>
      </c>
      <c r="AD48">
        <v>1.92</v>
      </c>
      <c r="AE48">
        <v>2.0299999999999998</v>
      </c>
      <c r="AF48">
        <v>2.16</v>
      </c>
      <c r="AG48">
        <v>2.35</v>
      </c>
      <c r="AH48">
        <v>2.46</v>
      </c>
      <c r="AI48">
        <v>2.58</v>
      </c>
      <c r="AJ48">
        <v>2.62</v>
      </c>
      <c r="AK48">
        <v>2.66</v>
      </c>
      <c r="AL48">
        <v>2.75</v>
      </c>
      <c r="AM48">
        <v>2.88</v>
      </c>
      <c r="AN48">
        <v>3.02</v>
      </c>
      <c r="AO48">
        <v>3.13</v>
      </c>
      <c r="AP48">
        <v>3.24</v>
      </c>
      <c r="AQ48">
        <v>3.33</v>
      </c>
      <c r="AR48">
        <v>3.55</v>
      </c>
      <c r="AS48">
        <v>3.75</v>
      </c>
      <c r="AT48">
        <v>4.07</v>
      </c>
      <c r="AU48">
        <v>4.32</v>
      </c>
    </row>
    <row r="49" spans="26:47">
      <c r="Z49">
        <v>5.83</v>
      </c>
      <c r="AA49">
        <v>1.36</v>
      </c>
      <c r="AB49">
        <v>1.5</v>
      </c>
      <c r="AC49">
        <v>1.73</v>
      </c>
      <c r="AD49">
        <v>1.91</v>
      </c>
      <c r="AE49">
        <v>2.02</v>
      </c>
      <c r="AF49">
        <v>2.16</v>
      </c>
      <c r="AG49">
        <v>2.35</v>
      </c>
      <c r="AH49">
        <v>2.46</v>
      </c>
      <c r="AI49">
        <v>2.58</v>
      </c>
      <c r="AJ49">
        <v>2.62</v>
      </c>
      <c r="AK49">
        <v>2.65</v>
      </c>
      <c r="AL49">
        <v>2.75</v>
      </c>
      <c r="AM49">
        <v>2.88</v>
      </c>
      <c r="AN49">
        <v>3.02</v>
      </c>
      <c r="AO49">
        <v>3.13</v>
      </c>
      <c r="AP49">
        <v>3.24</v>
      </c>
      <c r="AQ49">
        <v>3.33</v>
      </c>
      <c r="AR49">
        <v>3.55</v>
      </c>
      <c r="AS49">
        <v>3.75</v>
      </c>
      <c r="AT49">
        <v>4.08</v>
      </c>
      <c r="AU49">
        <v>4.32</v>
      </c>
    </row>
    <row r="50" spans="26:47">
      <c r="Z50">
        <v>5.92</v>
      </c>
      <c r="AA50">
        <v>1.36</v>
      </c>
      <c r="AB50">
        <v>1.5</v>
      </c>
      <c r="AC50">
        <v>1.73</v>
      </c>
      <c r="AD50">
        <v>1.91</v>
      </c>
      <c r="AE50">
        <v>2.02</v>
      </c>
      <c r="AF50">
        <v>2.16</v>
      </c>
      <c r="AG50">
        <v>2.35</v>
      </c>
      <c r="AH50">
        <v>2.46</v>
      </c>
      <c r="AI50">
        <v>2.58</v>
      </c>
      <c r="AJ50">
        <v>2.62</v>
      </c>
      <c r="AK50">
        <v>2.65</v>
      </c>
      <c r="AL50">
        <v>2.75</v>
      </c>
      <c r="AM50">
        <v>2.88</v>
      </c>
      <c r="AN50">
        <v>3.02</v>
      </c>
      <c r="AO50">
        <v>3.13</v>
      </c>
      <c r="AP50">
        <v>3.24</v>
      </c>
      <c r="AQ50">
        <v>3.34</v>
      </c>
      <c r="AR50">
        <v>3.55</v>
      </c>
      <c r="AS50">
        <v>3.76</v>
      </c>
      <c r="AT50">
        <v>4.08</v>
      </c>
      <c r="AU50">
        <v>4.33</v>
      </c>
    </row>
    <row r="51" spans="26:47">
      <c r="Z51">
        <v>6</v>
      </c>
      <c r="AA51">
        <v>1.36</v>
      </c>
      <c r="AB51">
        <v>1.5</v>
      </c>
      <c r="AC51">
        <v>1.72</v>
      </c>
      <c r="AD51">
        <v>1.91</v>
      </c>
      <c r="AE51">
        <v>2.02</v>
      </c>
      <c r="AF51">
        <v>2.16</v>
      </c>
      <c r="AG51">
        <v>2.35</v>
      </c>
      <c r="AH51">
        <v>2.4500000000000002</v>
      </c>
      <c r="AI51">
        <v>2.58</v>
      </c>
      <c r="AJ51">
        <v>2.62</v>
      </c>
      <c r="AK51">
        <v>2.65</v>
      </c>
      <c r="AL51">
        <v>2.75</v>
      </c>
      <c r="AM51">
        <v>2.88</v>
      </c>
      <c r="AN51">
        <v>3.02</v>
      </c>
      <c r="AO51">
        <v>3.13</v>
      </c>
      <c r="AP51">
        <v>3.24</v>
      </c>
      <c r="AQ51">
        <v>3.34</v>
      </c>
      <c r="AR51">
        <v>3.56</v>
      </c>
      <c r="AS51">
        <v>3.76</v>
      </c>
      <c r="AT51">
        <v>4.08</v>
      </c>
      <c r="AU51">
        <v>4.33</v>
      </c>
    </row>
    <row r="52" spans="26:47">
      <c r="Z52">
        <v>6.08</v>
      </c>
      <c r="AA52">
        <v>1.37</v>
      </c>
      <c r="AB52">
        <v>1.5</v>
      </c>
      <c r="AC52">
        <v>1.72</v>
      </c>
      <c r="AD52">
        <v>1.91</v>
      </c>
      <c r="AE52">
        <v>2.02</v>
      </c>
      <c r="AF52">
        <v>2.16</v>
      </c>
      <c r="AG52">
        <v>2.35</v>
      </c>
      <c r="AH52">
        <v>2.4500000000000002</v>
      </c>
      <c r="AI52">
        <v>2.58</v>
      </c>
      <c r="AJ52">
        <v>2.61</v>
      </c>
      <c r="AK52">
        <v>2.65</v>
      </c>
      <c r="AL52">
        <v>2.75</v>
      </c>
      <c r="AM52">
        <v>2.88</v>
      </c>
      <c r="AN52">
        <v>3.02</v>
      </c>
      <c r="AO52">
        <v>3.13</v>
      </c>
      <c r="AP52">
        <v>3.25</v>
      </c>
      <c r="AQ52">
        <v>3.34</v>
      </c>
      <c r="AR52">
        <v>3.56</v>
      </c>
      <c r="AS52">
        <v>3.76</v>
      </c>
      <c r="AT52">
        <v>4.09</v>
      </c>
      <c r="AU52">
        <v>4.33</v>
      </c>
    </row>
    <row r="53" spans="26:47">
      <c r="Z53">
        <v>6.17</v>
      </c>
      <c r="AA53">
        <v>1.37</v>
      </c>
      <c r="AB53">
        <v>1.49</v>
      </c>
      <c r="AC53">
        <v>1.72</v>
      </c>
      <c r="AD53">
        <v>1.91</v>
      </c>
      <c r="AE53">
        <v>2.02</v>
      </c>
      <c r="AF53">
        <v>2.15</v>
      </c>
      <c r="AG53">
        <v>2.34</v>
      </c>
      <c r="AH53">
        <v>2.4500000000000002</v>
      </c>
      <c r="AI53">
        <v>2.58</v>
      </c>
      <c r="AJ53">
        <v>2.61</v>
      </c>
      <c r="AK53">
        <v>2.65</v>
      </c>
      <c r="AL53">
        <v>2.75</v>
      </c>
      <c r="AM53">
        <v>2.87</v>
      </c>
      <c r="AN53">
        <v>3.02</v>
      </c>
      <c r="AO53">
        <v>3.13</v>
      </c>
      <c r="AP53">
        <v>3.25</v>
      </c>
      <c r="AQ53">
        <v>3.34</v>
      </c>
      <c r="AR53">
        <v>3.56</v>
      </c>
      <c r="AS53">
        <v>3.76</v>
      </c>
      <c r="AT53">
        <v>4.09</v>
      </c>
      <c r="AU53">
        <v>4.34</v>
      </c>
    </row>
    <row r="54" spans="26:47">
      <c r="Z54">
        <v>6.25</v>
      </c>
      <c r="AA54">
        <v>1.37</v>
      </c>
      <c r="AB54">
        <v>1.49</v>
      </c>
      <c r="AC54">
        <v>1.72</v>
      </c>
      <c r="AD54">
        <v>1.9</v>
      </c>
      <c r="AE54">
        <v>2.0099999999999998</v>
      </c>
      <c r="AF54">
        <v>2.15</v>
      </c>
      <c r="AG54">
        <v>2.34</v>
      </c>
      <c r="AH54">
        <v>2.4500000000000002</v>
      </c>
      <c r="AI54">
        <v>2.57</v>
      </c>
      <c r="AJ54">
        <v>2.61</v>
      </c>
      <c r="AK54">
        <v>2.65</v>
      </c>
      <c r="AL54">
        <v>2.75</v>
      </c>
      <c r="AM54">
        <v>2.87</v>
      </c>
      <c r="AN54">
        <v>3.02</v>
      </c>
      <c r="AO54">
        <v>3.13</v>
      </c>
      <c r="AP54">
        <v>3.25</v>
      </c>
      <c r="AQ54">
        <v>3.34</v>
      </c>
      <c r="AR54">
        <v>3.57</v>
      </c>
      <c r="AS54">
        <v>3.76</v>
      </c>
      <c r="AT54">
        <v>4.0999999999999996</v>
      </c>
      <c r="AU54">
        <v>4.34</v>
      </c>
    </row>
    <row r="55" spans="26:47">
      <c r="Z55">
        <v>6.33</v>
      </c>
      <c r="AA55">
        <v>1.37</v>
      </c>
      <c r="AB55">
        <v>1.49</v>
      </c>
      <c r="AC55">
        <v>1.72</v>
      </c>
      <c r="AD55">
        <v>1.9</v>
      </c>
      <c r="AE55">
        <v>2.0099999999999998</v>
      </c>
      <c r="AF55">
        <v>2.15</v>
      </c>
      <c r="AG55">
        <v>2.34</v>
      </c>
      <c r="AH55">
        <v>2.4500000000000002</v>
      </c>
      <c r="AI55">
        <v>2.57</v>
      </c>
      <c r="AJ55">
        <v>2.61</v>
      </c>
      <c r="AK55">
        <v>2.65</v>
      </c>
      <c r="AL55">
        <v>2.75</v>
      </c>
      <c r="AM55">
        <v>2.87</v>
      </c>
      <c r="AN55">
        <v>3.02</v>
      </c>
      <c r="AO55">
        <v>3.13</v>
      </c>
      <c r="AP55">
        <v>3.25</v>
      </c>
      <c r="AQ55">
        <v>3.34</v>
      </c>
      <c r="AR55">
        <v>3.57</v>
      </c>
      <c r="AS55">
        <v>3.76</v>
      </c>
      <c r="AT55">
        <v>4.0999999999999996</v>
      </c>
      <c r="AU55">
        <v>4.3499999999999996</v>
      </c>
    </row>
    <row r="56" spans="26:47">
      <c r="Z56">
        <v>6.42</v>
      </c>
      <c r="AA56">
        <v>1.37</v>
      </c>
      <c r="AB56">
        <v>1.49</v>
      </c>
      <c r="AC56">
        <v>1.72</v>
      </c>
      <c r="AD56">
        <v>1.9</v>
      </c>
      <c r="AE56">
        <v>2.0099999999999998</v>
      </c>
      <c r="AF56">
        <v>2.15</v>
      </c>
      <c r="AG56">
        <v>2.34</v>
      </c>
      <c r="AH56">
        <v>2.44</v>
      </c>
      <c r="AI56">
        <v>2.57</v>
      </c>
      <c r="AJ56">
        <v>2.61</v>
      </c>
      <c r="AK56">
        <v>2.65</v>
      </c>
      <c r="AL56">
        <v>2.75</v>
      </c>
      <c r="AM56">
        <v>2.87</v>
      </c>
      <c r="AN56">
        <v>3.02</v>
      </c>
      <c r="AO56">
        <v>3.13</v>
      </c>
      <c r="AP56">
        <v>3.25</v>
      </c>
      <c r="AQ56">
        <v>3.35</v>
      </c>
      <c r="AR56">
        <v>3.57</v>
      </c>
      <c r="AS56">
        <v>3.77</v>
      </c>
      <c r="AT56">
        <v>4.0999999999999996</v>
      </c>
      <c r="AU56">
        <v>4.3499999999999996</v>
      </c>
    </row>
    <row r="57" spans="26:47">
      <c r="Z57">
        <v>6.5</v>
      </c>
      <c r="AA57">
        <v>1.38</v>
      </c>
      <c r="AB57">
        <v>1.49</v>
      </c>
      <c r="AC57">
        <v>1.72</v>
      </c>
      <c r="AD57">
        <v>1.9</v>
      </c>
      <c r="AE57">
        <v>2.0099999999999998</v>
      </c>
      <c r="AF57">
        <v>2.15</v>
      </c>
      <c r="AG57">
        <v>2.34</v>
      </c>
      <c r="AH57">
        <v>2.44</v>
      </c>
      <c r="AI57">
        <v>2.57</v>
      </c>
      <c r="AJ57">
        <v>2.61</v>
      </c>
      <c r="AK57">
        <v>2.65</v>
      </c>
      <c r="AL57">
        <v>2.75</v>
      </c>
      <c r="AM57">
        <v>2.87</v>
      </c>
      <c r="AN57">
        <v>3.02</v>
      </c>
      <c r="AO57">
        <v>3.13</v>
      </c>
      <c r="AP57">
        <v>3.25</v>
      </c>
      <c r="AQ57">
        <v>3.35</v>
      </c>
      <c r="AR57">
        <v>3.57</v>
      </c>
      <c r="AS57">
        <v>3.77</v>
      </c>
      <c r="AT57">
        <v>4.1100000000000003</v>
      </c>
      <c r="AU57">
        <v>4.3499999999999996</v>
      </c>
    </row>
    <row r="58" spans="26:47">
      <c r="Z58">
        <v>6.58</v>
      </c>
      <c r="AA58">
        <v>1.38</v>
      </c>
      <c r="AB58">
        <v>1.49</v>
      </c>
      <c r="AC58">
        <v>1.72</v>
      </c>
      <c r="AD58">
        <v>1.9</v>
      </c>
      <c r="AE58">
        <v>2.0099999999999998</v>
      </c>
      <c r="AF58">
        <v>2.15</v>
      </c>
      <c r="AG58">
        <v>2.33</v>
      </c>
      <c r="AH58">
        <v>2.44</v>
      </c>
      <c r="AI58">
        <v>2.57</v>
      </c>
      <c r="AJ58">
        <v>2.61</v>
      </c>
      <c r="AK58">
        <v>2.65</v>
      </c>
      <c r="AL58">
        <v>2.75</v>
      </c>
      <c r="AM58">
        <v>2.87</v>
      </c>
      <c r="AN58">
        <v>3.03</v>
      </c>
      <c r="AO58">
        <v>3.13</v>
      </c>
      <c r="AP58">
        <v>3.26</v>
      </c>
      <c r="AQ58">
        <v>3.35</v>
      </c>
      <c r="AR58">
        <v>3.58</v>
      </c>
      <c r="AS58">
        <v>3.77</v>
      </c>
      <c r="AT58">
        <v>4.1100000000000003</v>
      </c>
      <c r="AU58">
        <v>4.3499999999999996</v>
      </c>
    </row>
    <row r="59" spans="26:47">
      <c r="Z59">
        <v>6.67</v>
      </c>
      <c r="AA59">
        <v>1.38</v>
      </c>
      <c r="AB59">
        <v>1.49</v>
      </c>
      <c r="AC59">
        <v>1.72</v>
      </c>
      <c r="AD59">
        <v>1.89</v>
      </c>
      <c r="AE59">
        <v>2.0099999999999998</v>
      </c>
      <c r="AF59">
        <v>2.14</v>
      </c>
      <c r="AG59">
        <v>2.33</v>
      </c>
      <c r="AH59">
        <v>2.44</v>
      </c>
      <c r="AI59">
        <v>2.56</v>
      </c>
      <c r="AJ59">
        <v>2.61</v>
      </c>
      <c r="AK59">
        <v>2.65</v>
      </c>
      <c r="AL59">
        <v>2.75</v>
      </c>
      <c r="AM59">
        <v>2.87</v>
      </c>
      <c r="AN59">
        <v>3.03</v>
      </c>
      <c r="AO59">
        <v>3.13</v>
      </c>
      <c r="AP59">
        <v>3.26</v>
      </c>
      <c r="AQ59">
        <v>3.35</v>
      </c>
      <c r="AR59">
        <v>3.58</v>
      </c>
      <c r="AS59">
        <v>3.77</v>
      </c>
      <c r="AT59">
        <v>4.1100000000000003</v>
      </c>
      <c r="AU59">
        <v>4.3600000000000003</v>
      </c>
    </row>
    <row r="60" spans="26:47">
      <c r="Z60">
        <v>6.75</v>
      </c>
      <c r="AA60">
        <v>1.39</v>
      </c>
      <c r="AB60">
        <v>1.49</v>
      </c>
      <c r="AC60">
        <v>1.71</v>
      </c>
      <c r="AD60">
        <v>1.89</v>
      </c>
      <c r="AE60">
        <v>2.0099999999999998</v>
      </c>
      <c r="AF60">
        <v>2.14</v>
      </c>
      <c r="AG60">
        <v>2.33</v>
      </c>
      <c r="AH60">
        <v>2.4300000000000002</v>
      </c>
      <c r="AI60">
        <v>2.56</v>
      </c>
      <c r="AJ60">
        <v>2.61</v>
      </c>
      <c r="AK60">
        <v>2.64</v>
      </c>
      <c r="AL60">
        <v>2.75</v>
      </c>
      <c r="AM60">
        <v>2.87</v>
      </c>
      <c r="AN60">
        <v>3.03</v>
      </c>
      <c r="AO60">
        <v>3.13</v>
      </c>
      <c r="AP60">
        <v>3.26</v>
      </c>
      <c r="AQ60">
        <v>3.35</v>
      </c>
      <c r="AR60">
        <v>3.58</v>
      </c>
      <c r="AS60">
        <v>3.77</v>
      </c>
      <c r="AT60">
        <v>4.1100000000000003</v>
      </c>
      <c r="AU60">
        <v>4.3600000000000003</v>
      </c>
    </row>
    <row r="61" spans="26:47">
      <c r="Z61">
        <v>6.83</v>
      </c>
      <c r="AA61">
        <v>1.39</v>
      </c>
      <c r="AB61">
        <v>1.49</v>
      </c>
      <c r="AC61">
        <v>1.71</v>
      </c>
      <c r="AD61">
        <v>1.89</v>
      </c>
      <c r="AE61">
        <v>2</v>
      </c>
      <c r="AF61">
        <v>2.14</v>
      </c>
      <c r="AG61">
        <v>2.33</v>
      </c>
      <c r="AH61">
        <v>2.4300000000000002</v>
      </c>
      <c r="AI61">
        <v>2.56</v>
      </c>
      <c r="AJ61">
        <v>2.61</v>
      </c>
      <c r="AK61">
        <v>2.64</v>
      </c>
      <c r="AL61">
        <v>2.75</v>
      </c>
      <c r="AM61">
        <v>2.87</v>
      </c>
      <c r="AN61">
        <v>3.03</v>
      </c>
      <c r="AO61">
        <v>3.13</v>
      </c>
      <c r="AP61">
        <v>3.26</v>
      </c>
      <c r="AQ61">
        <v>3.35</v>
      </c>
      <c r="AR61">
        <v>3.58</v>
      </c>
      <c r="AS61">
        <v>3.77</v>
      </c>
      <c r="AT61">
        <v>4.12</v>
      </c>
      <c r="AU61">
        <v>4.3600000000000003</v>
      </c>
    </row>
    <row r="62" spans="26:47">
      <c r="Z62">
        <v>6.92</v>
      </c>
      <c r="AA62">
        <v>1.39</v>
      </c>
      <c r="AB62">
        <v>1.49</v>
      </c>
      <c r="AC62">
        <v>1.71</v>
      </c>
      <c r="AD62">
        <v>1.89</v>
      </c>
      <c r="AE62">
        <v>2</v>
      </c>
      <c r="AF62">
        <v>2.14</v>
      </c>
      <c r="AG62">
        <v>2.3199999999999998</v>
      </c>
      <c r="AH62">
        <v>2.4300000000000002</v>
      </c>
      <c r="AI62">
        <v>2.56</v>
      </c>
      <c r="AJ62">
        <v>2.61</v>
      </c>
      <c r="AK62">
        <v>2.64</v>
      </c>
      <c r="AL62">
        <v>2.75</v>
      </c>
      <c r="AM62">
        <v>2.87</v>
      </c>
      <c r="AN62">
        <v>3.03</v>
      </c>
      <c r="AO62">
        <v>3.13</v>
      </c>
      <c r="AP62">
        <v>3.26</v>
      </c>
      <c r="AQ62">
        <v>3.35</v>
      </c>
      <c r="AR62">
        <v>3.59</v>
      </c>
      <c r="AS62">
        <v>3.77</v>
      </c>
      <c r="AT62">
        <v>4.12</v>
      </c>
      <c r="AU62">
        <v>4.3600000000000003</v>
      </c>
    </row>
    <row r="63" spans="26:47">
      <c r="Z63">
        <v>7</v>
      </c>
      <c r="AA63">
        <v>1.4</v>
      </c>
      <c r="AB63">
        <v>1.49</v>
      </c>
      <c r="AC63">
        <v>1.71</v>
      </c>
      <c r="AD63">
        <v>1.89</v>
      </c>
      <c r="AE63">
        <v>2</v>
      </c>
      <c r="AF63">
        <v>2.14</v>
      </c>
      <c r="AG63">
        <v>2.3199999999999998</v>
      </c>
      <c r="AH63">
        <v>2.4300000000000002</v>
      </c>
      <c r="AI63">
        <v>2.56</v>
      </c>
      <c r="AJ63">
        <v>2.61</v>
      </c>
      <c r="AK63">
        <v>2.64</v>
      </c>
      <c r="AL63">
        <v>2.75</v>
      </c>
      <c r="AM63">
        <v>2.87</v>
      </c>
      <c r="AN63">
        <v>3.03</v>
      </c>
      <c r="AO63">
        <v>3.13</v>
      </c>
      <c r="AP63">
        <v>3.26</v>
      </c>
      <c r="AQ63">
        <v>3.36</v>
      </c>
      <c r="AR63">
        <v>3.59</v>
      </c>
      <c r="AS63">
        <v>3.77</v>
      </c>
      <c r="AT63">
        <v>4.12</v>
      </c>
      <c r="AU63">
        <v>4.37</v>
      </c>
    </row>
    <row r="64" spans="26:47">
      <c r="Z64">
        <v>7.08</v>
      </c>
      <c r="AA64">
        <v>1.4</v>
      </c>
      <c r="AB64">
        <v>1.49</v>
      </c>
      <c r="AC64">
        <v>1.71</v>
      </c>
      <c r="AD64">
        <v>1.89</v>
      </c>
      <c r="AE64">
        <v>2</v>
      </c>
      <c r="AF64">
        <v>2.14</v>
      </c>
      <c r="AG64">
        <v>2.3199999999999998</v>
      </c>
      <c r="AH64">
        <v>2.4300000000000002</v>
      </c>
      <c r="AI64">
        <v>2.5499999999999998</v>
      </c>
      <c r="AJ64">
        <v>2.61</v>
      </c>
      <c r="AK64">
        <v>2.64</v>
      </c>
      <c r="AL64">
        <v>2.75</v>
      </c>
      <c r="AM64">
        <v>2.87</v>
      </c>
      <c r="AN64">
        <v>3.03</v>
      </c>
      <c r="AO64">
        <v>3.13</v>
      </c>
      <c r="AP64">
        <v>3.27</v>
      </c>
      <c r="AQ64">
        <v>3.36</v>
      </c>
      <c r="AR64">
        <v>3.59</v>
      </c>
      <c r="AS64">
        <v>3.77</v>
      </c>
      <c r="AT64">
        <v>4.13</v>
      </c>
      <c r="AU64">
        <v>4.37</v>
      </c>
    </row>
    <row r="65" spans="26:47">
      <c r="Z65">
        <v>7.17</v>
      </c>
      <c r="AA65">
        <v>1.41</v>
      </c>
      <c r="AB65">
        <v>1.49</v>
      </c>
      <c r="AC65">
        <v>1.71</v>
      </c>
      <c r="AD65">
        <v>1.88</v>
      </c>
      <c r="AE65">
        <v>2</v>
      </c>
      <c r="AF65">
        <v>2.14</v>
      </c>
      <c r="AG65">
        <v>2.3199999999999998</v>
      </c>
      <c r="AH65">
        <v>2.42</v>
      </c>
      <c r="AI65">
        <v>2.5499999999999998</v>
      </c>
      <c r="AJ65">
        <v>2.61</v>
      </c>
      <c r="AK65">
        <v>2.64</v>
      </c>
      <c r="AL65">
        <v>2.75</v>
      </c>
      <c r="AM65">
        <v>2.87</v>
      </c>
      <c r="AN65">
        <v>3.03</v>
      </c>
      <c r="AO65">
        <v>3.13</v>
      </c>
      <c r="AP65">
        <v>3.27</v>
      </c>
      <c r="AQ65">
        <v>3.36</v>
      </c>
      <c r="AR65">
        <v>3.59</v>
      </c>
      <c r="AS65">
        <v>3.77</v>
      </c>
      <c r="AT65">
        <v>4.13</v>
      </c>
      <c r="AU65">
        <v>4.37</v>
      </c>
    </row>
    <row r="66" spans="26:47">
      <c r="Z66">
        <v>7.25</v>
      </c>
      <c r="AA66">
        <v>1.41</v>
      </c>
      <c r="AB66">
        <v>1.49</v>
      </c>
      <c r="AC66">
        <v>1.71</v>
      </c>
      <c r="AD66">
        <v>1.88</v>
      </c>
      <c r="AE66">
        <v>2</v>
      </c>
      <c r="AF66">
        <v>2.13</v>
      </c>
      <c r="AG66">
        <v>2.3199999999999998</v>
      </c>
      <c r="AH66">
        <v>2.42</v>
      </c>
      <c r="AI66">
        <v>2.5499999999999998</v>
      </c>
      <c r="AJ66">
        <v>2.61</v>
      </c>
      <c r="AK66">
        <v>2.64</v>
      </c>
      <c r="AL66">
        <v>2.75</v>
      </c>
      <c r="AM66">
        <v>2.87</v>
      </c>
      <c r="AN66">
        <v>3.03</v>
      </c>
      <c r="AO66">
        <v>3.13</v>
      </c>
      <c r="AP66">
        <v>3.27</v>
      </c>
      <c r="AQ66">
        <v>3.36</v>
      </c>
      <c r="AR66">
        <v>3.6</v>
      </c>
      <c r="AS66">
        <v>3.77</v>
      </c>
      <c r="AT66">
        <v>4.13</v>
      </c>
      <c r="AU66">
        <v>4.37</v>
      </c>
    </row>
    <row r="67" spans="26:47">
      <c r="Z67">
        <v>7.33</v>
      </c>
      <c r="AA67">
        <v>1.42</v>
      </c>
      <c r="AB67">
        <v>1.49</v>
      </c>
      <c r="AC67">
        <v>1.71</v>
      </c>
      <c r="AD67">
        <v>1.88</v>
      </c>
      <c r="AE67">
        <v>2</v>
      </c>
      <c r="AF67">
        <v>2.13</v>
      </c>
      <c r="AG67">
        <v>2.31</v>
      </c>
      <c r="AH67">
        <v>2.42</v>
      </c>
      <c r="AI67">
        <v>2.5499999999999998</v>
      </c>
      <c r="AJ67">
        <v>2.6</v>
      </c>
      <c r="AK67">
        <v>2.64</v>
      </c>
      <c r="AL67">
        <v>2.75</v>
      </c>
      <c r="AM67">
        <v>2.87</v>
      </c>
      <c r="AN67">
        <v>3.03</v>
      </c>
      <c r="AO67">
        <v>3.13</v>
      </c>
      <c r="AP67">
        <v>3.27</v>
      </c>
      <c r="AQ67">
        <v>3.36</v>
      </c>
      <c r="AR67">
        <v>3.6</v>
      </c>
      <c r="AS67">
        <v>3.77</v>
      </c>
      <c r="AT67">
        <v>4.13</v>
      </c>
      <c r="AU67">
        <v>4.37</v>
      </c>
    </row>
    <row r="68" spans="26:47">
      <c r="Z68">
        <v>7.42</v>
      </c>
      <c r="AA68">
        <v>1.42</v>
      </c>
      <c r="AB68">
        <v>1.49</v>
      </c>
      <c r="AC68">
        <v>1.71</v>
      </c>
      <c r="AD68">
        <v>1.88</v>
      </c>
      <c r="AE68">
        <v>2</v>
      </c>
      <c r="AF68">
        <v>2.13</v>
      </c>
      <c r="AG68">
        <v>2.31</v>
      </c>
      <c r="AH68">
        <v>2.42</v>
      </c>
      <c r="AI68">
        <v>2.54</v>
      </c>
      <c r="AJ68">
        <v>2.6</v>
      </c>
      <c r="AK68">
        <v>2.64</v>
      </c>
      <c r="AL68">
        <v>2.75</v>
      </c>
      <c r="AM68">
        <v>2.87</v>
      </c>
      <c r="AN68">
        <v>3.04</v>
      </c>
      <c r="AO68">
        <v>3.13</v>
      </c>
      <c r="AP68">
        <v>3.27</v>
      </c>
      <c r="AQ68">
        <v>3.36</v>
      </c>
      <c r="AR68">
        <v>3.6</v>
      </c>
      <c r="AS68">
        <v>3.77</v>
      </c>
      <c r="AT68">
        <v>4.1399999999999997</v>
      </c>
      <c r="AU68">
        <v>4.37</v>
      </c>
    </row>
    <row r="69" spans="26:47">
      <c r="Z69">
        <v>7.5</v>
      </c>
      <c r="AA69">
        <v>1.43</v>
      </c>
      <c r="AB69">
        <v>1.49</v>
      </c>
      <c r="AC69">
        <v>1.71</v>
      </c>
      <c r="AD69">
        <v>1.88</v>
      </c>
      <c r="AE69">
        <v>2</v>
      </c>
      <c r="AF69">
        <v>2.13</v>
      </c>
      <c r="AG69">
        <v>2.31</v>
      </c>
      <c r="AH69">
        <v>2.41</v>
      </c>
      <c r="AI69">
        <v>2.54</v>
      </c>
      <c r="AJ69">
        <v>2.6</v>
      </c>
      <c r="AK69">
        <v>2.64</v>
      </c>
      <c r="AL69">
        <v>2.75</v>
      </c>
      <c r="AM69">
        <v>2.87</v>
      </c>
      <c r="AN69">
        <v>3.04</v>
      </c>
      <c r="AO69">
        <v>3.13</v>
      </c>
      <c r="AP69">
        <v>3.27</v>
      </c>
      <c r="AQ69">
        <v>3.36</v>
      </c>
      <c r="AR69">
        <v>3.6</v>
      </c>
      <c r="AS69">
        <v>3.77</v>
      </c>
      <c r="AT69">
        <v>4.1399999999999997</v>
      </c>
      <c r="AU69">
        <v>4.37</v>
      </c>
    </row>
    <row r="70" spans="26:47">
      <c r="Z70">
        <v>7.58</v>
      </c>
      <c r="AA70">
        <v>1.43</v>
      </c>
      <c r="AB70">
        <v>1.49</v>
      </c>
      <c r="AC70">
        <v>1.72</v>
      </c>
      <c r="AD70">
        <v>1.88</v>
      </c>
      <c r="AE70">
        <v>2</v>
      </c>
      <c r="AF70">
        <v>2.13</v>
      </c>
      <c r="AG70">
        <v>2.31</v>
      </c>
      <c r="AH70">
        <v>2.41</v>
      </c>
      <c r="AI70">
        <v>2.54</v>
      </c>
      <c r="AJ70">
        <v>2.6</v>
      </c>
      <c r="AK70">
        <v>2.64</v>
      </c>
      <c r="AL70">
        <v>2.75</v>
      </c>
      <c r="AM70">
        <v>2.87</v>
      </c>
      <c r="AN70">
        <v>3.04</v>
      </c>
      <c r="AO70">
        <v>3.13</v>
      </c>
      <c r="AP70">
        <v>3.27</v>
      </c>
      <c r="AQ70">
        <v>3.37</v>
      </c>
      <c r="AR70">
        <v>3.6</v>
      </c>
      <c r="AS70">
        <v>3.77</v>
      </c>
      <c r="AT70">
        <v>4.1399999999999997</v>
      </c>
      <c r="AU70">
        <v>4.38</v>
      </c>
    </row>
    <row r="71" spans="26:47">
      <c r="Z71">
        <v>7.67</v>
      </c>
      <c r="AA71">
        <v>1.44</v>
      </c>
      <c r="AB71">
        <v>1.49</v>
      </c>
      <c r="AC71">
        <v>1.72</v>
      </c>
      <c r="AD71">
        <v>1.88</v>
      </c>
      <c r="AE71">
        <v>1.99</v>
      </c>
      <c r="AF71">
        <v>2.13</v>
      </c>
      <c r="AG71">
        <v>2.2999999999999998</v>
      </c>
      <c r="AH71">
        <v>2.41</v>
      </c>
      <c r="AI71">
        <v>2.54</v>
      </c>
      <c r="AJ71">
        <v>2.6</v>
      </c>
      <c r="AK71">
        <v>2.64</v>
      </c>
      <c r="AL71">
        <v>2.75</v>
      </c>
      <c r="AM71">
        <v>2.87</v>
      </c>
      <c r="AN71">
        <v>3.04</v>
      </c>
      <c r="AO71">
        <v>3.13</v>
      </c>
      <c r="AP71">
        <v>3.28</v>
      </c>
      <c r="AQ71">
        <v>3.37</v>
      </c>
      <c r="AR71">
        <v>3.61</v>
      </c>
      <c r="AS71">
        <v>3.77</v>
      </c>
      <c r="AT71">
        <v>4.1399999999999997</v>
      </c>
      <c r="AU71">
        <v>4.38</v>
      </c>
    </row>
    <row r="72" spans="26:47">
      <c r="Z72">
        <v>7.75</v>
      </c>
      <c r="AA72">
        <v>1.44</v>
      </c>
      <c r="AB72">
        <v>1.49</v>
      </c>
      <c r="AC72">
        <v>1.72</v>
      </c>
      <c r="AD72">
        <v>1.87</v>
      </c>
      <c r="AE72">
        <v>1.99</v>
      </c>
      <c r="AF72">
        <v>2.13</v>
      </c>
      <c r="AG72">
        <v>2.2999999999999998</v>
      </c>
      <c r="AH72">
        <v>2.41</v>
      </c>
      <c r="AI72">
        <v>2.5299999999999998</v>
      </c>
      <c r="AJ72">
        <v>2.6</v>
      </c>
      <c r="AK72">
        <v>2.64</v>
      </c>
      <c r="AL72">
        <v>2.75</v>
      </c>
      <c r="AM72">
        <v>2.87</v>
      </c>
      <c r="AN72">
        <v>3.04</v>
      </c>
      <c r="AO72">
        <v>3.13</v>
      </c>
      <c r="AP72">
        <v>3.28</v>
      </c>
      <c r="AQ72">
        <v>3.37</v>
      </c>
      <c r="AR72">
        <v>3.61</v>
      </c>
      <c r="AS72">
        <v>3.77</v>
      </c>
      <c r="AT72">
        <v>4.1500000000000004</v>
      </c>
      <c r="AU72">
        <v>4.38</v>
      </c>
    </row>
    <row r="73" spans="26:47">
      <c r="Z73">
        <v>7.83</v>
      </c>
      <c r="AA73">
        <v>1.45</v>
      </c>
      <c r="AB73">
        <v>1.49</v>
      </c>
      <c r="AC73">
        <v>1.72</v>
      </c>
      <c r="AD73">
        <v>1.87</v>
      </c>
      <c r="AE73">
        <v>1.99</v>
      </c>
      <c r="AF73">
        <v>2.13</v>
      </c>
      <c r="AG73">
        <v>2.2999999999999998</v>
      </c>
      <c r="AH73">
        <v>2.41</v>
      </c>
      <c r="AI73">
        <v>2.5299999999999998</v>
      </c>
      <c r="AJ73">
        <v>2.6</v>
      </c>
      <c r="AK73">
        <v>2.64</v>
      </c>
      <c r="AL73">
        <v>2.75</v>
      </c>
      <c r="AM73">
        <v>2.87</v>
      </c>
      <c r="AN73">
        <v>3.04</v>
      </c>
      <c r="AO73">
        <v>3.13</v>
      </c>
      <c r="AP73">
        <v>3.28</v>
      </c>
      <c r="AQ73">
        <v>3.37</v>
      </c>
      <c r="AR73">
        <v>3.61</v>
      </c>
      <c r="AS73">
        <v>3.77</v>
      </c>
      <c r="AT73">
        <v>4.1500000000000004</v>
      </c>
      <c r="AU73">
        <v>4.38</v>
      </c>
    </row>
    <row r="74" spans="26:47">
      <c r="Z74">
        <v>7.92</v>
      </c>
      <c r="AA74">
        <v>1.46</v>
      </c>
      <c r="AB74">
        <v>1.5</v>
      </c>
      <c r="AC74">
        <v>1.72</v>
      </c>
      <c r="AD74">
        <v>1.87</v>
      </c>
      <c r="AE74">
        <v>1.99</v>
      </c>
      <c r="AF74">
        <v>2.12</v>
      </c>
      <c r="AG74">
        <v>2.2999999999999998</v>
      </c>
      <c r="AH74">
        <v>2.4</v>
      </c>
      <c r="AI74">
        <v>2.5299999999999998</v>
      </c>
      <c r="AJ74">
        <v>2.6</v>
      </c>
      <c r="AK74">
        <v>2.64</v>
      </c>
      <c r="AL74">
        <v>2.75</v>
      </c>
      <c r="AM74">
        <v>2.87</v>
      </c>
      <c r="AN74">
        <v>3.04</v>
      </c>
      <c r="AO74">
        <v>3.13</v>
      </c>
      <c r="AP74">
        <v>3.28</v>
      </c>
      <c r="AQ74">
        <v>3.37</v>
      </c>
      <c r="AR74">
        <v>3.61</v>
      </c>
      <c r="AS74">
        <v>3.77</v>
      </c>
      <c r="AT74">
        <v>4.1500000000000004</v>
      </c>
      <c r="AU74">
        <v>4.38</v>
      </c>
    </row>
    <row r="75" spans="26:47">
      <c r="Z75">
        <v>8</v>
      </c>
      <c r="AA75">
        <v>1.46</v>
      </c>
      <c r="AB75">
        <v>1.5</v>
      </c>
      <c r="AC75">
        <v>1.72</v>
      </c>
      <c r="AD75">
        <v>1.87</v>
      </c>
      <c r="AE75">
        <v>1.99</v>
      </c>
      <c r="AF75">
        <v>2.12</v>
      </c>
      <c r="AG75">
        <v>2.2999999999999998</v>
      </c>
      <c r="AH75">
        <v>2.4</v>
      </c>
      <c r="AI75">
        <v>2.5299999999999998</v>
      </c>
      <c r="AJ75">
        <v>2.6</v>
      </c>
      <c r="AK75">
        <v>2.63</v>
      </c>
      <c r="AL75">
        <v>2.75</v>
      </c>
      <c r="AM75">
        <v>2.87</v>
      </c>
      <c r="AN75">
        <v>3.04</v>
      </c>
      <c r="AO75">
        <v>3.13</v>
      </c>
      <c r="AP75">
        <v>3.28</v>
      </c>
      <c r="AQ75">
        <v>3.37</v>
      </c>
      <c r="AR75">
        <v>3.61</v>
      </c>
      <c r="AS75">
        <v>3.77</v>
      </c>
      <c r="AT75">
        <v>4.1500000000000004</v>
      </c>
      <c r="AU75">
        <v>4.38</v>
      </c>
    </row>
    <row r="76" spans="26:47">
      <c r="Z76">
        <v>8.08</v>
      </c>
      <c r="AA76">
        <v>1.47</v>
      </c>
      <c r="AB76">
        <v>1.5</v>
      </c>
      <c r="AC76">
        <v>1.72</v>
      </c>
      <c r="AD76">
        <v>1.87</v>
      </c>
      <c r="AE76">
        <v>1.99</v>
      </c>
      <c r="AF76">
        <v>2.12</v>
      </c>
      <c r="AG76">
        <v>2.29</v>
      </c>
      <c r="AH76">
        <v>2.4</v>
      </c>
      <c r="AI76">
        <v>2.52</v>
      </c>
      <c r="AJ76">
        <v>2.6</v>
      </c>
      <c r="AK76">
        <v>2.63</v>
      </c>
      <c r="AL76">
        <v>2.75</v>
      </c>
      <c r="AM76">
        <v>2.87</v>
      </c>
      <c r="AN76">
        <v>3.05</v>
      </c>
      <c r="AO76">
        <v>3.13</v>
      </c>
      <c r="AP76">
        <v>3.28</v>
      </c>
      <c r="AQ76">
        <v>3.37</v>
      </c>
      <c r="AR76">
        <v>3.61</v>
      </c>
      <c r="AS76">
        <v>3.77</v>
      </c>
      <c r="AT76">
        <v>4.1500000000000004</v>
      </c>
      <c r="AU76">
        <v>4.38</v>
      </c>
    </row>
    <row r="77" spans="26:47">
      <c r="Z77">
        <v>8.17</v>
      </c>
      <c r="AA77">
        <v>1.47</v>
      </c>
      <c r="AB77">
        <v>1.5</v>
      </c>
      <c r="AC77">
        <v>1.72</v>
      </c>
      <c r="AD77">
        <v>1.87</v>
      </c>
      <c r="AE77">
        <v>1.99</v>
      </c>
      <c r="AF77">
        <v>2.12</v>
      </c>
      <c r="AG77">
        <v>2.29</v>
      </c>
      <c r="AH77">
        <v>2.4</v>
      </c>
      <c r="AI77">
        <v>2.52</v>
      </c>
      <c r="AJ77">
        <v>2.6</v>
      </c>
      <c r="AK77">
        <v>2.63</v>
      </c>
      <c r="AL77">
        <v>2.75</v>
      </c>
      <c r="AM77">
        <v>2.87</v>
      </c>
      <c r="AN77">
        <v>3.05</v>
      </c>
      <c r="AO77">
        <v>3.13</v>
      </c>
      <c r="AP77">
        <v>3.29</v>
      </c>
      <c r="AQ77">
        <v>3.37</v>
      </c>
      <c r="AR77">
        <v>3.61</v>
      </c>
      <c r="AS77">
        <v>3.77</v>
      </c>
      <c r="AT77">
        <v>4.16</v>
      </c>
      <c r="AU77">
        <v>4.38</v>
      </c>
    </row>
    <row r="78" spans="26:47">
      <c r="Z78">
        <v>8.25</v>
      </c>
      <c r="AA78">
        <v>1.48</v>
      </c>
      <c r="AB78">
        <v>1.5</v>
      </c>
      <c r="AC78">
        <v>1.72</v>
      </c>
      <c r="AD78">
        <v>1.87</v>
      </c>
      <c r="AE78">
        <v>1.99</v>
      </c>
      <c r="AF78">
        <v>2.12</v>
      </c>
      <c r="AG78">
        <v>2.29</v>
      </c>
      <c r="AH78">
        <v>2.4</v>
      </c>
      <c r="AI78">
        <v>2.52</v>
      </c>
      <c r="AJ78">
        <v>2.6</v>
      </c>
      <c r="AK78">
        <v>2.63</v>
      </c>
      <c r="AL78">
        <v>2.75</v>
      </c>
      <c r="AM78">
        <v>2.87</v>
      </c>
      <c r="AN78">
        <v>3.05</v>
      </c>
      <c r="AO78">
        <v>3.13</v>
      </c>
      <c r="AP78">
        <v>3.29</v>
      </c>
      <c r="AQ78">
        <v>3.38</v>
      </c>
      <c r="AR78">
        <v>3.62</v>
      </c>
      <c r="AS78">
        <v>3.77</v>
      </c>
      <c r="AT78">
        <v>4.16</v>
      </c>
      <c r="AU78">
        <v>4.38</v>
      </c>
    </row>
    <row r="79" spans="26:47">
      <c r="Z79">
        <v>8.33</v>
      </c>
      <c r="AA79">
        <v>1.48</v>
      </c>
      <c r="AB79">
        <v>1.51</v>
      </c>
      <c r="AC79">
        <v>1.72</v>
      </c>
      <c r="AD79">
        <v>1.87</v>
      </c>
      <c r="AE79">
        <v>1.99</v>
      </c>
      <c r="AF79">
        <v>2.12</v>
      </c>
      <c r="AG79">
        <v>2.29</v>
      </c>
      <c r="AH79">
        <v>2.39</v>
      </c>
      <c r="AI79">
        <v>2.52</v>
      </c>
      <c r="AJ79">
        <v>2.59</v>
      </c>
      <c r="AK79">
        <v>2.63</v>
      </c>
      <c r="AL79">
        <v>2.75</v>
      </c>
      <c r="AM79">
        <v>2.87</v>
      </c>
      <c r="AN79">
        <v>3.05</v>
      </c>
      <c r="AO79">
        <v>3.13</v>
      </c>
      <c r="AP79">
        <v>3.29</v>
      </c>
      <c r="AQ79">
        <v>3.38</v>
      </c>
      <c r="AR79">
        <v>3.62</v>
      </c>
      <c r="AS79">
        <v>3.77</v>
      </c>
      <c r="AT79">
        <v>4.16</v>
      </c>
      <c r="AU79">
        <v>4.38</v>
      </c>
    </row>
    <row r="80" spans="26:47">
      <c r="Z80">
        <v>8.42</v>
      </c>
      <c r="AA80">
        <v>1.49</v>
      </c>
      <c r="AB80">
        <v>1.51</v>
      </c>
      <c r="AC80">
        <v>1.73</v>
      </c>
      <c r="AD80">
        <v>1.87</v>
      </c>
      <c r="AE80">
        <v>1.99</v>
      </c>
      <c r="AF80">
        <v>2.12</v>
      </c>
      <c r="AG80">
        <v>2.2799999999999998</v>
      </c>
      <c r="AH80">
        <v>2.39</v>
      </c>
      <c r="AI80">
        <v>2.5099999999999998</v>
      </c>
      <c r="AJ80">
        <v>2.59</v>
      </c>
      <c r="AK80">
        <v>2.63</v>
      </c>
      <c r="AL80">
        <v>2.75</v>
      </c>
      <c r="AM80">
        <v>2.87</v>
      </c>
      <c r="AN80">
        <v>3.05</v>
      </c>
      <c r="AO80">
        <v>3.13</v>
      </c>
      <c r="AP80">
        <v>3.29</v>
      </c>
      <c r="AQ80">
        <v>3.38</v>
      </c>
      <c r="AR80">
        <v>3.62</v>
      </c>
      <c r="AS80">
        <v>3.77</v>
      </c>
      <c r="AT80">
        <v>4.16</v>
      </c>
      <c r="AU80">
        <v>4.38</v>
      </c>
    </row>
    <row r="81" spans="26:47">
      <c r="Z81">
        <v>8.5</v>
      </c>
      <c r="AA81">
        <v>1.49</v>
      </c>
      <c r="AB81">
        <v>1.51</v>
      </c>
      <c r="AC81">
        <v>1.73</v>
      </c>
      <c r="AD81">
        <v>1.87</v>
      </c>
      <c r="AE81">
        <v>1.99</v>
      </c>
      <c r="AF81">
        <v>2.12</v>
      </c>
      <c r="AG81">
        <v>2.2799999999999998</v>
      </c>
      <c r="AH81">
        <v>2.39</v>
      </c>
      <c r="AI81">
        <v>2.5099999999999998</v>
      </c>
      <c r="AJ81">
        <v>2.59</v>
      </c>
      <c r="AK81">
        <v>2.63</v>
      </c>
      <c r="AL81">
        <v>2.75</v>
      </c>
      <c r="AM81">
        <v>2.87</v>
      </c>
      <c r="AN81">
        <v>3.05</v>
      </c>
      <c r="AO81">
        <v>3.13</v>
      </c>
      <c r="AP81">
        <v>3.29</v>
      </c>
      <c r="AQ81">
        <v>3.38</v>
      </c>
      <c r="AR81">
        <v>3.62</v>
      </c>
      <c r="AS81">
        <v>3.76</v>
      </c>
      <c r="AT81">
        <v>4.16</v>
      </c>
      <c r="AU81">
        <v>4.38</v>
      </c>
    </row>
    <row r="82" spans="26:47">
      <c r="Z82">
        <v>8.58</v>
      </c>
      <c r="AA82">
        <v>1.5</v>
      </c>
      <c r="AB82">
        <v>1.51</v>
      </c>
      <c r="AC82">
        <v>1.73</v>
      </c>
      <c r="AD82">
        <v>1.87</v>
      </c>
      <c r="AE82">
        <v>1.99</v>
      </c>
      <c r="AF82">
        <v>2.12</v>
      </c>
      <c r="AG82">
        <v>2.2799999999999998</v>
      </c>
      <c r="AH82">
        <v>2.39</v>
      </c>
      <c r="AI82">
        <v>2.5099999999999998</v>
      </c>
      <c r="AJ82">
        <v>2.59</v>
      </c>
      <c r="AK82">
        <v>2.63</v>
      </c>
      <c r="AL82">
        <v>2.75</v>
      </c>
      <c r="AM82">
        <v>2.87</v>
      </c>
      <c r="AN82">
        <v>3.05</v>
      </c>
      <c r="AO82">
        <v>3.13</v>
      </c>
      <c r="AP82">
        <v>3.29</v>
      </c>
      <c r="AQ82">
        <v>3.38</v>
      </c>
      <c r="AR82">
        <v>3.62</v>
      </c>
      <c r="AS82">
        <v>3.76</v>
      </c>
      <c r="AT82">
        <v>4.16</v>
      </c>
      <c r="AU82">
        <v>4.38</v>
      </c>
    </row>
    <row r="83" spans="26:47">
      <c r="Z83">
        <v>8.67</v>
      </c>
      <c r="AA83">
        <v>1.5</v>
      </c>
      <c r="AB83">
        <v>1.52</v>
      </c>
      <c r="AC83">
        <v>1.73</v>
      </c>
      <c r="AD83">
        <v>1.87</v>
      </c>
      <c r="AE83">
        <v>1.99</v>
      </c>
      <c r="AF83">
        <v>2.12</v>
      </c>
      <c r="AG83">
        <v>2.2799999999999998</v>
      </c>
      <c r="AH83">
        <v>2.38</v>
      </c>
      <c r="AI83">
        <v>2.5</v>
      </c>
      <c r="AJ83">
        <v>2.59</v>
      </c>
      <c r="AK83">
        <v>2.63</v>
      </c>
      <c r="AL83">
        <v>2.75</v>
      </c>
      <c r="AM83">
        <v>2.87</v>
      </c>
      <c r="AN83">
        <v>3.06</v>
      </c>
      <c r="AO83">
        <v>3.13</v>
      </c>
      <c r="AP83">
        <v>3.3</v>
      </c>
      <c r="AQ83">
        <v>3.38</v>
      </c>
      <c r="AR83">
        <v>3.62</v>
      </c>
      <c r="AS83">
        <v>3.76</v>
      </c>
      <c r="AT83">
        <v>4.16</v>
      </c>
      <c r="AU83">
        <v>4.38</v>
      </c>
    </row>
    <row r="84" spans="26:47">
      <c r="Z84">
        <v>8.75</v>
      </c>
      <c r="AA84">
        <v>1.51</v>
      </c>
      <c r="AB84">
        <v>1.52</v>
      </c>
      <c r="AC84">
        <v>1.73</v>
      </c>
      <c r="AD84">
        <v>1.87</v>
      </c>
      <c r="AE84">
        <v>1.99</v>
      </c>
      <c r="AF84">
        <v>2.12</v>
      </c>
      <c r="AG84">
        <v>2.27</v>
      </c>
      <c r="AH84">
        <v>2.38</v>
      </c>
      <c r="AI84">
        <v>2.5</v>
      </c>
      <c r="AJ84">
        <v>2.59</v>
      </c>
      <c r="AK84">
        <v>2.63</v>
      </c>
      <c r="AL84">
        <v>2.75</v>
      </c>
      <c r="AM84">
        <v>2.87</v>
      </c>
      <c r="AN84">
        <v>3.06</v>
      </c>
      <c r="AO84">
        <v>3.13</v>
      </c>
      <c r="AP84">
        <v>3.3</v>
      </c>
      <c r="AQ84">
        <v>3.38</v>
      </c>
      <c r="AR84">
        <v>3.62</v>
      </c>
      <c r="AS84">
        <v>3.76</v>
      </c>
      <c r="AT84">
        <v>4.17</v>
      </c>
      <c r="AU84">
        <v>4.37</v>
      </c>
    </row>
    <row r="85" spans="26:47">
      <c r="Z85">
        <v>8.83</v>
      </c>
      <c r="AA85">
        <v>1.51</v>
      </c>
      <c r="AB85">
        <v>1.52</v>
      </c>
      <c r="AC85">
        <v>1.73</v>
      </c>
      <c r="AD85">
        <v>1.86</v>
      </c>
      <c r="AE85">
        <v>1.99</v>
      </c>
      <c r="AF85">
        <v>2.11</v>
      </c>
      <c r="AG85">
        <v>2.27</v>
      </c>
      <c r="AH85">
        <v>2.38</v>
      </c>
      <c r="AI85">
        <v>2.5</v>
      </c>
      <c r="AJ85">
        <v>2.59</v>
      </c>
      <c r="AK85">
        <v>2.63</v>
      </c>
      <c r="AL85">
        <v>2.75</v>
      </c>
      <c r="AM85">
        <v>2.87</v>
      </c>
      <c r="AN85">
        <v>3.06</v>
      </c>
      <c r="AO85">
        <v>3.13</v>
      </c>
      <c r="AP85">
        <v>3.3</v>
      </c>
      <c r="AQ85">
        <v>3.38</v>
      </c>
      <c r="AR85">
        <v>3.62</v>
      </c>
      <c r="AS85">
        <v>3.76</v>
      </c>
      <c r="AT85">
        <v>4.17</v>
      </c>
      <c r="AU85">
        <v>4.37</v>
      </c>
    </row>
    <row r="86" spans="26:47">
      <c r="Z86">
        <v>8.92</v>
      </c>
      <c r="AA86">
        <v>1.52</v>
      </c>
      <c r="AB86">
        <v>1.52</v>
      </c>
      <c r="AC86">
        <v>1.74</v>
      </c>
      <c r="AD86">
        <v>1.86</v>
      </c>
      <c r="AE86">
        <v>1.99</v>
      </c>
      <c r="AF86">
        <v>2.11</v>
      </c>
      <c r="AG86">
        <v>2.27</v>
      </c>
      <c r="AH86">
        <v>2.38</v>
      </c>
      <c r="AI86">
        <v>2.5</v>
      </c>
      <c r="AJ86">
        <v>2.59</v>
      </c>
      <c r="AK86">
        <v>2.63</v>
      </c>
      <c r="AL86">
        <v>2.75</v>
      </c>
      <c r="AM86">
        <v>2.87</v>
      </c>
      <c r="AN86">
        <v>3.06</v>
      </c>
      <c r="AO86">
        <v>3.13</v>
      </c>
      <c r="AP86">
        <v>3.3</v>
      </c>
      <c r="AQ86">
        <v>3.38</v>
      </c>
      <c r="AR86">
        <v>3.63</v>
      </c>
      <c r="AS86">
        <v>3.76</v>
      </c>
      <c r="AT86">
        <v>4.17</v>
      </c>
      <c r="AU86">
        <v>4.37</v>
      </c>
    </row>
    <row r="87" spans="26:47">
      <c r="Z87">
        <v>9</v>
      </c>
      <c r="AA87">
        <v>1.52</v>
      </c>
      <c r="AB87">
        <v>1.53</v>
      </c>
      <c r="AC87">
        <v>1.74</v>
      </c>
      <c r="AD87">
        <v>1.86</v>
      </c>
      <c r="AE87">
        <v>1.99</v>
      </c>
      <c r="AF87">
        <v>2.11</v>
      </c>
      <c r="AG87">
        <v>2.27</v>
      </c>
      <c r="AH87">
        <v>2.38</v>
      </c>
      <c r="AI87">
        <v>2.4900000000000002</v>
      </c>
      <c r="AJ87">
        <v>2.59</v>
      </c>
      <c r="AK87">
        <v>2.63</v>
      </c>
      <c r="AL87">
        <v>2.75</v>
      </c>
      <c r="AM87">
        <v>2.87</v>
      </c>
      <c r="AN87">
        <v>3.06</v>
      </c>
      <c r="AO87">
        <v>3.13</v>
      </c>
      <c r="AP87">
        <v>3.3</v>
      </c>
      <c r="AQ87">
        <v>3.38</v>
      </c>
      <c r="AR87">
        <v>3.63</v>
      </c>
      <c r="AS87">
        <v>3.76</v>
      </c>
      <c r="AT87">
        <v>4.17</v>
      </c>
      <c r="AU87">
        <v>4.37</v>
      </c>
    </row>
    <row r="88" spans="26:47">
      <c r="Z88">
        <v>9.08</v>
      </c>
      <c r="AA88">
        <v>1.52</v>
      </c>
      <c r="AB88">
        <v>1.53</v>
      </c>
      <c r="AC88">
        <v>1.74</v>
      </c>
      <c r="AD88">
        <v>1.86</v>
      </c>
      <c r="AE88">
        <v>1.99</v>
      </c>
      <c r="AF88">
        <v>2.11</v>
      </c>
      <c r="AG88">
        <v>2.2599999999999998</v>
      </c>
      <c r="AH88">
        <v>2.37</v>
      </c>
      <c r="AI88">
        <v>2.4900000000000002</v>
      </c>
      <c r="AJ88">
        <v>2.59</v>
      </c>
      <c r="AK88">
        <v>2.63</v>
      </c>
      <c r="AL88">
        <v>2.75</v>
      </c>
      <c r="AM88">
        <v>2.87</v>
      </c>
      <c r="AN88">
        <v>3.06</v>
      </c>
      <c r="AO88">
        <v>3.13</v>
      </c>
      <c r="AP88">
        <v>3.31</v>
      </c>
      <c r="AQ88">
        <v>3.38</v>
      </c>
      <c r="AR88">
        <v>3.63</v>
      </c>
      <c r="AS88">
        <v>3.76</v>
      </c>
      <c r="AT88">
        <v>4.17</v>
      </c>
      <c r="AU88">
        <v>4.37</v>
      </c>
    </row>
    <row r="89" spans="26:47">
      <c r="Z89">
        <v>9.17</v>
      </c>
      <c r="AA89">
        <v>1.53</v>
      </c>
      <c r="AB89">
        <v>1.54</v>
      </c>
      <c r="AC89">
        <v>1.74</v>
      </c>
      <c r="AD89">
        <v>1.86</v>
      </c>
      <c r="AE89">
        <v>1.99</v>
      </c>
      <c r="AF89">
        <v>2.11</v>
      </c>
      <c r="AG89">
        <v>2.2599999999999998</v>
      </c>
      <c r="AH89">
        <v>2.37</v>
      </c>
      <c r="AI89">
        <v>2.4900000000000002</v>
      </c>
      <c r="AJ89">
        <v>2.58</v>
      </c>
      <c r="AK89">
        <v>2.63</v>
      </c>
      <c r="AL89">
        <v>2.75</v>
      </c>
      <c r="AM89">
        <v>2.87</v>
      </c>
      <c r="AN89">
        <v>3.06</v>
      </c>
      <c r="AO89">
        <v>3.13</v>
      </c>
      <c r="AP89">
        <v>3.31</v>
      </c>
      <c r="AQ89">
        <v>3.39</v>
      </c>
      <c r="AR89">
        <v>3.63</v>
      </c>
      <c r="AS89">
        <v>3.76</v>
      </c>
      <c r="AT89">
        <v>4.17</v>
      </c>
      <c r="AU89">
        <v>4.37</v>
      </c>
    </row>
    <row r="90" spans="26:47">
      <c r="Z90">
        <v>9.25</v>
      </c>
      <c r="AA90">
        <v>1.53</v>
      </c>
      <c r="AB90">
        <v>1.54</v>
      </c>
      <c r="AC90">
        <v>1.74</v>
      </c>
      <c r="AD90">
        <v>1.86</v>
      </c>
      <c r="AE90">
        <v>1.99</v>
      </c>
      <c r="AF90">
        <v>2.11</v>
      </c>
      <c r="AG90">
        <v>2.2599999999999998</v>
      </c>
      <c r="AH90">
        <v>2.37</v>
      </c>
      <c r="AI90">
        <v>2.48</v>
      </c>
      <c r="AJ90">
        <v>2.58</v>
      </c>
      <c r="AK90">
        <v>2.63</v>
      </c>
      <c r="AL90">
        <v>2.75</v>
      </c>
      <c r="AM90">
        <v>2.87</v>
      </c>
      <c r="AN90">
        <v>3.07</v>
      </c>
      <c r="AO90">
        <v>3.13</v>
      </c>
      <c r="AP90">
        <v>3.31</v>
      </c>
      <c r="AQ90">
        <v>3.39</v>
      </c>
      <c r="AR90">
        <v>3.63</v>
      </c>
      <c r="AS90">
        <v>3.76</v>
      </c>
      <c r="AT90">
        <v>4.17</v>
      </c>
      <c r="AU90">
        <v>4.3600000000000003</v>
      </c>
    </row>
    <row r="91" spans="26:47">
      <c r="Z91">
        <v>9.33</v>
      </c>
      <c r="AA91">
        <v>1.54</v>
      </c>
      <c r="AB91">
        <v>1.54</v>
      </c>
      <c r="AC91">
        <v>1.75</v>
      </c>
      <c r="AD91">
        <v>1.86</v>
      </c>
      <c r="AE91">
        <v>1.99</v>
      </c>
      <c r="AF91">
        <v>2.11</v>
      </c>
      <c r="AG91">
        <v>2.2599999999999998</v>
      </c>
      <c r="AH91">
        <v>2.37</v>
      </c>
      <c r="AI91">
        <v>2.48</v>
      </c>
      <c r="AJ91">
        <v>2.58</v>
      </c>
      <c r="AK91">
        <v>2.63</v>
      </c>
      <c r="AL91">
        <v>2.75</v>
      </c>
      <c r="AM91">
        <v>2.87</v>
      </c>
      <c r="AN91">
        <v>3.07</v>
      </c>
      <c r="AO91">
        <v>3.13</v>
      </c>
      <c r="AP91">
        <v>3.31</v>
      </c>
      <c r="AQ91">
        <v>3.39</v>
      </c>
      <c r="AR91">
        <v>3.63</v>
      </c>
      <c r="AS91">
        <v>3.76</v>
      </c>
      <c r="AT91">
        <v>4.17</v>
      </c>
      <c r="AU91">
        <v>4.3600000000000003</v>
      </c>
    </row>
    <row r="92" spans="26:47">
      <c r="Z92">
        <v>9.42</v>
      </c>
      <c r="AA92">
        <v>1.54</v>
      </c>
      <c r="AB92">
        <v>1.55</v>
      </c>
      <c r="AC92">
        <v>1.75</v>
      </c>
      <c r="AD92">
        <v>1.86</v>
      </c>
      <c r="AE92">
        <v>1.99</v>
      </c>
      <c r="AF92">
        <v>2.11</v>
      </c>
      <c r="AG92">
        <v>2.25</v>
      </c>
      <c r="AH92">
        <v>2.37</v>
      </c>
      <c r="AI92">
        <v>2.48</v>
      </c>
      <c r="AJ92">
        <v>2.58</v>
      </c>
      <c r="AK92">
        <v>2.63</v>
      </c>
      <c r="AL92">
        <v>2.75</v>
      </c>
      <c r="AM92">
        <v>2.87</v>
      </c>
      <c r="AN92">
        <v>3.07</v>
      </c>
      <c r="AO92">
        <v>3.13</v>
      </c>
      <c r="AP92">
        <v>3.31</v>
      </c>
      <c r="AQ92">
        <v>3.39</v>
      </c>
      <c r="AR92">
        <v>3.63</v>
      </c>
      <c r="AS92">
        <v>3.76</v>
      </c>
      <c r="AT92">
        <v>4.17</v>
      </c>
      <c r="AU92">
        <v>4.3600000000000003</v>
      </c>
    </row>
    <row r="93" spans="26:47">
      <c r="Z93">
        <v>9.5</v>
      </c>
      <c r="AA93">
        <v>1.55</v>
      </c>
      <c r="AB93">
        <v>1.55</v>
      </c>
      <c r="AC93">
        <v>1.75</v>
      </c>
      <c r="AD93">
        <v>1.86</v>
      </c>
      <c r="AE93">
        <v>1.99</v>
      </c>
      <c r="AF93">
        <v>2.11</v>
      </c>
      <c r="AG93">
        <v>2.25</v>
      </c>
      <c r="AH93">
        <v>2.36</v>
      </c>
      <c r="AI93">
        <v>2.4700000000000002</v>
      </c>
      <c r="AJ93">
        <v>2.58</v>
      </c>
      <c r="AK93">
        <v>2.63</v>
      </c>
      <c r="AL93">
        <v>2.75</v>
      </c>
      <c r="AM93">
        <v>2.87</v>
      </c>
      <c r="AN93">
        <v>3.07</v>
      </c>
      <c r="AO93">
        <v>3.13</v>
      </c>
      <c r="AP93">
        <v>3.31</v>
      </c>
      <c r="AQ93">
        <v>3.39</v>
      </c>
      <c r="AR93">
        <v>3.63</v>
      </c>
      <c r="AS93">
        <v>3.76</v>
      </c>
      <c r="AT93">
        <v>4.17</v>
      </c>
      <c r="AU93">
        <v>4.3600000000000003</v>
      </c>
    </row>
    <row r="94" spans="26:47">
      <c r="Z94">
        <v>9.58</v>
      </c>
      <c r="AA94">
        <v>1.55</v>
      </c>
      <c r="AB94">
        <v>1.56</v>
      </c>
      <c r="AC94">
        <v>1.75</v>
      </c>
      <c r="AD94">
        <v>1.86</v>
      </c>
      <c r="AE94">
        <v>1.99</v>
      </c>
      <c r="AF94">
        <v>2.11</v>
      </c>
      <c r="AG94">
        <v>2.25</v>
      </c>
      <c r="AH94">
        <v>2.36</v>
      </c>
      <c r="AI94">
        <v>2.4700000000000002</v>
      </c>
      <c r="AJ94">
        <v>2.58</v>
      </c>
      <c r="AK94">
        <v>2.63</v>
      </c>
      <c r="AL94">
        <v>2.75</v>
      </c>
      <c r="AM94">
        <v>2.87</v>
      </c>
      <c r="AN94">
        <v>3.07</v>
      </c>
      <c r="AO94">
        <v>3.13</v>
      </c>
      <c r="AP94">
        <v>3.32</v>
      </c>
      <c r="AQ94">
        <v>3.39</v>
      </c>
      <c r="AR94">
        <v>3.63</v>
      </c>
      <c r="AS94">
        <v>3.76</v>
      </c>
      <c r="AT94">
        <v>4.17</v>
      </c>
      <c r="AU94">
        <v>4.3499999999999996</v>
      </c>
    </row>
    <row r="95" spans="26:47">
      <c r="Z95">
        <v>9.67</v>
      </c>
      <c r="AA95">
        <v>1.55</v>
      </c>
      <c r="AB95">
        <v>1.56</v>
      </c>
      <c r="AC95">
        <v>1.75</v>
      </c>
      <c r="AD95">
        <v>1.86</v>
      </c>
      <c r="AE95">
        <v>1.99</v>
      </c>
      <c r="AF95">
        <v>2.11</v>
      </c>
      <c r="AG95">
        <v>2.25</v>
      </c>
      <c r="AH95">
        <v>2.36</v>
      </c>
      <c r="AI95">
        <v>2.4700000000000002</v>
      </c>
      <c r="AJ95">
        <v>2.58</v>
      </c>
      <c r="AK95">
        <v>2.63</v>
      </c>
      <c r="AL95">
        <v>2.75</v>
      </c>
      <c r="AM95">
        <v>2.88</v>
      </c>
      <c r="AN95">
        <v>3.07</v>
      </c>
      <c r="AO95">
        <v>3.14</v>
      </c>
      <c r="AP95">
        <v>3.32</v>
      </c>
      <c r="AQ95">
        <v>3.39</v>
      </c>
      <c r="AR95">
        <v>3.63</v>
      </c>
      <c r="AS95">
        <v>3.75</v>
      </c>
      <c r="AT95">
        <v>4.17</v>
      </c>
      <c r="AU95">
        <v>4.3499999999999996</v>
      </c>
    </row>
    <row r="96" spans="26:47">
      <c r="Z96">
        <v>9.75</v>
      </c>
      <c r="AA96">
        <v>1.56</v>
      </c>
      <c r="AB96">
        <v>1.56</v>
      </c>
      <c r="AC96">
        <v>1.76</v>
      </c>
      <c r="AD96">
        <v>1.86</v>
      </c>
      <c r="AE96">
        <v>1.99</v>
      </c>
      <c r="AF96">
        <v>2.11</v>
      </c>
      <c r="AG96">
        <v>2.2400000000000002</v>
      </c>
      <c r="AH96">
        <v>2.36</v>
      </c>
      <c r="AI96">
        <v>2.46</v>
      </c>
      <c r="AJ96">
        <v>2.58</v>
      </c>
      <c r="AK96">
        <v>2.63</v>
      </c>
      <c r="AL96">
        <v>2.75</v>
      </c>
      <c r="AM96">
        <v>2.88</v>
      </c>
      <c r="AN96">
        <v>3.08</v>
      </c>
      <c r="AO96">
        <v>3.14</v>
      </c>
      <c r="AP96">
        <v>3.32</v>
      </c>
      <c r="AQ96">
        <v>3.39</v>
      </c>
      <c r="AR96">
        <v>3.63</v>
      </c>
      <c r="AS96">
        <v>3.75</v>
      </c>
      <c r="AT96">
        <v>4.17</v>
      </c>
      <c r="AU96">
        <v>4.3499999999999996</v>
      </c>
    </row>
    <row r="97" spans="26:47">
      <c r="Z97">
        <v>9.83</v>
      </c>
      <c r="AA97">
        <v>1.56</v>
      </c>
      <c r="AB97">
        <v>1.57</v>
      </c>
      <c r="AC97">
        <v>1.76</v>
      </c>
      <c r="AD97">
        <v>1.86</v>
      </c>
      <c r="AE97">
        <v>1.99</v>
      </c>
      <c r="AF97">
        <v>2.11</v>
      </c>
      <c r="AG97">
        <v>2.2400000000000002</v>
      </c>
      <c r="AH97">
        <v>2.36</v>
      </c>
      <c r="AI97">
        <v>2.46</v>
      </c>
      <c r="AJ97">
        <v>2.58</v>
      </c>
      <c r="AK97">
        <v>2.63</v>
      </c>
      <c r="AL97">
        <v>2.75</v>
      </c>
      <c r="AM97">
        <v>2.88</v>
      </c>
      <c r="AN97">
        <v>3.08</v>
      </c>
      <c r="AO97">
        <v>3.14</v>
      </c>
      <c r="AP97">
        <v>3.32</v>
      </c>
      <c r="AQ97">
        <v>3.39</v>
      </c>
      <c r="AR97">
        <v>3.63</v>
      </c>
      <c r="AS97">
        <v>3.75</v>
      </c>
      <c r="AT97">
        <v>4.17</v>
      </c>
      <c r="AU97">
        <v>4.3499999999999996</v>
      </c>
    </row>
    <row r="98" spans="26:47">
      <c r="Z98">
        <v>9.92</v>
      </c>
      <c r="AA98">
        <v>1.57</v>
      </c>
      <c r="AB98">
        <v>1.57</v>
      </c>
      <c r="AC98">
        <v>1.76</v>
      </c>
      <c r="AD98">
        <v>1.86</v>
      </c>
      <c r="AE98">
        <v>1.99</v>
      </c>
      <c r="AF98">
        <v>2.11</v>
      </c>
      <c r="AG98">
        <v>2.2400000000000002</v>
      </c>
      <c r="AH98">
        <v>2.35</v>
      </c>
      <c r="AI98">
        <v>2.46</v>
      </c>
      <c r="AJ98">
        <v>2.57</v>
      </c>
      <c r="AK98">
        <v>2.63</v>
      </c>
      <c r="AL98">
        <v>2.76</v>
      </c>
      <c r="AM98">
        <v>2.88</v>
      </c>
      <c r="AN98">
        <v>3.08</v>
      </c>
      <c r="AO98">
        <v>3.14</v>
      </c>
      <c r="AP98">
        <v>3.32</v>
      </c>
      <c r="AQ98">
        <v>3.39</v>
      </c>
      <c r="AR98">
        <v>3.63</v>
      </c>
      <c r="AS98">
        <v>3.75</v>
      </c>
      <c r="AT98">
        <v>4.17</v>
      </c>
      <c r="AU98">
        <v>4.34</v>
      </c>
    </row>
    <row r="99" spans="26:47">
      <c r="Z99">
        <v>10</v>
      </c>
      <c r="AA99">
        <v>1.57</v>
      </c>
      <c r="AB99">
        <v>1.58</v>
      </c>
      <c r="AC99">
        <v>1.76</v>
      </c>
      <c r="AD99">
        <v>1.86</v>
      </c>
      <c r="AE99">
        <v>1.99</v>
      </c>
      <c r="AF99">
        <v>2.11</v>
      </c>
      <c r="AG99">
        <v>2.2400000000000002</v>
      </c>
      <c r="AH99">
        <v>2.35</v>
      </c>
      <c r="AI99">
        <v>2.4500000000000002</v>
      </c>
      <c r="AJ99">
        <v>2.57</v>
      </c>
      <c r="AK99">
        <v>2.63</v>
      </c>
      <c r="AL99">
        <v>2.76</v>
      </c>
      <c r="AM99">
        <v>2.88</v>
      </c>
      <c r="AN99">
        <v>3.08</v>
      </c>
      <c r="AO99">
        <v>3.14</v>
      </c>
      <c r="AP99">
        <v>3.32</v>
      </c>
      <c r="AQ99">
        <v>3.39</v>
      </c>
      <c r="AR99">
        <v>3.63</v>
      </c>
      <c r="AS99">
        <v>3.75</v>
      </c>
      <c r="AT99">
        <v>4.17</v>
      </c>
      <c r="AU99">
        <v>4.34</v>
      </c>
    </row>
    <row r="100" spans="26:47">
      <c r="Z100">
        <v>10.08</v>
      </c>
      <c r="AA100">
        <v>1.57</v>
      </c>
      <c r="AB100">
        <v>1.58</v>
      </c>
      <c r="AC100">
        <v>1.77</v>
      </c>
      <c r="AD100">
        <v>1.86</v>
      </c>
      <c r="AE100">
        <v>1.99</v>
      </c>
      <c r="AF100">
        <v>2.11</v>
      </c>
      <c r="AG100">
        <v>2.23</v>
      </c>
      <c r="AH100">
        <v>2.35</v>
      </c>
      <c r="AI100">
        <v>2.4500000000000002</v>
      </c>
      <c r="AJ100">
        <v>2.57</v>
      </c>
      <c r="AK100">
        <v>2.63</v>
      </c>
      <c r="AL100">
        <v>2.76</v>
      </c>
      <c r="AM100">
        <v>2.88</v>
      </c>
      <c r="AN100">
        <v>3.08</v>
      </c>
      <c r="AO100">
        <v>3.14</v>
      </c>
      <c r="AP100">
        <v>3.33</v>
      </c>
      <c r="AQ100">
        <v>3.39</v>
      </c>
      <c r="AR100">
        <v>3.63</v>
      </c>
      <c r="AS100">
        <v>3.75</v>
      </c>
      <c r="AT100">
        <v>4.17</v>
      </c>
      <c r="AU100">
        <v>4.34</v>
      </c>
    </row>
    <row r="101" spans="26:47">
      <c r="Z101">
        <v>10.17</v>
      </c>
      <c r="AA101">
        <v>1.58</v>
      </c>
      <c r="AB101">
        <v>1.59</v>
      </c>
      <c r="AC101">
        <v>1.77</v>
      </c>
      <c r="AD101">
        <v>1.86</v>
      </c>
      <c r="AE101">
        <v>2</v>
      </c>
      <c r="AF101">
        <v>2.11</v>
      </c>
      <c r="AG101">
        <v>2.23</v>
      </c>
      <c r="AH101">
        <v>2.35</v>
      </c>
      <c r="AI101">
        <v>2.4500000000000002</v>
      </c>
      <c r="AJ101">
        <v>2.57</v>
      </c>
      <c r="AK101">
        <v>2.63</v>
      </c>
      <c r="AL101">
        <v>2.76</v>
      </c>
      <c r="AM101">
        <v>2.88</v>
      </c>
      <c r="AN101">
        <v>3.08</v>
      </c>
      <c r="AO101">
        <v>3.14</v>
      </c>
      <c r="AP101">
        <v>3.33</v>
      </c>
      <c r="AQ101">
        <v>3.39</v>
      </c>
      <c r="AR101">
        <v>3.63</v>
      </c>
      <c r="AS101">
        <v>3.75</v>
      </c>
      <c r="AT101">
        <v>4.17</v>
      </c>
      <c r="AU101">
        <v>4.33</v>
      </c>
    </row>
    <row r="102" spans="26:47">
      <c r="Z102">
        <v>10.25</v>
      </c>
      <c r="AA102">
        <v>1.58</v>
      </c>
      <c r="AB102">
        <v>1.6</v>
      </c>
      <c r="AC102">
        <v>1.77</v>
      </c>
      <c r="AD102">
        <v>1.87</v>
      </c>
      <c r="AE102">
        <v>2</v>
      </c>
      <c r="AF102">
        <v>2.11</v>
      </c>
      <c r="AG102">
        <v>2.23</v>
      </c>
      <c r="AH102">
        <v>2.35</v>
      </c>
      <c r="AI102">
        <v>2.44</v>
      </c>
      <c r="AJ102">
        <v>2.57</v>
      </c>
      <c r="AK102">
        <v>2.63</v>
      </c>
      <c r="AL102">
        <v>2.76</v>
      </c>
      <c r="AM102">
        <v>2.88</v>
      </c>
      <c r="AN102">
        <v>3.09</v>
      </c>
      <c r="AO102">
        <v>3.14</v>
      </c>
      <c r="AP102">
        <v>3.33</v>
      </c>
      <c r="AQ102">
        <v>3.39</v>
      </c>
      <c r="AR102">
        <v>3.63</v>
      </c>
      <c r="AS102">
        <v>3.75</v>
      </c>
      <c r="AT102">
        <v>4.17</v>
      </c>
      <c r="AU102">
        <v>4.33</v>
      </c>
    </row>
    <row r="103" spans="26:47">
      <c r="Z103">
        <v>10.33</v>
      </c>
      <c r="AA103">
        <v>1.59</v>
      </c>
      <c r="AB103">
        <v>1.6</v>
      </c>
      <c r="AC103">
        <v>1.77</v>
      </c>
      <c r="AD103">
        <v>1.87</v>
      </c>
      <c r="AE103">
        <v>2</v>
      </c>
      <c r="AF103">
        <v>2.11</v>
      </c>
      <c r="AG103">
        <v>2.23</v>
      </c>
      <c r="AH103">
        <v>2.34</v>
      </c>
      <c r="AI103">
        <v>2.44</v>
      </c>
      <c r="AJ103">
        <v>2.57</v>
      </c>
      <c r="AK103">
        <v>2.62</v>
      </c>
      <c r="AL103">
        <v>2.76</v>
      </c>
      <c r="AM103">
        <v>2.88</v>
      </c>
      <c r="AN103">
        <v>3.09</v>
      </c>
      <c r="AO103">
        <v>3.14</v>
      </c>
      <c r="AP103">
        <v>3.33</v>
      </c>
      <c r="AQ103">
        <v>3.39</v>
      </c>
      <c r="AR103">
        <v>3.63</v>
      </c>
      <c r="AS103">
        <v>3.75</v>
      </c>
      <c r="AT103">
        <v>4.17</v>
      </c>
      <c r="AU103">
        <v>4.33</v>
      </c>
    </row>
    <row r="104" spans="26:47">
      <c r="Z104">
        <v>10.42</v>
      </c>
      <c r="AA104">
        <v>1.59</v>
      </c>
      <c r="AB104">
        <v>1.61</v>
      </c>
      <c r="AC104">
        <v>1.78</v>
      </c>
      <c r="AD104">
        <v>1.87</v>
      </c>
      <c r="AE104">
        <v>2</v>
      </c>
      <c r="AF104">
        <v>2.11</v>
      </c>
      <c r="AG104">
        <v>2.2200000000000002</v>
      </c>
      <c r="AH104">
        <v>2.34</v>
      </c>
      <c r="AI104">
        <v>2.4300000000000002</v>
      </c>
      <c r="AJ104">
        <v>2.57</v>
      </c>
      <c r="AK104">
        <v>2.62</v>
      </c>
      <c r="AL104">
        <v>2.76</v>
      </c>
      <c r="AM104">
        <v>2.88</v>
      </c>
      <c r="AN104">
        <v>3.09</v>
      </c>
      <c r="AO104">
        <v>3.15</v>
      </c>
      <c r="AP104">
        <v>3.33</v>
      </c>
      <c r="AQ104">
        <v>3.39</v>
      </c>
      <c r="AR104">
        <v>3.63</v>
      </c>
      <c r="AS104">
        <v>3.75</v>
      </c>
      <c r="AT104">
        <v>4.17</v>
      </c>
      <c r="AU104">
        <v>4.33</v>
      </c>
    </row>
    <row r="105" spans="26:47">
      <c r="Z105">
        <v>10.5</v>
      </c>
      <c r="AA105">
        <v>1.59</v>
      </c>
      <c r="AB105">
        <v>1.61</v>
      </c>
      <c r="AC105">
        <v>1.78</v>
      </c>
      <c r="AD105">
        <v>1.87</v>
      </c>
      <c r="AE105">
        <v>2</v>
      </c>
      <c r="AF105">
        <v>2.11</v>
      </c>
      <c r="AG105">
        <v>2.2200000000000002</v>
      </c>
      <c r="AH105">
        <v>2.34</v>
      </c>
      <c r="AI105">
        <v>2.4300000000000002</v>
      </c>
      <c r="AJ105">
        <v>2.57</v>
      </c>
      <c r="AK105">
        <v>2.62</v>
      </c>
      <c r="AL105">
        <v>2.76</v>
      </c>
      <c r="AM105">
        <v>2.88</v>
      </c>
      <c r="AN105">
        <v>3.09</v>
      </c>
      <c r="AO105">
        <v>3.15</v>
      </c>
      <c r="AP105">
        <v>3.33</v>
      </c>
      <c r="AQ105">
        <v>3.4</v>
      </c>
      <c r="AR105">
        <v>3.63</v>
      </c>
      <c r="AS105">
        <v>3.75</v>
      </c>
      <c r="AT105">
        <v>4.17</v>
      </c>
      <c r="AU105">
        <v>4.32</v>
      </c>
    </row>
    <row r="106" spans="26:47">
      <c r="Z106">
        <v>10.58</v>
      </c>
      <c r="AA106">
        <v>1.6</v>
      </c>
      <c r="AB106">
        <v>1.62</v>
      </c>
      <c r="AC106">
        <v>1.78</v>
      </c>
      <c r="AD106">
        <v>1.87</v>
      </c>
      <c r="AE106">
        <v>2</v>
      </c>
      <c r="AF106">
        <v>2.11</v>
      </c>
      <c r="AG106">
        <v>2.2200000000000002</v>
      </c>
      <c r="AH106">
        <v>2.34</v>
      </c>
      <c r="AI106">
        <v>2.4300000000000002</v>
      </c>
      <c r="AJ106">
        <v>2.56</v>
      </c>
      <c r="AK106">
        <v>2.62</v>
      </c>
      <c r="AL106">
        <v>2.76</v>
      </c>
      <c r="AM106">
        <v>2.88</v>
      </c>
      <c r="AN106">
        <v>3.09</v>
      </c>
      <c r="AO106">
        <v>3.15</v>
      </c>
      <c r="AP106">
        <v>3.34</v>
      </c>
      <c r="AQ106">
        <v>3.4</v>
      </c>
      <c r="AR106">
        <v>3.63</v>
      </c>
      <c r="AS106">
        <v>3.75</v>
      </c>
      <c r="AT106">
        <v>4.17</v>
      </c>
      <c r="AU106">
        <v>4.32</v>
      </c>
    </row>
    <row r="107" spans="26:47">
      <c r="Z107">
        <v>10.67</v>
      </c>
      <c r="AA107">
        <v>1.6</v>
      </c>
      <c r="AB107">
        <v>1.63</v>
      </c>
      <c r="AC107">
        <v>1.79</v>
      </c>
      <c r="AD107">
        <v>1.87</v>
      </c>
      <c r="AE107">
        <v>2</v>
      </c>
      <c r="AF107">
        <v>2.11</v>
      </c>
      <c r="AG107">
        <v>2.2200000000000002</v>
      </c>
      <c r="AH107">
        <v>2.34</v>
      </c>
      <c r="AI107">
        <v>2.42</v>
      </c>
      <c r="AJ107">
        <v>2.56</v>
      </c>
      <c r="AK107">
        <v>2.62</v>
      </c>
      <c r="AL107">
        <v>2.76</v>
      </c>
      <c r="AM107">
        <v>2.89</v>
      </c>
      <c r="AN107">
        <v>3.09</v>
      </c>
      <c r="AO107">
        <v>3.15</v>
      </c>
      <c r="AP107">
        <v>3.34</v>
      </c>
      <c r="AQ107">
        <v>3.4</v>
      </c>
      <c r="AR107">
        <v>3.63</v>
      </c>
      <c r="AS107">
        <v>3.75</v>
      </c>
      <c r="AT107">
        <v>4.17</v>
      </c>
      <c r="AU107">
        <v>4.32</v>
      </c>
    </row>
    <row r="108" spans="26:47">
      <c r="Z108">
        <v>10.75</v>
      </c>
      <c r="AA108">
        <v>1.6</v>
      </c>
      <c r="AB108">
        <v>1.63</v>
      </c>
      <c r="AC108">
        <v>1.79</v>
      </c>
      <c r="AD108">
        <v>1.87</v>
      </c>
      <c r="AE108">
        <v>2</v>
      </c>
      <c r="AF108">
        <v>2.11</v>
      </c>
      <c r="AG108">
        <v>2.21</v>
      </c>
      <c r="AH108">
        <v>2.33</v>
      </c>
      <c r="AI108">
        <v>2.42</v>
      </c>
      <c r="AJ108">
        <v>2.56</v>
      </c>
      <c r="AK108">
        <v>2.62</v>
      </c>
      <c r="AL108">
        <v>2.76</v>
      </c>
      <c r="AM108">
        <v>2.89</v>
      </c>
      <c r="AN108">
        <v>3.1</v>
      </c>
      <c r="AO108">
        <v>3.15</v>
      </c>
      <c r="AP108">
        <v>3.34</v>
      </c>
      <c r="AQ108">
        <v>3.4</v>
      </c>
      <c r="AR108">
        <v>3.63</v>
      </c>
      <c r="AS108">
        <v>3.75</v>
      </c>
      <c r="AT108">
        <v>4.17</v>
      </c>
      <c r="AU108">
        <v>4.3099999999999996</v>
      </c>
    </row>
    <row r="109" spans="26:47">
      <c r="Z109">
        <v>10.83</v>
      </c>
      <c r="AA109">
        <v>1.61</v>
      </c>
      <c r="AB109">
        <v>1.64</v>
      </c>
      <c r="AC109">
        <v>1.79</v>
      </c>
      <c r="AD109">
        <v>1.87</v>
      </c>
      <c r="AE109">
        <v>2</v>
      </c>
      <c r="AF109">
        <v>2.11</v>
      </c>
      <c r="AG109">
        <v>2.21</v>
      </c>
      <c r="AH109">
        <v>2.33</v>
      </c>
      <c r="AI109">
        <v>2.41</v>
      </c>
      <c r="AJ109">
        <v>2.56</v>
      </c>
      <c r="AK109">
        <v>2.62</v>
      </c>
      <c r="AL109">
        <v>2.76</v>
      </c>
      <c r="AM109">
        <v>2.89</v>
      </c>
      <c r="AN109">
        <v>3.1</v>
      </c>
      <c r="AO109">
        <v>3.15</v>
      </c>
      <c r="AP109">
        <v>3.34</v>
      </c>
      <c r="AQ109">
        <v>3.4</v>
      </c>
      <c r="AR109">
        <v>3.63</v>
      </c>
      <c r="AS109">
        <v>3.75</v>
      </c>
      <c r="AT109">
        <v>4.17</v>
      </c>
      <c r="AU109">
        <v>4.3099999999999996</v>
      </c>
    </row>
    <row r="110" spans="26:47">
      <c r="Z110">
        <v>10.92</v>
      </c>
      <c r="AA110">
        <v>1.61</v>
      </c>
      <c r="AB110">
        <v>1.64</v>
      </c>
      <c r="AC110">
        <v>1.79</v>
      </c>
      <c r="AD110">
        <v>1.87</v>
      </c>
      <c r="AE110">
        <v>2</v>
      </c>
      <c r="AF110">
        <v>2.11</v>
      </c>
      <c r="AG110">
        <v>2.21</v>
      </c>
      <c r="AH110">
        <v>2.33</v>
      </c>
      <c r="AI110">
        <v>2.41</v>
      </c>
      <c r="AJ110">
        <v>2.56</v>
      </c>
      <c r="AK110">
        <v>2.62</v>
      </c>
      <c r="AL110">
        <v>2.76</v>
      </c>
      <c r="AM110">
        <v>2.89</v>
      </c>
      <c r="AN110">
        <v>3.1</v>
      </c>
      <c r="AO110">
        <v>3.16</v>
      </c>
      <c r="AP110">
        <v>3.34</v>
      </c>
      <c r="AQ110">
        <v>3.4</v>
      </c>
      <c r="AR110">
        <v>3.63</v>
      </c>
      <c r="AS110">
        <v>3.75</v>
      </c>
      <c r="AT110">
        <v>4.17</v>
      </c>
      <c r="AU110">
        <v>4.3099999999999996</v>
      </c>
    </row>
    <row r="111" spans="26:47">
      <c r="Z111">
        <v>11</v>
      </c>
      <c r="AA111">
        <v>1.61</v>
      </c>
      <c r="AB111">
        <v>1.65</v>
      </c>
      <c r="AC111">
        <v>1.8</v>
      </c>
      <c r="AD111">
        <v>1.87</v>
      </c>
      <c r="AE111">
        <v>2.0099999999999998</v>
      </c>
      <c r="AF111">
        <v>2.11</v>
      </c>
      <c r="AG111">
        <v>2.21</v>
      </c>
      <c r="AH111">
        <v>2.33</v>
      </c>
      <c r="AI111">
        <v>2.41</v>
      </c>
      <c r="AJ111">
        <v>2.56</v>
      </c>
      <c r="AK111">
        <v>2.62</v>
      </c>
      <c r="AL111">
        <v>2.76</v>
      </c>
      <c r="AM111">
        <v>2.89</v>
      </c>
      <c r="AN111">
        <v>3.1</v>
      </c>
      <c r="AO111">
        <v>3.16</v>
      </c>
      <c r="AP111">
        <v>3.34</v>
      </c>
      <c r="AQ111">
        <v>3.4</v>
      </c>
      <c r="AR111">
        <v>3.63</v>
      </c>
      <c r="AS111">
        <v>3.75</v>
      </c>
      <c r="AT111">
        <v>4.17</v>
      </c>
      <c r="AU111">
        <v>4.3099999999999996</v>
      </c>
    </row>
    <row r="112" spans="26:47">
      <c r="Z112">
        <v>11.08</v>
      </c>
      <c r="AA112">
        <v>1.62</v>
      </c>
      <c r="AB112">
        <v>1.66</v>
      </c>
      <c r="AC112">
        <v>1.8</v>
      </c>
      <c r="AD112">
        <v>1.87</v>
      </c>
      <c r="AE112">
        <v>2.0099999999999998</v>
      </c>
      <c r="AF112">
        <v>2.11</v>
      </c>
      <c r="AG112">
        <v>2.2000000000000002</v>
      </c>
      <c r="AH112">
        <v>2.33</v>
      </c>
      <c r="AI112">
        <v>2.4</v>
      </c>
      <c r="AJ112">
        <v>2.56</v>
      </c>
      <c r="AK112">
        <v>2.62</v>
      </c>
      <c r="AL112">
        <v>2.76</v>
      </c>
      <c r="AM112">
        <v>2.89</v>
      </c>
      <c r="AN112">
        <v>3.1</v>
      </c>
      <c r="AO112">
        <v>3.16</v>
      </c>
      <c r="AP112">
        <v>3.35</v>
      </c>
      <c r="AQ112">
        <v>3.4</v>
      </c>
      <c r="AR112">
        <v>3.63</v>
      </c>
      <c r="AS112">
        <v>3.75</v>
      </c>
      <c r="AT112">
        <v>4.17</v>
      </c>
      <c r="AU112">
        <v>4.3099999999999996</v>
      </c>
    </row>
    <row r="113" spans="26:47">
      <c r="Z113">
        <v>11.17</v>
      </c>
      <c r="AA113">
        <v>1.62</v>
      </c>
      <c r="AB113">
        <v>1.67</v>
      </c>
      <c r="AC113">
        <v>1.8</v>
      </c>
      <c r="AD113">
        <v>1.87</v>
      </c>
      <c r="AE113">
        <v>2.0099999999999998</v>
      </c>
      <c r="AF113">
        <v>2.11</v>
      </c>
      <c r="AG113">
        <v>2.2000000000000002</v>
      </c>
      <c r="AH113">
        <v>2.33</v>
      </c>
      <c r="AI113">
        <v>2.4</v>
      </c>
      <c r="AJ113">
        <v>2.5499999999999998</v>
      </c>
      <c r="AK113">
        <v>2.62</v>
      </c>
      <c r="AL113">
        <v>2.76</v>
      </c>
      <c r="AM113">
        <v>2.89</v>
      </c>
      <c r="AN113">
        <v>3.11</v>
      </c>
      <c r="AO113">
        <v>3.16</v>
      </c>
      <c r="AP113">
        <v>3.35</v>
      </c>
      <c r="AQ113">
        <v>3.4</v>
      </c>
      <c r="AR113">
        <v>3.63</v>
      </c>
      <c r="AS113">
        <v>3.75</v>
      </c>
      <c r="AT113">
        <v>4.17</v>
      </c>
      <c r="AU113">
        <v>4.3</v>
      </c>
    </row>
    <row r="114" spans="26:47">
      <c r="Z114">
        <v>11.25</v>
      </c>
      <c r="AA114">
        <v>1.62</v>
      </c>
      <c r="AB114">
        <v>1.67</v>
      </c>
      <c r="AC114">
        <v>1.81</v>
      </c>
      <c r="AD114">
        <v>1.87</v>
      </c>
      <c r="AE114">
        <v>2.0099999999999998</v>
      </c>
      <c r="AF114">
        <v>2.11</v>
      </c>
      <c r="AG114">
        <v>2.2000000000000002</v>
      </c>
      <c r="AH114">
        <v>2.3199999999999998</v>
      </c>
      <c r="AI114">
        <v>2.39</v>
      </c>
      <c r="AJ114">
        <v>2.5499999999999998</v>
      </c>
      <c r="AK114">
        <v>2.62</v>
      </c>
      <c r="AL114">
        <v>2.76</v>
      </c>
      <c r="AM114">
        <v>2.89</v>
      </c>
      <c r="AN114">
        <v>3.11</v>
      </c>
      <c r="AO114">
        <v>3.16</v>
      </c>
      <c r="AP114">
        <v>3.35</v>
      </c>
      <c r="AQ114">
        <v>3.4</v>
      </c>
      <c r="AR114">
        <v>3.62</v>
      </c>
      <c r="AS114">
        <v>3.75</v>
      </c>
      <c r="AT114">
        <v>4.16</v>
      </c>
      <c r="AU114">
        <v>4.3</v>
      </c>
    </row>
    <row r="115" spans="26:47">
      <c r="Z115">
        <v>11.33</v>
      </c>
      <c r="AA115">
        <v>1.62</v>
      </c>
      <c r="AB115">
        <v>1.68</v>
      </c>
      <c r="AC115">
        <v>1.81</v>
      </c>
      <c r="AD115">
        <v>1.88</v>
      </c>
      <c r="AE115">
        <v>2.0099999999999998</v>
      </c>
      <c r="AF115">
        <v>2.11</v>
      </c>
      <c r="AG115">
        <v>2.2000000000000002</v>
      </c>
      <c r="AH115">
        <v>2.3199999999999998</v>
      </c>
      <c r="AI115">
        <v>2.39</v>
      </c>
      <c r="AJ115">
        <v>2.5499999999999998</v>
      </c>
      <c r="AK115">
        <v>2.62</v>
      </c>
      <c r="AL115">
        <v>2.76</v>
      </c>
      <c r="AM115">
        <v>2.9</v>
      </c>
      <c r="AN115">
        <v>3.11</v>
      </c>
      <c r="AO115">
        <v>3.17</v>
      </c>
      <c r="AP115">
        <v>3.35</v>
      </c>
      <c r="AQ115">
        <v>3.4</v>
      </c>
      <c r="AR115">
        <v>3.62</v>
      </c>
      <c r="AS115">
        <v>3.75</v>
      </c>
      <c r="AT115">
        <v>4.16</v>
      </c>
      <c r="AU115">
        <v>4.3</v>
      </c>
    </row>
    <row r="116" spans="26:47">
      <c r="Z116">
        <v>11.42</v>
      </c>
      <c r="AA116">
        <v>1.63</v>
      </c>
      <c r="AB116">
        <v>1.69</v>
      </c>
      <c r="AC116">
        <v>1.81</v>
      </c>
      <c r="AD116">
        <v>1.88</v>
      </c>
      <c r="AE116">
        <v>2.0099999999999998</v>
      </c>
      <c r="AF116">
        <v>2.11</v>
      </c>
      <c r="AG116">
        <v>2.19</v>
      </c>
      <c r="AH116">
        <v>2.3199999999999998</v>
      </c>
      <c r="AI116">
        <v>2.39</v>
      </c>
      <c r="AJ116">
        <v>2.5499999999999998</v>
      </c>
      <c r="AK116">
        <v>2.62</v>
      </c>
      <c r="AL116">
        <v>2.76</v>
      </c>
      <c r="AM116">
        <v>2.9</v>
      </c>
      <c r="AN116">
        <v>3.11</v>
      </c>
      <c r="AO116">
        <v>3.17</v>
      </c>
      <c r="AP116">
        <v>3.35</v>
      </c>
      <c r="AQ116">
        <v>3.4</v>
      </c>
      <c r="AR116">
        <v>3.62</v>
      </c>
      <c r="AS116">
        <v>3.75</v>
      </c>
      <c r="AT116">
        <v>4.16</v>
      </c>
      <c r="AU116">
        <v>4.3</v>
      </c>
    </row>
    <row r="117" spans="26:47">
      <c r="Z117">
        <v>11.5</v>
      </c>
      <c r="AA117">
        <v>1.63</v>
      </c>
      <c r="AB117">
        <v>1.69</v>
      </c>
      <c r="AC117">
        <v>1.82</v>
      </c>
      <c r="AD117">
        <v>1.88</v>
      </c>
      <c r="AE117">
        <v>2.02</v>
      </c>
      <c r="AF117">
        <v>2.11</v>
      </c>
      <c r="AG117">
        <v>2.19</v>
      </c>
      <c r="AH117">
        <v>2.3199999999999998</v>
      </c>
      <c r="AI117">
        <v>2.38</v>
      </c>
      <c r="AJ117">
        <v>2.5499999999999998</v>
      </c>
      <c r="AK117">
        <v>2.62</v>
      </c>
      <c r="AL117">
        <v>2.76</v>
      </c>
      <c r="AM117">
        <v>2.9</v>
      </c>
      <c r="AN117">
        <v>3.11</v>
      </c>
      <c r="AO117">
        <v>3.17</v>
      </c>
      <c r="AP117">
        <v>3.36</v>
      </c>
      <c r="AQ117">
        <v>3.4</v>
      </c>
      <c r="AR117">
        <v>3.62</v>
      </c>
      <c r="AS117">
        <v>3.75</v>
      </c>
      <c r="AT117">
        <v>4.16</v>
      </c>
      <c r="AU117">
        <v>4.3</v>
      </c>
    </row>
    <row r="118" spans="26:47">
      <c r="Z118">
        <v>11.58</v>
      </c>
      <c r="AA118">
        <v>1.63</v>
      </c>
      <c r="AB118">
        <v>1.7</v>
      </c>
      <c r="AC118">
        <v>1.82</v>
      </c>
      <c r="AD118">
        <v>1.88</v>
      </c>
      <c r="AE118">
        <v>2.02</v>
      </c>
      <c r="AF118">
        <v>2.11</v>
      </c>
      <c r="AG118">
        <v>2.19</v>
      </c>
      <c r="AH118">
        <v>2.3199999999999998</v>
      </c>
      <c r="AI118">
        <v>2.38</v>
      </c>
      <c r="AJ118">
        <v>2.5499999999999998</v>
      </c>
      <c r="AK118">
        <v>2.63</v>
      </c>
      <c r="AL118">
        <v>2.76</v>
      </c>
      <c r="AM118">
        <v>2.9</v>
      </c>
      <c r="AN118">
        <v>3.12</v>
      </c>
      <c r="AO118">
        <v>3.17</v>
      </c>
      <c r="AP118">
        <v>3.36</v>
      </c>
      <c r="AQ118">
        <v>3.4</v>
      </c>
      <c r="AR118">
        <v>3.62</v>
      </c>
      <c r="AS118">
        <v>3.75</v>
      </c>
      <c r="AT118">
        <v>4.16</v>
      </c>
      <c r="AU118">
        <v>4.29</v>
      </c>
    </row>
    <row r="119" spans="26:47">
      <c r="Z119">
        <v>11.67</v>
      </c>
      <c r="AA119">
        <v>1.64</v>
      </c>
      <c r="AB119">
        <v>1.71</v>
      </c>
      <c r="AC119">
        <v>1.82</v>
      </c>
      <c r="AD119">
        <v>1.88</v>
      </c>
      <c r="AE119">
        <v>2.02</v>
      </c>
      <c r="AF119">
        <v>2.11</v>
      </c>
      <c r="AG119">
        <v>2.1800000000000002</v>
      </c>
      <c r="AH119">
        <v>2.31</v>
      </c>
      <c r="AI119">
        <v>2.37</v>
      </c>
      <c r="AJ119">
        <v>2.5499999999999998</v>
      </c>
      <c r="AK119">
        <v>2.63</v>
      </c>
      <c r="AL119">
        <v>2.76</v>
      </c>
      <c r="AM119">
        <v>2.9</v>
      </c>
      <c r="AN119">
        <v>3.12</v>
      </c>
      <c r="AO119">
        <v>3.17</v>
      </c>
      <c r="AP119">
        <v>3.36</v>
      </c>
      <c r="AQ119">
        <v>3.4</v>
      </c>
      <c r="AR119">
        <v>3.62</v>
      </c>
      <c r="AS119">
        <v>3.75</v>
      </c>
      <c r="AT119">
        <v>4.16</v>
      </c>
      <c r="AU119">
        <v>4.29</v>
      </c>
    </row>
    <row r="120" spans="26:47">
      <c r="Z120">
        <v>11.75</v>
      </c>
      <c r="AA120">
        <v>1.64</v>
      </c>
      <c r="AB120">
        <v>1.72</v>
      </c>
      <c r="AC120">
        <v>1.83</v>
      </c>
      <c r="AD120">
        <v>1.88</v>
      </c>
      <c r="AE120">
        <v>2.02</v>
      </c>
      <c r="AF120">
        <v>2.11</v>
      </c>
      <c r="AG120">
        <v>2.1800000000000002</v>
      </c>
      <c r="AH120">
        <v>2.31</v>
      </c>
      <c r="AI120">
        <v>2.37</v>
      </c>
      <c r="AJ120">
        <v>2.54</v>
      </c>
      <c r="AK120">
        <v>2.63</v>
      </c>
      <c r="AL120">
        <v>2.76</v>
      </c>
      <c r="AM120">
        <v>2.9</v>
      </c>
      <c r="AN120">
        <v>3.12</v>
      </c>
      <c r="AO120">
        <v>3.18</v>
      </c>
      <c r="AP120">
        <v>3.36</v>
      </c>
      <c r="AQ120">
        <v>3.4</v>
      </c>
      <c r="AR120">
        <v>3.62</v>
      </c>
      <c r="AS120">
        <v>3.75</v>
      </c>
      <c r="AT120">
        <v>4.1500000000000004</v>
      </c>
      <c r="AU120">
        <v>4.29</v>
      </c>
    </row>
    <row r="121" spans="26:47">
      <c r="Z121">
        <v>11.83</v>
      </c>
      <c r="AA121">
        <v>1.64</v>
      </c>
      <c r="AB121">
        <v>1.73</v>
      </c>
      <c r="AC121">
        <v>1.83</v>
      </c>
      <c r="AD121">
        <v>1.88</v>
      </c>
      <c r="AE121">
        <v>2.02</v>
      </c>
      <c r="AF121">
        <v>2.11</v>
      </c>
      <c r="AG121">
        <v>2.1800000000000002</v>
      </c>
      <c r="AH121">
        <v>2.31</v>
      </c>
      <c r="AI121">
        <v>2.36</v>
      </c>
      <c r="AJ121">
        <v>2.54</v>
      </c>
      <c r="AK121">
        <v>2.63</v>
      </c>
      <c r="AL121">
        <v>2.77</v>
      </c>
      <c r="AM121">
        <v>2.9</v>
      </c>
      <c r="AN121">
        <v>3.12</v>
      </c>
      <c r="AO121">
        <v>3.18</v>
      </c>
      <c r="AP121">
        <v>3.36</v>
      </c>
      <c r="AQ121">
        <v>3.4</v>
      </c>
      <c r="AR121">
        <v>3.62</v>
      </c>
      <c r="AS121">
        <v>3.75</v>
      </c>
      <c r="AT121">
        <v>4.1500000000000004</v>
      </c>
      <c r="AU121">
        <v>4.29</v>
      </c>
    </row>
    <row r="122" spans="26:47">
      <c r="Z122">
        <v>11.92</v>
      </c>
      <c r="AA122">
        <v>1.64</v>
      </c>
      <c r="AB122">
        <v>1.74</v>
      </c>
      <c r="AC122">
        <v>1.84</v>
      </c>
      <c r="AD122">
        <v>1.88</v>
      </c>
      <c r="AE122">
        <v>2.02</v>
      </c>
      <c r="AF122">
        <v>2.11</v>
      </c>
      <c r="AG122">
        <v>2.1800000000000002</v>
      </c>
      <c r="AH122">
        <v>2.31</v>
      </c>
      <c r="AI122">
        <v>2.36</v>
      </c>
      <c r="AJ122">
        <v>2.54</v>
      </c>
      <c r="AK122">
        <v>2.63</v>
      </c>
      <c r="AL122">
        <v>2.77</v>
      </c>
      <c r="AM122">
        <v>2.91</v>
      </c>
      <c r="AN122">
        <v>3.12</v>
      </c>
      <c r="AO122">
        <v>3.18</v>
      </c>
      <c r="AP122">
        <v>3.36</v>
      </c>
      <c r="AQ122">
        <v>3.4</v>
      </c>
      <c r="AR122">
        <v>3.62</v>
      </c>
      <c r="AS122">
        <v>3.76</v>
      </c>
      <c r="AT122">
        <v>4.1500000000000004</v>
      </c>
      <c r="AU122">
        <v>4.29</v>
      </c>
    </row>
    <row r="123" spans="26:47">
      <c r="Z123">
        <v>12</v>
      </c>
      <c r="AA123">
        <v>1.65</v>
      </c>
      <c r="AB123">
        <v>1.74</v>
      </c>
      <c r="AC123">
        <v>1.84</v>
      </c>
      <c r="AD123">
        <v>1.89</v>
      </c>
      <c r="AE123">
        <v>2.0299999999999998</v>
      </c>
      <c r="AF123">
        <v>2.11</v>
      </c>
      <c r="AG123">
        <v>2.17</v>
      </c>
      <c r="AH123">
        <v>2.31</v>
      </c>
      <c r="AI123">
        <v>2.36</v>
      </c>
      <c r="AJ123">
        <v>2.54</v>
      </c>
      <c r="AK123">
        <v>2.63</v>
      </c>
      <c r="AL123">
        <v>2.77</v>
      </c>
      <c r="AM123">
        <v>2.91</v>
      </c>
      <c r="AN123">
        <v>3.13</v>
      </c>
      <c r="AO123">
        <v>3.18</v>
      </c>
      <c r="AP123">
        <v>3.37</v>
      </c>
      <c r="AQ123">
        <v>3.4</v>
      </c>
      <c r="AR123">
        <v>3.61</v>
      </c>
      <c r="AS123">
        <v>3.76</v>
      </c>
      <c r="AT123">
        <v>4.1500000000000004</v>
      </c>
      <c r="AU123">
        <v>4.29</v>
      </c>
    </row>
  </sheetData>
  <mergeCells count="1">
    <mergeCell ref="B1:V1"/>
  </mergeCell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48"/>
  <dimension ref="A1:AQ123"/>
  <sheetViews>
    <sheetView workbookViewId="0">
      <selection activeCell="B3" sqref="B3"/>
    </sheetView>
  </sheetViews>
  <sheetFormatPr baseColWidth="10" defaultColWidth="11" defaultRowHeight="16"/>
  <cols>
    <col min="2" max="22" width="5.1640625" customWidth="1"/>
  </cols>
  <sheetData>
    <row r="1" spans="1:43" ht="17" thickBot="1">
      <c r="A1" s="23" t="s">
        <v>97</v>
      </c>
      <c r="B1" s="330" t="s">
        <v>9</v>
      </c>
      <c r="C1" s="331"/>
      <c r="D1" s="331"/>
      <c r="E1" s="331"/>
      <c r="F1" s="331"/>
      <c r="G1" s="331"/>
      <c r="H1" s="331"/>
      <c r="I1" s="331"/>
      <c r="J1" s="331"/>
      <c r="K1" s="331"/>
      <c r="L1" s="331"/>
      <c r="M1" s="331"/>
      <c r="N1" s="331"/>
      <c r="O1" s="331"/>
      <c r="P1" s="331"/>
      <c r="Q1" s="331"/>
      <c r="R1" s="332"/>
    </row>
    <row r="2" spans="1:43" ht="17" thickBot="1">
      <c r="A2" s="2" t="s">
        <v>5</v>
      </c>
      <c r="B2" s="3">
        <v>21</v>
      </c>
      <c r="C2" s="53">
        <v>25</v>
      </c>
      <c r="D2" s="4">
        <v>30</v>
      </c>
      <c r="E2" s="53">
        <v>35</v>
      </c>
      <c r="F2" s="4">
        <v>40</v>
      </c>
      <c r="G2" s="53">
        <v>45</v>
      </c>
      <c r="H2" s="4">
        <v>50</v>
      </c>
      <c r="I2" s="53">
        <v>55</v>
      </c>
      <c r="J2" s="4">
        <v>60</v>
      </c>
      <c r="K2" s="53">
        <v>65</v>
      </c>
      <c r="L2" s="4">
        <v>70</v>
      </c>
      <c r="M2" s="53">
        <v>75</v>
      </c>
      <c r="N2" s="4">
        <v>80</v>
      </c>
      <c r="O2" s="53">
        <v>85</v>
      </c>
      <c r="P2" s="4">
        <v>90</v>
      </c>
      <c r="Q2" s="53">
        <v>95</v>
      </c>
      <c r="R2" s="5">
        <v>97</v>
      </c>
      <c r="S2" t="s">
        <v>20</v>
      </c>
      <c r="T2" t="s">
        <v>20</v>
      </c>
      <c r="U2" t="s">
        <v>20</v>
      </c>
      <c r="V2" t="s">
        <v>20</v>
      </c>
      <c r="Z2" t="s">
        <v>5</v>
      </c>
      <c r="AA2">
        <v>21</v>
      </c>
      <c r="AB2">
        <v>25</v>
      </c>
      <c r="AC2">
        <v>30</v>
      </c>
      <c r="AD2">
        <v>35</v>
      </c>
      <c r="AE2">
        <v>40</v>
      </c>
      <c r="AF2">
        <v>45</v>
      </c>
      <c r="AG2">
        <v>50</v>
      </c>
      <c r="AH2">
        <v>55</v>
      </c>
      <c r="AI2">
        <v>60</v>
      </c>
      <c r="AJ2">
        <v>65</v>
      </c>
      <c r="AK2">
        <v>70</v>
      </c>
      <c r="AL2">
        <v>75</v>
      </c>
      <c r="AM2">
        <v>80</v>
      </c>
      <c r="AN2">
        <v>85</v>
      </c>
      <c r="AO2">
        <v>90</v>
      </c>
      <c r="AP2">
        <v>95</v>
      </c>
      <c r="AQ2">
        <v>97</v>
      </c>
    </row>
    <row r="3" spans="1:43">
      <c r="A3" s="6" t="s">
        <v>21</v>
      </c>
      <c r="B3" s="7">
        <v>1</v>
      </c>
      <c r="C3" s="8">
        <v>1</v>
      </c>
      <c r="D3" s="7">
        <v>1.1000000000000001</v>
      </c>
      <c r="E3" s="8">
        <v>1.3</v>
      </c>
      <c r="F3" s="7">
        <v>1.5</v>
      </c>
      <c r="G3" s="8">
        <v>1.6</v>
      </c>
      <c r="H3" s="7">
        <v>1.6</v>
      </c>
      <c r="I3" s="8">
        <v>1.6</v>
      </c>
      <c r="J3" s="7">
        <v>1.8</v>
      </c>
      <c r="K3" s="8">
        <v>2</v>
      </c>
      <c r="L3" s="7">
        <v>2.2999999999999998</v>
      </c>
      <c r="M3" s="8">
        <v>2.5</v>
      </c>
      <c r="N3" s="7">
        <v>2.6</v>
      </c>
      <c r="O3" s="8">
        <v>2.7</v>
      </c>
      <c r="P3" s="7">
        <v>3</v>
      </c>
      <c r="Q3" s="8">
        <v>3.5</v>
      </c>
      <c r="R3" s="9">
        <v>3.8</v>
      </c>
      <c r="S3" t="s">
        <v>20</v>
      </c>
      <c r="T3" t="s">
        <v>20</v>
      </c>
      <c r="U3" t="s">
        <v>20</v>
      </c>
      <c r="V3" t="s">
        <v>20</v>
      </c>
      <c r="Z3">
        <v>2</v>
      </c>
      <c r="AA3">
        <v>1.06</v>
      </c>
      <c r="AB3">
        <v>1.0900000000000001</v>
      </c>
      <c r="AC3">
        <v>1.1599999999999999</v>
      </c>
      <c r="AD3">
        <v>1.3</v>
      </c>
      <c r="AE3">
        <v>1.5</v>
      </c>
      <c r="AF3">
        <v>1.58</v>
      </c>
      <c r="AG3">
        <v>1.63</v>
      </c>
      <c r="AH3">
        <v>1.64</v>
      </c>
      <c r="AI3">
        <v>1.77</v>
      </c>
      <c r="AJ3">
        <v>1.96</v>
      </c>
      <c r="AK3">
        <v>2.16</v>
      </c>
      <c r="AL3">
        <v>2.29</v>
      </c>
      <c r="AM3">
        <v>2.44</v>
      </c>
      <c r="AN3">
        <v>2.5299999999999998</v>
      </c>
      <c r="AO3">
        <v>2.68</v>
      </c>
      <c r="AP3">
        <v>3.04</v>
      </c>
      <c r="AQ3">
        <v>3.35</v>
      </c>
    </row>
    <row r="4" spans="1:43">
      <c r="A4" s="6" t="s">
        <v>22</v>
      </c>
      <c r="B4" s="7">
        <v>1</v>
      </c>
      <c r="C4" s="8">
        <v>1</v>
      </c>
      <c r="D4" s="7">
        <v>1.1000000000000001</v>
      </c>
      <c r="E4" s="8">
        <v>1.3</v>
      </c>
      <c r="F4" s="7">
        <v>1.5</v>
      </c>
      <c r="G4" s="8">
        <v>1.6</v>
      </c>
      <c r="H4" s="7">
        <v>1.6</v>
      </c>
      <c r="I4" s="8">
        <v>1.6</v>
      </c>
      <c r="J4" s="7">
        <v>1.8</v>
      </c>
      <c r="K4" s="8">
        <v>2</v>
      </c>
      <c r="L4" s="7">
        <v>2.2999999999999998</v>
      </c>
      <c r="M4" s="8">
        <v>2.4</v>
      </c>
      <c r="N4" s="7">
        <v>2.6</v>
      </c>
      <c r="O4" s="8">
        <v>2.7</v>
      </c>
      <c r="P4" s="7">
        <v>2.9</v>
      </c>
      <c r="Q4" s="8">
        <v>3.4</v>
      </c>
      <c r="R4" s="9">
        <v>3.7</v>
      </c>
      <c r="S4" t="s">
        <v>20</v>
      </c>
      <c r="T4" t="s">
        <v>20</v>
      </c>
      <c r="U4" t="s">
        <v>20</v>
      </c>
      <c r="V4" t="s">
        <v>20</v>
      </c>
      <c r="Z4">
        <v>2.08</v>
      </c>
      <c r="AA4">
        <v>1.06</v>
      </c>
      <c r="AB4">
        <v>1.0900000000000001</v>
      </c>
      <c r="AC4">
        <v>1.17</v>
      </c>
      <c r="AD4">
        <v>1.31</v>
      </c>
      <c r="AE4">
        <v>1.49</v>
      </c>
      <c r="AF4">
        <v>1.57</v>
      </c>
      <c r="AG4">
        <v>1.63</v>
      </c>
      <c r="AH4">
        <v>1.64</v>
      </c>
      <c r="AI4">
        <v>1.77</v>
      </c>
      <c r="AJ4">
        <v>1.96</v>
      </c>
      <c r="AK4">
        <v>2.15</v>
      </c>
      <c r="AL4">
        <v>2.29</v>
      </c>
      <c r="AM4">
        <v>2.4300000000000002</v>
      </c>
      <c r="AN4">
        <v>2.52</v>
      </c>
      <c r="AO4">
        <v>2.67</v>
      </c>
      <c r="AP4">
        <v>3.02</v>
      </c>
      <c r="AQ4">
        <v>3.33</v>
      </c>
    </row>
    <row r="5" spans="1:43">
      <c r="A5" s="6" t="s">
        <v>23</v>
      </c>
      <c r="B5" s="7">
        <v>1</v>
      </c>
      <c r="C5" s="8">
        <v>1.1000000000000001</v>
      </c>
      <c r="D5" s="7">
        <v>1.1000000000000001</v>
      </c>
      <c r="E5" s="8">
        <v>1.3</v>
      </c>
      <c r="F5" s="7">
        <v>1.5</v>
      </c>
      <c r="G5" s="8">
        <v>1.6</v>
      </c>
      <c r="H5" s="7">
        <v>1.6</v>
      </c>
      <c r="I5" s="8">
        <v>1.6</v>
      </c>
      <c r="J5" s="7">
        <v>1.8</v>
      </c>
      <c r="K5" s="8">
        <v>2</v>
      </c>
      <c r="L5" s="7">
        <v>2.2000000000000002</v>
      </c>
      <c r="M5" s="8">
        <v>2.4</v>
      </c>
      <c r="N5" s="7">
        <v>2.6</v>
      </c>
      <c r="O5" s="8">
        <v>2.7</v>
      </c>
      <c r="P5" s="7">
        <v>2.9</v>
      </c>
      <c r="Q5" s="8">
        <v>3.3</v>
      </c>
      <c r="R5" s="9">
        <v>3.6</v>
      </c>
      <c r="S5" t="s">
        <v>20</v>
      </c>
      <c r="T5" t="s">
        <v>20</v>
      </c>
      <c r="U5" t="s">
        <v>20</v>
      </c>
      <c r="V5" t="s">
        <v>20</v>
      </c>
      <c r="Z5">
        <v>2.17</v>
      </c>
      <c r="AA5">
        <v>1.06</v>
      </c>
      <c r="AB5">
        <v>1.0900000000000001</v>
      </c>
      <c r="AC5">
        <v>1.17</v>
      </c>
      <c r="AD5">
        <v>1.31</v>
      </c>
      <c r="AE5">
        <v>1.49</v>
      </c>
      <c r="AF5">
        <v>1.57</v>
      </c>
      <c r="AG5">
        <v>1.63</v>
      </c>
      <c r="AH5">
        <v>1.64</v>
      </c>
      <c r="AI5">
        <v>1.77</v>
      </c>
      <c r="AJ5">
        <v>1.95</v>
      </c>
      <c r="AK5">
        <v>2.14</v>
      </c>
      <c r="AL5">
        <v>2.2799999999999998</v>
      </c>
      <c r="AM5">
        <v>2.42</v>
      </c>
      <c r="AN5">
        <v>2.5099999999999998</v>
      </c>
      <c r="AO5">
        <v>2.65</v>
      </c>
      <c r="AP5">
        <v>3</v>
      </c>
      <c r="AQ5">
        <v>3.31</v>
      </c>
    </row>
    <row r="6" spans="1:43" ht="17" thickBot="1">
      <c r="A6" s="10" t="s">
        <v>24</v>
      </c>
      <c r="B6" s="11">
        <v>1</v>
      </c>
      <c r="C6" s="12">
        <v>1.1000000000000001</v>
      </c>
      <c r="D6" s="11">
        <v>1.1000000000000001</v>
      </c>
      <c r="E6" s="12">
        <v>1.3</v>
      </c>
      <c r="F6" s="11">
        <v>1.5</v>
      </c>
      <c r="G6" s="12">
        <v>1.6</v>
      </c>
      <c r="H6" s="11">
        <v>1.6</v>
      </c>
      <c r="I6" s="12">
        <v>1.6</v>
      </c>
      <c r="J6" s="11">
        <v>1.8</v>
      </c>
      <c r="K6" s="12">
        <v>2</v>
      </c>
      <c r="L6" s="11">
        <v>2.2000000000000002</v>
      </c>
      <c r="M6" s="12">
        <v>2.4</v>
      </c>
      <c r="N6" s="11">
        <v>2.5</v>
      </c>
      <c r="O6" s="12">
        <v>2.6</v>
      </c>
      <c r="P6" s="11">
        <v>2.8</v>
      </c>
      <c r="Q6" s="12">
        <v>3.2</v>
      </c>
      <c r="R6" s="13">
        <v>3.5</v>
      </c>
      <c r="S6" t="s">
        <v>20</v>
      </c>
      <c r="T6" t="s">
        <v>20</v>
      </c>
      <c r="U6" t="s">
        <v>20</v>
      </c>
      <c r="V6" t="s">
        <v>20</v>
      </c>
      <c r="Z6">
        <v>2.25</v>
      </c>
      <c r="AA6">
        <v>1.07</v>
      </c>
      <c r="AB6">
        <v>1.1000000000000001</v>
      </c>
      <c r="AC6">
        <v>1.17</v>
      </c>
      <c r="AD6">
        <v>1.31</v>
      </c>
      <c r="AE6">
        <v>1.49</v>
      </c>
      <c r="AF6">
        <v>1.57</v>
      </c>
      <c r="AG6">
        <v>1.63</v>
      </c>
      <c r="AH6">
        <v>1.64</v>
      </c>
      <c r="AI6">
        <v>1.77</v>
      </c>
      <c r="AJ6">
        <v>1.95</v>
      </c>
      <c r="AK6">
        <v>2.14</v>
      </c>
      <c r="AL6">
        <v>2.27</v>
      </c>
      <c r="AM6">
        <v>2.41</v>
      </c>
      <c r="AN6">
        <v>2.5</v>
      </c>
      <c r="AO6">
        <v>2.64</v>
      </c>
      <c r="AP6">
        <v>2.97</v>
      </c>
      <c r="AQ6">
        <v>3.29</v>
      </c>
    </row>
    <row r="7" spans="1:43">
      <c r="A7" s="6" t="s">
        <v>25</v>
      </c>
      <c r="B7" s="7">
        <v>1</v>
      </c>
      <c r="C7" s="8">
        <v>1.1000000000000001</v>
      </c>
      <c r="D7" s="7">
        <v>1.1000000000000001</v>
      </c>
      <c r="E7" s="8">
        <v>1.3</v>
      </c>
      <c r="F7" s="7">
        <v>1.5</v>
      </c>
      <c r="G7" s="8">
        <v>1.6</v>
      </c>
      <c r="H7" s="7">
        <v>1.6</v>
      </c>
      <c r="I7" s="8">
        <v>1.6</v>
      </c>
      <c r="J7" s="7">
        <v>1.8</v>
      </c>
      <c r="K7" s="8">
        <v>2</v>
      </c>
      <c r="L7" s="7">
        <v>2.2000000000000002</v>
      </c>
      <c r="M7" s="8">
        <v>2.2999999999999998</v>
      </c>
      <c r="N7" s="7">
        <v>2.5</v>
      </c>
      <c r="O7" s="8">
        <v>2.6</v>
      </c>
      <c r="P7" s="7">
        <v>2.7</v>
      </c>
      <c r="Q7" s="8">
        <v>3.1</v>
      </c>
      <c r="R7" s="9">
        <v>3.4</v>
      </c>
      <c r="S7" t="s">
        <v>20</v>
      </c>
      <c r="T7" t="s">
        <v>20</v>
      </c>
      <c r="U7" t="s">
        <v>20</v>
      </c>
      <c r="V7" t="s">
        <v>20</v>
      </c>
      <c r="Z7">
        <v>2.33</v>
      </c>
      <c r="AA7">
        <v>1.07</v>
      </c>
      <c r="AB7">
        <v>1.1000000000000001</v>
      </c>
      <c r="AC7">
        <v>1.18</v>
      </c>
      <c r="AD7">
        <v>1.31</v>
      </c>
      <c r="AE7">
        <v>1.49</v>
      </c>
      <c r="AF7">
        <v>1.57</v>
      </c>
      <c r="AG7">
        <v>1.63</v>
      </c>
      <c r="AH7">
        <v>1.64</v>
      </c>
      <c r="AI7">
        <v>1.77</v>
      </c>
      <c r="AJ7">
        <v>1.95</v>
      </c>
      <c r="AK7">
        <v>2.13</v>
      </c>
      <c r="AL7">
        <v>2.2599999999999998</v>
      </c>
      <c r="AM7">
        <v>2.4</v>
      </c>
      <c r="AN7">
        <v>2.4900000000000002</v>
      </c>
      <c r="AO7">
        <v>2.62</v>
      </c>
      <c r="AP7">
        <v>2.95</v>
      </c>
      <c r="AQ7">
        <v>3.27</v>
      </c>
    </row>
    <row r="8" spans="1:43">
      <c r="A8" s="6" t="s">
        <v>22</v>
      </c>
      <c r="B8" s="7">
        <v>1.1000000000000001</v>
      </c>
      <c r="C8" s="8">
        <v>1.1000000000000001</v>
      </c>
      <c r="D8" s="7">
        <v>1.2</v>
      </c>
      <c r="E8" s="8">
        <v>1.3</v>
      </c>
      <c r="F8" s="7">
        <v>1.5</v>
      </c>
      <c r="G8" s="8">
        <v>1.6</v>
      </c>
      <c r="H8" s="7">
        <v>1.6</v>
      </c>
      <c r="I8" s="8">
        <v>1.6</v>
      </c>
      <c r="J8" s="7">
        <v>1.8</v>
      </c>
      <c r="K8" s="8">
        <v>2</v>
      </c>
      <c r="L8" s="7">
        <v>2.2000000000000002</v>
      </c>
      <c r="M8" s="8">
        <v>2.2999999999999998</v>
      </c>
      <c r="N8" s="7">
        <v>2.4</v>
      </c>
      <c r="O8" s="8">
        <v>2.5</v>
      </c>
      <c r="P8" s="7">
        <v>2.7</v>
      </c>
      <c r="Q8" s="8">
        <v>3</v>
      </c>
      <c r="R8" s="9">
        <v>3.4</v>
      </c>
      <c r="S8" t="s">
        <v>20</v>
      </c>
      <c r="T8" t="s">
        <v>20</v>
      </c>
      <c r="U8" t="s">
        <v>20</v>
      </c>
      <c r="V8" t="s">
        <v>20</v>
      </c>
      <c r="Z8">
        <v>2.42</v>
      </c>
      <c r="AA8">
        <v>1.07</v>
      </c>
      <c r="AB8">
        <v>1.1000000000000001</v>
      </c>
      <c r="AC8">
        <v>1.18</v>
      </c>
      <c r="AD8">
        <v>1.31</v>
      </c>
      <c r="AE8">
        <v>1.49</v>
      </c>
      <c r="AF8">
        <v>1.57</v>
      </c>
      <c r="AG8">
        <v>1.63</v>
      </c>
      <c r="AH8">
        <v>1.64</v>
      </c>
      <c r="AI8">
        <v>1.76</v>
      </c>
      <c r="AJ8">
        <v>1.94</v>
      </c>
      <c r="AK8">
        <v>2.12</v>
      </c>
      <c r="AL8">
        <v>2.25</v>
      </c>
      <c r="AM8">
        <v>2.39</v>
      </c>
      <c r="AN8">
        <v>2.48</v>
      </c>
      <c r="AO8">
        <v>2.61</v>
      </c>
      <c r="AP8">
        <v>2.93</v>
      </c>
      <c r="AQ8">
        <v>3.24</v>
      </c>
    </row>
    <row r="9" spans="1:43">
      <c r="A9" s="6" t="s">
        <v>23</v>
      </c>
      <c r="B9" s="7">
        <v>1.1000000000000001</v>
      </c>
      <c r="C9" s="8">
        <v>1.1000000000000001</v>
      </c>
      <c r="D9" s="7">
        <v>1.2</v>
      </c>
      <c r="E9" s="8">
        <v>1.3</v>
      </c>
      <c r="F9" s="7">
        <v>1.5</v>
      </c>
      <c r="G9" s="8">
        <v>1.6</v>
      </c>
      <c r="H9" s="7">
        <v>1.6</v>
      </c>
      <c r="I9" s="8">
        <v>1.6</v>
      </c>
      <c r="J9" s="7">
        <v>1.8</v>
      </c>
      <c r="K9" s="8">
        <v>2</v>
      </c>
      <c r="L9" s="7">
        <v>2.1</v>
      </c>
      <c r="M9" s="8">
        <v>2.2999999999999998</v>
      </c>
      <c r="N9" s="7">
        <v>2.4</v>
      </c>
      <c r="O9" s="8">
        <v>2.5</v>
      </c>
      <c r="P9" s="7">
        <v>2.6</v>
      </c>
      <c r="Q9" s="8">
        <v>3</v>
      </c>
      <c r="R9" s="9">
        <v>3.3</v>
      </c>
      <c r="S9" t="s">
        <v>20</v>
      </c>
      <c r="T9" t="s">
        <v>20</v>
      </c>
      <c r="U9" t="s">
        <v>20</v>
      </c>
      <c r="V9" t="s">
        <v>20</v>
      </c>
      <c r="Z9">
        <v>2.5</v>
      </c>
      <c r="AA9">
        <v>1.07</v>
      </c>
      <c r="AB9">
        <v>1.1100000000000001</v>
      </c>
      <c r="AC9">
        <v>1.18</v>
      </c>
      <c r="AD9">
        <v>1.31</v>
      </c>
      <c r="AE9">
        <v>1.49</v>
      </c>
      <c r="AF9">
        <v>1.57</v>
      </c>
      <c r="AG9">
        <v>1.63</v>
      </c>
      <c r="AH9">
        <v>1.64</v>
      </c>
      <c r="AI9">
        <v>1.76</v>
      </c>
      <c r="AJ9">
        <v>1.94</v>
      </c>
      <c r="AK9">
        <v>2.12</v>
      </c>
      <c r="AL9">
        <v>2.2400000000000002</v>
      </c>
      <c r="AM9">
        <v>2.38</v>
      </c>
      <c r="AN9">
        <v>2.4700000000000002</v>
      </c>
      <c r="AO9">
        <v>2.59</v>
      </c>
      <c r="AP9">
        <v>2.91</v>
      </c>
      <c r="AQ9">
        <v>3.22</v>
      </c>
    </row>
    <row r="10" spans="1:43" ht="17" thickBot="1">
      <c r="A10" s="10" t="s">
        <v>24</v>
      </c>
      <c r="B10" s="11">
        <v>1.1000000000000001</v>
      </c>
      <c r="C10" s="12">
        <v>1.1000000000000001</v>
      </c>
      <c r="D10" s="11">
        <v>1.2</v>
      </c>
      <c r="E10" s="12">
        <v>1.3</v>
      </c>
      <c r="F10" s="11">
        <v>1.5</v>
      </c>
      <c r="G10" s="12">
        <v>1.6</v>
      </c>
      <c r="H10" s="11">
        <v>1.6</v>
      </c>
      <c r="I10" s="12">
        <v>1.6</v>
      </c>
      <c r="J10" s="11">
        <v>1.8</v>
      </c>
      <c r="K10" s="12">
        <v>1.9</v>
      </c>
      <c r="L10" s="11">
        <v>2.1</v>
      </c>
      <c r="M10" s="12">
        <v>2.2000000000000002</v>
      </c>
      <c r="N10" s="11">
        <v>2.4</v>
      </c>
      <c r="O10" s="12">
        <v>2.5</v>
      </c>
      <c r="P10" s="11">
        <v>2.6</v>
      </c>
      <c r="Q10" s="12">
        <v>2.9</v>
      </c>
      <c r="R10" s="13">
        <v>3.2</v>
      </c>
      <c r="S10" t="s">
        <v>20</v>
      </c>
      <c r="T10" t="s">
        <v>20</v>
      </c>
      <c r="U10" t="s">
        <v>20</v>
      </c>
      <c r="V10" t="s">
        <v>20</v>
      </c>
      <c r="Z10">
        <v>2.58</v>
      </c>
      <c r="AA10">
        <v>1.08</v>
      </c>
      <c r="AB10">
        <v>1.1100000000000001</v>
      </c>
      <c r="AC10">
        <v>1.19</v>
      </c>
      <c r="AD10">
        <v>1.32</v>
      </c>
      <c r="AE10">
        <v>1.49</v>
      </c>
      <c r="AF10">
        <v>1.57</v>
      </c>
      <c r="AG10">
        <v>1.63</v>
      </c>
      <c r="AH10">
        <v>1.64</v>
      </c>
      <c r="AI10">
        <v>1.76</v>
      </c>
      <c r="AJ10">
        <v>1.93</v>
      </c>
      <c r="AK10">
        <v>2.11</v>
      </c>
      <c r="AL10">
        <v>2.23</v>
      </c>
      <c r="AM10">
        <v>2.37</v>
      </c>
      <c r="AN10">
        <v>2.46</v>
      </c>
      <c r="AO10">
        <v>2.58</v>
      </c>
      <c r="AP10">
        <v>2.89</v>
      </c>
      <c r="AQ10">
        <v>3.2</v>
      </c>
    </row>
    <row r="11" spans="1:43">
      <c r="A11" s="6" t="s">
        <v>26</v>
      </c>
      <c r="B11" s="7">
        <v>1.1000000000000001</v>
      </c>
      <c r="C11" s="8">
        <v>1.1000000000000001</v>
      </c>
      <c r="D11" s="7">
        <v>1.2</v>
      </c>
      <c r="E11" s="8">
        <v>1.3</v>
      </c>
      <c r="F11" s="7">
        <v>1.5</v>
      </c>
      <c r="G11" s="8">
        <v>1.6</v>
      </c>
      <c r="H11" s="7">
        <v>1.6</v>
      </c>
      <c r="I11" s="8">
        <v>1.6</v>
      </c>
      <c r="J11" s="7">
        <v>1.8</v>
      </c>
      <c r="K11" s="8">
        <v>1.9</v>
      </c>
      <c r="L11" s="7">
        <v>2.1</v>
      </c>
      <c r="M11" s="8">
        <v>2.2000000000000002</v>
      </c>
      <c r="N11" s="7">
        <v>2.2999999999999998</v>
      </c>
      <c r="O11" s="8">
        <v>2.4</v>
      </c>
      <c r="P11" s="7">
        <v>2.5</v>
      </c>
      <c r="Q11" s="8">
        <v>2.8</v>
      </c>
      <c r="R11" s="9">
        <v>3.1</v>
      </c>
      <c r="S11" t="s">
        <v>20</v>
      </c>
      <c r="T11" t="s">
        <v>20</v>
      </c>
      <c r="U11" t="s">
        <v>20</v>
      </c>
      <c r="V11" t="s">
        <v>20</v>
      </c>
      <c r="Z11">
        <v>2.67</v>
      </c>
      <c r="AA11">
        <v>1.08</v>
      </c>
      <c r="AB11">
        <v>1.1100000000000001</v>
      </c>
      <c r="AC11">
        <v>1.19</v>
      </c>
      <c r="AD11">
        <v>1.32</v>
      </c>
      <c r="AE11">
        <v>1.49</v>
      </c>
      <c r="AF11">
        <v>1.56</v>
      </c>
      <c r="AG11">
        <v>1.63</v>
      </c>
      <c r="AH11">
        <v>1.64</v>
      </c>
      <c r="AI11">
        <v>1.76</v>
      </c>
      <c r="AJ11">
        <v>1.93</v>
      </c>
      <c r="AK11">
        <v>2.1</v>
      </c>
      <c r="AL11">
        <v>2.23</v>
      </c>
      <c r="AM11">
        <v>2.36</v>
      </c>
      <c r="AN11">
        <v>2.4500000000000002</v>
      </c>
      <c r="AO11">
        <v>2.57</v>
      </c>
      <c r="AP11">
        <v>2.87</v>
      </c>
      <c r="AQ11">
        <v>3.18</v>
      </c>
    </row>
    <row r="12" spans="1:43">
      <c r="A12" s="6" t="s">
        <v>22</v>
      </c>
      <c r="B12" s="7">
        <v>1.1000000000000001</v>
      </c>
      <c r="C12" s="8">
        <v>1.1000000000000001</v>
      </c>
      <c r="D12" s="7">
        <v>1.2</v>
      </c>
      <c r="E12" s="8">
        <v>1.3</v>
      </c>
      <c r="F12" s="7">
        <v>1.5</v>
      </c>
      <c r="G12" s="8">
        <v>1.6</v>
      </c>
      <c r="H12" s="7">
        <v>1.6</v>
      </c>
      <c r="I12" s="8">
        <v>1.6</v>
      </c>
      <c r="J12" s="7">
        <v>1.7</v>
      </c>
      <c r="K12" s="8">
        <v>1.9</v>
      </c>
      <c r="L12" s="7">
        <v>2.1</v>
      </c>
      <c r="M12" s="8">
        <v>2.2000000000000002</v>
      </c>
      <c r="N12" s="7">
        <v>2.2999999999999998</v>
      </c>
      <c r="O12" s="8">
        <v>2.4</v>
      </c>
      <c r="P12" s="7">
        <v>2.5</v>
      </c>
      <c r="Q12" s="8">
        <v>2.8</v>
      </c>
      <c r="R12" s="9">
        <v>3.1</v>
      </c>
      <c r="S12" t="s">
        <v>20</v>
      </c>
      <c r="T12" t="s">
        <v>20</v>
      </c>
      <c r="U12" t="s">
        <v>20</v>
      </c>
      <c r="V12" t="s">
        <v>20</v>
      </c>
      <c r="Z12">
        <v>2.75</v>
      </c>
      <c r="AA12">
        <v>1.08</v>
      </c>
      <c r="AB12">
        <v>1.1200000000000001</v>
      </c>
      <c r="AC12">
        <v>1.19</v>
      </c>
      <c r="AD12">
        <v>1.32</v>
      </c>
      <c r="AE12">
        <v>1.48</v>
      </c>
      <c r="AF12">
        <v>1.56</v>
      </c>
      <c r="AG12">
        <v>1.63</v>
      </c>
      <c r="AH12">
        <v>1.64</v>
      </c>
      <c r="AI12">
        <v>1.76</v>
      </c>
      <c r="AJ12">
        <v>1.93</v>
      </c>
      <c r="AK12">
        <v>2.1</v>
      </c>
      <c r="AL12">
        <v>2.2200000000000002</v>
      </c>
      <c r="AM12">
        <v>2.35</v>
      </c>
      <c r="AN12">
        <v>2.44</v>
      </c>
      <c r="AO12">
        <v>2.5499999999999998</v>
      </c>
      <c r="AP12">
        <v>2.85</v>
      </c>
      <c r="AQ12">
        <v>3.16</v>
      </c>
    </row>
    <row r="13" spans="1:43">
      <c r="A13" s="6" t="s">
        <v>23</v>
      </c>
      <c r="B13" s="7">
        <v>1.1000000000000001</v>
      </c>
      <c r="C13" s="8">
        <v>1.1000000000000001</v>
      </c>
      <c r="D13" s="7">
        <v>1.2</v>
      </c>
      <c r="E13" s="8">
        <v>1.3</v>
      </c>
      <c r="F13" s="7">
        <v>1.5</v>
      </c>
      <c r="G13" s="8">
        <v>1.5</v>
      </c>
      <c r="H13" s="7">
        <v>1.6</v>
      </c>
      <c r="I13" s="8">
        <v>1.6</v>
      </c>
      <c r="J13" s="7">
        <v>1.7</v>
      </c>
      <c r="K13" s="8">
        <v>1.9</v>
      </c>
      <c r="L13" s="7">
        <v>2</v>
      </c>
      <c r="M13" s="8">
        <v>2.2000000000000002</v>
      </c>
      <c r="N13" s="7">
        <v>2.2999999999999998</v>
      </c>
      <c r="O13" s="8">
        <v>2.4</v>
      </c>
      <c r="P13" s="7">
        <v>2.5</v>
      </c>
      <c r="Q13" s="8">
        <v>2.7</v>
      </c>
      <c r="R13" s="9">
        <v>3</v>
      </c>
      <c r="S13" t="s">
        <v>20</v>
      </c>
      <c r="T13" t="s">
        <v>20</v>
      </c>
      <c r="U13" t="s">
        <v>20</v>
      </c>
      <c r="V13" t="s">
        <v>20</v>
      </c>
      <c r="Z13">
        <v>2.83</v>
      </c>
      <c r="AA13">
        <v>1.08</v>
      </c>
      <c r="AB13">
        <v>1.1200000000000001</v>
      </c>
      <c r="AC13">
        <v>1.2</v>
      </c>
      <c r="AD13">
        <v>1.32</v>
      </c>
      <c r="AE13">
        <v>1.48</v>
      </c>
      <c r="AF13">
        <v>1.56</v>
      </c>
      <c r="AG13">
        <v>1.62</v>
      </c>
      <c r="AH13">
        <v>1.64</v>
      </c>
      <c r="AI13">
        <v>1.75</v>
      </c>
      <c r="AJ13">
        <v>1.92</v>
      </c>
      <c r="AK13">
        <v>2.09</v>
      </c>
      <c r="AL13">
        <v>2.21</v>
      </c>
      <c r="AM13">
        <v>2.34</v>
      </c>
      <c r="AN13">
        <v>2.4300000000000002</v>
      </c>
      <c r="AO13">
        <v>2.54</v>
      </c>
      <c r="AP13">
        <v>2.83</v>
      </c>
      <c r="AQ13">
        <v>3.15</v>
      </c>
    </row>
    <row r="14" spans="1:43" ht="17" thickBot="1">
      <c r="A14" s="10" t="s">
        <v>24</v>
      </c>
      <c r="B14" s="11">
        <v>1.1000000000000001</v>
      </c>
      <c r="C14" s="12">
        <v>1.1000000000000001</v>
      </c>
      <c r="D14" s="11">
        <v>1.2</v>
      </c>
      <c r="E14" s="12">
        <v>1.3</v>
      </c>
      <c r="F14" s="11">
        <v>1.5</v>
      </c>
      <c r="G14" s="12">
        <v>1.5</v>
      </c>
      <c r="H14" s="11">
        <v>1.6</v>
      </c>
      <c r="I14" s="12">
        <v>1.6</v>
      </c>
      <c r="J14" s="11">
        <v>1.7</v>
      </c>
      <c r="K14" s="12">
        <v>1.9</v>
      </c>
      <c r="L14" s="11">
        <v>2</v>
      </c>
      <c r="M14" s="12">
        <v>2.1</v>
      </c>
      <c r="N14" s="11">
        <v>2.2999999999999998</v>
      </c>
      <c r="O14" s="12">
        <v>2.2999999999999998</v>
      </c>
      <c r="P14" s="11">
        <v>2.4</v>
      </c>
      <c r="Q14" s="12">
        <v>2.7</v>
      </c>
      <c r="R14" s="13">
        <v>3</v>
      </c>
      <c r="S14" t="s">
        <v>20</v>
      </c>
      <c r="T14" t="s">
        <v>20</v>
      </c>
      <c r="U14" t="s">
        <v>20</v>
      </c>
      <c r="V14" t="s">
        <v>20</v>
      </c>
      <c r="Z14">
        <v>2.92</v>
      </c>
      <c r="AA14">
        <v>1.0900000000000001</v>
      </c>
      <c r="AB14">
        <v>1.1200000000000001</v>
      </c>
      <c r="AC14">
        <v>1.2</v>
      </c>
      <c r="AD14">
        <v>1.32</v>
      </c>
      <c r="AE14">
        <v>1.48</v>
      </c>
      <c r="AF14">
        <v>1.56</v>
      </c>
      <c r="AG14">
        <v>1.62</v>
      </c>
      <c r="AH14">
        <v>1.64</v>
      </c>
      <c r="AI14">
        <v>1.75</v>
      </c>
      <c r="AJ14">
        <v>1.92</v>
      </c>
      <c r="AK14">
        <v>2.08</v>
      </c>
      <c r="AL14">
        <v>2.2000000000000002</v>
      </c>
      <c r="AM14">
        <v>2.33</v>
      </c>
      <c r="AN14">
        <v>2.42</v>
      </c>
      <c r="AO14">
        <v>2.5299999999999998</v>
      </c>
      <c r="AP14">
        <v>2.81</v>
      </c>
      <c r="AQ14">
        <v>3.13</v>
      </c>
    </row>
    <row r="15" spans="1:43">
      <c r="A15" s="6" t="s">
        <v>27</v>
      </c>
      <c r="B15" s="7">
        <v>1.1000000000000001</v>
      </c>
      <c r="C15" s="8">
        <v>1.1000000000000001</v>
      </c>
      <c r="D15" s="7">
        <v>1.2</v>
      </c>
      <c r="E15" s="8">
        <v>1.3</v>
      </c>
      <c r="F15" s="7">
        <v>1.5</v>
      </c>
      <c r="G15" s="8">
        <v>1.5</v>
      </c>
      <c r="H15" s="7">
        <v>1.6</v>
      </c>
      <c r="I15" s="8">
        <v>1.6</v>
      </c>
      <c r="J15" s="7">
        <v>1.7</v>
      </c>
      <c r="K15" s="8">
        <v>1.9</v>
      </c>
      <c r="L15" s="7">
        <v>2</v>
      </c>
      <c r="M15" s="8">
        <v>2.1</v>
      </c>
      <c r="N15" s="7">
        <v>2.2000000000000002</v>
      </c>
      <c r="O15" s="8">
        <v>2.2999999999999998</v>
      </c>
      <c r="P15" s="7">
        <v>2.4</v>
      </c>
      <c r="Q15" s="8">
        <v>2.6</v>
      </c>
      <c r="R15" s="9">
        <v>2.9</v>
      </c>
      <c r="S15" t="s">
        <v>20</v>
      </c>
      <c r="T15" t="s">
        <v>20</v>
      </c>
      <c r="U15" t="s">
        <v>20</v>
      </c>
      <c r="V15" t="s">
        <v>20</v>
      </c>
      <c r="Z15">
        <v>3</v>
      </c>
      <c r="AA15">
        <v>1.0900000000000001</v>
      </c>
      <c r="AB15">
        <v>1.1200000000000001</v>
      </c>
      <c r="AC15">
        <v>1.2</v>
      </c>
      <c r="AD15">
        <v>1.32</v>
      </c>
      <c r="AE15">
        <v>1.48</v>
      </c>
      <c r="AF15">
        <v>1.56</v>
      </c>
      <c r="AG15">
        <v>1.62</v>
      </c>
      <c r="AH15">
        <v>1.64</v>
      </c>
      <c r="AI15">
        <v>1.75</v>
      </c>
      <c r="AJ15">
        <v>1.92</v>
      </c>
      <c r="AK15">
        <v>2.08</v>
      </c>
      <c r="AL15">
        <v>2.19</v>
      </c>
      <c r="AM15">
        <v>2.3199999999999998</v>
      </c>
      <c r="AN15">
        <v>2.41</v>
      </c>
      <c r="AO15">
        <v>2.5099999999999998</v>
      </c>
      <c r="AP15">
        <v>2.79</v>
      </c>
      <c r="AQ15">
        <v>3.11</v>
      </c>
    </row>
    <row r="16" spans="1:43">
      <c r="A16" s="6" t="s">
        <v>22</v>
      </c>
      <c r="B16" s="7">
        <v>1.1000000000000001</v>
      </c>
      <c r="C16" s="8">
        <v>1.2</v>
      </c>
      <c r="D16" s="7">
        <v>1.2</v>
      </c>
      <c r="E16" s="8">
        <v>1.3</v>
      </c>
      <c r="F16" s="7">
        <v>1.5</v>
      </c>
      <c r="G16" s="8">
        <v>1.5</v>
      </c>
      <c r="H16" s="7">
        <v>1.6</v>
      </c>
      <c r="I16" s="8">
        <v>1.6</v>
      </c>
      <c r="J16" s="7">
        <v>1.7</v>
      </c>
      <c r="K16" s="8">
        <v>1.9</v>
      </c>
      <c r="L16" s="7">
        <v>2</v>
      </c>
      <c r="M16" s="8">
        <v>2.1</v>
      </c>
      <c r="N16" s="7">
        <v>2.2000000000000002</v>
      </c>
      <c r="O16" s="8">
        <v>2.2999999999999998</v>
      </c>
      <c r="P16" s="7">
        <v>2.4</v>
      </c>
      <c r="Q16" s="8">
        <v>2.6</v>
      </c>
      <c r="R16" s="9">
        <v>2.9</v>
      </c>
      <c r="S16" t="s">
        <v>20</v>
      </c>
      <c r="T16" t="s">
        <v>20</v>
      </c>
      <c r="U16" t="s">
        <v>20</v>
      </c>
      <c r="V16" t="s">
        <v>20</v>
      </c>
      <c r="Z16">
        <v>3.08</v>
      </c>
      <c r="AA16">
        <v>1.0900000000000001</v>
      </c>
      <c r="AB16">
        <v>1.1299999999999999</v>
      </c>
      <c r="AC16">
        <v>1.2</v>
      </c>
      <c r="AD16">
        <v>1.33</v>
      </c>
      <c r="AE16">
        <v>1.48</v>
      </c>
      <c r="AF16">
        <v>1.56</v>
      </c>
      <c r="AG16">
        <v>1.62</v>
      </c>
      <c r="AH16">
        <v>1.64</v>
      </c>
      <c r="AI16">
        <v>1.75</v>
      </c>
      <c r="AJ16">
        <v>1.91</v>
      </c>
      <c r="AK16">
        <v>2.0699999999999998</v>
      </c>
      <c r="AL16">
        <v>2.19</v>
      </c>
      <c r="AM16">
        <v>2.3199999999999998</v>
      </c>
      <c r="AN16">
        <v>2.4</v>
      </c>
      <c r="AO16">
        <v>2.5</v>
      </c>
      <c r="AP16">
        <v>2.78</v>
      </c>
      <c r="AQ16">
        <v>3.09</v>
      </c>
    </row>
    <row r="17" spans="1:43">
      <c r="A17" s="6" t="s">
        <v>23</v>
      </c>
      <c r="B17" s="7">
        <v>1.1000000000000001</v>
      </c>
      <c r="C17" s="8">
        <v>1.2</v>
      </c>
      <c r="D17" s="7">
        <v>1.2</v>
      </c>
      <c r="E17" s="8">
        <v>1.3</v>
      </c>
      <c r="F17" s="7">
        <v>1.5</v>
      </c>
      <c r="G17" s="8">
        <v>1.5</v>
      </c>
      <c r="H17" s="7">
        <v>1.6</v>
      </c>
      <c r="I17" s="8">
        <v>1.6</v>
      </c>
      <c r="J17" s="7">
        <v>1.7</v>
      </c>
      <c r="K17" s="8">
        <v>1.8</v>
      </c>
      <c r="L17" s="7">
        <v>2</v>
      </c>
      <c r="M17" s="8">
        <v>2.1</v>
      </c>
      <c r="N17" s="7">
        <v>2.2000000000000002</v>
      </c>
      <c r="O17" s="8">
        <v>2.2999999999999998</v>
      </c>
      <c r="P17" s="7">
        <v>2.2999999999999998</v>
      </c>
      <c r="Q17" s="8">
        <v>2.5</v>
      </c>
      <c r="R17" s="9">
        <v>2.8</v>
      </c>
      <c r="S17" t="s">
        <v>20</v>
      </c>
      <c r="T17" t="s">
        <v>20</v>
      </c>
      <c r="U17" t="s">
        <v>20</v>
      </c>
      <c r="V17" t="s">
        <v>20</v>
      </c>
      <c r="Z17">
        <v>3.17</v>
      </c>
      <c r="AA17">
        <v>1.0900000000000001</v>
      </c>
      <c r="AB17">
        <v>1.1299999999999999</v>
      </c>
      <c r="AC17">
        <v>1.21</v>
      </c>
      <c r="AD17">
        <v>1.33</v>
      </c>
      <c r="AE17">
        <v>1.48</v>
      </c>
      <c r="AF17">
        <v>1.55</v>
      </c>
      <c r="AG17">
        <v>1.62</v>
      </c>
      <c r="AH17">
        <v>1.64</v>
      </c>
      <c r="AI17">
        <v>1.75</v>
      </c>
      <c r="AJ17">
        <v>1.91</v>
      </c>
      <c r="AK17">
        <v>2.06</v>
      </c>
      <c r="AL17">
        <v>2.1800000000000002</v>
      </c>
      <c r="AM17">
        <v>2.31</v>
      </c>
      <c r="AN17">
        <v>2.4</v>
      </c>
      <c r="AO17">
        <v>2.4900000000000002</v>
      </c>
      <c r="AP17">
        <v>2.76</v>
      </c>
      <c r="AQ17">
        <v>3.07</v>
      </c>
    </row>
    <row r="18" spans="1:43" ht="17" thickBot="1">
      <c r="A18" s="10" t="s">
        <v>24</v>
      </c>
      <c r="B18" s="11">
        <v>1.1000000000000001</v>
      </c>
      <c r="C18" s="12">
        <v>1.2</v>
      </c>
      <c r="D18" s="11">
        <v>1.2</v>
      </c>
      <c r="E18" s="12">
        <v>1.3</v>
      </c>
      <c r="F18" s="11">
        <v>1.4</v>
      </c>
      <c r="G18" s="12">
        <v>1.5</v>
      </c>
      <c r="H18" s="11">
        <v>1.6</v>
      </c>
      <c r="I18" s="12">
        <v>1.6</v>
      </c>
      <c r="J18" s="11">
        <v>1.7</v>
      </c>
      <c r="K18" s="12">
        <v>1.8</v>
      </c>
      <c r="L18" s="11">
        <v>1.9</v>
      </c>
      <c r="M18" s="12">
        <v>2</v>
      </c>
      <c r="N18" s="11">
        <v>2.1</v>
      </c>
      <c r="O18" s="12">
        <v>2.2000000000000002</v>
      </c>
      <c r="P18" s="11">
        <v>2.2999999999999998</v>
      </c>
      <c r="Q18" s="12">
        <v>2.5</v>
      </c>
      <c r="R18" s="13">
        <v>2.8</v>
      </c>
      <c r="S18" t="s">
        <v>20</v>
      </c>
      <c r="T18" t="s">
        <v>20</v>
      </c>
      <c r="U18" t="s">
        <v>20</v>
      </c>
      <c r="V18" t="s">
        <v>20</v>
      </c>
      <c r="Z18">
        <v>3.25</v>
      </c>
      <c r="AA18">
        <v>1.1000000000000001</v>
      </c>
      <c r="AB18">
        <v>1.1299999999999999</v>
      </c>
      <c r="AC18">
        <v>1.21</v>
      </c>
      <c r="AD18">
        <v>1.33</v>
      </c>
      <c r="AE18">
        <v>1.48</v>
      </c>
      <c r="AF18">
        <v>1.55</v>
      </c>
      <c r="AG18">
        <v>1.62</v>
      </c>
      <c r="AH18">
        <v>1.64</v>
      </c>
      <c r="AI18">
        <v>1.75</v>
      </c>
      <c r="AJ18">
        <v>1.9</v>
      </c>
      <c r="AK18">
        <v>2.06</v>
      </c>
      <c r="AL18">
        <v>2.17</v>
      </c>
      <c r="AM18">
        <v>2.2999999999999998</v>
      </c>
      <c r="AN18">
        <v>2.39</v>
      </c>
      <c r="AO18">
        <v>2.48</v>
      </c>
      <c r="AP18">
        <v>2.74</v>
      </c>
      <c r="AQ18">
        <v>3.05</v>
      </c>
    </row>
    <row r="19" spans="1:43">
      <c r="A19" s="6" t="s">
        <v>28</v>
      </c>
      <c r="B19" s="7">
        <v>1.1000000000000001</v>
      </c>
      <c r="C19" s="8">
        <v>1.2</v>
      </c>
      <c r="D19" s="7">
        <v>1.2</v>
      </c>
      <c r="E19" s="8">
        <v>1.3</v>
      </c>
      <c r="F19" s="7">
        <v>1.4</v>
      </c>
      <c r="G19" s="8">
        <v>1.5</v>
      </c>
      <c r="H19" s="7">
        <v>1.6</v>
      </c>
      <c r="I19" s="8">
        <v>1.6</v>
      </c>
      <c r="J19" s="7">
        <v>1.7</v>
      </c>
      <c r="K19" s="8">
        <v>1.8</v>
      </c>
      <c r="L19" s="7">
        <v>1.9</v>
      </c>
      <c r="M19" s="8">
        <v>2</v>
      </c>
      <c r="N19" s="7">
        <v>2.1</v>
      </c>
      <c r="O19" s="8">
        <v>2.2000000000000002</v>
      </c>
      <c r="P19" s="7">
        <v>2.2999999999999998</v>
      </c>
      <c r="Q19" s="8">
        <v>2.5</v>
      </c>
      <c r="R19" s="9">
        <v>2.8</v>
      </c>
      <c r="S19" t="s">
        <v>20</v>
      </c>
      <c r="T19" t="s">
        <v>20</v>
      </c>
      <c r="U19" t="s">
        <v>20</v>
      </c>
      <c r="V19" t="s">
        <v>20</v>
      </c>
      <c r="Z19">
        <v>3.33</v>
      </c>
      <c r="AA19">
        <v>1.1000000000000001</v>
      </c>
      <c r="AB19">
        <v>1.1299999999999999</v>
      </c>
      <c r="AC19">
        <v>1.21</v>
      </c>
      <c r="AD19">
        <v>1.33</v>
      </c>
      <c r="AE19">
        <v>1.47</v>
      </c>
      <c r="AF19">
        <v>1.55</v>
      </c>
      <c r="AG19">
        <v>1.62</v>
      </c>
      <c r="AH19">
        <v>1.64</v>
      </c>
      <c r="AI19">
        <v>1.74</v>
      </c>
      <c r="AJ19">
        <v>1.9</v>
      </c>
      <c r="AK19">
        <v>2.0499999999999998</v>
      </c>
      <c r="AL19">
        <v>2.16</v>
      </c>
      <c r="AM19">
        <v>2.29</v>
      </c>
      <c r="AN19">
        <v>2.38</v>
      </c>
      <c r="AO19">
        <v>2.4700000000000002</v>
      </c>
      <c r="AP19">
        <v>2.73</v>
      </c>
      <c r="AQ19">
        <v>3.04</v>
      </c>
    </row>
    <row r="20" spans="1:43">
      <c r="A20" s="6" t="s">
        <v>22</v>
      </c>
      <c r="B20" s="7">
        <v>1.1000000000000001</v>
      </c>
      <c r="C20" s="8">
        <v>1.2</v>
      </c>
      <c r="D20" s="7">
        <v>1.3</v>
      </c>
      <c r="E20" s="8">
        <v>1.3</v>
      </c>
      <c r="F20" s="7">
        <v>1.4</v>
      </c>
      <c r="G20" s="8">
        <v>1.5</v>
      </c>
      <c r="H20" s="7">
        <v>1.6</v>
      </c>
      <c r="I20" s="8">
        <v>1.6</v>
      </c>
      <c r="J20" s="7">
        <v>1.7</v>
      </c>
      <c r="K20" s="8">
        <v>1.8</v>
      </c>
      <c r="L20" s="7">
        <v>1.9</v>
      </c>
      <c r="M20" s="8">
        <v>2</v>
      </c>
      <c r="N20" s="7">
        <v>2.1</v>
      </c>
      <c r="O20" s="8">
        <v>2.2000000000000002</v>
      </c>
      <c r="P20" s="7">
        <v>2.2999999999999998</v>
      </c>
      <c r="Q20" s="8">
        <v>2.4</v>
      </c>
      <c r="R20" s="9">
        <v>2.7</v>
      </c>
      <c r="S20" t="s">
        <v>20</v>
      </c>
      <c r="T20" t="s">
        <v>20</v>
      </c>
      <c r="U20" t="s">
        <v>20</v>
      </c>
      <c r="V20" t="s">
        <v>20</v>
      </c>
      <c r="Z20">
        <v>3.42</v>
      </c>
      <c r="AA20">
        <v>1.1000000000000001</v>
      </c>
      <c r="AB20">
        <v>1.1399999999999999</v>
      </c>
      <c r="AC20">
        <v>1.22</v>
      </c>
      <c r="AD20">
        <v>1.33</v>
      </c>
      <c r="AE20">
        <v>1.47</v>
      </c>
      <c r="AF20">
        <v>1.55</v>
      </c>
      <c r="AG20">
        <v>1.62</v>
      </c>
      <c r="AH20">
        <v>1.64</v>
      </c>
      <c r="AI20">
        <v>1.74</v>
      </c>
      <c r="AJ20">
        <v>1.9</v>
      </c>
      <c r="AK20">
        <v>2.04</v>
      </c>
      <c r="AL20">
        <v>2.16</v>
      </c>
      <c r="AM20">
        <v>2.2799999999999998</v>
      </c>
      <c r="AN20">
        <v>2.37</v>
      </c>
      <c r="AO20">
        <v>2.46</v>
      </c>
      <c r="AP20">
        <v>2.71</v>
      </c>
      <c r="AQ20">
        <v>3.02</v>
      </c>
    </row>
    <row r="21" spans="1:43">
      <c r="A21" s="6" t="s">
        <v>23</v>
      </c>
      <c r="B21" s="7">
        <v>1.1000000000000001</v>
      </c>
      <c r="C21" s="8">
        <v>1.2</v>
      </c>
      <c r="D21" s="7">
        <v>1.3</v>
      </c>
      <c r="E21" s="8">
        <v>1.3</v>
      </c>
      <c r="F21" s="7">
        <v>1.4</v>
      </c>
      <c r="G21" s="8">
        <v>1.5</v>
      </c>
      <c r="H21" s="7">
        <v>1.6</v>
      </c>
      <c r="I21" s="8">
        <v>1.6</v>
      </c>
      <c r="J21" s="7">
        <v>1.7</v>
      </c>
      <c r="K21" s="8">
        <v>1.8</v>
      </c>
      <c r="L21" s="7">
        <v>1.9</v>
      </c>
      <c r="M21" s="8">
        <v>2</v>
      </c>
      <c r="N21" s="7">
        <v>2.1</v>
      </c>
      <c r="O21" s="8">
        <v>2.2000000000000002</v>
      </c>
      <c r="P21" s="7">
        <v>2.2999999999999998</v>
      </c>
      <c r="Q21" s="8">
        <v>2.4</v>
      </c>
      <c r="R21" s="9">
        <v>2.7</v>
      </c>
      <c r="S21" t="s">
        <v>20</v>
      </c>
      <c r="T21" t="s">
        <v>20</v>
      </c>
      <c r="U21" t="s">
        <v>20</v>
      </c>
      <c r="V21" t="s">
        <v>20</v>
      </c>
      <c r="Z21">
        <v>3.5</v>
      </c>
      <c r="AA21">
        <v>1.1000000000000001</v>
      </c>
      <c r="AB21">
        <v>1.1399999999999999</v>
      </c>
      <c r="AC21">
        <v>1.22</v>
      </c>
      <c r="AD21">
        <v>1.33</v>
      </c>
      <c r="AE21">
        <v>1.47</v>
      </c>
      <c r="AF21">
        <v>1.55</v>
      </c>
      <c r="AG21">
        <v>1.62</v>
      </c>
      <c r="AH21">
        <v>1.64</v>
      </c>
      <c r="AI21">
        <v>1.74</v>
      </c>
      <c r="AJ21">
        <v>1.89</v>
      </c>
      <c r="AK21">
        <v>2.04</v>
      </c>
      <c r="AL21">
        <v>2.15</v>
      </c>
      <c r="AM21">
        <v>2.27</v>
      </c>
      <c r="AN21">
        <v>2.36</v>
      </c>
      <c r="AO21">
        <v>2.44</v>
      </c>
      <c r="AP21">
        <v>2.69</v>
      </c>
      <c r="AQ21">
        <v>3</v>
      </c>
    </row>
    <row r="22" spans="1:43" ht="17" thickBot="1">
      <c r="A22" s="10" t="s">
        <v>24</v>
      </c>
      <c r="B22" s="11">
        <v>1.1000000000000001</v>
      </c>
      <c r="C22" s="12">
        <v>1.2</v>
      </c>
      <c r="D22" s="11">
        <v>1.3</v>
      </c>
      <c r="E22" s="12">
        <v>1.3</v>
      </c>
      <c r="F22" s="11">
        <v>1.4</v>
      </c>
      <c r="G22" s="12">
        <v>1.5</v>
      </c>
      <c r="H22" s="11">
        <v>1.6</v>
      </c>
      <c r="I22" s="12">
        <v>1.6</v>
      </c>
      <c r="J22" s="11">
        <v>1.7</v>
      </c>
      <c r="K22" s="12">
        <v>1.8</v>
      </c>
      <c r="L22" s="11">
        <v>1.9</v>
      </c>
      <c r="M22" s="12">
        <v>2</v>
      </c>
      <c r="N22" s="11">
        <v>2.1</v>
      </c>
      <c r="O22" s="12">
        <v>2.2000000000000002</v>
      </c>
      <c r="P22" s="11">
        <v>2.2000000000000002</v>
      </c>
      <c r="Q22" s="12">
        <v>2.4</v>
      </c>
      <c r="R22" s="13">
        <v>2.7</v>
      </c>
      <c r="S22" t="s">
        <v>20</v>
      </c>
      <c r="T22" t="s">
        <v>20</v>
      </c>
      <c r="U22" t="s">
        <v>20</v>
      </c>
      <c r="V22" t="s">
        <v>20</v>
      </c>
      <c r="Z22">
        <v>3.58</v>
      </c>
      <c r="AA22">
        <v>1.1000000000000001</v>
      </c>
      <c r="AB22">
        <v>1.1399999999999999</v>
      </c>
      <c r="AC22">
        <v>1.22</v>
      </c>
      <c r="AD22">
        <v>1.33</v>
      </c>
      <c r="AE22">
        <v>1.47</v>
      </c>
      <c r="AF22">
        <v>1.55</v>
      </c>
      <c r="AG22">
        <v>1.62</v>
      </c>
      <c r="AH22">
        <v>1.64</v>
      </c>
      <c r="AI22">
        <v>1.74</v>
      </c>
      <c r="AJ22">
        <v>1.89</v>
      </c>
      <c r="AK22">
        <v>2.0299999999999998</v>
      </c>
      <c r="AL22">
        <v>2.14</v>
      </c>
      <c r="AM22">
        <v>2.2599999999999998</v>
      </c>
      <c r="AN22">
        <v>2.35</v>
      </c>
      <c r="AO22">
        <v>2.4300000000000002</v>
      </c>
      <c r="AP22">
        <v>2.68</v>
      </c>
      <c r="AQ22">
        <v>2.99</v>
      </c>
    </row>
    <row r="23" spans="1:43">
      <c r="A23" s="6" t="s">
        <v>29</v>
      </c>
      <c r="B23" s="7">
        <v>1.1000000000000001</v>
      </c>
      <c r="C23" s="8">
        <v>1.2</v>
      </c>
      <c r="D23" s="7">
        <v>1.3</v>
      </c>
      <c r="E23" s="8">
        <v>1.3</v>
      </c>
      <c r="F23" s="7">
        <v>1.4</v>
      </c>
      <c r="G23" s="8">
        <v>1.5</v>
      </c>
      <c r="H23" s="7">
        <v>1.6</v>
      </c>
      <c r="I23" s="8">
        <v>1.6</v>
      </c>
      <c r="J23" s="7">
        <v>1.7</v>
      </c>
      <c r="K23" s="8">
        <v>1.8</v>
      </c>
      <c r="L23" s="7">
        <v>1.9</v>
      </c>
      <c r="M23" s="8">
        <v>2</v>
      </c>
      <c r="N23" s="7">
        <v>2</v>
      </c>
      <c r="O23" s="8">
        <v>2.2000000000000002</v>
      </c>
      <c r="P23" s="7">
        <v>2.2000000000000002</v>
      </c>
      <c r="Q23" s="8">
        <v>2.4</v>
      </c>
      <c r="R23" s="9">
        <v>2.7</v>
      </c>
      <c r="S23" t="s">
        <v>20</v>
      </c>
      <c r="T23" t="s">
        <v>20</v>
      </c>
      <c r="U23" t="s">
        <v>20</v>
      </c>
      <c r="V23" t="s">
        <v>20</v>
      </c>
      <c r="Z23">
        <v>3.67</v>
      </c>
      <c r="AA23">
        <v>1.1100000000000001</v>
      </c>
      <c r="AB23">
        <v>1.1399999999999999</v>
      </c>
      <c r="AC23">
        <v>1.22</v>
      </c>
      <c r="AD23">
        <v>1.33</v>
      </c>
      <c r="AE23">
        <v>1.47</v>
      </c>
      <c r="AF23">
        <v>1.54</v>
      </c>
      <c r="AG23">
        <v>1.62</v>
      </c>
      <c r="AH23">
        <v>1.64</v>
      </c>
      <c r="AI23">
        <v>1.74</v>
      </c>
      <c r="AJ23">
        <v>1.88</v>
      </c>
      <c r="AK23">
        <v>2.0299999999999998</v>
      </c>
      <c r="AL23">
        <v>2.14</v>
      </c>
      <c r="AM23">
        <v>2.25</v>
      </c>
      <c r="AN23">
        <v>2.34</v>
      </c>
      <c r="AO23">
        <v>2.42</v>
      </c>
      <c r="AP23">
        <v>2.66</v>
      </c>
      <c r="AQ23">
        <v>2.97</v>
      </c>
    </row>
    <row r="24" spans="1:43">
      <c r="A24" s="6" t="s">
        <v>22</v>
      </c>
      <c r="B24" s="7">
        <v>1.1000000000000001</v>
      </c>
      <c r="C24" s="8">
        <v>1.2</v>
      </c>
      <c r="D24" s="7">
        <v>1.3</v>
      </c>
      <c r="E24" s="8">
        <v>1.3</v>
      </c>
      <c r="F24" s="7">
        <v>1.4</v>
      </c>
      <c r="G24" s="8">
        <v>1.5</v>
      </c>
      <c r="H24" s="7">
        <v>1.6</v>
      </c>
      <c r="I24" s="8">
        <v>1.6</v>
      </c>
      <c r="J24" s="7">
        <v>1.7</v>
      </c>
      <c r="K24" s="8">
        <v>1.8</v>
      </c>
      <c r="L24" s="7">
        <v>1.8</v>
      </c>
      <c r="M24" s="8">
        <v>1.9</v>
      </c>
      <c r="N24" s="7">
        <v>2</v>
      </c>
      <c r="O24" s="8">
        <v>2.2000000000000002</v>
      </c>
      <c r="P24" s="7">
        <v>2.2000000000000002</v>
      </c>
      <c r="Q24" s="8">
        <v>2.4</v>
      </c>
      <c r="R24" s="9">
        <v>2.6</v>
      </c>
      <c r="S24" t="s">
        <v>20</v>
      </c>
      <c r="T24" t="s">
        <v>20</v>
      </c>
      <c r="U24" t="s">
        <v>20</v>
      </c>
      <c r="V24" t="s">
        <v>20</v>
      </c>
      <c r="Z24">
        <v>3.75</v>
      </c>
      <c r="AA24">
        <v>1.1100000000000001</v>
      </c>
      <c r="AB24">
        <v>1.1399999999999999</v>
      </c>
      <c r="AC24">
        <v>1.22</v>
      </c>
      <c r="AD24">
        <v>1.33</v>
      </c>
      <c r="AE24">
        <v>1.47</v>
      </c>
      <c r="AF24">
        <v>1.54</v>
      </c>
      <c r="AG24">
        <v>1.62</v>
      </c>
      <c r="AH24">
        <v>1.64</v>
      </c>
      <c r="AI24">
        <v>1.73</v>
      </c>
      <c r="AJ24">
        <v>1.88</v>
      </c>
      <c r="AK24">
        <v>2.02</v>
      </c>
      <c r="AL24">
        <v>2.13</v>
      </c>
      <c r="AM24">
        <v>2.2400000000000002</v>
      </c>
      <c r="AN24">
        <v>2.34</v>
      </c>
      <c r="AO24">
        <v>2.41</v>
      </c>
      <c r="AP24">
        <v>2.65</v>
      </c>
      <c r="AQ24">
        <v>2.96</v>
      </c>
    </row>
    <row r="25" spans="1:43">
      <c r="A25" s="6" t="s">
        <v>23</v>
      </c>
      <c r="B25" s="7">
        <v>1.1000000000000001</v>
      </c>
      <c r="C25" s="8">
        <v>1.2</v>
      </c>
      <c r="D25" s="7">
        <v>1.3</v>
      </c>
      <c r="E25" s="8">
        <v>1.3</v>
      </c>
      <c r="F25" s="7">
        <v>1.4</v>
      </c>
      <c r="G25" s="8">
        <v>1.5</v>
      </c>
      <c r="H25" s="7">
        <v>1.6</v>
      </c>
      <c r="I25" s="8">
        <v>1.6</v>
      </c>
      <c r="J25" s="7">
        <v>1.7</v>
      </c>
      <c r="K25" s="8">
        <v>1.8</v>
      </c>
      <c r="L25" s="7">
        <v>1.8</v>
      </c>
      <c r="M25" s="8">
        <v>1.9</v>
      </c>
      <c r="N25" s="7">
        <v>2</v>
      </c>
      <c r="O25" s="8">
        <v>2.1</v>
      </c>
      <c r="P25" s="7">
        <v>2.2000000000000002</v>
      </c>
      <c r="Q25" s="8">
        <v>2.4</v>
      </c>
      <c r="R25" s="9">
        <v>2.6</v>
      </c>
      <c r="S25" t="s">
        <v>20</v>
      </c>
      <c r="T25" t="s">
        <v>20</v>
      </c>
      <c r="U25" t="s">
        <v>20</v>
      </c>
      <c r="V25" t="s">
        <v>20</v>
      </c>
      <c r="Z25">
        <v>3.83</v>
      </c>
      <c r="AA25">
        <v>1.1100000000000001</v>
      </c>
      <c r="AB25">
        <v>1.1499999999999999</v>
      </c>
      <c r="AC25">
        <v>1.23</v>
      </c>
      <c r="AD25">
        <v>1.33</v>
      </c>
      <c r="AE25">
        <v>1.46</v>
      </c>
      <c r="AF25">
        <v>1.54</v>
      </c>
      <c r="AG25">
        <v>1.62</v>
      </c>
      <c r="AH25">
        <v>1.64</v>
      </c>
      <c r="AI25">
        <v>1.73</v>
      </c>
      <c r="AJ25">
        <v>1.88</v>
      </c>
      <c r="AK25">
        <v>2.0099999999999998</v>
      </c>
      <c r="AL25">
        <v>2.12</v>
      </c>
      <c r="AM25">
        <v>2.2400000000000002</v>
      </c>
      <c r="AN25">
        <v>2.33</v>
      </c>
      <c r="AO25">
        <v>2.4</v>
      </c>
      <c r="AP25">
        <v>2.63</v>
      </c>
      <c r="AQ25">
        <v>2.94</v>
      </c>
    </row>
    <row r="26" spans="1:43" ht="17" thickBot="1">
      <c r="A26" s="10" t="s">
        <v>24</v>
      </c>
      <c r="B26" s="11">
        <v>1.1000000000000001</v>
      </c>
      <c r="C26" s="12">
        <v>1.2</v>
      </c>
      <c r="D26" s="11">
        <v>1.2</v>
      </c>
      <c r="E26" s="12">
        <v>1.3</v>
      </c>
      <c r="F26" s="11">
        <v>1.4</v>
      </c>
      <c r="G26" s="12">
        <v>1.5</v>
      </c>
      <c r="H26" s="11">
        <v>1.5</v>
      </c>
      <c r="I26" s="12">
        <v>1.6</v>
      </c>
      <c r="J26" s="11">
        <v>1.6</v>
      </c>
      <c r="K26" s="12">
        <v>1.7</v>
      </c>
      <c r="L26" s="11">
        <v>1.8</v>
      </c>
      <c r="M26" s="12">
        <v>1.9</v>
      </c>
      <c r="N26" s="11">
        <v>2</v>
      </c>
      <c r="O26" s="12">
        <v>2.1</v>
      </c>
      <c r="P26" s="11">
        <v>2.2000000000000002</v>
      </c>
      <c r="Q26" s="12">
        <v>2.4</v>
      </c>
      <c r="R26" s="13">
        <v>2.6</v>
      </c>
      <c r="S26" t="s">
        <v>20</v>
      </c>
      <c r="T26" t="s">
        <v>20</v>
      </c>
      <c r="U26" t="s">
        <v>20</v>
      </c>
      <c r="V26" t="s">
        <v>20</v>
      </c>
      <c r="Z26">
        <v>3.92</v>
      </c>
      <c r="AA26">
        <v>1.1100000000000001</v>
      </c>
      <c r="AB26">
        <v>1.1499999999999999</v>
      </c>
      <c r="AC26">
        <v>1.23</v>
      </c>
      <c r="AD26">
        <v>1.33</v>
      </c>
      <c r="AE26">
        <v>1.46</v>
      </c>
      <c r="AF26">
        <v>1.54</v>
      </c>
      <c r="AG26">
        <v>1.61</v>
      </c>
      <c r="AH26">
        <v>1.63</v>
      </c>
      <c r="AI26">
        <v>1.73</v>
      </c>
      <c r="AJ26">
        <v>1.87</v>
      </c>
      <c r="AK26">
        <v>2.0099999999999998</v>
      </c>
      <c r="AL26">
        <v>2.11</v>
      </c>
      <c r="AM26">
        <v>2.23</v>
      </c>
      <c r="AN26">
        <v>2.3199999999999998</v>
      </c>
      <c r="AO26">
        <v>2.39</v>
      </c>
      <c r="AP26">
        <v>2.62</v>
      </c>
      <c r="AQ26">
        <v>2.93</v>
      </c>
    </row>
    <row r="27" spans="1:43">
      <c r="A27" s="6" t="s">
        <v>30</v>
      </c>
      <c r="B27" s="7">
        <v>1.1000000000000001</v>
      </c>
      <c r="C27" s="8">
        <v>1.2</v>
      </c>
      <c r="D27" s="7">
        <v>1.2</v>
      </c>
      <c r="E27" s="8">
        <v>1.3</v>
      </c>
      <c r="F27" s="7">
        <v>1.4</v>
      </c>
      <c r="G27" s="8">
        <v>1.4</v>
      </c>
      <c r="H27" s="7">
        <v>1.5</v>
      </c>
      <c r="I27" s="8">
        <v>1.6</v>
      </c>
      <c r="J27" s="7">
        <v>1.6</v>
      </c>
      <c r="K27" s="8">
        <v>1.7</v>
      </c>
      <c r="L27" s="7">
        <v>1.8</v>
      </c>
      <c r="M27" s="8">
        <v>1.9</v>
      </c>
      <c r="N27" s="7">
        <v>2</v>
      </c>
      <c r="O27" s="8">
        <v>2.1</v>
      </c>
      <c r="P27" s="7">
        <v>2.2000000000000002</v>
      </c>
      <c r="Q27" s="8">
        <v>2.4</v>
      </c>
      <c r="R27" s="9">
        <v>2.6</v>
      </c>
      <c r="S27" t="s">
        <v>20</v>
      </c>
      <c r="T27" t="s">
        <v>20</v>
      </c>
      <c r="U27" t="s">
        <v>20</v>
      </c>
      <c r="V27" t="s">
        <v>20</v>
      </c>
      <c r="Z27">
        <v>4</v>
      </c>
      <c r="AA27">
        <v>1.1100000000000001</v>
      </c>
      <c r="AB27">
        <v>1.1499999999999999</v>
      </c>
      <c r="AC27">
        <v>1.23</v>
      </c>
      <c r="AD27">
        <v>1.33</v>
      </c>
      <c r="AE27">
        <v>1.46</v>
      </c>
      <c r="AF27">
        <v>1.54</v>
      </c>
      <c r="AG27">
        <v>1.61</v>
      </c>
      <c r="AH27">
        <v>1.63</v>
      </c>
      <c r="AI27">
        <v>1.73</v>
      </c>
      <c r="AJ27">
        <v>1.87</v>
      </c>
      <c r="AK27">
        <v>2</v>
      </c>
      <c r="AL27">
        <v>2.11</v>
      </c>
      <c r="AM27">
        <v>2.2200000000000002</v>
      </c>
      <c r="AN27">
        <v>2.31</v>
      </c>
      <c r="AO27">
        <v>2.39</v>
      </c>
      <c r="AP27">
        <v>2.6</v>
      </c>
      <c r="AQ27">
        <v>2.91</v>
      </c>
    </row>
    <row r="28" spans="1:43">
      <c r="A28" s="6" t="s">
        <v>22</v>
      </c>
      <c r="B28" s="7">
        <v>1.1000000000000001</v>
      </c>
      <c r="C28" s="8">
        <v>1.2</v>
      </c>
      <c r="D28" s="7">
        <v>1.2</v>
      </c>
      <c r="E28" s="8">
        <v>1.3</v>
      </c>
      <c r="F28" s="7">
        <v>1.4</v>
      </c>
      <c r="G28" s="8">
        <v>1.4</v>
      </c>
      <c r="H28" s="7">
        <v>1.5</v>
      </c>
      <c r="I28" s="8">
        <v>1.6</v>
      </c>
      <c r="J28" s="7">
        <v>1.6</v>
      </c>
      <c r="K28" s="8">
        <v>1.7</v>
      </c>
      <c r="L28" s="7">
        <v>1.8</v>
      </c>
      <c r="M28" s="8">
        <v>1.9</v>
      </c>
      <c r="N28" s="7">
        <v>2</v>
      </c>
      <c r="O28" s="8">
        <v>2.1</v>
      </c>
      <c r="P28" s="7">
        <v>2.2000000000000002</v>
      </c>
      <c r="Q28" s="8">
        <v>2.4</v>
      </c>
      <c r="R28" s="9">
        <v>2.6</v>
      </c>
      <c r="S28" t="s">
        <v>20</v>
      </c>
      <c r="T28" t="s">
        <v>20</v>
      </c>
      <c r="U28" t="s">
        <v>20</v>
      </c>
      <c r="V28" t="s">
        <v>20</v>
      </c>
      <c r="Z28">
        <v>4.08</v>
      </c>
      <c r="AA28">
        <v>1.1100000000000001</v>
      </c>
      <c r="AB28">
        <v>1.1499999999999999</v>
      </c>
      <c r="AC28">
        <v>1.23</v>
      </c>
      <c r="AD28">
        <v>1.33</v>
      </c>
      <c r="AE28">
        <v>1.46</v>
      </c>
      <c r="AF28">
        <v>1.53</v>
      </c>
      <c r="AG28">
        <v>1.61</v>
      </c>
      <c r="AH28">
        <v>1.63</v>
      </c>
      <c r="AI28">
        <v>1.73</v>
      </c>
      <c r="AJ28">
        <v>1.87</v>
      </c>
      <c r="AK28">
        <v>2</v>
      </c>
      <c r="AL28">
        <v>2.1</v>
      </c>
      <c r="AM28">
        <v>2.21</v>
      </c>
      <c r="AN28">
        <v>2.31</v>
      </c>
      <c r="AO28">
        <v>2.38</v>
      </c>
      <c r="AP28">
        <v>2.59</v>
      </c>
      <c r="AQ28">
        <v>2.9</v>
      </c>
    </row>
    <row r="29" spans="1:43">
      <c r="A29" s="6" t="s">
        <v>23</v>
      </c>
      <c r="B29" s="7">
        <v>1.1000000000000001</v>
      </c>
      <c r="C29" s="8">
        <v>1.2</v>
      </c>
      <c r="D29" s="7">
        <v>1.2</v>
      </c>
      <c r="E29" s="8">
        <v>1.3</v>
      </c>
      <c r="F29" s="7">
        <v>1.4</v>
      </c>
      <c r="G29" s="8">
        <v>1.4</v>
      </c>
      <c r="H29" s="7">
        <v>1.5</v>
      </c>
      <c r="I29" s="8">
        <v>1.6</v>
      </c>
      <c r="J29" s="7">
        <v>1.6</v>
      </c>
      <c r="K29" s="8">
        <v>1.7</v>
      </c>
      <c r="L29" s="7">
        <v>1.8</v>
      </c>
      <c r="M29" s="8">
        <v>1.9</v>
      </c>
      <c r="N29" s="7">
        <v>1.9</v>
      </c>
      <c r="O29" s="8">
        <v>2.1</v>
      </c>
      <c r="P29" s="7">
        <v>2.2999999999999998</v>
      </c>
      <c r="Q29" s="8">
        <v>2.4</v>
      </c>
      <c r="R29" s="9">
        <v>2.6</v>
      </c>
      <c r="S29" t="s">
        <v>20</v>
      </c>
      <c r="T29" t="s">
        <v>20</v>
      </c>
      <c r="U29" t="s">
        <v>20</v>
      </c>
      <c r="V29" t="s">
        <v>20</v>
      </c>
      <c r="Z29">
        <v>4.17</v>
      </c>
      <c r="AA29">
        <v>1.1200000000000001</v>
      </c>
      <c r="AB29">
        <v>1.1499999999999999</v>
      </c>
      <c r="AC29">
        <v>1.23</v>
      </c>
      <c r="AD29">
        <v>1.34</v>
      </c>
      <c r="AE29">
        <v>1.46</v>
      </c>
      <c r="AF29">
        <v>1.53</v>
      </c>
      <c r="AG29">
        <v>1.61</v>
      </c>
      <c r="AH29">
        <v>1.63</v>
      </c>
      <c r="AI29">
        <v>1.73</v>
      </c>
      <c r="AJ29">
        <v>1.86</v>
      </c>
      <c r="AK29">
        <v>1.99</v>
      </c>
      <c r="AL29">
        <v>2.1</v>
      </c>
      <c r="AM29">
        <v>2.2000000000000002</v>
      </c>
      <c r="AN29">
        <v>2.2999999999999998</v>
      </c>
      <c r="AO29">
        <v>2.37</v>
      </c>
      <c r="AP29">
        <v>2.58</v>
      </c>
      <c r="AQ29">
        <v>2.88</v>
      </c>
    </row>
    <row r="30" spans="1:43" ht="17" thickBot="1">
      <c r="A30" s="10" t="s">
        <v>24</v>
      </c>
      <c r="B30" s="11">
        <v>1.1000000000000001</v>
      </c>
      <c r="C30" s="12">
        <v>1.1000000000000001</v>
      </c>
      <c r="D30" s="11">
        <v>1.2</v>
      </c>
      <c r="E30" s="12">
        <v>1.3</v>
      </c>
      <c r="F30" s="11">
        <v>1.4</v>
      </c>
      <c r="G30" s="12">
        <v>1.4</v>
      </c>
      <c r="H30" s="11">
        <v>1.5</v>
      </c>
      <c r="I30" s="12">
        <v>1.6</v>
      </c>
      <c r="J30" s="11">
        <v>1.6</v>
      </c>
      <c r="K30" s="12">
        <v>1.7</v>
      </c>
      <c r="L30" s="11">
        <v>1.8</v>
      </c>
      <c r="M30" s="12">
        <v>1.9</v>
      </c>
      <c r="N30" s="11">
        <v>1.9</v>
      </c>
      <c r="O30" s="12">
        <v>2.1</v>
      </c>
      <c r="P30" s="11">
        <v>2.2999999999999998</v>
      </c>
      <c r="Q30" s="12">
        <v>2.4</v>
      </c>
      <c r="R30" s="13">
        <v>2.6</v>
      </c>
      <c r="S30" t="s">
        <v>20</v>
      </c>
      <c r="T30" t="s">
        <v>20</v>
      </c>
      <c r="U30" t="s">
        <v>20</v>
      </c>
      <c r="V30" t="s">
        <v>20</v>
      </c>
      <c r="Z30">
        <v>4.25</v>
      </c>
      <c r="AA30">
        <v>1.1200000000000001</v>
      </c>
      <c r="AB30">
        <v>1.1499999999999999</v>
      </c>
      <c r="AC30">
        <v>1.24</v>
      </c>
      <c r="AD30">
        <v>1.34</v>
      </c>
      <c r="AE30">
        <v>1.46</v>
      </c>
      <c r="AF30">
        <v>1.53</v>
      </c>
      <c r="AG30">
        <v>1.61</v>
      </c>
      <c r="AH30">
        <v>1.63</v>
      </c>
      <c r="AI30">
        <v>1.72</v>
      </c>
      <c r="AJ30">
        <v>1.86</v>
      </c>
      <c r="AK30">
        <v>1.98</v>
      </c>
      <c r="AL30">
        <v>2.09</v>
      </c>
      <c r="AM30">
        <v>2.2000000000000002</v>
      </c>
      <c r="AN30">
        <v>2.29</v>
      </c>
      <c r="AO30">
        <v>2.36</v>
      </c>
      <c r="AP30">
        <v>2.57</v>
      </c>
      <c r="AQ30">
        <v>2.87</v>
      </c>
    </row>
    <row r="31" spans="1:43">
      <c r="A31" s="6" t="s">
        <v>31</v>
      </c>
      <c r="B31" s="7">
        <v>1.1000000000000001</v>
      </c>
      <c r="C31" s="8">
        <v>1.1000000000000001</v>
      </c>
      <c r="D31" s="7">
        <v>1.2</v>
      </c>
      <c r="E31" s="8">
        <v>1.3</v>
      </c>
      <c r="F31" s="7">
        <v>1.3</v>
      </c>
      <c r="G31" s="8">
        <v>1.4</v>
      </c>
      <c r="H31" s="7">
        <v>1.5</v>
      </c>
      <c r="I31" s="8">
        <v>1.6</v>
      </c>
      <c r="J31" s="7">
        <v>1.6</v>
      </c>
      <c r="K31" s="8">
        <v>1.7</v>
      </c>
      <c r="L31" s="7">
        <v>1.7</v>
      </c>
      <c r="M31" s="8">
        <v>1.9</v>
      </c>
      <c r="N31" s="7">
        <v>1.9</v>
      </c>
      <c r="O31" s="8">
        <v>2.1</v>
      </c>
      <c r="P31" s="7">
        <v>2.2999999999999998</v>
      </c>
      <c r="Q31" s="8">
        <v>2.4</v>
      </c>
      <c r="R31" s="9">
        <v>2.7</v>
      </c>
      <c r="S31" t="s">
        <v>20</v>
      </c>
      <c r="T31" t="s">
        <v>20</v>
      </c>
      <c r="U31" t="s">
        <v>20</v>
      </c>
      <c r="V31" t="s">
        <v>20</v>
      </c>
      <c r="Z31">
        <v>4.33</v>
      </c>
      <c r="AA31">
        <v>1.1200000000000001</v>
      </c>
      <c r="AB31">
        <v>1.1499999999999999</v>
      </c>
      <c r="AC31">
        <v>1.24</v>
      </c>
      <c r="AD31">
        <v>1.34</v>
      </c>
      <c r="AE31">
        <v>1.45</v>
      </c>
      <c r="AF31">
        <v>1.53</v>
      </c>
      <c r="AG31">
        <v>1.61</v>
      </c>
      <c r="AH31">
        <v>1.63</v>
      </c>
      <c r="AI31">
        <v>1.72</v>
      </c>
      <c r="AJ31">
        <v>1.86</v>
      </c>
      <c r="AK31">
        <v>1.98</v>
      </c>
      <c r="AL31">
        <v>2.08</v>
      </c>
      <c r="AM31">
        <v>2.19</v>
      </c>
      <c r="AN31">
        <v>2.2799999999999998</v>
      </c>
      <c r="AO31">
        <v>2.35</v>
      </c>
      <c r="AP31">
        <v>2.5499999999999998</v>
      </c>
      <c r="AQ31">
        <v>2.86</v>
      </c>
    </row>
    <row r="32" spans="1:43">
      <c r="A32" s="6" t="s">
        <v>22</v>
      </c>
      <c r="B32" s="7">
        <v>1.1000000000000001</v>
      </c>
      <c r="C32" s="8">
        <v>1.1000000000000001</v>
      </c>
      <c r="D32" s="7">
        <v>1.2</v>
      </c>
      <c r="E32" s="8">
        <v>1.3</v>
      </c>
      <c r="F32" s="7">
        <v>1.3</v>
      </c>
      <c r="G32" s="8">
        <v>1.4</v>
      </c>
      <c r="H32" s="7">
        <v>1.5</v>
      </c>
      <c r="I32" s="8">
        <v>1.6</v>
      </c>
      <c r="J32" s="7">
        <v>1.6</v>
      </c>
      <c r="K32" s="8">
        <v>1.7</v>
      </c>
      <c r="L32" s="7">
        <v>1.7</v>
      </c>
      <c r="M32" s="8">
        <v>1.9</v>
      </c>
      <c r="N32" s="7">
        <v>1.9</v>
      </c>
      <c r="O32" s="8">
        <v>2.1</v>
      </c>
      <c r="P32" s="7">
        <v>2.2999999999999998</v>
      </c>
      <c r="Q32" s="8">
        <v>2.5</v>
      </c>
      <c r="R32" s="9">
        <v>2.7</v>
      </c>
      <c r="S32" t="s">
        <v>20</v>
      </c>
      <c r="T32" t="s">
        <v>20</v>
      </c>
      <c r="U32" t="s">
        <v>20</v>
      </c>
      <c r="V32" t="s">
        <v>20</v>
      </c>
      <c r="Z32">
        <v>4.42</v>
      </c>
      <c r="AA32">
        <v>1.1200000000000001</v>
      </c>
      <c r="AB32">
        <v>1.1599999999999999</v>
      </c>
      <c r="AC32">
        <v>1.24</v>
      </c>
      <c r="AD32">
        <v>1.34</v>
      </c>
      <c r="AE32">
        <v>1.45</v>
      </c>
      <c r="AF32">
        <v>1.53</v>
      </c>
      <c r="AG32">
        <v>1.61</v>
      </c>
      <c r="AH32">
        <v>1.63</v>
      </c>
      <c r="AI32">
        <v>1.72</v>
      </c>
      <c r="AJ32">
        <v>1.85</v>
      </c>
      <c r="AK32">
        <v>1.97</v>
      </c>
      <c r="AL32">
        <v>2.08</v>
      </c>
      <c r="AM32">
        <v>2.1800000000000002</v>
      </c>
      <c r="AN32">
        <v>2.2799999999999998</v>
      </c>
      <c r="AO32">
        <v>2.34</v>
      </c>
      <c r="AP32">
        <v>2.54</v>
      </c>
      <c r="AQ32">
        <v>2.85</v>
      </c>
    </row>
    <row r="33" spans="1:43">
      <c r="A33" s="6" t="s">
        <v>23</v>
      </c>
      <c r="B33" s="7">
        <v>1.1000000000000001</v>
      </c>
      <c r="C33" s="8">
        <v>1.1000000000000001</v>
      </c>
      <c r="D33" s="7">
        <v>1.2</v>
      </c>
      <c r="E33" s="8">
        <v>1.2</v>
      </c>
      <c r="F33" s="7">
        <v>1.3</v>
      </c>
      <c r="G33" s="8">
        <v>1.4</v>
      </c>
      <c r="H33" s="7">
        <v>1.5</v>
      </c>
      <c r="I33" s="8">
        <v>1.5</v>
      </c>
      <c r="J33" s="7">
        <v>1.6</v>
      </c>
      <c r="K33" s="8">
        <v>1.7</v>
      </c>
      <c r="L33" s="7">
        <v>1.7</v>
      </c>
      <c r="M33" s="8">
        <v>1.9</v>
      </c>
      <c r="N33" s="7">
        <v>1.9</v>
      </c>
      <c r="O33" s="8">
        <v>2.1</v>
      </c>
      <c r="P33" s="7">
        <v>2.2999999999999998</v>
      </c>
      <c r="Q33" s="8">
        <v>2.5</v>
      </c>
      <c r="R33" s="9">
        <v>2.7</v>
      </c>
      <c r="S33" t="s">
        <v>20</v>
      </c>
      <c r="T33" t="s">
        <v>20</v>
      </c>
      <c r="U33" t="s">
        <v>20</v>
      </c>
      <c r="V33" t="s">
        <v>20</v>
      </c>
      <c r="Z33">
        <v>4.5</v>
      </c>
      <c r="AA33">
        <v>1.1200000000000001</v>
      </c>
      <c r="AB33">
        <v>1.1599999999999999</v>
      </c>
      <c r="AC33">
        <v>1.24</v>
      </c>
      <c r="AD33">
        <v>1.34</v>
      </c>
      <c r="AE33">
        <v>1.45</v>
      </c>
      <c r="AF33">
        <v>1.52</v>
      </c>
      <c r="AG33">
        <v>1.61</v>
      </c>
      <c r="AH33">
        <v>1.63</v>
      </c>
      <c r="AI33">
        <v>1.72</v>
      </c>
      <c r="AJ33">
        <v>1.85</v>
      </c>
      <c r="AK33">
        <v>1.97</v>
      </c>
      <c r="AL33">
        <v>2.0699999999999998</v>
      </c>
      <c r="AM33">
        <v>2.17</v>
      </c>
      <c r="AN33">
        <v>2.27</v>
      </c>
      <c r="AO33">
        <v>2.34</v>
      </c>
      <c r="AP33">
        <v>2.5299999999999998</v>
      </c>
      <c r="AQ33">
        <v>2.83</v>
      </c>
    </row>
    <row r="34" spans="1:43" ht="17" thickBot="1">
      <c r="A34" s="10" t="s">
        <v>24</v>
      </c>
      <c r="B34" s="11">
        <v>1.1000000000000001</v>
      </c>
      <c r="C34" s="12">
        <v>1.1000000000000001</v>
      </c>
      <c r="D34" s="11">
        <v>1.2</v>
      </c>
      <c r="E34" s="12">
        <v>1.2</v>
      </c>
      <c r="F34" s="11">
        <v>1.3</v>
      </c>
      <c r="G34" s="12">
        <v>1.4</v>
      </c>
      <c r="H34" s="11">
        <v>1.5</v>
      </c>
      <c r="I34" s="12">
        <v>1.5</v>
      </c>
      <c r="J34" s="11">
        <v>1.6</v>
      </c>
      <c r="K34" s="12">
        <v>1.7</v>
      </c>
      <c r="L34" s="11">
        <v>1.7</v>
      </c>
      <c r="M34" s="12">
        <v>1.9</v>
      </c>
      <c r="N34" s="11">
        <v>1.9</v>
      </c>
      <c r="O34" s="12">
        <v>2.1</v>
      </c>
      <c r="P34" s="11">
        <v>2.4</v>
      </c>
      <c r="Q34" s="12">
        <v>2.5</v>
      </c>
      <c r="R34" s="13">
        <v>2.7</v>
      </c>
      <c r="S34" t="s">
        <v>20</v>
      </c>
      <c r="T34" t="s">
        <v>20</v>
      </c>
      <c r="U34" t="s">
        <v>20</v>
      </c>
      <c r="V34" t="s">
        <v>20</v>
      </c>
      <c r="Z34">
        <v>4.58</v>
      </c>
      <c r="AA34">
        <v>1.1200000000000001</v>
      </c>
      <c r="AB34">
        <v>1.1599999999999999</v>
      </c>
      <c r="AC34">
        <v>1.24</v>
      </c>
      <c r="AD34">
        <v>1.34</v>
      </c>
      <c r="AE34">
        <v>1.45</v>
      </c>
      <c r="AF34">
        <v>1.52</v>
      </c>
      <c r="AG34">
        <v>1.6</v>
      </c>
      <c r="AH34">
        <v>1.63</v>
      </c>
      <c r="AI34">
        <v>1.72</v>
      </c>
      <c r="AJ34">
        <v>1.84</v>
      </c>
      <c r="AK34">
        <v>1.96</v>
      </c>
      <c r="AL34">
        <v>2.06</v>
      </c>
      <c r="AM34">
        <v>2.16</v>
      </c>
      <c r="AN34">
        <v>2.2599999999999998</v>
      </c>
      <c r="AO34">
        <v>2.33</v>
      </c>
      <c r="AP34">
        <v>2.52</v>
      </c>
      <c r="AQ34">
        <v>2.82</v>
      </c>
    </row>
    <row r="35" spans="1:43">
      <c r="A35" s="6" t="s">
        <v>32</v>
      </c>
      <c r="B35" s="7">
        <v>1.1000000000000001</v>
      </c>
      <c r="C35" s="8">
        <v>1.1000000000000001</v>
      </c>
      <c r="D35" s="7">
        <v>1.2</v>
      </c>
      <c r="E35" s="8">
        <v>1.2</v>
      </c>
      <c r="F35" s="7">
        <v>1.3</v>
      </c>
      <c r="G35" s="8">
        <v>1.4</v>
      </c>
      <c r="H35" s="7">
        <v>1.4</v>
      </c>
      <c r="I35" s="8">
        <v>1.5</v>
      </c>
      <c r="J35" s="7">
        <v>1.6</v>
      </c>
      <c r="K35" s="8">
        <v>1.7</v>
      </c>
      <c r="L35" s="7">
        <v>1.7</v>
      </c>
      <c r="M35" s="8">
        <v>1.9</v>
      </c>
      <c r="N35" s="7">
        <v>1.9</v>
      </c>
      <c r="O35" s="8">
        <v>2.1</v>
      </c>
      <c r="P35" s="7">
        <v>2.4</v>
      </c>
      <c r="Q35" s="8">
        <v>2.6</v>
      </c>
      <c r="R35" s="9">
        <v>2.7</v>
      </c>
      <c r="S35" t="s">
        <v>20</v>
      </c>
      <c r="T35" t="s">
        <v>20</v>
      </c>
      <c r="U35" t="s">
        <v>20</v>
      </c>
      <c r="V35" t="s">
        <v>20</v>
      </c>
      <c r="Z35">
        <v>4.67</v>
      </c>
      <c r="AA35">
        <v>1.1200000000000001</v>
      </c>
      <c r="AB35">
        <v>1.1599999999999999</v>
      </c>
      <c r="AC35">
        <v>1.24</v>
      </c>
      <c r="AD35">
        <v>1.34</v>
      </c>
      <c r="AE35">
        <v>1.45</v>
      </c>
      <c r="AF35">
        <v>1.52</v>
      </c>
      <c r="AG35">
        <v>1.6</v>
      </c>
      <c r="AH35">
        <v>1.63</v>
      </c>
      <c r="AI35">
        <v>1.71</v>
      </c>
      <c r="AJ35">
        <v>1.84</v>
      </c>
      <c r="AK35">
        <v>1.96</v>
      </c>
      <c r="AL35">
        <v>2.06</v>
      </c>
      <c r="AM35">
        <v>2.16</v>
      </c>
      <c r="AN35">
        <v>2.2599999999999998</v>
      </c>
      <c r="AO35">
        <v>2.3199999999999998</v>
      </c>
      <c r="AP35">
        <v>2.5099999999999998</v>
      </c>
      <c r="AQ35">
        <v>2.81</v>
      </c>
    </row>
    <row r="36" spans="1:43">
      <c r="A36" s="6" t="s">
        <v>22</v>
      </c>
      <c r="B36" s="7">
        <v>1.1000000000000001</v>
      </c>
      <c r="C36" s="8">
        <v>1.1000000000000001</v>
      </c>
      <c r="D36" s="7">
        <v>1.2</v>
      </c>
      <c r="E36" s="8">
        <v>1.2</v>
      </c>
      <c r="F36" s="7">
        <v>1.3</v>
      </c>
      <c r="G36" s="8">
        <v>1.3</v>
      </c>
      <c r="H36" s="7">
        <v>1.4</v>
      </c>
      <c r="I36" s="8">
        <v>1.5</v>
      </c>
      <c r="J36" s="7">
        <v>1.6</v>
      </c>
      <c r="K36" s="8">
        <v>1.6</v>
      </c>
      <c r="L36" s="7">
        <v>1.7</v>
      </c>
      <c r="M36" s="8">
        <v>1.9</v>
      </c>
      <c r="N36" s="7">
        <v>1.9</v>
      </c>
      <c r="O36" s="8">
        <v>2.1</v>
      </c>
      <c r="P36" s="7">
        <v>2.4</v>
      </c>
      <c r="Q36" s="8">
        <v>2.6</v>
      </c>
      <c r="R36" s="9">
        <v>2.8</v>
      </c>
      <c r="S36" t="s">
        <v>20</v>
      </c>
      <c r="T36" t="s">
        <v>20</v>
      </c>
      <c r="U36" t="s">
        <v>20</v>
      </c>
      <c r="V36" t="s">
        <v>20</v>
      </c>
      <c r="Z36">
        <v>4.75</v>
      </c>
      <c r="AA36">
        <v>1.1299999999999999</v>
      </c>
      <c r="AB36">
        <v>1.1599999999999999</v>
      </c>
      <c r="AC36">
        <v>1.24</v>
      </c>
      <c r="AD36">
        <v>1.34</v>
      </c>
      <c r="AE36">
        <v>1.45</v>
      </c>
      <c r="AF36">
        <v>1.52</v>
      </c>
      <c r="AG36">
        <v>1.6</v>
      </c>
      <c r="AH36">
        <v>1.63</v>
      </c>
      <c r="AI36">
        <v>1.71</v>
      </c>
      <c r="AJ36">
        <v>1.84</v>
      </c>
      <c r="AK36">
        <v>1.95</v>
      </c>
      <c r="AL36">
        <v>2.0499999999999998</v>
      </c>
      <c r="AM36">
        <v>2.15</v>
      </c>
      <c r="AN36">
        <v>2.25</v>
      </c>
      <c r="AO36">
        <v>2.31</v>
      </c>
      <c r="AP36">
        <v>2.5</v>
      </c>
      <c r="AQ36">
        <v>2.8</v>
      </c>
    </row>
    <row r="37" spans="1:43">
      <c r="A37" s="6" t="s">
        <v>23</v>
      </c>
      <c r="B37" s="7">
        <v>1.1000000000000001</v>
      </c>
      <c r="C37" s="8">
        <v>1.1000000000000001</v>
      </c>
      <c r="D37" s="7">
        <v>1.2</v>
      </c>
      <c r="E37" s="8">
        <v>1.2</v>
      </c>
      <c r="F37" s="7">
        <v>1.3</v>
      </c>
      <c r="G37" s="8">
        <v>1.3</v>
      </c>
      <c r="H37" s="7">
        <v>1.4</v>
      </c>
      <c r="I37" s="8">
        <v>1.5</v>
      </c>
      <c r="J37" s="7">
        <v>1.5</v>
      </c>
      <c r="K37" s="8">
        <v>1.6</v>
      </c>
      <c r="L37" s="7">
        <v>1.7</v>
      </c>
      <c r="M37" s="8">
        <v>1.9</v>
      </c>
      <c r="N37" s="7">
        <v>1.9</v>
      </c>
      <c r="O37" s="8">
        <v>2.2000000000000002</v>
      </c>
      <c r="P37" s="7">
        <v>2.5</v>
      </c>
      <c r="Q37" s="8">
        <v>2.7</v>
      </c>
      <c r="R37" s="9">
        <v>2.8</v>
      </c>
      <c r="S37" t="s">
        <v>20</v>
      </c>
      <c r="T37" t="s">
        <v>20</v>
      </c>
      <c r="U37" t="s">
        <v>20</v>
      </c>
      <c r="V37" t="s">
        <v>20</v>
      </c>
      <c r="Z37">
        <v>4.83</v>
      </c>
      <c r="AA37">
        <v>1.1299999999999999</v>
      </c>
      <c r="AB37">
        <v>1.1599999999999999</v>
      </c>
      <c r="AC37">
        <v>1.25</v>
      </c>
      <c r="AD37">
        <v>1.34</v>
      </c>
      <c r="AE37">
        <v>1.44</v>
      </c>
      <c r="AF37">
        <v>1.52</v>
      </c>
      <c r="AG37">
        <v>1.6</v>
      </c>
      <c r="AH37">
        <v>1.63</v>
      </c>
      <c r="AI37">
        <v>1.71</v>
      </c>
      <c r="AJ37">
        <v>1.83</v>
      </c>
      <c r="AK37">
        <v>1.94</v>
      </c>
      <c r="AL37">
        <v>2.0499999999999998</v>
      </c>
      <c r="AM37">
        <v>2.14</v>
      </c>
      <c r="AN37">
        <v>2.25</v>
      </c>
      <c r="AO37">
        <v>2.31</v>
      </c>
      <c r="AP37">
        <v>2.4900000000000002</v>
      </c>
      <c r="AQ37">
        <v>2.79</v>
      </c>
    </row>
    <row r="38" spans="1:43" ht="17" thickBot="1">
      <c r="A38" s="10" t="s">
        <v>24</v>
      </c>
      <c r="B38" s="11">
        <v>1.1000000000000001</v>
      </c>
      <c r="C38" s="12">
        <v>1.1000000000000001</v>
      </c>
      <c r="D38" s="11">
        <v>1.1000000000000001</v>
      </c>
      <c r="E38" s="12">
        <v>1.2</v>
      </c>
      <c r="F38" s="11">
        <v>1.3</v>
      </c>
      <c r="G38" s="12">
        <v>1.3</v>
      </c>
      <c r="H38" s="11">
        <v>1.4</v>
      </c>
      <c r="I38" s="12">
        <v>1.5</v>
      </c>
      <c r="J38" s="11">
        <v>1.5</v>
      </c>
      <c r="K38" s="12">
        <v>1.6</v>
      </c>
      <c r="L38" s="11">
        <v>1.7</v>
      </c>
      <c r="M38" s="12">
        <v>1.9</v>
      </c>
      <c r="N38" s="11">
        <v>1.9</v>
      </c>
      <c r="O38" s="12">
        <v>2.2000000000000002</v>
      </c>
      <c r="P38" s="11">
        <v>2.5</v>
      </c>
      <c r="Q38" s="12">
        <v>2.7</v>
      </c>
      <c r="R38" s="13">
        <v>2.9</v>
      </c>
      <c r="S38" t="s">
        <v>20</v>
      </c>
      <c r="T38" t="s">
        <v>20</v>
      </c>
      <c r="U38" t="s">
        <v>20</v>
      </c>
      <c r="V38" t="s">
        <v>20</v>
      </c>
      <c r="Z38">
        <v>4.92</v>
      </c>
      <c r="AA38">
        <v>1.1299999999999999</v>
      </c>
      <c r="AB38">
        <v>1.1599999999999999</v>
      </c>
      <c r="AC38">
        <v>1.25</v>
      </c>
      <c r="AD38">
        <v>1.34</v>
      </c>
      <c r="AE38">
        <v>1.44</v>
      </c>
      <c r="AF38">
        <v>1.51</v>
      </c>
      <c r="AG38">
        <v>1.6</v>
      </c>
      <c r="AH38">
        <v>1.63</v>
      </c>
      <c r="AI38">
        <v>1.71</v>
      </c>
      <c r="AJ38">
        <v>1.83</v>
      </c>
      <c r="AK38">
        <v>1.94</v>
      </c>
      <c r="AL38">
        <v>2.04</v>
      </c>
      <c r="AM38">
        <v>2.14</v>
      </c>
      <c r="AN38">
        <v>2.2400000000000002</v>
      </c>
      <c r="AO38">
        <v>2.2999999999999998</v>
      </c>
      <c r="AP38">
        <v>2.48</v>
      </c>
      <c r="AQ38">
        <v>2.78</v>
      </c>
    </row>
    <row r="39" spans="1:43">
      <c r="A39" s="6" t="s">
        <v>33</v>
      </c>
      <c r="B39" s="7">
        <v>1</v>
      </c>
      <c r="C39" s="8">
        <v>1.1000000000000001</v>
      </c>
      <c r="D39" s="7">
        <v>1.1000000000000001</v>
      </c>
      <c r="E39" s="8">
        <v>1.2</v>
      </c>
      <c r="F39" s="7">
        <v>1.3</v>
      </c>
      <c r="G39" s="8">
        <v>1.3</v>
      </c>
      <c r="H39" s="7">
        <v>1.4</v>
      </c>
      <c r="I39" s="8">
        <v>1.5</v>
      </c>
      <c r="J39" s="7">
        <v>1.5</v>
      </c>
      <c r="K39" s="8">
        <v>1.6</v>
      </c>
      <c r="L39" s="7">
        <v>1.7</v>
      </c>
      <c r="M39" s="8">
        <v>1.9</v>
      </c>
      <c r="N39" s="7">
        <v>1.9</v>
      </c>
      <c r="O39" s="8">
        <v>2.2000000000000002</v>
      </c>
      <c r="P39" s="7">
        <v>2.5</v>
      </c>
      <c r="Q39" s="8">
        <v>2.8</v>
      </c>
      <c r="R39" s="9">
        <v>2.9</v>
      </c>
      <c r="S39" t="s">
        <v>20</v>
      </c>
      <c r="T39" t="s">
        <v>20</v>
      </c>
      <c r="U39" t="s">
        <v>20</v>
      </c>
      <c r="V39" t="s">
        <v>20</v>
      </c>
      <c r="Z39">
        <v>5</v>
      </c>
      <c r="AA39">
        <v>1.1299999999999999</v>
      </c>
      <c r="AB39">
        <v>1.1599999999999999</v>
      </c>
      <c r="AC39">
        <v>1.25</v>
      </c>
      <c r="AD39">
        <v>1.33</v>
      </c>
      <c r="AE39">
        <v>1.44</v>
      </c>
      <c r="AF39">
        <v>1.51</v>
      </c>
      <c r="AG39">
        <v>1.6</v>
      </c>
      <c r="AH39">
        <v>1.62</v>
      </c>
      <c r="AI39">
        <v>1.7</v>
      </c>
      <c r="AJ39">
        <v>1.83</v>
      </c>
      <c r="AK39">
        <v>1.93</v>
      </c>
      <c r="AL39">
        <v>2.0299999999999998</v>
      </c>
      <c r="AM39">
        <v>2.13</v>
      </c>
      <c r="AN39">
        <v>2.23</v>
      </c>
      <c r="AO39">
        <v>2.2999999999999998</v>
      </c>
      <c r="AP39">
        <v>2.4700000000000002</v>
      </c>
      <c r="AQ39">
        <v>2.77</v>
      </c>
    </row>
    <row r="40" spans="1:43">
      <c r="A40" s="6" t="s">
        <v>22</v>
      </c>
      <c r="B40" s="7">
        <v>1</v>
      </c>
      <c r="C40" s="8">
        <v>1.1000000000000001</v>
      </c>
      <c r="D40" s="7">
        <v>1.1000000000000001</v>
      </c>
      <c r="E40" s="8">
        <v>1.1000000000000001</v>
      </c>
      <c r="F40" s="7">
        <v>1.3</v>
      </c>
      <c r="G40" s="8">
        <v>1.3</v>
      </c>
      <c r="H40" s="7">
        <v>1.4</v>
      </c>
      <c r="I40" s="8">
        <v>1.5</v>
      </c>
      <c r="J40" s="7">
        <v>1.5</v>
      </c>
      <c r="K40" s="8">
        <v>1.6</v>
      </c>
      <c r="L40" s="7">
        <v>1.7</v>
      </c>
      <c r="M40" s="8">
        <v>1.9</v>
      </c>
      <c r="N40" s="7">
        <v>1.9</v>
      </c>
      <c r="O40" s="8">
        <v>2.2000000000000002</v>
      </c>
      <c r="P40" s="7">
        <v>2.6</v>
      </c>
      <c r="Q40" s="8">
        <v>2.8</v>
      </c>
      <c r="R40" s="9">
        <v>3</v>
      </c>
      <c r="S40" t="s">
        <v>20</v>
      </c>
      <c r="T40" t="s">
        <v>20</v>
      </c>
      <c r="U40" t="s">
        <v>20</v>
      </c>
      <c r="V40" t="s">
        <v>20</v>
      </c>
      <c r="Z40">
        <v>5.08</v>
      </c>
      <c r="AA40">
        <v>1.1299999999999999</v>
      </c>
      <c r="AB40">
        <v>1.1599999999999999</v>
      </c>
      <c r="AC40">
        <v>1.25</v>
      </c>
      <c r="AD40">
        <v>1.33</v>
      </c>
      <c r="AE40">
        <v>1.44</v>
      </c>
      <c r="AF40">
        <v>1.51</v>
      </c>
      <c r="AG40">
        <v>1.6</v>
      </c>
      <c r="AH40">
        <v>1.62</v>
      </c>
      <c r="AI40">
        <v>1.7</v>
      </c>
      <c r="AJ40">
        <v>1.82</v>
      </c>
      <c r="AK40">
        <v>1.93</v>
      </c>
      <c r="AL40">
        <v>2.0299999999999998</v>
      </c>
      <c r="AM40">
        <v>2.12</v>
      </c>
      <c r="AN40">
        <v>2.23</v>
      </c>
      <c r="AO40">
        <v>2.29</v>
      </c>
      <c r="AP40">
        <v>2.46</v>
      </c>
      <c r="AQ40">
        <v>2.76</v>
      </c>
    </row>
    <row r="41" spans="1:43">
      <c r="A41" s="6" t="s">
        <v>23</v>
      </c>
      <c r="B41" s="7">
        <v>1</v>
      </c>
      <c r="C41" s="8">
        <v>1</v>
      </c>
      <c r="D41" s="7">
        <v>1.1000000000000001</v>
      </c>
      <c r="E41" s="8">
        <v>1.1000000000000001</v>
      </c>
      <c r="F41" s="7">
        <v>1.3</v>
      </c>
      <c r="G41" s="8">
        <v>1.3</v>
      </c>
      <c r="H41" s="7">
        <v>1.3</v>
      </c>
      <c r="I41" s="8">
        <v>1.5</v>
      </c>
      <c r="J41" s="7">
        <v>1.5</v>
      </c>
      <c r="K41" s="8">
        <v>1.6</v>
      </c>
      <c r="L41" s="7">
        <v>1.7</v>
      </c>
      <c r="M41" s="8">
        <v>1.9</v>
      </c>
      <c r="N41" s="7">
        <v>1.9</v>
      </c>
      <c r="O41" s="8">
        <v>2.2000000000000002</v>
      </c>
      <c r="P41" s="7">
        <v>2.6</v>
      </c>
      <c r="Q41" s="8">
        <v>2.9</v>
      </c>
      <c r="R41" s="9">
        <v>3</v>
      </c>
      <c r="S41" t="s">
        <v>20</v>
      </c>
      <c r="T41" t="s">
        <v>20</v>
      </c>
      <c r="U41" t="s">
        <v>20</v>
      </c>
      <c r="V41" t="s">
        <v>20</v>
      </c>
      <c r="Z41">
        <v>5.17</v>
      </c>
      <c r="AA41">
        <v>1.1299999999999999</v>
      </c>
      <c r="AB41">
        <v>1.17</v>
      </c>
      <c r="AC41">
        <v>1.25</v>
      </c>
      <c r="AD41">
        <v>1.33</v>
      </c>
      <c r="AE41">
        <v>1.44</v>
      </c>
      <c r="AF41">
        <v>1.51</v>
      </c>
      <c r="AG41">
        <v>1.59</v>
      </c>
      <c r="AH41">
        <v>1.62</v>
      </c>
      <c r="AI41">
        <v>1.7</v>
      </c>
      <c r="AJ41">
        <v>1.82</v>
      </c>
      <c r="AK41">
        <v>1.92</v>
      </c>
      <c r="AL41">
        <v>2.02</v>
      </c>
      <c r="AM41">
        <v>2.11</v>
      </c>
      <c r="AN41">
        <v>2.2200000000000002</v>
      </c>
      <c r="AO41">
        <v>2.2799999999999998</v>
      </c>
      <c r="AP41">
        <v>2.4500000000000002</v>
      </c>
      <c r="AQ41">
        <v>2.75</v>
      </c>
    </row>
    <row r="42" spans="1:43" ht="17" thickBot="1">
      <c r="A42" s="10" t="s">
        <v>24</v>
      </c>
      <c r="B42" s="11">
        <v>1</v>
      </c>
      <c r="C42" s="12">
        <v>1</v>
      </c>
      <c r="D42" s="11">
        <v>1.1000000000000001</v>
      </c>
      <c r="E42" s="12">
        <v>1.1000000000000001</v>
      </c>
      <c r="F42" s="11">
        <v>1.2</v>
      </c>
      <c r="G42" s="12">
        <v>1.3</v>
      </c>
      <c r="H42" s="11">
        <v>1.3</v>
      </c>
      <c r="I42" s="12">
        <v>1.5</v>
      </c>
      <c r="J42" s="11">
        <v>1.5</v>
      </c>
      <c r="K42" s="12">
        <v>1.6</v>
      </c>
      <c r="L42" s="11">
        <v>1.7</v>
      </c>
      <c r="M42" s="12">
        <v>1.9</v>
      </c>
      <c r="N42" s="11">
        <v>1.9</v>
      </c>
      <c r="O42" s="12">
        <v>2.2000000000000002</v>
      </c>
      <c r="P42" s="11">
        <v>2.7</v>
      </c>
      <c r="Q42" s="12">
        <v>3</v>
      </c>
      <c r="R42" s="13">
        <v>3.1</v>
      </c>
      <c r="S42" t="s">
        <v>20</v>
      </c>
      <c r="T42" t="s">
        <v>20</v>
      </c>
      <c r="U42" t="s">
        <v>20</v>
      </c>
      <c r="V42" t="s">
        <v>20</v>
      </c>
      <c r="Z42">
        <v>5.25</v>
      </c>
      <c r="AA42">
        <v>1.1299999999999999</v>
      </c>
      <c r="AB42">
        <v>1.17</v>
      </c>
      <c r="AC42">
        <v>1.25</v>
      </c>
      <c r="AD42">
        <v>1.33</v>
      </c>
      <c r="AE42">
        <v>1.43</v>
      </c>
      <c r="AF42">
        <v>1.51</v>
      </c>
      <c r="AG42">
        <v>1.59</v>
      </c>
      <c r="AH42">
        <v>1.62</v>
      </c>
      <c r="AI42">
        <v>1.7</v>
      </c>
      <c r="AJ42">
        <v>1.82</v>
      </c>
      <c r="AK42">
        <v>1.92</v>
      </c>
      <c r="AL42">
        <v>2.02</v>
      </c>
      <c r="AM42">
        <v>2.11</v>
      </c>
      <c r="AN42">
        <v>2.2200000000000002</v>
      </c>
      <c r="AO42">
        <v>2.2799999999999998</v>
      </c>
      <c r="AP42">
        <v>2.4500000000000002</v>
      </c>
      <c r="AQ42">
        <v>2.74</v>
      </c>
    </row>
    <row r="43" spans="1:43" ht="17" thickBot="1">
      <c r="A43" s="10" t="s">
        <v>34</v>
      </c>
      <c r="B43" s="11">
        <v>1</v>
      </c>
      <c r="C43" s="12">
        <v>1</v>
      </c>
      <c r="D43" s="11">
        <v>1.1000000000000001</v>
      </c>
      <c r="E43" s="12">
        <v>1.1000000000000001</v>
      </c>
      <c r="F43" s="11">
        <v>1.2</v>
      </c>
      <c r="G43" s="12">
        <v>1.3</v>
      </c>
      <c r="H43" s="11">
        <v>1.3</v>
      </c>
      <c r="I43" s="12">
        <v>1.5</v>
      </c>
      <c r="J43" s="11">
        <v>1.5</v>
      </c>
      <c r="K43" s="12">
        <v>1.6</v>
      </c>
      <c r="L43" s="11">
        <v>1.6</v>
      </c>
      <c r="M43" s="12">
        <v>1.9</v>
      </c>
      <c r="N43" s="11">
        <v>1.9</v>
      </c>
      <c r="O43" s="12">
        <v>2.2000000000000002</v>
      </c>
      <c r="P43" s="11">
        <v>2.7</v>
      </c>
      <c r="Q43" s="12">
        <v>3.1</v>
      </c>
      <c r="R43" s="13">
        <v>3.1</v>
      </c>
      <c r="S43" t="s">
        <v>20</v>
      </c>
      <c r="T43" t="s">
        <v>20</v>
      </c>
      <c r="U43" t="s">
        <v>20</v>
      </c>
      <c r="V43" t="s">
        <v>20</v>
      </c>
      <c r="Z43">
        <v>5.33</v>
      </c>
      <c r="AA43">
        <v>1.1299999999999999</v>
      </c>
      <c r="AB43">
        <v>1.17</v>
      </c>
      <c r="AC43">
        <v>1.25</v>
      </c>
      <c r="AD43">
        <v>1.33</v>
      </c>
      <c r="AE43">
        <v>1.43</v>
      </c>
      <c r="AF43">
        <v>1.5</v>
      </c>
      <c r="AG43">
        <v>1.59</v>
      </c>
      <c r="AH43">
        <v>1.62</v>
      </c>
      <c r="AI43">
        <v>1.7</v>
      </c>
      <c r="AJ43">
        <v>1.81</v>
      </c>
      <c r="AK43">
        <v>1.91</v>
      </c>
      <c r="AL43">
        <v>2.0099999999999998</v>
      </c>
      <c r="AM43">
        <v>2.1</v>
      </c>
      <c r="AN43">
        <v>2.21</v>
      </c>
      <c r="AO43">
        <v>2.27</v>
      </c>
      <c r="AP43">
        <v>2.44</v>
      </c>
      <c r="AQ43">
        <v>2.73</v>
      </c>
    </row>
    <row r="44" spans="1:43">
      <c r="Z44">
        <v>5.42</v>
      </c>
      <c r="AA44">
        <v>1.1299999999999999</v>
      </c>
      <c r="AB44">
        <v>1.17</v>
      </c>
      <c r="AC44">
        <v>1.25</v>
      </c>
      <c r="AD44">
        <v>1.33</v>
      </c>
      <c r="AE44">
        <v>1.43</v>
      </c>
      <c r="AF44">
        <v>1.5</v>
      </c>
      <c r="AG44">
        <v>1.59</v>
      </c>
      <c r="AH44">
        <v>1.62</v>
      </c>
      <c r="AI44">
        <v>1.69</v>
      </c>
      <c r="AJ44">
        <v>1.81</v>
      </c>
      <c r="AK44">
        <v>1.91</v>
      </c>
      <c r="AL44">
        <v>2.0099999999999998</v>
      </c>
      <c r="AM44">
        <v>2.09</v>
      </c>
      <c r="AN44">
        <v>2.21</v>
      </c>
      <c r="AO44">
        <v>2.27</v>
      </c>
      <c r="AP44">
        <v>2.4300000000000002</v>
      </c>
      <c r="AQ44">
        <v>2.72</v>
      </c>
    </row>
    <row r="45" spans="1:43">
      <c r="Z45">
        <v>5.5</v>
      </c>
      <c r="AA45">
        <v>1.1299999999999999</v>
      </c>
      <c r="AB45">
        <v>1.17</v>
      </c>
      <c r="AC45">
        <v>1.25</v>
      </c>
      <c r="AD45">
        <v>1.33</v>
      </c>
      <c r="AE45">
        <v>1.43</v>
      </c>
      <c r="AF45">
        <v>1.5</v>
      </c>
      <c r="AG45">
        <v>1.59</v>
      </c>
      <c r="AH45">
        <v>1.62</v>
      </c>
      <c r="AI45">
        <v>1.69</v>
      </c>
      <c r="AJ45">
        <v>1.81</v>
      </c>
      <c r="AK45">
        <v>1.9</v>
      </c>
      <c r="AL45">
        <v>2</v>
      </c>
      <c r="AM45">
        <v>2.09</v>
      </c>
      <c r="AN45">
        <v>2.2000000000000002</v>
      </c>
      <c r="AO45">
        <v>2.27</v>
      </c>
      <c r="AP45">
        <v>2.42</v>
      </c>
      <c r="AQ45">
        <v>2.71</v>
      </c>
    </row>
    <row r="46" spans="1:43">
      <c r="Z46">
        <v>5.58</v>
      </c>
      <c r="AA46">
        <v>1.1299999999999999</v>
      </c>
      <c r="AB46">
        <v>1.17</v>
      </c>
      <c r="AC46">
        <v>1.25</v>
      </c>
      <c r="AD46">
        <v>1.33</v>
      </c>
      <c r="AE46">
        <v>1.43</v>
      </c>
      <c r="AF46">
        <v>1.5</v>
      </c>
      <c r="AG46">
        <v>1.58</v>
      </c>
      <c r="AH46">
        <v>1.62</v>
      </c>
      <c r="AI46">
        <v>1.69</v>
      </c>
      <c r="AJ46">
        <v>1.8</v>
      </c>
      <c r="AK46">
        <v>1.9</v>
      </c>
      <c r="AL46">
        <v>2</v>
      </c>
      <c r="AM46">
        <v>2.08</v>
      </c>
      <c r="AN46">
        <v>2.2000000000000002</v>
      </c>
      <c r="AO46">
        <v>2.2599999999999998</v>
      </c>
      <c r="AP46">
        <v>2.42</v>
      </c>
      <c r="AQ46">
        <v>2.71</v>
      </c>
    </row>
    <row r="47" spans="1:43">
      <c r="Z47">
        <v>5.67</v>
      </c>
      <c r="AA47">
        <v>1.1299999999999999</v>
      </c>
      <c r="AB47">
        <v>1.17</v>
      </c>
      <c r="AC47">
        <v>1.25</v>
      </c>
      <c r="AD47">
        <v>1.33</v>
      </c>
      <c r="AE47">
        <v>1.42</v>
      </c>
      <c r="AF47">
        <v>1.49</v>
      </c>
      <c r="AG47">
        <v>1.58</v>
      </c>
      <c r="AH47">
        <v>1.62</v>
      </c>
      <c r="AI47">
        <v>1.69</v>
      </c>
      <c r="AJ47">
        <v>1.8</v>
      </c>
      <c r="AK47">
        <v>1.89</v>
      </c>
      <c r="AL47">
        <v>1.99</v>
      </c>
      <c r="AM47">
        <v>2.08</v>
      </c>
      <c r="AN47">
        <v>2.19</v>
      </c>
      <c r="AO47">
        <v>2.2599999999999998</v>
      </c>
      <c r="AP47">
        <v>2.41</v>
      </c>
      <c r="AQ47">
        <v>2.7</v>
      </c>
    </row>
    <row r="48" spans="1:43">
      <c r="Z48">
        <v>5.75</v>
      </c>
      <c r="AA48">
        <v>1.1299999999999999</v>
      </c>
      <c r="AB48">
        <v>1.17</v>
      </c>
      <c r="AC48">
        <v>1.25</v>
      </c>
      <c r="AD48">
        <v>1.33</v>
      </c>
      <c r="AE48">
        <v>1.42</v>
      </c>
      <c r="AF48">
        <v>1.49</v>
      </c>
      <c r="AG48">
        <v>1.58</v>
      </c>
      <c r="AH48">
        <v>1.61</v>
      </c>
      <c r="AI48">
        <v>1.68</v>
      </c>
      <c r="AJ48">
        <v>1.8</v>
      </c>
      <c r="AK48">
        <v>1.89</v>
      </c>
      <c r="AL48">
        <v>1.99</v>
      </c>
      <c r="AM48">
        <v>2.0699999999999998</v>
      </c>
      <c r="AN48">
        <v>2.19</v>
      </c>
      <c r="AO48">
        <v>2.25</v>
      </c>
      <c r="AP48">
        <v>2.41</v>
      </c>
      <c r="AQ48">
        <v>2.69</v>
      </c>
    </row>
    <row r="49" spans="26:43">
      <c r="Z49">
        <v>5.83</v>
      </c>
      <c r="AA49">
        <v>1.1299999999999999</v>
      </c>
      <c r="AB49">
        <v>1.17</v>
      </c>
      <c r="AC49">
        <v>1.25</v>
      </c>
      <c r="AD49">
        <v>1.33</v>
      </c>
      <c r="AE49">
        <v>1.42</v>
      </c>
      <c r="AF49">
        <v>1.49</v>
      </c>
      <c r="AG49">
        <v>1.58</v>
      </c>
      <c r="AH49">
        <v>1.61</v>
      </c>
      <c r="AI49">
        <v>1.68</v>
      </c>
      <c r="AJ49">
        <v>1.79</v>
      </c>
      <c r="AK49">
        <v>1.88</v>
      </c>
      <c r="AL49">
        <v>1.98</v>
      </c>
      <c r="AM49">
        <v>2.06</v>
      </c>
      <c r="AN49">
        <v>2.1800000000000002</v>
      </c>
      <c r="AO49">
        <v>2.25</v>
      </c>
      <c r="AP49">
        <v>2.4</v>
      </c>
      <c r="AQ49">
        <v>2.68</v>
      </c>
    </row>
    <row r="50" spans="26:43">
      <c r="Z50">
        <v>5.92</v>
      </c>
      <c r="AA50">
        <v>1.1299999999999999</v>
      </c>
      <c r="AB50">
        <v>1.17</v>
      </c>
      <c r="AC50">
        <v>1.25</v>
      </c>
      <c r="AD50">
        <v>1.33</v>
      </c>
      <c r="AE50">
        <v>1.42</v>
      </c>
      <c r="AF50">
        <v>1.49</v>
      </c>
      <c r="AG50">
        <v>1.58</v>
      </c>
      <c r="AH50">
        <v>1.61</v>
      </c>
      <c r="AI50">
        <v>1.68</v>
      </c>
      <c r="AJ50">
        <v>1.79</v>
      </c>
      <c r="AK50">
        <v>1.88</v>
      </c>
      <c r="AL50">
        <v>1.98</v>
      </c>
      <c r="AM50">
        <v>2.06</v>
      </c>
      <c r="AN50">
        <v>2.1800000000000002</v>
      </c>
      <c r="AO50">
        <v>2.25</v>
      </c>
      <c r="AP50">
        <v>2.4</v>
      </c>
      <c r="AQ50">
        <v>2.68</v>
      </c>
    </row>
    <row r="51" spans="26:43">
      <c r="Z51">
        <v>6</v>
      </c>
      <c r="AA51">
        <v>1.1299999999999999</v>
      </c>
      <c r="AB51">
        <v>1.17</v>
      </c>
      <c r="AC51">
        <v>1.25</v>
      </c>
      <c r="AD51">
        <v>1.33</v>
      </c>
      <c r="AE51">
        <v>1.42</v>
      </c>
      <c r="AF51">
        <v>1.48</v>
      </c>
      <c r="AG51">
        <v>1.57</v>
      </c>
      <c r="AH51">
        <v>1.61</v>
      </c>
      <c r="AI51">
        <v>1.68</v>
      </c>
      <c r="AJ51">
        <v>1.79</v>
      </c>
      <c r="AK51">
        <v>1.87</v>
      </c>
      <c r="AL51">
        <v>1.97</v>
      </c>
      <c r="AM51">
        <v>2.0499999999999998</v>
      </c>
      <c r="AN51">
        <v>2.1800000000000002</v>
      </c>
      <c r="AO51">
        <v>2.2400000000000002</v>
      </c>
      <c r="AP51">
        <v>2.39</v>
      </c>
      <c r="AQ51">
        <v>2.67</v>
      </c>
    </row>
    <row r="52" spans="26:43">
      <c r="Z52">
        <v>6.08</v>
      </c>
      <c r="AA52">
        <v>1.1299999999999999</v>
      </c>
      <c r="AB52">
        <v>1.17</v>
      </c>
      <c r="AC52">
        <v>1.25</v>
      </c>
      <c r="AD52">
        <v>1.32</v>
      </c>
      <c r="AE52">
        <v>1.41</v>
      </c>
      <c r="AF52">
        <v>1.48</v>
      </c>
      <c r="AG52">
        <v>1.57</v>
      </c>
      <c r="AH52">
        <v>1.61</v>
      </c>
      <c r="AI52">
        <v>1.68</v>
      </c>
      <c r="AJ52">
        <v>1.78</v>
      </c>
      <c r="AK52">
        <v>1.87</v>
      </c>
      <c r="AL52">
        <v>1.97</v>
      </c>
      <c r="AM52">
        <v>2.0499999999999998</v>
      </c>
      <c r="AN52">
        <v>2.17</v>
      </c>
      <c r="AO52">
        <v>2.2400000000000002</v>
      </c>
      <c r="AP52">
        <v>2.39</v>
      </c>
      <c r="AQ52">
        <v>2.67</v>
      </c>
    </row>
    <row r="53" spans="26:43">
      <c r="Z53">
        <v>6.17</v>
      </c>
      <c r="AA53">
        <v>1.1299999999999999</v>
      </c>
      <c r="AB53">
        <v>1.17</v>
      </c>
      <c r="AC53">
        <v>1.25</v>
      </c>
      <c r="AD53">
        <v>1.32</v>
      </c>
      <c r="AE53">
        <v>1.41</v>
      </c>
      <c r="AF53">
        <v>1.48</v>
      </c>
      <c r="AG53">
        <v>1.57</v>
      </c>
      <c r="AH53">
        <v>1.61</v>
      </c>
      <c r="AI53">
        <v>1.67</v>
      </c>
      <c r="AJ53">
        <v>1.78</v>
      </c>
      <c r="AK53">
        <v>1.86</v>
      </c>
      <c r="AL53">
        <v>1.96</v>
      </c>
      <c r="AM53">
        <v>2.04</v>
      </c>
      <c r="AN53">
        <v>2.17</v>
      </c>
      <c r="AO53">
        <v>2.2400000000000002</v>
      </c>
      <c r="AP53">
        <v>2.39</v>
      </c>
      <c r="AQ53">
        <v>2.66</v>
      </c>
    </row>
    <row r="54" spans="26:43">
      <c r="Z54">
        <v>6.25</v>
      </c>
      <c r="AA54">
        <v>1.1299999999999999</v>
      </c>
      <c r="AB54">
        <v>1.17</v>
      </c>
      <c r="AC54">
        <v>1.25</v>
      </c>
      <c r="AD54">
        <v>1.32</v>
      </c>
      <c r="AE54">
        <v>1.41</v>
      </c>
      <c r="AF54">
        <v>1.48</v>
      </c>
      <c r="AG54">
        <v>1.57</v>
      </c>
      <c r="AH54">
        <v>1.61</v>
      </c>
      <c r="AI54">
        <v>1.67</v>
      </c>
      <c r="AJ54">
        <v>1.78</v>
      </c>
      <c r="AK54">
        <v>1.86</v>
      </c>
      <c r="AL54">
        <v>1.96</v>
      </c>
      <c r="AM54">
        <v>2.0299999999999998</v>
      </c>
      <c r="AN54">
        <v>2.16</v>
      </c>
      <c r="AO54">
        <v>2.2400000000000002</v>
      </c>
      <c r="AP54">
        <v>2.38</v>
      </c>
      <c r="AQ54">
        <v>2.66</v>
      </c>
    </row>
    <row r="55" spans="26:43">
      <c r="Z55">
        <v>6.33</v>
      </c>
      <c r="AA55">
        <v>1.1299999999999999</v>
      </c>
      <c r="AB55">
        <v>1.17</v>
      </c>
      <c r="AC55">
        <v>1.25</v>
      </c>
      <c r="AD55">
        <v>1.32</v>
      </c>
      <c r="AE55">
        <v>1.41</v>
      </c>
      <c r="AF55">
        <v>1.47</v>
      </c>
      <c r="AG55">
        <v>1.56</v>
      </c>
      <c r="AH55">
        <v>1.61</v>
      </c>
      <c r="AI55">
        <v>1.67</v>
      </c>
      <c r="AJ55">
        <v>1.77</v>
      </c>
      <c r="AK55">
        <v>1.85</v>
      </c>
      <c r="AL55">
        <v>1.96</v>
      </c>
      <c r="AM55">
        <v>2.0299999999999998</v>
      </c>
      <c r="AN55">
        <v>2.16</v>
      </c>
      <c r="AO55">
        <v>2.2400000000000002</v>
      </c>
      <c r="AP55">
        <v>2.38</v>
      </c>
      <c r="AQ55">
        <v>2.65</v>
      </c>
    </row>
    <row r="56" spans="26:43">
      <c r="Z56">
        <v>6.42</v>
      </c>
      <c r="AA56">
        <v>1.1299999999999999</v>
      </c>
      <c r="AB56">
        <v>1.17</v>
      </c>
      <c r="AC56">
        <v>1.25</v>
      </c>
      <c r="AD56">
        <v>1.32</v>
      </c>
      <c r="AE56">
        <v>1.41</v>
      </c>
      <c r="AF56">
        <v>1.47</v>
      </c>
      <c r="AG56">
        <v>1.56</v>
      </c>
      <c r="AH56">
        <v>1.6</v>
      </c>
      <c r="AI56">
        <v>1.67</v>
      </c>
      <c r="AJ56">
        <v>1.77</v>
      </c>
      <c r="AK56">
        <v>1.85</v>
      </c>
      <c r="AL56">
        <v>1.95</v>
      </c>
      <c r="AM56">
        <v>2.02</v>
      </c>
      <c r="AN56">
        <v>2.16</v>
      </c>
      <c r="AO56">
        <v>2.2400000000000002</v>
      </c>
      <c r="AP56">
        <v>2.38</v>
      </c>
      <c r="AQ56">
        <v>2.65</v>
      </c>
    </row>
    <row r="57" spans="26:43">
      <c r="Z57">
        <v>6.5</v>
      </c>
      <c r="AA57">
        <v>1.1299999999999999</v>
      </c>
      <c r="AB57">
        <v>1.17</v>
      </c>
      <c r="AC57">
        <v>1.25</v>
      </c>
      <c r="AD57">
        <v>1.32</v>
      </c>
      <c r="AE57">
        <v>1.4</v>
      </c>
      <c r="AF57">
        <v>1.47</v>
      </c>
      <c r="AG57">
        <v>1.56</v>
      </c>
      <c r="AH57">
        <v>1.6</v>
      </c>
      <c r="AI57">
        <v>1.66</v>
      </c>
      <c r="AJ57">
        <v>1.77</v>
      </c>
      <c r="AK57">
        <v>1.84</v>
      </c>
      <c r="AL57">
        <v>1.95</v>
      </c>
      <c r="AM57">
        <v>2.02</v>
      </c>
      <c r="AN57">
        <v>2.15</v>
      </c>
      <c r="AO57">
        <v>2.23</v>
      </c>
      <c r="AP57">
        <v>2.38</v>
      </c>
      <c r="AQ57">
        <v>2.64</v>
      </c>
    </row>
    <row r="58" spans="26:43">
      <c r="Z58">
        <v>6.58</v>
      </c>
      <c r="AA58">
        <v>1.1299999999999999</v>
      </c>
      <c r="AB58">
        <v>1.17</v>
      </c>
      <c r="AC58">
        <v>1.25</v>
      </c>
      <c r="AD58">
        <v>1.32</v>
      </c>
      <c r="AE58">
        <v>1.4</v>
      </c>
      <c r="AF58">
        <v>1.47</v>
      </c>
      <c r="AG58">
        <v>1.56</v>
      </c>
      <c r="AH58">
        <v>1.6</v>
      </c>
      <c r="AI58">
        <v>1.66</v>
      </c>
      <c r="AJ58">
        <v>1.76</v>
      </c>
      <c r="AK58">
        <v>1.84</v>
      </c>
      <c r="AL58">
        <v>1.94</v>
      </c>
      <c r="AM58">
        <v>2.0099999999999998</v>
      </c>
      <c r="AN58">
        <v>2.15</v>
      </c>
      <c r="AO58">
        <v>2.23</v>
      </c>
      <c r="AP58">
        <v>2.37</v>
      </c>
      <c r="AQ58">
        <v>2.64</v>
      </c>
    </row>
    <row r="59" spans="26:43">
      <c r="Z59">
        <v>6.67</v>
      </c>
      <c r="AA59">
        <v>1.1299999999999999</v>
      </c>
      <c r="AB59">
        <v>1.17</v>
      </c>
      <c r="AC59">
        <v>1.25</v>
      </c>
      <c r="AD59">
        <v>1.31</v>
      </c>
      <c r="AE59">
        <v>1.4</v>
      </c>
      <c r="AF59">
        <v>1.46</v>
      </c>
      <c r="AG59">
        <v>1.55</v>
      </c>
      <c r="AH59">
        <v>1.6</v>
      </c>
      <c r="AI59">
        <v>1.66</v>
      </c>
      <c r="AJ59">
        <v>1.76</v>
      </c>
      <c r="AK59">
        <v>1.83</v>
      </c>
      <c r="AL59">
        <v>1.94</v>
      </c>
      <c r="AM59">
        <v>2.0099999999999998</v>
      </c>
      <c r="AN59">
        <v>2.15</v>
      </c>
      <c r="AO59">
        <v>2.23</v>
      </c>
      <c r="AP59">
        <v>2.37</v>
      </c>
      <c r="AQ59">
        <v>2.64</v>
      </c>
    </row>
    <row r="60" spans="26:43">
      <c r="Z60">
        <v>6.75</v>
      </c>
      <c r="AA60">
        <v>1.1299999999999999</v>
      </c>
      <c r="AB60">
        <v>1.17</v>
      </c>
      <c r="AC60">
        <v>1.25</v>
      </c>
      <c r="AD60">
        <v>1.31</v>
      </c>
      <c r="AE60">
        <v>1.4</v>
      </c>
      <c r="AF60">
        <v>1.46</v>
      </c>
      <c r="AG60">
        <v>1.55</v>
      </c>
      <c r="AH60">
        <v>1.6</v>
      </c>
      <c r="AI60">
        <v>1.66</v>
      </c>
      <c r="AJ60">
        <v>1.76</v>
      </c>
      <c r="AK60">
        <v>1.83</v>
      </c>
      <c r="AL60">
        <v>1.94</v>
      </c>
      <c r="AM60">
        <v>2</v>
      </c>
      <c r="AN60">
        <v>2.15</v>
      </c>
      <c r="AO60">
        <v>2.23</v>
      </c>
      <c r="AP60">
        <v>2.37</v>
      </c>
      <c r="AQ60">
        <v>2.63</v>
      </c>
    </row>
    <row r="61" spans="26:43">
      <c r="Z61">
        <v>6.83</v>
      </c>
      <c r="AA61">
        <v>1.1299999999999999</v>
      </c>
      <c r="AB61">
        <v>1.17</v>
      </c>
      <c r="AC61">
        <v>1.25</v>
      </c>
      <c r="AD61">
        <v>1.31</v>
      </c>
      <c r="AE61">
        <v>1.4</v>
      </c>
      <c r="AF61">
        <v>1.46</v>
      </c>
      <c r="AG61">
        <v>1.55</v>
      </c>
      <c r="AH61">
        <v>1.6</v>
      </c>
      <c r="AI61">
        <v>1.65</v>
      </c>
      <c r="AJ61">
        <v>1.75</v>
      </c>
      <c r="AK61">
        <v>1.83</v>
      </c>
      <c r="AL61">
        <v>1.93</v>
      </c>
      <c r="AM61">
        <v>2</v>
      </c>
      <c r="AN61">
        <v>2.14</v>
      </c>
      <c r="AO61">
        <v>2.23</v>
      </c>
      <c r="AP61">
        <v>2.37</v>
      </c>
      <c r="AQ61">
        <v>2.63</v>
      </c>
    </row>
    <row r="62" spans="26:43">
      <c r="Z62">
        <v>6.92</v>
      </c>
      <c r="AA62">
        <v>1.1299999999999999</v>
      </c>
      <c r="AB62">
        <v>1.17</v>
      </c>
      <c r="AC62">
        <v>1.25</v>
      </c>
      <c r="AD62">
        <v>1.31</v>
      </c>
      <c r="AE62">
        <v>1.39</v>
      </c>
      <c r="AF62">
        <v>1.46</v>
      </c>
      <c r="AG62">
        <v>1.55</v>
      </c>
      <c r="AH62">
        <v>1.6</v>
      </c>
      <c r="AI62">
        <v>1.65</v>
      </c>
      <c r="AJ62">
        <v>1.75</v>
      </c>
      <c r="AK62">
        <v>1.82</v>
      </c>
      <c r="AL62">
        <v>1.93</v>
      </c>
      <c r="AM62">
        <v>1.99</v>
      </c>
      <c r="AN62">
        <v>2.14</v>
      </c>
      <c r="AO62">
        <v>2.23</v>
      </c>
      <c r="AP62">
        <v>2.37</v>
      </c>
      <c r="AQ62">
        <v>2.63</v>
      </c>
    </row>
    <row r="63" spans="26:43">
      <c r="Z63">
        <v>7</v>
      </c>
      <c r="AA63">
        <v>1.1299999999999999</v>
      </c>
      <c r="AB63">
        <v>1.17</v>
      </c>
      <c r="AC63">
        <v>1.25</v>
      </c>
      <c r="AD63">
        <v>1.31</v>
      </c>
      <c r="AE63">
        <v>1.39</v>
      </c>
      <c r="AF63">
        <v>1.45</v>
      </c>
      <c r="AG63">
        <v>1.54</v>
      </c>
      <c r="AH63">
        <v>1.59</v>
      </c>
      <c r="AI63">
        <v>1.65</v>
      </c>
      <c r="AJ63">
        <v>1.75</v>
      </c>
      <c r="AK63">
        <v>1.82</v>
      </c>
      <c r="AL63">
        <v>1.92</v>
      </c>
      <c r="AM63">
        <v>1.99</v>
      </c>
      <c r="AN63">
        <v>2.14</v>
      </c>
      <c r="AO63">
        <v>2.23</v>
      </c>
      <c r="AP63">
        <v>2.37</v>
      </c>
      <c r="AQ63">
        <v>2.63</v>
      </c>
    </row>
    <row r="64" spans="26:43">
      <c r="Z64">
        <v>7.08</v>
      </c>
      <c r="AA64">
        <v>1.1299999999999999</v>
      </c>
      <c r="AB64">
        <v>1.17</v>
      </c>
      <c r="AC64">
        <v>1.25</v>
      </c>
      <c r="AD64">
        <v>1.3</v>
      </c>
      <c r="AE64">
        <v>1.39</v>
      </c>
      <c r="AF64">
        <v>1.45</v>
      </c>
      <c r="AG64">
        <v>1.54</v>
      </c>
      <c r="AH64">
        <v>1.59</v>
      </c>
      <c r="AI64">
        <v>1.65</v>
      </c>
      <c r="AJ64">
        <v>1.74</v>
      </c>
      <c r="AK64">
        <v>1.81</v>
      </c>
      <c r="AL64">
        <v>1.92</v>
      </c>
      <c r="AM64">
        <v>1.98</v>
      </c>
      <c r="AN64">
        <v>2.14</v>
      </c>
      <c r="AO64">
        <v>2.23</v>
      </c>
      <c r="AP64">
        <v>2.37</v>
      </c>
      <c r="AQ64">
        <v>2.63</v>
      </c>
    </row>
    <row r="65" spans="26:43">
      <c r="Z65">
        <v>7.17</v>
      </c>
      <c r="AA65">
        <v>1.1299999999999999</v>
      </c>
      <c r="AB65">
        <v>1.1599999999999999</v>
      </c>
      <c r="AC65">
        <v>1.25</v>
      </c>
      <c r="AD65">
        <v>1.3</v>
      </c>
      <c r="AE65">
        <v>1.39</v>
      </c>
      <c r="AF65">
        <v>1.45</v>
      </c>
      <c r="AG65">
        <v>1.54</v>
      </c>
      <c r="AH65">
        <v>1.59</v>
      </c>
      <c r="AI65">
        <v>1.64</v>
      </c>
      <c r="AJ65">
        <v>1.74</v>
      </c>
      <c r="AK65">
        <v>1.81</v>
      </c>
      <c r="AL65">
        <v>1.92</v>
      </c>
      <c r="AM65">
        <v>1.98</v>
      </c>
      <c r="AN65">
        <v>2.13</v>
      </c>
      <c r="AO65">
        <v>2.2400000000000002</v>
      </c>
      <c r="AP65">
        <v>2.37</v>
      </c>
      <c r="AQ65">
        <v>2.62</v>
      </c>
    </row>
    <row r="66" spans="26:43">
      <c r="Z66">
        <v>7.25</v>
      </c>
      <c r="AA66">
        <v>1.1299999999999999</v>
      </c>
      <c r="AB66">
        <v>1.1599999999999999</v>
      </c>
      <c r="AC66">
        <v>1.24</v>
      </c>
      <c r="AD66">
        <v>1.3</v>
      </c>
      <c r="AE66">
        <v>1.38</v>
      </c>
      <c r="AF66">
        <v>1.45</v>
      </c>
      <c r="AG66">
        <v>1.54</v>
      </c>
      <c r="AH66">
        <v>1.59</v>
      </c>
      <c r="AI66">
        <v>1.64</v>
      </c>
      <c r="AJ66">
        <v>1.74</v>
      </c>
      <c r="AK66">
        <v>1.8</v>
      </c>
      <c r="AL66">
        <v>1.91</v>
      </c>
      <c r="AM66">
        <v>1.98</v>
      </c>
      <c r="AN66">
        <v>2.13</v>
      </c>
      <c r="AO66">
        <v>2.2400000000000002</v>
      </c>
      <c r="AP66">
        <v>2.38</v>
      </c>
      <c r="AQ66">
        <v>2.62</v>
      </c>
    </row>
    <row r="67" spans="26:43">
      <c r="Z67">
        <v>7.33</v>
      </c>
      <c r="AA67">
        <v>1.1299999999999999</v>
      </c>
      <c r="AB67">
        <v>1.1599999999999999</v>
      </c>
      <c r="AC67">
        <v>1.24</v>
      </c>
      <c r="AD67">
        <v>1.3</v>
      </c>
      <c r="AE67">
        <v>1.38</v>
      </c>
      <c r="AF67">
        <v>1.44</v>
      </c>
      <c r="AG67">
        <v>1.53</v>
      </c>
      <c r="AH67">
        <v>1.59</v>
      </c>
      <c r="AI67">
        <v>1.64</v>
      </c>
      <c r="AJ67">
        <v>1.74</v>
      </c>
      <c r="AK67">
        <v>1.8</v>
      </c>
      <c r="AL67">
        <v>1.91</v>
      </c>
      <c r="AM67">
        <v>1.97</v>
      </c>
      <c r="AN67">
        <v>2.13</v>
      </c>
      <c r="AO67">
        <v>2.2400000000000002</v>
      </c>
      <c r="AP67">
        <v>2.38</v>
      </c>
      <c r="AQ67">
        <v>2.62</v>
      </c>
    </row>
    <row r="68" spans="26:43">
      <c r="Z68">
        <v>7.42</v>
      </c>
      <c r="AA68">
        <v>1.1299999999999999</v>
      </c>
      <c r="AB68">
        <v>1.1599999999999999</v>
      </c>
      <c r="AC68">
        <v>1.24</v>
      </c>
      <c r="AD68">
        <v>1.3</v>
      </c>
      <c r="AE68">
        <v>1.38</v>
      </c>
      <c r="AF68">
        <v>1.44</v>
      </c>
      <c r="AG68">
        <v>1.53</v>
      </c>
      <c r="AH68">
        <v>1.59</v>
      </c>
      <c r="AI68">
        <v>1.64</v>
      </c>
      <c r="AJ68">
        <v>1.73</v>
      </c>
      <c r="AK68">
        <v>1.8</v>
      </c>
      <c r="AL68">
        <v>1.91</v>
      </c>
      <c r="AM68">
        <v>1.97</v>
      </c>
      <c r="AN68">
        <v>2.13</v>
      </c>
      <c r="AO68">
        <v>2.2400000000000002</v>
      </c>
      <c r="AP68">
        <v>2.38</v>
      </c>
      <c r="AQ68">
        <v>2.62</v>
      </c>
    </row>
    <row r="69" spans="26:43">
      <c r="Z69">
        <v>7.5</v>
      </c>
      <c r="AA69">
        <v>1.1299999999999999</v>
      </c>
      <c r="AB69">
        <v>1.1599999999999999</v>
      </c>
      <c r="AC69">
        <v>1.24</v>
      </c>
      <c r="AD69">
        <v>1.29</v>
      </c>
      <c r="AE69">
        <v>1.38</v>
      </c>
      <c r="AF69">
        <v>1.44</v>
      </c>
      <c r="AG69">
        <v>1.53</v>
      </c>
      <c r="AH69">
        <v>1.58</v>
      </c>
      <c r="AI69">
        <v>1.63</v>
      </c>
      <c r="AJ69">
        <v>1.73</v>
      </c>
      <c r="AK69">
        <v>1.79</v>
      </c>
      <c r="AL69">
        <v>1.91</v>
      </c>
      <c r="AM69">
        <v>1.96</v>
      </c>
      <c r="AN69">
        <v>2.13</v>
      </c>
      <c r="AO69">
        <v>2.2400000000000002</v>
      </c>
      <c r="AP69">
        <v>2.38</v>
      </c>
      <c r="AQ69">
        <v>2.62</v>
      </c>
    </row>
    <row r="70" spans="26:43">
      <c r="Z70">
        <v>7.58</v>
      </c>
      <c r="AA70">
        <v>1.1299999999999999</v>
      </c>
      <c r="AB70">
        <v>1.1599999999999999</v>
      </c>
      <c r="AC70">
        <v>1.24</v>
      </c>
      <c r="AD70">
        <v>1.29</v>
      </c>
      <c r="AE70">
        <v>1.37</v>
      </c>
      <c r="AF70">
        <v>1.43</v>
      </c>
      <c r="AG70">
        <v>1.52</v>
      </c>
      <c r="AH70">
        <v>1.58</v>
      </c>
      <c r="AI70">
        <v>1.63</v>
      </c>
      <c r="AJ70">
        <v>1.73</v>
      </c>
      <c r="AK70">
        <v>1.79</v>
      </c>
      <c r="AL70">
        <v>1.9</v>
      </c>
      <c r="AM70">
        <v>1.96</v>
      </c>
      <c r="AN70">
        <v>2.13</v>
      </c>
      <c r="AO70">
        <v>2.25</v>
      </c>
      <c r="AP70">
        <v>2.39</v>
      </c>
      <c r="AQ70">
        <v>2.62</v>
      </c>
    </row>
    <row r="71" spans="26:43">
      <c r="Z71">
        <v>7.67</v>
      </c>
      <c r="AA71">
        <v>1.1299999999999999</v>
      </c>
      <c r="AB71">
        <v>1.1599999999999999</v>
      </c>
      <c r="AC71">
        <v>1.24</v>
      </c>
      <c r="AD71">
        <v>1.29</v>
      </c>
      <c r="AE71">
        <v>1.37</v>
      </c>
      <c r="AF71">
        <v>1.43</v>
      </c>
      <c r="AG71">
        <v>1.52</v>
      </c>
      <c r="AH71">
        <v>1.58</v>
      </c>
      <c r="AI71">
        <v>1.63</v>
      </c>
      <c r="AJ71">
        <v>1.72</v>
      </c>
      <c r="AK71">
        <v>1.78</v>
      </c>
      <c r="AL71">
        <v>1.9</v>
      </c>
      <c r="AM71">
        <v>1.96</v>
      </c>
      <c r="AN71">
        <v>2.12</v>
      </c>
      <c r="AO71">
        <v>2.25</v>
      </c>
      <c r="AP71">
        <v>2.39</v>
      </c>
      <c r="AQ71">
        <v>2.62</v>
      </c>
    </row>
    <row r="72" spans="26:43">
      <c r="Z72">
        <v>7.75</v>
      </c>
      <c r="AA72">
        <v>1.1200000000000001</v>
      </c>
      <c r="AB72">
        <v>1.1599999999999999</v>
      </c>
      <c r="AC72">
        <v>1.24</v>
      </c>
      <c r="AD72">
        <v>1.29</v>
      </c>
      <c r="AE72">
        <v>1.37</v>
      </c>
      <c r="AF72">
        <v>1.43</v>
      </c>
      <c r="AG72">
        <v>1.52</v>
      </c>
      <c r="AH72">
        <v>1.58</v>
      </c>
      <c r="AI72">
        <v>1.63</v>
      </c>
      <c r="AJ72">
        <v>1.72</v>
      </c>
      <c r="AK72">
        <v>1.78</v>
      </c>
      <c r="AL72">
        <v>1.9</v>
      </c>
      <c r="AM72">
        <v>1.95</v>
      </c>
      <c r="AN72">
        <v>2.12</v>
      </c>
      <c r="AO72">
        <v>2.25</v>
      </c>
      <c r="AP72">
        <v>2.39</v>
      </c>
      <c r="AQ72">
        <v>2.63</v>
      </c>
    </row>
    <row r="73" spans="26:43">
      <c r="Z73">
        <v>7.83</v>
      </c>
      <c r="AA73">
        <v>1.1200000000000001</v>
      </c>
      <c r="AB73">
        <v>1.1599999999999999</v>
      </c>
      <c r="AC73">
        <v>1.23</v>
      </c>
      <c r="AD73">
        <v>1.28</v>
      </c>
      <c r="AE73">
        <v>1.37</v>
      </c>
      <c r="AF73">
        <v>1.43</v>
      </c>
      <c r="AG73">
        <v>1.51</v>
      </c>
      <c r="AH73">
        <v>1.58</v>
      </c>
      <c r="AI73">
        <v>1.62</v>
      </c>
      <c r="AJ73">
        <v>1.72</v>
      </c>
      <c r="AK73">
        <v>1.78</v>
      </c>
      <c r="AL73">
        <v>1.89</v>
      </c>
      <c r="AM73">
        <v>1.95</v>
      </c>
      <c r="AN73">
        <v>2.12</v>
      </c>
      <c r="AO73">
        <v>2.25</v>
      </c>
      <c r="AP73">
        <v>2.4</v>
      </c>
      <c r="AQ73">
        <v>2.63</v>
      </c>
    </row>
    <row r="74" spans="26:43">
      <c r="Z74">
        <v>7.92</v>
      </c>
      <c r="AA74">
        <v>1.1200000000000001</v>
      </c>
      <c r="AB74">
        <v>1.1499999999999999</v>
      </c>
      <c r="AC74">
        <v>1.23</v>
      </c>
      <c r="AD74">
        <v>1.28</v>
      </c>
      <c r="AE74">
        <v>1.36</v>
      </c>
      <c r="AF74">
        <v>1.42</v>
      </c>
      <c r="AG74">
        <v>1.51</v>
      </c>
      <c r="AH74">
        <v>1.58</v>
      </c>
      <c r="AI74">
        <v>1.62</v>
      </c>
      <c r="AJ74">
        <v>1.71</v>
      </c>
      <c r="AK74">
        <v>1.77</v>
      </c>
      <c r="AL74">
        <v>1.89</v>
      </c>
      <c r="AM74">
        <v>1.94</v>
      </c>
      <c r="AN74">
        <v>2.12</v>
      </c>
      <c r="AO74">
        <v>2.2599999999999998</v>
      </c>
      <c r="AP74">
        <v>2.4</v>
      </c>
      <c r="AQ74">
        <v>2.63</v>
      </c>
    </row>
    <row r="75" spans="26:43">
      <c r="Z75">
        <v>8</v>
      </c>
      <c r="AA75">
        <v>1.1200000000000001</v>
      </c>
      <c r="AB75">
        <v>1.1499999999999999</v>
      </c>
      <c r="AC75">
        <v>1.23</v>
      </c>
      <c r="AD75">
        <v>1.28</v>
      </c>
      <c r="AE75">
        <v>1.36</v>
      </c>
      <c r="AF75">
        <v>1.42</v>
      </c>
      <c r="AG75">
        <v>1.51</v>
      </c>
      <c r="AH75">
        <v>1.57</v>
      </c>
      <c r="AI75">
        <v>1.62</v>
      </c>
      <c r="AJ75">
        <v>1.71</v>
      </c>
      <c r="AK75">
        <v>1.77</v>
      </c>
      <c r="AL75">
        <v>1.89</v>
      </c>
      <c r="AM75">
        <v>1.94</v>
      </c>
      <c r="AN75">
        <v>2.12</v>
      </c>
      <c r="AO75">
        <v>2.2599999999999998</v>
      </c>
      <c r="AP75">
        <v>2.41</v>
      </c>
      <c r="AQ75">
        <v>2.63</v>
      </c>
    </row>
    <row r="76" spans="26:43">
      <c r="Z76">
        <v>8.08</v>
      </c>
      <c r="AA76">
        <v>1.1200000000000001</v>
      </c>
      <c r="AB76">
        <v>1.1499999999999999</v>
      </c>
      <c r="AC76">
        <v>1.23</v>
      </c>
      <c r="AD76">
        <v>1.28</v>
      </c>
      <c r="AE76">
        <v>1.36</v>
      </c>
      <c r="AF76">
        <v>1.42</v>
      </c>
      <c r="AG76">
        <v>1.5</v>
      </c>
      <c r="AH76">
        <v>1.57</v>
      </c>
      <c r="AI76">
        <v>1.62</v>
      </c>
      <c r="AJ76">
        <v>1.71</v>
      </c>
      <c r="AK76">
        <v>1.77</v>
      </c>
      <c r="AL76">
        <v>1.89</v>
      </c>
      <c r="AM76">
        <v>1.94</v>
      </c>
      <c r="AN76">
        <v>2.12</v>
      </c>
      <c r="AO76">
        <v>2.27</v>
      </c>
      <c r="AP76">
        <v>2.41</v>
      </c>
      <c r="AQ76">
        <v>2.64</v>
      </c>
    </row>
    <row r="77" spans="26:43">
      <c r="Z77">
        <v>8.17</v>
      </c>
      <c r="AA77">
        <v>1.1200000000000001</v>
      </c>
      <c r="AB77">
        <v>1.1499999999999999</v>
      </c>
      <c r="AC77">
        <v>1.23</v>
      </c>
      <c r="AD77">
        <v>1.27</v>
      </c>
      <c r="AE77">
        <v>1.36</v>
      </c>
      <c r="AF77">
        <v>1.41</v>
      </c>
      <c r="AG77">
        <v>1.5</v>
      </c>
      <c r="AH77">
        <v>1.57</v>
      </c>
      <c r="AI77">
        <v>1.61</v>
      </c>
      <c r="AJ77">
        <v>1.71</v>
      </c>
      <c r="AK77">
        <v>1.76</v>
      </c>
      <c r="AL77">
        <v>1.88</v>
      </c>
      <c r="AM77">
        <v>1.93</v>
      </c>
      <c r="AN77">
        <v>2.12</v>
      </c>
      <c r="AO77">
        <v>2.27</v>
      </c>
      <c r="AP77">
        <v>2.42</v>
      </c>
      <c r="AQ77">
        <v>2.64</v>
      </c>
    </row>
    <row r="78" spans="26:43">
      <c r="Z78">
        <v>8.25</v>
      </c>
      <c r="AA78">
        <v>1.1200000000000001</v>
      </c>
      <c r="AB78">
        <v>1.1499999999999999</v>
      </c>
      <c r="AC78">
        <v>1.22</v>
      </c>
      <c r="AD78">
        <v>1.27</v>
      </c>
      <c r="AE78">
        <v>1.35</v>
      </c>
      <c r="AF78">
        <v>1.41</v>
      </c>
      <c r="AG78">
        <v>1.5</v>
      </c>
      <c r="AH78">
        <v>1.57</v>
      </c>
      <c r="AI78">
        <v>1.61</v>
      </c>
      <c r="AJ78">
        <v>1.7</v>
      </c>
      <c r="AK78">
        <v>1.76</v>
      </c>
      <c r="AL78">
        <v>1.88</v>
      </c>
      <c r="AM78">
        <v>1.93</v>
      </c>
      <c r="AN78">
        <v>2.12</v>
      </c>
      <c r="AO78">
        <v>2.27</v>
      </c>
      <c r="AP78">
        <v>2.42</v>
      </c>
      <c r="AQ78">
        <v>2.64</v>
      </c>
    </row>
    <row r="79" spans="26:43">
      <c r="Z79">
        <v>8.33</v>
      </c>
      <c r="AA79">
        <v>1.1200000000000001</v>
      </c>
      <c r="AB79">
        <v>1.1499999999999999</v>
      </c>
      <c r="AC79">
        <v>1.22</v>
      </c>
      <c r="AD79">
        <v>1.27</v>
      </c>
      <c r="AE79">
        <v>1.35</v>
      </c>
      <c r="AF79">
        <v>1.41</v>
      </c>
      <c r="AG79">
        <v>1.49</v>
      </c>
      <c r="AH79">
        <v>1.57</v>
      </c>
      <c r="AI79">
        <v>1.61</v>
      </c>
      <c r="AJ79">
        <v>1.7</v>
      </c>
      <c r="AK79">
        <v>1.75</v>
      </c>
      <c r="AL79">
        <v>1.88</v>
      </c>
      <c r="AM79">
        <v>1.93</v>
      </c>
      <c r="AN79">
        <v>2.12</v>
      </c>
      <c r="AO79">
        <v>2.2799999999999998</v>
      </c>
      <c r="AP79">
        <v>2.4300000000000002</v>
      </c>
      <c r="AQ79">
        <v>2.65</v>
      </c>
    </row>
    <row r="80" spans="26:43">
      <c r="Z80">
        <v>8.42</v>
      </c>
      <c r="AA80">
        <v>1.1100000000000001</v>
      </c>
      <c r="AB80">
        <v>1.1399999999999999</v>
      </c>
      <c r="AC80">
        <v>1.22</v>
      </c>
      <c r="AD80">
        <v>1.26</v>
      </c>
      <c r="AE80">
        <v>1.35</v>
      </c>
      <c r="AF80">
        <v>1.41</v>
      </c>
      <c r="AG80">
        <v>1.49</v>
      </c>
      <c r="AH80">
        <v>1.56</v>
      </c>
      <c r="AI80">
        <v>1.6</v>
      </c>
      <c r="AJ80">
        <v>1.7</v>
      </c>
      <c r="AK80">
        <v>1.75</v>
      </c>
      <c r="AL80">
        <v>1.88</v>
      </c>
      <c r="AM80">
        <v>1.92</v>
      </c>
      <c r="AN80">
        <v>2.12</v>
      </c>
      <c r="AO80">
        <v>2.29</v>
      </c>
      <c r="AP80">
        <v>2.44</v>
      </c>
      <c r="AQ80">
        <v>2.65</v>
      </c>
    </row>
    <row r="81" spans="26:43">
      <c r="Z81">
        <v>8.5</v>
      </c>
      <c r="AA81">
        <v>1.1100000000000001</v>
      </c>
      <c r="AB81">
        <v>1.1399999999999999</v>
      </c>
      <c r="AC81">
        <v>1.22</v>
      </c>
      <c r="AD81">
        <v>1.26</v>
      </c>
      <c r="AE81">
        <v>1.35</v>
      </c>
      <c r="AF81">
        <v>1.4</v>
      </c>
      <c r="AG81">
        <v>1.49</v>
      </c>
      <c r="AH81">
        <v>1.56</v>
      </c>
      <c r="AI81">
        <v>1.6</v>
      </c>
      <c r="AJ81">
        <v>1.69</v>
      </c>
      <c r="AK81">
        <v>1.75</v>
      </c>
      <c r="AL81">
        <v>1.88</v>
      </c>
      <c r="AM81">
        <v>1.92</v>
      </c>
      <c r="AN81">
        <v>2.12</v>
      </c>
      <c r="AO81">
        <v>2.29</v>
      </c>
      <c r="AP81">
        <v>2.44</v>
      </c>
      <c r="AQ81">
        <v>2.65</v>
      </c>
    </row>
    <row r="82" spans="26:43">
      <c r="Z82">
        <v>8.58</v>
      </c>
      <c r="AA82">
        <v>1.1100000000000001</v>
      </c>
      <c r="AB82">
        <v>1.1399999999999999</v>
      </c>
      <c r="AC82">
        <v>1.22</v>
      </c>
      <c r="AD82">
        <v>1.26</v>
      </c>
      <c r="AE82">
        <v>1.34</v>
      </c>
      <c r="AF82">
        <v>1.4</v>
      </c>
      <c r="AG82">
        <v>1.48</v>
      </c>
      <c r="AH82">
        <v>1.56</v>
      </c>
      <c r="AI82">
        <v>1.6</v>
      </c>
      <c r="AJ82">
        <v>1.69</v>
      </c>
      <c r="AK82">
        <v>1.74</v>
      </c>
      <c r="AL82">
        <v>1.87</v>
      </c>
      <c r="AM82">
        <v>1.92</v>
      </c>
      <c r="AN82">
        <v>2.12</v>
      </c>
      <c r="AO82">
        <v>2.2999999999999998</v>
      </c>
      <c r="AP82">
        <v>2.4500000000000002</v>
      </c>
      <c r="AQ82">
        <v>2.66</v>
      </c>
    </row>
    <row r="83" spans="26:43">
      <c r="Z83">
        <v>8.67</v>
      </c>
      <c r="AA83">
        <v>1.1100000000000001</v>
      </c>
      <c r="AB83">
        <v>1.1399999999999999</v>
      </c>
      <c r="AC83">
        <v>1.21</v>
      </c>
      <c r="AD83">
        <v>1.25</v>
      </c>
      <c r="AE83">
        <v>1.34</v>
      </c>
      <c r="AF83">
        <v>1.4</v>
      </c>
      <c r="AG83">
        <v>1.48</v>
      </c>
      <c r="AH83">
        <v>1.56</v>
      </c>
      <c r="AI83">
        <v>1.6</v>
      </c>
      <c r="AJ83">
        <v>1.69</v>
      </c>
      <c r="AK83">
        <v>1.74</v>
      </c>
      <c r="AL83">
        <v>1.87</v>
      </c>
      <c r="AM83">
        <v>1.92</v>
      </c>
      <c r="AN83">
        <v>2.12</v>
      </c>
      <c r="AO83">
        <v>2.2999999999999998</v>
      </c>
      <c r="AP83">
        <v>2.46</v>
      </c>
      <c r="AQ83">
        <v>2.66</v>
      </c>
    </row>
    <row r="84" spans="26:43">
      <c r="Z84">
        <v>8.75</v>
      </c>
      <c r="AA84">
        <v>1.1100000000000001</v>
      </c>
      <c r="AB84">
        <v>1.1399999999999999</v>
      </c>
      <c r="AC84">
        <v>1.21</v>
      </c>
      <c r="AD84">
        <v>1.25</v>
      </c>
      <c r="AE84">
        <v>1.34</v>
      </c>
      <c r="AF84">
        <v>1.39</v>
      </c>
      <c r="AG84">
        <v>1.48</v>
      </c>
      <c r="AH84">
        <v>1.56</v>
      </c>
      <c r="AI84">
        <v>1.59</v>
      </c>
      <c r="AJ84">
        <v>1.69</v>
      </c>
      <c r="AK84">
        <v>1.74</v>
      </c>
      <c r="AL84">
        <v>1.87</v>
      </c>
      <c r="AM84">
        <v>1.91</v>
      </c>
      <c r="AN84">
        <v>2.12</v>
      </c>
      <c r="AO84">
        <v>2.31</v>
      </c>
      <c r="AP84">
        <v>2.4700000000000002</v>
      </c>
      <c r="AQ84">
        <v>2.67</v>
      </c>
    </row>
    <row r="85" spans="26:43">
      <c r="Z85">
        <v>8.83</v>
      </c>
      <c r="AA85">
        <v>1.1000000000000001</v>
      </c>
      <c r="AB85">
        <v>1.1299999999999999</v>
      </c>
      <c r="AC85">
        <v>1.21</v>
      </c>
      <c r="AD85">
        <v>1.25</v>
      </c>
      <c r="AE85">
        <v>1.34</v>
      </c>
      <c r="AF85">
        <v>1.39</v>
      </c>
      <c r="AG85">
        <v>1.47</v>
      </c>
      <c r="AH85">
        <v>1.55</v>
      </c>
      <c r="AI85">
        <v>1.59</v>
      </c>
      <c r="AJ85">
        <v>1.68</v>
      </c>
      <c r="AK85">
        <v>1.73</v>
      </c>
      <c r="AL85">
        <v>1.87</v>
      </c>
      <c r="AM85">
        <v>1.91</v>
      </c>
      <c r="AN85">
        <v>2.12</v>
      </c>
      <c r="AO85">
        <v>2.3199999999999998</v>
      </c>
      <c r="AP85">
        <v>2.48</v>
      </c>
      <c r="AQ85">
        <v>2.68</v>
      </c>
    </row>
    <row r="86" spans="26:43">
      <c r="Z86">
        <v>8.92</v>
      </c>
      <c r="AA86">
        <v>1.1000000000000001</v>
      </c>
      <c r="AB86">
        <v>1.1299999999999999</v>
      </c>
      <c r="AC86">
        <v>1.21</v>
      </c>
      <c r="AD86">
        <v>1.24</v>
      </c>
      <c r="AE86">
        <v>1.33</v>
      </c>
      <c r="AF86">
        <v>1.39</v>
      </c>
      <c r="AG86">
        <v>1.47</v>
      </c>
      <c r="AH86">
        <v>1.55</v>
      </c>
      <c r="AI86">
        <v>1.59</v>
      </c>
      <c r="AJ86">
        <v>1.68</v>
      </c>
      <c r="AK86">
        <v>1.73</v>
      </c>
      <c r="AL86">
        <v>1.87</v>
      </c>
      <c r="AM86">
        <v>1.91</v>
      </c>
      <c r="AN86">
        <v>2.12</v>
      </c>
      <c r="AO86">
        <v>2.3199999999999998</v>
      </c>
      <c r="AP86">
        <v>2.4900000000000002</v>
      </c>
      <c r="AQ86">
        <v>2.68</v>
      </c>
    </row>
    <row r="87" spans="26:43">
      <c r="Z87">
        <v>9</v>
      </c>
      <c r="AA87">
        <v>1.1000000000000001</v>
      </c>
      <c r="AB87">
        <v>1.1299999999999999</v>
      </c>
      <c r="AC87">
        <v>1.2</v>
      </c>
      <c r="AD87">
        <v>1.24</v>
      </c>
      <c r="AE87">
        <v>1.33</v>
      </c>
      <c r="AF87">
        <v>1.38</v>
      </c>
      <c r="AG87">
        <v>1.46</v>
      </c>
      <c r="AH87">
        <v>1.55</v>
      </c>
      <c r="AI87">
        <v>1.59</v>
      </c>
      <c r="AJ87">
        <v>1.68</v>
      </c>
      <c r="AK87">
        <v>1.73</v>
      </c>
      <c r="AL87">
        <v>1.87</v>
      </c>
      <c r="AM87">
        <v>1.91</v>
      </c>
      <c r="AN87">
        <v>2.12</v>
      </c>
      <c r="AO87">
        <v>2.33</v>
      </c>
      <c r="AP87">
        <v>2.5</v>
      </c>
      <c r="AQ87">
        <v>2.69</v>
      </c>
    </row>
    <row r="88" spans="26:43">
      <c r="Z88">
        <v>9.08</v>
      </c>
      <c r="AA88">
        <v>1.1000000000000001</v>
      </c>
      <c r="AB88">
        <v>1.1299999999999999</v>
      </c>
      <c r="AC88">
        <v>1.2</v>
      </c>
      <c r="AD88">
        <v>1.24</v>
      </c>
      <c r="AE88">
        <v>1.33</v>
      </c>
      <c r="AF88">
        <v>1.38</v>
      </c>
      <c r="AG88">
        <v>1.46</v>
      </c>
      <c r="AH88">
        <v>1.55</v>
      </c>
      <c r="AI88">
        <v>1.58</v>
      </c>
      <c r="AJ88">
        <v>1.67</v>
      </c>
      <c r="AK88">
        <v>1.72</v>
      </c>
      <c r="AL88">
        <v>1.86</v>
      </c>
      <c r="AM88">
        <v>1.9</v>
      </c>
      <c r="AN88">
        <v>2.13</v>
      </c>
      <c r="AO88">
        <v>2.34</v>
      </c>
      <c r="AP88">
        <v>2.5099999999999998</v>
      </c>
      <c r="AQ88">
        <v>2.7</v>
      </c>
    </row>
    <row r="89" spans="26:43">
      <c r="Z89">
        <v>9.17</v>
      </c>
      <c r="AA89">
        <v>1.1000000000000001</v>
      </c>
      <c r="AB89">
        <v>1.1200000000000001</v>
      </c>
      <c r="AC89">
        <v>1.2</v>
      </c>
      <c r="AD89">
        <v>1.23</v>
      </c>
      <c r="AE89">
        <v>1.33</v>
      </c>
      <c r="AF89">
        <v>1.38</v>
      </c>
      <c r="AG89">
        <v>1.46</v>
      </c>
      <c r="AH89">
        <v>1.55</v>
      </c>
      <c r="AI89">
        <v>1.58</v>
      </c>
      <c r="AJ89">
        <v>1.67</v>
      </c>
      <c r="AK89">
        <v>1.72</v>
      </c>
      <c r="AL89">
        <v>1.86</v>
      </c>
      <c r="AM89">
        <v>1.9</v>
      </c>
      <c r="AN89">
        <v>2.13</v>
      </c>
      <c r="AO89">
        <v>2.34</v>
      </c>
      <c r="AP89">
        <v>2.52</v>
      </c>
      <c r="AQ89">
        <v>2.7</v>
      </c>
    </row>
    <row r="90" spans="26:43">
      <c r="Z90">
        <v>9.25</v>
      </c>
      <c r="AA90">
        <v>1.0900000000000001</v>
      </c>
      <c r="AB90">
        <v>1.1200000000000001</v>
      </c>
      <c r="AC90">
        <v>1.19</v>
      </c>
      <c r="AD90">
        <v>1.23</v>
      </c>
      <c r="AE90">
        <v>1.32</v>
      </c>
      <c r="AF90">
        <v>1.37</v>
      </c>
      <c r="AG90">
        <v>1.45</v>
      </c>
      <c r="AH90">
        <v>1.54</v>
      </c>
      <c r="AI90">
        <v>1.58</v>
      </c>
      <c r="AJ90">
        <v>1.67</v>
      </c>
      <c r="AK90">
        <v>1.72</v>
      </c>
      <c r="AL90">
        <v>1.86</v>
      </c>
      <c r="AM90">
        <v>1.9</v>
      </c>
      <c r="AN90">
        <v>2.13</v>
      </c>
      <c r="AO90">
        <v>2.35</v>
      </c>
      <c r="AP90">
        <v>2.5299999999999998</v>
      </c>
      <c r="AQ90">
        <v>2.71</v>
      </c>
    </row>
    <row r="91" spans="26:43">
      <c r="Z91">
        <v>9.33</v>
      </c>
      <c r="AA91">
        <v>1.0900000000000001</v>
      </c>
      <c r="AB91">
        <v>1.1200000000000001</v>
      </c>
      <c r="AC91">
        <v>1.19</v>
      </c>
      <c r="AD91">
        <v>1.22</v>
      </c>
      <c r="AE91">
        <v>1.32</v>
      </c>
      <c r="AF91">
        <v>1.37</v>
      </c>
      <c r="AG91">
        <v>1.45</v>
      </c>
      <c r="AH91">
        <v>1.54</v>
      </c>
      <c r="AI91">
        <v>1.57</v>
      </c>
      <c r="AJ91">
        <v>1.67</v>
      </c>
      <c r="AK91">
        <v>1.72</v>
      </c>
      <c r="AL91">
        <v>1.86</v>
      </c>
      <c r="AM91">
        <v>1.9</v>
      </c>
      <c r="AN91">
        <v>2.13</v>
      </c>
      <c r="AO91">
        <v>2.36</v>
      </c>
      <c r="AP91">
        <v>2.54</v>
      </c>
      <c r="AQ91">
        <v>2.72</v>
      </c>
    </row>
    <row r="92" spans="26:43">
      <c r="Z92">
        <v>9.42</v>
      </c>
      <c r="AA92">
        <v>1.0900000000000001</v>
      </c>
      <c r="AB92">
        <v>1.1200000000000001</v>
      </c>
      <c r="AC92">
        <v>1.19</v>
      </c>
      <c r="AD92">
        <v>1.22</v>
      </c>
      <c r="AE92">
        <v>1.32</v>
      </c>
      <c r="AF92">
        <v>1.37</v>
      </c>
      <c r="AG92">
        <v>1.45</v>
      </c>
      <c r="AH92">
        <v>1.54</v>
      </c>
      <c r="AI92">
        <v>1.57</v>
      </c>
      <c r="AJ92">
        <v>1.66</v>
      </c>
      <c r="AK92">
        <v>1.71</v>
      </c>
      <c r="AL92">
        <v>1.86</v>
      </c>
      <c r="AM92">
        <v>1.9</v>
      </c>
      <c r="AN92">
        <v>2.13</v>
      </c>
      <c r="AO92">
        <v>2.37</v>
      </c>
      <c r="AP92">
        <v>2.5499999999999998</v>
      </c>
      <c r="AQ92">
        <v>2.73</v>
      </c>
    </row>
    <row r="93" spans="26:43">
      <c r="Z93">
        <v>9.5</v>
      </c>
      <c r="AA93">
        <v>1.0900000000000001</v>
      </c>
      <c r="AB93">
        <v>1.1100000000000001</v>
      </c>
      <c r="AC93">
        <v>1.18</v>
      </c>
      <c r="AD93">
        <v>1.22</v>
      </c>
      <c r="AE93">
        <v>1.31</v>
      </c>
      <c r="AF93">
        <v>1.36</v>
      </c>
      <c r="AG93">
        <v>1.44</v>
      </c>
      <c r="AH93">
        <v>1.54</v>
      </c>
      <c r="AI93">
        <v>1.57</v>
      </c>
      <c r="AJ93">
        <v>1.66</v>
      </c>
      <c r="AK93">
        <v>1.71</v>
      </c>
      <c r="AL93">
        <v>1.86</v>
      </c>
      <c r="AM93">
        <v>1.9</v>
      </c>
      <c r="AN93">
        <v>2.13</v>
      </c>
      <c r="AO93">
        <v>2.38</v>
      </c>
      <c r="AP93">
        <v>2.56</v>
      </c>
      <c r="AQ93">
        <v>2.74</v>
      </c>
    </row>
    <row r="94" spans="26:43">
      <c r="Z94">
        <v>9.58</v>
      </c>
      <c r="AA94">
        <v>1.0900000000000001</v>
      </c>
      <c r="AB94">
        <v>1.1100000000000001</v>
      </c>
      <c r="AC94">
        <v>1.18</v>
      </c>
      <c r="AD94">
        <v>1.21</v>
      </c>
      <c r="AE94">
        <v>1.31</v>
      </c>
      <c r="AF94">
        <v>1.36</v>
      </c>
      <c r="AG94">
        <v>1.44</v>
      </c>
      <c r="AH94">
        <v>1.53</v>
      </c>
      <c r="AI94">
        <v>1.56</v>
      </c>
      <c r="AJ94">
        <v>1.66</v>
      </c>
      <c r="AK94">
        <v>1.71</v>
      </c>
      <c r="AL94">
        <v>1.86</v>
      </c>
      <c r="AM94">
        <v>1.89</v>
      </c>
      <c r="AN94">
        <v>2.14</v>
      </c>
      <c r="AO94">
        <v>2.39</v>
      </c>
      <c r="AP94">
        <v>2.58</v>
      </c>
      <c r="AQ94">
        <v>2.75</v>
      </c>
    </row>
    <row r="95" spans="26:43">
      <c r="Z95">
        <v>9.67</v>
      </c>
      <c r="AA95">
        <v>1.08</v>
      </c>
      <c r="AB95">
        <v>1.1100000000000001</v>
      </c>
      <c r="AC95">
        <v>1.18</v>
      </c>
      <c r="AD95">
        <v>1.21</v>
      </c>
      <c r="AE95">
        <v>1.31</v>
      </c>
      <c r="AF95">
        <v>1.36</v>
      </c>
      <c r="AG95">
        <v>1.43</v>
      </c>
      <c r="AH95">
        <v>1.53</v>
      </c>
      <c r="AI95">
        <v>1.56</v>
      </c>
      <c r="AJ95">
        <v>1.66</v>
      </c>
      <c r="AK95">
        <v>1.7</v>
      </c>
      <c r="AL95">
        <v>1.86</v>
      </c>
      <c r="AM95">
        <v>1.89</v>
      </c>
      <c r="AN95">
        <v>2.14</v>
      </c>
      <c r="AO95">
        <v>2.4</v>
      </c>
      <c r="AP95">
        <v>2.59</v>
      </c>
      <c r="AQ95">
        <v>2.76</v>
      </c>
    </row>
    <row r="96" spans="26:43">
      <c r="Z96">
        <v>9.75</v>
      </c>
      <c r="AA96">
        <v>1.08</v>
      </c>
      <c r="AB96">
        <v>1.1000000000000001</v>
      </c>
      <c r="AC96">
        <v>1.17</v>
      </c>
      <c r="AD96">
        <v>1.2</v>
      </c>
      <c r="AE96">
        <v>1.31</v>
      </c>
      <c r="AF96">
        <v>1.35</v>
      </c>
      <c r="AG96">
        <v>1.43</v>
      </c>
      <c r="AH96">
        <v>1.53</v>
      </c>
      <c r="AI96">
        <v>1.56</v>
      </c>
      <c r="AJ96">
        <v>1.65</v>
      </c>
      <c r="AK96">
        <v>1.7</v>
      </c>
      <c r="AL96">
        <v>1.86</v>
      </c>
      <c r="AM96">
        <v>1.89</v>
      </c>
      <c r="AN96">
        <v>2.14</v>
      </c>
      <c r="AO96">
        <v>2.41</v>
      </c>
      <c r="AP96">
        <v>2.6</v>
      </c>
      <c r="AQ96">
        <v>2.77</v>
      </c>
    </row>
    <row r="97" spans="26:43">
      <c r="Z97">
        <v>9.83</v>
      </c>
      <c r="AA97">
        <v>1.08</v>
      </c>
      <c r="AB97">
        <v>1.1000000000000001</v>
      </c>
      <c r="AC97">
        <v>1.17</v>
      </c>
      <c r="AD97">
        <v>1.2</v>
      </c>
      <c r="AE97">
        <v>1.3</v>
      </c>
      <c r="AF97">
        <v>1.35</v>
      </c>
      <c r="AG97">
        <v>1.42</v>
      </c>
      <c r="AH97">
        <v>1.53</v>
      </c>
      <c r="AI97">
        <v>1.56</v>
      </c>
      <c r="AJ97">
        <v>1.65</v>
      </c>
      <c r="AK97">
        <v>1.7</v>
      </c>
      <c r="AL97">
        <v>1.86</v>
      </c>
      <c r="AM97">
        <v>1.89</v>
      </c>
      <c r="AN97">
        <v>2.14</v>
      </c>
      <c r="AO97">
        <v>2.42</v>
      </c>
      <c r="AP97">
        <v>2.62</v>
      </c>
      <c r="AQ97">
        <v>2.78</v>
      </c>
    </row>
    <row r="98" spans="26:43">
      <c r="Z98">
        <v>9.92</v>
      </c>
      <c r="AA98">
        <v>1.07</v>
      </c>
      <c r="AB98">
        <v>1.1000000000000001</v>
      </c>
      <c r="AC98">
        <v>1.17</v>
      </c>
      <c r="AD98">
        <v>1.2</v>
      </c>
      <c r="AE98">
        <v>1.3</v>
      </c>
      <c r="AF98">
        <v>1.35</v>
      </c>
      <c r="AG98">
        <v>1.42</v>
      </c>
      <c r="AH98">
        <v>1.53</v>
      </c>
      <c r="AI98">
        <v>1.55</v>
      </c>
      <c r="AJ98">
        <v>1.65</v>
      </c>
      <c r="AK98">
        <v>1.7</v>
      </c>
      <c r="AL98">
        <v>1.86</v>
      </c>
      <c r="AM98">
        <v>1.89</v>
      </c>
      <c r="AN98">
        <v>2.15</v>
      </c>
      <c r="AO98">
        <v>2.4300000000000002</v>
      </c>
      <c r="AP98">
        <v>2.63</v>
      </c>
      <c r="AQ98">
        <v>2.79</v>
      </c>
    </row>
    <row r="99" spans="26:43">
      <c r="Z99">
        <v>10</v>
      </c>
      <c r="AA99">
        <v>1.07</v>
      </c>
      <c r="AB99">
        <v>1.1000000000000001</v>
      </c>
      <c r="AC99">
        <v>1.1599999999999999</v>
      </c>
      <c r="AD99">
        <v>1.19</v>
      </c>
      <c r="AE99">
        <v>1.3</v>
      </c>
      <c r="AF99">
        <v>1.34</v>
      </c>
      <c r="AG99">
        <v>1.42</v>
      </c>
      <c r="AH99">
        <v>1.52</v>
      </c>
      <c r="AI99">
        <v>1.55</v>
      </c>
      <c r="AJ99">
        <v>1.65</v>
      </c>
      <c r="AK99">
        <v>1.69</v>
      </c>
      <c r="AL99">
        <v>1.86</v>
      </c>
      <c r="AM99">
        <v>1.89</v>
      </c>
      <c r="AN99">
        <v>2.15</v>
      </c>
      <c r="AO99">
        <v>2.44</v>
      </c>
      <c r="AP99">
        <v>2.64</v>
      </c>
      <c r="AQ99">
        <v>2.8</v>
      </c>
    </row>
    <row r="100" spans="26:43">
      <c r="Z100">
        <v>10.08</v>
      </c>
      <c r="AA100">
        <v>1.07</v>
      </c>
      <c r="AB100">
        <v>1.0900000000000001</v>
      </c>
      <c r="AC100">
        <v>1.1599999999999999</v>
      </c>
      <c r="AD100">
        <v>1.19</v>
      </c>
      <c r="AE100">
        <v>1.29</v>
      </c>
      <c r="AF100">
        <v>1.34</v>
      </c>
      <c r="AG100">
        <v>1.41</v>
      </c>
      <c r="AH100">
        <v>1.52</v>
      </c>
      <c r="AI100">
        <v>1.55</v>
      </c>
      <c r="AJ100">
        <v>1.64</v>
      </c>
      <c r="AK100">
        <v>1.69</v>
      </c>
      <c r="AL100">
        <v>1.86</v>
      </c>
      <c r="AM100">
        <v>1.89</v>
      </c>
      <c r="AN100">
        <v>2.15</v>
      </c>
      <c r="AO100">
        <v>2.4500000000000002</v>
      </c>
      <c r="AP100">
        <v>2.66</v>
      </c>
      <c r="AQ100">
        <v>2.81</v>
      </c>
    </row>
    <row r="101" spans="26:43">
      <c r="Z101">
        <v>10.17</v>
      </c>
      <c r="AA101">
        <v>1.07</v>
      </c>
      <c r="AB101">
        <v>1.0900000000000001</v>
      </c>
      <c r="AC101">
        <v>1.1499999999999999</v>
      </c>
      <c r="AD101">
        <v>1.18</v>
      </c>
      <c r="AE101">
        <v>1.29</v>
      </c>
      <c r="AF101">
        <v>1.34</v>
      </c>
      <c r="AG101">
        <v>1.41</v>
      </c>
      <c r="AH101">
        <v>1.52</v>
      </c>
      <c r="AI101">
        <v>1.54</v>
      </c>
      <c r="AJ101">
        <v>1.64</v>
      </c>
      <c r="AK101">
        <v>1.69</v>
      </c>
      <c r="AL101">
        <v>1.86</v>
      </c>
      <c r="AM101">
        <v>1.89</v>
      </c>
      <c r="AN101">
        <v>2.15</v>
      </c>
      <c r="AO101">
        <v>2.46</v>
      </c>
      <c r="AP101">
        <v>2.67</v>
      </c>
      <c r="AQ101">
        <v>2.82</v>
      </c>
    </row>
    <row r="102" spans="26:43">
      <c r="Z102">
        <v>10.25</v>
      </c>
      <c r="AA102">
        <v>1.06</v>
      </c>
      <c r="AB102">
        <v>1.0900000000000001</v>
      </c>
      <c r="AC102">
        <v>1.1499999999999999</v>
      </c>
      <c r="AD102">
        <v>1.18</v>
      </c>
      <c r="AE102">
        <v>1.29</v>
      </c>
      <c r="AF102">
        <v>1.33</v>
      </c>
      <c r="AG102">
        <v>1.4</v>
      </c>
      <c r="AH102">
        <v>1.52</v>
      </c>
      <c r="AI102">
        <v>1.54</v>
      </c>
      <c r="AJ102">
        <v>1.64</v>
      </c>
      <c r="AK102">
        <v>1.69</v>
      </c>
      <c r="AL102">
        <v>1.86</v>
      </c>
      <c r="AM102">
        <v>1.88</v>
      </c>
      <c r="AN102">
        <v>2.16</v>
      </c>
      <c r="AO102">
        <v>2.4700000000000002</v>
      </c>
      <c r="AP102">
        <v>2.69</v>
      </c>
      <c r="AQ102">
        <v>2.84</v>
      </c>
    </row>
    <row r="103" spans="26:43">
      <c r="Z103">
        <v>10.33</v>
      </c>
      <c r="AA103">
        <v>1.06</v>
      </c>
      <c r="AB103">
        <v>1.08</v>
      </c>
      <c r="AC103">
        <v>1.1499999999999999</v>
      </c>
      <c r="AD103">
        <v>1.17</v>
      </c>
      <c r="AE103">
        <v>1.29</v>
      </c>
      <c r="AF103">
        <v>1.33</v>
      </c>
      <c r="AG103">
        <v>1.4</v>
      </c>
      <c r="AH103">
        <v>1.51</v>
      </c>
      <c r="AI103">
        <v>1.54</v>
      </c>
      <c r="AJ103">
        <v>1.64</v>
      </c>
      <c r="AK103">
        <v>1.68</v>
      </c>
      <c r="AL103">
        <v>1.86</v>
      </c>
      <c r="AM103">
        <v>1.88</v>
      </c>
      <c r="AN103">
        <v>2.16</v>
      </c>
      <c r="AO103">
        <v>2.48</v>
      </c>
      <c r="AP103">
        <v>2.71</v>
      </c>
      <c r="AQ103">
        <v>2.85</v>
      </c>
    </row>
    <row r="104" spans="26:43">
      <c r="Z104">
        <v>10.42</v>
      </c>
      <c r="AA104">
        <v>1.06</v>
      </c>
      <c r="AB104">
        <v>1.08</v>
      </c>
      <c r="AC104">
        <v>1.1399999999999999</v>
      </c>
      <c r="AD104">
        <v>1.17</v>
      </c>
      <c r="AE104">
        <v>1.28</v>
      </c>
      <c r="AF104">
        <v>1.33</v>
      </c>
      <c r="AG104">
        <v>1.39</v>
      </c>
      <c r="AH104">
        <v>1.51</v>
      </c>
      <c r="AI104">
        <v>1.53</v>
      </c>
      <c r="AJ104">
        <v>1.63</v>
      </c>
      <c r="AK104">
        <v>1.68</v>
      </c>
      <c r="AL104">
        <v>1.86</v>
      </c>
      <c r="AM104">
        <v>1.88</v>
      </c>
      <c r="AN104">
        <v>2.17</v>
      </c>
      <c r="AO104">
        <v>2.4900000000000002</v>
      </c>
      <c r="AP104">
        <v>2.72</v>
      </c>
      <c r="AQ104">
        <v>2.86</v>
      </c>
    </row>
    <row r="105" spans="26:43">
      <c r="Z105">
        <v>10.5</v>
      </c>
      <c r="AA105">
        <v>1.05</v>
      </c>
      <c r="AB105">
        <v>1.08</v>
      </c>
      <c r="AC105">
        <v>1.1399999999999999</v>
      </c>
      <c r="AD105">
        <v>1.1599999999999999</v>
      </c>
      <c r="AE105">
        <v>1.28</v>
      </c>
      <c r="AF105">
        <v>1.32</v>
      </c>
      <c r="AG105">
        <v>1.39</v>
      </c>
      <c r="AH105">
        <v>1.51</v>
      </c>
      <c r="AI105">
        <v>1.53</v>
      </c>
      <c r="AJ105">
        <v>1.63</v>
      </c>
      <c r="AK105">
        <v>1.68</v>
      </c>
      <c r="AL105">
        <v>1.86</v>
      </c>
      <c r="AM105">
        <v>1.88</v>
      </c>
      <c r="AN105">
        <v>2.17</v>
      </c>
      <c r="AO105">
        <v>2.5</v>
      </c>
      <c r="AP105">
        <v>2.74</v>
      </c>
      <c r="AQ105">
        <v>2.88</v>
      </c>
    </row>
    <row r="106" spans="26:43">
      <c r="Z106">
        <v>10.58</v>
      </c>
      <c r="AA106">
        <v>1.05</v>
      </c>
      <c r="AB106">
        <v>1.07</v>
      </c>
      <c r="AC106">
        <v>1.1299999999999999</v>
      </c>
      <c r="AD106">
        <v>1.1599999999999999</v>
      </c>
      <c r="AE106">
        <v>1.28</v>
      </c>
      <c r="AF106">
        <v>1.32</v>
      </c>
      <c r="AG106">
        <v>1.38</v>
      </c>
      <c r="AH106">
        <v>1.51</v>
      </c>
      <c r="AI106">
        <v>1.53</v>
      </c>
      <c r="AJ106">
        <v>1.63</v>
      </c>
      <c r="AK106">
        <v>1.68</v>
      </c>
      <c r="AL106">
        <v>1.86</v>
      </c>
      <c r="AM106">
        <v>1.88</v>
      </c>
      <c r="AN106">
        <v>2.17</v>
      </c>
      <c r="AO106">
        <v>2.52</v>
      </c>
      <c r="AP106">
        <v>2.76</v>
      </c>
      <c r="AQ106">
        <v>2.89</v>
      </c>
    </row>
    <row r="107" spans="26:43">
      <c r="Z107">
        <v>10.67</v>
      </c>
      <c r="AA107">
        <v>1.05</v>
      </c>
      <c r="AB107">
        <v>1.07</v>
      </c>
      <c r="AC107">
        <v>1.1299999999999999</v>
      </c>
      <c r="AD107">
        <v>1.1499999999999999</v>
      </c>
      <c r="AE107">
        <v>1.27</v>
      </c>
      <c r="AF107">
        <v>1.32</v>
      </c>
      <c r="AG107">
        <v>1.38</v>
      </c>
      <c r="AH107">
        <v>1.5</v>
      </c>
      <c r="AI107">
        <v>1.53</v>
      </c>
      <c r="AJ107">
        <v>1.63</v>
      </c>
      <c r="AK107">
        <v>1.67</v>
      </c>
      <c r="AL107">
        <v>1.86</v>
      </c>
      <c r="AM107">
        <v>1.88</v>
      </c>
      <c r="AN107">
        <v>2.1800000000000002</v>
      </c>
      <c r="AO107">
        <v>2.5299999999999998</v>
      </c>
      <c r="AP107">
        <v>2.77</v>
      </c>
      <c r="AQ107">
        <v>2.9</v>
      </c>
    </row>
    <row r="108" spans="26:43">
      <c r="Z108">
        <v>10.75</v>
      </c>
      <c r="AA108">
        <v>1.04</v>
      </c>
      <c r="AB108">
        <v>1.06</v>
      </c>
      <c r="AC108">
        <v>1.1200000000000001</v>
      </c>
      <c r="AD108">
        <v>1.1499999999999999</v>
      </c>
      <c r="AE108">
        <v>1.27</v>
      </c>
      <c r="AF108">
        <v>1.31</v>
      </c>
      <c r="AG108">
        <v>1.37</v>
      </c>
      <c r="AH108">
        <v>1.5</v>
      </c>
      <c r="AI108">
        <v>1.52</v>
      </c>
      <c r="AJ108">
        <v>1.62</v>
      </c>
      <c r="AK108">
        <v>1.67</v>
      </c>
      <c r="AL108">
        <v>1.86</v>
      </c>
      <c r="AM108">
        <v>1.88</v>
      </c>
      <c r="AN108">
        <v>2.1800000000000002</v>
      </c>
      <c r="AO108">
        <v>2.54</v>
      </c>
      <c r="AP108">
        <v>2.79</v>
      </c>
      <c r="AQ108">
        <v>2.92</v>
      </c>
    </row>
    <row r="109" spans="26:43">
      <c r="Z109">
        <v>10.83</v>
      </c>
      <c r="AA109">
        <v>1.04</v>
      </c>
      <c r="AB109">
        <v>1.06</v>
      </c>
      <c r="AC109">
        <v>1.1200000000000001</v>
      </c>
      <c r="AD109">
        <v>1.1399999999999999</v>
      </c>
      <c r="AE109">
        <v>1.27</v>
      </c>
      <c r="AF109">
        <v>1.31</v>
      </c>
      <c r="AG109">
        <v>1.37</v>
      </c>
      <c r="AH109">
        <v>1.5</v>
      </c>
      <c r="AI109">
        <v>1.52</v>
      </c>
      <c r="AJ109">
        <v>1.62</v>
      </c>
      <c r="AK109">
        <v>1.67</v>
      </c>
      <c r="AL109">
        <v>1.86</v>
      </c>
      <c r="AM109">
        <v>1.88</v>
      </c>
      <c r="AN109">
        <v>2.1800000000000002</v>
      </c>
      <c r="AO109">
        <v>2.56</v>
      </c>
      <c r="AP109">
        <v>2.81</v>
      </c>
      <c r="AQ109">
        <v>2.93</v>
      </c>
    </row>
    <row r="110" spans="26:43">
      <c r="Z110">
        <v>10.92</v>
      </c>
      <c r="AA110">
        <v>1.04</v>
      </c>
      <c r="AB110">
        <v>1.06</v>
      </c>
      <c r="AC110">
        <v>1.1200000000000001</v>
      </c>
      <c r="AD110">
        <v>1.1399999999999999</v>
      </c>
      <c r="AE110">
        <v>1.26</v>
      </c>
      <c r="AF110">
        <v>1.3</v>
      </c>
      <c r="AG110">
        <v>1.36</v>
      </c>
      <c r="AH110">
        <v>1.49</v>
      </c>
      <c r="AI110">
        <v>1.52</v>
      </c>
      <c r="AJ110">
        <v>1.62</v>
      </c>
      <c r="AK110">
        <v>1.67</v>
      </c>
      <c r="AL110">
        <v>1.86</v>
      </c>
      <c r="AM110">
        <v>1.88</v>
      </c>
      <c r="AN110">
        <v>2.19</v>
      </c>
      <c r="AO110">
        <v>2.57</v>
      </c>
      <c r="AP110">
        <v>2.83</v>
      </c>
      <c r="AQ110">
        <v>2.95</v>
      </c>
    </row>
    <row r="111" spans="26:43">
      <c r="Z111">
        <v>11</v>
      </c>
      <c r="AA111">
        <v>1.03</v>
      </c>
      <c r="AB111">
        <v>1.05</v>
      </c>
      <c r="AC111">
        <v>1.1100000000000001</v>
      </c>
      <c r="AD111">
        <v>1.1299999999999999</v>
      </c>
      <c r="AE111">
        <v>1.26</v>
      </c>
      <c r="AF111">
        <v>1.3</v>
      </c>
      <c r="AG111">
        <v>1.36</v>
      </c>
      <c r="AH111">
        <v>1.49</v>
      </c>
      <c r="AI111">
        <v>1.51</v>
      </c>
      <c r="AJ111">
        <v>1.62</v>
      </c>
      <c r="AK111">
        <v>1.66</v>
      </c>
      <c r="AL111">
        <v>1.86</v>
      </c>
      <c r="AM111">
        <v>1.88</v>
      </c>
      <c r="AN111">
        <v>2.19</v>
      </c>
      <c r="AO111">
        <v>2.58</v>
      </c>
      <c r="AP111">
        <v>2.85</v>
      </c>
      <c r="AQ111">
        <v>2.97</v>
      </c>
    </row>
    <row r="112" spans="26:43">
      <c r="Z112">
        <v>11.08</v>
      </c>
      <c r="AA112">
        <v>1.03</v>
      </c>
      <c r="AB112">
        <v>1.05</v>
      </c>
      <c r="AC112">
        <v>1.1100000000000001</v>
      </c>
      <c r="AD112">
        <v>1.1299999999999999</v>
      </c>
      <c r="AE112">
        <v>1.26</v>
      </c>
      <c r="AF112">
        <v>1.3</v>
      </c>
      <c r="AG112">
        <v>1.35</v>
      </c>
      <c r="AH112">
        <v>1.49</v>
      </c>
      <c r="AI112">
        <v>1.51</v>
      </c>
      <c r="AJ112">
        <v>1.61</v>
      </c>
      <c r="AK112">
        <v>1.66</v>
      </c>
      <c r="AL112">
        <v>1.86</v>
      </c>
      <c r="AM112">
        <v>1.88</v>
      </c>
      <c r="AN112">
        <v>2.2000000000000002</v>
      </c>
      <c r="AO112">
        <v>2.6</v>
      </c>
      <c r="AP112">
        <v>2.87</v>
      </c>
      <c r="AQ112">
        <v>2.98</v>
      </c>
    </row>
    <row r="113" spans="26:43">
      <c r="Z113">
        <v>11.17</v>
      </c>
      <c r="AA113">
        <v>1.03</v>
      </c>
      <c r="AB113">
        <v>1.04</v>
      </c>
      <c r="AC113">
        <v>1.1000000000000001</v>
      </c>
      <c r="AD113">
        <v>1.1200000000000001</v>
      </c>
      <c r="AE113">
        <v>1.26</v>
      </c>
      <c r="AF113">
        <v>1.29</v>
      </c>
      <c r="AG113">
        <v>1.35</v>
      </c>
      <c r="AH113">
        <v>1.49</v>
      </c>
      <c r="AI113">
        <v>1.51</v>
      </c>
      <c r="AJ113">
        <v>1.61</v>
      </c>
      <c r="AK113">
        <v>1.66</v>
      </c>
      <c r="AL113">
        <v>1.86</v>
      </c>
      <c r="AM113">
        <v>1.88</v>
      </c>
      <c r="AN113">
        <v>2.2000000000000002</v>
      </c>
      <c r="AO113">
        <v>2.61</v>
      </c>
      <c r="AP113">
        <v>2.89</v>
      </c>
      <c r="AQ113">
        <v>3</v>
      </c>
    </row>
    <row r="114" spans="26:43">
      <c r="Z114">
        <v>11.25</v>
      </c>
      <c r="AA114">
        <v>1.02</v>
      </c>
      <c r="AB114">
        <v>1.04</v>
      </c>
      <c r="AC114">
        <v>1.1000000000000001</v>
      </c>
      <c r="AD114">
        <v>1.1200000000000001</v>
      </c>
      <c r="AE114">
        <v>1.25</v>
      </c>
      <c r="AF114">
        <v>1.29</v>
      </c>
      <c r="AG114">
        <v>1.34</v>
      </c>
      <c r="AH114">
        <v>1.48</v>
      </c>
      <c r="AI114">
        <v>1.5</v>
      </c>
      <c r="AJ114">
        <v>1.61</v>
      </c>
      <c r="AK114">
        <v>1.66</v>
      </c>
      <c r="AL114">
        <v>1.86</v>
      </c>
      <c r="AM114">
        <v>1.88</v>
      </c>
      <c r="AN114">
        <v>2.21</v>
      </c>
      <c r="AO114">
        <v>2.63</v>
      </c>
      <c r="AP114">
        <v>2.91</v>
      </c>
      <c r="AQ114">
        <v>3.01</v>
      </c>
    </row>
    <row r="115" spans="26:43">
      <c r="Z115">
        <v>11.33</v>
      </c>
      <c r="AA115">
        <v>1.02</v>
      </c>
      <c r="AB115">
        <v>1.04</v>
      </c>
      <c r="AC115">
        <v>1.0900000000000001</v>
      </c>
      <c r="AD115">
        <v>1.1100000000000001</v>
      </c>
      <c r="AE115">
        <v>1.25</v>
      </c>
      <c r="AF115">
        <v>1.29</v>
      </c>
      <c r="AG115">
        <v>1.34</v>
      </c>
      <c r="AH115">
        <v>1.48</v>
      </c>
      <c r="AI115">
        <v>1.5</v>
      </c>
      <c r="AJ115">
        <v>1.61</v>
      </c>
      <c r="AK115">
        <v>1.66</v>
      </c>
      <c r="AL115">
        <v>1.86</v>
      </c>
      <c r="AM115">
        <v>1.88</v>
      </c>
      <c r="AN115">
        <v>2.21</v>
      </c>
      <c r="AO115">
        <v>2.64</v>
      </c>
      <c r="AP115">
        <v>2.93</v>
      </c>
      <c r="AQ115">
        <v>3.03</v>
      </c>
    </row>
    <row r="116" spans="26:43">
      <c r="Z116">
        <v>11.42</v>
      </c>
      <c r="AA116">
        <v>1.02</v>
      </c>
      <c r="AB116">
        <v>1.03</v>
      </c>
      <c r="AC116">
        <v>1.0900000000000001</v>
      </c>
      <c r="AD116">
        <v>1.1100000000000001</v>
      </c>
      <c r="AE116">
        <v>1.25</v>
      </c>
      <c r="AF116">
        <v>1.28</v>
      </c>
      <c r="AG116">
        <v>1.33</v>
      </c>
      <c r="AH116">
        <v>1.48</v>
      </c>
      <c r="AI116">
        <v>1.5</v>
      </c>
      <c r="AJ116">
        <v>1.61</v>
      </c>
      <c r="AK116">
        <v>1.65</v>
      </c>
      <c r="AL116">
        <v>1.86</v>
      </c>
      <c r="AM116">
        <v>1.88</v>
      </c>
      <c r="AN116">
        <v>2.2200000000000002</v>
      </c>
      <c r="AO116">
        <v>2.66</v>
      </c>
      <c r="AP116">
        <v>2.95</v>
      </c>
      <c r="AQ116">
        <v>3.05</v>
      </c>
    </row>
    <row r="117" spans="26:43">
      <c r="Z117">
        <v>11.5</v>
      </c>
      <c r="AA117">
        <v>1.01</v>
      </c>
      <c r="AB117">
        <v>1.03</v>
      </c>
      <c r="AC117">
        <v>1.08</v>
      </c>
      <c r="AD117">
        <v>1.1000000000000001</v>
      </c>
      <c r="AE117">
        <v>1.24</v>
      </c>
      <c r="AF117">
        <v>1.28</v>
      </c>
      <c r="AG117">
        <v>1.33</v>
      </c>
      <c r="AH117">
        <v>1.47</v>
      </c>
      <c r="AI117">
        <v>1.49</v>
      </c>
      <c r="AJ117">
        <v>1.6</v>
      </c>
      <c r="AK117">
        <v>1.65</v>
      </c>
      <c r="AL117">
        <v>1.86</v>
      </c>
      <c r="AM117">
        <v>1.88</v>
      </c>
      <c r="AN117">
        <v>2.2200000000000002</v>
      </c>
      <c r="AO117">
        <v>2.67</v>
      </c>
      <c r="AP117">
        <v>2.97</v>
      </c>
      <c r="AQ117">
        <v>3.07</v>
      </c>
    </row>
    <row r="118" spans="26:43">
      <c r="Z118">
        <v>11.58</v>
      </c>
      <c r="AA118">
        <v>1.01</v>
      </c>
      <c r="AB118">
        <v>1.02</v>
      </c>
      <c r="AC118">
        <v>1.08</v>
      </c>
      <c r="AD118">
        <v>1.0900000000000001</v>
      </c>
      <c r="AE118">
        <v>1.24</v>
      </c>
      <c r="AF118">
        <v>1.27</v>
      </c>
      <c r="AG118">
        <v>1.32</v>
      </c>
      <c r="AH118">
        <v>1.47</v>
      </c>
      <c r="AI118">
        <v>1.49</v>
      </c>
      <c r="AJ118">
        <v>1.6</v>
      </c>
      <c r="AK118">
        <v>1.65</v>
      </c>
      <c r="AL118">
        <v>1.87</v>
      </c>
      <c r="AM118">
        <v>1.89</v>
      </c>
      <c r="AN118">
        <v>2.23</v>
      </c>
      <c r="AO118">
        <v>2.69</v>
      </c>
      <c r="AP118">
        <v>2.99</v>
      </c>
      <c r="AQ118">
        <v>3.09</v>
      </c>
    </row>
    <row r="119" spans="26:43">
      <c r="Z119">
        <v>11.67</v>
      </c>
      <c r="AA119">
        <v>1</v>
      </c>
      <c r="AB119">
        <v>1.02</v>
      </c>
      <c r="AC119">
        <v>1.07</v>
      </c>
      <c r="AD119">
        <v>1.0900000000000001</v>
      </c>
      <c r="AE119">
        <v>1.24</v>
      </c>
      <c r="AF119">
        <v>1.27</v>
      </c>
      <c r="AG119">
        <v>1.32</v>
      </c>
      <c r="AH119">
        <v>1.47</v>
      </c>
      <c r="AI119">
        <v>1.49</v>
      </c>
      <c r="AJ119">
        <v>1.6</v>
      </c>
      <c r="AK119">
        <v>1.65</v>
      </c>
      <c r="AL119">
        <v>1.87</v>
      </c>
      <c r="AM119">
        <v>1.89</v>
      </c>
      <c r="AN119">
        <v>2.2400000000000002</v>
      </c>
      <c r="AO119">
        <v>2.7</v>
      </c>
      <c r="AP119">
        <v>3.01</v>
      </c>
      <c r="AQ119">
        <v>3.1</v>
      </c>
    </row>
    <row r="120" spans="26:43">
      <c r="Z120">
        <v>11.75</v>
      </c>
      <c r="AA120">
        <v>1</v>
      </c>
      <c r="AB120">
        <v>1.01</v>
      </c>
      <c r="AC120">
        <v>1.06</v>
      </c>
      <c r="AD120">
        <v>1.08</v>
      </c>
      <c r="AE120">
        <v>1.23</v>
      </c>
      <c r="AF120">
        <v>1.27</v>
      </c>
      <c r="AG120">
        <v>1.31</v>
      </c>
      <c r="AH120">
        <v>1.47</v>
      </c>
      <c r="AI120">
        <v>1.48</v>
      </c>
      <c r="AJ120">
        <v>1.6</v>
      </c>
      <c r="AK120">
        <v>1.65</v>
      </c>
      <c r="AL120">
        <v>1.87</v>
      </c>
      <c r="AM120">
        <v>1.89</v>
      </c>
      <c r="AN120">
        <v>2.2400000000000002</v>
      </c>
      <c r="AO120">
        <v>2.72</v>
      </c>
      <c r="AP120">
        <v>3.04</v>
      </c>
      <c r="AQ120">
        <v>3.12</v>
      </c>
    </row>
    <row r="121" spans="26:43">
      <c r="Z121">
        <v>11.83</v>
      </c>
      <c r="AA121">
        <v>1</v>
      </c>
      <c r="AB121">
        <v>1.01</v>
      </c>
      <c r="AC121">
        <v>1.06</v>
      </c>
      <c r="AD121">
        <v>1.08</v>
      </c>
      <c r="AE121">
        <v>1.23</v>
      </c>
      <c r="AF121">
        <v>1.26</v>
      </c>
      <c r="AG121">
        <v>1.31</v>
      </c>
      <c r="AH121">
        <v>1.46</v>
      </c>
      <c r="AI121">
        <v>1.48</v>
      </c>
      <c r="AJ121">
        <v>1.59</v>
      </c>
      <c r="AK121">
        <v>1.65</v>
      </c>
      <c r="AL121">
        <v>1.87</v>
      </c>
      <c r="AM121">
        <v>1.89</v>
      </c>
      <c r="AN121">
        <v>2.25</v>
      </c>
      <c r="AO121">
        <v>2.73</v>
      </c>
      <c r="AP121">
        <v>3.06</v>
      </c>
      <c r="AQ121">
        <v>3.14</v>
      </c>
    </row>
    <row r="122" spans="26:43">
      <c r="Z122">
        <v>11.92</v>
      </c>
      <c r="AA122">
        <v>1</v>
      </c>
      <c r="AB122">
        <v>1.01</v>
      </c>
      <c r="AC122">
        <v>1.05</v>
      </c>
      <c r="AD122">
        <v>1.07</v>
      </c>
      <c r="AE122">
        <v>1.23</v>
      </c>
      <c r="AF122">
        <v>1.26</v>
      </c>
      <c r="AG122">
        <v>1.3</v>
      </c>
      <c r="AH122">
        <v>1.46</v>
      </c>
      <c r="AI122">
        <v>1.48</v>
      </c>
      <c r="AJ122">
        <v>1.59</v>
      </c>
      <c r="AK122">
        <v>1.64</v>
      </c>
      <c r="AL122">
        <v>1.87</v>
      </c>
      <c r="AM122">
        <v>1.89</v>
      </c>
      <c r="AN122">
        <v>2.25</v>
      </c>
      <c r="AO122">
        <v>2.75</v>
      </c>
      <c r="AP122">
        <v>3.08</v>
      </c>
      <c r="AQ122">
        <v>3.16</v>
      </c>
    </row>
    <row r="123" spans="26:43">
      <c r="Z123">
        <v>12</v>
      </c>
      <c r="AA123">
        <v>1</v>
      </c>
      <c r="AB123">
        <v>1</v>
      </c>
      <c r="AC123">
        <v>1.05</v>
      </c>
      <c r="AD123">
        <v>1.07</v>
      </c>
      <c r="AE123">
        <v>1.22</v>
      </c>
      <c r="AF123">
        <v>1.25</v>
      </c>
      <c r="AG123">
        <v>1.3</v>
      </c>
      <c r="AH123">
        <v>1.46</v>
      </c>
      <c r="AI123">
        <v>1.47</v>
      </c>
      <c r="AJ123">
        <v>1.59</v>
      </c>
      <c r="AK123">
        <v>1.64</v>
      </c>
      <c r="AL123">
        <v>1.87</v>
      </c>
      <c r="AM123">
        <v>1.89</v>
      </c>
      <c r="AN123">
        <v>2.2599999999999998</v>
      </c>
      <c r="AO123">
        <v>2.77</v>
      </c>
      <c r="AP123">
        <v>3.11</v>
      </c>
      <c r="AQ123">
        <v>3.18</v>
      </c>
    </row>
  </sheetData>
  <mergeCells count="1">
    <mergeCell ref="B1:R1"/>
  </mergeCell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49"/>
  <dimension ref="A1:AR123"/>
  <sheetViews>
    <sheetView workbookViewId="0">
      <selection activeCell="Z3" sqref="Z3:Z123"/>
    </sheetView>
  </sheetViews>
  <sheetFormatPr baseColWidth="10" defaultColWidth="11" defaultRowHeight="16"/>
  <cols>
    <col min="2" max="22" width="5.1640625" customWidth="1"/>
  </cols>
  <sheetData>
    <row r="1" spans="1:44" ht="25" thickBot="1">
      <c r="A1" s="23" t="s">
        <v>98</v>
      </c>
      <c r="B1" s="330" t="s">
        <v>9</v>
      </c>
      <c r="C1" s="331"/>
      <c r="D1" s="331"/>
      <c r="E1" s="331"/>
      <c r="F1" s="331"/>
      <c r="G1" s="331"/>
      <c r="H1" s="331"/>
      <c r="I1" s="331"/>
      <c r="J1" s="331"/>
      <c r="K1" s="331"/>
      <c r="L1" s="331"/>
      <c r="M1" s="331"/>
      <c r="N1" s="331"/>
      <c r="O1" s="331"/>
      <c r="P1" s="331"/>
      <c r="Q1" s="331"/>
      <c r="R1" s="331"/>
      <c r="S1" s="332"/>
    </row>
    <row r="2" spans="1:44" ht="17" thickBot="1">
      <c r="A2" s="2" t="s">
        <v>5</v>
      </c>
      <c r="B2" s="3">
        <v>17</v>
      </c>
      <c r="C2" s="53">
        <v>20</v>
      </c>
      <c r="D2" s="4">
        <v>25</v>
      </c>
      <c r="E2" s="53">
        <v>30</v>
      </c>
      <c r="F2" s="4">
        <v>35</v>
      </c>
      <c r="G2" s="53">
        <v>40</v>
      </c>
      <c r="H2" s="4">
        <v>45</v>
      </c>
      <c r="I2" s="53">
        <v>50</v>
      </c>
      <c r="J2" s="4">
        <v>55</v>
      </c>
      <c r="K2" s="53">
        <v>60</v>
      </c>
      <c r="L2" s="4">
        <v>65</v>
      </c>
      <c r="M2" s="53">
        <v>70</v>
      </c>
      <c r="N2" s="4">
        <v>75</v>
      </c>
      <c r="O2" s="53">
        <v>80</v>
      </c>
      <c r="P2" s="4">
        <v>85</v>
      </c>
      <c r="Q2" s="53">
        <v>90</v>
      </c>
      <c r="R2" s="4">
        <v>95</v>
      </c>
      <c r="S2" s="54">
        <v>97</v>
      </c>
      <c r="T2" t="s">
        <v>20</v>
      </c>
      <c r="U2" t="s">
        <v>20</v>
      </c>
      <c r="V2" t="s">
        <v>20</v>
      </c>
      <c r="Z2" t="s">
        <v>5</v>
      </c>
      <c r="AA2">
        <v>17</v>
      </c>
      <c r="AB2">
        <v>20</v>
      </c>
      <c r="AC2">
        <v>25</v>
      </c>
      <c r="AD2">
        <v>30</v>
      </c>
      <c r="AE2">
        <v>35</v>
      </c>
      <c r="AF2">
        <v>40</v>
      </c>
      <c r="AG2">
        <v>45</v>
      </c>
      <c r="AH2">
        <v>50</v>
      </c>
      <c r="AI2">
        <v>55</v>
      </c>
      <c r="AJ2">
        <v>60</v>
      </c>
      <c r="AK2">
        <v>65</v>
      </c>
      <c r="AL2">
        <v>70</v>
      </c>
      <c r="AM2">
        <v>75</v>
      </c>
      <c r="AN2">
        <v>80</v>
      </c>
      <c r="AO2">
        <v>85</v>
      </c>
      <c r="AP2">
        <v>90</v>
      </c>
      <c r="AQ2">
        <v>95</v>
      </c>
      <c r="AR2">
        <v>97</v>
      </c>
    </row>
    <row r="3" spans="1:44">
      <c r="A3" s="6" t="s">
        <v>21</v>
      </c>
      <c r="B3" s="7">
        <v>0</v>
      </c>
      <c r="C3" s="8">
        <v>0.1</v>
      </c>
      <c r="D3" s="7">
        <v>0.1</v>
      </c>
      <c r="E3" s="8">
        <v>0.1</v>
      </c>
      <c r="F3" s="7">
        <v>0.2</v>
      </c>
      <c r="G3" s="8">
        <v>0.2</v>
      </c>
      <c r="H3" s="7">
        <v>0.3</v>
      </c>
      <c r="I3" s="8">
        <v>0.4</v>
      </c>
      <c r="J3" s="7">
        <v>0.5</v>
      </c>
      <c r="K3" s="8">
        <v>0.5</v>
      </c>
      <c r="L3" s="7">
        <v>0.6</v>
      </c>
      <c r="M3" s="8">
        <v>0.7</v>
      </c>
      <c r="N3" s="7">
        <v>0.8</v>
      </c>
      <c r="O3" s="8">
        <v>1</v>
      </c>
      <c r="P3" s="7">
        <v>1.3</v>
      </c>
      <c r="Q3" s="8">
        <v>1.4</v>
      </c>
      <c r="R3" s="7">
        <v>1.9</v>
      </c>
      <c r="S3" s="14">
        <v>2.1</v>
      </c>
      <c r="T3" t="s">
        <v>20</v>
      </c>
      <c r="U3" t="s">
        <v>20</v>
      </c>
      <c r="V3" t="s">
        <v>20</v>
      </c>
      <c r="Z3">
        <v>2</v>
      </c>
      <c r="AA3">
        <v>0.01</v>
      </c>
      <c r="AB3">
        <v>0.06</v>
      </c>
      <c r="AC3">
        <v>0.11</v>
      </c>
      <c r="AD3">
        <v>0.12</v>
      </c>
      <c r="AE3">
        <v>0.18</v>
      </c>
      <c r="AF3">
        <v>0.2</v>
      </c>
      <c r="AG3">
        <v>0.24</v>
      </c>
      <c r="AH3">
        <v>0.32</v>
      </c>
      <c r="AI3">
        <v>0.4</v>
      </c>
      <c r="AJ3">
        <v>0.47</v>
      </c>
      <c r="AK3">
        <v>0.55000000000000004</v>
      </c>
      <c r="AL3">
        <v>0.6</v>
      </c>
      <c r="AM3">
        <v>0.73</v>
      </c>
      <c r="AN3">
        <v>0.85</v>
      </c>
      <c r="AO3">
        <v>1.1200000000000001</v>
      </c>
      <c r="AP3">
        <v>1.28</v>
      </c>
      <c r="AQ3">
        <v>1.74</v>
      </c>
      <c r="AR3">
        <v>1.96</v>
      </c>
    </row>
    <row r="4" spans="1:44">
      <c r="A4" s="6" t="s">
        <v>22</v>
      </c>
      <c r="B4" s="7">
        <v>0</v>
      </c>
      <c r="C4" s="8">
        <v>0.1</v>
      </c>
      <c r="D4" s="7">
        <v>0.1</v>
      </c>
      <c r="E4" s="8">
        <v>0.1</v>
      </c>
      <c r="F4" s="7">
        <v>0.2</v>
      </c>
      <c r="G4" s="8">
        <v>0.2</v>
      </c>
      <c r="H4" s="7">
        <v>0.3</v>
      </c>
      <c r="I4" s="8">
        <v>0.4</v>
      </c>
      <c r="J4" s="7">
        <v>0.5</v>
      </c>
      <c r="K4" s="8">
        <v>0.5</v>
      </c>
      <c r="L4" s="7">
        <v>0.6</v>
      </c>
      <c r="M4" s="8">
        <v>0.7</v>
      </c>
      <c r="N4" s="7">
        <v>0.8</v>
      </c>
      <c r="O4" s="8">
        <v>1</v>
      </c>
      <c r="P4" s="7">
        <v>1.3</v>
      </c>
      <c r="Q4" s="8">
        <v>1.4</v>
      </c>
      <c r="R4" s="7">
        <v>1.9</v>
      </c>
      <c r="S4" s="14">
        <v>2.1</v>
      </c>
      <c r="T4" t="s">
        <v>20</v>
      </c>
      <c r="U4" t="s">
        <v>20</v>
      </c>
      <c r="V4" t="s">
        <v>20</v>
      </c>
      <c r="Z4">
        <v>2.08</v>
      </c>
      <c r="AA4">
        <v>0.01</v>
      </c>
      <c r="AB4">
        <v>0.06</v>
      </c>
      <c r="AC4">
        <v>0.11</v>
      </c>
      <c r="AD4">
        <v>0.12</v>
      </c>
      <c r="AE4">
        <v>0.17</v>
      </c>
      <c r="AF4">
        <v>0.2</v>
      </c>
      <c r="AG4">
        <v>0.24</v>
      </c>
      <c r="AH4">
        <v>0.32</v>
      </c>
      <c r="AI4">
        <v>0.39</v>
      </c>
      <c r="AJ4">
        <v>0.47</v>
      </c>
      <c r="AK4">
        <v>0.55000000000000004</v>
      </c>
      <c r="AL4">
        <v>0.6</v>
      </c>
      <c r="AM4">
        <v>0.73</v>
      </c>
      <c r="AN4">
        <v>0.85</v>
      </c>
      <c r="AO4">
        <v>1.1100000000000001</v>
      </c>
      <c r="AP4">
        <v>1.27</v>
      </c>
      <c r="AQ4">
        <v>1.73</v>
      </c>
      <c r="AR4">
        <v>1.95</v>
      </c>
    </row>
    <row r="5" spans="1:44">
      <c r="A5" s="6" t="s">
        <v>23</v>
      </c>
      <c r="B5" s="7">
        <v>0</v>
      </c>
      <c r="C5" s="8">
        <v>0.1</v>
      </c>
      <c r="D5" s="7">
        <v>0.1</v>
      </c>
      <c r="E5" s="8">
        <v>0.1</v>
      </c>
      <c r="F5" s="7">
        <v>0.2</v>
      </c>
      <c r="G5" s="8">
        <v>0.2</v>
      </c>
      <c r="H5" s="7">
        <v>0.3</v>
      </c>
      <c r="I5" s="8">
        <v>0.3</v>
      </c>
      <c r="J5" s="7">
        <v>0.4</v>
      </c>
      <c r="K5" s="8">
        <v>0.5</v>
      </c>
      <c r="L5" s="7">
        <v>0.6</v>
      </c>
      <c r="M5" s="8">
        <v>0.7</v>
      </c>
      <c r="N5" s="7">
        <v>0.8</v>
      </c>
      <c r="O5" s="8">
        <v>0.9</v>
      </c>
      <c r="P5" s="7">
        <v>1.2</v>
      </c>
      <c r="Q5" s="8">
        <v>1.4</v>
      </c>
      <c r="R5" s="7">
        <v>1.9</v>
      </c>
      <c r="S5" s="14">
        <v>2.1</v>
      </c>
      <c r="T5" t="s">
        <v>20</v>
      </c>
      <c r="U5" t="s">
        <v>20</v>
      </c>
      <c r="V5" t="s">
        <v>20</v>
      </c>
      <c r="Z5">
        <v>2.17</v>
      </c>
      <c r="AA5">
        <v>0.01</v>
      </c>
      <c r="AB5">
        <v>0.05</v>
      </c>
      <c r="AC5">
        <v>0.11</v>
      </c>
      <c r="AD5">
        <v>0.12</v>
      </c>
      <c r="AE5">
        <v>0.17</v>
      </c>
      <c r="AF5">
        <v>0.2</v>
      </c>
      <c r="AG5">
        <v>0.24</v>
      </c>
      <c r="AH5">
        <v>0.31</v>
      </c>
      <c r="AI5">
        <v>0.39</v>
      </c>
      <c r="AJ5">
        <v>0.47</v>
      </c>
      <c r="AK5">
        <v>0.55000000000000004</v>
      </c>
      <c r="AL5">
        <v>0.6</v>
      </c>
      <c r="AM5">
        <v>0.72</v>
      </c>
      <c r="AN5">
        <v>0.84</v>
      </c>
      <c r="AO5">
        <v>1.1000000000000001</v>
      </c>
      <c r="AP5">
        <v>1.26</v>
      </c>
      <c r="AQ5">
        <v>1.72</v>
      </c>
      <c r="AR5">
        <v>1.95</v>
      </c>
    </row>
    <row r="6" spans="1:44" ht="17" thickBot="1">
      <c r="A6" s="10" t="s">
        <v>24</v>
      </c>
      <c r="B6" s="11">
        <v>0</v>
      </c>
      <c r="C6" s="12">
        <v>0.1</v>
      </c>
      <c r="D6" s="11">
        <v>0.1</v>
      </c>
      <c r="E6" s="12">
        <v>0.1</v>
      </c>
      <c r="F6" s="11">
        <v>0.2</v>
      </c>
      <c r="G6" s="12">
        <v>0.2</v>
      </c>
      <c r="H6" s="11">
        <v>0.3</v>
      </c>
      <c r="I6" s="12">
        <v>0.3</v>
      </c>
      <c r="J6" s="11">
        <v>0.4</v>
      </c>
      <c r="K6" s="12">
        <v>0.5</v>
      </c>
      <c r="L6" s="11">
        <v>0.6</v>
      </c>
      <c r="M6" s="12">
        <v>0.6</v>
      </c>
      <c r="N6" s="11">
        <v>0.8</v>
      </c>
      <c r="O6" s="12">
        <v>0.9</v>
      </c>
      <c r="P6" s="11">
        <v>1.2</v>
      </c>
      <c r="Q6" s="12">
        <v>1.3</v>
      </c>
      <c r="R6" s="11">
        <v>1.8</v>
      </c>
      <c r="S6" s="15">
        <v>2</v>
      </c>
      <c r="T6" t="s">
        <v>20</v>
      </c>
      <c r="U6" t="s">
        <v>20</v>
      </c>
      <c r="V6" t="s">
        <v>20</v>
      </c>
      <c r="Z6">
        <v>2.25</v>
      </c>
      <c r="AA6">
        <v>0.01</v>
      </c>
      <c r="AB6">
        <v>0.05</v>
      </c>
      <c r="AC6">
        <v>0.11</v>
      </c>
      <c r="AD6">
        <v>0.12</v>
      </c>
      <c r="AE6">
        <v>0.17</v>
      </c>
      <c r="AF6">
        <v>0.19</v>
      </c>
      <c r="AG6">
        <v>0.24</v>
      </c>
      <c r="AH6">
        <v>0.31</v>
      </c>
      <c r="AI6">
        <v>0.39</v>
      </c>
      <c r="AJ6">
        <v>0.46</v>
      </c>
      <c r="AK6">
        <v>0.55000000000000004</v>
      </c>
      <c r="AL6">
        <v>0.59</v>
      </c>
      <c r="AM6">
        <v>0.72</v>
      </c>
      <c r="AN6">
        <v>0.84</v>
      </c>
      <c r="AO6">
        <v>1.0900000000000001</v>
      </c>
      <c r="AP6">
        <v>1.26</v>
      </c>
      <c r="AQ6">
        <v>1.72</v>
      </c>
      <c r="AR6">
        <v>1.94</v>
      </c>
    </row>
    <row r="7" spans="1:44">
      <c r="A7" s="6" t="s">
        <v>25</v>
      </c>
      <c r="B7" s="7">
        <v>0</v>
      </c>
      <c r="C7" s="8">
        <v>0.1</v>
      </c>
      <c r="D7" s="7">
        <v>0.1</v>
      </c>
      <c r="E7" s="8">
        <v>0.1</v>
      </c>
      <c r="F7" s="7">
        <v>0.2</v>
      </c>
      <c r="G7" s="8">
        <v>0.2</v>
      </c>
      <c r="H7" s="7">
        <v>0.2</v>
      </c>
      <c r="I7" s="8">
        <v>0.3</v>
      </c>
      <c r="J7" s="7">
        <v>0.4</v>
      </c>
      <c r="K7" s="8">
        <v>0.5</v>
      </c>
      <c r="L7" s="7">
        <v>0.6</v>
      </c>
      <c r="M7" s="8">
        <v>0.6</v>
      </c>
      <c r="N7" s="7">
        <v>0.8</v>
      </c>
      <c r="O7" s="8">
        <v>0.9</v>
      </c>
      <c r="P7" s="7">
        <v>1.2</v>
      </c>
      <c r="Q7" s="8">
        <v>1.3</v>
      </c>
      <c r="R7" s="7">
        <v>1.8</v>
      </c>
      <c r="S7" s="14">
        <v>2</v>
      </c>
      <c r="T7" t="s">
        <v>20</v>
      </c>
      <c r="U7" t="s">
        <v>20</v>
      </c>
      <c r="V7" t="s">
        <v>20</v>
      </c>
      <c r="Z7">
        <v>2.33</v>
      </c>
      <c r="AA7">
        <v>0</v>
      </c>
      <c r="AB7">
        <v>0.05</v>
      </c>
      <c r="AC7">
        <v>0.11</v>
      </c>
      <c r="AD7">
        <v>0.12</v>
      </c>
      <c r="AE7">
        <v>0.17</v>
      </c>
      <c r="AF7">
        <v>0.19</v>
      </c>
      <c r="AG7">
        <v>0.24</v>
      </c>
      <c r="AH7">
        <v>0.31</v>
      </c>
      <c r="AI7">
        <v>0.39</v>
      </c>
      <c r="AJ7">
        <v>0.46</v>
      </c>
      <c r="AK7">
        <v>0.54</v>
      </c>
      <c r="AL7">
        <v>0.59</v>
      </c>
      <c r="AM7">
        <v>0.71</v>
      </c>
      <c r="AN7">
        <v>0.83</v>
      </c>
      <c r="AO7">
        <v>1.0900000000000001</v>
      </c>
      <c r="AP7">
        <v>1.25</v>
      </c>
      <c r="AQ7">
        <v>1.71</v>
      </c>
      <c r="AR7">
        <v>1.93</v>
      </c>
    </row>
    <row r="8" spans="1:44">
      <c r="A8" s="6" t="s">
        <v>22</v>
      </c>
      <c r="B8" s="7">
        <v>0</v>
      </c>
      <c r="C8" s="8">
        <v>0.1</v>
      </c>
      <c r="D8" s="7">
        <v>0.1</v>
      </c>
      <c r="E8" s="8">
        <v>0.1</v>
      </c>
      <c r="F8" s="7">
        <v>0.2</v>
      </c>
      <c r="G8" s="8">
        <v>0.2</v>
      </c>
      <c r="H8" s="7">
        <v>0.2</v>
      </c>
      <c r="I8" s="8">
        <v>0.3</v>
      </c>
      <c r="J8" s="7">
        <v>0.4</v>
      </c>
      <c r="K8" s="8">
        <v>0.5</v>
      </c>
      <c r="L8" s="7">
        <v>0.6</v>
      </c>
      <c r="M8" s="8">
        <v>0.6</v>
      </c>
      <c r="N8" s="7">
        <v>0.7</v>
      </c>
      <c r="O8" s="8">
        <v>0.9</v>
      </c>
      <c r="P8" s="7">
        <v>1.1000000000000001</v>
      </c>
      <c r="Q8" s="8">
        <v>1.3</v>
      </c>
      <c r="R8" s="7">
        <v>1.8</v>
      </c>
      <c r="S8" s="14">
        <v>2</v>
      </c>
      <c r="T8" t="s">
        <v>20</v>
      </c>
      <c r="U8" t="s">
        <v>20</v>
      </c>
      <c r="V8" t="s">
        <v>20</v>
      </c>
      <c r="Z8">
        <v>2.42</v>
      </c>
      <c r="AA8">
        <v>0</v>
      </c>
      <c r="AB8">
        <v>0.05</v>
      </c>
      <c r="AC8">
        <v>0.11</v>
      </c>
      <c r="AD8">
        <v>0.12</v>
      </c>
      <c r="AE8">
        <v>0.17</v>
      </c>
      <c r="AF8">
        <v>0.19</v>
      </c>
      <c r="AG8">
        <v>0.24</v>
      </c>
      <c r="AH8">
        <v>0.31</v>
      </c>
      <c r="AI8">
        <v>0.38</v>
      </c>
      <c r="AJ8">
        <v>0.46</v>
      </c>
      <c r="AK8">
        <v>0.54</v>
      </c>
      <c r="AL8">
        <v>0.59</v>
      </c>
      <c r="AM8">
        <v>0.71</v>
      </c>
      <c r="AN8">
        <v>0.83</v>
      </c>
      <c r="AO8">
        <v>1.08</v>
      </c>
      <c r="AP8">
        <v>1.25</v>
      </c>
      <c r="AQ8">
        <v>1.7</v>
      </c>
      <c r="AR8">
        <v>1.93</v>
      </c>
    </row>
    <row r="9" spans="1:44">
      <c r="A9" s="6" t="s">
        <v>23</v>
      </c>
      <c r="B9" s="7">
        <v>0</v>
      </c>
      <c r="C9" s="8">
        <v>0.1</v>
      </c>
      <c r="D9" s="7">
        <v>0.1</v>
      </c>
      <c r="E9" s="8">
        <v>0.1</v>
      </c>
      <c r="F9" s="7">
        <v>0.2</v>
      </c>
      <c r="G9" s="8">
        <v>0.2</v>
      </c>
      <c r="H9" s="7">
        <v>0.2</v>
      </c>
      <c r="I9" s="8">
        <v>0.3</v>
      </c>
      <c r="J9" s="7">
        <v>0.4</v>
      </c>
      <c r="K9" s="8">
        <v>0.5</v>
      </c>
      <c r="L9" s="7">
        <v>0.5</v>
      </c>
      <c r="M9" s="8">
        <v>0.6</v>
      </c>
      <c r="N9" s="7">
        <v>0.7</v>
      </c>
      <c r="O9" s="8">
        <v>0.8</v>
      </c>
      <c r="P9" s="7">
        <v>1.1000000000000001</v>
      </c>
      <c r="Q9" s="8">
        <v>1.3</v>
      </c>
      <c r="R9" s="7">
        <v>1.7</v>
      </c>
      <c r="S9" s="14">
        <v>1.9</v>
      </c>
      <c r="T9" t="s">
        <v>20</v>
      </c>
      <c r="U9" t="s">
        <v>20</v>
      </c>
      <c r="V9" t="s">
        <v>20</v>
      </c>
      <c r="Z9">
        <v>2.5</v>
      </c>
      <c r="AA9">
        <v>0</v>
      </c>
      <c r="AB9">
        <v>0.05</v>
      </c>
      <c r="AC9">
        <v>0.11</v>
      </c>
      <c r="AD9">
        <v>0.12</v>
      </c>
      <c r="AE9">
        <v>0.17</v>
      </c>
      <c r="AF9">
        <v>0.19</v>
      </c>
      <c r="AG9">
        <v>0.24</v>
      </c>
      <c r="AH9">
        <v>0.31</v>
      </c>
      <c r="AI9">
        <v>0.38</v>
      </c>
      <c r="AJ9">
        <v>0.46</v>
      </c>
      <c r="AK9">
        <v>0.54</v>
      </c>
      <c r="AL9">
        <v>0.57999999999999996</v>
      </c>
      <c r="AM9">
        <v>0.71</v>
      </c>
      <c r="AN9">
        <v>0.83</v>
      </c>
      <c r="AO9">
        <v>1.08</v>
      </c>
      <c r="AP9">
        <v>1.24</v>
      </c>
      <c r="AQ9">
        <v>1.69</v>
      </c>
      <c r="AR9">
        <v>1.92</v>
      </c>
    </row>
    <row r="10" spans="1:44" ht="17" thickBot="1">
      <c r="A10" s="10" t="s">
        <v>24</v>
      </c>
      <c r="B10" s="11">
        <v>0</v>
      </c>
      <c r="C10" s="12">
        <v>0</v>
      </c>
      <c r="D10" s="11">
        <v>0.1</v>
      </c>
      <c r="E10" s="12">
        <v>0.1</v>
      </c>
      <c r="F10" s="11">
        <v>0.2</v>
      </c>
      <c r="G10" s="12">
        <v>0.2</v>
      </c>
      <c r="H10" s="11">
        <v>0.2</v>
      </c>
      <c r="I10" s="12">
        <v>0.3</v>
      </c>
      <c r="J10" s="11">
        <v>0.4</v>
      </c>
      <c r="K10" s="12">
        <v>0.5</v>
      </c>
      <c r="L10" s="11">
        <v>0.5</v>
      </c>
      <c r="M10" s="12">
        <v>0.6</v>
      </c>
      <c r="N10" s="11">
        <v>0.7</v>
      </c>
      <c r="O10" s="12">
        <v>0.8</v>
      </c>
      <c r="P10" s="11">
        <v>1.1000000000000001</v>
      </c>
      <c r="Q10" s="12">
        <v>1.2</v>
      </c>
      <c r="R10" s="11">
        <v>1.7</v>
      </c>
      <c r="S10" s="15">
        <v>1.9</v>
      </c>
      <c r="T10" t="s">
        <v>20</v>
      </c>
      <c r="U10" t="s">
        <v>20</v>
      </c>
      <c r="V10" t="s">
        <v>20</v>
      </c>
      <c r="Z10">
        <v>2.58</v>
      </c>
      <c r="AA10">
        <v>0</v>
      </c>
      <c r="AB10">
        <v>0.05</v>
      </c>
      <c r="AC10">
        <v>0.11</v>
      </c>
      <c r="AD10">
        <v>0.12</v>
      </c>
      <c r="AE10">
        <v>0.17</v>
      </c>
      <c r="AF10">
        <v>0.19</v>
      </c>
      <c r="AG10">
        <v>0.24</v>
      </c>
      <c r="AH10">
        <v>0.31</v>
      </c>
      <c r="AI10">
        <v>0.38</v>
      </c>
      <c r="AJ10">
        <v>0.46</v>
      </c>
      <c r="AK10">
        <v>0.54</v>
      </c>
      <c r="AL10">
        <v>0.57999999999999996</v>
      </c>
      <c r="AM10">
        <v>0.7</v>
      </c>
      <c r="AN10">
        <v>0.82</v>
      </c>
      <c r="AO10">
        <v>1.07</v>
      </c>
      <c r="AP10">
        <v>1.24</v>
      </c>
      <c r="AQ10">
        <v>1.69</v>
      </c>
      <c r="AR10">
        <v>1.92</v>
      </c>
    </row>
    <row r="11" spans="1:44">
      <c r="A11" s="6" t="s">
        <v>26</v>
      </c>
      <c r="B11" s="7">
        <v>0</v>
      </c>
      <c r="C11" s="8">
        <v>0</v>
      </c>
      <c r="D11" s="7">
        <v>0.1</v>
      </c>
      <c r="E11" s="8">
        <v>0.1</v>
      </c>
      <c r="F11" s="7">
        <v>0.2</v>
      </c>
      <c r="G11" s="8">
        <v>0.2</v>
      </c>
      <c r="H11" s="7">
        <v>0.2</v>
      </c>
      <c r="I11" s="8">
        <v>0.3</v>
      </c>
      <c r="J11" s="7">
        <v>0.4</v>
      </c>
      <c r="K11" s="8">
        <v>0.5</v>
      </c>
      <c r="L11" s="7">
        <v>0.5</v>
      </c>
      <c r="M11" s="8">
        <v>0.6</v>
      </c>
      <c r="N11" s="7">
        <v>0.7</v>
      </c>
      <c r="O11" s="8">
        <v>0.8</v>
      </c>
      <c r="P11" s="7">
        <v>1.1000000000000001</v>
      </c>
      <c r="Q11" s="8">
        <v>1.2</v>
      </c>
      <c r="R11" s="7">
        <v>1.7</v>
      </c>
      <c r="S11" s="14">
        <v>1.9</v>
      </c>
      <c r="T11" t="s">
        <v>20</v>
      </c>
      <c r="U11" t="s">
        <v>20</v>
      </c>
      <c r="V11" t="s">
        <v>20</v>
      </c>
      <c r="Z11">
        <v>2.67</v>
      </c>
      <c r="AA11">
        <v>0</v>
      </c>
      <c r="AB11">
        <v>0.05</v>
      </c>
      <c r="AC11">
        <v>0.11</v>
      </c>
      <c r="AD11">
        <v>0.13</v>
      </c>
      <c r="AE11">
        <v>0.17</v>
      </c>
      <c r="AF11">
        <v>0.19</v>
      </c>
      <c r="AG11">
        <v>0.24</v>
      </c>
      <c r="AH11">
        <v>0.31</v>
      </c>
      <c r="AI11">
        <v>0.38</v>
      </c>
      <c r="AJ11">
        <v>0.45</v>
      </c>
      <c r="AK11">
        <v>0.54</v>
      </c>
      <c r="AL11">
        <v>0.57999999999999996</v>
      </c>
      <c r="AM11">
        <v>0.7</v>
      </c>
      <c r="AN11">
        <v>0.82</v>
      </c>
      <c r="AO11">
        <v>1.06</v>
      </c>
      <c r="AP11">
        <v>1.23</v>
      </c>
      <c r="AQ11">
        <v>1.68</v>
      </c>
      <c r="AR11">
        <v>1.91</v>
      </c>
    </row>
    <row r="12" spans="1:44">
      <c r="A12" s="6" t="s">
        <v>22</v>
      </c>
      <c r="B12" s="7">
        <v>0</v>
      </c>
      <c r="C12" s="8">
        <v>0</v>
      </c>
      <c r="D12" s="7">
        <v>0.1</v>
      </c>
      <c r="E12" s="8">
        <v>0.1</v>
      </c>
      <c r="F12" s="7">
        <v>0.2</v>
      </c>
      <c r="G12" s="8">
        <v>0.2</v>
      </c>
      <c r="H12" s="7">
        <v>0.2</v>
      </c>
      <c r="I12" s="8">
        <v>0.3</v>
      </c>
      <c r="J12" s="7">
        <v>0.4</v>
      </c>
      <c r="K12" s="8">
        <v>0.4</v>
      </c>
      <c r="L12" s="7">
        <v>0.5</v>
      </c>
      <c r="M12" s="8">
        <v>0.6</v>
      </c>
      <c r="N12" s="7">
        <v>0.7</v>
      </c>
      <c r="O12" s="8">
        <v>0.8</v>
      </c>
      <c r="P12" s="7">
        <v>1</v>
      </c>
      <c r="Q12" s="8">
        <v>1.2</v>
      </c>
      <c r="R12" s="7">
        <v>1.7</v>
      </c>
      <c r="S12" s="14">
        <v>1.9</v>
      </c>
      <c r="T12" t="s">
        <v>20</v>
      </c>
      <c r="U12" t="s">
        <v>20</v>
      </c>
      <c r="V12" t="s">
        <v>20</v>
      </c>
      <c r="Z12">
        <v>2.75</v>
      </c>
      <c r="AA12">
        <v>0</v>
      </c>
      <c r="AB12">
        <v>0.05</v>
      </c>
      <c r="AC12">
        <v>0.11</v>
      </c>
      <c r="AD12">
        <v>0.13</v>
      </c>
      <c r="AE12">
        <v>0.17</v>
      </c>
      <c r="AF12">
        <v>0.19</v>
      </c>
      <c r="AG12">
        <v>0.24</v>
      </c>
      <c r="AH12">
        <v>0.3</v>
      </c>
      <c r="AI12">
        <v>0.37</v>
      </c>
      <c r="AJ12">
        <v>0.45</v>
      </c>
      <c r="AK12">
        <v>0.54</v>
      </c>
      <c r="AL12">
        <v>0.57999999999999996</v>
      </c>
      <c r="AM12">
        <v>0.7</v>
      </c>
      <c r="AN12">
        <v>0.82</v>
      </c>
      <c r="AO12">
        <v>1.06</v>
      </c>
      <c r="AP12">
        <v>1.23</v>
      </c>
      <c r="AQ12">
        <v>1.68</v>
      </c>
      <c r="AR12">
        <v>1.91</v>
      </c>
    </row>
    <row r="13" spans="1:44">
      <c r="A13" s="6" t="s">
        <v>23</v>
      </c>
      <c r="B13" s="7">
        <v>0</v>
      </c>
      <c r="C13" s="8">
        <v>0</v>
      </c>
      <c r="D13" s="7">
        <v>0.1</v>
      </c>
      <c r="E13" s="8">
        <v>0.1</v>
      </c>
      <c r="F13" s="7">
        <v>0.2</v>
      </c>
      <c r="G13" s="8">
        <v>0.2</v>
      </c>
      <c r="H13" s="7">
        <v>0.2</v>
      </c>
      <c r="I13" s="8">
        <v>0.3</v>
      </c>
      <c r="J13" s="7">
        <v>0.4</v>
      </c>
      <c r="K13" s="8">
        <v>0.4</v>
      </c>
      <c r="L13" s="7">
        <v>0.5</v>
      </c>
      <c r="M13" s="8">
        <v>0.6</v>
      </c>
      <c r="N13" s="7">
        <v>0.7</v>
      </c>
      <c r="O13" s="8">
        <v>0.8</v>
      </c>
      <c r="P13" s="7">
        <v>1</v>
      </c>
      <c r="Q13" s="8">
        <v>1.2</v>
      </c>
      <c r="R13" s="7">
        <v>1.6</v>
      </c>
      <c r="S13" s="14">
        <v>1.9</v>
      </c>
      <c r="T13" t="s">
        <v>20</v>
      </c>
      <c r="U13" t="s">
        <v>20</v>
      </c>
      <c r="V13" t="s">
        <v>20</v>
      </c>
      <c r="Z13">
        <v>2.83</v>
      </c>
      <c r="AA13">
        <v>0</v>
      </c>
      <c r="AB13">
        <v>0.05</v>
      </c>
      <c r="AC13">
        <v>0.11</v>
      </c>
      <c r="AD13">
        <v>0.13</v>
      </c>
      <c r="AE13">
        <v>0.17</v>
      </c>
      <c r="AF13">
        <v>0.19</v>
      </c>
      <c r="AG13">
        <v>0.24</v>
      </c>
      <c r="AH13">
        <v>0.3</v>
      </c>
      <c r="AI13">
        <v>0.37</v>
      </c>
      <c r="AJ13">
        <v>0.45</v>
      </c>
      <c r="AK13">
        <v>0.53</v>
      </c>
      <c r="AL13">
        <v>0.56999999999999995</v>
      </c>
      <c r="AM13">
        <v>0.7</v>
      </c>
      <c r="AN13">
        <v>0.81</v>
      </c>
      <c r="AO13">
        <v>1.05</v>
      </c>
      <c r="AP13">
        <v>1.23</v>
      </c>
      <c r="AQ13">
        <v>1.67</v>
      </c>
      <c r="AR13">
        <v>1.9</v>
      </c>
    </row>
    <row r="14" spans="1:44" ht="17" thickBot="1">
      <c r="A14" s="10" t="s">
        <v>24</v>
      </c>
      <c r="B14" s="11">
        <v>0</v>
      </c>
      <c r="C14" s="12">
        <v>0</v>
      </c>
      <c r="D14" s="11">
        <v>0.1</v>
      </c>
      <c r="E14" s="12">
        <v>0.1</v>
      </c>
      <c r="F14" s="11">
        <v>0.2</v>
      </c>
      <c r="G14" s="12">
        <v>0.2</v>
      </c>
      <c r="H14" s="11">
        <v>0.2</v>
      </c>
      <c r="I14" s="12">
        <v>0.3</v>
      </c>
      <c r="J14" s="11">
        <v>0.4</v>
      </c>
      <c r="K14" s="12">
        <v>0.4</v>
      </c>
      <c r="L14" s="11">
        <v>0.5</v>
      </c>
      <c r="M14" s="12">
        <v>0.6</v>
      </c>
      <c r="N14" s="11">
        <v>0.7</v>
      </c>
      <c r="O14" s="12">
        <v>0.8</v>
      </c>
      <c r="P14" s="11">
        <v>1</v>
      </c>
      <c r="Q14" s="12">
        <v>1.2</v>
      </c>
      <c r="R14" s="11">
        <v>1.6</v>
      </c>
      <c r="S14" s="15">
        <v>1.9</v>
      </c>
      <c r="T14" t="s">
        <v>20</v>
      </c>
      <c r="U14" t="s">
        <v>20</v>
      </c>
      <c r="V14" t="s">
        <v>20</v>
      </c>
      <c r="Z14">
        <v>2.92</v>
      </c>
      <c r="AA14">
        <v>0</v>
      </c>
      <c r="AB14">
        <v>0.04</v>
      </c>
      <c r="AC14">
        <v>0.11</v>
      </c>
      <c r="AD14">
        <v>0.13</v>
      </c>
      <c r="AE14">
        <v>0.17</v>
      </c>
      <c r="AF14">
        <v>0.19</v>
      </c>
      <c r="AG14">
        <v>0.24</v>
      </c>
      <c r="AH14">
        <v>0.3</v>
      </c>
      <c r="AI14">
        <v>0.37</v>
      </c>
      <c r="AJ14">
        <v>0.45</v>
      </c>
      <c r="AK14">
        <v>0.53</v>
      </c>
      <c r="AL14">
        <v>0.56999999999999995</v>
      </c>
      <c r="AM14">
        <v>0.69</v>
      </c>
      <c r="AN14">
        <v>0.81</v>
      </c>
      <c r="AO14">
        <v>1.05</v>
      </c>
      <c r="AP14">
        <v>1.22</v>
      </c>
      <c r="AQ14">
        <v>1.66</v>
      </c>
      <c r="AR14">
        <v>1.9</v>
      </c>
    </row>
    <row r="15" spans="1:44">
      <c r="A15" s="6" t="s">
        <v>27</v>
      </c>
      <c r="B15" s="7">
        <v>0</v>
      </c>
      <c r="C15" s="8">
        <v>0</v>
      </c>
      <c r="D15" s="7">
        <v>0.1</v>
      </c>
      <c r="E15" s="8">
        <v>0.1</v>
      </c>
      <c r="F15" s="7">
        <v>0.2</v>
      </c>
      <c r="G15" s="8">
        <v>0.2</v>
      </c>
      <c r="H15" s="7">
        <v>0.3</v>
      </c>
      <c r="I15" s="8">
        <v>0.3</v>
      </c>
      <c r="J15" s="7">
        <v>0.4</v>
      </c>
      <c r="K15" s="8">
        <v>0.4</v>
      </c>
      <c r="L15" s="7">
        <v>0.5</v>
      </c>
      <c r="M15" s="8">
        <v>0.6</v>
      </c>
      <c r="N15" s="7">
        <v>0.7</v>
      </c>
      <c r="O15" s="8">
        <v>0.8</v>
      </c>
      <c r="P15" s="7">
        <v>1</v>
      </c>
      <c r="Q15" s="8">
        <v>1.2</v>
      </c>
      <c r="R15" s="7">
        <v>1.6</v>
      </c>
      <c r="S15" s="14">
        <v>1.9</v>
      </c>
      <c r="T15" t="s">
        <v>20</v>
      </c>
      <c r="U15" t="s">
        <v>20</v>
      </c>
      <c r="V15" t="s">
        <v>20</v>
      </c>
      <c r="Z15">
        <v>3</v>
      </c>
      <c r="AA15">
        <v>0</v>
      </c>
      <c r="AB15">
        <v>0.04</v>
      </c>
      <c r="AC15">
        <v>0.11</v>
      </c>
      <c r="AD15">
        <v>0.13</v>
      </c>
      <c r="AE15">
        <v>0.17</v>
      </c>
      <c r="AF15">
        <v>0.19</v>
      </c>
      <c r="AG15">
        <v>0.24</v>
      </c>
      <c r="AH15">
        <v>0.3</v>
      </c>
      <c r="AI15">
        <v>0.37</v>
      </c>
      <c r="AJ15">
        <v>0.45</v>
      </c>
      <c r="AK15">
        <v>0.53</v>
      </c>
      <c r="AL15">
        <v>0.56999999999999995</v>
      </c>
      <c r="AM15">
        <v>0.69</v>
      </c>
      <c r="AN15">
        <v>0.81</v>
      </c>
      <c r="AO15">
        <v>1.04</v>
      </c>
      <c r="AP15">
        <v>1.22</v>
      </c>
      <c r="AQ15">
        <v>1.66</v>
      </c>
      <c r="AR15">
        <v>1.89</v>
      </c>
    </row>
    <row r="16" spans="1:44">
      <c r="A16" s="6" t="s">
        <v>22</v>
      </c>
      <c r="B16" s="7">
        <v>0</v>
      </c>
      <c r="C16" s="8">
        <v>0</v>
      </c>
      <c r="D16" s="7">
        <v>0.1</v>
      </c>
      <c r="E16" s="8">
        <v>0.1</v>
      </c>
      <c r="F16" s="7">
        <v>0.2</v>
      </c>
      <c r="G16" s="8">
        <v>0.2</v>
      </c>
      <c r="H16" s="7">
        <v>0.3</v>
      </c>
      <c r="I16" s="8">
        <v>0.3</v>
      </c>
      <c r="J16" s="7">
        <v>0.4</v>
      </c>
      <c r="K16" s="8">
        <v>0.4</v>
      </c>
      <c r="L16" s="7">
        <v>0.5</v>
      </c>
      <c r="M16" s="8">
        <v>0.6</v>
      </c>
      <c r="N16" s="7">
        <v>0.7</v>
      </c>
      <c r="O16" s="8">
        <v>0.8</v>
      </c>
      <c r="P16" s="7">
        <v>1</v>
      </c>
      <c r="Q16" s="8">
        <v>1.2</v>
      </c>
      <c r="R16" s="7">
        <v>1.6</v>
      </c>
      <c r="S16" s="14">
        <v>1.9</v>
      </c>
      <c r="T16" t="s">
        <v>20</v>
      </c>
      <c r="U16" t="s">
        <v>20</v>
      </c>
      <c r="V16" t="s">
        <v>20</v>
      </c>
      <c r="Z16">
        <v>3.08</v>
      </c>
      <c r="AA16">
        <v>0</v>
      </c>
      <c r="AB16">
        <v>0.04</v>
      </c>
      <c r="AC16">
        <v>0.11</v>
      </c>
      <c r="AD16">
        <v>0.13</v>
      </c>
      <c r="AE16">
        <v>0.17</v>
      </c>
      <c r="AF16">
        <v>0.19</v>
      </c>
      <c r="AG16">
        <v>0.24</v>
      </c>
      <c r="AH16">
        <v>0.3</v>
      </c>
      <c r="AI16">
        <v>0.37</v>
      </c>
      <c r="AJ16">
        <v>0.44</v>
      </c>
      <c r="AK16">
        <v>0.53</v>
      </c>
      <c r="AL16">
        <v>0.56999999999999995</v>
      </c>
      <c r="AM16">
        <v>0.69</v>
      </c>
      <c r="AN16">
        <v>0.81</v>
      </c>
      <c r="AO16">
        <v>1.04</v>
      </c>
      <c r="AP16">
        <v>1.21</v>
      </c>
      <c r="AQ16">
        <v>1.65</v>
      </c>
      <c r="AR16">
        <v>1.89</v>
      </c>
    </row>
    <row r="17" spans="1:44">
      <c r="A17" s="6" t="s">
        <v>23</v>
      </c>
      <c r="B17" s="7">
        <v>0</v>
      </c>
      <c r="C17" s="8">
        <v>0</v>
      </c>
      <c r="D17" s="7">
        <v>0.1</v>
      </c>
      <c r="E17" s="8">
        <v>0.1</v>
      </c>
      <c r="F17" s="7">
        <v>0.2</v>
      </c>
      <c r="G17" s="8">
        <v>0.2</v>
      </c>
      <c r="H17" s="7">
        <v>0.3</v>
      </c>
      <c r="I17" s="8">
        <v>0.3</v>
      </c>
      <c r="J17" s="7">
        <v>0.4</v>
      </c>
      <c r="K17" s="8">
        <v>0.4</v>
      </c>
      <c r="L17" s="7">
        <v>0.5</v>
      </c>
      <c r="M17" s="8">
        <v>0.6</v>
      </c>
      <c r="N17" s="7">
        <v>0.7</v>
      </c>
      <c r="O17" s="8">
        <v>0.8</v>
      </c>
      <c r="P17" s="7">
        <v>1</v>
      </c>
      <c r="Q17" s="8">
        <v>1.2</v>
      </c>
      <c r="R17" s="7">
        <v>1.6</v>
      </c>
      <c r="S17" s="14">
        <v>1.8</v>
      </c>
      <c r="T17" t="s">
        <v>20</v>
      </c>
      <c r="U17" t="s">
        <v>20</v>
      </c>
      <c r="V17" t="s">
        <v>20</v>
      </c>
      <c r="Z17">
        <v>3.17</v>
      </c>
      <c r="AA17">
        <v>0</v>
      </c>
      <c r="AB17">
        <v>0.04</v>
      </c>
      <c r="AC17">
        <v>0.11</v>
      </c>
      <c r="AD17">
        <v>0.13</v>
      </c>
      <c r="AE17">
        <v>0.17</v>
      </c>
      <c r="AF17">
        <v>0.19</v>
      </c>
      <c r="AG17">
        <v>0.24</v>
      </c>
      <c r="AH17">
        <v>0.3</v>
      </c>
      <c r="AI17">
        <v>0.36</v>
      </c>
      <c r="AJ17">
        <v>0.44</v>
      </c>
      <c r="AK17">
        <v>0.53</v>
      </c>
      <c r="AL17">
        <v>0.56000000000000005</v>
      </c>
      <c r="AM17">
        <v>0.69</v>
      </c>
      <c r="AN17">
        <v>0.8</v>
      </c>
      <c r="AO17">
        <v>1.03</v>
      </c>
      <c r="AP17">
        <v>1.21</v>
      </c>
      <c r="AQ17">
        <v>1.65</v>
      </c>
      <c r="AR17">
        <v>1.88</v>
      </c>
    </row>
    <row r="18" spans="1:44" ht="17" thickBot="1">
      <c r="A18" s="10" t="s">
        <v>24</v>
      </c>
      <c r="B18" s="11">
        <v>0</v>
      </c>
      <c r="C18" s="12">
        <v>0</v>
      </c>
      <c r="D18" s="11">
        <v>0.1</v>
      </c>
      <c r="E18" s="12">
        <v>0.1</v>
      </c>
      <c r="F18" s="11">
        <v>0.2</v>
      </c>
      <c r="G18" s="12">
        <v>0.2</v>
      </c>
      <c r="H18" s="11">
        <v>0.3</v>
      </c>
      <c r="I18" s="12">
        <v>0.3</v>
      </c>
      <c r="J18" s="11">
        <v>0.4</v>
      </c>
      <c r="K18" s="12">
        <v>0.4</v>
      </c>
      <c r="L18" s="11">
        <v>0.5</v>
      </c>
      <c r="M18" s="12">
        <v>0.6</v>
      </c>
      <c r="N18" s="11">
        <v>0.7</v>
      </c>
      <c r="O18" s="12">
        <v>0.8</v>
      </c>
      <c r="P18" s="11">
        <v>1</v>
      </c>
      <c r="Q18" s="12">
        <v>1.2</v>
      </c>
      <c r="R18" s="11">
        <v>1.6</v>
      </c>
      <c r="S18" s="15">
        <v>1.8</v>
      </c>
      <c r="T18" t="s">
        <v>20</v>
      </c>
      <c r="U18" t="s">
        <v>20</v>
      </c>
      <c r="V18" t="s">
        <v>20</v>
      </c>
      <c r="Z18">
        <v>3.25</v>
      </c>
      <c r="AA18">
        <v>0</v>
      </c>
      <c r="AB18">
        <v>0.04</v>
      </c>
      <c r="AC18">
        <v>0.11</v>
      </c>
      <c r="AD18">
        <v>0.13</v>
      </c>
      <c r="AE18">
        <v>0.17</v>
      </c>
      <c r="AF18">
        <v>0.19</v>
      </c>
      <c r="AG18">
        <v>0.24</v>
      </c>
      <c r="AH18">
        <v>0.3</v>
      </c>
      <c r="AI18">
        <v>0.36</v>
      </c>
      <c r="AJ18">
        <v>0.44</v>
      </c>
      <c r="AK18">
        <v>0.53</v>
      </c>
      <c r="AL18">
        <v>0.56000000000000005</v>
      </c>
      <c r="AM18">
        <v>0.69</v>
      </c>
      <c r="AN18">
        <v>0.8</v>
      </c>
      <c r="AO18">
        <v>1.03</v>
      </c>
      <c r="AP18">
        <v>1.21</v>
      </c>
      <c r="AQ18">
        <v>1.64</v>
      </c>
      <c r="AR18">
        <v>1.88</v>
      </c>
    </row>
    <row r="19" spans="1:44">
      <c r="A19" s="6" t="s">
        <v>28</v>
      </c>
      <c r="B19" s="7">
        <v>0</v>
      </c>
      <c r="C19" s="8">
        <v>0.1</v>
      </c>
      <c r="D19" s="7">
        <v>0.1</v>
      </c>
      <c r="E19" s="8">
        <v>0.1</v>
      </c>
      <c r="F19" s="7">
        <v>0.2</v>
      </c>
      <c r="G19" s="8">
        <v>0.2</v>
      </c>
      <c r="H19" s="7">
        <v>0.3</v>
      </c>
      <c r="I19" s="8">
        <v>0.3</v>
      </c>
      <c r="J19" s="7">
        <v>0.4</v>
      </c>
      <c r="K19" s="8">
        <v>0.4</v>
      </c>
      <c r="L19" s="7">
        <v>0.5</v>
      </c>
      <c r="M19" s="8">
        <v>0.6</v>
      </c>
      <c r="N19" s="7">
        <v>0.7</v>
      </c>
      <c r="O19" s="8">
        <v>0.8</v>
      </c>
      <c r="P19" s="7">
        <v>1</v>
      </c>
      <c r="Q19" s="8">
        <v>1.2</v>
      </c>
      <c r="R19" s="7">
        <v>1.6</v>
      </c>
      <c r="S19" s="14">
        <v>1.8</v>
      </c>
      <c r="T19" t="s">
        <v>20</v>
      </c>
      <c r="U19" t="s">
        <v>20</v>
      </c>
      <c r="V19" t="s">
        <v>20</v>
      </c>
      <c r="Z19">
        <v>3.33</v>
      </c>
      <c r="AA19">
        <v>0</v>
      </c>
      <c r="AB19">
        <v>0.04</v>
      </c>
      <c r="AC19">
        <v>0.11</v>
      </c>
      <c r="AD19">
        <v>0.13</v>
      </c>
      <c r="AE19">
        <v>0.17</v>
      </c>
      <c r="AF19">
        <v>0.19</v>
      </c>
      <c r="AG19">
        <v>0.25</v>
      </c>
      <c r="AH19">
        <v>0.3</v>
      </c>
      <c r="AI19">
        <v>0.36</v>
      </c>
      <c r="AJ19">
        <v>0.44</v>
      </c>
      <c r="AK19">
        <v>0.53</v>
      </c>
      <c r="AL19">
        <v>0.56000000000000005</v>
      </c>
      <c r="AM19">
        <v>0.68</v>
      </c>
      <c r="AN19">
        <v>0.8</v>
      </c>
      <c r="AO19">
        <v>1.03</v>
      </c>
      <c r="AP19">
        <v>1.21</v>
      </c>
      <c r="AQ19">
        <v>1.64</v>
      </c>
      <c r="AR19">
        <v>1.88</v>
      </c>
    </row>
    <row r="20" spans="1:44">
      <c r="A20" s="6" t="s">
        <v>22</v>
      </c>
      <c r="B20" s="7">
        <v>0</v>
      </c>
      <c r="C20" s="8">
        <v>0.1</v>
      </c>
      <c r="D20" s="7">
        <v>0.1</v>
      </c>
      <c r="E20" s="8">
        <v>0.2</v>
      </c>
      <c r="F20" s="7">
        <v>0.2</v>
      </c>
      <c r="G20" s="8">
        <v>0.2</v>
      </c>
      <c r="H20" s="7">
        <v>0.3</v>
      </c>
      <c r="I20" s="8">
        <v>0.3</v>
      </c>
      <c r="J20" s="7">
        <v>0.4</v>
      </c>
      <c r="K20" s="8">
        <v>0.5</v>
      </c>
      <c r="L20" s="7">
        <v>0.5</v>
      </c>
      <c r="M20" s="8">
        <v>0.6</v>
      </c>
      <c r="N20" s="7">
        <v>0.7</v>
      </c>
      <c r="O20" s="8">
        <v>0.8</v>
      </c>
      <c r="P20" s="7">
        <v>1</v>
      </c>
      <c r="Q20" s="8">
        <v>1.2</v>
      </c>
      <c r="R20" s="7">
        <v>1.6</v>
      </c>
      <c r="S20" s="14">
        <v>1.8</v>
      </c>
      <c r="T20" t="s">
        <v>20</v>
      </c>
      <c r="U20" t="s">
        <v>20</v>
      </c>
      <c r="V20" t="s">
        <v>20</v>
      </c>
      <c r="Z20">
        <v>3.42</v>
      </c>
      <c r="AA20">
        <v>0</v>
      </c>
      <c r="AB20">
        <v>0.04</v>
      </c>
      <c r="AC20">
        <v>0.11</v>
      </c>
      <c r="AD20">
        <v>0.13</v>
      </c>
      <c r="AE20">
        <v>0.17</v>
      </c>
      <c r="AF20">
        <v>0.19</v>
      </c>
      <c r="AG20">
        <v>0.25</v>
      </c>
      <c r="AH20">
        <v>0.3</v>
      </c>
      <c r="AI20">
        <v>0.36</v>
      </c>
      <c r="AJ20">
        <v>0.44</v>
      </c>
      <c r="AK20">
        <v>0.53</v>
      </c>
      <c r="AL20">
        <v>0.56000000000000005</v>
      </c>
      <c r="AM20">
        <v>0.68</v>
      </c>
      <c r="AN20">
        <v>0.8</v>
      </c>
      <c r="AO20">
        <v>1.02</v>
      </c>
      <c r="AP20">
        <v>1.2</v>
      </c>
      <c r="AQ20">
        <v>1.64</v>
      </c>
      <c r="AR20">
        <v>1.87</v>
      </c>
    </row>
    <row r="21" spans="1:44">
      <c r="A21" s="6" t="s">
        <v>23</v>
      </c>
      <c r="B21" s="7">
        <v>0</v>
      </c>
      <c r="C21" s="8">
        <v>0.1</v>
      </c>
      <c r="D21" s="7">
        <v>0.1</v>
      </c>
      <c r="E21" s="8">
        <v>0.2</v>
      </c>
      <c r="F21" s="7">
        <v>0.2</v>
      </c>
      <c r="G21" s="8">
        <v>0.2</v>
      </c>
      <c r="H21" s="7">
        <v>0.3</v>
      </c>
      <c r="I21" s="8">
        <v>0.3</v>
      </c>
      <c r="J21" s="7">
        <v>0.4</v>
      </c>
      <c r="K21" s="8">
        <v>0.5</v>
      </c>
      <c r="L21" s="7">
        <v>0.6</v>
      </c>
      <c r="M21" s="8">
        <v>0.6</v>
      </c>
      <c r="N21" s="7">
        <v>0.7</v>
      </c>
      <c r="O21" s="8">
        <v>0.8</v>
      </c>
      <c r="P21" s="7">
        <v>1</v>
      </c>
      <c r="Q21" s="8">
        <v>1.2</v>
      </c>
      <c r="R21" s="7">
        <v>1.6</v>
      </c>
      <c r="S21" s="14">
        <v>1.9</v>
      </c>
      <c r="T21" t="s">
        <v>20</v>
      </c>
      <c r="U21" t="s">
        <v>20</v>
      </c>
      <c r="V21" t="s">
        <v>20</v>
      </c>
      <c r="Z21">
        <v>3.5</v>
      </c>
      <c r="AA21">
        <v>0</v>
      </c>
      <c r="AB21">
        <v>0.04</v>
      </c>
      <c r="AC21">
        <v>0.11</v>
      </c>
      <c r="AD21">
        <v>0.13</v>
      </c>
      <c r="AE21">
        <v>0.17</v>
      </c>
      <c r="AF21">
        <v>0.19</v>
      </c>
      <c r="AG21">
        <v>0.25</v>
      </c>
      <c r="AH21">
        <v>0.3</v>
      </c>
      <c r="AI21">
        <v>0.36</v>
      </c>
      <c r="AJ21">
        <v>0.44</v>
      </c>
      <c r="AK21">
        <v>0.53</v>
      </c>
      <c r="AL21">
        <v>0.56000000000000005</v>
      </c>
      <c r="AM21">
        <v>0.68</v>
      </c>
      <c r="AN21">
        <v>0.8</v>
      </c>
      <c r="AO21">
        <v>1.02</v>
      </c>
      <c r="AP21">
        <v>1.2</v>
      </c>
      <c r="AQ21">
        <v>1.63</v>
      </c>
      <c r="AR21">
        <v>1.87</v>
      </c>
    </row>
    <row r="22" spans="1:44" ht="17" thickBot="1">
      <c r="A22" s="10" t="s">
        <v>24</v>
      </c>
      <c r="B22" s="11">
        <v>0</v>
      </c>
      <c r="C22" s="12">
        <v>0.1</v>
      </c>
      <c r="D22" s="11">
        <v>0.1</v>
      </c>
      <c r="E22" s="12">
        <v>0.2</v>
      </c>
      <c r="F22" s="11">
        <v>0.2</v>
      </c>
      <c r="G22" s="12">
        <v>0.2</v>
      </c>
      <c r="H22" s="11">
        <v>0.3</v>
      </c>
      <c r="I22" s="12">
        <v>0.3</v>
      </c>
      <c r="J22" s="11">
        <v>0.4</v>
      </c>
      <c r="K22" s="12">
        <v>0.5</v>
      </c>
      <c r="L22" s="11">
        <v>0.6</v>
      </c>
      <c r="M22" s="12">
        <v>0.6</v>
      </c>
      <c r="N22" s="11">
        <v>0.7</v>
      </c>
      <c r="O22" s="12">
        <v>0.8</v>
      </c>
      <c r="P22" s="11">
        <v>1</v>
      </c>
      <c r="Q22" s="12">
        <v>1.2</v>
      </c>
      <c r="R22" s="11">
        <v>1.6</v>
      </c>
      <c r="S22" s="15">
        <v>1.9</v>
      </c>
      <c r="T22" t="s">
        <v>20</v>
      </c>
      <c r="U22" t="s">
        <v>20</v>
      </c>
      <c r="V22" t="s">
        <v>20</v>
      </c>
      <c r="Z22">
        <v>3.58</v>
      </c>
      <c r="AA22">
        <v>0</v>
      </c>
      <c r="AB22">
        <v>0.04</v>
      </c>
      <c r="AC22">
        <v>0.11</v>
      </c>
      <c r="AD22">
        <v>0.13</v>
      </c>
      <c r="AE22">
        <v>0.17</v>
      </c>
      <c r="AF22">
        <v>0.19</v>
      </c>
      <c r="AG22">
        <v>0.25</v>
      </c>
      <c r="AH22">
        <v>0.3</v>
      </c>
      <c r="AI22">
        <v>0.36</v>
      </c>
      <c r="AJ22">
        <v>0.44</v>
      </c>
      <c r="AK22">
        <v>0.53</v>
      </c>
      <c r="AL22">
        <v>0.56000000000000005</v>
      </c>
      <c r="AM22">
        <v>0.68</v>
      </c>
      <c r="AN22">
        <v>0.79</v>
      </c>
      <c r="AO22">
        <v>1.02</v>
      </c>
      <c r="AP22">
        <v>1.2</v>
      </c>
      <c r="AQ22">
        <v>1.63</v>
      </c>
      <c r="AR22">
        <v>1.87</v>
      </c>
    </row>
    <row r="23" spans="1:44">
      <c r="A23" s="6" t="s">
        <v>29</v>
      </c>
      <c r="B23" s="7">
        <v>0</v>
      </c>
      <c r="C23" s="8">
        <v>0.1</v>
      </c>
      <c r="D23" s="7">
        <v>0.1</v>
      </c>
      <c r="E23" s="8">
        <v>0.2</v>
      </c>
      <c r="F23" s="7">
        <v>0.2</v>
      </c>
      <c r="G23" s="8">
        <v>0.2</v>
      </c>
      <c r="H23" s="7">
        <v>0.3</v>
      </c>
      <c r="I23" s="8">
        <v>0.3</v>
      </c>
      <c r="J23" s="7">
        <v>0.4</v>
      </c>
      <c r="K23" s="8">
        <v>0.5</v>
      </c>
      <c r="L23" s="7">
        <v>0.6</v>
      </c>
      <c r="M23" s="8">
        <v>0.6</v>
      </c>
      <c r="N23" s="7">
        <v>0.7</v>
      </c>
      <c r="O23" s="8">
        <v>0.8</v>
      </c>
      <c r="P23" s="7">
        <v>1</v>
      </c>
      <c r="Q23" s="8">
        <v>1.2</v>
      </c>
      <c r="R23" s="7">
        <v>1.6</v>
      </c>
      <c r="S23" s="14">
        <v>1.9</v>
      </c>
      <c r="T23" t="s">
        <v>20</v>
      </c>
      <c r="U23" t="s">
        <v>20</v>
      </c>
      <c r="V23" t="s">
        <v>20</v>
      </c>
      <c r="Z23">
        <v>3.67</v>
      </c>
      <c r="AA23">
        <v>0</v>
      </c>
      <c r="AB23">
        <v>0.04</v>
      </c>
      <c r="AC23">
        <v>0.11</v>
      </c>
      <c r="AD23">
        <v>0.13</v>
      </c>
      <c r="AE23">
        <v>0.17</v>
      </c>
      <c r="AF23">
        <v>0.19</v>
      </c>
      <c r="AG23">
        <v>0.25</v>
      </c>
      <c r="AH23">
        <v>0.3</v>
      </c>
      <c r="AI23">
        <v>0.36</v>
      </c>
      <c r="AJ23">
        <v>0.44</v>
      </c>
      <c r="AK23">
        <v>0.53</v>
      </c>
      <c r="AL23">
        <v>0.56000000000000005</v>
      </c>
      <c r="AM23">
        <v>0.68</v>
      </c>
      <c r="AN23">
        <v>0.79</v>
      </c>
      <c r="AO23">
        <v>1.01</v>
      </c>
      <c r="AP23">
        <v>1.2</v>
      </c>
      <c r="AQ23">
        <v>1.62</v>
      </c>
      <c r="AR23">
        <v>1.86</v>
      </c>
    </row>
    <row r="24" spans="1:44">
      <c r="A24" s="6" t="s">
        <v>22</v>
      </c>
      <c r="B24" s="7">
        <v>0</v>
      </c>
      <c r="C24" s="8">
        <v>0.1</v>
      </c>
      <c r="D24" s="7">
        <v>0.1</v>
      </c>
      <c r="E24" s="8">
        <v>0.2</v>
      </c>
      <c r="F24" s="7">
        <v>0.2</v>
      </c>
      <c r="G24" s="8">
        <v>0.2</v>
      </c>
      <c r="H24" s="7">
        <v>0.3</v>
      </c>
      <c r="I24" s="8">
        <v>0.4</v>
      </c>
      <c r="J24" s="7">
        <v>0.4</v>
      </c>
      <c r="K24" s="8">
        <v>0.5</v>
      </c>
      <c r="L24" s="7">
        <v>0.6</v>
      </c>
      <c r="M24" s="8">
        <v>0.6</v>
      </c>
      <c r="N24" s="7">
        <v>0.7</v>
      </c>
      <c r="O24" s="8">
        <v>0.9</v>
      </c>
      <c r="P24" s="7">
        <v>1</v>
      </c>
      <c r="Q24" s="8">
        <v>1.2</v>
      </c>
      <c r="R24" s="7">
        <v>1.6</v>
      </c>
      <c r="S24" s="14">
        <v>1.9</v>
      </c>
      <c r="T24" t="s">
        <v>20</v>
      </c>
      <c r="U24" t="s">
        <v>20</v>
      </c>
      <c r="V24" t="s">
        <v>20</v>
      </c>
      <c r="Z24">
        <v>3.75</v>
      </c>
      <c r="AA24">
        <v>0</v>
      </c>
      <c r="AB24">
        <v>0.04</v>
      </c>
      <c r="AC24">
        <v>0.11</v>
      </c>
      <c r="AD24">
        <v>0.13</v>
      </c>
      <c r="AE24">
        <v>0.17</v>
      </c>
      <c r="AF24">
        <v>0.19</v>
      </c>
      <c r="AG24">
        <v>0.25</v>
      </c>
      <c r="AH24">
        <v>0.3</v>
      </c>
      <c r="AI24">
        <v>0.36</v>
      </c>
      <c r="AJ24">
        <v>0.44</v>
      </c>
      <c r="AK24">
        <v>0.53</v>
      </c>
      <c r="AL24">
        <v>0.56000000000000005</v>
      </c>
      <c r="AM24">
        <v>0.68</v>
      </c>
      <c r="AN24">
        <v>0.79</v>
      </c>
      <c r="AO24">
        <v>1.01</v>
      </c>
      <c r="AP24">
        <v>1.19</v>
      </c>
      <c r="AQ24">
        <v>1.62</v>
      </c>
      <c r="AR24">
        <v>1.86</v>
      </c>
    </row>
    <row r="25" spans="1:44">
      <c r="A25" s="6" t="s">
        <v>23</v>
      </c>
      <c r="B25" s="7">
        <v>0.1</v>
      </c>
      <c r="C25" s="8">
        <v>0.1</v>
      </c>
      <c r="D25" s="7">
        <v>0.1</v>
      </c>
      <c r="E25" s="8">
        <v>0.2</v>
      </c>
      <c r="F25" s="7">
        <v>0.2</v>
      </c>
      <c r="G25" s="8">
        <v>0.3</v>
      </c>
      <c r="H25" s="7">
        <v>0.3</v>
      </c>
      <c r="I25" s="8">
        <v>0.4</v>
      </c>
      <c r="J25" s="7">
        <v>0.4</v>
      </c>
      <c r="K25" s="8">
        <v>0.5</v>
      </c>
      <c r="L25" s="7">
        <v>0.6</v>
      </c>
      <c r="M25" s="8">
        <v>0.6</v>
      </c>
      <c r="N25" s="7">
        <v>0.7</v>
      </c>
      <c r="O25" s="8">
        <v>0.9</v>
      </c>
      <c r="P25" s="7">
        <v>1.1000000000000001</v>
      </c>
      <c r="Q25" s="8">
        <v>1.3</v>
      </c>
      <c r="R25" s="7">
        <v>1.7</v>
      </c>
      <c r="S25" s="14">
        <v>1.9</v>
      </c>
      <c r="T25" t="s">
        <v>20</v>
      </c>
      <c r="U25" t="s">
        <v>20</v>
      </c>
      <c r="V25" t="s">
        <v>20</v>
      </c>
      <c r="Z25">
        <v>3.83</v>
      </c>
      <c r="AA25">
        <v>0</v>
      </c>
      <c r="AB25">
        <v>0.04</v>
      </c>
      <c r="AC25">
        <v>0.11</v>
      </c>
      <c r="AD25">
        <v>0.13</v>
      </c>
      <c r="AE25">
        <v>0.17</v>
      </c>
      <c r="AF25">
        <v>0.19</v>
      </c>
      <c r="AG25">
        <v>0.25</v>
      </c>
      <c r="AH25">
        <v>0.3</v>
      </c>
      <c r="AI25">
        <v>0.36</v>
      </c>
      <c r="AJ25">
        <v>0.44</v>
      </c>
      <c r="AK25">
        <v>0.53</v>
      </c>
      <c r="AL25">
        <v>0.56000000000000005</v>
      </c>
      <c r="AM25">
        <v>0.68</v>
      </c>
      <c r="AN25">
        <v>0.79</v>
      </c>
      <c r="AO25">
        <v>1.01</v>
      </c>
      <c r="AP25">
        <v>1.19</v>
      </c>
      <c r="AQ25">
        <v>1.62</v>
      </c>
      <c r="AR25">
        <v>1.86</v>
      </c>
    </row>
    <row r="26" spans="1:44" ht="17" thickBot="1">
      <c r="A26" s="10" t="s">
        <v>24</v>
      </c>
      <c r="B26" s="11">
        <v>0.1</v>
      </c>
      <c r="C26" s="12">
        <v>0.1</v>
      </c>
      <c r="D26" s="11">
        <v>0.1</v>
      </c>
      <c r="E26" s="12">
        <v>0.2</v>
      </c>
      <c r="F26" s="11">
        <v>0.2</v>
      </c>
      <c r="G26" s="12">
        <v>0.3</v>
      </c>
      <c r="H26" s="11">
        <v>0.3</v>
      </c>
      <c r="I26" s="12">
        <v>0.4</v>
      </c>
      <c r="J26" s="11">
        <v>0.4</v>
      </c>
      <c r="K26" s="12">
        <v>0.5</v>
      </c>
      <c r="L26" s="11">
        <v>0.6</v>
      </c>
      <c r="M26" s="12">
        <v>0.7</v>
      </c>
      <c r="N26" s="11">
        <v>0.8</v>
      </c>
      <c r="O26" s="12">
        <v>0.9</v>
      </c>
      <c r="P26" s="11">
        <v>1.1000000000000001</v>
      </c>
      <c r="Q26" s="12">
        <v>1.3</v>
      </c>
      <c r="R26" s="11">
        <v>1.7</v>
      </c>
      <c r="S26" s="15">
        <v>1.9</v>
      </c>
      <c r="T26" t="s">
        <v>20</v>
      </c>
      <c r="U26" t="s">
        <v>20</v>
      </c>
      <c r="V26" t="s">
        <v>20</v>
      </c>
      <c r="Z26">
        <v>3.92</v>
      </c>
      <c r="AA26">
        <v>0</v>
      </c>
      <c r="AB26">
        <v>0.04</v>
      </c>
      <c r="AC26">
        <v>0.11</v>
      </c>
      <c r="AD26">
        <v>0.13</v>
      </c>
      <c r="AE26">
        <v>0.17</v>
      </c>
      <c r="AF26">
        <v>0.19</v>
      </c>
      <c r="AG26">
        <v>0.25</v>
      </c>
      <c r="AH26">
        <v>0.3</v>
      </c>
      <c r="AI26">
        <v>0.36</v>
      </c>
      <c r="AJ26">
        <v>0.44</v>
      </c>
      <c r="AK26">
        <v>0.53</v>
      </c>
      <c r="AL26">
        <v>0.56000000000000005</v>
      </c>
      <c r="AM26">
        <v>0.68</v>
      </c>
      <c r="AN26">
        <v>0.79</v>
      </c>
      <c r="AO26">
        <v>1</v>
      </c>
      <c r="AP26">
        <v>1.19</v>
      </c>
      <c r="AQ26">
        <v>1.62</v>
      </c>
      <c r="AR26">
        <v>1.86</v>
      </c>
    </row>
    <row r="27" spans="1:44">
      <c r="A27" s="6" t="s">
        <v>30</v>
      </c>
      <c r="B27" s="7">
        <v>0.1</v>
      </c>
      <c r="C27" s="8">
        <v>0.1</v>
      </c>
      <c r="D27" s="7">
        <v>0.1</v>
      </c>
      <c r="E27" s="8">
        <v>0.2</v>
      </c>
      <c r="F27" s="7">
        <v>0.2</v>
      </c>
      <c r="G27" s="8">
        <v>0.3</v>
      </c>
      <c r="H27" s="7">
        <v>0.4</v>
      </c>
      <c r="I27" s="8">
        <v>0.4</v>
      </c>
      <c r="J27" s="7">
        <v>0.4</v>
      </c>
      <c r="K27" s="8">
        <v>0.5</v>
      </c>
      <c r="L27" s="7">
        <v>0.6</v>
      </c>
      <c r="M27" s="8">
        <v>0.7</v>
      </c>
      <c r="N27" s="7">
        <v>0.8</v>
      </c>
      <c r="O27" s="8">
        <v>0.9</v>
      </c>
      <c r="P27" s="7">
        <v>1.1000000000000001</v>
      </c>
      <c r="Q27" s="8">
        <v>1.3</v>
      </c>
      <c r="R27" s="7">
        <v>1.7</v>
      </c>
      <c r="S27" s="14">
        <v>1.9</v>
      </c>
      <c r="T27" t="s">
        <v>20</v>
      </c>
      <c r="U27" t="s">
        <v>20</v>
      </c>
      <c r="V27" t="s">
        <v>20</v>
      </c>
      <c r="Z27">
        <v>4</v>
      </c>
      <c r="AA27">
        <v>0</v>
      </c>
      <c r="AB27">
        <v>0.04</v>
      </c>
      <c r="AC27">
        <v>0.11</v>
      </c>
      <c r="AD27">
        <v>0.14000000000000001</v>
      </c>
      <c r="AE27">
        <v>0.17</v>
      </c>
      <c r="AF27">
        <v>0.19</v>
      </c>
      <c r="AG27">
        <v>0.25</v>
      </c>
      <c r="AH27">
        <v>0.3</v>
      </c>
      <c r="AI27">
        <v>0.36</v>
      </c>
      <c r="AJ27">
        <v>0.44</v>
      </c>
      <c r="AK27">
        <v>0.53</v>
      </c>
      <c r="AL27">
        <v>0.56000000000000005</v>
      </c>
      <c r="AM27">
        <v>0.68</v>
      </c>
      <c r="AN27">
        <v>0.79</v>
      </c>
      <c r="AO27">
        <v>1</v>
      </c>
      <c r="AP27">
        <v>1.19</v>
      </c>
      <c r="AQ27">
        <v>1.61</v>
      </c>
      <c r="AR27">
        <v>1.85</v>
      </c>
    </row>
    <row r="28" spans="1:44">
      <c r="A28" s="6" t="s">
        <v>22</v>
      </c>
      <c r="B28" s="7">
        <v>0.1</v>
      </c>
      <c r="C28" s="8">
        <v>0.1</v>
      </c>
      <c r="D28" s="7">
        <v>0.2</v>
      </c>
      <c r="E28" s="8">
        <v>0.2</v>
      </c>
      <c r="F28" s="7">
        <v>0.3</v>
      </c>
      <c r="G28" s="8">
        <v>0.3</v>
      </c>
      <c r="H28" s="7">
        <v>0.4</v>
      </c>
      <c r="I28" s="8">
        <v>0.4</v>
      </c>
      <c r="J28" s="7">
        <v>0.5</v>
      </c>
      <c r="K28" s="8">
        <v>0.5</v>
      </c>
      <c r="L28" s="7">
        <v>0.6</v>
      </c>
      <c r="M28" s="8">
        <v>0.7</v>
      </c>
      <c r="N28" s="7">
        <v>0.8</v>
      </c>
      <c r="O28" s="8">
        <v>1</v>
      </c>
      <c r="P28" s="7">
        <v>1.1000000000000001</v>
      </c>
      <c r="Q28" s="8">
        <v>1.3</v>
      </c>
      <c r="R28" s="7">
        <v>1.7</v>
      </c>
      <c r="S28" s="14">
        <v>1.9</v>
      </c>
      <c r="T28" t="s">
        <v>20</v>
      </c>
      <c r="U28" t="s">
        <v>20</v>
      </c>
      <c r="V28" t="s">
        <v>20</v>
      </c>
      <c r="Z28">
        <v>4.08</v>
      </c>
      <c r="AA28">
        <v>0</v>
      </c>
      <c r="AB28">
        <v>0.04</v>
      </c>
      <c r="AC28">
        <v>0.11</v>
      </c>
      <c r="AD28">
        <v>0.14000000000000001</v>
      </c>
      <c r="AE28">
        <v>0.17</v>
      </c>
      <c r="AF28">
        <v>0.19</v>
      </c>
      <c r="AG28">
        <v>0.25</v>
      </c>
      <c r="AH28">
        <v>0.3</v>
      </c>
      <c r="AI28">
        <v>0.36</v>
      </c>
      <c r="AJ28">
        <v>0.44</v>
      </c>
      <c r="AK28">
        <v>0.53</v>
      </c>
      <c r="AL28">
        <v>0.56000000000000005</v>
      </c>
      <c r="AM28">
        <v>0.67</v>
      </c>
      <c r="AN28">
        <v>0.79</v>
      </c>
      <c r="AO28">
        <v>1</v>
      </c>
      <c r="AP28">
        <v>1.19</v>
      </c>
      <c r="AQ28">
        <v>1.61</v>
      </c>
      <c r="AR28">
        <v>1.85</v>
      </c>
    </row>
    <row r="29" spans="1:44">
      <c r="A29" s="6" t="s">
        <v>23</v>
      </c>
      <c r="B29" s="7">
        <v>0.1</v>
      </c>
      <c r="C29" s="8">
        <v>0.1</v>
      </c>
      <c r="D29" s="7">
        <v>0.2</v>
      </c>
      <c r="E29" s="8">
        <v>0.2</v>
      </c>
      <c r="F29" s="7">
        <v>0.3</v>
      </c>
      <c r="G29" s="8">
        <v>0.3</v>
      </c>
      <c r="H29" s="7">
        <v>0.4</v>
      </c>
      <c r="I29" s="8">
        <v>0.4</v>
      </c>
      <c r="J29" s="7">
        <v>0.5</v>
      </c>
      <c r="K29" s="8">
        <v>0.6</v>
      </c>
      <c r="L29" s="7">
        <v>0.7</v>
      </c>
      <c r="M29" s="8">
        <v>0.7</v>
      </c>
      <c r="N29" s="7">
        <v>0.8</v>
      </c>
      <c r="O29" s="8">
        <v>1</v>
      </c>
      <c r="P29" s="7">
        <v>1.1000000000000001</v>
      </c>
      <c r="Q29" s="8">
        <v>1.4</v>
      </c>
      <c r="R29" s="7">
        <v>1.8</v>
      </c>
      <c r="S29" s="14">
        <v>2</v>
      </c>
      <c r="T29" t="s">
        <v>20</v>
      </c>
      <c r="U29" t="s">
        <v>20</v>
      </c>
      <c r="V29" t="s">
        <v>20</v>
      </c>
      <c r="Z29">
        <v>4.17</v>
      </c>
      <c r="AA29">
        <v>0</v>
      </c>
      <c r="AB29">
        <v>0.04</v>
      </c>
      <c r="AC29">
        <v>0.11</v>
      </c>
      <c r="AD29">
        <v>0.14000000000000001</v>
      </c>
      <c r="AE29">
        <v>0.17</v>
      </c>
      <c r="AF29">
        <v>0.19</v>
      </c>
      <c r="AG29">
        <v>0.26</v>
      </c>
      <c r="AH29">
        <v>0.3</v>
      </c>
      <c r="AI29">
        <v>0.36</v>
      </c>
      <c r="AJ29">
        <v>0.44</v>
      </c>
      <c r="AK29">
        <v>0.53</v>
      </c>
      <c r="AL29">
        <v>0.56000000000000005</v>
      </c>
      <c r="AM29">
        <v>0.67</v>
      </c>
      <c r="AN29">
        <v>0.79</v>
      </c>
      <c r="AO29">
        <v>1</v>
      </c>
      <c r="AP29">
        <v>1.19</v>
      </c>
      <c r="AQ29">
        <v>1.61</v>
      </c>
      <c r="AR29">
        <v>1.85</v>
      </c>
    </row>
    <row r="30" spans="1:44" ht="17" thickBot="1">
      <c r="A30" s="10" t="s">
        <v>24</v>
      </c>
      <c r="B30" s="11">
        <v>0.1</v>
      </c>
      <c r="C30" s="12">
        <v>0.1</v>
      </c>
      <c r="D30" s="11">
        <v>0.2</v>
      </c>
      <c r="E30" s="12">
        <v>0.2</v>
      </c>
      <c r="F30" s="11">
        <v>0.3</v>
      </c>
      <c r="G30" s="12">
        <v>0.3</v>
      </c>
      <c r="H30" s="11">
        <v>0.4</v>
      </c>
      <c r="I30" s="12">
        <v>0.5</v>
      </c>
      <c r="J30" s="11">
        <v>0.5</v>
      </c>
      <c r="K30" s="12">
        <v>0.6</v>
      </c>
      <c r="L30" s="11">
        <v>0.7</v>
      </c>
      <c r="M30" s="12">
        <v>0.7</v>
      </c>
      <c r="N30" s="11">
        <v>0.8</v>
      </c>
      <c r="O30" s="12">
        <v>1</v>
      </c>
      <c r="P30" s="11">
        <v>1.2</v>
      </c>
      <c r="Q30" s="12">
        <v>1.4</v>
      </c>
      <c r="R30" s="11">
        <v>1.8</v>
      </c>
      <c r="S30" s="15">
        <v>2</v>
      </c>
      <c r="T30" t="s">
        <v>20</v>
      </c>
      <c r="U30" t="s">
        <v>20</v>
      </c>
      <c r="V30" t="s">
        <v>20</v>
      </c>
      <c r="Z30">
        <v>4.25</v>
      </c>
      <c r="AA30">
        <v>0</v>
      </c>
      <c r="AB30">
        <v>0.04</v>
      </c>
      <c r="AC30">
        <v>0.11</v>
      </c>
      <c r="AD30">
        <v>0.14000000000000001</v>
      </c>
      <c r="AE30">
        <v>0.17</v>
      </c>
      <c r="AF30">
        <v>0.19</v>
      </c>
      <c r="AG30">
        <v>0.26</v>
      </c>
      <c r="AH30">
        <v>0.3</v>
      </c>
      <c r="AI30">
        <v>0.36</v>
      </c>
      <c r="AJ30">
        <v>0.44</v>
      </c>
      <c r="AK30">
        <v>0.53</v>
      </c>
      <c r="AL30">
        <v>0.56000000000000005</v>
      </c>
      <c r="AM30">
        <v>0.67</v>
      </c>
      <c r="AN30">
        <v>0.79</v>
      </c>
      <c r="AO30">
        <v>1</v>
      </c>
      <c r="AP30">
        <v>1.19</v>
      </c>
      <c r="AQ30">
        <v>1.61</v>
      </c>
      <c r="AR30">
        <v>1.85</v>
      </c>
    </row>
    <row r="31" spans="1:44">
      <c r="A31" s="6" t="s">
        <v>31</v>
      </c>
      <c r="B31" s="7">
        <v>0.1</v>
      </c>
      <c r="C31" s="8">
        <v>0.1</v>
      </c>
      <c r="D31" s="7">
        <v>0.2</v>
      </c>
      <c r="E31" s="8">
        <v>0.2</v>
      </c>
      <c r="F31" s="7">
        <v>0.3</v>
      </c>
      <c r="G31" s="8">
        <v>0.4</v>
      </c>
      <c r="H31" s="7">
        <v>0.4</v>
      </c>
      <c r="I31" s="8">
        <v>0.5</v>
      </c>
      <c r="J31" s="7">
        <v>0.5</v>
      </c>
      <c r="K31" s="8">
        <v>0.6</v>
      </c>
      <c r="L31" s="7">
        <v>0.7</v>
      </c>
      <c r="M31" s="8">
        <v>0.8</v>
      </c>
      <c r="N31" s="7">
        <v>0.9</v>
      </c>
      <c r="O31" s="8">
        <v>1</v>
      </c>
      <c r="P31" s="7">
        <v>1.2</v>
      </c>
      <c r="Q31" s="8">
        <v>1.4</v>
      </c>
      <c r="R31" s="7">
        <v>1.8</v>
      </c>
      <c r="S31" s="14">
        <v>2</v>
      </c>
      <c r="T31" t="s">
        <v>20</v>
      </c>
      <c r="U31" t="s">
        <v>20</v>
      </c>
      <c r="V31" t="s">
        <v>20</v>
      </c>
      <c r="Z31">
        <v>4.33</v>
      </c>
      <c r="AA31">
        <v>0</v>
      </c>
      <c r="AB31">
        <v>0.04</v>
      </c>
      <c r="AC31">
        <v>0.11</v>
      </c>
      <c r="AD31">
        <v>0.14000000000000001</v>
      </c>
      <c r="AE31">
        <v>0.17</v>
      </c>
      <c r="AF31">
        <v>0.19</v>
      </c>
      <c r="AG31">
        <v>0.26</v>
      </c>
      <c r="AH31">
        <v>0.3</v>
      </c>
      <c r="AI31">
        <v>0.36</v>
      </c>
      <c r="AJ31">
        <v>0.44</v>
      </c>
      <c r="AK31">
        <v>0.53</v>
      </c>
      <c r="AL31">
        <v>0.56000000000000005</v>
      </c>
      <c r="AM31">
        <v>0.67</v>
      </c>
      <c r="AN31">
        <v>0.79</v>
      </c>
      <c r="AO31">
        <v>1</v>
      </c>
      <c r="AP31">
        <v>1.19</v>
      </c>
      <c r="AQ31">
        <v>1.61</v>
      </c>
      <c r="AR31">
        <v>1.85</v>
      </c>
    </row>
    <row r="32" spans="1:44">
      <c r="A32" s="6" t="s">
        <v>22</v>
      </c>
      <c r="B32" s="7">
        <v>0.1</v>
      </c>
      <c r="C32" s="8">
        <v>0.1</v>
      </c>
      <c r="D32" s="7">
        <v>0.2</v>
      </c>
      <c r="E32" s="8">
        <v>0.2</v>
      </c>
      <c r="F32" s="7">
        <v>0.3</v>
      </c>
      <c r="G32" s="8">
        <v>0.4</v>
      </c>
      <c r="H32" s="7">
        <v>0.4</v>
      </c>
      <c r="I32" s="8">
        <v>0.5</v>
      </c>
      <c r="J32" s="7">
        <v>0.5</v>
      </c>
      <c r="K32" s="8">
        <v>0.6</v>
      </c>
      <c r="L32" s="7">
        <v>0.7</v>
      </c>
      <c r="M32" s="8">
        <v>0.8</v>
      </c>
      <c r="N32" s="7">
        <v>0.9</v>
      </c>
      <c r="O32" s="8">
        <v>1.1000000000000001</v>
      </c>
      <c r="P32" s="7">
        <v>1.2</v>
      </c>
      <c r="Q32" s="8">
        <v>1.5</v>
      </c>
      <c r="R32" s="7">
        <v>1.9</v>
      </c>
      <c r="S32" s="14">
        <v>2</v>
      </c>
      <c r="T32" t="s">
        <v>20</v>
      </c>
      <c r="U32" t="s">
        <v>20</v>
      </c>
      <c r="V32" t="s">
        <v>20</v>
      </c>
      <c r="Z32">
        <v>4.42</v>
      </c>
      <c r="AA32">
        <v>0</v>
      </c>
      <c r="AB32">
        <v>0.04</v>
      </c>
      <c r="AC32">
        <v>0.11</v>
      </c>
      <c r="AD32">
        <v>0.14000000000000001</v>
      </c>
      <c r="AE32">
        <v>0.18</v>
      </c>
      <c r="AF32">
        <v>0.2</v>
      </c>
      <c r="AG32">
        <v>0.26</v>
      </c>
      <c r="AH32">
        <v>0.3</v>
      </c>
      <c r="AI32">
        <v>0.36</v>
      </c>
      <c r="AJ32">
        <v>0.44</v>
      </c>
      <c r="AK32">
        <v>0.53</v>
      </c>
      <c r="AL32">
        <v>0.56000000000000005</v>
      </c>
      <c r="AM32">
        <v>0.68</v>
      </c>
      <c r="AN32">
        <v>0.79</v>
      </c>
      <c r="AO32">
        <v>0.99</v>
      </c>
      <c r="AP32">
        <v>1.19</v>
      </c>
      <c r="AQ32">
        <v>1.6</v>
      </c>
      <c r="AR32">
        <v>1.85</v>
      </c>
    </row>
    <row r="33" spans="1:44">
      <c r="A33" s="6" t="s">
        <v>23</v>
      </c>
      <c r="B33" s="7">
        <v>0.1</v>
      </c>
      <c r="C33" s="8">
        <v>0.1</v>
      </c>
      <c r="D33" s="7">
        <v>0.2</v>
      </c>
      <c r="E33" s="8">
        <v>0.3</v>
      </c>
      <c r="F33" s="7">
        <v>0.3</v>
      </c>
      <c r="G33" s="8">
        <v>0.4</v>
      </c>
      <c r="H33" s="7">
        <v>0.5</v>
      </c>
      <c r="I33" s="8">
        <v>0.5</v>
      </c>
      <c r="J33" s="7">
        <v>0.6</v>
      </c>
      <c r="K33" s="8">
        <v>0.7</v>
      </c>
      <c r="L33" s="7">
        <v>0.8</v>
      </c>
      <c r="M33" s="8">
        <v>0.8</v>
      </c>
      <c r="N33" s="7">
        <v>0.9</v>
      </c>
      <c r="O33" s="8">
        <v>1.1000000000000001</v>
      </c>
      <c r="P33" s="7">
        <v>1.3</v>
      </c>
      <c r="Q33" s="8">
        <v>1.5</v>
      </c>
      <c r="R33" s="7">
        <v>1.9</v>
      </c>
      <c r="S33" s="14">
        <v>2.1</v>
      </c>
      <c r="T33" t="s">
        <v>20</v>
      </c>
      <c r="U33" t="s">
        <v>20</v>
      </c>
      <c r="V33" t="s">
        <v>20</v>
      </c>
      <c r="Z33">
        <v>4.5</v>
      </c>
      <c r="AA33">
        <v>0.01</v>
      </c>
      <c r="AB33">
        <v>0.05</v>
      </c>
      <c r="AC33">
        <v>0.11</v>
      </c>
      <c r="AD33">
        <v>0.14000000000000001</v>
      </c>
      <c r="AE33">
        <v>0.18</v>
      </c>
      <c r="AF33">
        <v>0.2</v>
      </c>
      <c r="AG33">
        <v>0.26</v>
      </c>
      <c r="AH33">
        <v>0.31</v>
      </c>
      <c r="AI33">
        <v>0.36</v>
      </c>
      <c r="AJ33">
        <v>0.44</v>
      </c>
      <c r="AK33">
        <v>0.53</v>
      </c>
      <c r="AL33">
        <v>0.56000000000000005</v>
      </c>
      <c r="AM33">
        <v>0.68</v>
      </c>
      <c r="AN33">
        <v>0.79</v>
      </c>
      <c r="AO33">
        <v>0.99</v>
      </c>
      <c r="AP33">
        <v>1.19</v>
      </c>
      <c r="AQ33">
        <v>1.6</v>
      </c>
      <c r="AR33">
        <v>1.85</v>
      </c>
    </row>
    <row r="34" spans="1:44" ht="17" thickBot="1">
      <c r="A34" s="10" t="s">
        <v>24</v>
      </c>
      <c r="B34" s="11">
        <v>0.1</v>
      </c>
      <c r="C34" s="12">
        <v>0.1</v>
      </c>
      <c r="D34" s="11">
        <v>0.2</v>
      </c>
      <c r="E34" s="12">
        <v>0.3</v>
      </c>
      <c r="F34" s="11">
        <v>0.3</v>
      </c>
      <c r="G34" s="12">
        <v>0.4</v>
      </c>
      <c r="H34" s="11">
        <v>0.5</v>
      </c>
      <c r="I34" s="12">
        <v>0.5</v>
      </c>
      <c r="J34" s="11">
        <v>0.6</v>
      </c>
      <c r="K34" s="12">
        <v>0.7</v>
      </c>
      <c r="L34" s="11">
        <v>0.8</v>
      </c>
      <c r="M34" s="12">
        <v>0.9</v>
      </c>
      <c r="N34" s="11">
        <v>1</v>
      </c>
      <c r="O34" s="12">
        <v>1.2</v>
      </c>
      <c r="P34" s="11">
        <v>1.3</v>
      </c>
      <c r="Q34" s="12">
        <v>1.5</v>
      </c>
      <c r="R34" s="11">
        <v>1.9</v>
      </c>
      <c r="S34" s="15">
        <v>2.1</v>
      </c>
      <c r="T34" t="s">
        <v>20</v>
      </c>
      <c r="U34" t="s">
        <v>20</v>
      </c>
      <c r="V34" t="s">
        <v>20</v>
      </c>
      <c r="Z34">
        <v>4.58</v>
      </c>
      <c r="AA34">
        <v>0.01</v>
      </c>
      <c r="AB34">
        <v>0.05</v>
      </c>
      <c r="AC34">
        <v>0.11</v>
      </c>
      <c r="AD34">
        <v>0.14000000000000001</v>
      </c>
      <c r="AE34">
        <v>0.18</v>
      </c>
      <c r="AF34">
        <v>0.2</v>
      </c>
      <c r="AG34">
        <v>0.26</v>
      </c>
      <c r="AH34">
        <v>0.31</v>
      </c>
      <c r="AI34">
        <v>0.36</v>
      </c>
      <c r="AJ34">
        <v>0.44</v>
      </c>
      <c r="AK34">
        <v>0.53</v>
      </c>
      <c r="AL34">
        <v>0.56000000000000005</v>
      </c>
      <c r="AM34">
        <v>0.68</v>
      </c>
      <c r="AN34">
        <v>0.79</v>
      </c>
      <c r="AO34">
        <v>0.99</v>
      </c>
      <c r="AP34">
        <v>1.19</v>
      </c>
      <c r="AQ34">
        <v>1.6</v>
      </c>
      <c r="AR34">
        <v>1.85</v>
      </c>
    </row>
    <row r="35" spans="1:44">
      <c r="A35" s="6" t="s">
        <v>32</v>
      </c>
      <c r="B35" s="7">
        <v>0.1</v>
      </c>
      <c r="C35" s="8">
        <v>0.1</v>
      </c>
      <c r="D35" s="7">
        <v>0.2</v>
      </c>
      <c r="E35" s="8">
        <v>0.3</v>
      </c>
      <c r="F35" s="7">
        <v>0.4</v>
      </c>
      <c r="G35" s="8">
        <v>0.4</v>
      </c>
      <c r="H35" s="7">
        <v>0.5</v>
      </c>
      <c r="I35" s="8">
        <v>0.6</v>
      </c>
      <c r="J35" s="7">
        <v>0.6</v>
      </c>
      <c r="K35" s="8">
        <v>0.7</v>
      </c>
      <c r="L35" s="7">
        <v>0.8</v>
      </c>
      <c r="M35" s="8">
        <v>0.9</v>
      </c>
      <c r="N35" s="7">
        <v>1</v>
      </c>
      <c r="O35" s="8">
        <v>1.2</v>
      </c>
      <c r="P35" s="7">
        <v>1.4</v>
      </c>
      <c r="Q35" s="8">
        <v>1.6</v>
      </c>
      <c r="R35" s="7">
        <v>2</v>
      </c>
      <c r="S35" s="14">
        <v>2.1</v>
      </c>
      <c r="T35" t="s">
        <v>20</v>
      </c>
      <c r="U35" t="s">
        <v>20</v>
      </c>
      <c r="V35" t="s">
        <v>20</v>
      </c>
      <c r="Z35">
        <v>4.67</v>
      </c>
      <c r="AA35">
        <v>0.01</v>
      </c>
      <c r="AB35">
        <v>0.05</v>
      </c>
      <c r="AC35">
        <v>0.11</v>
      </c>
      <c r="AD35">
        <v>0.14000000000000001</v>
      </c>
      <c r="AE35">
        <v>0.18</v>
      </c>
      <c r="AF35">
        <v>0.2</v>
      </c>
      <c r="AG35">
        <v>0.27</v>
      </c>
      <c r="AH35">
        <v>0.31</v>
      </c>
      <c r="AI35">
        <v>0.36</v>
      </c>
      <c r="AJ35">
        <v>0.44</v>
      </c>
      <c r="AK35">
        <v>0.53</v>
      </c>
      <c r="AL35">
        <v>0.56000000000000005</v>
      </c>
      <c r="AM35">
        <v>0.68</v>
      </c>
      <c r="AN35">
        <v>0.79</v>
      </c>
      <c r="AO35">
        <v>0.99</v>
      </c>
      <c r="AP35">
        <v>1.19</v>
      </c>
      <c r="AQ35">
        <v>1.6</v>
      </c>
      <c r="AR35">
        <v>1.84</v>
      </c>
    </row>
    <row r="36" spans="1:44">
      <c r="A36" s="6" t="s">
        <v>22</v>
      </c>
      <c r="B36" s="7">
        <v>0.1</v>
      </c>
      <c r="C36" s="8">
        <v>0.2</v>
      </c>
      <c r="D36" s="7">
        <v>0.2</v>
      </c>
      <c r="E36" s="8">
        <v>0.3</v>
      </c>
      <c r="F36" s="7">
        <v>0.4</v>
      </c>
      <c r="G36" s="8">
        <v>0.5</v>
      </c>
      <c r="H36" s="7">
        <v>0.5</v>
      </c>
      <c r="I36" s="8">
        <v>0.6</v>
      </c>
      <c r="J36" s="7">
        <v>0.6</v>
      </c>
      <c r="K36" s="8">
        <v>0.7</v>
      </c>
      <c r="L36" s="7">
        <v>0.8</v>
      </c>
      <c r="M36" s="8">
        <v>0.9</v>
      </c>
      <c r="N36" s="7">
        <v>1</v>
      </c>
      <c r="O36" s="8">
        <v>1.2</v>
      </c>
      <c r="P36" s="7">
        <v>1.4</v>
      </c>
      <c r="Q36" s="8">
        <v>1.6</v>
      </c>
      <c r="R36" s="7">
        <v>2</v>
      </c>
      <c r="S36" s="14">
        <v>2.2000000000000002</v>
      </c>
      <c r="T36" t="s">
        <v>20</v>
      </c>
      <c r="U36" t="s">
        <v>20</v>
      </c>
      <c r="V36" t="s">
        <v>20</v>
      </c>
      <c r="Z36">
        <v>4.75</v>
      </c>
      <c r="AA36">
        <v>0.01</v>
      </c>
      <c r="AB36">
        <v>0.05</v>
      </c>
      <c r="AC36">
        <v>0.11</v>
      </c>
      <c r="AD36">
        <v>0.15</v>
      </c>
      <c r="AE36">
        <v>0.18</v>
      </c>
      <c r="AF36">
        <v>0.2</v>
      </c>
      <c r="AG36">
        <v>0.27</v>
      </c>
      <c r="AH36">
        <v>0.31</v>
      </c>
      <c r="AI36">
        <v>0.36</v>
      </c>
      <c r="AJ36">
        <v>0.44</v>
      </c>
      <c r="AK36">
        <v>0.53</v>
      </c>
      <c r="AL36">
        <v>0.56000000000000005</v>
      </c>
      <c r="AM36">
        <v>0.68</v>
      </c>
      <c r="AN36">
        <v>0.8</v>
      </c>
      <c r="AO36">
        <v>0.99</v>
      </c>
      <c r="AP36">
        <v>1.19</v>
      </c>
      <c r="AQ36">
        <v>1.6</v>
      </c>
      <c r="AR36">
        <v>1.84</v>
      </c>
    </row>
    <row r="37" spans="1:44">
      <c r="A37" s="6" t="s">
        <v>23</v>
      </c>
      <c r="B37" s="7">
        <v>0.1</v>
      </c>
      <c r="C37" s="8">
        <v>0.2</v>
      </c>
      <c r="D37" s="7">
        <v>0.2</v>
      </c>
      <c r="E37" s="8">
        <v>0.3</v>
      </c>
      <c r="F37" s="7">
        <v>0.4</v>
      </c>
      <c r="G37" s="8">
        <v>0.5</v>
      </c>
      <c r="H37" s="7">
        <v>0.6</v>
      </c>
      <c r="I37" s="8">
        <v>0.6</v>
      </c>
      <c r="J37" s="7">
        <v>0.7</v>
      </c>
      <c r="K37" s="8">
        <v>0.8</v>
      </c>
      <c r="L37" s="7">
        <v>0.9</v>
      </c>
      <c r="M37" s="8">
        <v>1</v>
      </c>
      <c r="N37" s="7">
        <v>1.1000000000000001</v>
      </c>
      <c r="O37" s="8">
        <v>1.3</v>
      </c>
      <c r="P37" s="7">
        <v>1.5</v>
      </c>
      <c r="Q37" s="8">
        <v>1.7</v>
      </c>
      <c r="R37" s="7">
        <v>2.1</v>
      </c>
      <c r="S37" s="14">
        <v>2.2000000000000002</v>
      </c>
      <c r="T37" t="s">
        <v>20</v>
      </c>
      <c r="U37" t="s">
        <v>20</v>
      </c>
      <c r="V37" t="s">
        <v>20</v>
      </c>
      <c r="Z37">
        <v>4.83</v>
      </c>
      <c r="AA37">
        <v>0.01</v>
      </c>
      <c r="AB37">
        <v>0.05</v>
      </c>
      <c r="AC37">
        <v>0.11</v>
      </c>
      <c r="AD37">
        <v>0.15</v>
      </c>
      <c r="AE37">
        <v>0.18</v>
      </c>
      <c r="AF37">
        <v>0.2</v>
      </c>
      <c r="AG37">
        <v>0.27</v>
      </c>
      <c r="AH37">
        <v>0.31</v>
      </c>
      <c r="AI37">
        <v>0.36</v>
      </c>
      <c r="AJ37">
        <v>0.44</v>
      </c>
      <c r="AK37">
        <v>0.54</v>
      </c>
      <c r="AL37">
        <v>0.56000000000000005</v>
      </c>
      <c r="AM37">
        <v>0.68</v>
      </c>
      <c r="AN37">
        <v>0.8</v>
      </c>
      <c r="AO37">
        <v>0.99</v>
      </c>
      <c r="AP37">
        <v>1.19</v>
      </c>
      <c r="AQ37">
        <v>1.6</v>
      </c>
      <c r="AR37">
        <v>1.84</v>
      </c>
    </row>
    <row r="38" spans="1:44" ht="17" thickBot="1">
      <c r="A38" s="10" t="s">
        <v>24</v>
      </c>
      <c r="B38" s="11">
        <v>0.1</v>
      </c>
      <c r="C38" s="12">
        <v>0.2</v>
      </c>
      <c r="D38" s="11">
        <v>0.2</v>
      </c>
      <c r="E38" s="12">
        <v>0.3</v>
      </c>
      <c r="F38" s="11">
        <v>0.4</v>
      </c>
      <c r="G38" s="12">
        <v>0.5</v>
      </c>
      <c r="H38" s="11">
        <v>0.6</v>
      </c>
      <c r="I38" s="12">
        <v>0.6</v>
      </c>
      <c r="J38" s="11">
        <v>0.7</v>
      </c>
      <c r="K38" s="12">
        <v>0.8</v>
      </c>
      <c r="L38" s="11">
        <v>0.9</v>
      </c>
      <c r="M38" s="12">
        <v>1</v>
      </c>
      <c r="N38" s="11">
        <v>1.1000000000000001</v>
      </c>
      <c r="O38" s="12">
        <v>1.3</v>
      </c>
      <c r="P38" s="11">
        <v>1.5</v>
      </c>
      <c r="Q38" s="12">
        <v>1.7</v>
      </c>
      <c r="R38" s="11">
        <v>2.1</v>
      </c>
      <c r="S38" s="15">
        <v>2.2999999999999998</v>
      </c>
      <c r="T38" t="s">
        <v>20</v>
      </c>
      <c r="U38" t="s">
        <v>20</v>
      </c>
      <c r="V38" t="s">
        <v>20</v>
      </c>
      <c r="Z38">
        <v>4.92</v>
      </c>
      <c r="AA38">
        <v>0.01</v>
      </c>
      <c r="AB38">
        <v>0.05</v>
      </c>
      <c r="AC38">
        <v>0.11</v>
      </c>
      <c r="AD38">
        <v>0.15</v>
      </c>
      <c r="AE38">
        <v>0.18</v>
      </c>
      <c r="AF38">
        <v>0.2</v>
      </c>
      <c r="AG38">
        <v>0.27</v>
      </c>
      <c r="AH38">
        <v>0.31</v>
      </c>
      <c r="AI38">
        <v>0.36</v>
      </c>
      <c r="AJ38">
        <v>0.44</v>
      </c>
      <c r="AK38">
        <v>0.54</v>
      </c>
      <c r="AL38">
        <v>0.56999999999999995</v>
      </c>
      <c r="AM38">
        <v>0.68</v>
      </c>
      <c r="AN38">
        <v>0.8</v>
      </c>
      <c r="AO38">
        <v>0.99</v>
      </c>
      <c r="AP38">
        <v>1.19</v>
      </c>
      <c r="AQ38">
        <v>1.6</v>
      </c>
      <c r="AR38">
        <v>1.84</v>
      </c>
    </row>
    <row r="39" spans="1:44">
      <c r="A39" s="6" t="s">
        <v>33</v>
      </c>
      <c r="B39" s="7">
        <v>0.1</v>
      </c>
      <c r="C39" s="8">
        <v>0.2</v>
      </c>
      <c r="D39" s="7">
        <v>0.2</v>
      </c>
      <c r="E39" s="8">
        <v>0.3</v>
      </c>
      <c r="F39" s="7">
        <v>0.4</v>
      </c>
      <c r="G39" s="8">
        <v>0.5</v>
      </c>
      <c r="H39" s="7">
        <v>0.6</v>
      </c>
      <c r="I39" s="8">
        <v>0.7</v>
      </c>
      <c r="J39" s="7">
        <v>0.7</v>
      </c>
      <c r="K39" s="8">
        <v>0.8</v>
      </c>
      <c r="L39" s="7">
        <v>0.9</v>
      </c>
      <c r="M39" s="8">
        <v>1.1000000000000001</v>
      </c>
      <c r="N39" s="7">
        <v>1.1000000000000001</v>
      </c>
      <c r="O39" s="8">
        <v>1.4</v>
      </c>
      <c r="P39" s="7">
        <v>1.6</v>
      </c>
      <c r="Q39" s="8">
        <v>1.8</v>
      </c>
      <c r="R39" s="7">
        <v>2.2000000000000002</v>
      </c>
      <c r="S39" s="14">
        <v>2.2999999999999998</v>
      </c>
      <c r="T39" t="s">
        <v>20</v>
      </c>
      <c r="U39" t="s">
        <v>20</v>
      </c>
      <c r="V39" t="s">
        <v>20</v>
      </c>
      <c r="Z39">
        <v>5</v>
      </c>
      <c r="AA39">
        <v>0.01</v>
      </c>
      <c r="AB39">
        <v>0.05</v>
      </c>
      <c r="AC39">
        <v>0.11</v>
      </c>
      <c r="AD39">
        <v>0.15</v>
      </c>
      <c r="AE39">
        <v>0.18</v>
      </c>
      <c r="AF39">
        <v>0.21</v>
      </c>
      <c r="AG39">
        <v>0.27</v>
      </c>
      <c r="AH39">
        <v>0.31</v>
      </c>
      <c r="AI39">
        <v>0.36</v>
      </c>
      <c r="AJ39">
        <v>0.45</v>
      </c>
      <c r="AK39">
        <v>0.54</v>
      </c>
      <c r="AL39">
        <v>0.56999999999999995</v>
      </c>
      <c r="AM39">
        <v>0.68</v>
      </c>
      <c r="AN39">
        <v>0.8</v>
      </c>
      <c r="AO39">
        <v>0.99</v>
      </c>
      <c r="AP39">
        <v>1.19</v>
      </c>
      <c r="AQ39">
        <v>1.6</v>
      </c>
      <c r="AR39">
        <v>1.84</v>
      </c>
    </row>
    <row r="40" spans="1:44">
      <c r="A40" s="6" t="s">
        <v>22</v>
      </c>
      <c r="B40" s="7">
        <v>0.2</v>
      </c>
      <c r="C40" s="8">
        <v>0.2</v>
      </c>
      <c r="D40" s="7">
        <v>0.2</v>
      </c>
      <c r="E40" s="8">
        <v>0.3</v>
      </c>
      <c r="F40" s="7">
        <v>0.5</v>
      </c>
      <c r="G40" s="8">
        <v>0.6</v>
      </c>
      <c r="H40" s="7">
        <v>0.6</v>
      </c>
      <c r="I40" s="8">
        <v>0.7</v>
      </c>
      <c r="J40" s="7">
        <v>0.8</v>
      </c>
      <c r="K40" s="8">
        <v>0.9</v>
      </c>
      <c r="L40" s="7">
        <v>1</v>
      </c>
      <c r="M40" s="8">
        <v>1.1000000000000001</v>
      </c>
      <c r="N40" s="7">
        <v>1.2</v>
      </c>
      <c r="O40" s="8">
        <v>1.4</v>
      </c>
      <c r="P40" s="7">
        <v>1.6</v>
      </c>
      <c r="Q40" s="8">
        <v>1.8</v>
      </c>
      <c r="R40" s="7">
        <v>2.2000000000000002</v>
      </c>
      <c r="S40" s="14">
        <v>2.4</v>
      </c>
      <c r="T40" t="s">
        <v>20</v>
      </c>
      <c r="U40" t="s">
        <v>20</v>
      </c>
      <c r="V40" t="s">
        <v>20</v>
      </c>
      <c r="Z40">
        <v>5.08</v>
      </c>
      <c r="AA40">
        <v>0.01</v>
      </c>
      <c r="AB40">
        <v>0.05</v>
      </c>
      <c r="AC40">
        <v>0.12</v>
      </c>
      <c r="AD40">
        <v>0.15</v>
      </c>
      <c r="AE40">
        <v>0.19</v>
      </c>
      <c r="AF40">
        <v>0.21</v>
      </c>
      <c r="AG40">
        <v>0.28000000000000003</v>
      </c>
      <c r="AH40">
        <v>0.32</v>
      </c>
      <c r="AI40">
        <v>0.36</v>
      </c>
      <c r="AJ40">
        <v>0.45</v>
      </c>
      <c r="AK40">
        <v>0.54</v>
      </c>
      <c r="AL40">
        <v>0.56999999999999995</v>
      </c>
      <c r="AM40">
        <v>0.68</v>
      </c>
      <c r="AN40">
        <v>0.8</v>
      </c>
      <c r="AO40">
        <v>0.99</v>
      </c>
      <c r="AP40">
        <v>1.19</v>
      </c>
      <c r="AQ40">
        <v>1.6</v>
      </c>
      <c r="AR40">
        <v>1.84</v>
      </c>
    </row>
    <row r="41" spans="1:44">
      <c r="A41" s="6" t="s">
        <v>23</v>
      </c>
      <c r="B41" s="7">
        <v>0.2</v>
      </c>
      <c r="C41" s="8">
        <v>0.2</v>
      </c>
      <c r="D41" s="7">
        <v>0.3</v>
      </c>
      <c r="E41" s="8">
        <v>0.3</v>
      </c>
      <c r="F41" s="7">
        <v>0.5</v>
      </c>
      <c r="G41" s="8">
        <v>0.6</v>
      </c>
      <c r="H41" s="7">
        <v>0.7</v>
      </c>
      <c r="I41" s="8">
        <v>0.7</v>
      </c>
      <c r="J41" s="7">
        <v>0.8</v>
      </c>
      <c r="K41" s="8">
        <v>0.9</v>
      </c>
      <c r="L41" s="7">
        <v>1</v>
      </c>
      <c r="M41" s="8">
        <v>1.1000000000000001</v>
      </c>
      <c r="N41" s="7">
        <v>1.2</v>
      </c>
      <c r="O41" s="8">
        <v>1.5</v>
      </c>
      <c r="P41" s="7">
        <v>1.7</v>
      </c>
      <c r="Q41" s="8">
        <v>1.9</v>
      </c>
      <c r="R41" s="7">
        <v>2.2999999999999998</v>
      </c>
      <c r="S41" s="14">
        <v>2.4</v>
      </c>
      <c r="T41" t="s">
        <v>20</v>
      </c>
      <c r="U41" t="s">
        <v>20</v>
      </c>
      <c r="V41" t="s">
        <v>20</v>
      </c>
      <c r="Z41">
        <v>5.17</v>
      </c>
      <c r="AA41">
        <v>0.01</v>
      </c>
      <c r="AB41">
        <v>0.05</v>
      </c>
      <c r="AC41">
        <v>0.12</v>
      </c>
      <c r="AD41">
        <v>0.15</v>
      </c>
      <c r="AE41">
        <v>0.19</v>
      </c>
      <c r="AF41">
        <v>0.21</v>
      </c>
      <c r="AG41">
        <v>0.28000000000000003</v>
      </c>
      <c r="AH41">
        <v>0.32</v>
      </c>
      <c r="AI41">
        <v>0.36</v>
      </c>
      <c r="AJ41">
        <v>0.45</v>
      </c>
      <c r="AK41">
        <v>0.54</v>
      </c>
      <c r="AL41">
        <v>0.56999999999999995</v>
      </c>
      <c r="AM41">
        <v>0.68</v>
      </c>
      <c r="AN41">
        <v>0.81</v>
      </c>
      <c r="AO41">
        <v>1</v>
      </c>
      <c r="AP41">
        <v>1.19</v>
      </c>
      <c r="AQ41">
        <v>1.6</v>
      </c>
      <c r="AR41">
        <v>1.85</v>
      </c>
    </row>
    <row r="42" spans="1:44" ht="17" thickBot="1">
      <c r="A42" s="10" t="s">
        <v>24</v>
      </c>
      <c r="B42" s="11">
        <v>0.2</v>
      </c>
      <c r="C42" s="12">
        <v>0.2</v>
      </c>
      <c r="D42" s="11">
        <v>0.3</v>
      </c>
      <c r="E42" s="12">
        <v>0.3</v>
      </c>
      <c r="F42" s="11">
        <v>0.5</v>
      </c>
      <c r="G42" s="12">
        <v>0.6</v>
      </c>
      <c r="H42" s="11">
        <v>0.7</v>
      </c>
      <c r="I42" s="12">
        <v>0.8</v>
      </c>
      <c r="J42" s="11">
        <v>0.8</v>
      </c>
      <c r="K42" s="12">
        <v>0.9</v>
      </c>
      <c r="L42" s="11">
        <v>1</v>
      </c>
      <c r="M42" s="12">
        <v>1.2</v>
      </c>
      <c r="N42" s="11">
        <v>1.3</v>
      </c>
      <c r="O42" s="12">
        <v>1.6</v>
      </c>
      <c r="P42" s="11">
        <v>1.7</v>
      </c>
      <c r="Q42" s="12">
        <v>1.9</v>
      </c>
      <c r="R42" s="11">
        <v>2.4</v>
      </c>
      <c r="S42" s="15">
        <v>2.5</v>
      </c>
      <c r="T42" t="s">
        <v>20</v>
      </c>
      <c r="U42" t="s">
        <v>20</v>
      </c>
      <c r="V42" t="s">
        <v>20</v>
      </c>
      <c r="Z42">
        <v>5.25</v>
      </c>
      <c r="AA42">
        <v>0.02</v>
      </c>
      <c r="AB42">
        <v>0.06</v>
      </c>
      <c r="AC42">
        <v>0.12</v>
      </c>
      <c r="AD42">
        <v>0.15</v>
      </c>
      <c r="AE42">
        <v>0.19</v>
      </c>
      <c r="AF42">
        <v>0.21</v>
      </c>
      <c r="AG42">
        <v>0.28000000000000003</v>
      </c>
      <c r="AH42">
        <v>0.32</v>
      </c>
      <c r="AI42">
        <v>0.37</v>
      </c>
      <c r="AJ42">
        <v>0.45</v>
      </c>
      <c r="AK42">
        <v>0.54</v>
      </c>
      <c r="AL42">
        <v>0.56999999999999995</v>
      </c>
      <c r="AM42">
        <v>0.69</v>
      </c>
      <c r="AN42">
        <v>0.81</v>
      </c>
      <c r="AO42">
        <v>1</v>
      </c>
      <c r="AP42">
        <v>1.2</v>
      </c>
      <c r="AQ42">
        <v>1.6</v>
      </c>
      <c r="AR42">
        <v>1.85</v>
      </c>
    </row>
    <row r="43" spans="1:44" ht="17" thickBot="1">
      <c r="A43" s="10" t="s">
        <v>34</v>
      </c>
      <c r="B43" s="11">
        <v>0.2</v>
      </c>
      <c r="C43" s="12">
        <v>0.2</v>
      </c>
      <c r="D43" s="11">
        <v>0.3</v>
      </c>
      <c r="E43" s="12">
        <v>0.4</v>
      </c>
      <c r="F43" s="11">
        <v>0.5</v>
      </c>
      <c r="G43" s="12">
        <v>0.7</v>
      </c>
      <c r="H43" s="11">
        <v>0.7</v>
      </c>
      <c r="I43" s="12">
        <v>0.8</v>
      </c>
      <c r="J43" s="11">
        <v>0.9</v>
      </c>
      <c r="K43" s="12">
        <v>1</v>
      </c>
      <c r="L43" s="11">
        <v>1.1000000000000001</v>
      </c>
      <c r="M43" s="12">
        <v>1.2</v>
      </c>
      <c r="N43" s="11">
        <v>1.3</v>
      </c>
      <c r="O43" s="12">
        <v>1.6</v>
      </c>
      <c r="P43" s="11">
        <v>1.8</v>
      </c>
      <c r="Q43" s="12">
        <v>2</v>
      </c>
      <c r="R43" s="11">
        <v>2.4</v>
      </c>
      <c r="S43" s="15">
        <v>2.5</v>
      </c>
      <c r="T43" t="s">
        <v>20</v>
      </c>
      <c r="U43" t="s">
        <v>20</v>
      </c>
      <c r="V43" t="s">
        <v>20</v>
      </c>
      <c r="Z43">
        <v>5.33</v>
      </c>
      <c r="AA43">
        <v>0.02</v>
      </c>
      <c r="AB43">
        <v>0.06</v>
      </c>
      <c r="AC43">
        <v>0.12</v>
      </c>
      <c r="AD43">
        <v>0.16</v>
      </c>
      <c r="AE43">
        <v>0.19</v>
      </c>
      <c r="AF43">
        <v>0.21</v>
      </c>
      <c r="AG43">
        <v>0.28000000000000003</v>
      </c>
      <c r="AH43">
        <v>0.32</v>
      </c>
      <c r="AI43">
        <v>0.37</v>
      </c>
      <c r="AJ43">
        <v>0.45</v>
      </c>
      <c r="AK43">
        <v>0.55000000000000004</v>
      </c>
      <c r="AL43">
        <v>0.57999999999999996</v>
      </c>
      <c r="AM43">
        <v>0.69</v>
      </c>
      <c r="AN43">
        <v>0.81</v>
      </c>
      <c r="AO43">
        <v>1</v>
      </c>
      <c r="AP43">
        <v>1.2</v>
      </c>
      <c r="AQ43">
        <v>1.61</v>
      </c>
      <c r="AR43">
        <v>1.85</v>
      </c>
    </row>
    <row r="44" spans="1:44">
      <c r="Z44">
        <v>5.42</v>
      </c>
      <c r="AA44">
        <v>0.02</v>
      </c>
      <c r="AB44">
        <v>0.06</v>
      </c>
      <c r="AC44">
        <v>0.12</v>
      </c>
      <c r="AD44">
        <v>0.16</v>
      </c>
      <c r="AE44">
        <v>0.19</v>
      </c>
      <c r="AF44">
        <v>0.22</v>
      </c>
      <c r="AG44">
        <v>0.28000000000000003</v>
      </c>
      <c r="AH44">
        <v>0.32</v>
      </c>
      <c r="AI44">
        <v>0.37</v>
      </c>
      <c r="AJ44">
        <v>0.45</v>
      </c>
      <c r="AK44">
        <v>0.55000000000000004</v>
      </c>
      <c r="AL44">
        <v>0.57999999999999996</v>
      </c>
      <c r="AM44">
        <v>0.69</v>
      </c>
      <c r="AN44">
        <v>0.81</v>
      </c>
      <c r="AO44">
        <v>1</v>
      </c>
      <c r="AP44">
        <v>1.2</v>
      </c>
      <c r="AQ44">
        <v>1.61</v>
      </c>
      <c r="AR44">
        <v>1.85</v>
      </c>
    </row>
    <row r="45" spans="1:44">
      <c r="Z45">
        <v>5.5</v>
      </c>
      <c r="AA45">
        <v>0.02</v>
      </c>
      <c r="AB45">
        <v>0.06</v>
      </c>
      <c r="AC45">
        <v>0.12</v>
      </c>
      <c r="AD45">
        <v>0.16</v>
      </c>
      <c r="AE45">
        <v>0.19</v>
      </c>
      <c r="AF45">
        <v>0.22</v>
      </c>
      <c r="AG45">
        <v>0.28999999999999998</v>
      </c>
      <c r="AH45">
        <v>0.33</v>
      </c>
      <c r="AI45">
        <v>0.37</v>
      </c>
      <c r="AJ45">
        <v>0.46</v>
      </c>
      <c r="AK45">
        <v>0.55000000000000004</v>
      </c>
      <c r="AL45">
        <v>0.57999999999999996</v>
      </c>
      <c r="AM45">
        <v>0.69</v>
      </c>
      <c r="AN45">
        <v>0.82</v>
      </c>
      <c r="AO45">
        <v>1</v>
      </c>
      <c r="AP45">
        <v>1.2</v>
      </c>
      <c r="AQ45">
        <v>1.61</v>
      </c>
      <c r="AR45">
        <v>1.85</v>
      </c>
    </row>
    <row r="46" spans="1:44">
      <c r="Z46">
        <v>5.58</v>
      </c>
      <c r="AA46">
        <v>0.02</v>
      </c>
      <c r="AB46">
        <v>0.06</v>
      </c>
      <c r="AC46">
        <v>0.12</v>
      </c>
      <c r="AD46">
        <v>0.16</v>
      </c>
      <c r="AE46">
        <v>0.2</v>
      </c>
      <c r="AF46">
        <v>0.22</v>
      </c>
      <c r="AG46">
        <v>0.28999999999999998</v>
      </c>
      <c r="AH46">
        <v>0.33</v>
      </c>
      <c r="AI46">
        <v>0.37</v>
      </c>
      <c r="AJ46">
        <v>0.46</v>
      </c>
      <c r="AK46">
        <v>0.55000000000000004</v>
      </c>
      <c r="AL46">
        <v>0.57999999999999996</v>
      </c>
      <c r="AM46">
        <v>0.7</v>
      </c>
      <c r="AN46">
        <v>0.82</v>
      </c>
      <c r="AO46">
        <v>1</v>
      </c>
      <c r="AP46">
        <v>1.21</v>
      </c>
      <c r="AQ46">
        <v>1.61</v>
      </c>
      <c r="AR46">
        <v>1.85</v>
      </c>
    </row>
    <row r="47" spans="1:44">
      <c r="Z47">
        <v>5.67</v>
      </c>
      <c r="AA47">
        <v>0.02</v>
      </c>
      <c r="AB47">
        <v>0.06</v>
      </c>
      <c r="AC47">
        <v>0.12</v>
      </c>
      <c r="AD47">
        <v>0.16</v>
      </c>
      <c r="AE47">
        <v>0.2</v>
      </c>
      <c r="AF47">
        <v>0.22</v>
      </c>
      <c r="AG47">
        <v>0.28999999999999998</v>
      </c>
      <c r="AH47">
        <v>0.33</v>
      </c>
      <c r="AI47">
        <v>0.38</v>
      </c>
      <c r="AJ47">
        <v>0.46</v>
      </c>
      <c r="AK47">
        <v>0.56000000000000005</v>
      </c>
      <c r="AL47">
        <v>0.59</v>
      </c>
      <c r="AM47">
        <v>0.7</v>
      </c>
      <c r="AN47">
        <v>0.82</v>
      </c>
      <c r="AO47">
        <v>1.01</v>
      </c>
      <c r="AP47">
        <v>1.21</v>
      </c>
      <c r="AQ47">
        <v>1.61</v>
      </c>
      <c r="AR47">
        <v>1.85</v>
      </c>
    </row>
    <row r="48" spans="1:44">
      <c r="Z48">
        <v>5.75</v>
      </c>
      <c r="AA48">
        <v>0.03</v>
      </c>
      <c r="AB48">
        <v>7.0000000000000007E-2</v>
      </c>
      <c r="AC48">
        <v>0.12</v>
      </c>
      <c r="AD48">
        <v>0.16</v>
      </c>
      <c r="AE48">
        <v>0.2</v>
      </c>
      <c r="AF48">
        <v>0.22</v>
      </c>
      <c r="AG48">
        <v>0.3</v>
      </c>
      <c r="AH48">
        <v>0.33</v>
      </c>
      <c r="AI48">
        <v>0.38</v>
      </c>
      <c r="AJ48">
        <v>0.46</v>
      </c>
      <c r="AK48">
        <v>0.56000000000000005</v>
      </c>
      <c r="AL48">
        <v>0.59</v>
      </c>
      <c r="AM48">
        <v>0.7</v>
      </c>
      <c r="AN48">
        <v>0.83</v>
      </c>
      <c r="AO48">
        <v>1.01</v>
      </c>
      <c r="AP48">
        <v>1.21</v>
      </c>
      <c r="AQ48">
        <v>1.62</v>
      </c>
      <c r="AR48">
        <v>1.85</v>
      </c>
    </row>
    <row r="49" spans="26:44">
      <c r="Z49">
        <v>5.83</v>
      </c>
      <c r="AA49">
        <v>0.03</v>
      </c>
      <c r="AB49">
        <v>7.0000000000000007E-2</v>
      </c>
      <c r="AC49">
        <v>0.12</v>
      </c>
      <c r="AD49">
        <v>0.16</v>
      </c>
      <c r="AE49">
        <v>0.2</v>
      </c>
      <c r="AF49">
        <v>0.23</v>
      </c>
      <c r="AG49">
        <v>0.3</v>
      </c>
      <c r="AH49">
        <v>0.34</v>
      </c>
      <c r="AI49">
        <v>0.38</v>
      </c>
      <c r="AJ49">
        <v>0.47</v>
      </c>
      <c r="AK49">
        <v>0.56000000000000005</v>
      </c>
      <c r="AL49">
        <v>0.59</v>
      </c>
      <c r="AM49">
        <v>0.7</v>
      </c>
      <c r="AN49">
        <v>0.83</v>
      </c>
      <c r="AO49">
        <v>1.01</v>
      </c>
      <c r="AP49">
        <v>1.22</v>
      </c>
      <c r="AQ49">
        <v>1.62</v>
      </c>
      <c r="AR49">
        <v>1.86</v>
      </c>
    </row>
    <row r="50" spans="26:44">
      <c r="Z50">
        <v>5.92</v>
      </c>
      <c r="AA50">
        <v>0.03</v>
      </c>
      <c r="AB50">
        <v>7.0000000000000007E-2</v>
      </c>
      <c r="AC50">
        <v>0.12</v>
      </c>
      <c r="AD50">
        <v>0.17</v>
      </c>
      <c r="AE50">
        <v>0.2</v>
      </c>
      <c r="AF50">
        <v>0.23</v>
      </c>
      <c r="AG50">
        <v>0.3</v>
      </c>
      <c r="AH50">
        <v>0.34</v>
      </c>
      <c r="AI50">
        <v>0.38</v>
      </c>
      <c r="AJ50">
        <v>0.47</v>
      </c>
      <c r="AK50">
        <v>0.56000000000000005</v>
      </c>
      <c r="AL50">
        <v>0.6</v>
      </c>
      <c r="AM50">
        <v>0.71</v>
      </c>
      <c r="AN50">
        <v>0.83</v>
      </c>
      <c r="AO50">
        <v>1.01</v>
      </c>
      <c r="AP50">
        <v>1.22</v>
      </c>
      <c r="AQ50">
        <v>1.62</v>
      </c>
      <c r="AR50">
        <v>1.86</v>
      </c>
    </row>
    <row r="51" spans="26:44">
      <c r="Z51">
        <v>6</v>
      </c>
      <c r="AA51">
        <v>0.03</v>
      </c>
      <c r="AB51">
        <v>7.0000000000000007E-2</v>
      </c>
      <c r="AC51">
        <v>0.12</v>
      </c>
      <c r="AD51">
        <v>0.17</v>
      </c>
      <c r="AE51">
        <v>0.21</v>
      </c>
      <c r="AF51">
        <v>0.23</v>
      </c>
      <c r="AG51">
        <v>0.3</v>
      </c>
      <c r="AH51">
        <v>0.34</v>
      </c>
      <c r="AI51">
        <v>0.39</v>
      </c>
      <c r="AJ51">
        <v>0.47</v>
      </c>
      <c r="AK51">
        <v>0.56999999999999995</v>
      </c>
      <c r="AL51">
        <v>0.6</v>
      </c>
      <c r="AM51">
        <v>0.71</v>
      </c>
      <c r="AN51">
        <v>0.84</v>
      </c>
      <c r="AO51">
        <v>1.02</v>
      </c>
      <c r="AP51">
        <v>1.22</v>
      </c>
      <c r="AQ51">
        <v>1.62</v>
      </c>
      <c r="AR51">
        <v>1.86</v>
      </c>
    </row>
    <row r="52" spans="26:44">
      <c r="Z52">
        <v>6.08</v>
      </c>
      <c r="AA52">
        <v>0.04</v>
      </c>
      <c r="AB52">
        <v>7.0000000000000007E-2</v>
      </c>
      <c r="AC52">
        <v>0.13</v>
      </c>
      <c r="AD52">
        <v>0.17</v>
      </c>
      <c r="AE52">
        <v>0.21</v>
      </c>
      <c r="AF52">
        <v>0.24</v>
      </c>
      <c r="AG52">
        <v>0.31</v>
      </c>
      <c r="AH52">
        <v>0.34</v>
      </c>
      <c r="AI52">
        <v>0.39</v>
      </c>
      <c r="AJ52">
        <v>0.47</v>
      </c>
      <c r="AK52">
        <v>0.56999999999999995</v>
      </c>
      <c r="AL52">
        <v>0.6</v>
      </c>
      <c r="AM52">
        <v>0.71</v>
      </c>
      <c r="AN52">
        <v>0.84</v>
      </c>
      <c r="AO52">
        <v>1.02</v>
      </c>
      <c r="AP52">
        <v>1.23</v>
      </c>
      <c r="AQ52">
        <v>1.63</v>
      </c>
      <c r="AR52">
        <v>1.86</v>
      </c>
    </row>
    <row r="53" spans="26:44">
      <c r="Z53">
        <v>6.17</v>
      </c>
      <c r="AA53">
        <v>0.04</v>
      </c>
      <c r="AB53">
        <v>0.08</v>
      </c>
      <c r="AC53">
        <v>0.13</v>
      </c>
      <c r="AD53">
        <v>0.17</v>
      </c>
      <c r="AE53">
        <v>0.21</v>
      </c>
      <c r="AF53">
        <v>0.24</v>
      </c>
      <c r="AG53">
        <v>0.31</v>
      </c>
      <c r="AH53">
        <v>0.35</v>
      </c>
      <c r="AI53">
        <v>0.39</v>
      </c>
      <c r="AJ53">
        <v>0.48</v>
      </c>
      <c r="AK53">
        <v>0.56999999999999995</v>
      </c>
      <c r="AL53">
        <v>0.61</v>
      </c>
      <c r="AM53">
        <v>0.72</v>
      </c>
      <c r="AN53">
        <v>0.85</v>
      </c>
      <c r="AO53">
        <v>1.02</v>
      </c>
      <c r="AP53">
        <v>1.23</v>
      </c>
      <c r="AQ53">
        <v>1.63</v>
      </c>
      <c r="AR53">
        <v>1.87</v>
      </c>
    </row>
    <row r="54" spans="26:44">
      <c r="Z54">
        <v>6.25</v>
      </c>
      <c r="AA54">
        <v>0.04</v>
      </c>
      <c r="AB54">
        <v>0.08</v>
      </c>
      <c r="AC54">
        <v>0.13</v>
      </c>
      <c r="AD54">
        <v>0.17</v>
      </c>
      <c r="AE54">
        <v>0.21</v>
      </c>
      <c r="AF54">
        <v>0.24</v>
      </c>
      <c r="AG54">
        <v>0.31</v>
      </c>
      <c r="AH54">
        <v>0.35</v>
      </c>
      <c r="AI54">
        <v>0.39</v>
      </c>
      <c r="AJ54">
        <v>0.48</v>
      </c>
      <c r="AK54">
        <v>0.57999999999999996</v>
      </c>
      <c r="AL54">
        <v>0.61</v>
      </c>
      <c r="AM54">
        <v>0.72</v>
      </c>
      <c r="AN54">
        <v>0.85</v>
      </c>
      <c r="AO54">
        <v>1.03</v>
      </c>
      <c r="AP54">
        <v>1.23</v>
      </c>
      <c r="AQ54">
        <v>1.63</v>
      </c>
      <c r="AR54">
        <v>1.87</v>
      </c>
    </row>
    <row r="55" spans="26:44">
      <c r="Z55">
        <v>6.33</v>
      </c>
      <c r="AA55">
        <v>0.04</v>
      </c>
      <c r="AB55">
        <v>0.08</v>
      </c>
      <c r="AC55">
        <v>0.13</v>
      </c>
      <c r="AD55">
        <v>0.18</v>
      </c>
      <c r="AE55">
        <v>0.22</v>
      </c>
      <c r="AF55">
        <v>0.25</v>
      </c>
      <c r="AG55">
        <v>0.32</v>
      </c>
      <c r="AH55">
        <v>0.35</v>
      </c>
      <c r="AI55">
        <v>0.4</v>
      </c>
      <c r="AJ55">
        <v>0.48</v>
      </c>
      <c r="AK55">
        <v>0.57999999999999996</v>
      </c>
      <c r="AL55">
        <v>0.62</v>
      </c>
      <c r="AM55">
        <v>0.72</v>
      </c>
      <c r="AN55">
        <v>0.86</v>
      </c>
      <c r="AO55">
        <v>1.03</v>
      </c>
      <c r="AP55">
        <v>1.24</v>
      </c>
      <c r="AQ55">
        <v>1.64</v>
      </c>
      <c r="AR55">
        <v>1.87</v>
      </c>
    </row>
    <row r="56" spans="26:44">
      <c r="Z56">
        <v>6.42</v>
      </c>
      <c r="AA56">
        <v>0.04</v>
      </c>
      <c r="AB56">
        <v>0.08</v>
      </c>
      <c r="AC56">
        <v>0.13</v>
      </c>
      <c r="AD56">
        <v>0.18</v>
      </c>
      <c r="AE56">
        <v>0.22</v>
      </c>
      <c r="AF56">
        <v>0.25</v>
      </c>
      <c r="AG56">
        <v>0.32</v>
      </c>
      <c r="AH56">
        <v>0.36</v>
      </c>
      <c r="AI56">
        <v>0.4</v>
      </c>
      <c r="AJ56">
        <v>0.49</v>
      </c>
      <c r="AK56">
        <v>0.57999999999999996</v>
      </c>
      <c r="AL56">
        <v>0.62</v>
      </c>
      <c r="AM56">
        <v>0.73</v>
      </c>
      <c r="AN56">
        <v>0.86</v>
      </c>
      <c r="AO56">
        <v>1.04</v>
      </c>
      <c r="AP56">
        <v>1.24</v>
      </c>
      <c r="AQ56">
        <v>1.64</v>
      </c>
      <c r="AR56">
        <v>1.88</v>
      </c>
    </row>
    <row r="57" spans="26:44">
      <c r="Z57">
        <v>6.5</v>
      </c>
      <c r="AA57">
        <v>0.05</v>
      </c>
      <c r="AB57">
        <v>0.08</v>
      </c>
      <c r="AC57">
        <v>0.13</v>
      </c>
      <c r="AD57">
        <v>0.18</v>
      </c>
      <c r="AE57">
        <v>0.22</v>
      </c>
      <c r="AF57">
        <v>0.25</v>
      </c>
      <c r="AG57">
        <v>0.32</v>
      </c>
      <c r="AH57">
        <v>0.36</v>
      </c>
      <c r="AI57">
        <v>0.4</v>
      </c>
      <c r="AJ57">
        <v>0.49</v>
      </c>
      <c r="AK57">
        <v>0.59</v>
      </c>
      <c r="AL57">
        <v>0.62</v>
      </c>
      <c r="AM57">
        <v>0.73</v>
      </c>
      <c r="AN57">
        <v>0.87</v>
      </c>
      <c r="AO57">
        <v>1.04</v>
      </c>
      <c r="AP57">
        <v>1.25</v>
      </c>
      <c r="AQ57">
        <v>1.65</v>
      </c>
      <c r="AR57">
        <v>1.88</v>
      </c>
    </row>
    <row r="58" spans="26:44">
      <c r="Z58">
        <v>6.58</v>
      </c>
      <c r="AA58">
        <v>0.05</v>
      </c>
      <c r="AB58">
        <v>0.09</v>
      </c>
      <c r="AC58">
        <v>0.13</v>
      </c>
      <c r="AD58">
        <v>0.18</v>
      </c>
      <c r="AE58">
        <v>0.22</v>
      </c>
      <c r="AF58">
        <v>0.26</v>
      </c>
      <c r="AG58">
        <v>0.33</v>
      </c>
      <c r="AH58">
        <v>0.37</v>
      </c>
      <c r="AI58">
        <v>0.41</v>
      </c>
      <c r="AJ58">
        <v>0.49</v>
      </c>
      <c r="AK58">
        <v>0.59</v>
      </c>
      <c r="AL58">
        <v>0.63</v>
      </c>
      <c r="AM58">
        <v>0.74</v>
      </c>
      <c r="AN58">
        <v>0.87</v>
      </c>
      <c r="AO58">
        <v>1.05</v>
      </c>
      <c r="AP58">
        <v>1.25</v>
      </c>
      <c r="AQ58">
        <v>1.65</v>
      </c>
      <c r="AR58">
        <v>1.88</v>
      </c>
    </row>
    <row r="59" spans="26:44">
      <c r="Z59">
        <v>6.67</v>
      </c>
      <c r="AA59">
        <v>0.05</v>
      </c>
      <c r="AB59">
        <v>0.09</v>
      </c>
      <c r="AC59">
        <v>0.13</v>
      </c>
      <c r="AD59">
        <v>0.18</v>
      </c>
      <c r="AE59">
        <v>0.23</v>
      </c>
      <c r="AF59">
        <v>0.26</v>
      </c>
      <c r="AG59">
        <v>0.33</v>
      </c>
      <c r="AH59">
        <v>0.37</v>
      </c>
      <c r="AI59">
        <v>0.41</v>
      </c>
      <c r="AJ59">
        <v>0.5</v>
      </c>
      <c r="AK59">
        <v>0.6</v>
      </c>
      <c r="AL59">
        <v>0.63</v>
      </c>
      <c r="AM59">
        <v>0.74</v>
      </c>
      <c r="AN59">
        <v>0.88</v>
      </c>
      <c r="AO59">
        <v>1.05</v>
      </c>
      <c r="AP59">
        <v>1.26</v>
      </c>
      <c r="AQ59">
        <v>1.66</v>
      </c>
      <c r="AR59">
        <v>1.89</v>
      </c>
    </row>
    <row r="60" spans="26:44">
      <c r="Z60">
        <v>6.75</v>
      </c>
      <c r="AA60">
        <v>0.05</v>
      </c>
      <c r="AB60">
        <v>0.09</v>
      </c>
      <c r="AC60">
        <v>0.14000000000000001</v>
      </c>
      <c r="AD60">
        <v>0.19</v>
      </c>
      <c r="AE60">
        <v>0.23</v>
      </c>
      <c r="AF60">
        <v>0.26</v>
      </c>
      <c r="AG60">
        <v>0.34</v>
      </c>
      <c r="AH60">
        <v>0.37</v>
      </c>
      <c r="AI60">
        <v>0.41</v>
      </c>
      <c r="AJ60">
        <v>0.5</v>
      </c>
      <c r="AK60">
        <v>0.6</v>
      </c>
      <c r="AL60">
        <v>0.64</v>
      </c>
      <c r="AM60">
        <v>0.75</v>
      </c>
      <c r="AN60">
        <v>0.89</v>
      </c>
      <c r="AO60">
        <v>1.06</v>
      </c>
      <c r="AP60">
        <v>1.27</v>
      </c>
      <c r="AQ60">
        <v>1.66</v>
      </c>
      <c r="AR60">
        <v>1.89</v>
      </c>
    </row>
    <row r="61" spans="26:44">
      <c r="Z61">
        <v>6.83</v>
      </c>
      <c r="AA61">
        <v>0.05</v>
      </c>
      <c r="AB61">
        <v>0.09</v>
      </c>
      <c r="AC61">
        <v>0.14000000000000001</v>
      </c>
      <c r="AD61">
        <v>0.19</v>
      </c>
      <c r="AE61">
        <v>0.23</v>
      </c>
      <c r="AF61">
        <v>0.27</v>
      </c>
      <c r="AG61">
        <v>0.34</v>
      </c>
      <c r="AH61">
        <v>0.38</v>
      </c>
      <c r="AI61">
        <v>0.42</v>
      </c>
      <c r="AJ61">
        <v>0.51</v>
      </c>
      <c r="AK61">
        <v>0.6</v>
      </c>
      <c r="AL61">
        <v>0.64</v>
      </c>
      <c r="AM61">
        <v>0.75</v>
      </c>
      <c r="AN61">
        <v>0.89</v>
      </c>
      <c r="AO61">
        <v>1.06</v>
      </c>
      <c r="AP61">
        <v>1.27</v>
      </c>
      <c r="AQ61">
        <v>1.67</v>
      </c>
      <c r="AR61">
        <v>1.9</v>
      </c>
    </row>
    <row r="62" spans="26:44">
      <c r="Z62">
        <v>6.92</v>
      </c>
      <c r="AA62">
        <v>0.06</v>
      </c>
      <c r="AB62">
        <v>0.09</v>
      </c>
      <c r="AC62">
        <v>0.14000000000000001</v>
      </c>
      <c r="AD62">
        <v>0.19</v>
      </c>
      <c r="AE62">
        <v>0.23</v>
      </c>
      <c r="AF62">
        <v>0.27</v>
      </c>
      <c r="AG62">
        <v>0.34</v>
      </c>
      <c r="AH62">
        <v>0.38</v>
      </c>
      <c r="AI62">
        <v>0.42</v>
      </c>
      <c r="AJ62">
        <v>0.51</v>
      </c>
      <c r="AK62">
        <v>0.61</v>
      </c>
      <c r="AL62">
        <v>0.65</v>
      </c>
      <c r="AM62">
        <v>0.76</v>
      </c>
      <c r="AN62">
        <v>0.9</v>
      </c>
      <c r="AO62">
        <v>1.07</v>
      </c>
      <c r="AP62">
        <v>1.28</v>
      </c>
      <c r="AQ62">
        <v>1.67</v>
      </c>
      <c r="AR62">
        <v>1.9</v>
      </c>
    </row>
    <row r="63" spans="26:44">
      <c r="Z63">
        <v>7</v>
      </c>
      <c r="AA63">
        <v>0.06</v>
      </c>
      <c r="AB63">
        <v>0.1</v>
      </c>
      <c r="AC63">
        <v>0.14000000000000001</v>
      </c>
      <c r="AD63">
        <v>0.19</v>
      </c>
      <c r="AE63">
        <v>0.24</v>
      </c>
      <c r="AF63">
        <v>0.27</v>
      </c>
      <c r="AG63">
        <v>0.35</v>
      </c>
      <c r="AH63">
        <v>0.38</v>
      </c>
      <c r="AI63">
        <v>0.43</v>
      </c>
      <c r="AJ63">
        <v>0.51</v>
      </c>
      <c r="AK63">
        <v>0.61</v>
      </c>
      <c r="AL63">
        <v>0.66</v>
      </c>
      <c r="AM63">
        <v>0.76</v>
      </c>
      <c r="AN63">
        <v>0.9</v>
      </c>
      <c r="AO63">
        <v>1.07</v>
      </c>
      <c r="AP63">
        <v>1.28</v>
      </c>
      <c r="AQ63">
        <v>1.68</v>
      </c>
      <c r="AR63">
        <v>1.91</v>
      </c>
    </row>
    <row r="64" spans="26:44">
      <c r="Z64">
        <v>7.08</v>
      </c>
      <c r="AA64">
        <v>0.06</v>
      </c>
      <c r="AB64">
        <v>0.1</v>
      </c>
      <c r="AC64">
        <v>0.14000000000000001</v>
      </c>
      <c r="AD64">
        <v>0.19</v>
      </c>
      <c r="AE64">
        <v>0.24</v>
      </c>
      <c r="AF64">
        <v>0.28000000000000003</v>
      </c>
      <c r="AG64">
        <v>0.35</v>
      </c>
      <c r="AH64">
        <v>0.39</v>
      </c>
      <c r="AI64">
        <v>0.43</v>
      </c>
      <c r="AJ64">
        <v>0.52</v>
      </c>
      <c r="AK64">
        <v>0.62</v>
      </c>
      <c r="AL64">
        <v>0.66</v>
      </c>
      <c r="AM64">
        <v>0.77</v>
      </c>
      <c r="AN64">
        <v>0.91</v>
      </c>
      <c r="AO64">
        <v>1.08</v>
      </c>
      <c r="AP64">
        <v>1.29</v>
      </c>
      <c r="AQ64">
        <v>1.69</v>
      </c>
      <c r="AR64">
        <v>1.91</v>
      </c>
    </row>
    <row r="65" spans="26:44">
      <c r="Z65">
        <v>7.17</v>
      </c>
      <c r="AA65">
        <v>0.06</v>
      </c>
      <c r="AB65">
        <v>0.1</v>
      </c>
      <c r="AC65">
        <v>0.14000000000000001</v>
      </c>
      <c r="AD65">
        <v>0.2</v>
      </c>
      <c r="AE65">
        <v>0.24</v>
      </c>
      <c r="AF65">
        <v>0.28000000000000003</v>
      </c>
      <c r="AG65">
        <v>0.36</v>
      </c>
      <c r="AH65">
        <v>0.39</v>
      </c>
      <c r="AI65">
        <v>0.44</v>
      </c>
      <c r="AJ65">
        <v>0.52</v>
      </c>
      <c r="AK65">
        <v>0.62</v>
      </c>
      <c r="AL65">
        <v>0.67</v>
      </c>
      <c r="AM65">
        <v>0.77</v>
      </c>
      <c r="AN65">
        <v>0.92</v>
      </c>
      <c r="AO65">
        <v>1.0900000000000001</v>
      </c>
      <c r="AP65">
        <v>1.3</v>
      </c>
      <c r="AQ65">
        <v>1.69</v>
      </c>
      <c r="AR65">
        <v>1.92</v>
      </c>
    </row>
    <row r="66" spans="26:44">
      <c r="Z66">
        <v>7.25</v>
      </c>
      <c r="AA66">
        <v>7.0000000000000007E-2</v>
      </c>
      <c r="AB66">
        <v>0.1</v>
      </c>
      <c r="AC66">
        <v>0.14000000000000001</v>
      </c>
      <c r="AD66">
        <v>0.2</v>
      </c>
      <c r="AE66">
        <v>0.25</v>
      </c>
      <c r="AF66">
        <v>0.28999999999999998</v>
      </c>
      <c r="AG66">
        <v>0.36</v>
      </c>
      <c r="AH66">
        <v>0.4</v>
      </c>
      <c r="AI66">
        <v>0.44</v>
      </c>
      <c r="AJ66">
        <v>0.53</v>
      </c>
      <c r="AK66">
        <v>0.63</v>
      </c>
      <c r="AL66">
        <v>0.67</v>
      </c>
      <c r="AM66">
        <v>0.78</v>
      </c>
      <c r="AN66">
        <v>0.92</v>
      </c>
      <c r="AO66">
        <v>1.0900000000000001</v>
      </c>
      <c r="AP66">
        <v>1.3</v>
      </c>
      <c r="AQ66">
        <v>1.7</v>
      </c>
      <c r="AR66">
        <v>1.92</v>
      </c>
    </row>
    <row r="67" spans="26:44">
      <c r="Z67">
        <v>7.33</v>
      </c>
      <c r="AA67">
        <v>7.0000000000000007E-2</v>
      </c>
      <c r="AB67">
        <v>0.1</v>
      </c>
      <c r="AC67">
        <v>0.15</v>
      </c>
      <c r="AD67">
        <v>0.2</v>
      </c>
      <c r="AE67">
        <v>0.25</v>
      </c>
      <c r="AF67">
        <v>0.28999999999999998</v>
      </c>
      <c r="AG67">
        <v>0.36</v>
      </c>
      <c r="AH67">
        <v>0.4</v>
      </c>
      <c r="AI67">
        <v>0.44</v>
      </c>
      <c r="AJ67">
        <v>0.53</v>
      </c>
      <c r="AK67">
        <v>0.63</v>
      </c>
      <c r="AL67">
        <v>0.68</v>
      </c>
      <c r="AM67">
        <v>0.78</v>
      </c>
      <c r="AN67">
        <v>0.93</v>
      </c>
      <c r="AO67">
        <v>1.1000000000000001</v>
      </c>
      <c r="AP67">
        <v>1.31</v>
      </c>
      <c r="AQ67">
        <v>1.71</v>
      </c>
      <c r="AR67">
        <v>1.93</v>
      </c>
    </row>
    <row r="68" spans="26:44">
      <c r="Z68">
        <v>7.42</v>
      </c>
      <c r="AA68">
        <v>7.0000000000000007E-2</v>
      </c>
      <c r="AB68">
        <v>0.11</v>
      </c>
      <c r="AC68">
        <v>0.15</v>
      </c>
      <c r="AD68">
        <v>0.2</v>
      </c>
      <c r="AE68">
        <v>0.25</v>
      </c>
      <c r="AF68">
        <v>0.28999999999999998</v>
      </c>
      <c r="AG68">
        <v>0.37</v>
      </c>
      <c r="AH68">
        <v>0.41</v>
      </c>
      <c r="AI68">
        <v>0.45</v>
      </c>
      <c r="AJ68">
        <v>0.54</v>
      </c>
      <c r="AK68">
        <v>0.64</v>
      </c>
      <c r="AL68">
        <v>0.69</v>
      </c>
      <c r="AM68">
        <v>0.79</v>
      </c>
      <c r="AN68">
        <v>0.94</v>
      </c>
      <c r="AO68">
        <v>1.1100000000000001</v>
      </c>
      <c r="AP68">
        <v>1.32</v>
      </c>
      <c r="AQ68">
        <v>1.71</v>
      </c>
      <c r="AR68">
        <v>1.93</v>
      </c>
    </row>
    <row r="69" spans="26:44">
      <c r="Z69">
        <v>7.5</v>
      </c>
      <c r="AA69">
        <v>7.0000000000000007E-2</v>
      </c>
      <c r="AB69">
        <v>0.11</v>
      </c>
      <c r="AC69">
        <v>0.15</v>
      </c>
      <c r="AD69">
        <v>0.2</v>
      </c>
      <c r="AE69">
        <v>0.26</v>
      </c>
      <c r="AF69">
        <v>0.3</v>
      </c>
      <c r="AG69">
        <v>0.37</v>
      </c>
      <c r="AH69">
        <v>0.41</v>
      </c>
      <c r="AI69">
        <v>0.45</v>
      </c>
      <c r="AJ69">
        <v>0.54</v>
      </c>
      <c r="AK69">
        <v>0.64</v>
      </c>
      <c r="AL69">
        <v>0.69</v>
      </c>
      <c r="AM69">
        <v>0.8</v>
      </c>
      <c r="AN69">
        <v>0.95</v>
      </c>
      <c r="AO69">
        <v>1.1100000000000001</v>
      </c>
      <c r="AP69">
        <v>1.32</v>
      </c>
      <c r="AQ69">
        <v>1.72</v>
      </c>
      <c r="AR69">
        <v>1.94</v>
      </c>
    </row>
    <row r="70" spans="26:44">
      <c r="Z70">
        <v>7.58</v>
      </c>
      <c r="AA70">
        <v>7.0000000000000007E-2</v>
      </c>
      <c r="AB70">
        <v>0.11</v>
      </c>
      <c r="AC70">
        <v>0.15</v>
      </c>
      <c r="AD70">
        <v>0.21</v>
      </c>
      <c r="AE70">
        <v>0.26</v>
      </c>
      <c r="AF70">
        <v>0.3</v>
      </c>
      <c r="AG70">
        <v>0.38</v>
      </c>
      <c r="AH70">
        <v>0.42</v>
      </c>
      <c r="AI70">
        <v>0.46</v>
      </c>
      <c r="AJ70">
        <v>0.55000000000000004</v>
      </c>
      <c r="AK70">
        <v>0.65</v>
      </c>
      <c r="AL70">
        <v>0.7</v>
      </c>
      <c r="AM70">
        <v>0.8</v>
      </c>
      <c r="AN70">
        <v>0.95</v>
      </c>
      <c r="AO70">
        <v>1.1200000000000001</v>
      </c>
      <c r="AP70">
        <v>1.33</v>
      </c>
      <c r="AQ70">
        <v>1.73</v>
      </c>
      <c r="AR70">
        <v>1.95</v>
      </c>
    </row>
    <row r="71" spans="26:44">
      <c r="Z71">
        <v>7.67</v>
      </c>
      <c r="AA71">
        <v>0.08</v>
      </c>
      <c r="AB71">
        <v>0.11</v>
      </c>
      <c r="AC71">
        <v>0.15</v>
      </c>
      <c r="AD71">
        <v>0.21</v>
      </c>
      <c r="AE71">
        <v>0.26</v>
      </c>
      <c r="AF71">
        <v>0.31</v>
      </c>
      <c r="AG71">
        <v>0.38</v>
      </c>
      <c r="AH71">
        <v>0.42</v>
      </c>
      <c r="AI71">
        <v>0.46</v>
      </c>
      <c r="AJ71">
        <v>0.55000000000000004</v>
      </c>
      <c r="AK71">
        <v>0.65</v>
      </c>
      <c r="AL71">
        <v>0.7</v>
      </c>
      <c r="AM71">
        <v>0.81</v>
      </c>
      <c r="AN71">
        <v>0.96</v>
      </c>
      <c r="AO71">
        <v>1.1299999999999999</v>
      </c>
      <c r="AP71">
        <v>1.34</v>
      </c>
      <c r="AQ71">
        <v>1.74</v>
      </c>
      <c r="AR71">
        <v>1.95</v>
      </c>
    </row>
    <row r="72" spans="26:44">
      <c r="Z72">
        <v>7.75</v>
      </c>
      <c r="AA72">
        <v>0.08</v>
      </c>
      <c r="AB72">
        <v>0.11</v>
      </c>
      <c r="AC72">
        <v>0.15</v>
      </c>
      <c r="AD72">
        <v>0.21</v>
      </c>
      <c r="AE72">
        <v>0.27</v>
      </c>
      <c r="AF72">
        <v>0.31</v>
      </c>
      <c r="AG72">
        <v>0.39</v>
      </c>
      <c r="AH72">
        <v>0.43</v>
      </c>
      <c r="AI72">
        <v>0.47</v>
      </c>
      <c r="AJ72">
        <v>0.56000000000000005</v>
      </c>
      <c r="AK72">
        <v>0.66</v>
      </c>
      <c r="AL72">
        <v>0.71</v>
      </c>
      <c r="AM72">
        <v>0.81</v>
      </c>
      <c r="AN72">
        <v>0.97</v>
      </c>
      <c r="AO72">
        <v>1.1399999999999999</v>
      </c>
      <c r="AP72">
        <v>1.35</v>
      </c>
      <c r="AQ72">
        <v>1.74</v>
      </c>
      <c r="AR72">
        <v>1.96</v>
      </c>
    </row>
    <row r="73" spans="26:44">
      <c r="Z73">
        <v>7.83</v>
      </c>
      <c r="AA73">
        <v>0.08</v>
      </c>
      <c r="AB73">
        <v>0.11</v>
      </c>
      <c r="AC73">
        <v>0.16</v>
      </c>
      <c r="AD73">
        <v>0.21</v>
      </c>
      <c r="AE73">
        <v>0.27</v>
      </c>
      <c r="AF73">
        <v>0.32</v>
      </c>
      <c r="AG73">
        <v>0.39</v>
      </c>
      <c r="AH73">
        <v>0.43</v>
      </c>
      <c r="AI73">
        <v>0.48</v>
      </c>
      <c r="AJ73">
        <v>0.56000000000000005</v>
      </c>
      <c r="AK73">
        <v>0.67</v>
      </c>
      <c r="AL73">
        <v>0.72</v>
      </c>
      <c r="AM73">
        <v>0.82</v>
      </c>
      <c r="AN73">
        <v>0.98</v>
      </c>
      <c r="AO73">
        <v>1.1399999999999999</v>
      </c>
      <c r="AP73">
        <v>1.36</v>
      </c>
      <c r="AQ73">
        <v>1.75</v>
      </c>
      <c r="AR73">
        <v>1.97</v>
      </c>
    </row>
    <row r="74" spans="26:44">
      <c r="Z74">
        <v>7.92</v>
      </c>
      <c r="AA74">
        <v>0.08</v>
      </c>
      <c r="AB74">
        <v>0.12</v>
      </c>
      <c r="AC74">
        <v>0.16</v>
      </c>
      <c r="AD74">
        <v>0.22</v>
      </c>
      <c r="AE74">
        <v>0.27</v>
      </c>
      <c r="AF74">
        <v>0.32</v>
      </c>
      <c r="AG74">
        <v>0.4</v>
      </c>
      <c r="AH74">
        <v>0.44</v>
      </c>
      <c r="AI74">
        <v>0.48</v>
      </c>
      <c r="AJ74">
        <v>0.56999999999999995</v>
      </c>
      <c r="AK74">
        <v>0.67</v>
      </c>
      <c r="AL74">
        <v>0.73</v>
      </c>
      <c r="AM74">
        <v>0.83</v>
      </c>
      <c r="AN74">
        <v>0.99</v>
      </c>
      <c r="AO74">
        <v>1.1499999999999999</v>
      </c>
      <c r="AP74">
        <v>1.36</v>
      </c>
      <c r="AQ74">
        <v>1.76</v>
      </c>
      <c r="AR74">
        <v>1.97</v>
      </c>
    </row>
    <row r="75" spans="26:44">
      <c r="Z75">
        <v>8</v>
      </c>
      <c r="AA75">
        <v>0.08</v>
      </c>
      <c r="AB75">
        <v>0.12</v>
      </c>
      <c r="AC75">
        <v>0.16</v>
      </c>
      <c r="AD75">
        <v>0.22</v>
      </c>
      <c r="AE75">
        <v>0.28000000000000003</v>
      </c>
      <c r="AF75">
        <v>0.33</v>
      </c>
      <c r="AG75">
        <v>0.4</v>
      </c>
      <c r="AH75">
        <v>0.44</v>
      </c>
      <c r="AI75">
        <v>0.49</v>
      </c>
      <c r="AJ75">
        <v>0.56999999999999995</v>
      </c>
      <c r="AK75">
        <v>0.68</v>
      </c>
      <c r="AL75">
        <v>0.73</v>
      </c>
      <c r="AM75">
        <v>0.84</v>
      </c>
      <c r="AN75">
        <v>1</v>
      </c>
      <c r="AO75">
        <v>1.1599999999999999</v>
      </c>
      <c r="AP75">
        <v>1.37</v>
      </c>
      <c r="AQ75">
        <v>1.77</v>
      </c>
      <c r="AR75">
        <v>1.98</v>
      </c>
    </row>
    <row r="76" spans="26:44">
      <c r="Z76">
        <v>8.08</v>
      </c>
      <c r="AA76">
        <v>0.09</v>
      </c>
      <c r="AB76">
        <v>0.12</v>
      </c>
      <c r="AC76">
        <v>0.16</v>
      </c>
      <c r="AD76">
        <v>0.22</v>
      </c>
      <c r="AE76">
        <v>0.28000000000000003</v>
      </c>
      <c r="AF76">
        <v>0.33</v>
      </c>
      <c r="AG76">
        <v>0.41</v>
      </c>
      <c r="AH76">
        <v>0.45</v>
      </c>
      <c r="AI76">
        <v>0.49</v>
      </c>
      <c r="AJ76">
        <v>0.57999999999999996</v>
      </c>
      <c r="AK76">
        <v>0.68</v>
      </c>
      <c r="AL76">
        <v>0.74</v>
      </c>
      <c r="AM76">
        <v>0.84</v>
      </c>
      <c r="AN76">
        <v>1.01</v>
      </c>
      <c r="AO76">
        <v>1.17</v>
      </c>
      <c r="AP76">
        <v>1.38</v>
      </c>
      <c r="AQ76">
        <v>1.78</v>
      </c>
      <c r="AR76">
        <v>1.99</v>
      </c>
    </row>
    <row r="77" spans="26:44">
      <c r="Z77">
        <v>8.17</v>
      </c>
      <c r="AA77">
        <v>0.09</v>
      </c>
      <c r="AB77">
        <v>0.12</v>
      </c>
      <c r="AC77">
        <v>0.16</v>
      </c>
      <c r="AD77">
        <v>0.22</v>
      </c>
      <c r="AE77">
        <v>0.28999999999999998</v>
      </c>
      <c r="AF77">
        <v>0.34</v>
      </c>
      <c r="AG77">
        <v>0.41</v>
      </c>
      <c r="AH77">
        <v>0.45</v>
      </c>
      <c r="AI77">
        <v>0.5</v>
      </c>
      <c r="AJ77">
        <v>0.59</v>
      </c>
      <c r="AK77">
        <v>0.69</v>
      </c>
      <c r="AL77">
        <v>0.75</v>
      </c>
      <c r="AM77">
        <v>0.85</v>
      </c>
      <c r="AN77">
        <v>1.02</v>
      </c>
      <c r="AO77">
        <v>1.18</v>
      </c>
      <c r="AP77">
        <v>1.39</v>
      </c>
      <c r="AQ77">
        <v>1.79</v>
      </c>
      <c r="AR77">
        <v>1.99</v>
      </c>
    </row>
    <row r="78" spans="26:44">
      <c r="Z78">
        <v>8.25</v>
      </c>
      <c r="AA78">
        <v>0.09</v>
      </c>
      <c r="AB78">
        <v>0.12</v>
      </c>
      <c r="AC78">
        <v>0.17</v>
      </c>
      <c r="AD78">
        <v>0.23</v>
      </c>
      <c r="AE78">
        <v>0.28999999999999998</v>
      </c>
      <c r="AF78">
        <v>0.34</v>
      </c>
      <c r="AG78">
        <v>0.42</v>
      </c>
      <c r="AH78">
        <v>0.46</v>
      </c>
      <c r="AI78">
        <v>0.5</v>
      </c>
      <c r="AJ78">
        <v>0.59</v>
      </c>
      <c r="AK78">
        <v>0.7</v>
      </c>
      <c r="AL78">
        <v>0.76</v>
      </c>
      <c r="AM78">
        <v>0.86</v>
      </c>
      <c r="AN78">
        <v>1.02</v>
      </c>
      <c r="AO78">
        <v>1.19</v>
      </c>
      <c r="AP78">
        <v>1.4</v>
      </c>
      <c r="AQ78">
        <v>1.8</v>
      </c>
      <c r="AR78">
        <v>2</v>
      </c>
    </row>
    <row r="79" spans="26:44">
      <c r="Z79">
        <v>8.33</v>
      </c>
      <c r="AA79">
        <v>0.09</v>
      </c>
      <c r="AB79">
        <v>0.12</v>
      </c>
      <c r="AC79">
        <v>0.17</v>
      </c>
      <c r="AD79">
        <v>0.23</v>
      </c>
      <c r="AE79">
        <v>0.28999999999999998</v>
      </c>
      <c r="AF79">
        <v>0.35</v>
      </c>
      <c r="AG79">
        <v>0.42</v>
      </c>
      <c r="AH79">
        <v>0.46</v>
      </c>
      <c r="AI79">
        <v>0.51</v>
      </c>
      <c r="AJ79">
        <v>0.6</v>
      </c>
      <c r="AK79">
        <v>0.7</v>
      </c>
      <c r="AL79">
        <v>0.76</v>
      </c>
      <c r="AM79">
        <v>0.86</v>
      </c>
      <c r="AN79">
        <v>1.03</v>
      </c>
      <c r="AO79">
        <v>1.2</v>
      </c>
      <c r="AP79">
        <v>1.41</v>
      </c>
      <c r="AQ79">
        <v>1.81</v>
      </c>
      <c r="AR79">
        <v>2.0099999999999998</v>
      </c>
    </row>
    <row r="80" spans="26:44">
      <c r="Z80">
        <v>8.42</v>
      </c>
      <c r="AA80">
        <v>0.09</v>
      </c>
      <c r="AB80">
        <v>0.13</v>
      </c>
      <c r="AC80">
        <v>0.17</v>
      </c>
      <c r="AD80">
        <v>0.23</v>
      </c>
      <c r="AE80">
        <v>0.3</v>
      </c>
      <c r="AF80">
        <v>0.35</v>
      </c>
      <c r="AG80">
        <v>0.43</v>
      </c>
      <c r="AH80">
        <v>0.47</v>
      </c>
      <c r="AI80">
        <v>0.52</v>
      </c>
      <c r="AJ80">
        <v>0.6</v>
      </c>
      <c r="AK80">
        <v>0.71</v>
      </c>
      <c r="AL80">
        <v>0.77</v>
      </c>
      <c r="AM80">
        <v>0.87</v>
      </c>
      <c r="AN80">
        <v>1.04</v>
      </c>
      <c r="AO80">
        <v>1.21</v>
      </c>
      <c r="AP80">
        <v>1.42</v>
      </c>
      <c r="AQ80">
        <v>1.82</v>
      </c>
      <c r="AR80">
        <v>2.02</v>
      </c>
    </row>
    <row r="81" spans="26:44">
      <c r="Z81">
        <v>8.5</v>
      </c>
      <c r="AA81">
        <v>0.1</v>
      </c>
      <c r="AB81">
        <v>0.13</v>
      </c>
      <c r="AC81">
        <v>0.17</v>
      </c>
      <c r="AD81">
        <v>0.23</v>
      </c>
      <c r="AE81">
        <v>0.3</v>
      </c>
      <c r="AF81">
        <v>0.36</v>
      </c>
      <c r="AG81">
        <v>0.43</v>
      </c>
      <c r="AH81">
        <v>0.48</v>
      </c>
      <c r="AI81">
        <v>0.52</v>
      </c>
      <c r="AJ81">
        <v>0.61</v>
      </c>
      <c r="AK81">
        <v>0.71</v>
      </c>
      <c r="AL81">
        <v>0.78</v>
      </c>
      <c r="AM81">
        <v>0.88</v>
      </c>
      <c r="AN81">
        <v>1.05</v>
      </c>
      <c r="AO81">
        <v>1.22</v>
      </c>
      <c r="AP81">
        <v>1.43</v>
      </c>
      <c r="AQ81">
        <v>1.83</v>
      </c>
      <c r="AR81">
        <v>2.0299999999999998</v>
      </c>
    </row>
    <row r="82" spans="26:44">
      <c r="Z82">
        <v>8.58</v>
      </c>
      <c r="AA82">
        <v>0.1</v>
      </c>
      <c r="AB82">
        <v>0.13</v>
      </c>
      <c r="AC82">
        <v>0.17</v>
      </c>
      <c r="AD82">
        <v>0.24</v>
      </c>
      <c r="AE82">
        <v>0.31</v>
      </c>
      <c r="AF82">
        <v>0.36</v>
      </c>
      <c r="AG82">
        <v>0.44</v>
      </c>
      <c r="AH82">
        <v>0.48</v>
      </c>
      <c r="AI82">
        <v>0.53</v>
      </c>
      <c r="AJ82">
        <v>0.62</v>
      </c>
      <c r="AK82">
        <v>0.72</v>
      </c>
      <c r="AL82">
        <v>0.79</v>
      </c>
      <c r="AM82">
        <v>0.89</v>
      </c>
      <c r="AN82">
        <v>1.06</v>
      </c>
      <c r="AO82">
        <v>1.23</v>
      </c>
      <c r="AP82">
        <v>1.44</v>
      </c>
      <c r="AQ82">
        <v>1.84</v>
      </c>
      <c r="AR82">
        <v>2.0299999999999998</v>
      </c>
    </row>
    <row r="83" spans="26:44">
      <c r="Z83">
        <v>8.67</v>
      </c>
      <c r="AA83">
        <v>0.1</v>
      </c>
      <c r="AB83">
        <v>0.13</v>
      </c>
      <c r="AC83">
        <v>0.18</v>
      </c>
      <c r="AD83">
        <v>0.24</v>
      </c>
      <c r="AE83">
        <v>0.31</v>
      </c>
      <c r="AF83">
        <v>0.37</v>
      </c>
      <c r="AG83">
        <v>0.44</v>
      </c>
      <c r="AH83">
        <v>0.49</v>
      </c>
      <c r="AI83">
        <v>0.54</v>
      </c>
      <c r="AJ83">
        <v>0.62</v>
      </c>
      <c r="AK83">
        <v>0.73</v>
      </c>
      <c r="AL83">
        <v>0.8</v>
      </c>
      <c r="AM83">
        <v>0.9</v>
      </c>
      <c r="AN83">
        <v>1.07</v>
      </c>
      <c r="AO83">
        <v>1.24</v>
      </c>
      <c r="AP83">
        <v>1.45</v>
      </c>
      <c r="AQ83">
        <v>1.85</v>
      </c>
      <c r="AR83">
        <v>2.04</v>
      </c>
    </row>
    <row r="84" spans="26:44">
      <c r="Z84">
        <v>8.75</v>
      </c>
      <c r="AA84">
        <v>0.1</v>
      </c>
      <c r="AB84">
        <v>0.13</v>
      </c>
      <c r="AC84">
        <v>0.18</v>
      </c>
      <c r="AD84">
        <v>0.24</v>
      </c>
      <c r="AE84">
        <v>0.32</v>
      </c>
      <c r="AF84">
        <v>0.37</v>
      </c>
      <c r="AG84">
        <v>0.45</v>
      </c>
      <c r="AH84">
        <v>0.5</v>
      </c>
      <c r="AI84">
        <v>0.54</v>
      </c>
      <c r="AJ84">
        <v>0.63</v>
      </c>
      <c r="AK84">
        <v>0.74</v>
      </c>
      <c r="AL84">
        <v>0.81</v>
      </c>
      <c r="AM84">
        <v>0.91</v>
      </c>
      <c r="AN84">
        <v>1.08</v>
      </c>
      <c r="AO84">
        <v>1.25</v>
      </c>
      <c r="AP84">
        <v>1.46</v>
      </c>
      <c r="AQ84">
        <v>1.86</v>
      </c>
      <c r="AR84">
        <v>2.0499999999999998</v>
      </c>
    </row>
    <row r="85" spans="26:44">
      <c r="Z85">
        <v>8.83</v>
      </c>
      <c r="AA85">
        <v>0.1</v>
      </c>
      <c r="AB85">
        <v>0.13</v>
      </c>
      <c r="AC85">
        <v>0.18</v>
      </c>
      <c r="AD85">
        <v>0.24</v>
      </c>
      <c r="AE85">
        <v>0.32</v>
      </c>
      <c r="AF85">
        <v>0.38</v>
      </c>
      <c r="AG85">
        <v>0.45</v>
      </c>
      <c r="AH85">
        <v>0.5</v>
      </c>
      <c r="AI85">
        <v>0.55000000000000004</v>
      </c>
      <c r="AJ85">
        <v>0.64</v>
      </c>
      <c r="AK85">
        <v>0.74</v>
      </c>
      <c r="AL85">
        <v>0.82</v>
      </c>
      <c r="AM85">
        <v>0.91</v>
      </c>
      <c r="AN85">
        <v>1.1000000000000001</v>
      </c>
      <c r="AO85">
        <v>1.26</v>
      </c>
      <c r="AP85">
        <v>1.47</v>
      </c>
      <c r="AQ85">
        <v>1.87</v>
      </c>
      <c r="AR85">
        <v>2.06</v>
      </c>
    </row>
    <row r="86" spans="26:44">
      <c r="Z86">
        <v>8.92</v>
      </c>
      <c r="AA86">
        <v>0.11</v>
      </c>
      <c r="AB86">
        <v>0.14000000000000001</v>
      </c>
      <c r="AC86">
        <v>0.18</v>
      </c>
      <c r="AD86">
        <v>0.25</v>
      </c>
      <c r="AE86">
        <v>0.32</v>
      </c>
      <c r="AF86">
        <v>0.39</v>
      </c>
      <c r="AG86">
        <v>0.46</v>
      </c>
      <c r="AH86">
        <v>0.51</v>
      </c>
      <c r="AI86">
        <v>0.56000000000000005</v>
      </c>
      <c r="AJ86">
        <v>0.64</v>
      </c>
      <c r="AK86">
        <v>0.75</v>
      </c>
      <c r="AL86">
        <v>0.82</v>
      </c>
      <c r="AM86">
        <v>0.92</v>
      </c>
      <c r="AN86">
        <v>1.1100000000000001</v>
      </c>
      <c r="AO86">
        <v>1.27</v>
      </c>
      <c r="AP86">
        <v>1.48</v>
      </c>
      <c r="AQ86">
        <v>1.88</v>
      </c>
      <c r="AR86">
        <v>2.0699999999999998</v>
      </c>
    </row>
    <row r="87" spans="26:44">
      <c r="Z87">
        <v>9</v>
      </c>
      <c r="AA87">
        <v>0.11</v>
      </c>
      <c r="AB87">
        <v>0.14000000000000001</v>
      </c>
      <c r="AC87">
        <v>0.18</v>
      </c>
      <c r="AD87">
        <v>0.25</v>
      </c>
      <c r="AE87">
        <v>0.33</v>
      </c>
      <c r="AF87">
        <v>0.39</v>
      </c>
      <c r="AG87">
        <v>0.47</v>
      </c>
      <c r="AH87">
        <v>0.51</v>
      </c>
      <c r="AI87">
        <v>0.56000000000000005</v>
      </c>
      <c r="AJ87">
        <v>0.65</v>
      </c>
      <c r="AK87">
        <v>0.76</v>
      </c>
      <c r="AL87">
        <v>0.83</v>
      </c>
      <c r="AM87">
        <v>0.93</v>
      </c>
      <c r="AN87">
        <v>1.1200000000000001</v>
      </c>
      <c r="AO87">
        <v>1.28</v>
      </c>
      <c r="AP87">
        <v>1.49</v>
      </c>
      <c r="AQ87">
        <v>1.89</v>
      </c>
      <c r="AR87">
        <v>2.08</v>
      </c>
    </row>
    <row r="88" spans="26:44">
      <c r="Z88">
        <v>9.08</v>
      </c>
      <c r="AA88">
        <v>0.11</v>
      </c>
      <c r="AB88">
        <v>0.14000000000000001</v>
      </c>
      <c r="AC88">
        <v>0.19</v>
      </c>
      <c r="AD88">
        <v>0.25</v>
      </c>
      <c r="AE88">
        <v>0.33</v>
      </c>
      <c r="AF88">
        <v>0.4</v>
      </c>
      <c r="AG88">
        <v>0.47</v>
      </c>
      <c r="AH88">
        <v>0.52</v>
      </c>
      <c r="AI88">
        <v>0.56999999999999995</v>
      </c>
      <c r="AJ88">
        <v>0.66</v>
      </c>
      <c r="AK88">
        <v>0.76</v>
      </c>
      <c r="AL88">
        <v>0.84</v>
      </c>
      <c r="AM88">
        <v>0.94</v>
      </c>
      <c r="AN88">
        <v>1.1299999999999999</v>
      </c>
      <c r="AO88">
        <v>1.29</v>
      </c>
      <c r="AP88">
        <v>1.5</v>
      </c>
      <c r="AQ88">
        <v>1.91</v>
      </c>
      <c r="AR88">
        <v>2.09</v>
      </c>
    </row>
    <row r="89" spans="26:44">
      <c r="Z89">
        <v>9.17</v>
      </c>
      <c r="AA89">
        <v>0.11</v>
      </c>
      <c r="AB89">
        <v>0.14000000000000001</v>
      </c>
      <c r="AC89">
        <v>0.19</v>
      </c>
      <c r="AD89">
        <v>0.26</v>
      </c>
      <c r="AE89">
        <v>0.34</v>
      </c>
      <c r="AF89">
        <v>0.4</v>
      </c>
      <c r="AG89">
        <v>0.48</v>
      </c>
      <c r="AH89">
        <v>0.53</v>
      </c>
      <c r="AI89">
        <v>0.57999999999999996</v>
      </c>
      <c r="AJ89">
        <v>0.67</v>
      </c>
      <c r="AK89">
        <v>0.77</v>
      </c>
      <c r="AL89">
        <v>0.85</v>
      </c>
      <c r="AM89">
        <v>0.95</v>
      </c>
      <c r="AN89">
        <v>1.1399999999999999</v>
      </c>
      <c r="AO89">
        <v>1.31</v>
      </c>
      <c r="AP89">
        <v>1.51</v>
      </c>
      <c r="AQ89">
        <v>1.92</v>
      </c>
      <c r="AR89">
        <v>2.1</v>
      </c>
    </row>
    <row r="90" spans="26:44">
      <c r="Z90">
        <v>9.25</v>
      </c>
      <c r="AA90">
        <v>0.11</v>
      </c>
      <c r="AB90">
        <v>0.14000000000000001</v>
      </c>
      <c r="AC90">
        <v>0.19</v>
      </c>
      <c r="AD90">
        <v>0.26</v>
      </c>
      <c r="AE90">
        <v>0.34</v>
      </c>
      <c r="AF90">
        <v>0.41</v>
      </c>
      <c r="AG90">
        <v>0.48</v>
      </c>
      <c r="AH90">
        <v>0.54</v>
      </c>
      <c r="AI90">
        <v>0.59</v>
      </c>
      <c r="AJ90">
        <v>0.67</v>
      </c>
      <c r="AK90">
        <v>0.78</v>
      </c>
      <c r="AL90">
        <v>0.86</v>
      </c>
      <c r="AM90">
        <v>0.96</v>
      </c>
      <c r="AN90">
        <v>1.1499999999999999</v>
      </c>
      <c r="AO90">
        <v>1.32</v>
      </c>
      <c r="AP90">
        <v>1.53</v>
      </c>
      <c r="AQ90">
        <v>1.93</v>
      </c>
      <c r="AR90">
        <v>2.11</v>
      </c>
    </row>
    <row r="91" spans="26:44">
      <c r="Z91">
        <v>9.33</v>
      </c>
      <c r="AA91">
        <v>0.12</v>
      </c>
      <c r="AB91">
        <v>0.14000000000000001</v>
      </c>
      <c r="AC91">
        <v>0.19</v>
      </c>
      <c r="AD91">
        <v>0.26</v>
      </c>
      <c r="AE91">
        <v>0.35</v>
      </c>
      <c r="AF91">
        <v>0.42</v>
      </c>
      <c r="AG91">
        <v>0.49</v>
      </c>
      <c r="AH91">
        <v>0.54</v>
      </c>
      <c r="AI91">
        <v>0.59</v>
      </c>
      <c r="AJ91">
        <v>0.68</v>
      </c>
      <c r="AK91">
        <v>0.79</v>
      </c>
      <c r="AL91">
        <v>0.87</v>
      </c>
      <c r="AM91">
        <v>0.97</v>
      </c>
      <c r="AN91">
        <v>1.1599999999999999</v>
      </c>
      <c r="AO91">
        <v>1.33</v>
      </c>
      <c r="AP91">
        <v>1.54</v>
      </c>
      <c r="AQ91">
        <v>1.94</v>
      </c>
      <c r="AR91">
        <v>2.12</v>
      </c>
    </row>
    <row r="92" spans="26:44">
      <c r="Z92">
        <v>9.42</v>
      </c>
      <c r="AA92">
        <v>0.12</v>
      </c>
      <c r="AB92">
        <v>0.15</v>
      </c>
      <c r="AC92">
        <v>0.2</v>
      </c>
      <c r="AD92">
        <v>0.26</v>
      </c>
      <c r="AE92">
        <v>0.35</v>
      </c>
      <c r="AF92">
        <v>0.42</v>
      </c>
      <c r="AG92">
        <v>0.5</v>
      </c>
      <c r="AH92">
        <v>0.55000000000000004</v>
      </c>
      <c r="AI92">
        <v>0.6</v>
      </c>
      <c r="AJ92">
        <v>0.69</v>
      </c>
      <c r="AK92">
        <v>0.8</v>
      </c>
      <c r="AL92">
        <v>0.88</v>
      </c>
      <c r="AM92">
        <v>0.98</v>
      </c>
      <c r="AN92">
        <v>1.18</v>
      </c>
      <c r="AO92">
        <v>1.34</v>
      </c>
      <c r="AP92">
        <v>1.55</v>
      </c>
      <c r="AQ92">
        <v>1.96</v>
      </c>
      <c r="AR92">
        <v>2.13</v>
      </c>
    </row>
    <row r="93" spans="26:44">
      <c r="Z93">
        <v>9.5</v>
      </c>
      <c r="AA93">
        <v>0.12</v>
      </c>
      <c r="AB93">
        <v>0.15</v>
      </c>
      <c r="AC93">
        <v>0.2</v>
      </c>
      <c r="AD93">
        <v>0.27</v>
      </c>
      <c r="AE93">
        <v>0.36</v>
      </c>
      <c r="AF93">
        <v>0.43</v>
      </c>
      <c r="AG93">
        <v>0.5</v>
      </c>
      <c r="AH93">
        <v>0.56000000000000005</v>
      </c>
      <c r="AI93">
        <v>0.61</v>
      </c>
      <c r="AJ93">
        <v>0.7</v>
      </c>
      <c r="AK93">
        <v>0.8</v>
      </c>
      <c r="AL93">
        <v>0.89</v>
      </c>
      <c r="AM93">
        <v>0.99</v>
      </c>
      <c r="AN93">
        <v>1.19</v>
      </c>
      <c r="AO93">
        <v>1.36</v>
      </c>
      <c r="AP93">
        <v>1.56</v>
      </c>
      <c r="AQ93">
        <v>1.97</v>
      </c>
      <c r="AR93">
        <v>2.14</v>
      </c>
    </row>
    <row r="94" spans="26:44">
      <c r="Z94">
        <v>9.58</v>
      </c>
      <c r="AA94">
        <v>0.12</v>
      </c>
      <c r="AB94">
        <v>0.15</v>
      </c>
      <c r="AC94">
        <v>0.2</v>
      </c>
      <c r="AD94">
        <v>0.27</v>
      </c>
      <c r="AE94">
        <v>0.36</v>
      </c>
      <c r="AF94">
        <v>0.44</v>
      </c>
      <c r="AG94">
        <v>0.51</v>
      </c>
      <c r="AH94">
        <v>0.56000000000000005</v>
      </c>
      <c r="AI94">
        <v>0.62</v>
      </c>
      <c r="AJ94">
        <v>0.7</v>
      </c>
      <c r="AK94">
        <v>0.81</v>
      </c>
      <c r="AL94">
        <v>0.9</v>
      </c>
      <c r="AM94">
        <v>1</v>
      </c>
      <c r="AN94">
        <v>1.2</v>
      </c>
      <c r="AO94">
        <v>1.37</v>
      </c>
      <c r="AP94">
        <v>1.58</v>
      </c>
      <c r="AQ94">
        <v>1.98</v>
      </c>
      <c r="AR94">
        <v>2.15</v>
      </c>
    </row>
    <row r="95" spans="26:44">
      <c r="Z95">
        <v>9.67</v>
      </c>
      <c r="AA95">
        <v>0.12</v>
      </c>
      <c r="AB95">
        <v>0.15</v>
      </c>
      <c r="AC95">
        <v>0.2</v>
      </c>
      <c r="AD95">
        <v>0.27</v>
      </c>
      <c r="AE95">
        <v>0.37</v>
      </c>
      <c r="AF95">
        <v>0.44</v>
      </c>
      <c r="AG95">
        <v>0.51</v>
      </c>
      <c r="AH95">
        <v>0.56999999999999995</v>
      </c>
      <c r="AI95">
        <v>0.63</v>
      </c>
      <c r="AJ95">
        <v>0.71</v>
      </c>
      <c r="AK95">
        <v>0.82</v>
      </c>
      <c r="AL95">
        <v>0.91</v>
      </c>
      <c r="AM95">
        <v>1.01</v>
      </c>
      <c r="AN95">
        <v>1.21</v>
      </c>
      <c r="AO95">
        <v>1.38</v>
      </c>
      <c r="AP95">
        <v>1.59</v>
      </c>
      <c r="AQ95">
        <v>2</v>
      </c>
      <c r="AR95">
        <v>2.16</v>
      </c>
    </row>
    <row r="96" spans="26:44">
      <c r="Z96">
        <v>9.75</v>
      </c>
      <c r="AA96">
        <v>0.13</v>
      </c>
      <c r="AB96">
        <v>0.15</v>
      </c>
      <c r="AC96">
        <v>0.2</v>
      </c>
      <c r="AD96">
        <v>0.28000000000000003</v>
      </c>
      <c r="AE96">
        <v>0.37</v>
      </c>
      <c r="AF96">
        <v>0.45</v>
      </c>
      <c r="AG96">
        <v>0.52</v>
      </c>
      <c r="AH96">
        <v>0.57999999999999996</v>
      </c>
      <c r="AI96">
        <v>0.63</v>
      </c>
      <c r="AJ96">
        <v>0.72</v>
      </c>
      <c r="AK96">
        <v>0.83</v>
      </c>
      <c r="AL96">
        <v>0.92</v>
      </c>
      <c r="AM96">
        <v>1.02</v>
      </c>
      <c r="AN96">
        <v>1.23</v>
      </c>
      <c r="AO96">
        <v>1.39</v>
      </c>
      <c r="AP96">
        <v>1.6</v>
      </c>
      <c r="AQ96">
        <v>2.0099999999999998</v>
      </c>
      <c r="AR96">
        <v>2.17</v>
      </c>
    </row>
    <row r="97" spans="26:44">
      <c r="Z97">
        <v>9.83</v>
      </c>
      <c r="AA97">
        <v>0.13</v>
      </c>
      <c r="AB97">
        <v>0.15</v>
      </c>
      <c r="AC97">
        <v>0.21</v>
      </c>
      <c r="AD97">
        <v>0.28000000000000003</v>
      </c>
      <c r="AE97">
        <v>0.38</v>
      </c>
      <c r="AF97">
        <v>0.46</v>
      </c>
      <c r="AG97">
        <v>0.53</v>
      </c>
      <c r="AH97">
        <v>0.59</v>
      </c>
      <c r="AI97">
        <v>0.64</v>
      </c>
      <c r="AJ97">
        <v>0.73</v>
      </c>
      <c r="AK97">
        <v>0.84</v>
      </c>
      <c r="AL97">
        <v>0.93</v>
      </c>
      <c r="AM97">
        <v>1.03</v>
      </c>
      <c r="AN97">
        <v>1.24</v>
      </c>
      <c r="AO97">
        <v>1.41</v>
      </c>
      <c r="AP97">
        <v>1.61</v>
      </c>
      <c r="AQ97">
        <v>2.02</v>
      </c>
      <c r="AR97">
        <v>2.1800000000000002</v>
      </c>
    </row>
    <row r="98" spans="26:44">
      <c r="Z98">
        <v>9.92</v>
      </c>
      <c r="AA98">
        <v>0.13</v>
      </c>
      <c r="AB98">
        <v>0.15</v>
      </c>
      <c r="AC98">
        <v>0.21</v>
      </c>
      <c r="AD98">
        <v>0.28000000000000003</v>
      </c>
      <c r="AE98">
        <v>0.38</v>
      </c>
      <c r="AF98">
        <v>0.46</v>
      </c>
      <c r="AG98">
        <v>0.53</v>
      </c>
      <c r="AH98">
        <v>0.59</v>
      </c>
      <c r="AI98">
        <v>0.65</v>
      </c>
      <c r="AJ98">
        <v>0.74</v>
      </c>
      <c r="AK98">
        <v>0.85</v>
      </c>
      <c r="AL98">
        <v>0.95</v>
      </c>
      <c r="AM98">
        <v>1.04</v>
      </c>
      <c r="AN98">
        <v>1.25</v>
      </c>
      <c r="AO98">
        <v>1.42</v>
      </c>
      <c r="AP98">
        <v>1.63</v>
      </c>
      <c r="AQ98">
        <v>2.04</v>
      </c>
      <c r="AR98">
        <v>2.2000000000000002</v>
      </c>
    </row>
    <row r="99" spans="26:44">
      <c r="Z99">
        <v>10</v>
      </c>
      <c r="AA99">
        <v>0.13</v>
      </c>
      <c r="AB99">
        <v>0.16</v>
      </c>
      <c r="AC99">
        <v>0.21</v>
      </c>
      <c r="AD99">
        <v>0.28999999999999998</v>
      </c>
      <c r="AE99">
        <v>0.39</v>
      </c>
      <c r="AF99">
        <v>0.47</v>
      </c>
      <c r="AG99">
        <v>0.54</v>
      </c>
      <c r="AH99">
        <v>0.6</v>
      </c>
      <c r="AI99">
        <v>0.66</v>
      </c>
      <c r="AJ99">
        <v>0.75</v>
      </c>
      <c r="AK99">
        <v>0.85</v>
      </c>
      <c r="AL99">
        <v>0.96</v>
      </c>
      <c r="AM99">
        <v>1.05</v>
      </c>
      <c r="AN99">
        <v>1.27</v>
      </c>
      <c r="AO99">
        <v>1.44</v>
      </c>
      <c r="AP99">
        <v>1.64</v>
      </c>
      <c r="AQ99">
        <v>2.0499999999999998</v>
      </c>
      <c r="AR99">
        <v>2.21</v>
      </c>
    </row>
    <row r="100" spans="26:44">
      <c r="Z100">
        <v>10.08</v>
      </c>
      <c r="AA100">
        <v>0.13</v>
      </c>
      <c r="AB100">
        <v>0.16</v>
      </c>
      <c r="AC100">
        <v>0.21</v>
      </c>
      <c r="AD100">
        <v>0.28999999999999998</v>
      </c>
      <c r="AE100">
        <v>0.39</v>
      </c>
      <c r="AF100">
        <v>0.48</v>
      </c>
      <c r="AG100">
        <v>0.55000000000000004</v>
      </c>
      <c r="AH100">
        <v>0.61</v>
      </c>
      <c r="AI100">
        <v>0.67</v>
      </c>
      <c r="AJ100">
        <v>0.75</v>
      </c>
      <c r="AK100">
        <v>0.86</v>
      </c>
      <c r="AL100">
        <v>0.97</v>
      </c>
      <c r="AM100">
        <v>1.06</v>
      </c>
      <c r="AN100">
        <v>1.28</v>
      </c>
      <c r="AO100">
        <v>1.45</v>
      </c>
      <c r="AP100">
        <v>1.65</v>
      </c>
      <c r="AQ100">
        <v>2.0699999999999998</v>
      </c>
      <c r="AR100">
        <v>2.2200000000000002</v>
      </c>
    </row>
    <row r="101" spans="26:44">
      <c r="Z101">
        <v>10.17</v>
      </c>
      <c r="AA101">
        <v>0.13</v>
      </c>
      <c r="AB101">
        <v>0.16</v>
      </c>
      <c r="AC101">
        <v>0.22</v>
      </c>
      <c r="AD101">
        <v>0.28999999999999998</v>
      </c>
      <c r="AE101">
        <v>0.4</v>
      </c>
      <c r="AF101">
        <v>0.49</v>
      </c>
      <c r="AG101">
        <v>0.55000000000000004</v>
      </c>
      <c r="AH101">
        <v>0.62</v>
      </c>
      <c r="AI101">
        <v>0.68</v>
      </c>
      <c r="AJ101">
        <v>0.76</v>
      </c>
      <c r="AK101">
        <v>0.87</v>
      </c>
      <c r="AL101">
        <v>0.98</v>
      </c>
      <c r="AM101">
        <v>1.07</v>
      </c>
      <c r="AN101">
        <v>1.29</v>
      </c>
      <c r="AO101">
        <v>1.46</v>
      </c>
      <c r="AP101">
        <v>1.67</v>
      </c>
      <c r="AQ101">
        <v>2.08</v>
      </c>
      <c r="AR101">
        <v>2.23</v>
      </c>
    </row>
    <row r="102" spans="26:44">
      <c r="Z102">
        <v>10.25</v>
      </c>
      <c r="AA102">
        <v>0.14000000000000001</v>
      </c>
      <c r="AB102">
        <v>0.16</v>
      </c>
      <c r="AC102">
        <v>0.22</v>
      </c>
      <c r="AD102">
        <v>0.3</v>
      </c>
      <c r="AE102">
        <v>0.4</v>
      </c>
      <c r="AF102">
        <v>0.49</v>
      </c>
      <c r="AG102">
        <v>0.56000000000000005</v>
      </c>
      <c r="AH102">
        <v>0.63</v>
      </c>
      <c r="AI102">
        <v>0.69</v>
      </c>
      <c r="AJ102">
        <v>0.77</v>
      </c>
      <c r="AK102">
        <v>0.88</v>
      </c>
      <c r="AL102">
        <v>0.99</v>
      </c>
      <c r="AM102">
        <v>1.08</v>
      </c>
      <c r="AN102">
        <v>1.31</v>
      </c>
      <c r="AO102">
        <v>1.48</v>
      </c>
      <c r="AP102">
        <v>1.68</v>
      </c>
      <c r="AQ102">
        <v>2.1</v>
      </c>
      <c r="AR102">
        <v>2.2400000000000002</v>
      </c>
    </row>
    <row r="103" spans="26:44">
      <c r="Z103">
        <v>10.33</v>
      </c>
      <c r="AA103">
        <v>0.14000000000000001</v>
      </c>
      <c r="AB103">
        <v>0.16</v>
      </c>
      <c r="AC103">
        <v>0.22</v>
      </c>
      <c r="AD103">
        <v>0.3</v>
      </c>
      <c r="AE103">
        <v>0.41</v>
      </c>
      <c r="AF103">
        <v>0.5</v>
      </c>
      <c r="AG103">
        <v>0.56999999999999995</v>
      </c>
      <c r="AH103">
        <v>0.63</v>
      </c>
      <c r="AI103">
        <v>0.7</v>
      </c>
      <c r="AJ103">
        <v>0.78</v>
      </c>
      <c r="AK103">
        <v>0.89</v>
      </c>
      <c r="AL103">
        <v>1</v>
      </c>
      <c r="AM103">
        <v>1.0900000000000001</v>
      </c>
      <c r="AN103">
        <v>1.32</v>
      </c>
      <c r="AO103">
        <v>1.49</v>
      </c>
      <c r="AP103">
        <v>1.7</v>
      </c>
      <c r="AQ103">
        <v>2.11</v>
      </c>
      <c r="AR103">
        <v>2.2599999999999998</v>
      </c>
    </row>
    <row r="104" spans="26:44">
      <c r="Z104">
        <v>10.42</v>
      </c>
      <c r="AA104">
        <v>0.14000000000000001</v>
      </c>
      <c r="AB104">
        <v>0.16</v>
      </c>
      <c r="AC104">
        <v>0.23</v>
      </c>
      <c r="AD104">
        <v>0.3</v>
      </c>
      <c r="AE104">
        <v>0.42</v>
      </c>
      <c r="AF104">
        <v>0.51</v>
      </c>
      <c r="AG104">
        <v>0.57999999999999996</v>
      </c>
      <c r="AH104">
        <v>0.64</v>
      </c>
      <c r="AI104">
        <v>0.71</v>
      </c>
      <c r="AJ104">
        <v>0.79</v>
      </c>
      <c r="AK104">
        <v>0.9</v>
      </c>
      <c r="AL104">
        <v>1.01</v>
      </c>
      <c r="AM104">
        <v>1.1100000000000001</v>
      </c>
      <c r="AN104">
        <v>1.34</v>
      </c>
      <c r="AO104">
        <v>1.51</v>
      </c>
      <c r="AP104">
        <v>1.71</v>
      </c>
      <c r="AQ104">
        <v>2.13</v>
      </c>
      <c r="AR104">
        <v>2.27</v>
      </c>
    </row>
    <row r="105" spans="26:44">
      <c r="Z105">
        <v>10.5</v>
      </c>
      <c r="AA105">
        <v>0.14000000000000001</v>
      </c>
      <c r="AB105">
        <v>0.16</v>
      </c>
      <c r="AC105">
        <v>0.23</v>
      </c>
      <c r="AD105">
        <v>0.3</v>
      </c>
      <c r="AE105">
        <v>0.42</v>
      </c>
      <c r="AF105">
        <v>0.52</v>
      </c>
      <c r="AG105">
        <v>0.57999999999999996</v>
      </c>
      <c r="AH105">
        <v>0.65</v>
      </c>
      <c r="AI105">
        <v>0.71</v>
      </c>
      <c r="AJ105">
        <v>0.8</v>
      </c>
      <c r="AK105">
        <v>0.91</v>
      </c>
      <c r="AL105">
        <v>1.03</v>
      </c>
      <c r="AM105">
        <v>1.1200000000000001</v>
      </c>
      <c r="AN105">
        <v>1.35</v>
      </c>
      <c r="AO105">
        <v>1.52</v>
      </c>
      <c r="AP105">
        <v>1.73</v>
      </c>
      <c r="AQ105">
        <v>2.14</v>
      </c>
      <c r="AR105">
        <v>2.2799999999999998</v>
      </c>
    </row>
    <row r="106" spans="26:44">
      <c r="Z106">
        <v>10.58</v>
      </c>
      <c r="AA106">
        <v>0.14000000000000001</v>
      </c>
      <c r="AB106">
        <v>0.17</v>
      </c>
      <c r="AC106">
        <v>0.23</v>
      </c>
      <c r="AD106">
        <v>0.31</v>
      </c>
      <c r="AE106">
        <v>0.43</v>
      </c>
      <c r="AF106">
        <v>0.52</v>
      </c>
      <c r="AG106">
        <v>0.59</v>
      </c>
      <c r="AH106">
        <v>0.66</v>
      </c>
      <c r="AI106">
        <v>0.72</v>
      </c>
      <c r="AJ106">
        <v>0.81</v>
      </c>
      <c r="AK106">
        <v>0.92</v>
      </c>
      <c r="AL106">
        <v>1.04</v>
      </c>
      <c r="AM106">
        <v>1.1299999999999999</v>
      </c>
      <c r="AN106">
        <v>1.37</v>
      </c>
      <c r="AO106">
        <v>1.54</v>
      </c>
      <c r="AP106">
        <v>1.74</v>
      </c>
      <c r="AQ106">
        <v>2.16</v>
      </c>
      <c r="AR106">
        <v>2.29</v>
      </c>
    </row>
    <row r="107" spans="26:44">
      <c r="Z107">
        <v>10.67</v>
      </c>
      <c r="AA107">
        <v>0.14000000000000001</v>
      </c>
      <c r="AB107">
        <v>0.17</v>
      </c>
      <c r="AC107">
        <v>0.23</v>
      </c>
      <c r="AD107">
        <v>0.31</v>
      </c>
      <c r="AE107">
        <v>0.43</v>
      </c>
      <c r="AF107">
        <v>0.53</v>
      </c>
      <c r="AG107">
        <v>0.6</v>
      </c>
      <c r="AH107">
        <v>0.67</v>
      </c>
      <c r="AI107">
        <v>0.73</v>
      </c>
      <c r="AJ107">
        <v>0.82</v>
      </c>
      <c r="AK107">
        <v>0.93</v>
      </c>
      <c r="AL107">
        <v>1.05</v>
      </c>
      <c r="AM107">
        <v>1.1399999999999999</v>
      </c>
      <c r="AN107">
        <v>1.38</v>
      </c>
      <c r="AO107">
        <v>1.56</v>
      </c>
      <c r="AP107">
        <v>1.76</v>
      </c>
      <c r="AQ107">
        <v>2.1800000000000002</v>
      </c>
      <c r="AR107">
        <v>2.31</v>
      </c>
    </row>
    <row r="108" spans="26:44">
      <c r="Z108">
        <v>10.75</v>
      </c>
      <c r="AA108">
        <v>0.15</v>
      </c>
      <c r="AB108">
        <v>0.17</v>
      </c>
      <c r="AC108">
        <v>0.24</v>
      </c>
      <c r="AD108">
        <v>0.31</v>
      </c>
      <c r="AE108">
        <v>0.44</v>
      </c>
      <c r="AF108">
        <v>0.54</v>
      </c>
      <c r="AG108">
        <v>0.6</v>
      </c>
      <c r="AH108">
        <v>0.68</v>
      </c>
      <c r="AI108">
        <v>0.74</v>
      </c>
      <c r="AJ108">
        <v>0.83</v>
      </c>
      <c r="AK108">
        <v>0.94</v>
      </c>
      <c r="AL108">
        <v>1.06</v>
      </c>
      <c r="AM108">
        <v>1.1499999999999999</v>
      </c>
      <c r="AN108">
        <v>1.4</v>
      </c>
      <c r="AO108">
        <v>1.57</v>
      </c>
      <c r="AP108">
        <v>1.77</v>
      </c>
      <c r="AQ108">
        <v>2.19</v>
      </c>
      <c r="AR108">
        <v>2.3199999999999998</v>
      </c>
    </row>
    <row r="109" spans="26:44">
      <c r="Z109">
        <v>10.83</v>
      </c>
      <c r="AA109">
        <v>0.15</v>
      </c>
      <c r="AB109">
        <v>0.17</v>
      </c>
      <c r="AC109">
        <v>0.24</v>
      </c>
      <c r="AD109">
        <v>0.32</v>
      </c>
      <c r="AE109">
        <v>0.45</v>
      </c>
      <c r="AF109">
        <v>0.55000000000000004</v>
      </c>
      <c r="AG109">
        <v>0.61</v>
      </c>
      <c r="AH109">
        <v>0.69</v>
      </c>
      <c r="AI109">
        <v>0.75</v>
      </c>
      <c r="AJ109">
        <v>0.84</v>
      </c>
      <c r="AK109">
        <v>0.95</v>
      </c>
      <c r="AL109">
        <v>1.08</v>
      </c>
      <c r="AM109">
        <v>1.17</v>
      </c>
      <c r="AN109">
        <v>1.41</v>
      </c>
      <c r="AO109">
        <v>1.59</v>
      </c>
      <c r="AP109">
        <v>1.79</v>
      </c>
      <c r="AQ109">
        <v>2.21</v>
      </c>
      <c r="AR109">
        <v>2.34</v>
      </c>
    </row>
    <row r="110" spans="26:44">
      <c r="Z110">
        <v>10.92</v>
      </c>
      <c r="AA110">
        <v>0.15</v>
      </c>
      <c r="AB110">
        <v>0.17</v>
      </c>
      <c r="AC110">
        <v>0.24</v>
      </c>
      <c r="AD110">
        <v>0.32</v>
      </c>
      <c r="AE110">
        <v>0.45</v>
      </c>
      <c r="AF110">
        <v>0.55000000000000004</v>
      </c>
      <c r="AG110">
        <v>0.62</v>
      </c>
      <c r="AH110">
        <v>0.7</v>
      </c>
      <c r="AI110">
        <v>0.76</v>
      </c>
      <c r="AJ110">
        <v>0.85</v>
      </c>
      <c r="AK110">
        <v>0.96</v>
      </c>
      <c r="AL110">
        <v>1.0900000000000001</v>
      </c>
      <c r="AM110">
        <v>1.18</v>
      </c>
      <c r="AN110">
        <v>1.43</v>
      </c>
      <c r="AO110">
        <v>1.6</v>
      </c>
      <c r="AP110">
        <v>1.8</v>
      </c>
      <c r="AQ110">
        <v>2.23</v>
      </c>
      <c r="AR110">
        <v>2.35</v>
      </c>
    </row>
    <row r="111" spans="26:44">
      <c r="Z111">
        <v>11</v>
      </c>
      <c r="AA111">
        <v>0.15</v>
      </c>
      <c r="AB111">
        <v>0.17</v>
      </c>
      <c r="AC111">
        <v>0.25</v>
      </c>
      <c r="AD111">
        <v>0.32</v>
      </c>
      <c r="AE111">
        <v>0.46</v>
      </c>
      <c r="AF111">
        <v>0.56000000000000005</v>
      </c>
      <c r="AG111">
        <v>0.63</v>
      </c>
      <c r="AH111">
        <v>0.7</v>
      </c>
      <c r="AI111">
        <v>0.77</v>
      </c>
      <c r="AJ111">
        <v>0.86</v>
      </c>
      <c r="AK111">
        <v>0.97</v>
      </c>
      <c r="AL111">
        <v>1.1000000000000001</v>
      </c>
      <c r="AM111">
        <v>1.19</v>
      </c>
      <c r="AN111">
        <v>1.44</v>
      </c>
      <c r="AO111">
        <v>1.62</v>
      </c>
      <c r="AP111">
        <v>1.82</v>
      </c>
      <c r="AQ111">
        <v>2.2400000000000002</v>
      </c>
      <c r="AR111">
        <v>2.36</v>
      </c>
    </row>
    <row r="112" spans="26:44">
      <c r="Z112">
        <v>11.08</v>
      </c>
      <c r="AA112">
        <v>0.15</v>
      </c>
      <c r="AB112">
        <v>0.17</v>
      </c>
      <c r="AC112">
        <v>0.25</v>
      </c>
      <c r="AD112">
        <v>0.33</v>
      </c>
      <c r="AE112">
        <v>0.46</v>
      </c>
      <c r="AF112">
        <v>0.56999999999999995</v>
      </c>
      <c r="AG112">
        <v>0.64</v>
      </c>
      <c r="AH112">
        <v>0.71</v>
      </c>
      <c r="AI112">
        <v>0.78</v>
      </c>
      <c r="AJ112">
        <v>0.87</v>
      </c>
      <c r="AK112">
        <v>0.98</v>
      </c>
      <c r="AL112">
        <v>1.1100000000000001</v>
      </c>
      <c r="AM112">
        <v>1.2</v>
      </c>
      <c r="AN112">
        <v>1.46</v>
      </c>
      <c r="AO112">
        <v>1.64</v>
      </c>
      <c r="AP112">
        <v>1.83</v>
      </c>
      <c r="AQ112">
        <v>2.2599999999999998</v>
      </c>
      <c r="AR112">
        <v>2.38</v>
      </c>
    </row>
    <row r="113" spans="26:44">
      <c r="Z113">
        <v>11.17</v>
      </c>
      <c r="AA113">
        <v>0.16</v>
      </c>
      <c r="AB113">
        <v>0.17</v>
      </c>
      <c r="AC113">
        <v>0.25</v>
      </c>
      <c r="AD113">
        <v>0.33</v>
      </c>
      <c r="AE113">
        <v>0.47</v>
      </c>
      <c r="AF113">
        <v>0.57999999999999996</v>
      </c>
      <c r="AG113">
        <v>0.64</v>
      </c>
      <c r="AH113">
        <v>0.72</v>
      </c>
      <c r="AI113">
        <v>0.79</v>
      </c>
      <c r="AJ113">
        <v>0.88</v>
      </c>
      <c r="AK113">
        <v>0.99</v>
      </c>
      <c r="AL113">
        <v>1.1299999999999999</v>
      </c>
      <c r="AM113">
        <v>1.22</v>
      </c>
      <c r="AN113">
        <v>1.47</v>
      </c>
      <c r="AO113">
        <v>1.66</v>
      </c>
      <c r="AP113">
        <v>1.85</v>
      </c>
      <c r="AQ113">
        <v>2.2799999999999998</v>
      </c>
      <c r="AR113">
        <v>2.39</v>
      </c>
    </row>
    <row r="114" spans="26:44">
      <c r="Z114">
        <v>11.25</v>
      </c>
      <c r="AA114">
        <v>0.16</v>
      </c>
      <c r="AB114">
        <v>0.18</v>
      </c>
      <c r="AC114">
        <v>0.25</v>
      </c>
      <c r="AD114">
        <v>0.34</v>
      </c>
      <c r="AE114">
        <v>0.48</v>
      </c>
      <c r="AF114">
        <v>0.59</v>
      </c>
      <c r="AG114">
        <v>0.65</v>
      </c>
      <c r="AH114">
        <v>0.73</v>
      </c>
      <c r="AI114">
        <v>0.8</v>
      </c>
      <c r="AJ114">
        <v>0.89</v>
      </c>
      <c r="AK114">
        <v>1</v>
      </c>
      <c r="AL114">
        <v>1.1399999999999999</v>
      </c>
      <c r="AM114">
        <v>1.23</v>
      </c>
      <c r="AN114">
        <v>1.49</v>
      </c>
      <c r="AO114">
        <v>1.67</v>
      </c>
      <c r="AP114">
        <v>1.87</v>
      </c>
      <c r="AQ114">
        <v>2.2999999999999998</v>
      </c>
      <c r="AR114">
        <v>2.41</v>
      </c>
    </row>
    <row r="115" spans="26:44">
      <c r="Z115">
        <v>11.33</v>
      </c>
      <c r="AA115">
        <v>0.16</v>
      </c>
      <c r="AB115">
        <v>0.18</v>
      </c>
      <c r="AC115">
        <v>0.26</v>
      </c>
      <c r="AD115">
        <v>0.34</v>
      </c>
      <c r="AE115">
        <v>0.48</v>
      </c>
      <c r="AF115">
        <v>0.6</v>
      </c>
      <c r="AG115">
        <v>0.66</v>
      </c>
      <c r="AH115">
        <v>0.74</v>
      </c>
      <c r="AI115">
        <v>0.82</v>
      </c>
      <c r="AJ115">
        <v>0.9</v>
      </c>
      <c r="AK115">
        <v>1.01</v>
      </c>
      <c r="AL115">
        <v>1.1499999999999999</v>
      </c>
      <c r="AM115">
        <v>1.24</v>
      </c>
      <c r="AN115">
        <v>1.51</v>
      </c>
      <c r="AO115">
        <v>1.69</v>
      </c>
      <c r="AP115">
        <v>1.88</v>
      </c>
      <c r="AQ115">
        <v>2.3199999999999998</v>
      </c>
      <c r="AR115">
        <v>2.42</v>
      </c>
    </row>
    <row r="116" spans="26:44">
      <c r="Z116">
        <v>11.42</v>
      </c>
      <c r="AA116">
        <v>0.16</v>
      </c>
      <c r="AB116">
        <v>0.18</v>
      </c>
      <c r="AC116">
        <v>0.26</v>
      </c>
      <c r="AD116">
        <v>0.34</v>
      </c>
      <c r="AE116">
        <v>0.49</v>
      </c>
      <c r="AF116">
        <v>0.6</v>
      </c>
      <c r="AG116">
        <v>0.67</v>
      </c>
      <c r="AH116">
        <v>0.75</v>
      </c>
      <c r="AI116">
        <v>0.83</v>
      </c>
      <c r="AJ116">
        <v>0.91</v>
      </c>
      <c r="AK116">
        <v>1.02</v>
      </c>
      <c r="AL116">
        <v>1.17</v>
      </c>
      <c r="AM116">
        <v>1.26</v>
      </c>
      <c r="AN116">
        <v>1.52</v>
      </c>
      <c r="AO116">
        <v>1.71</v>
      </c>
      <c r="AP116">
        <v>1.9</v>
      </c>
      <c r="AQ116">
        <v>2.33</v>
      </c>
      <c r="AR116">
        <v>2.44</v>
      </c>
    </row>
    <row r="117" spans="26:44">
      <c r="Z117">
        <v>11.5</v>
      </c>
      <c r="AA117">
        <v>0.16</v>
      </c>
      <c r="AB117">
        <v>0.18</v>
      </c>
      <c r="AC117">
        <v>0.26</v>
      </c>
      <c r="AD117">
        <v>0.35</v>
      </c>
      <c r="AE117">
        <v>0.5</v>
      </c>
      <c r="AF117">
        <v>0.61</v>
      </c>
      <c r="AG117">
        <v>0.68</v>
      </c>
      <c r="AH117">
        <v>0.76</v>
      </c>
      <c r="AI117">
        <v>0.84</v>
      </c>
      <c r="AJ117">
        <v>0.92</v>
      </c>
      <c r="AK117">
        <v>1.03</v>
      </c>
      <c r="AL117">
        <v>1.18</v>
      </c>
      <c r="AM117">
        <v>1.27</v>
      </c>
      <c r="AN117">
        <v>1.54</v>
      </c>
      <c r="AO117">
        <v>1.73</v>
      </c>
      <c r="AP117">
        <v>1.92</v>
      </c>
      <c r="AQ117">
        <v>2.35</v>
      </c>
      <c r="AR117">
        <v>2.4500000000000002</v>
      </c>
    </row>
    <row r="118" spans="26:44">
      <c r="Z118">
        <v>11.58</v>
      </c>
      <c r="AA118">
        <v>0.16</v>
      </c>
      <c r="AB118">
        <v>0.18</v>
      </c>
      <c r="AC118">
        <v>0.27</v>
      </c>
      <c r="AD118">
        <v>0.35</v>
      </c>
      <c r="AE118">
        <v>0.5</v>
      </c>
      <c r="AF118">
        <v>0.62</v>
      </c>
      <c r="AG118">
        <v>0.68</v>
      </c>
      <c r="AH118">
        <v>0.77</v>
      </c>
      <c r="AI118">
        <v>0.85</v>
      </c>
      <c r="AJ118">
        <v>0.93</v>
      </c>
      <c r="AK118">
        <v>1.04</v>
      </c>
      <c r="AL118">
        <v>1.2</v>
      </c>
      <c r="AM118">
        <v>1.28</v>
      </c>
      <c r="AN118">
        <v>1.56</v>
      </c>
      <c r="AO118">
        <v>1.74</v>
      </c>
      <c r="AP118">
        <v>1.94</v>
      </c>
      <c r="AQ118">
        <v>2.37</v>
      </c>
      <c r="AR118">
        <v>2.4700000000000002</v>
      </c>
    </row>
    <row r="119" spans="26:44">
      <c r="Z119">
        <v>11.67</v>
      </c>
      <c r="AA119">
        <v>0.16</v>
      </c>
      <c r="AB119">
        <v>0.18</v>
      </c>
      <c r="AC119">
        <v>0.27</v>
      </c>
      <c r="AD119">
        <v>0.35</v>
      </c>
      <c r="AE119">
        <v>0.51</v>
      </c>
      <c r="AF119">
        <v>0.63</v>
      </c>
      <c r="AG119">
        <v>0.69</v>
      </c>
      <c r="AH119">
        <v>0.78</v>
      </c>
      <c r="AI119">
        <v>0.86</v>
      </c>
      <c r="AJ119">
        <v>0.94</v>
      </c>
      <c r="AK119">
        <v>1.05</v>
      </c>
      <c r="AL119">
        <v>1.21</v>
      </c>
      <c r="AM119">
        <v>1.3</v>
      </c>
      <c r="AN119">
        <v>1.57</v>
      </c>
      <c r="AO119">
        <v>1.76</v>
      </c>
      <c r="AP119">
        <v>1.95</v>
      </c>
      <c r="AQ119">
        <v>2.39</v>
      </c>
      <c r="AR119">
        <v>2.48</v>
      </c>
    </row>
    <row r="120" spans="26:44">
      <c r="Z120">
        <v>11.75</v>
      </c>
      <c r="AA120">
        <v>0.17</v>
      </c>
      <c r="AB120">
        <v>0.18</v>
      </c>
      <c r="AC120">
        <v>0.27</v>
      </c>
      <c r="AD120">
        <v>0.36</v>
      </c>
      <c r="AE120">
        <v>0.52</v>
      </c>
      <c r="AF120">
        <v>0.64</v>
      </c>
      <c r="AG120">
        <v>0.7</v>
      </c>
      <c r="AH120">
        <v>0.79</v>
      </c>
      <c r="AI120">
        <v>0.87</v>
      </c>
      <c r="AJ120">
        <v>0.95</v>
      </c>
      <c r="AK120">
        <v>1.07</v>
      </c>
      <c r="AL120">
        <v>1.23</v>
      </c>
      <c r="AM120">
        <v>1.31</v>
      </c>
      <c r="AN120">
        <v>1.59</v>
      </c>
      <c r="AO120">
        <v>1.78</v>
      </c>
      <c r="AP120">
        <v>1.97</v>
      </c>
      <c r="AQ120">
        <v>2.41</v>
      </c>
      <c r="AR120">
        <v>2.5</v>
      </c>
    </row>
    <row r="121" spans="26:44">
      <c r="Z121">
        <v>11.83</v>
      </c>
      <c r="AA121">
        <v>0.17</v>
      </c>
      <c r="AB121">
        <v>0.18</v>
      </c>
      <c r="AC121">
        <v>0.28000000000000003</v>
      </c>
      <c r="AD121">
        <v>0.36</v>
      </c>
      <c r="AE121">
        <v>0.52</v>
      </c>
      <c r="AF121">
        <v>0.65</v>
      </c>
      <c r="AG121">
        <v>0.71</v>
      </c>
      <c r="AH121">
        <v>0.8</v>
      </c>
      <c r="AI121">
        <v>0.88</v>
      </c>
      <c r="AJ121">
        <v>0.96</v>
      </c>
      <c r="AK121">
        <v>1.08</v>
      </c>
      <c r="AL121">
        <v>1.24</v>
      </c>
      <c r="AM121">
        <v>1.33</v>
      </c>
      <c r="AN121">
        <v>1.61</v>
      </c>
      <c r="AO121">
        <v>1.8</v>
      </c>
      <c r="AP121">
        <v>1.99</v>
      </c>
      <c r="AQ121">
        <v>2.4300000000000002</v>
      </c>
      <c r="AR121">
        <v>2.5099999999999998</v>
      </c>
    </row>
    <row r="122" spans="26:44">
      <c r="Z122">
        <v>11.92</v>
      </c>
      <c r="AA122">
        <v>0.17</v>
      </c>
      <c r="AB122">
        <v>0.19</v>
      </c>
      <c r="AC122">
        <v>0.28000000000000003</v>
      </c>
      <c r="AD122">
        <v>0.36</v>
      </c>
      <c r="AE122">
        <v>0.53</v>
      </c>
      <c r="AF122">
        <v>0.66</v>
      </c>
      <c r="AG122">
        <v>0.72</v>
      </c>
      <c r="AH122">
        <v>0.81</v>
      </c>
      <c r="AI122">
        <v>0.89</v>
      </c>
      <c r="AJ122">
        <v>0.98</v>
      </c>
      <c r="AK122">
        <v>1.0900000000000001</v>
      </c>
      <c r="AL122">
        <v>1.25</v>
      </c>
      <c r="AM122">
        <v>1.34</v>
      </c>
      <c r="AN122">
        <v>1.63</v>
      </c>
      <c r="AO122">
        <v>1.82</v>
      </c>
      <c r="AP122">
        <v>2.0099999999999998</v>
      </c>
      <c r="AQ122">
        <v>2.4500000000000002</v>
      </c>
      <c r="AR122">
        <v>2.5299999999999998</v>
      </c>
    </row>
    <row r="123" spans="26:44">
      <c r="Z123">
        <v>12</v>
      </c>
      <c r="AA123">
        <v>0.17</v>
      </c>
      <c r="AB123">
        <v>0.19</v>
      </c>
      <c r="AC123">
        <v>0.28000000000000003</v>
      </c>
      <c r="AD123">
        <v>0.37</v>
      </c>
      <c r="AE123">
        <v>0.54</v>
      </c>
      <c r="AF123">
        <v>0.67</v>
      </c>
      <c r="AG123">
        <v>0.73</v>
      </c>
      <c r="AH123">
        <v>0.82</v>
      </c>
      <c r="AI123">
        <v>0.91</v>
      </c>
      <c r="AJ123">
        <v>0.99</v>
      </c>
      <c r="AK123">
        <v>1.1000000000000001</v>
      </c>
      <c r="AL123">
        <v>1.27</v>
      </c>
      <c r="AM123">
        <v>1.35</v>
      </c>
      <c r="AN123">
        <v>1.65</v>
      </c>
      <c r="AO123">
        <v>1.84</v>
      </c>
      <c r="AP123">
        <v>2.0299999999999998</v>
      </c>
      <c r="AQ123">
        <v>2.4700000000000002</v>
      </c>
      <c r="AR123">
        <v>2.5499999999999998</v>
      </c>
    </row>
  </sheetData>
  <mergeCells count="1">
    <mergeCell ref="B1:S1"/>
  </mergeCell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0"/>
  <dimension ref="A1:AT123"/>
  <sheetViews>
    <sheetView workbookViewId="0">
      <selection activeCell="AC34" sqref="AC34"/>
    </sheetView>
  </sheetViews>
  <sheetFormatPr baseColWidth="10" defaultColWidth="11" defaultRowHeight="16"/>
  <cols>
    <col min="2" max="22" width="5.1640625" customWidth="1"/>
  </cols>
  <sheetData>
    <row r="1" spans="1:46" ht="25" thickBot="1">
      <c r="A1" s="23" t="s">
        <v>99</v>
      </c>
      <c r="B1" s="330" t="s">
        <v>9</v>
      </c>
      <c r="C1" s="331"/>
      <c r="D1" s="331"/>
      <c r="E1" s="331"/>
      <c r="F1" s="331"/>
      <c r="G1" s="331"/>
      <c r="H1" s="331"/>
      <c r="I1" s="331"/>
      <c r="J1" s="331"/>
      <c r="K1" s="331"/>
      <c r="L1" s="331"/>
      <c r="M1" s="331"/>
      <c r="N1" s="331"/>
      <c r="O1" s="331"/>
      <c r="P1" s="331"/>
      <c r="Q1" s="331"/>
      <c r="R1" s="331"/>
      <c r="S1" s="331"/>
      <c r="T1" s="331"/>
      <c r="U1" s="332"/>
    </row>
    <row r="2" spans="1:46" ht="17" thickBot="1">
      <c r="A2" s="2" t="s">
        <v>5</v>
      </c>
      <c r="B2" s="3">
        <v>7</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7</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c r="A3" s="6" t="s">
        <v>21</v>
      </c>
      <c r="B3" s="7">
        <v>0.1</v>
      </c>
      <c r="C3" s="8">
        <v>0.2</v>
      </c>
      <c r="D3" s="7">
        <v>0.2</v>
      </c>
      <c r="E3" s="8">
        <v>0.3</v>
      </c>
      <c r="F3" s="7">
        <v>0.5</v>
      </c>
      <c r="G3" s="8">
        <v>0.6</v>
      </c>
      <c r="H3" s="7">
        <v>0.6</v>
      </c>
      <c r="I3" s="8">
        <v>0.6</v>
      </c>
      <c r="J3" s="7">
        <v>0.6</v>
      </c>
      <c r="K3" s="8">
        <v>0.7</v>
      </c>
      <c r="L3" s="7">
        <v>0.9</v>
      </c>
      <c r="M3" s="8">
        <v>0.9</v>
      </c>
      <c r="N3" s="7">
        <v>1</v>
      </c>
      <c r="O3" s="8">
        <v>1.3</v>
      </c>
      <c r="P3" s="7">
        <v>1.3</v>
      </c>
      <c r="Q3" s="8">
        <v>1.4</v>
      </c>
      <c r="R3" s="7">
        <v>1.6</v>
      </c>
      <c r="S3" s="8">
        <v>2</v>
      </c>
      <c r="T3" s="7">
        <v>2.2999999999999998</v>
      </c>
      <c r="U3" s="14">
        <v>2.2999999999999998</v>
      </c>
      <c r="V3" t="s">
        <v>20</v>
      </c>
      <c r="Z3">
        <v>2</v>
      </c>
      <c r="AA3">
        <v>0.05</v>
      </c>
      <c r="AB3">
        <v>0.14000000000000001</v>
      </c>
      <c r="AC3">
        <v>0.19</v>
      </c>
      <c r="AD3">
        <v>0.26</v>
      </c>
      <c r="AE3">
        <v>0.39</v>
      </c>
      <c r="AF3">
        <v>0.44</v>
      </c>
      <c r="AG3">
        <v>0.49</v>
      </c>
      <c r="AH3">
        <v>0.54</v>
      </c>
      <c r="AI3">
        <v>0.57999999999999996</v>
      </c>
      <c r="AJ3">
        <v>0.65</v>
      </c>
      <c r="AK3">
        <v>0.74</v>
      </c>
      <c r="AL3">
        <v>0.83</v>
      </c>
      <c r="AM3">
        <v>0.91</v>
      </c>
      <c r="AN3">
        <v>1.1399999999999999</v>
      </c>
      <c r="AO3">
        <v>1.22</v>
      </c>
      <c r="AP3">
        <v>1.33</v>
      </c>
      <c r="AQ3">
        <v>1.55</v>
      </c>
      <c r="AR3">
        <v>1.89</v>
      </c>
      <c r="AS3">
        <v>2.27</v>
      </c>
      <c r="AT3">
        <v>2.46</v>
      </c>
    </row>
    <row r="4" spans="1:46">
      <c r="A4" s="6" t="s">
        <v>22</v>
      </c>
      <c r="B4" s="7">
        <v>0.1</v>
      </c>
      <c r="C4" s="8">
        <v>0.2</v>
      </c>
      <c r="D4" s="7">
        <v>0.2</v>
      </c>
      <c r="E4" s="8">
        <v>0.3</v>
      </c>
      <c r="F4" s="7">
        <v>0.5</v>
      </c>
      <c r="G4" s="8">
        <v>0.5</v>
      </c>
      <c r="H4" s="7">
        <v>0.6</v>
      </c>
      <c r="I4" s="8">
        <v>0.6</v>
      </c>
      <c r="J4" s="7">
        <v>0.6</v>
      </c>
      <c r="K4" s="8">
        <v>0.7</v>
      </c>
      <c r="L4" s="7">
        <v>0.8</v>
      </c>
      <c r="M4" s="8">
        <v>0.9</v>
      </c>
      <c r="N4" s="7">
        <v>1</v>
      </c>
      <c r="O4" s="8">
        <v>1.3</v>
      </c>
      <c r="P4" s="7">
        <v>1.3</v>
      </c>
      <c r="Q4" s="8">
        <v>1.4</v>
      </c>
      <c r="R4" s="7">
        <v>1.6</v>
      </c>
      <c r="S4" s="8">
        <v>2</v>
      </c>
      <c r="T4" s="7">
        <v>2.2999999999999998</v>
      </c>
      <c r="U4" s="14">
        <v>2.4</v>
      </c>
      <c r="V4" t="s">
        <v>20</v>
      </c>
      <c r="Z4">
        <v>2.08</v>
      </c>
      <c r="AA4">
        <v>0.05</v>
      </c>
      <c r="AB4">
        <v>0.14000000000000001</v>
      </c>
      <c r="AC4">
        <v>0.19</v>
      </c>
      <c r="AD4">
        <v>0.26</v>
      </c>
      <c r="AE4">
        <v>0.39</v>
      </c>
      <c r="AF4">
        <v>0.44</v>
      </c>
      <c r="AG4">
        <v>0.49</v>
      </c>
      <c r="AH4">
        <v>0.53</v>
      </c>
      <c r="AI4">
        <v>0.57999999999999996</v>
      </c>
      <c r="AJ4">
        <v>0.65</v>
      </c>
      <c r="AK4">
        <v>0.74</v>
      </c>
      <c r="AL4">
        <v>0.82</v>
      </c>
      <c r="AM4">
        <v>0.9</v>
      </c>
      <c r="AN4">
        <v>1.1299999999999999</v>
      </c>
      <c r="AO4">
        <v>1.21</v>
      </c>
      <c r="AP4">
        <v>1.33</v>
      </c>
      <c r="AQ4">
        <v>1.55</v>
      </c>
      <c r="AR4">
        <v>1.88</v>
      </c>
      <c r="AS4">
        <v>2.27</v>
      </c>
      <c r="AT4">
        <v>2.4700000000000002</v>
      </c>
    </row>
    <row r="5" spans="1:46">
      <c r="A5" s="6" t="s">
        <v>23</v>
      </c>
      <c r="B5" s="7">
        <v>0.1</v>
      </c>
      <c r="C5" s="8">
        <v>0.2</v>
      </c>
      <c r="D5" s="7">
        <v>0.2</v>
      </c>
      <c r="E5" s="8">
        <v>0.3</v>
      </c>
      <c r="F5" s="7">
        <v>0.5</v>
      </c>
      <c r="G5" s="8">
        <v>0.5</v>
      </c>
      <c r="H5" s="7">
        <v>0.6</v>
      </c>
      <c r="I5" s="8">
        <v>0.6</v>
      </c>
      <c r="J5" s="7">
        <v>0.6</v>
      </c>
      <c r="K5" s="8">
        <v>0.7</v>
      </c>
      <c r="L5" s="7">
        <v>0.8</v>
      </c>
      <c r="M5" s="8">
        <v>0.9</v>
      </c>
      <c r="N5" s="7">
        <v>1</v>
      </c>
      <c r="O5" s="8">
        <v>1.2</v>
      </c>
      <c r="P5" s="7">
        <v>1.3</v>
      </c>
      <c r="Q5" s="8">
        <v>1.4</v>
      </c>
      <c r="R5" s="7">
        <v>1.6</v>
      </c>
      <c r="S5" s="8">
        <v>1.9</v>
      </c>
      <c r="T5" s="7">
        <v>2.2999999999999998</v>
      </c>
      <c r="U5" s="14">
        <v>2.4</v>
      </c>
      <c r="V5" t="s">
        <v>20</v>
      </c>
      <c r="Z5">
        <v>2.17</v>
      </c>
      <c r="AA5">
        <v>0.05</v>
      </c>
      <c r="AB5">
        <v>0.14000000000000001</v>
      </c>
      <c r="AC5">
        <v>0.19</v>
      </c>
      <c r="AD5">
        <v>0.26</v>
      </c>
      <c r="AE5">
        <v>0.38</v>
      </c>
      <c r="AF5">
        <v>0.44</v>
      </c>
      <c r="AG5">
        <v>0.48</v>
      </c>
      <c r="AH5">
        <v>0.53</v>
      </c>
      <c r="AI5">
        <v>0.57999999999999996</v>
      </c>
      <c r="AJ5">
        <v>0.64</v>
      </c>
      <c r="AK5">
        <v>0.73</v>
      </c>
      <c r="AL5">
        <v>0.82</v>
      </c>
      <c r="AM5">
        <v>0.9</v>
      </c>
      <c r="AN5">
        <v>1.1299999999999999</v>
      </c>
      <c r="AO5">
        <v>1.21</v>
      </c>
      <c r="AP5">
        <v>1.32</v>
      </c>
      <c r="AQ5">
        <v>1.55</v>
      </c>
      <c r="AR5">
        <v>1.88</v>
      </c>
      <c r="AS5">
        <v>2.2799999999999998</v>
      </c>
      <c r="AT5">
        <v>2.4700000000000002</v>
      </c>
    </row>
    <row r="6" spans="1:46" ht="17" thickBot="1">
      <c r="A6" s="10" t="s">
        <v>24</v>
      </c>
      <c r="B6" s="11">
        <v>0.1</v>
      </c>
      <c r="C6" s="12">
        <v>0.2</v>
      </c>
      <c r="D6" s="11">
        <v>0.2</v>
      </c>
      <c r="E6" s="12">
        <v>0.3</v>
      </c>
      <c r="F6" s="11">
        <v>0.4</v>
      </c>
      <c r="G6" s="12">
        <v>0.5</v>
      </c>
      <c r="H6" s="11">
        <v>0.5</v>
      </c>
      <c r="I6" s="12">
        <v>0.6</v>
      </c>
      <c r="J6" s="11">
        <v>0.6</v>
      </c>
      <c r="K6" s="12">
        <v>0.7</v>
      </c>
      <c r="L6" s="11">
        <v>0.8</v>
      </c>
      <c r="M6" s="12">
        <v>0.9</v>
      </c>
      <c r="N6" s="11">
        <v>0.9</v>
      </c>
      <c r="O6" s="12">
        <v>1.2</v>
      </c>
      <c r="P6" s="11">
        <v>1.3</v>
      </c>
      <c r="Q6" s="12">
        <v>1.4</v>
      </c>
      <c r="R6" s="11">
        <v>1.5</v>
      </c>
      <c r="S6" s="12">
        <v>1.9</v>
      </c>
      <c r="T6" s="11">
        <v>2.2999999999999998</v>
      </c>
      <c r="U6" s="15">
        <v>2.4</v>
      </c>
      <c r="V6" t="s">
        <v>20</v>
      </c>
      <c r="Z6">
        <v>2.25</v>
      </c>
      <c r="AA6">
        <v>0.04</v>
      </c>
      <c r="AB6">
        <v>0.14000000000000001</v>
      </c>
      <c r="AC6">
        <v>0.19</v>
      </c>
      <c r="AD6">
        <v>0.25</v>
      </c>
      <c r="AE6">
        <v>0.38</v>
      </c>
      <c r="AF6">
        <v>0.43</v>
      </c>
      <c r="AG6">
        <v>0.48</v>
      </c>
      <c r="AH6">
        <v>0.53</v>
      </c>
      <c r="AI6">
        <v>0.57999999999999996</v>
      </c>
      <c r="AJ6">
        <v>0.64</v>
      </c>
      <c r="AK6">
        <v>0.73</v>
      </c>
      <c r="AL6">
        <v>0.82</v>
      </c>
      <c r="AM6">
        <v>0.9</v>
      </c>
      <c r="AN6">
        <v>1.1200000000000001</v>
      </c>
      <c r="AO6">
        <v>1.21</v>
      </c>
      <c r="AP6">
        <v>1.32</v>
      </c>
      <c r="AQ6">
        <v>1.55</v>
      </c>
      <c r="AR6">
        <v>1.88</v>
      </c>
      <c r="AS6">
        <v>2.2799999999999998</v>
      </c>
      <c r="AT6">
        <v>2.48</v>
      </c>
    </row>
    <row r="7" spans="1:46">
      <c r="A7" s="6" t="s">
        <v>25</v>
      </c>
      <c r="B7" s="7">
        <v>0.1</v>
      </c>
      <c r="C7" s="8">
        <v>0.2</v>
      </c>
      <c r="D7" s="7">
        <v>0.2</v>
      </c>
      <c r="E7" s="8">
        <v>0.3</v>
      </c>
      <c r="F7" s="7">
        <v>0.4</v>
      </c>
      <c r="G7" s="8">
        <v>0.5</v>
      </c>
      <c r="H7" s="7">
        <v>0.5</v>
      </c>
      <c r="I7" s="8">
        <v>0.6</v>
      </c>
      <c r="J7" s="7">
        <v>0.6</v>
      </c>
      <c r="K7" s="8">
        <v>0.7</v>
      </c>
      <c r="L7" s="7">
        <v>0.8</v>
      </c>
      <c r="M7" s="8">
        <v>0.9</v>
      </c>
      <c r="N7" s="7">
        <v>0.9</v>
      </c>
      <c r="O7" s="8">
        <v>1.2</v>
      </c>
      <c r="P7" s="7">
        <v>1.2</v>
      </c>
      <c r="Q7" s="8">
        <v>1.4</v>
      </c>
      <c r="R7" s="7">
        <v>1.5</v>
      </c>
      <c r="S7" s="8">
        <v>1.9</v>
      </c>
      <c r="T7" s="7">
        <v>2.2999999999999998</v>
      </c>
      <c r="U7" s="14">
        <v>2.4</v>
      </c>
      <c r="V7" t="s">
        <v>20</v>
      </c>
      <c r="Z7">
        <v>2.33</v>
      </c>
      <c r="AA7">
        <v>0.04</v>
      </c>
      <c r="AB7">
        <v>0.13</v>
      </c>
      <c r="AC7">
        <v>0.19</v>
      </c>
      <c r="AD7">
        <v>0.25</v>
      </c>
      <c r="AE7">
        <v>0.37</v>
      </c>
      <c r="AF7">
        <v>0.43</v>
      </c>
      <c r="AG7">
        <v>0.48</v>
      </c>
      <c r="AH7">
        <v>0.53</v>
      </c>
      <c r="AI7">
        <v>0.56999999999999995</v>
      </c>
      <c r="AJ7">
        <v>0.64</v>
      </c>
      <c r="AK7">
        <v>0.72</v>
      </c>
      <c r="AL7">
        <v>0.81</v>
      </c>
      <c r="AM7">
        <v>0.9</v>
      </c>
      <c r="AN7">
        <v>1.1200000000000001</v>
      </c>
      <c r="AO7">
        <v>1.2</v>
      </c>
      <c r="AP7">
        <v>1.32</v>
      </c>
      <c r="AQ7">
        <v>1.55</v>
      </c>
      <c r="AR7">
        <v>1.88</v>
      </c>
      <c r="AS7">
        <v>2.2799999999999998</v>
      </c>
      <c r="AT7">
        <v>2.4900000000000002</v>
      </c>
    </row>
    <row r="8" spans="1:46">
      <c r="A8" s="6" t="s">
        <v>22</v>
      </c>
      <c r="B8" s="7">
        <v>0.1</v>
      </c>
      <c r="C8" s="8">
        <v>0.1</v>
      </c>
      <c r="D8" s="7">
        <v>0.2</v>
      </c>
      <c r="E8" s="8">
        <v>0.3</v>
      </c>
      <c r="F8" s="7">
        <v>0.4</v>
      </c>
      <c r="G8" s="8">
        <v>0.5</v>
      </c>
      <c r="H8" s="7">
        <v>0.5</v>
      </c>
      <c r="I8" s="8">
        <v>0.6</v>
      </c>
      <c r="J8" s="7">
        <v>0.6</v>
      </c>
      <c r="K8" s="8">
        <v>0.7</v>
      </c>
      <c r="L8" s="7">
        <v>0.8</v>
      </c>
      <c r="M8" s="8">
        <v>0.8</v>
      </c>
      <c r="N8" s="7">
        <v>0.9</v>
      </c>
      <c r="O8" s="8">
        <v>1.2</v>
      </c>
      <c r="P8" s="7">
        <v>1.2</v>
      </c>
      <c r="Q8" s="8">
        <v>1.3</v>
      </c>
      <c r="R8" s="7">
        <v>1.5</v>
      </c>
      <c r="S8" s="8">
        <v>1.9</v>
      </c>
      <c r="T8" s="7">
        <v>2.2999999999999998</v>
      </c>
      <c r="U8" s="14">
        <v>2.4</v>
      </c>
      <c r="V8" t="s">
        <v>20</v>
      </c>
      <c r="Z8">
        <v>2.42</v>
      </c>
      <c r="AA8">
        <v>0.04</v>
      </c>
      <c r="AB8">
        <v>0.13</v>
      </c>
      <c r="AC8">
        <v>0.19</v>
      </c>
      <c r="AD8">
        <v>0.25</v>
      </c>
      <c r="AE8">
        <v>0.37</v>
      </c>
      <c r="AF8">
        <v>0.42</v>
      </c>
      <c r="AG8">
        <v>0.47</v>
      </c>
      <c r="AH8">
        <v>0.52</v>
      </c>
      <c r="AI8">
        <v>0.56999999999999995</v>
      </c>
      <c r="AJ8">
        <v>0.64</v>
      </c>
      <c r="AK8">
        <v>0.72</v>
      </c>
      <c r="AL8">
        <v>0.81</v>
      </c>
      <c r="AM8">
        <v>0.9</v>
      </c>
      <c r="AN8">
        <v>1.1100000000000001</v>
      </c>
      <c r="AO8">
        <v>1.2</v>
      </c>
      <c r="AP8">
        <v>1.31</v>
      </c>
      <c r="AQ8">
        <v>1.55</v>
      </c>
      <c r="AR8">
        <v>1.87</v>
      </c>
      <c r="AS8">
        <v>2.2799999999999998</v>
      </c>
      <c r="AT8">
        <v>2.5</v>
      </c>
    </row>
    <row r="9" spans="1:46">
      <c r="A9" s="6" t="s">
        <v>23</v>
      </c>
      <c r="B9" s="7">
        <v>0.1</v>
      </c>
      <c r="C9" s="8">
        <v>0.1</v>
      </c>
      <c r="D9" s="7">
        <v>0.2</v>
      </c>
      <c r="E9" s="8">
        <v>0.3</v>
      </c>
      <c r="F9" s="7">
        <v>0.4</v>
      </c>
      <c r="G9" s="8">
        <v>0.4</v>
      </c>
      <c r="H9" s="7">
        <v>0.5</v>
      </c>
      <c r="I9" s="8">
        <v>0.5</v>
      </c>
      <c r="J9" s="7">
        <v>0.6</v>
      </c>
      <c r="K9" s="8">
        <v>0.6</v>
      </c>
      <c r="L9" s="7">
        <v>0.7</v>
      </c>
      <c r="M9" s="8">
        <v>0.8</v>
      </c>
      <c r="N9" s="7">
        <v>0.9</v>
      </c>
      <c r="O9" s="8">
        <v>1.1000000000000001</v>
      </c>
      <c r="P9" s="7">
        <v>1.2</v>
      </c>
      <c r="Q9" s="8">
        <v>1.3</v>
      </c>
      <c r="R9" s="7">
        <v>1.5</v>
      </c>
      <c r="S9" s="8">
        <v>1.9</v>
      </c>
      <c r="T9" s="7">
        <v>2.2999999999999998</v>
      </c>
      <c r="U9" s="14">
        <v>2.5</v>
      </c>
      <c r="V9" t="s">
        <v>20</v>
      </c>
      <c r="Z9">
        <v>2.5</v>
      </c>
      <c r="AA9">
        <v>0.03</v>
      </c>
      <c r="AB9">
        <v>0.13</v>
      </c>
      <c r="AC9">
        <v>0.19</v>
      </c>
      <c r="AD9">
        <v>0.25</v>
      </c>
      <c r="AE9">
        <v>0.37</v>
      </c>
      <c r="AF9">
        <v>0.42</v>
      </c>
      <c r="AG9">
        <v>0.47</v>
      </c>
      <c r="AH9">
        <v>0.52</v>
      </c>
      <c r="AI9">
        <v>0.56999999999999995</v>
      </c>
      <c r="AJ9">
        <v>0.64</v>
      </c>
      <c r="AK9">
        <v>0.72</v>
      </c>
      <c r="AL9">
        <v>0.81</v>
      </c>
      <c r="AM9">
        <v>0.89</v>
      </c>
      <c r="AN9">
        <v>1.1100000000000001</v>
      </c>
      <c r="AO9">
        <v>1.2</v>
      </c>
      <c r="AP9">
        <v>1.31</v>
      </c>
      <c r="AQ9">
        <v>1.55</v>
      </c>
      <c r="AR9">
        <v>1.87</v>
      </c>
      <c r="AS9">
        <v>2.2799999999999998</v>
      </c>
      <c r="AT9">
        <v>2.5</v>
      </c>
    </row>
    <row r="10" spans="1:46" ht="17" thickBot="1">
      <c r="A10" s="10" t="s">
        <v>24</v>
      </c>
      <c r="B10" s="11">
        <v>0</v>
      </c>
      <c r="C10" s="12">
        <v>0.1</v>
      </c>
      <c r="D10" s="11">
        <v>0.2</v>
      </c>
      <c r="E10" s="12">
        <v>0.3</v>
      </c>
      <c r="F10" s="11">
        <v>0.4</v>
      </c>
      <c r="G10" s="12">
        <v>0.4</v>
      </c>
      <c r="H10" s="11">
        <v>0.5</v>
      </c>
      <c r="I10" s="12">
        <v>0.5</v>
      </c>
      <c r="J10" s="11">
        <v>0.6</v>
      </c>
      <c r="K10" s="12">
        <v>0.6</v>
      </c>
      <c r="L10" s="11">
        <v>0.7</v>
      </c>
      <c r="M10" s="12">
        <v>0.8</v>
      </c>
      <c r="N10" s="11">
        <v>0.9</v>
      </c>
      <c r="O10" s="12">
        <v>1.1000000000000001</v>
      </c>
      <c r="P10" s="11">
        <v>1.2</v>
      </c>
      <c r="Q10" s="12">
        <v>1.3</v>
      </c>
      <c r="R10" s="11">
        <v>1.6</v>
      </c>
      <c r="S10" s="12">
        <v>1.9</v>
      </c>
      <c r="T10" s="11">
        <v>2.2999999999999998</v>
      </c>
      <c r="U10" s="15">
        <v>2.5</v>
      </c>
      <c r="V10" t="s">
        <v>20</v>
      </c>
      <c r="Z10">
        <v>2.58</v>
      </c>
      <c r="AA10">
        <v>0.03</v>
      </c>
      <c r="AB10">
        <v>0.13</v>
      </c>
      <c r="AC10">
        <v>0.19</v>
      </c>
      <c r="AD10">
        <v>0.25</v>
      </c>
      <c r="AE10">
        <v>0.36</v>
      </c>
      <c r="AF10">
        <v>0.42</v>
      </c>
      <c r="AG10">
        <v>0.47</v>
      </c>
      <c r="AH10">
        <v>0.52</v>
      </c>
      <c r="AI10">
        <v>0.56999999999999995</v>
      </c>
      <c r="AJ10">
        <v>0.63</v>
      </c>
      <c r="AK10">
        <v>0.72</v>
      </c>
      <c r="AL10">
        <v>0.81</v>
      </c>
      <c r="AM10">
        <v>0.89</v>
      </c>
      <c r="AN10">
        <v>1.1000000000000001</v>
      </c>
      <c r="AO10">
        <v>1.2</v>
      </c>
      <c r="AP10">
        <v>1.31</v>
      </c>
      <c r="AQ10">
        <v>1.55</v>
      </c>
      <c r="AR10">
        <v>1.87</v>
      </c>
      <c r="AS10">
        <v>2.29</v>
      </c>
      <c r="AT10">
        <v>2.5099999999999998</v>
      </c>
    </row>
    <row r="11" spans="1:46">
      <c r="A11" s="6" t="s">
        <v>26</v>
      </c>
      <c r="B11" s="7">
        <v>0</v>
      </c>
      <c r="C11" s="8">
        <v>0.1</v>
      </c>
      <c r="D11" s="7">
        <v>0.2</v>
      </c>
      <c r="E11" s="8">
        <v>0.2</v>
      </c>
      <c r="F11" s="7">
        <v>0.4</v>
      </c>
      <c r="G11" s="8">
        <v>0.4</v>
      </c>
      <c r="H11" s="7">
        <v>0.5</v>
      </c>
      <c r="I11" s="8">
        <v>0.5</v>
      </c>
      <c r="J11" s="7">
        <v>0.6</v>
      </c>
      <c r="K11" s="8">
        <v>0.6</v>
      </c>
      <c r="L11" s="7">
        <v>0.7</v>
      </c>
      <c r="M11" s="8">
        <v>0.8</v>
      </c>
      <c r="N11" s="7">
        <v>0.9</v>
      </c>
      <c r="O11" s="8">
        <v>1.1000000000000001</v>
      </c>
      <c r="P11" s="7">
        <v>1.2</v>
      </c>
      <c r="Q11" s="8">
        <v>1.3</v>
      </c>
      <c r="R11" s="7">
        <v>1.6</v>
      </c>
      <c r="S11" s="8">
        <v>1.9</v>
      </c>
      <c r="T11" s="7">
        <v>2.2999999999999998</v>
      </c>
      <c r="U11" s="14">
        <v>2.5</v>
      </c>
      <c r="V11" t="s">
        <v>20</v>
      </c>
      <c r="Z11">
        <v>2.67</v>
      </c>
      <c r="AA11">
        <v>0.03</v>
      </c>
      <c r="AB11">
        <v>0.13</v>
      </c>
      <c r="AC11">
        <v>0.19</v>
      </c>
      <c r="AD11">
        <v>0.25</v>
      </c>
      <c r="AE11">
        <v>0.36</v>
      </c>
      <c r="AF11">
        <v>0.41</v>
      </c>
      <c r="AG11">
        <v>0.46</v>
      </c>
      <c r="AH11">
        <v>0.52</v>
      </c>
      <c r="AI11">
        <v>0.56999999999999995</v>
      </c>
      <c r="AJ11">
        <v>0.63</v>
      </c>
      <c r="AK11">
        <v>0.71</v>
      </c>
      <c r="AL11">
        <v>0.8</v>
      </c>
      <c r="AM11">
        <v>0.89</v>
      </c>
      <c r="AN11">
        <v>1.1000000000000001</v>
      </c>
      <c r="AO11">
        <v>1.2</v>
      </c>
      <c r="AP11">
        <v>1.31</v>
      </c>
      <c r="AQ11">
        <v>1.56</v>
      </c>
      <c r="AR11">
        <v>1.87</v>
      </c>
      <c r="AS11">
        <v>2.29</v>
      </c>
      <c r="AT11">
        <v>2.52</v>
      </c>
    </row>
    <row r="12" spans="1:46">
      <c r="A12" s="6" t="s">
        <v>22</v>
      </c>
      <c r="B12" s="7">
        <v>0</v>
      </c>
      <c r="C12" s="8">
        <v>0.1</v>
      </c>
      <c r="D12" s="7">
        <v>0.2</v>
      </c>
      <c r="E12" s="8">
        <v>0.2</v>
      </c>
      <c r="F12" s="7">
        <v>0.4</v>
      </c>
      <c r="G12" s="8">
        <v>0.4</v>
      </c>
      <c r="H12" s="7">
        <v>0.5</v>
      </c>
      <c r="I12" s="8">
        <v>0.5</v>
      </c>
      <c r="J12" s="7">
        <v>0.6</v>
      </c>
      <c r="K12" s="8">
        <v>0.6</v>
      </c>
      <c r="L12" s="7">
        <v>0.7</v>
      </c>
      <c r="M12" s="8">
        <v>0.8</v>
      </c>
      <c r="N12" s="7">
        <v>0.9</v>
      </c>
      <c r="O12" s="8">
        <v>1.1000000000000001</v>
      </c>
      <c r="P12" s="7">
        <v>1.2</v>
      </c>
      <c r="Q12" s="8">
        <v>1.3</v>
      </c>
      <c r="R12" s="7">
        <v>1.6</v>
      </c>
      <c r="S12" s="8">
        <v>1.9</v>
      </c>
      <c r="T12" s="7">
        <v>2.2999999999999998</v>
      </c>
      <c r="U12" s="14">
        <v>2.5</v>
      </c>
      <c r="V12" t="s">
        <v>20</v>
      </c>
      <c r="Z12">
        <v>2.75</v>
      </c>
      <c r="AA12">
        <v>0.03</v>
      </c>
      <c r="AB12">
        <v>0.13</v>
      </c>
      <c r="AC12">
        <v>0.19</v>
      </c>
      <c r="AD12">
        <v>0.25</v>
      </c>
      <c r="AE12">
        <v>0.36</v>
      </c>
      <c r="AF12">
        <v>0.41</v>
      </c>
      <c r="AG12">
        <v>0.46</v>
      </c>
      <c r="AH12">
        <v>0.52</v>
      </c>
      <c r="AI12">
        <v>0.56999999999999995</v>
      </c>
      <c r="AJ12">
        <v>0.63</v>
      </c>
      <c r="AK12">
        <v>0.71</v>
      </c>
      <c r="AL12">
        <v>0.8</v>
      </c>
      <c r="AM12">
        <v>0.89</v>
      </c>
      <c r="AN12">
        <v>1.1000000000000001</v>
      </c>
      <c r="AO12">
        <v>1.19</v>
      </c>
      <c r="AP12">
        <v>1.31</v>
      </c>
      <c r="AQ12">
        <v>1.56</v>
      </c>
      <c r="AR12">
        <v>1.87</v>
      </c>
      <c r="AS12">
        <v>2.29</v>
      </c>
      <c r="AT12">
        <v>2.52</v>
      </c>
    </row>
    <row r="13" spans="1:46">
      <c r="A13" s="6" t="s">
        <v>23</v>
      </c>
      <c r="B13" s="7">
        <v>0</v>
      </c>
      <c r="C13" s="8">
        <v>0.1</v>
      </c>
      <c r="D13" s="7">
        <v>0.2</v>
      </c>
      <c r="E13" s="8">
        <v>0.2</v>
      </c>
      <c r="F13" s="7">
        <v>0.3</v>
      </c>
      <c r="G13" s="8">
        <v>0.4</v>
      </c>
      <c r="H13" s="7">
        <v>0.5</v>
      </c>
      <c r="I13" s="8">
        <v>0.5</v>
      </c>
      <c r="J13" s="7">
        <v>0.6</v>
      </c>
      <c r="K13" s="8">
        <v>0.6</v>
      </c>
      <c r="L13" s="7">
        <v>0.7</v>
      </c>
      <c r="M13" s="8">
        <v>0.8</v>
      </c>
      <c r="N13" s="7">
        <v>0.9</v>
      </c>
      <c r="O13" s="8">
        <v>1.1000000000000001</v>
      </c>
      <c r="P13" s="7">
        <v>1.2</v>
      </c>
      <c r="Q13" s="8">
        <v>1.3</v>
      </c>
      <c r="R13" s="7">
        <v>1.6</v>
      </c>
      <c r="S13" s="8">
        <v>1.9</v>
      </c>
      <c r="T13" s="7">
        <v>2.2999999999999998</v>
      </c>
      <c r="U13" s="14">
        <v>2.6</v>
      </c>
      <c r="V13" t="s">
        <v>20</v>
      </c>
      <c r="Z13">
        <v>2.83</v>
      </c>
      <c r="AA13">
        <v>0.02</v>
      </c>
      <c r="AB13">
        <v>0.13</v>
      </c>
      <c r="AC13">
        <v>0.19</v>
      </c>
      <c r="AD13">
        <v>0.24</v>
      </c>
      <c r="AE13">
        <v>0.35</v>
      </c>
      <c r="AF13">
        <v>0.41</v>
      </c>
      <c r="AG13">
        <v>0.46</v>
      </c>
      <c r="AH13">
        <v>0.51</v>
      </c>
      <c r="AI13">
        <v>0.56999999999999995</v>
      </c>
      <c r="AJ13">
        <v>0.63</v>
      </c>
      <c r="AK13">
        <v>0.71</v>
      </c>
      <c r="AL13">
        <v>0.8</v>
      </c>
      <c r="AM13">
        <v>0.89</v>
      </c>
      <c r="AN13">
        <v>1.0900000000000001</v>
      </c>
      <c r="AO13">
        <v>1.19</v>
      </c>
      <c r="AP13">
        <v>1.31</v>
      </c>
      <c r="AQ13">
        <v>1.56</v>
      </c>
      <c r="AR13">
        <v>1.87</v>
      </c>
      <c r="AS13">
        <v>2.2999999999999998</v>
      </c>
      <c r="AT13">
        <v>2.5299999999999998</v>
      </c>
    </row>
    <row r="14" spans="1:46" ht="17" thickBot="1">
      <c r="A14" s="10" t="s">
        <v>24</v>
      </c>
      <c r="B14" s="11">
        <v>0</v>
      </c>
      <c r="C14" s="12">
        <v>0.1</v>
      </c>
      <c r="D14" s="11">
        <v>0.2</v>
      </c>
      <c r="E14" s="12">
        <v>0.2</v>
      </c>
      <c r="F14" s="11">
        <v>0.3</v>
      </c>
      <c r="G14" s="12">
        <v>0.4</v>
      </c>
      <c r="H14" s="11">
        <v>0.4</v>
      </c>
      <c r="I14" s="12">
        <v>0.5</v>
      </c>
      <c r="J14" s="11">
        <v>0.6</v>
      </c>
      <c r="K14" s="12">
        <v>0.6</v>
      </c>
      <c r="L14" s="11">
        <v>0.7</v>
      </c>
      <c r="M14" s="12">
        <v>0.8</v>
      </c>
      <c r="N14" s="11">
        <v>0.9</v>
      </c>
      <c r="O14" s="12">
        <v>1.1000000000000001</v>
      </c>
      <c r="P14" s="11">
        <v>1.2</v>
      </c>
      <c r="Q14" s="12">
        <v>1.3</v>
      </c>
      <c r="R14" s="11">
        <v>1.6</v>
      </c>
      <c r="S14" s="12">
        <v>1.9</v>
      </c>
      <c r="T14" s="11">
        <v>2.2999999999999998</v>
      </c>
      <c r="U14" s="15">
        <v>2.6</v>
      </c>
      <c r="V14" t="s">
        <v>20</v>
      </c>
      <c r="Z14">
        <v>2.92</v>
      </c>
      <c r="AA14">
        <v>0.02</v>
      </c>
      <c r="AB14">
        <v>0.13</v>
      </c>
      <c r="AC14">
        <v>0.19</v>
      </c>
      <c r="AD14">
        <v>0.24</v>
      </c>
      <c r="AE14">
        <v>0.35</v>
      </c>
      <c r="AF14">
        <v>0.4</v>
      </c>
      <c r="AG14">
        <v>0.46</v>
      </c>
      <c r="AH14">
        <v>0.51</v>
      </c>
      <c r="AI14">
        <v>0.56999999999999995</v>
      </c>
      <c r="AJ14">
        <v>0.63</v>
      </c>
      <c r="AK14">
        <v>0.71</v>
      </c>
      <c r="AL14">
        <v>0.8</v>
      </c>
      <c r="AM14">
        <v>0.89</v>
      </c>
      <c r="AN14">
        <v>1.0900000000000001</v>
      </c>
      <c r="AO14">
        <v>1.19</v>
      </c>
      <c r="AP14">
        <v>1.3</v>
      </c>
      <c r="AQ14">
        <v>1.56</v>
      </c>
      <c r="AR14">
        <v>1.87</v>
      </c>
      <c r="AS14">
        <v>2.2999999999999998</v>
      </c>
      <c r="AT14">
        <v>2.54</v>
      </c>
    </row>
    <row r="15" spans="1:46">
      <c r="A15" s="6" t="s">
        <v>27</v>
      </c>
      <c r="B15" s="7">
        <v>0</v>
      </c>
      <c r="C15" s="8">
        <v>0.1</v>
      </c>
      <c r="D15" s="7">
        <v>0.2</v>
      </c>
      <c r="E15" s="8">
        <v>0.2</v>
      </c>
      <c r="F15" s="7">
        <v>0.3</v>
      </c>
      <c r="G15" s="8">
        <v>0.4</v>
      </c>
      <c r="H15" s="7">
        <v>0.4</v>
      </c>
      <c r="I15" s="8">
        <v>0.5</v>
      </c>
      <c r="J15" s="7">
        <v>0.6</v>
      </c>
      <c r="K15" s="8">
        <v>0.6</v>
      </c>
      <c r="L15" s="7">
        <v>0.7</v>
      </c>
      <c r="M15" s="8">
        <v>0.8</v>
      </c>
      <c r="N15" s="7">
        <v>0.9</v>
      </c>
      <c r="O15" s="8">
        <v>1.1000000000000001</v>
      </c>
      <c r="P15" s="7">
        <v>1.2</v>
      </c>
      <c r="Q15" s="8">
        <v>1.3</v>
      </c>
      <c r="R15" s="7">
        <v>1.6</v>
      </c>
      <c r="S15" s="8">
        <v>1.9</v>
      </c>
      <c r="T15" s="7">
        <v>2.2999999999999998</v>
      </c>
      <c r="U15" s="14">
        <v>2.6</v>
      </c>
      <c r="V15" t="s">
        <v>20</v>
      </c>
      <c r="Z15">
        <v>3</v>
      </c>
      <c r="AA15">
        <v>0.02</v>
      </c>
      <c r="AB15">
        <v>0.13</v>
      </c>
      <c r="AC15">
        <v>0.18</v>
      </c>
      <c r="AD15">
        <v>0.24</v>
      </c>
      <c r="AE15">
        <v>0.35</v>
      </c>
      <c r="AF15">
        <v>0.4</v>
      </c>
      <c r="AG15">
        <v>0.45</v>
      </c>
      <c r="AH15">
        <v>0.51</v>
      </c>
      <c r="AI15">
        <v>0.56000000000000005</v>
      </c>
      <c r="AJ15">
        <v>0.63</v>
      </c>
      <c r="AK15">
        <v>0.7</v>
      </c>
      <c r="AL15">
        <v>0.8</v>
      </c>
      <c r="AM15">
        <v>0.89</v>
      </c>
      <c r="AN15">
        <v>1.0900000000000001</v>
      </c>
      <c r="AO15">
        <v>1.19</v>
      </c>
      <c r="AP15">
        <v>1.3</v>
      </c>
      <c r="AQ15">
        <v>1.56</v>
      </c>
      <c r="AR15">
        <v>1.87</v>
      </c>
      <c r="AS15">
        <v>2.2999999999999998</v>
      </c>
      <c r="AT15">
        <v>2.5499999999999998</v>
      </c>
    </row>
    <row r="16" spans="1:46">
      <c r="A16" s="6" t="s">
        <v>22</v>
      </c>
      <c r="B16" s="7">
        <v>0</v>
      </c>
      <c r="C16" s="8">
        <v>0.1</v>
      </c>
      <c r="D16" s="7">
        <v>0.2</v>
      </c>
      <c r="E16" s="8">
        <v>0.2</v>
      </c>
      <c r="F16" s="7">
        <v>0.3</v>
      </c>
      <c r="G16" s="8">
        <v>0.4</v>
      </c>
      <c r="H16" s="7">
        <v>0.4</v>
      </c>
      <c r="I16" s="8">
        <v>0.5</v>
      </c>
      <c r="J16" s="7">
        <v>0.6</v>
      </c>
      <c r="K16" s="8">
        <v>0.6</v>
      </c>
      <c r="L16" s="7">
        <v>0.7</v>
      </c>
      <c r="M16" s="8">
        <v>0.8</v>
      </c>
      <c r="N16" s="7">
        <v>0.9</v>
      </c>
      <c r="O16" s="8">
        <v>1.1000000000000001</v>
      </c>
      <c r="P16" s="7">
        <v>1.2</v>
      </c>
      <c r="Q16" s="8">
        <v>1.3</v>
      </c>
      <c r="R16" s="7">
        <v>1.6</v>
      </c>
      <c r="S16" s="8">
        <v>1.9</v>
      </c>
      <c r="T16" s="7">
        <v>2.4</v>
      </c>
      <c r="U16" s="14">
        <v>2.6</v>
      </c>
      <c r="V16" t="s">
        <v>20</v>
      </c>
      <c r="Z16">
        <v>3.08</v>
      </c>
      <c r="AA16">
        <v>0.02</v>
      </c>
      <c r="AB16">
        <v>0.12</v>
      </c>
      <c r="AC16">
        <v>0.18</v>
      </c>
      <c r="AD16">
        <v>0.24</v>
      </c>
      <c r="AE16">
        <v>0.34</v>
      </c>
      <c r="AF16">
        <v>0.4</v>
      </c>
      <c r="AG16">
        <v>0.45</v>
      </c>
      <c r="AH16">
        <v>0.51</v>
      </c>
      <c r="AI16">
        <v>0.56000000000000005</v>
      </c>
      <c r="AJ16">
        <v>0.63</v>
      </c>
      <c r="AK16">
        <v>0.7</v>
      </c>
      <c r="AL16">
        <v>0.8</v>
      </c>
      <c r="AM16">
        <v>0.89</v>
      </c>
      <c r="AN16">
        <v>1.08</v>
      </c>
      <c r="AO16">
        <v>1.19</v>
      </c>
      <c r="AP16">
        <v>1.3</v>
      </c>
      <c r="AQ16">
        <v>1.56</v>
      </c>
      <c r="AR16">
        <v>1.87</v>
      </c>
      <c r="AS16">
        <v>2.31</v>
      </c>
      <c r="AT16">
        <v>2.5499999999999998</v>
      </c>
    </row>
    <row r="17" spans="1:46">
      <c r="A17" s="6" t="s">
        <v>23</v>
      </c>
      <c r="B17" s="7">
        <v>0</v>
      </c>
      <c r="C17" s="8">
        <v>0.1</v>
      </c>
      <c r="D17" s="7">
        <v>0.2</v>
      </c>
      <c r="E17" s="8">
        <v>0.2</v>
      </c>
      <c r="F17" s="7">
        <v>0.3</v>
      </c>
      <c r="G17" s="8">
        <v>0.4</v>
      </c>
      <c r="H17" s="7">
        <v>0.4</v>
      </c>
      <c r="I17" s="8">
        <v>0.5</v>
      </c>
      <c r="J17" s="7">
        <v>0.6</v>
      </c>
      <c r="K17" s="8">
        <v>0.6</v>
      </c>
      <c r="L17" s="7">
        <v>0.7</v>
      </c>
      <c r="M17" s="8">
        <v>0.8</v>
      </c>
      <c r="N17" s="7">
        <v>0.9</v>
      </c>
      <c r="O17" s="8">
        <v>1.1000000000000001</v>
      </c>
      <c r="P17" s="7">
        <v>1.2</v>
      </c>
      <c r="Q17" s="8">
        <v>1.3</v>
      </c>
      <c r="R17" s="7">
        <v>1.6</v>
      </c>
      <c r="S17" s="8">
        <v>1.9</v>
      </c>
      <c r="T17" s="7">
        <v>2.4</v>
      </c>
      <c r="U17" s="14">
        <v>2.7</v>
      </c>
      <c r="V17" t="s">
        <v>20</v>
      </c>
      <c r="Z17">
        <v>3.17</v>
      </c>
      <c r="AA17">
        <v>0.02</v>
      </c>
      <c r="AB17">
        <v>0.12</v>
      </c>
      <c r="AC17">
        <v>0.18</v>
      </c>
      <c r="AD17">
        <v>0.24</v>
      </c>
      <c r="AE17">
        <v>0.34</v>
      </c>
      <c r="AF17">
        <v>0.4</v>
      </c>
      <c r="AG17">
        <v>0.45</v>
      </c>
      <c r="AH17">
        <v>0.51</v>
      </c>
      <c r="AI17">
        <v>0.56000000000000005</v>
      </c>
      <c r="AJ17">
        <v>0.63</v>
      </c>
      <c r="AK17">
        <v>0.7</v>
      </c>
      <c r="AL17">
        <v>0.79</v>
      </c>
      <c r="AM17">
        <v>0.88</v>
      </c>
      <c r="AN17">
        <v>1.08</v>
      </c>
      <c r="AO17">
        <v>1.19</v>
      </c>
      <c r="AP17">
        <v>1.3</v>
      </c>
      <c r="AQ17">
        <v>1.57</v>
      </c>
      <c r="AR17">
        <v>1.87</v>
      </c>
      <c r="AS17">
        <v>2.31</v>
      </c>
      <c r="AT17">
        <v>2.56</v>
      </c>
    </row>
    <row r="18" spans="1:46" ht="17" thickBot="1">
      <c r="A18" s="10" t="s">
        <v>24</v>
      </c>
      <c r="B18" s="11">
        <v>0</v>
      </c>
      <c r="C18" s="12">
        <v>0.1</v>
      </c>
      <c r="D18" s="11">
        <v>0.2</v>
      </c>
      <c r="E18" s="12">
        <v>0.2</v>
      </c>
      <c r="F18" s="11">
        <v>0.3</v>
      </c>
      <c r="G18" s="12">
        <v>0.4</v>
      </c>
      <c r="H18" s="11">
        <v>0.4</v>
      </c>
      <c r="I18" s="12">
        <v>0.5</v>
      </c>
      <c r="J18" s="11">
        <v>0.6</v>
      </c>
      <c r="K18" s="12">
        <v>0.6</v>
      </c>
      <c r="L18" s="11">
        <v>0.7</v>
      </c>
      <c r="M18" s="12">
        <v>0.8</v>
      </c>
      <c r="N18" s="11">
        <v>0.9</v>
      </c>
      <c r="O18" s="12">
        <v>1.1000000000000001</v>
      </c>
      <c r="P18" s="11">
        <v>1.2</v>
      </c>
      <c r="Q18" s="12">
        <v>1.3</v>
      </c>
      <c r="R18" s="11">
        <v>1.6</v>
      </c>
      <c r="S18" s="12">
        <v>1.9</v>
      </c>
      <c r="T18" s="11">
        <v>2.4</v>
      </c>
      <c r="U18" s="15">
        <v>2.7</v>
      </c>
      <c r="V18" t="s">
        <v>20</v>
      </c>
      <c r="Z18">
        <v>3.25</v>
      </c>
      <c r="AA18">
        <v>0.01</v>
      </c>
      <c r="AB18">
        <v>0.12</v>
      </c>
      <c r="AC18">
        <v>0.18</v>
      </c>
      <c r="AD18">
        <v>0.24</v>
      </c>
      <c r="AE18">
        <v>0.34</v>
      </c>
      <c r="AF18">
        <v>0.39</v>
      </c>
      <c r="AG18">
        <v>0.45</v>
      </c>
      <c r="AH18">
        <v>0.51</v>
      </c>
      <c r="AI18">
        <v>0.56000000000000005</v>
      </c>
      <c r="AJ18">
        <v>0.63</v>
      </c>
      <c r="AK18">
        <v>0.7</v>
      </c>
      <c r="AL18">
        <v>0.79</v>
      </c>
      <c r="AM18">
        <v>0.88</v>
      </c>
      <c r="AN18">
        <v>1.08</v>
      </c>
      <c r="AO18">
        <v>1.18</v>
      </c>
      <c r="AP18">
        <v>1.3</v>
      </c>
      <c r="AQ18">
        <v>1.57</v>
      </c>
      <c r="AR18">
        <v>1.87</v>
      </c>
      <c r="AS18">
        <v>2.3199999999999998</v>
      </c>
      <c r="AT18">
        <v>2.57</v>
      </c>
    </row>
    <row r="19" spans="1:46">
      <c r="A19" s="6" t="s">
        <v>28</v>
      </c>
      <c r="B19" s="7">
        <v>0</v>
      </c>
      <c r="C19" s="8">
        <v>0.1</v>
      </c>
      <c r="D19" s="7">
        <v>0.2</v>
      </c>
      <c r="E19" s="8">
        <v>0.2</v>
      </c>
      <c r="F19" s="7">
        <v>0.3</v>
      </c>
      <c r="G19" s="8">
        <v>0.4</v>
      </c>
      <c r="H19" s="7">
        <v>0.4</v>
      </c>
      <c r="I19" s="8">
        <v>0.5</v>
      </c>
      <c r="J19" s="7">
        <v>0.6</v>
      </c>
      <c r="K19" s="8">
        <v>0.6</v>
      </c>
      <c r="L19" s="7">
        <v>0.7</v>
      </c>
      <c r="M19" s="8">
        <v>0.8</v>
      </c>
      <c r="N19" s="7">
        <v>0.9</v>
      </c>
      <c r="O19" s="8">
        <v>1.1000000000000001</v>
      </c>
      <c r="P19" s="7">
        <v>1.2</v>
      </c>
      <c r="Q19" s="8">
        <v>1.3</v>
      </c>
      <c r="R19" s="7">
        <v>1.6</v>
      </c>
      <c r="S19" s="8">
        <v>1.9</v>
      </c>
      <c r="T19" s="7">
        <v>2.4</v>
      </c>
      <c r="U19" s="14">
        <v>2.7</v>
      </c>
      <c r="V19" t="s">
        <v>20</v>
      </c>
      <c r="Z19">
        <v>3.33</v>
      </c>
      <c r="AA19">
        <v>0.01</v>
      </c>
      <c r="AB19">
        <v>0.12</v>
      </c>
      <c r="AC19">
        <v>0.18</v>
      </c>
      <c r="AD19">
        <v>0.24</v>
      </c>
      <c r="AE19">
        <v>0.34</v>
      </c>
      <c r="AF19">
        <v>0.39</v>
      </c>
      <c r="AG19">
        <v>0.45</v>
      </c>
      <c r="AH19">
        <v>0.5</v>
      </c>
      <c r="AI19">
        <v>0.56000000000000005</v>
      </c>
      <c r="AJ19">
        <v>0.63</v>
      </c>
      <c r="AK19">
        <v>0.7</v>
      </c>
      <c r="AL19">
        <v>0.79</v>
      </c>
      <c r="AM19">
        <v>0.88</v>
      </c>
      <c r="AN19">
        <v>1.07</v>
      </c>
      <c r="AO19">
        <v>1.18</v>
      </c>
      <c r="AP19">
        <v>1.3</v>
      </c>
      <c r="AQ19">
        <v>1.57</v>
      </c>
      <c r="AR19">
        <v>1.87</v>
      </c>
      <c r="AS19">
        <v>2.3199999999999998</v>
      </c>
      <c r="AT19">
        <v>2.58</v>
      </c>
    </row>
    <row r="20" spans="1:46">
      <c r="A20" s="6" t="s">
        <v>22</v>
      </c>
      <c r="B20" s="7">
        <v>0</v>
      </c>
      <c r="C20" s="8">
        <v>0.1</v>
      </c>
      <c r="D20" s="7">
        <v>0.2</v>
      </c>
      <c r="E20" s="8">
        <v>0.2</v>
      </c>
      <c r="F20" s="7">
        <v>0.3</v>
      </c>
      <c r="G20" s="8">
        <v>0.4</v>
      </c>
      <c r="H20" s="7">
        <v>0.4</v>
      </c>
      <c r="I20" s="8">
        <v>0.5</v>
      </c>
      <c r="J20" s="7">
        <v>0.6</v>
      </c>
      <c r="K20" s="8">
        <v>0.6</v>
      </c>
      <c r="L20" s="7">
        <v>0.7</v>
      </c>
      <c r="M20" s="8">
        <v>0.8</v>
      </c>
      <c r="N20" s="7">
        <v>0.9</v>
      </c>
      <c r="O20" s="8">
        <v>1.1000000000000001</v>
      </c>
      <c r="P20" s="7">
        <v>1.2</v>
      </c>
      <c r="Q20" s="8">
        <v>1.3</v>
      </c>
      <c r="R20" s="7">
        <v>1.6</v>
      </c>
      <c r="S20" s="8">
        <v>1.9</v>
      </c>
      <c r="T20" s="7">
        <v>2.5</v>
      </c>
      <c r="U20" s="14">
        <v>2.8</v>
      </c>
      <c r="V20" t="s">
        <v>20</v>
      </c>
      <c r="Z20">
        <v>3.42</v>
      </c>
      <c r="AA20">
        <v>0.01</v>
      </c>
      <c r="AB20">
        <v>0.12</v>
      </c>
      <c r="AC20">
        <v>0.18</v>
      </c>
      <c r="AD20">
        <v>0.24</v>
      </c>
      <c r="AE20">
        <v>0.33</v>
      </c>
      <c r="AF20">
        <v>0.39</v>
      </c>
      <c r="AG20">
        <v>0.44</v>
      </c>
      <c r="AH20">
        <v>0.5</v>
      </c>
      <c r="AI20">
        <v>0.56000000000000005</v>
      </c>
      <c r="AJ20">
        <v>0.63</v>
      </c>
      <c r="AK20">
        <v>0.7</v>
      </c>
      <c r="AL20">
        <v>0.79</v>
      </c>
      <c r="AM20">
        <v>0.88</v>
      </c>
      <c r="AN20">
        <v>1.07</v>
      </c>
      <c r="AO20">
        <v>1.18</v>
      </c>
      <c r="AP20">
        <v>1.3</v>
      </c>
      <c r="AQ20">
        <v>1.57</v>
      </c>
      <c r="AR20">
        <v>1.87</v>
      </c>
      <c r="AS20">
        <v>2.3199999999999998</v>
      </c>
      <c r="AT20">
        <v>2.59</v>
      </c>
    </row>
    <row r="21" spans="1:46">
      <c r="A21" s="6" t="s">
        <v>23</v>
      </c>
      <c r="B21" s="7">
        <v>0</v>
      </c>
      <c r="C21" s="8">
        <v>0.1</v>
      </c>
      <c r="D21" s="7">
        <v>0.2</v>
      </c>
      <c r="E21" s="8">
        <v>0.2</v>
      </c>
      <c r="F21" s="7">
        <v>0.3</v>
      </c>
      <c r="G21" s="8">
        <v>0.4</v>
      </c>
      <c r="H21" s="7">
        <v>0.4</v>
      </c>
      <c r="I21" s="8">
        <v>0.5</v>
      </c>
      <c r="J21" s="7">
        <v>0.6</v>
      </c>
      <c r="K21" s="8">
        <v>0.7</v>
      </c>
      <c r="L21" s="7">
        <v>0.7</v>
      </c>
      <c r="M21" s="8">
        <v>0.8</v>
      </c>
      <c r="N21" s="7">
        <v>0.9</v>
      </c>
      <c r="O21" s="8">
        <v>1.1000000000000001</v>
      </c>
      <c r="P21" s="7">
        <v>1.2</v>
      </c>
      <c r="Q21" s="8">
        <v>1.3</v>
      </c>
      <c r="R21" s="7">
        <v>1.7</v>
      </c>
      <c r="S21" s="8">
        <v>1.9</v>
      </c>
      <c r="T21" s="7">
        <v>2.5</v>
      </c>
      <c r="U21" s="14">
        <v>2.8</v>
      </c>
      <c r="V21" t="s">
        <v>20</v>
      </c>
      <c r="Z21">
        <v>3.5</v>
      </c>
      <c r="AA21">
        <v>0.01</v>
      </c>
      <c r="AB21">
        <v>0.12</v>
      </c>
      <c r="AC21">
        <v>0.18</v>
      </c>
      <c r="AD21">
        <v>0.24</v>
      </c>
      <c r="AE21">
        <v>0.33</v>
      </c>
      <c r="AF21">
        <v>0.39</v>
      </c>
      <c r="AG21">
        <v>0.44</v>
      </c>
      <c r="AH21">
        <v>0.5</v>
      </c>
      <c r="AI21">
        <v>0.56000000000000005</v>
      </c>
      <c r="AJ21">
        <v>0.63</v>
      </c>
      <c r="AK21">
        <v>0.7</v>
      </c>
      <c r="AL21">
        <v>0.79</v>
      </c>
      <c r="AM21">
        <v>0.88</v>
      </c>
      <c r="AN21">
        <v>1.07</v>
      </c>
      <c r="AO21">
        <v>1.18</v>
      </c>
      <c r="AP21">
        <v>1.3</v>
      </c>
      <c r="AQ21">
        <v>1.57</v>
      </c>
      <c r="AR21">
        <v>1.87</v>
      </c>
      <c r="AS21">
        <v>2.33</v>
      </c>
      <c r="AT21">
        <v>2.59</v>
      </c>
    </row>
    <row r="22" spans="1:46" ht="17" thickBot="1">
      <c r="A22" s="10" t="s">
        <v>24</v>
      </c>
      <c r="B22" s="11">
        <v>0</v>
      </c>
      <c r="C22" s="12">
        <v>0.1</v>
      </c>
      <c r="D22" s="11">
        <v>0.2</v>
      </c>
      <c r="E22" s="12">
        <v>0.3</v>
      </c>
      <c r="F22" s="11">
        <v>0.3</v>
      </c>
      <c r="G22" s="12">
        <v>0.4</v>
      </c>
      <c r="H22" s="11">
        <v>0.4</v>
      </c>
      <c r="I22" s="12">
        <v>0.5</v>
      </c>
      <c r="J22" s="11">
        <v>0.6</v>
      </c>
      <c r="K22" s="12">
        <v>0.7</v>
      </c>
      <c r="L22" s="11">
        <v>0.7</v>
      </c>
      <c r="M22" s="12">
        <v>0.8</v>
      </c>
      <c r="N22" s="11">
        <v>0.9</v>
      </c>
      <c r="O22" s="12">
        <v>1.1000000000000001</v>
      </c>
      <c r="P22" s="11">
        <v>1.2</v>
      </c>
      <c r="Q22" s="12">
        <v>1.3</v>
      </c>
      <c r="R22" s="11">
        <v>1.7</v>
      </c>
      <c r="S22" s="12">
        <v>2</v>
      </c>
      <c r="T22" s="11">
        <v>2.5</v>
      </c>
      <c r="U22" s="15">
        <v>2.8</v>
      </c>
      <c r="V22" t="s">
        <v>20</v>
      </c>
      <c r="Z22">
        <v>3.58</v>
      </c>
      <c r="AA22">
        <v>0.01</v>
      </c>
      <c r="AB22">
        <v>0.12</v>
      </c>
      <c r="AC22">
        <v>0.18</v>
      </c>
      <c r="AD22">
        <v>0.24</v>
      </c>
      <c r="AE22">
        <v>0.33</v>
      </c>
      <c r="AF22">
        <v>0.38</v>
      </c>
      <c r="AG22">
        <v>0.44</v>
      </c>
      <c r="AH22">
        <v>0.5</v>
      </c>
      <c r="AI22">
        <v>0.56000000000000005</v>
      </c>
      <c r="AJ22">
        <v>0.62</v>
      </c>
      <c r="AK22">
        <v>0.7</v>
      </c>
      <c r="AL22">
        <v>0.79</v>
      </c>
      <c r="AM22">
        <v>0.88</v>
      </c>
      <c r="AN22">
        <v>1.07</v>
      </c>
      <c r="AO22">
        <v>1.18</v>
      </c>
      <c r="AP22">
        <v>1.3</v>
      </c>
      <c r="AQ22">
        <v>1.58</v>
      </c>
      <c r="AR22">
        <v>1.87</v>
      </c>
      <c r="AS22">
        <v>2.33</v>
      </c>
      <c r="AT22">
        <v>2.6</v>
      </c>
    </row>
    <row r="23" spans="1:46">
      <c r="A23" s="6" t="s">
        <v>29</v>
      </c>
      <c r="B23" s="7">
        <v>0</v>
      </c>
      <c r="C23" s="8">
        <v>0.1</v>
      </c>
      <c r="D23" s="7">
        <v>0.2</v>
      </c>
      <c r="E23" s="8">
        <v>0.3</v>
      </c>
      <c r="F23" s="7">
        <v>0.3</v>
      </c>
      <c r="G23" s="8">
        <v>0.4</v>
      </c>
      <c r="H23" s="7">
        <v>0.4</v>
      </c>
      <c r="I23" s="8">
        <v>0.5</v>
      </c>
      <c r="J23" s="7">
        <v>0.6</v>
      </c>
      <c r="K23" s="8">
        <v>0.7</v>
      </c>
      <c r="L23" s="7">
        <v>0.7</v>
      </c>
      <c r="M23" s="8">
        <v>0.8</v>
      </c>
      <c r="N23" s="7">
        <v>1</v>
      </c>
      <c r="O23" s="8">
        <v>1.1000000000000001</v>
      </c>
      <c r="P23" s="7">
        <v>1.2</v>
      </c>
      <c r="Q23" s="8">
        <v>1.4</v>
      </c>
      <c r="R23" s="7">
        <v>1.7</v>
      </c>
      <c r="S23" s="8">
        <v>2</v>
      </c>
      <c r="T23" s="7">
        <v>2.5</v>
      </c>
      <c r="U23" s="14">
        <v>2.9</v>
      </c>
      <c r="V23" t="s">
        <v>20</v>
      </c>
      <c r="Z23">
        <v>3.67</v>
      </c>
      <c r="AA23">
        <v>0.01</v>
      </c>
      <c r="AB23">
        <v>0.12</v>
      </c>
      <c r="AC23">
        <v>0.18</v>
      </c>
      <c r="AD23">
        <v>0.24</v>
      </c>
      <c r="AE23">
        <v>0.33</v>
      </c>
      <c r="AF23">
        <v>0.38</v>
      </c>
      <c r="AG23">
        <v>0.44</v>
      </c>
      <c r="AH23">
        <v>0.5</v>
      </c>
      <c r="AI23">
        <v>0.56000000000000005</v>
      </c>
      <c r="AJ23">
        <v>0.63</v>
      </c>
      <c r="AK23">
        <v>0.69</v>
      </c>
      <c r="AL23">
        <v>0.79</v>
      </c>
      <c r="AM23">
        <v>0.88</v>
      </c>
      <c r="AN23">
        <v>1.07</v>
      </c>
      <c r="AO23">
        <v>1.18</v>
      </c>
      <c r="AP23">
        <v>1.3</v>
      </c>
      <c r="AQ23">
        <v>1.58</v>
      </c>
      <c r="AR23">
        <v>1.87</v>
      </c>
      <c r="AS23">
        <v>2.34</v>
      </c>
      <c r="AT23">
        <v>2.61</v>
      </c>
    </row>
    <row r="24" spans="1:46">
      <c r="A24" s="6" t="s">
        <v>22</v>
      </c>
      <c r="B24" s="7">
        <v>0</v>
      </c>
      <c r="C24" s="8">
        <v>0.1</v>
      </c>
      <c r="D24" s="7">
        <v>0.2</v>
      </c>
      <c r="E24" s="8">
        <v>0.3</v>
      </c>
      <c r="F24" s="7">
        <v>0.3</v>
      </c>
      <c r="G24" s="8">
        <v>0.4</v>
      </c>
      <c r="H24" s="7">
        <v>0.5</v>
      </c>
      <c r="I24" s="8">
        <v>0.5</v>
      </c>
      <c r="J24" s="7">
        <v>0.6</v>
      </c>
      <c r="K24" s="8">
        <v>0.7</v>
      </c>
      <c r="L24" s="7">
        <v>0.8</v>
      </c>
      <c r="M24" s="8">
        <v>0.9</v>
      </c>
      <c r="N24" s="7">
        <v>1</v>
      </c>
      <c r="O24" s="8">
        <v>1.1000000000000001</v>
      </c>
      <c r="P24" s="7">
        <v>1.2</v>
      </c>
      <c r="Q24" s="8">
        <v>1.4</v>
      </c>
      <c r="R24" s="7">
        <v>1.7</v>
      </c>
      <c r="S24" s="8">
        <v>2</v>
      </c>
      <c r="T24" s="7">
        <v>2.6</v>
      </c>
      <c r="U24" s="14">
        <v>2.9</v>
      </c>
      <c r="V24" t="s">
        <v>20</v>
      </c>
      <c r="Z24">
        <v>3.75</v>
      </c>
      <c r="AA24">
        <v>0.01</v>
      </c>
      <c r="AB24">
        <v>0.12</v>
      </c>
      <c r="AC24">
        <v>0.18</v>
      </c>
      <c r="AD24">
        <v>0.24</v>
      </c>
      <c r="AE24">
        <v>0.32</v>
      </c>
      <c r="AF24">
        <v>0.38</v>
      </c>
      <c r="AG24">
        <v>0.44</v>
      </c>
      <c r="AH24">
        <v>0.5</v>
      </c>
      <c r="AI24">
        <v>0.56000000000000005</v>
      </c>
      <c r="AJ24">
        <v>0.63</v>
      </c>
      <c r="AK24">
        <v>0.69</v>
      </c>
      <c r="AL24">
        <v>0.79</v>
      </c>
      <c r="AM24">
        <v>0.88</v>
      </c>
      <c r="AN24">
        <v>1.06</v>
      </c>
      <c r="AO24">
        <v>1.18</v>
      </c>
      <c r="AP24">
        <v>1.3</v>
      </c>
      <c r="AQ24">
        <v>1.58</v>
      </c>
      <c r="AR24">
        <v>1.87</v>
      </c>
      <c r="AS24">
        <v>2.34</v>
      </c>
      <c r="AT24">
        <v>2.62</v>
      </c>
    </row>
    <row r="25" spans="1:46">
      <c r="A25" s="6" t="s">
        <v>23</v>
      </c>
      <c r="B25" s="7">
        <v>0</v>
      </c>
      <c r="C25" s="8">
        <v>0.1</v>
      </c>
      <c r="D25" s="7">
        <v>0.2</v>
      </c>
      <c r="E25" s="8">
        <v>0.3</v>
      </c>
      <c r="F25" s="7">
        <v>0.3</v>
      </c>
      <c r="G25" s="8">
        <v>0.4</v>
      </c>
      <c r="H25" s="7">
        <v>0.5</v>
      </c>
      <c r="I25" s="8">
        <v>0.5</v>
      </c>
      <c r="J25" s="7">
        <v>0.6</v>
      </c>
      <c r="K25" s="8">
        <v>0.7</v>
      </c>
      <c r="L25" s="7">
        <v>0.8</v>
      </c>
      <c r="M25" s="8">
        <v>0.9</v>
      </c>
      <c r="N25" s="7">
        <v>1</v>
      </c>
      <c r="O25" s="8">
        <v>1.1000000000000001</v>
      </c>
      <c r="P25" s="7">
        <v>1.3</v>
      </c>
      <c r="Q25" s="8">
        <v>1.4</v>
      </c>
      <c r="R25" s="7">
        <v>1.7</v>
      </c>
      <c r="S25" s="8">
        <v>2</v>
      </c>
      <c r="T25" s="7">
        <v>2.6</v>
      </c>
      <c r="U25" s="14">
        <v>3</v>
      </c>
      <c r="V25" t="s">
        <v>20</v>
      </c>
      <c r="Z25">
        <v>3.83</v>
      </c>
      <c r="AA25">
        <v>0</v>
      </c>
      <c r="AB25">
        <v>0.12</v>
      </c>
      <c r="AC25">
        <v>0.18</v>
      </c>
      <c r="AD25">
        <v>0.24</v>
      </c>
      <c r="AE25">
        <v>0.32</v>
      </c>
      <c r="AF25">
        <v>0.38</v>
      </c>
      <c r="AG25">
        <v>0.44</v>
      </c>
      <c r="AH25">
        <v>0.5</v>
      </c>
      <c r="AI25">
        <v>0.56000000000000005</v>
      </c>
      <c r="AJ25">
        <v>0.63</v>
      </c>
      <c r="AK25">
        <v>0.69</v>
      </c>
      <c r="AL25">
        <v>0.79</v>
      </c>
      <c r="AM25">
        <v>0.89</v>
      </c>
      <c r="AN25">
        <v>1.06</v>
      </c>
      <c r="AO25">
        <v>1.18</v>
      </c>
      <c r="AP25">
        <v>1.3</v>
      </c>
      <c r="AQ25">
        <v>1.58</v>
      </c>
      <c r="AR25">
        <v>1.87</v>
      </c>
      <c r="AS25">
        <v>2.35</v>
      </c>
      <c r="AT25">
        <v>2.63</v>
      </c>
    </row>
    <row r="26" spans="1:46" ht="17" thickBot="1">
      <c r="A26" s="10" t="s">
        <v>24</v>
      </c>
      <c r="B26" s="11">
        <v>0</v>
      </c>
      <c r="C26" s="12">
        <v>0.1</v>
      </c>
      <c r="D26" s="11">
        <v>0.2</v>
      </c>
      <c r="E26" s="12">
        <v>0.3</v>
      </c>
      <c r="F26" s="11">
        <v>0.3</v>
      </c>
      <c r="G26" s="12">
        <v>0.4</v>
      </c>
      <c r="H26" s="11">
        <v>0.5</v>
      </c>
      <c r="I26" s="12">
        <v>0.6</v>
      </c>
      <c r="J26" s="11">
        <v>0.6</v>
      </c>
      <c r="K26" s="12">
        <v>0.7</v>
      </c>
      <c r="L26" s="11">
        <v>0.8</v>
      </c>
      <c r="M26" s="12">
        <v>0.9</v>
      </c>
      <c r="N26" s="11">
        <v>1</v>
      </c>
      <c r="O26" s="12">
        <v>1.1000000000000001</v>
      </c>
      <c r="P26" s="11">
        <v>1.3</v>
      </c>
      <c r="Q26" s="12">
        <v>1.4</v>
      </c>
      <c r="R26" s="11">
        <v>1.7</v>
      </c>
      <c r="S26" s="12">
        <v>2.1</v>
      </c>
      <c r="T26" s="11">
        <v>2.7</v>
      </c>
      <c r="U26" s="15">
        <v>3</v>
      </c>
      <c r="V26" t="s">
        <v>20</v>
      </c>
      <c r="Z26">
        <v>3.92</v>
      </c>
      <c r="AA26">
        <v>0</v>
      </c>
      <c r="AB26">
        <v>0.12</v>
      </c>
      <c r="AC26">
        <v>0.19</v>
      </c>
      <c r="AD26">
        <v>0.24</v>
      </c>
      <c r="AE26">
        <v>0.32</v>
      </c>
      <c r="AF26">
        <v>0.38</v>
      </c>
      <c r="AG26">
        <v>0.44</v>
      </c>
      <c r="AH26">
        <v>0.5</v>
      </c>
      <c r="AI26">
        <v>0.56000000000000005</v>
      </c>
      <c r="AJ26">
        <v>0.63</v>
      </c>
      <c r="AK26">
        <v>0.69</v>
      </c>
      <c r="AL26">
        <v>0.79</v>
      </c>
      <c r="AM26">
        <v>0.89</v>
      </c>
      <c r="AN26">
        <v>1.06</v>
      </c>
      <c r="AO26">
        <v>1.18</v>
      </c>
      <c r="AP26">
        <v>1.3</v>
      </c>
      <c r="AQ26">
        <v>1.59</v>
      </c>
      <c r="AR26">
        <v>1.87</v>
      </c>
      <c r="AS26">
        <v>2.35</v>
      </c>
      <c r="AT26">
        <v>2.64</v>
      </c>
    </row>
    <row r="27" spans="1:46">
      <c r="A27" s="6" t="s">
        <v>30</v>
      </c>
      <c r="B27" s="7">
        <v>0</v>
      </c>
      <c r="C27" s="8">
        <v>0.1</v>
      </c>
      <c r="D27" s="7">
        <v>0.2</v>
      </c>
      <c r="E27" s="8">
        <v>0.3</v>
      </c>
      <c r="F27" s="7">
        <v>0.4</v>
      </c>
      <c r="G27" s="8">
        <v>0.4</v>
      </c>
      <c r="H27" s="7">
        <v>0.5</v>
      </c>
      <c r="I27" s="8">
        <v>0.6</v>
      </c>
      <c r="J27" s="7">
        <v>0.7</v>
      </c>
      <c r="K27" s="8">
        <v>0.7</v>
      </c>
      <c r="L27" s="7">
        <v>0.8</v>
      </c>
      <c r="M27" s="8">
        <v>0.9</v>
      </c>
      <c r="N27" s="7">
        <v>1</v>
      </c>
      <c r="O27" s="8">
        <v>1.2</v>
      </c>
      <c r="P27" s="7">
        <v>1.3</v>
      </c>
      <c r="Q27" s="8">
        <v>1.4</v>
      </c>
      <c r="R27" s="7">
        <v>1.8</v>
      </c>
      <c r="S27" s="8">
        <v>2.1</v>
      </c>
      <c r="T27" s="7">
        <v>2.7</v>
      </c>
      <c r="U27" s="14">
        <v>3</v>
      </c>
      <c r="V27" t="s">
        <v>20</v>
      </c>
      <c r="Z27">
        <v>4</v>
      </c>
      <c r="AA27">
        <v>0</v>
      </c>
      <c r="AB27">
        <v>0.12</v>
      </c>
      <c r="AC27">
        <v>0.19</v>
      </c>
      <c r="AD27">
        <v>0.24</v>
      </c>
      <c r="AE27">
        <v>0.32</v>
      </c>
      <c r="AF27">
        <v>0.38</v>
      </c>
      <c r="AG27">
        <v>0.44</v>
      </c>
      <c r="AH27">
        <v>0.5</v>
      </c>
      <c r="AI27">
        <v>0.56000000000000005</v>
      </c>
      <c r="AJ27">
        <v>0.63</v>
      </c>
      <c r="AK27">
        <v>0.69</v>
      </c>
      <c r="AL27">
        <v>0.79</v>
      </c>
      <c r="AM27">
        <v>0.89</v>
      </c>
      <c r="AN27">
        <v>1.06</v>
      </c>
      <c r="AO27">
        <v>1.18</v>
      </c>
      <c r="AP27">
        <v>1.3</v>
      </c>
      <c r="AQ27">
        <v>1.59</v>
      </c>
      <c r="AR27">
        <v>1.88</v>
      </c>
      <c r="AS27">
        <v>2.36</v>
      </c>
      <c r="AT27">
        <v>2.65</v>
      </c>
    </row>
    <row r="28" spans="1:46">
      <c r="A28" s="6" t="s">
        <v>22</v>
      </c>
      <c r="B28" s="7">
        <v>0.1</v>
      </c>
      <c r="C28" s="8">
        <v>0.1</v>
      </c>
      <c r="D28" s="7">
        <v>0.2</v>
      </c>
      <c r="E28" s="8">
        <v>0.3</v>
      </c>
      <c r="F28" s="7">
        <v>0.4</v>
      </c>
      <c r="G28" s="8">
        <v>0.4</v>
      </c>
      <c r="H28" s="7">
        <v>0.5</v>
      </c>
      <c r="I28" s="8">
        <v>0.6</v>
      </c>
      <c r="J28" s="7">
        <v>0.7</v>
      </c>
      <c r="K28" s="8">
        <v>0.8</v>
      </c>
      <c r="L28" s="7">
        <v>0.8</v>
      </c>
      <c r="M28" s="8">
        <v>0.9</v>
      </c>
      <c r="N28" s="7">
        <v>1.1000000000000001</v>
      </c>
      <c r="O28" s="8">
        <v>1.2</v>
      </c>
      <c r="P28" s="7">
        <v>1.3</v>
      </c>
      <c r="Q28" s="8">
        <v>1.4</v>
      </c>
      <c r="R28" s="7">
        <v>1.8</v>
      </c>
      <c r="S28" s="8">
        <v>2.1</v>
      </c>
      <c r="T28" s="7">
        <v>2.7</v>
      </c>
      <c r="U28" s="14">
        <v>3.1</v>
      </c>
      <c r="V28" t="s">
        <v>20</v>
      </c>
      <c r="Z28">
        <v>4.08</v>
      </c>
      <c r="AA28">
        <v>0</v>
      </c>
      <c r="AB28">
        <v>0.12</v>
      </c>
      <c r="AC28">
        <v>0.19</v>
      </c>
      <c r="AD28">
        <v>0.24</v>
      </c>
      <c r="AE28">
        <v>0.32</v>
      </c>
      <c r="AF28">
        <v>0.37</v>
      </c>
      <c r="AG28">
        <v>0.43</v>
      </c>
      <c r="AH28">
        <v>0.5</v>
      </c>
      <c r="AI28">
        <v>0.56000000000000005</v>
      </c>
      <c r="AJ28">
        <v>0.63</v>
      </c>
      <c r="AK28">
        <v>0.69</v>
      </c>
      <c r="AL28">
        <v>0.79</v>
      </c>
      <c r="AM28">
        <v>0.89</v>
      </c>
      <c r="AN28">
        <v>1.06</v>
      </c>
      <c r="AO28">
        <v>1.18</v>
      </c>
      <c r="AP28">
        <v>1.3</v>
      </c>
      <c r="AQ28">
        <v>1.59</v>
      </c>
      <c r="AR28">
        <v>1.88</v>
      </c>
      <c r="AS28">
        <v>2.37</v>
      </c>
      <c r="AT28">
        <v>2.65</v>
      </c>
    </row>
    <row r="29" spans="1:46">
      <c r="A29" s="6" t="s">
        <v>23</v>
      </c>
      <c r="B29" s="7">
        <v>0.1</v>
      </c>
      <c r="C29" s="8">
        <v>0.1</v>
      </c>
      <c r="D29" s="7">
        <v>0.2</v>
      </c>
      <c r="E29" s="8">
        <v>0.3</v>
      </c>
      <c r="F29" s="7">
        <v>0.4</v>
      </c>
      <c r="G29" s="8">
        <v>0.4</v>
      </c>
      <c r="H29" s="7">
        <v>0.5</v>
      </c>
      <c r="I29" s="8">
        <v>0.6</v>
      </c>
      <c r="J29" s="7">
        <v>0.7</v>
      </c>
      <c r="K29" s="8">
        <v>0.8</v>
      </c>
      <c r="L29" s="7">
        <v>0.9</v>
      </c>
      <c r="M29" s="8">
        <v>1</v>
      </c>
      <c r="N29" s="7">
        <v>1.1000000000000001</v>
      </c>
      <c r="O29" s="8">
        <v>1.2</v>
      </c>
      <c r="P29" s="7">
        <v>1.4</v>
      </c>
      <c r="Q29" s="8">
        <v>1.5</v>
      </c>
      <c r="R29" s="7">
        <v>1.8</v>
      </c>
      <c r="S29" s="8">
        <v>2.2000000000000002</v>
      </c>
      <c r="T29" s="7">
        <v>2.8</v>
      </c>
      <c r="U29" s="14">
        <v>3.1</v>
      </c>
      <c r="V29" t="s">
        <v>20</v>
      </c>
      <c r="Z29">
        <v>4.17</v>
      </c>
      <c r="AA29">
        <v>0</v>
      </c>
      <c r="AB29">
        <v>0.12</v>
      </c>
      <c r="AC29">
        <v>0.19</v>
      </c>
      <c r="AD29">
        <v>0.24</v>
      </c>
      <c r="AE29">
        <v>0.32</v>
      </c>
      <c r="AF29">
        <v>0.37</v>
      </c>
      <c r="AG29">
        <v>0.43</v>
      </c>
      <c r="AH29">
        <v>0.5</v>
      </c>
      <c r="AI29">
        <v>0.56000000000000005</v>
      </c>
      <c r="AJ29">
        <v>0.63</v>
      </c>
      <c r="AK29">
        <v>0.69</v>
      </c>
      <c r="AL29">
        <v>0.79</v>
      </c>
      <c r="AM29">
        <v>0.89</v>
      </c>
      <c r="AN29">
        <v>1.06</v>
      </c>
      <c r="AO29">
        <v>1.18</v>
      </c>
      <c r="AP29">
        <v>1.3</v>
      </c>
      <c r="AQ29">
        <v>1.6</v>
      </c>
      <c r="AR29">
        <v>1.88</v>
      </c>
      <c r="AS29">
        <v>2.37</v>
      </c>
      <c r="AT29">
        <v>2.66</v>
      </c>
    </row>
    <row r="30" spans="1:46" ht="17" thickBot="1">
      <c r="A30" s="10" t="s">
        <v>24</v>
      </c>
      <c r="B30" s="11">
        <v>0.1</v>
      </c>
      <c r="C30" s="12">
        <v>0.2</v>
      </c>
      <c r="D30" s="11">
        <v>0.2</v>
      </c>
      <c r="E30" s="12">
        <v>0.3</v>
      </c>
      <c r="F30" s="11">
        <v>0.4</v>
      </c>
      <c r="G30" s="12">
        <v>0.5</v>
      </c>
      <c r="H30" s="11">
        <v>0.5</v>
      </c>
      <c r="I30" s="12">
        <v>0.6</v>
      </c>
      <c r="J30" s="11">
        <v>0.7</v>
      </c>
      <c r="K30" s="12">
        <v>0.8</v>
      </c>
      <c r="L30" s="11">
        <v>0.9</v>
      </c>
      <c r="M30" s="12">
        <v>1</v>
      </c>
      <c r="N30" s="11">
        <v>1.1000000000000001</v>
      </c>
      <c r="O30" s="12">
        <v>1.2</v>
      </c>
      <c r="P30" s="11">
        <v>1.4</v>
      </c>
      <c r="Q30" s="12">
        <v>1.5</v>
      </c>
      <c r="R30" s="11">
        <v>1.8</v>
      </c>
      <c r="S30" s="12">
        <v>2.2000000000000002</v>
      </c>
      <c r="T30" s="11">
        <v>2.8</v>
      </c>
      <c r="U30" s="15">
        <v>3.2</v>
      </c>
      <c r="V30" t="s">
        <v>20</v>
      </c>
      <c r="Z30">
        <v>4.25</v>
      </c>
      <c r="AA30">
        <v>0</v>
      </c>
      <c r="AB30">
        <v>0.12</v>
      </c>
      <c r="AC30">
        <v>0.19</v>
      </c>
      <c r="AD30">
        <v>0.24</v>
      </c>
      <c r="AE30">
        <v>0.32</v>
      </c>
      <c r="AF30">
        <v>0.37</v>
      </c>
      <c r="AG30">
        <v>0.43</v>
      </c>
      <c r="AH30">
        <v>0.5</v>
      </c>
      <c r="AI30">
        <v>0.56000000000000005</v>
      </c>
      <c r="AJ30">
        <v>0.63</v>
      </c>
      <c r="AK30">
        <v>0.69</v>
      </c>
      <c r="AL30">
        <v>0.79</v>
      </c>
      <c r="AM30">
        <v>0.89</v>
      </c>
      <c r="AN30">
        <v>1.06</v>
      </c>
      <c r="AO30">
        <v>1.18</v>
      </c>
      <c r="AP30">
        <v>1.3</v>
      </c>
      <c r="AQ30">
        <v>1.6</v>
      </c>
      <c r="AR30">
        <v>1.88</v>
      </c>
      <c r="AS30">
        <v>2.38</v>
      </c>
      <c r="AT30">
        <v>2.67</v>
      </c>
    </row>
    <row r="31" spans="1:46">
      <c r="A31" s="6" t="s">
        <v>31</v>
      </c>
      <c r="B31" s="7">
        <v>0.1</v>
      </c>
      <c r="C31" s="8">
        <v>0.2</v>
      </c>
      <c r="D31" s="7">
        <v>0.3</v>
      </c>
      <c r="E31" s="8">
        <v>0.3</v>
      </c>
      <c r="F31" s="7">
        <v>0.4</v>
      </c>
      <c r="G31" s="8">
        <v>0.5</v>
      </c>
      <c r="H31" s="7">
        <v>0.5</v>
      </c>
      <c r="I31" s="8">
        <v>0.6</v>
      </c>
      <c r="J31" s="7">
        <v>0.7</v>
      </c>
      <c r="K31" s="8">
        <v>0.8</v>
      </c>
      <c r="L31" s="7">
        <v>0.9</v>
      </c>
      <c r="M31" s="8">
        <v>1</v>
      </c>
      <c r="N31" s="7">
        <v>1.1000000000000001</v>
      </c>
      <c r="O31" s="8">
        <v>1.3</v>
      </c>
      <c r="P31" s="7">
        <v>1.4</v>
      </c>
      <c r="Q31" s="8">
        <v>1.5</v>
      </c>
      <c r="R31" s="7">
        <v>1.9</v>
      </c>
      <c r="S31" s="8">
        <v>2.2999999999999998</v>
      </c>
      <c r="T31" s="7">
        <v>2.9</v>
      </c>
      <c r="U31" s="14">
        <v>3.2</v>
      </c>
      <c r="V31" t="s">
        <v>20</v>
      </c>
      <c r="Z31">
        <v>4.33</v>
      </c>
      <c r="AA31">
        <v>0</v>
      </c>
      <c r="AB31">
        <v>0.12</v>
      </c>
      <c r="AC31">
        <v>0.19</v>
      </c>
      <c r="AD31">
        <v>0.24</v>
      </c>
      <c r="AE31">
        <v>0.31</v>
      </c>
      <c r="AF31">
        <v>0.37</v>
      </c>
      <c r="AG31">
        <v>0.43</v>
      </c>
      <c r="AH31">
        <v>0.5</v>
      </c>
      <c r="AI31">
        <v>0.56000000000000005</v>
      </c>
      <c r="AJ31">
        <v>0.63</v>
      </c>
      <c r="AK31">
        <v>0.7</v>
      </c>
      <c r="AL31">
        <v>0.79</v>
      </c>
      <c r="AM31">
        <v>0.89</v>
      </c>
      <c r="AN31">
        <v>1.06</v>
      </c>
      <c r="AO31">
        <v>1.18</v>
      </c>
      <c r="AP31">
        <v>1.3</v>
      </c>
      <c r="AQ31">
        <v>1.6</v>
      </c>
      <c r="AR31">
        <v>1.89</v>
      </c>
      <c r="AS31">
        <v>2.38</v>
      </c>
      <c r="AT31">
        <v>2.68</v>
      </c>
    </row>
    <row r="32" spans="1:46">
      <c r="A32" s="6" t="s">
        <v>22</v>
      </c>
      <c r="B32" s="7">
        <v>0.1</v>
      </c>
      <c r="C32" s="8">
        <v>0.2</v>
      </c>
      <c r="D32" s="7">
        <v>0.3</v>
      </c>
      <c r="E32" s="8">
        <v>0.3</v>
      </c>
      <c r="F32" s="7">
        <v>0.4</v>
      </c>
      <c r="G32" s="8">
        <v>0.5</v>
      </c>
      <c r="H32" s="7">
        <v>0.6</v>
      </c>
      <c r="I32" s="8">
        <v>0.7</v>
      </c>
      <c r="J32" s="7">
        <v>0.7</v>
      </c>
      <c r="K32" s="8">
        <v>0.8</v>
      </c>
      <c r="L32" s="7">
        <v>0.9</v>
      </c>
      <c r="M32" s="8">
        <v>1</v>
      </c>
      <c r="N32" s="7">
        <v>1.2</v>
      </c>
      <c r="O32" s="8">
        <v>1.3</v>
      </c>
      <c r="P32" s="7">
        <v>1.4</v>
      </c>
      <c r="Q32" s="8">
        <v>1.6</v>
      </c>
      <c r="R32" s="7">
        <v>1.9</v>
      </c>
      <c r="S32" s="8">
        <v>2.2999999999999998</v>
      </c>
      <c r="T32" s="7">
        <v>2.9</v>
      </c>
      <c r="U32" s="14">
        <v>3.3</v>
      </c>
      <c r="V32" t="s">
        <v>20</v>
      </c>
      <c r="Z32">
        <v>4.42</v>
      </c>
      <c r="AA32">
        <v>0</v>
      </c>
      <c r="AB32">
        <v>0.12</v>
      </c>
      <c r="AC32">
        <v>0.19</v>
      </c>
      <c r="AD32">
        <v>0.24</v>
      </c>
      <c r="AE32">
        <v>0.31</v>
      </c>
      <c r="AF32">
        <v>0.37</v>
      </c>
      <c r="AG32">
        <v>0.43</v>
      </c>
      <c r="AH32">
        <v>0.5</v>
      </c>
      <c r="AI32">
        <v>0.56999999999999995</v>
      </c>
      <c r="AJ32">
        <v>0.63</v>
      </c>
      <c r="AK32">
        <v>0.7</v>
      </c>
      <c r="AL32">
        <v>0.79</v>
      </c>
      <c r="AM32">
        <v>0.89</v>
      </c>
      <c r="AN32">
        <v>1.06</v>
      </c>
      <c r="AO32">
        <v>1.19</v>
      </c>
      <c r="AP32">
        <v>1.3</v>
      </c>
      <c r="AQ32">
        <v>1.61</v>
      </c>
      <c r="AR32">
        <v>1.89</v>
      </c>
      <c r="AS32">
        <v>2.39</v>
      </c>
      <c r="AT32">
        <v>2.69</v>
      </c>
    </row>
    <row r="33" spans="1:46">
      <c r="A33" s="6" t="s">
        <v>23</v>
      </c>
      <c r="B33" s="7">
        <v>0.1</v>
      </c>
      <c r="C33" s="8">
        <v>0.2</v>
      </c>
      <c r="D33" s="7">
        <v>0.3</v>
      </c>
      <c r="E33" s="8">
        <v>0.4</v>
      </c>
      <c r="F33" s="7">
        <v>0.4</v>
      </c>
      <c r="G33" s="8">
        <v>0.5</v>
      </c>
      <c r="H33" s="7">
        <v>0.6</v>
      </c>
      <c r="I33" s="8">
        <v>0.7</v>
      </c>
      <c r="J33" s="7">
        <v>0.8</v>
      </c>
      <c r="K33" s="8">
        <v>0.9</v>
      </c>
      <c r="L33" s="7">
        <v>1</v>
      </c>
      <c r="M33" s="8">
        <v>1.1000000000000001</v>
      </c>
      <c r="N33" s="7">
        <v>1.2</v>
      </c>
      <c r="O33" s="8">
        <v>1.3</v>
      </c>
      <c r="P33" s="7">
        <v>1.5</v>
      </c>
      <c r="Q33" s="8">
        <v>1.6</v>
      </c>
      <c r="R33" s="7">
        <v>1.9</v>
      </c>
      <c r="S33" s="8">
        <v>2.2999999999999998</v>
      </c>
      <c r="T33" s="7">
        <v>3</v>
      </c>
      <c r="U33" s="14">
        <v>3.3</v>
      </c>
      <c r="V33" t="s">
        <v>20</v>
      </c>
      <c r="Z33">
        <v>4.5</v>
      </c>
      <c r="AA33">
        <v>0</v>
      </c>
      <c r="AB33">
        <v>0.12</v>
      </c>
      <c r="AC33">
        <v>0.19</v>
      </c>
      <c r="AD33">
        <v>0.24</v>
      </c>
      <c r="AE33">
        <v>0.31</v>
      </c>
      <c r="AF33">
        <v>0.37</v>
      </c>
      <c r="AG33">
        <v>0.43</v>
      </c>
      <c r="AH33">
        <v>0.5</v>
      </c>
      <c r="AI33">
        <v>0.56999999999999995</v>
      </c>
      <c r="AJ33">
        <v>0.63</v>
      </c>
      <c r="AK33">
        <v>0.7</v>
      </c>
      <c r="AL33">
        <v>0.8</v>
      </c>
      <c r="AM33">
        <v>0.9</v>
      </c>
      <c r="AN33">
        <v>1.06</v>
      </c>
      <c r="AO33">
        <v>1.19</v>
      </c>
      <c r="AP33">
        <v>1.31</v>
      </c>
      <c r="AQ33">
        <v>1.61</v>
      </c>
      <c r="AR33">
        <v>1.89</v>
      </c>
      <c r="AS33">
        <v>2.4</v>
      </c>
      <c r="AT33">
        <v>2.7</v>
      </c>
    </row>
    <row r="34" spans="1:46" ht="17" thickBot="1">
      <c r="A34" s="10" t="s">
        <v>24</v>
      </c>
      <c r="B34" s="11">
        <v>0.1</v>
      </c>
      <c r="C34" s="12">
        <v>0.2</v>
      </c>
      <c r="D34" s="11">
        <v>0.3</v>
      </c>
      <c r="E34" s="12">
        <v>0.4</v>
      </c>
      <c r="F34" s="11">
        <v>0.5</v>
      </c>
      <c r="G34" s="12">
        <v>0.5</v>
      </c>
      <c r="H34" s="11">
        <v>0.6</v>
      </c>
      <c r="I34" s="12">
        <v>0.7</v>
      </c>
      <c r="J34" s="11">
        <v>0.8</v>
      </c>
      <c r="K34" s="12">
        <v>0.9</v>
      </c>
      <c r="L34" s="11">
        <v>1</v>
      </c>
      <c r="M34" s="12">
        <v>1.1000000000000001</v>
      </c>
      <c r="N34" s="11">
        <v>1.2</v>
      </c>
      <c r="O34" s="12">
        <v>1.4</v>
      </c>
      <c r="P34" s="11">
        <v>1.5</v>
      </c>
      <c r="Q34" s="12">
        <v>1.6</v>
      </c>
      <c r="R34" s="11">
        <v>2</v>
      </c>
      <c r="S34" s="12">
        <v>2.4</v>
      </c>
      <c r="T34" s="11">
        <v>3.1</v>
      </c>
      <c r="U34" s="15">
        <v>3.4</v>
      </c>
      <c r="V34" t="s">
        <v>20</v>
      </c>
      <c r="Z34">
        <v>4.58</v>
      </c>
      <c r="AA34">
        <v>0</v>
      </c>
      <c r="AB34">
        <v>0.12</v>
      </c>
      <c r="AC34">
        <v>0.19</v>
      </c>
      <c r="AD34">
        <v>0.24</v>
      </c>
      <c r="AE34">
        <v>0.31</v>
      </c>
      <c r="AF34">
        <v>0.37</v>
      </c>
      <c r="AG34">
        <v>0.43</v>
      </c>
      <c r="AH34">
        <v>0.5</v>
      </c>
      <c r="AI34">
        <v>0.56999999999999995</v>
      </c>
      <c r="AJ34">
        <v>0.63</v>
      </c>
      <c r="AK34">
        <v>0.7</v>
      </c>
      <c r="AL34">
        <v>0.8</v>
      </c>
      <c r="AM34">
        <v>0.9</v>
      </c>
      <c r="AN34">
        <v>1.06</v>
      </c>
      <c r="AO34">
        <v>1.19</v>
      </c>
      <c r="AP34">
        <v>1.31</v>
      </c>
      <c r="AQ34">
        <v>1.61</v>
      </c>
      <c r="AR34">
        <v>1.9</v>
      </c>
      <c r="AS34">
        <v>2.4</v>
      </c>
      <c r="AT34">
        <v>2.71</v>
      </c>
    </row>
    <row r="35" spans="1:46">
      <c r="A35" s="6" t="s">
        <v>32</v>
      </c>
      <c r="B35" s="7">
        <v>0.1</v>
      </c>
      <c r="C35" s="8">
        <v>0.2</v>
      </c>
      <c r="D35" s="7">
        <v>0.3</v>
      </c>
      <c r="E35" s="8">
        <v>0.4</v>
      </c>
      <c r="F35" s="7">
        <v>0.5</v>
      </c>
      <c r="G35" s="8">
        <v>0.6</v>
      </c>
      <c r="H35" s="7">
        <v>0.6</v>
      </c>
      <c r="I35" s="8">
        <v>0.7</v>
      </c>
      <c r="J35" s="7">
        <v>0.8</v>
      </c>
      <c r="K35" s="8">
        <v>0.9</v>
      </c>
      <c r="L35" s="7">
        <v>1</v>
      </c>
      <c r="M35" s="8">
        <v>1.1000000000000001</v>
      </c>
      <c r="N35" s="7">
        <v>1.3</v>
      </c>
      <c r="O35" s="8">
        <v>1.4</v>
      </c>
      <c r="P35" s="7">
        <v>1.5</v>
      </c>
      <c r="Q35" s="8">
        <v>1.7</v>
      </c>
      <c r="R35" s="7">
        <v>2</v>
      </c>
      <c r="S35" s="8">
        <v>2.4</v>
      </c>
      <c r="T35" s="7">
        <v>3.1</v>
      </c>
      <c r="U35" s="14">
        <v>3.4</v>
      </c>
      <c r="V35" t="s">
        <v>20</v>
      </c>
      <c r="Z35">
        <v>4.67</v>
      </c>
      <c r="AA35">
        <v>0</v>
      </c>
      <c r="AB35">
        <v>0.12</v>
      </c>
      <c r="AC35">
        <v>0.19</v>
      </c>
      <c r="AD35">
        <v>0.24</v>
      </c>
      <c r="AE35">
        <v>0.31</v>
      </c>
      <c r="AF35">
        <v>0.37</v>
      </c>
      <c r="AG35">
        <v>0.43</v>
      </c>
      <c r="AH35">
        <v>0.5</v>
      </c>
      <c r="AI35">
        <v>0.56999999999999995</v>
      </c>
      <c r="AJ35">
        <v>0.64</v>
      </c>
      <c r="AK35">
        <v>0.7</v>
      </c>
      <c r="AL35">
        <v>0.8</v>
      </c>
      <c r="AM35">
        <v>0.9</v>
      </c>
      <c r="AN35">
        <v>1.06</v>
      </c>
      <c r="AO35">
        <v>1.19</v>
      </c>
      <c r="AP35">
        <v>1.31</v>
      </c>
      <c r="AQ35">
        <v>1.62</v>
      </c>
      <c r="AR35">
        <v>1.9</v>
      </c>
      <c r="AS35">
        <v>2.41</v>
      </c>
      <c r="AT35">
        <v>2.72</v>
      </c>
    </row>
    <row r="36" spans="1:46">
      <c r="A36" s="6" t="s">
        <v>22</v>
      </c>
      <c r="B36" s="7">
        <v>0.2</v>
      </c>
      <c r="C36" s="8">
        <v>0.2</v>
      </c>
      <c r="D36" s="7">
        <v>0.3</v>
      </c>
      <c r="E36" s="8">
        <v>0.4</v>
      </c>
      <c r="F36" s="7">
        <v>0.5</v>
      </c>
      <c r="G36" s="8">
        <v>0.6</v>
      </c>
      <c r="H36" s="7">
        <v>0.6</v>
      </c>
      <c r="I36" s="8">
        <v>0.8</v>
      </c>
      <c r="J36" s="7">
        <v>0.8</v>
      </c>
      <c r="K36" s="8">
        <v>1</v>
      </c>
      <c r="L36" s="7">
        <v>1.1000000000000001</v>
      </c>
      <c r="M36" s="8">
        <v>1.2</v>
      </c>
      <c r="N36" s="7">
        <v>1.3</v>
      </c>
      <c r="O36" s="8">
        <v>1.4</v>
      </c>
      <c r="P36" s="7">
        <v>1.6</v>
      </c>
      <c r="Q36" s="8">
        <v>1.7</v>
      </c>
      <c r="R36" s="7">
        <v>2</v>
      </c>
      <c r="S36" s="8">
        <v>2.5</v>
      </c>
      <c r="T36" s="7">
        <v>3.2</v>
      </c>
      <c r="U36" s="14">
        <v>3.5</v>
      </c>
      <c r="V36" t="s">
        <v>20</v>
      </c>
      <c r="Z36">
        <v>4.75</v>
      </c>
      <c r="AA36">
        <v>0</v>
      </c>
      <c r="AB36">
        <v>0.12</v>
      </c>
      <c r="AC36">
        <v>0.19</v>
      </c>
      <c r="AD36">
        <v>0.24</v>
      </c>
      <c r="AE36">
        <v>0.31</v>
      </c>
      <c r="AF36">
        <v>0.37</v>
      </c>
      <c r="AG36">
        <v>0.43</v>
      </c>
      <c r="AH36">
        <v>0.5</v>
      </c>
      <c r="AI36">
        <v>0.56999999999999995</v>
      </c>
      <c r="AJ36">
        <v>0.64</v>
      </c>
      <c r="AK36">
        <v>0.7</v>
      </c>
      <c r="AL36">
        <v>0.8</v>
      </c>
      <c r="AM36">
        <v>0.9</v>
      </c>
      <c r="AN36">
        <v>1.06</v>
      </c>
      <c r="AO36">
        <v>1.19</v>
      </c>
      <c r="AP36">
        <v>1.31</v>
      </c>
      <c r="AQ36">
        <v>1.62</v>
      </c>
      <c r="AR36">
        <v>1.9</v>
      </c>
      <c r="AS36">
        <v>2.42</v>
      </c>
      <c r="AT36">
        <v>2.73</v>
      </c>
    </row>
    <row r="37" spans="1:46">
      <c r="A37" s="6" t="s">
        <v>23</v>
      </c>
      <c r="B37" s="7">
        <v>0.2</v>
      </c>
      <c r="C37" s="8">
        <v>0.2</v>
      </c>
      <c r="D37" s="7">
        <v>0.3</v>
      </c>
      <c r="E37" s="8">
        <v>0.4</v>
      </c>
      <c r="F37" s="7">
        <v>0.5</v>
      </c>
      <c r="G37" s="8">
        <v>0.6</v>
      </c>
      <c r="H37" s="7">
        <v>0.7</v>
      </c>
      <c r="I37" s="8">
        <v>0.8</v>
      </c>
      <c r="J37" s="7">
        <v>0.9</v>
      </c>
      <c r="K37" s="8">
        <v>1</v>
      </c>
      <c r="L37" s="7">
        <v>1.1000000000000001</v>
      </c>
      <c r="M37" s="8">
        <v>1.2</v>
      </c>
      <c r="N37" s="7">
        <v>1.4</v>
      </c>
      <c r="O37" s="8">
        <v>1.5</v>
      </c>
      <c r="P37" s="7">
        <v>1.6</v>
      </c>
      <c r="Q37" s="8">
        <v>1.7</v>
      </c>
      <c r="R37" s="7">
        <v>2.1</v>
      </c>
      <c r="S37" s="8">
        <v>2.6</v>
      </c>
      <c r="T37" s="7">
        <v>3.2</v>
      </c>
      <c r="U37" s="14">
        <v>3.5</v>
      </c>
      <c r="V37" t="s">
        <v>20</v>
      </c>
      <c r="Z37">
        <v>4.83</v>
      </c>
      <c r="AA37">
        <v>0</v>
      </c>
      <c r="AB37">
        <v>0.12</v>
      </c>
      <c r="AC37">
        <v>0.19</v>
      </c>
      <c r="AD37">
        <v>0.24</v>
      </c>
      <c r="AE37">
        <v>0.31</v>
      </c>
      <c r="AF37">
        <v>0.37</v>
      </c>
      <c r="AG37">
        <v>0.43</v>
      </c>
      <c r="AH37">
        <v>0.5</v>
      </c>
      <c r="AI37">
        <v>0.56999999999999995</v>
      </c>
      <c r="AJ37">
        <v>0.64</v>
      </c>
      <c r="AK37">
        <v>0.7</v>
      </c>
      <c r="AL37">
        <v>0.8</v>
      </c>
      <c r="AM37">
        <v>0.91</v>
      </c>
      <c r="AN37">
        <v>1.06</v>
      </c>
      <c r="AO37">
        <v>1.19</v>
      </c>
      <c r="AP37">
        <v>1.31</v>
      </c>
      <c r="AQ37">
        <v>1.62</v>
      </c>
      <c r="AR37">
        <v>1.91</v>
      </c>
      <c r="AS37">
        <v>2.4300000000000002</v>
      </c>
      <c r="AT37">
        <v>2.74</v>
      </c>
    </row>
    <row r="38" spans="1:46" ht="17" thickBot="1">
      <c r="A38" s="10" t="s">
        <v>24</v>
      </c>
      <c r="B38" s="11">
        <v>0.2</v>
      </c>
      <c r="C38" s="12">
        <v>0.2</v>
      </c>
      <c r="D38" s="11">
        <v>0.3</v>
      </c>
      <c r="E38" s="12">
        <v>0.4</v>
      </c>
      <c r="F38" s="11">
        <v>0.6</v>
      </c>
      <c r="G38" s="12">
        <v>0.6</v>
      </c>
      <c r="H38" s="11">
        <v>0.7</v>
      </c>
      <c r="I38" s="12">
        <v>0.8</v>
      </c>
      <c r="J38" s="11">
        <v>0.9</v>
      </c>
      <c r="K38" s="12">
        <v>1</v>
      </c>
      <c r="L38" s="11">
        <v>1.2</v>
      </c>
      <c r="M38" s="12">
        <v>1.3</v>
      </c>
      <c r="N38" s="11">
        <v>1.4</v>
      </c>
      <c r="O38" s="12">
        <v>1.5</v>
      </c>
      <c r="P38" s="11">
        <v>1.6</v>
      </c>
      <c r="Q38" s="12">
        <v>1.8</v>
      </c>
      <c r="R38" s="11">
        <v>2.1</v>
      </c>
      <c r="S38" s="12">
        <v>2.6</v>
      </c>
      <c r="T38" s="11">
        <v>3.3</v>
      </c>
      <c r="U38" s="15">
        <v>3.6</v>
      </c>
      <c r="V38" t="s">
        <v>20</v>
      </c>
      <c r="Z38">
        <v>4.92</v>
      </c>
      <c r="AA38">
        <v>0</v>
      </c>
      <c r="AB38">
        <v>0.12</v>
      </c>
      <c r="AC38">
        <v>0.19</v>
      </c>
      <c r="AD38">
        <v>0.24</v>
      </c>
      <c r="AE38">
        <v>0.31</v>
      </c>
      <c r="AF38">
        <v>0.37</v>
      </c>
      <c r="AG38">
        <v>0.43</v>
      </c>
      <c r="AH38">
        <v>0.5</v>
      </c>
      <c r="AI38">
        <v>0.56999999999999995</v>
      </c>
      <c r="AJ38">
        <v>0.64</v>
      </c>
      <c r="AK38">
        <v>0.7</v>
      </c>
      <c r="AL38">
        <v>0.8</v>
      </c>
      <c r="AM38">
        <v>0.91</v>
      </c>
      <c r="AN38">
        <v>1.06</v>
      </c>
      <c r="AO38">
        <v>1.2</v>
      </c>
      <c r="AP38">
        <v>1.31</v>
      </c>
      <c r="AQ38">
        <v>1.63</v>
      </c>
      <c r="AR38">
        <v>1.91</v>
      </c>
      <c r="AS38">
        <v>2.4300000000000002</v>
      </c>
      <c r="AT38">
        <v>2.75</v>
      </c>
    </row>
    <row r="39" spans="1:46">
      <c r="A39" s="6" t="s">
        <v>33</v>
      </c>
      <c r="B39" s="7">
        <v>0.2</v>
      </c>
      <c r="C39" s="8">
        <v>0.2</v>
      </c>
      <c r="D39" s="7">
        <v>0.3</v>
      </c>
      <c r="E39" s="8">
        <v>0.5</v>
      </c>
      <c r="F39" s="7">
        <v>0.6</v>
      </c>
      <c r="G39" s="8">
        <v>0.7</v>
      </c>
      <c r="H39" s="7">
        <v>0.7</v>
      </c>
      <c r="I39" s="8">
        <v>0.9</v>
      </c>
      <c r="J39" s="7">
        <v>0.9</v>
      </c>
      <c r="K39" s="8">
        <v>1.1000000000000001</v>
      </c>
      <c r="L39" s="7">
        <v>1.2</v>
      </c>
      <c r="M39" s="8">
        <v>1.3</v>
      </c>
      <c r="N39" s="7">
        <v>1.5</v>
      </c>
      <c r="O39" s="8">
        <v>1.6</v>
      </c>
      <c r="P39" s="7">
        <v>1.7</v>
      </c>
      <c r="Q39" s="8">
        <v>1.8</v>
      </c>
      <c r="R39" s="7">
        <v>2.1</v>
      </c>
      <c r="S39" s="8">
        <v>2.7</v>
      </c>
      <c r="T39" s="7">
        <v>3.4</v>
      </c>
      <c r="U39" s="14">
        <v>3.6</v>
      </c>
      <c r="V39" t="s">
        <v>20</v>
      </c>
      <c r="Z39">
        <v>5</v>
      </c>
      <c r="AA39">
        <v>0</v>
      </c>
      <c r="AB39">
        <v>0.12</v>
      </c>
      <c r="AC39">
        <v>0.19</v>
      </c>
      <c r="AD39">
        <v>0.24</v>
      </c>
      <c r="AE39">
        <v>0.31</v>
      </c>
      <c r="AF39">
        <v>0.37</v>
      </c>
      <c r="AG39">
        <v>0.43</v>
      </c>
      <c r="AH39">
        <v>0.51</v>
      </c>
      <c r="AI39">
        <v>0.56999999999999995</v>
      </c>
      <c r="AJ39">
        <v>0.64</v>
      </c>
      <c r="AK39">
        <v>0.71</v>
      </c>
      <c r="AL39">
        <v>0.81</v>
      </c>
      <c r="AM39">
        <v>0.91</v>
      </c>
      <c r="AN39">
        <v>1.06</v>
      </c>
      <c r="AO39">
        <v>1.2</v>
      </c>
      <c r="AP39">
        <v>1.32</v>
      </c>
      <c r="AQ39">
        <v>1.63</v>
      </c>
      <c r="AR39">
        <v>1.92</v>
      </c>
      <c r="AS39">
        <v>2.44</v>
      </c>
      <c r="AT39">
        <v>2.76</v>
      </c>
    </row>
    <row r="40" spans="1:46">
      <c r="A40" s="6" t="s">
        <v>22</v>
      </c>
      <c r="B40" s="7">
        <v>0.2</v>
      </c>
      <c r="C40" s="8">
        <v>0.2</v>
      </c>
      <c r="D40" s="7">
        <v>0.4</v>
      </c>
      <c r="E40" s="8">
        <v>0.5</v>
      </c>
      <c r="F40" s="7">
        <v>0.6</v>
      </c>
      <c r="G40" s="8">
        <v>0.7</v>
      </c>
      <c r="H40" s="7">
        <v>0.8</v>
      </c>
      <c r="I40" s="8">
        <v>0.9</v>
      </c>
      <c r="J40" s="7">
        <v>0.9</v>
      </c>
      <c r="K40" s="8">
        <v>1.1000000000000001</v>
      </c>
      <c r="L40" s="7">
        <v>1.2</v>
      </c>
      <c r="M40" s="8">
        <v>1.3</v>
      </c>
      <c r="N40" s="7">
        <v>1.5</v>
      </c>
      <c r="O40" s="8">
        <v>1.6</v>
      </c>
      <c r="P40" s="7">
        <v>1.7</v>
      </c>
      <c r="Q40" s="8">
        <v>1.8</v>
      </c>
      <c r="R40" s="7">
        <v>2.2000000000000002</v>
      </c>
      <c r="S40" s="8">
        <v>2.7</v>
      </c>
      <c r="T40" s="7">
        <v>3.4</v>
      </c>
      <c r="U40" s="14">
        <v>3.7</v>
      </c>
      <c r="V40" t="s">
        <v>20</v>
      </c>
      <c r="Z40">
        <v>5.08</v>
      </c>
      <c r="AA40">
        <v>0</v>
      </c>
      <c r="AB40">
        <v>0.12</v>
      </c>
      <c r="AC40">
        <v>0.19</v>
      </c>
      <c r="AD40">
        <v>0.24</v>
      </c>
      <c r="AE40">
        <v>0.31</v>
      </c>
      <c r="AF40">
        <v>0.37</v>
      </c>
      <c r="AG40">
        <v>0.43</v>
      </c>
      <c r="AH40">
        <v>0.51</v>
      </c>
      <c r="AI40">
        <v>0.57999999999999996</v>
      </c>
      <c r="AJ40">
        <v>0.64</v>
      </c>
      <c r="AK40">
        <v>0.71</v>
      </c>
      <c r="AL40">
        <v>0.81</v>
      </c>
      <c r="AM40">
        <v>0.91</v>
      </c>
      <c r="AN40">
        <v>1.06</v>
      </c>
      <c r="AO40">
        <v>1.2</v>
      </c>
      <c r="AP40">
        <v>1.32</v>
      </c>
      <c r="AQ40">
        <v>1.64</v>
      </c>
      <c r="AR40">
        <v>1.92</v>
      </c>
      <c r="AS40">
        <v>2.4500000000000002</v>
      </c>
      <c r="AT40">
        <v>2.77</v>
      </c>
    </row>
    <row r="41" spans="1:46">
      <c r="A41" s="6" t="s">
        <v>23</v>
      </c>
      <c r="B41" s="7">
        <v>0.2</v>
      </c>
      <c r="C41" s="8">
        <v>0.3</v>
      </c>
      <c r="D41" s="7">
        <v>0.4</v>
      </c>
      <c r="E41" s="8">
        <v>0.5</v>
      </c>
      <c r="F41" s="7">
        <v>0.6</v>
      </c>
      <c r="G41" s="8">
        <v>0.7</v>
      </c>
      <c r="H41" s="7">
        <v>0.8</v>
      </c>
      <c r="I41" s="8">
        <v>0.9</v>
      </c>
      <c r="J41" s="7">
        <v>1</v>
      </c>
      <c r="K41" s="8">
        <v>1.1000000000000001</v>
      </c>
      <c r="L41" s="7">
        <v>1.3</v>
      </c>
      <c r="M41" s="8">
        <v>1.4</v>
      </c>
      <c r="N41" s="7">
        <v>1.5</v>
      </c>
      <c r="O41" s="8">
        <v>1.7</v>
      </c>
      <c r="P41" s="7">
        <v>1.8</v>
      </c>
      <c r="Q41" s="8">
        <v>1.9</v>
      </c>
      <c r="R41" s="7">
        <v>2.2000000000000002</v>
      </c>
      <c r="S41" s="8">
        <v>2.8</v>
      </c>
      <c r="T41" s="7">
        <v>3.5</v>
      </c>
      <c r="U41" s="14">
        <v>3.7</v>
      </c>
      <c r="V41" t="s">
        <v>20</v>
      </c>
      <c r="Z41">
        <v>5.17</v>
      </c>
      <c r="AA41">
        <v>0</v>
      </c>
      <c r="AB41">
        <v>0.12</v>
      </c>
      <c r="AC41">
        <v>0.19</v>
      </c>
      <c r="AD41">
        <v>0.24</v>
      </c>
      <c r="AE41">
        <v>0.31</v>
      </c>
      <c r="AF41">
        <v>0.37</v>
      </c>
      <c r="AG41">
        <v>0.43</v>
      </c>
      <c r="AH41">
        <v>0.51</v>
      </c>
      <c r="AI41">
        <v>0.57999999999999996</v>
      </c>
      <c r="AJ41">
        <v>0.65</v>
      </c>
      <c r="AK41">
        <v>0.71</v>
      </c>
      <c r="AL41">
        <v>0.81</v>
      </c>
      <c r="AM41">
        <v>0.92</v>
      </c>
      <c r="AN41">
        <v>1.07</v>
      </c>
      <c r="AO41">
        <v>1.2</v>
      </c>
      <c r="AP41">
        <v>1.32</v>
      </c>
      <c r="AQ41">
        <v>1.64</v>
      </c>
      <c r="AR41">
        <v>1.93</v>
      </c>
      <c r="AS41">
        <v>2.46</v>
      </c>
      <c r="AT41">
        <v>2.78</v>
      </c>
    </row>
    <row r="42" spans="1:46" ht="17" thickBot="1">
      <c r="A42" s="10" t="s">
        <v>24</v>
      </c>
      <c r="B42" s="11">
        <v>0.2</v>
      </c>
      <c r="C42" s="12">
        <v>0.3</v>
      </c>
      <c r="D42" s="11">
        <v>0.4</v>
      </c>
      <c r="E42" s="12">
        <v>0.5</v>
      </c>
      <c r="F42" s="11">
        <v>0.7</v>
      </c>
      <c r="G42" s="12">
        <v>0.8</v>
      </c>
      <c r="H42" s="11">
        <v>0.8</v>
      </c>
      <c r="I42" s="12">
        <v>1</v>
      </c>
      <c r="J42" s="11">
        <v>1</v>
      </c>
      <c r="K42" s="12">
        <v>1.2</v>
      </c>
      <c r="L42" s="11">
        <v>1.3</v>
      </c>
      <c r="M42" s="12">
        <v>1.4</v>
      </c>
      <c r="N42" s="11">
        <v>1.6</v>
      </c>
      <c r="O42" s="12">
        <v>1.7</v>
      </c>
      <c r="P42" s="11">
        <v>1.8</v>
      </c>
      <c r="Q42" s="12">
        <v>1.9</v>
      </c>
      <c r="R42" s="11">
        <v>2.2999999999999998</v>
      </c>
      <c r="S42" s="12">
        <v>2.9</v>
      </c>
      <c r="T42" s="11">
        <v>3.6</v>
      </c>
      <c r="U42" s="15">
        <v>3.8</v>
      </c>
      <c r="V42" t="s">
        <v>20</v>
      </c>
      <c r="Z42">
        <v>5.25</v>
      </c>
      <c r="AA42">
        <v>0</v>
      </c>
      <c r="AB42">
        <v>0.12</v>
      </c>
      <c r="AC42">
        <v>0.19</v>
      </c>
      <c r="AD42">
        <v>0.24</v>
      </c>
      <c r="AE42">
        <v>0.31</v>
      </c>
      <c r="AF42">
        <v>0.37</v>
      </c>
      <c r="AG42">
        <v>0.43</v>
      </c>
      <c r="AH42">
        <v>0.51</v>
      </c>
      <c r="AI42">
        <v>0.57999999999999996</v>
      </c>
      <c r="AJ42">
        <v>0.65</v>
      </c>
      <c r="AK42">
        <v>0.71</v>
      </c>
      <c r="AL42">
        <v>0.81</v>
      </c>
      <c r="AM42">
        <v>0.92</v>
      </c>
      <c r="AN42">
        <v>1.07</v>
      </c>
      <c r="AO42">
        <v>1.2</v>
      </c>
      <c r="AP42">
        <v>1.32</v>
      </c>
      <c r="AQ42">
        <v>1.65</v>
      </c>
      <c r="AR42">
        <v>1.93</v>
      </c>
      <c r="AS42">
        <v>2.4700000000000002</v>
      </c>
      <c r="AT42">
        <v>2.79</v>
      </c>
    </row>
    <row r="43" spans="1:46" ht="17" thickBot="1">
      <c r="A43" s="10" t="s">
        <v>34</v>
      </c>
      <c r="B43" s="11">
        <v>0.3</v>
      </c>
      <c r="C43" s="12">
        <v>0.3</v>
      </c>
      <c r="D43" s="11">
        <v>0.4</v>
      </c>
      <c r="E43" s="12">
        <v>0.5</v>
      </c>
      <c r="F43" s="11">
        <v>0.7</v>
      </c>
      <c r="G43" s="12">
        <v>0.8</v>
      </c>
      <c r="H43" s="11">
        <v>0.8</v>
      </c>
      <c r="I43" s="12">
        <v>1</v>
      </c>
      <c r="J43" s="11">
        <v>1</v>
      </c>
      <c r="K43" s="12">
        <v>1.2</v>
      </c>
      <c r="L43" s="11">
        <v>1.4</v>
      </c>
      <c r="M43" s="12">
        <v>1.5</v>
      </c>
      <c r="N43" s="11">
        <v>1.7</v>
      </c>
      <c r="O43" s="12">
        <v>1.8</v>
      </c>
      <c r="P43" s="11">
        <v>1.9</v>
      </c>
      <c r="Q43" s="12">
        <v>2</v>
      </c>
      <c r="R43" s="11">
        <v>2.2999999999999998</v>
      </c>
      <c r="S43" s="12">
        <v>2.9</v>
      </c>
      <c r="T43" s="11">
        <v>3.7</v>
      </c>
      <c r="U43" s="15">
        <v>3.9</v>
      </c>
      <c r="V43" t="s">
        <v>20</v>
      </c>
      <c r="Z43">
        <v>5.33</v>
      </c>
      <c r="AA43">
        <v>0</v>
      </c>
      <c r="AB43">
        <v>0.12</v>
      </c>
      <c r="AC43">
        <v>0.2</v>
      </c>
      <c r="AD43">
        <v>0.25</v>
      </c>
      <c r="AE43">
        <v>0.31</v>
      </c>
      <c r="AF43">
        <v>0.37</v>
      </c>
      <c r="AG43">
        <v>0.44</v>
      </c>
      <c r="AH43">
        <v>0.51</v>
      </c>
      <c r="AI43">
        <v>0.57999999999999996</v>
      </c>
      <c r="AJ43">
        <v>0.65</v>
      </c>
      <c r="AK43">
        <v>0.72</v>
      </c>
      <c r="AL43">
        <v>0.82</v>
      </c>
      <c r="AM43">
        <v>0.92</v>
      </c>
      <c r="AN43">
        <v>1.07</v>
      </c>
      <c r="AO43">
        <v>1.21</v>
      </c>
      <c r="AP43">
        <v>1.33</v>
      </c>
      <c r="AQ43">
        <v>1.65</v>
      </c>
      <c r="AR43">
        <v>1.94</v>
      </c>
      <c r="AS43">
        <v>2.48</v>
      </c>
      <c r="AT43">
        <v>2.8</v>
      </c>
    </row>
    <row r="44" spans="1:46">
      <c r="Z44">
        <v>5.42</v>
      </c>
      <c r="AA44">
        <v>0</v>
      </c>
      <c r="AB44">
        <v>0.12</v>
      </c>
      <c r="AC44">
        <v>0.2</v>
      </c>
      <c r="AD44">
        <v>0.25</v>
      </c>
      <c r="AE44">
        <v>0.31</v>
      </c>
      <c r="AF44">
        <v>0.37</v>
      </c>
      <c r="AG44">
        <v>0.44</v>
      </c>
      <c r="AH44">
        <v>0.51</v>
      </c>
      <c r="AI44">
        <v>0.57999999999999996</v>
      </c>
      <c r="AJ44">
        <v>0.65</v>
      </c>
      <c r="AK44">
        <v>0.72</v>
      </c>
      <c r="AL44">
        <v>0.82</v>
      </c>
      <c r="AM44">
        <v>0.93</v>
      </c>
      <c r="AN44">
        <v>1.07</v>
      </c>
      <c r="AO44">
        <v>1.21</v>
      </c>
      <c r="AP44">
        <v>1.33</v>
      </c>
      <c r="AQ44">
        <v>1.65</v>
      </c>
      <c r="AR44">
        <v>1.94</v>
      </c>
      <c r="AS44">
        <v>2.48</v>
      </c>
      <c r="AT44">
        <v>2.81</v>
      </c>
    </row>
    <row r="45" spans="1:46">
      <c r="Z45">
        <v>5.5</v>
      </c>
      <c r="AA45">
        <v>0</v>
      </c>
      <c r="AB45">
        <v>0.12</v>
      </c>
      <c r="AC45">
        <v>0.2</v>
      </c>
      <c r="AD45">
        <v>0.25</v>
      </c>
      <c r="AE45">
        <v>0.31</v>
      </c>
      <c r="AF45">
        <v>0.37</v>
      </c>
      <c r="AG45">
        <v>0.44</v>
      </c>
      <c r="AH45">
        <v>0.51</v>
      </c>
      <c r="AI45">
        <v>0.59</v>
      </c>
      <c r="AJ45">
        <v>0.66</v>
      </c>
      <c r="AK45">
        <v>0.72</v>
      </c>
      <c r="AL45">
        <v>0.82</v>
      </c>
      <c r="AM45">
        <v>0.93</v>
      </c>
      <c r="AN45">
        <v>1.07</v>
      </c>
      <c r="AO45">
        <v>1.21</v>
      </c>
      <c r="AP45">
        <v>1.33</v>
      </c>
      <c r="AQ45">
        <v>1.66</v>
      </c>
      <c r="AR45">
        <v>1.95</v>
      </c>
      <c r="AS45">
        <v>2.4900000000000002</v>
      </c>
      <c r="AT45">
        <v>2.82</v>
      </c>
    </row>
    <row r="46" spans="1:46">
      <c r="Z46">
        <v>5.58</v>
      </c>
      <c r="AA46">
        <v>0.01</v>
      </c>
      <c r="AB46">
        <v>0.12</v>
      </c>
      <c r="AC46">
        <v>0.2</v>
      </c>
      <c r="AD46">
        <v>0.25</v>
      </c>
      <c r="AE46">
        <v>0.31</v>
      </c>
      <c r="AF46">
        <v>0.37</v>
      </c>
      <c r="AG46">
        <v>0.44</v>
      </c>
      <c r="AH46">
        <v>0.52</v>
      </c>
      <c r="AI46">
        <v>0.59</v>
      </c>
      <c r="AJ46">
        <v>0.66</v>
      </c>
      <c r="AK46">
        <v>0.72</v>
      </c>
      <c r="AL46">
        <v>0.82</v>
      </c>
      <c r="AM46">
        <v>0.93</v>
      </c>
      <c r="AN46">
        <v>1.08</v>
      </c>
      <c r="AO46">
        <v>1.22</v>
      </c>
      <c r="AP46">
        <v>1.34</v>
      </c>
      <c r="AQ46">
        <v>1.66</v>
      </c>
      <c r="AR46">
        <v>1.95</v>
      </c>
      <c r="AS46">
        <v>2.5</v>
      </c>
      <c r="AT46">
        <v>2.83</v>
      </c>
    </row>
    <row r="47" spans="1:46">
      <c r="Z47">
        <v>5.67</v>
      </c>
      <c r="AA47">
        <v>0.01</v>
      </c>
      <c r="AB47">
        <v>0.12</v>
      </c>
      <c r="AC47">
        <v>0.2</v>
      </c>
      <c r="AD47">
        <v>0.25</v>
      </c>
      <c r="AE47">
        <v>0.31</v>
      </c>
      <c r="AF47">
        <v>0.38</v>
      </c>
      <c r="AG47">
        <v>0.44</v>
      </c>
      <c r="AH47">
        <v>0.52</v>
      </c>
      <c r="AI47">
        <v>0.59</v>
      </c>
      <c r="AJ47">
        <v>0.66</v>
      </c>
      <c r="AK47">
        <v>0.73</v>
      </c>
      <c r="AL47">
        <v>0.83</v>
      </c>
      <c r="AM47">
        <v>0.94</v>
      </c>
      <c r="AN47">
        <v>1.08</v>
      </c>
      <c r="AO47">
        <v>1.22</v>
      </c>
      <c r="AP47">
        <v>1.34</v>
      </c>
      <c r="AQ47">
        <v>1.67</v>
      </c>
      <c r="AR47">
        <v>1.96</v>
      </c>
      <c r="AS47">
        <v>2.5099999999999998</v>
      </c>
      <c r="AT47">
        <v>2.84</v>
      </c>
    </row>
    <row r="48" spans="1:46">
      <c r="Z48">
        <v>5.75</v>
      </c>
      <c r="AA48">
        <v>0.01</v>
      </c>
      <c r="AB48">
        <v>0.12</v>
      </c>
      <c r="AC48">
        <v>0.2</v>
      </c>
      <c r="AD48">
        <v>0.25</v>
      </c>
      <c r="AE48">
        <v>0.32</v>
      </c>
      <c r="AF48">
        <v>0.38</v>
      </c>
      <c r="AG48">
        <v>0.44</v>
      </c>
      <c r="AH48">
        <v>0.52</v>
      </c>
      <c r="AI48">
        <v>0.59</v>
      </c>
      <c r="AJ48">
        <v>0.67</v>
      </c>
      <c r="AK48">
        <v>0.73</v>
      </c>
      <c r="AL48">
        <v>0.83</v>
      </c>
      <c r="AM48">
        <v>0.94</v>
      </c>
      <c r="AN48">
        <v>1.08</v>
      </c>
      <c r="AO48">
        <v>1.22</v>
      </c>
      <c r="AP48">
        <v>1.34</v>
      </c>
      <c r="AQ48">
        <v>1.67</v>
      </c>
      <c r="AR48">
        <v>1.96</v>
      </c>
      <c r="AS48">
        <v>2.52</v>
      </c>
      <c r="AT48">
        <v>2.85</v>
      </c>
    </row>
    <row r="49" spans="26:46">
      <c r="Z49">
        <v>5.83</v>
      </c>
      <c r="AA49">
        <v>0.01</v>
      </c>
      <c r="AB49">
        <v>0.12</v>
      </c>
      <c r="AC49">
        <v>0.2</v>
      </c>
      <c r="AD49">
        <v>0.25</v>
      </c>
      <c r="AE49">
        <v>0.32</v>
      </c>
      <c r="AF49">
        <v>0.38</v>
      </c>
      <c r="AG49">
        <v>0.44</v>
      </c>
      <c r="AH49">
        <v>0.52</v>
      </c>
      <c r="AI49">
        <v>0.6</v>
      </c>
      <c r="AJ49">
        <v>0.67</v>
      </c>
      <c r="AK49">
        <v>0.73</v>
      </c>
      <c r="AL49">
        <v>0.83</v>
      </c>
      <c r="AM49">
        <v>0.95</v>
      </c>
      <c r="AN49">
        <v>1.0900000000000001</v>
      </c>
      <c r="AO49">
        <v>1.23</v>
      </c>
      <c r="AP49">
        <v>1.35</v>
      </c>
      <c r="AQ49">
        <v>1.68</v>
      </c>
      <c r="AR49">
        <v>1.97</v>
      </c>
      <c r="AS49">
        <v>2.5299999999999998</v>
      </c>
      <c r="AT49">
        <v>2.86</v>
      </c>
    </row>
    <row r="50" spans="26:46">
      <c r="Z50">
        <v>5.92</v>
      </c>
      <c r="AA50">
        <v>0.01</v>
      </c>
      <c r="AB50">
        <v>0.12</v>
      </c>
      <c r="AC50">
        <v>0.2</v>
      </c>
      <c r="AD50">
        <v>0.25</v>
      </c>
      <c r="AE50">
        <v>0.32</v>
      </c>
      <c r="AF50">
        <v>0.38</v>
      </c>
      <c r="AG50">
        <v>0.44</v>
      </c>
      <c r="AH50">
        <v>0.53</v>
      </c>
      <c r="AI50">
        <v>0.6</v>
      </c>
      <c r="AJ50">
        <v>0.67</v>
      </c>
      <c r="AK50">
        <v>0.74</v>
      </c>
      <c r="AL50">
        <v>0.84</v>
      </c>
      <c r="AM50">
        <v>0.95</v>
      </c>
      <c r="AN50">
        <v>1.0900000000000001</v>
      </c>
      <c r="AO50">
        <v>1.23</v>
      </c>
      <c r="AP50">
        <v>1.35</v>
      </c>
      <c r="AQ50">
        <v>1.68</v>
      </c>
      <c r="AR50">
        <v>1.98</v>
      </c>
      <c r="AS50">
        <v>2.54</v>
      </c>
      <c r="AT50">
        <v>2.87</v>
      </c>
    </row>
    <row r="51" spans="26:46">
      <c r="Z51">
        <v>6</v>
      </c>
      <c r="AA51">
        <v>0.01</v>
      </c>
      <c r="AB51">
        <v>0.12</v>
      </c>
      <c r="AC51">
        <v>0.21</v>
      </c>
      <c r="AD51">
        <v>0.26</v>
      </c>
      <c r="AE51">
        <v>0.32</v>
      </c>
      <c r="AF51">
        <v>0.38</v>
      </c>
      <c r="AG51">
        <v>0.45</v>
      </c>
      <c r="AH51">
        <v>0.53</v>
      </c>
      <c r="AI51">
        <v>0.6</v>
      </c>
      <c r="AJ51">
        <v>0.68</v>
      </c>
      <c r="AK51">
        <v>0.74</v>
      </c>
      <c r="AL51">
        <v>0.84</v>
      </c>
      <c r="AM51">
        <v>0.96</v>
      </c>
      <c r="AN51">
        <v>1.0900000000000001</v>
      </c>
      <c r="AO51">
        <v>1.24</v>
      </c>
      <c r="AP51">
        <v>1.36</v>
      </c>
      <c r="AQ51">
        <v>1.69</v>
      </c>
      <c r="AR51">
        <v>1.98</v>
      </c>
      <c r="AS51">
        <v>2.5499999999999998</v>
      </c>
      <c r="AT51">
        <v>2.88</v>
      </c>
    </row>
    <row r="52" spans="26:46">
      <c r="Z52">
        <v>6.08</v>
      </c>
      <c r="AA52">
        <v>0.01</v>
      </c>
      <c r="AB52">
        <v>0.13</v>
      </c>
      <c r="AC52">
        <v>0.21</v>
      </c>
      <c r="AD52">
        <v>0.26</v>
      </c>
      <c r="AE52">
        <v>0.32</v>
      </c>
      <c r="AF52">
        <v>0.38</v>
      </c>
      <c r="AG52">
        <v>0.45</v>
      </c>
      <c r="AH52">
        <v>0.53</v>
      </c>
      <c r="AI52">
        <v>0.61</v>
      </c>
      <c r="AJ52">
        <v>0.68</v>
      </c>
      <c r="AK52">
        <v>0.75</v>
      </c>
      <c r="AL52">
        <v>0.85</v>
      </c>
      <c r="AM52">
        <v>0.96</v>
      </c>
      <c r="AN52">
        <v>1.1000000000000001</v>
      </c>
      <c r="AO52">
        <v>1.24</v>
      </c>
      <c r="AP52">
        <v>1.36</v>
      </c>
      <c r="AQ52">
        <v>1.69</v>
      </c>
      <c r="AR52">
        <v>1.99</v>
      </c>
      <c r="AS52">
        <v>2.56</v>
      </c>
      <c r="AT52">
        <v>2.9</v>
      </c>
    </row>
    <row r="53" spans="26:46">
      <c r="Z53">
        <v>6.17</v>
      </c>
      <c r="AA53">
        <v>0.02</v>
      </c>
      <c r="AB53">
        <v>0.13</v>
      </c>
      <c r="AC53">
        <v>0.21</v>
      </c>
      <c r="AD53">
        <v>0.26</v>
      </c>
      <c r="AE53">
        <v>0.32</v>
      </c>
      <c r="AF53">
        <v>0.39</v>
      </c>
      <c r="AG53">
        <v>0.45</v>
      </c>
      <c r="AH53">
        <v>0.53</v>
      </c>
      <c r="AI53">
        <v>0.61</v>
      </c>
      <c r="AJ53">
        <v>0.68</v>
      </c>
      <c r="AK53">
        <v>0.75</v>
      </c>
      <c r="AL53">
        <v>0.85</v>
      </c>
      <c r="AM53">
        <v>0.97</v>
      </c>
      <c r="AN53">
        <v>1.1000000000000001</v>
      </c>
      <c r="AO53">
        <v>1.24</v>
      </c>
      <c r="AP53">
        <v>1.36</v>
      </c>
      <c r="AQ53">
        <v>1.7</v>
      </c>
      <c r="AR53">
        <v>2</v>
      </c>
      <c r="AS53">
        <v>2.57</v>
      </c>
      <c r="AT53">
        <v>2.91</v>
      </c>
    </row>
    <row r="54" spans="26:46">
      <c r="Z54">
        <v>6.25</v>
      </c>
      <c r="AA54">
        <v>0.02</v>
      </c>
      <c r="AB54">
        <v>0.13</v>
      </c>
      <c r="AC54">
        <v>0.21</v>
      </c>
      <c r="AD54">
        <v>0.26</v>
      </c>
      <c r="AE54">
        <v>0.32</v>
      </c>
      <c r="AF54">
        <v>0.39</v>
      </c>
      <c r="AG54">
        <v>0.45</v>
      </c>
      <c r="AH54">
        <v>0.54</v>
      </c>
      <c r="AI54">
        <v>0.61</v>
      </c>
      <c r="AJ54">
        <v>0.69</v>
      </c>
      <c r="AK54">
        <v>0.76</v>
      </c>
      <c r="AL54">
        <v>0.86</v>
      </c>
      <c r="AM54">
        <v>0.97</v>
      </c>
      <c r="AN54">
        <v>1.1000000000000001</v>
      </c>
      <c r="AO54">
        <v>1.25</v>
      </c>
      <c r="AP54">
        <v>1.37</v>
      </c>
      <c r="AQ54">
        <v>1.71</v>
      </c>
      <c r="AR54">
        <v>2.0099999999999998</v>
      </c>
      <c r="AS54">
        <v>2.58</v>
      </c>
      <c r="AT54">
        <v>2.92</v>
      </c>
    </row>
    <row r="55" spans="26:46">
      <c r="Z55">
        <v>6.33</v>
      </c>
      <c r="AA55">
        <v>0.02</v>
      </c>
      <c r="AB55">
        <v>0.13</v>
      </c>
      <c r="AC55">
        <v>0.21</v>
      </c>
      <c r="AD55">
        <v>0.26</v>
      </c>
      <c r="AE55">
        <v>0.33</v>
      </c>
      <c r="AF55">
        <v>0.39</v>
      </c>
      <c r="AG55">
        <v>0.46</v>
      </c>
      <c r="AH55">
        <v>0.54</v>
      </c>
      <c r="AI55">
        <v>0.61</v>
      </c>
      <c r="AJ55">
        <v>0.69</v>
      </c>
      <c r="AK55">
        <v>0.76</v>
      </c>
      <c r="AL55">
        <v>0.86</v>
      </c>
      <c r="AM55">
        <v>0.98</v>
      </c>
      <c r="AN55">
        <v>1.1100000000000001</v>
      </c>
      <c r="AO55">
        <v>1.25</v>
      </c>
      <c r="AP55">
        <v>1.37</v>
      </c>
      <c r="AQ55">
        <v>1.71</v>
      </c>
      <c r="AR55">
        <v>2.0099999999999998</v>
      </c>
      <c r="AS55">
        <v>2.59</v>
      </c>
      <c r="AT55">
        <v>2.93</v>
      </c>
    </row>
    <row r="56" spans="26:46">
      <c r="Z56">
        <v>6.42</v>
      </c>
      <c r="AA56">
        <v>0.02</v>
      </c>
      <c r="AB56">
        <v>0.13</v>
      </c>
      <c r="AC56">
        <v>0.21</v>
      </c>
      <c r="AD56">
        <v>0.27</v>
      </c>
      <c r="AE56">
        <v>0.33</v>
      </c>
      <c r="AF56">
        <v>0.39</v>
      </c>
      <c r="AG56">
        <v>0.46</v>
      </c>
      <c r="AH56">
        <v>0.54</v>
      </c>
      <c r="AI56">
        <v>0.62</v>
      </c>
      <c r="AJ56">
        <v>0.7</v>
      </c>
      <c r="AK56">
        <v>0.76</v>
      </c>
      <c r="AL56">
        <v>0.86</v>
      </c>
      <c r="AM56">
        <v>0.98</v>
      </c>
      <c r="AN56">
        <v>1.1100000000000001</v>
      </c>
      <c r="AO56">
        <v>1.26</v>
      </c>
      <c r="AP56">
        <v>1.38</v>
      </c>
      <c r="AQ56">
        <v>1.72</v>
      </c>
      <c r="AR56">
        <v>2.02</v>
      </c>
      <c r="AS56">
        <v>2.6</v>
      </c>
      <c r="AT56">
        <v>2.94</v>
      </c>
    </row>
    <row r="57" spans="26:46">
      <c r="Z57">
        <v>6.5</v>
      </c>
      <c r="AA57">
        <v>0.02</v>
      </c>
      <c r="AB57">
        <v>0.13</v>
      </c>
      <c r="AC57">
        <v>0.21</v>
      </c>
      <c r="AD57">
        <v>0.27</v>
      </c>
      <c r="AE57">
        <v>0.33</v>
      </c>
      <c r="AF57">
        <v>0.4</v>
      </c>
      <c r="AG57">
        <v>0.46</v>
      </c>
      <c r="AH57">
        <v>0.55000000000000004</v>
      </c>
      <c r="AI57">
        <v>0.62</v>
      </c>
      <c r="AJ57">
        <v>0.7</v>
      </c>
      <c r="AK57">
        <v>0.77</v>
      </c>
      <c r="AL57">
        <v>0.87</v>
      </c>
      <c r="AM57">
        <v>0.99</v>
      </c>
      <c r="AN57">
        <v>1.1200000000000001</v>
      </c>
      <c r="AO57">
        <v>1.26</v>
      </c>
      <c r="AP57">
        <v>1.38</v>
      </c>
      <c r="AQ57">
        <v>1.72</v>
      </c>
      <c r="AR57">
        <v>2.0299999999999998</v>
      </c>
      <c r="AS57">
        <v>2.61</v>
      </c>
      <c r="AT57">
        <v>2.95</v>
      </c>
    </row>
    <row r="58" spans="26:46">
      <c r="Z58">
        <v>6.58</v>
      </c>
      <c r="AA58">
        <v>0.03</v>
      </c>
      <c r="AB58">
        <v>0.13</v>
      </c>
      <c r="AC58">
        <v>0.22</v>
      </c>
      <c r="AD58">
        <v>0.27</v>
      </c>
      <c r="AE58">
        <v>0.33</v>
      </c>
      <c r="AF58">
        <v>0.4</v>
      </c>
      <c r="AG58">
        <v>0.46</v>
      </c>
      <c r="AH58">
        <v>0.55000000000000004</v>
      </c>
      <c r="AI58">
        <v>0.63</v>
      </c>
      <c r="AJ58">
        <v>0.7</v>
      </c>
      <c r="AK58">
        <v>0.77</v>
      </c>
      <c r="AL58">
        <v>0.87</v>
      </c>
      <c r="AM58">
        <v>0.99</v>
      </c>
      <c r="AN58">
        <v>1.1200000000000001</v>
      </c>
      <c r="AO58">
        <v>1.27</v>
      </c>
      <c r="AP58">
        <v>1.39</v>
      </c>
      <c r="AQ58">
        <v>1.73</v>
      </c>
      <c r="AR58">
        <v>2.04</v>
      </c>
      <c r="AS58">
        <v>2.62</v>
      </c>
      <c r="AT58">
        <v>2.96</v>
      </c>
    </row>
    <row r="59" spans="26:46">
      <c r="Z59">
        <v>6.67</v>
      </c>
      <c r="AA59">
        <v>0.03</v>
      </c>
      <c r="AB59">
        <v>0.13</v>
      </c>
      <c r="AC59">
        <v>0.22</v>
      </c>
      <c r="AD59">
        <v>0.27</v>
      </c>
      <c r="AE59">
        <v>0.33</v>
      </c>
      <c r="AF59">
        <v>0.4</v>
      </c>
      <c r="AG59">
        <v>0.47</v>
      </c>
      <c r="AH59">
        <v>0.55000000000000004</v>
      </c>
      <c r="AI59">
        <v>0.63</v>
      </c>
      <c r="AJ59">
        <v>0.71</v>
      </c>
      <c r="AK59">
        <v>0.78</v>
      </c>
      <c r="AL59">
        <v>0.88</v>
      </c>
      <c r="AM59">
        <v>1</v>
      </c>
      <c r="AN59">
        <v>1.1299999999999999</v>
      </c>
      <c r="AO59">
        <v>1.27</v>
      </c>
      <c r="AP59">
        <v>1.39</v>
      </c>
      <c r="AQ59">
        <v>1.74</v>
      </c>
      <c r="AR59">
        <v>2.0499999999999998</v>
      </c>
      <c r="AS59">
        <v>2.64</v>
      </c>
      <c r="AT59">
        <v>2.98</v>
      </c>
    </row>
    <row r="60" spans="26:46">
      <c r="Z60">
        <v>6.75</v>
      </c>
      <c r="AA60">
        <v>0.03</v>
      </c>
      <c r="AB60">
        <v>0.13</v>
      </c>
      <c r="AC60">
        <v>0.22</v>
      </c>
      <c r="AD60">
        <v>0.28000000000000003</v>
      </c>
      <c r="AE60">
        <v>0.34</v>
      </c>
      <c r="AF60">
        <v>0.4</v>
      </c>
      <c r="AG60">
        <v>0.47</v>
      </c>
      <c r="AH60">
        <v>0.56000000000000005</v>
      </c>
      <c r="AI60">
        <v>0.63</v>
      </c>
      <c r="AJ60">
        <v>0.71</v>
      </c>
      <c r="AK60">
        <v>0.78</v>
      </c>
      <c r="AL60">
        <v>0.88</v>
      </c>
      <c r="AM60">
        <v>1.01</v>
      </c>
      <c r="AN60">
        <v>1.1299999999999999</v>
      </c>
      <c r="AO60">
        <v>1.28</v>
      </c>
      <c r="AP60">
        <v>1.4</v>
      </c>
      <c r="AQ60">
        <v>1.74</v>
      </c>
      <c r="AR60">
        <v>2.06</v>
      </c>
      <c r="AS60">
        <v>2.65</v>
      </c>
      <c r="AT60">
        <v>2.99</v>
      </c>
    </row>
    <row r="61" spans="26:46">
      <c r="Z61">
        <v>6.83</v>
      </c>
      <c r="AA61">
        <v>0.03</v>
      </c>
      <c r="AB61">
        <v>0.13</v>
      </c>
      <c r="AC61">
        <v>0.22</v>
      </c>
      <c r="AD61">
        <v>0.28000000000000003</v>
      </c>
      <c r="AE61">
        <v>0.34</v>
      </c>
      <c r="AF61">
        <v>0.41</v>
      </c>
      <c r="AG61">
        <v>0.47</v>
      </c>
      <c r="AH61">
        <v>0.56000000000000005</v>
      </c>
      <c r="AI61">
        <v>0.64</v>
      </c>
      <c r="AJ61">
        <v>0.72</v>
      </c>
      <c r="AK61">
        <v>0.79</v>
      </c>
      <c r="AL61">
        <v>0.89</v>
      </c>
      <c r="AM61">
        <v>1.01</v>
      </c>
      <c r="AN61">
        <v>1.1399999999999999</v>
      </c>
      <c r="AO61">
        <v>1.28</v>
      </c>
      <c r="AP61">
        <v>1.4</v>
      </c>
      <c r="AQ61">
        <v>1.75</v>
      </c>
      <c r="AR61">
        <v>2.0699999999999998</v>
      </c>
      <c r="AS61">
        <v>2.66</v>
      </c>
      <c r="AT61">
        <v>3</v>
      </c>
    </row>
    <row r="62" spans="26:46">
      <c r="Z62">
        <v>6.92</v>
      </c>
      <c r="AA62">
        <v>0.04</v>
      </c>
      <c r="AB62">
        <v>0.14000000000000001</v>
      </c>
      <c r="AC62">
        <v>0.22</v>
      </c>
      <c r="AD62">
        <v>0.28000000000000003</v>
      </c>
      <c r="AE62">
        <v>0.34</v>
      </c>
      <c r="AF62">
        <v>0.41</v>
      </c>
      <c r="AG62">
        <v>0.47</v>
      </c>
      <c r="AH62">
        <v>0.56999999999999995</v>
      </c>
      <c r="AI62">
        <v>0.64</v>
      </c>
      <c r="AJ62">
        <v>0.72</v>
      </c>
      <c r="AK62">
        <v>0.8</v>
      </c>
      <c r="AL62">
        <v>0.9</v>
      </c>
      <c r="AM62">
        <v>1.02</v>
      </c>
      <c r="AN62">
        <v>1.1399999999999999</v>
      </c>
      <c r="AO62">
        <v>1.29</v>
      </c>
      <c r="AP62">
        <v>1.41</v>
      </c>
      <c r="AQ62">
        <v>1.75</v>
      </c>
      <c r="AR62">
        <v>2.0699999999999998</v>
      </c>
      <c r="AS62">
        <v>2.67</v>
      </c>
      <c r="AT62">
        <v>3.01</v>
      </c>
    </row>
    <row r="63" spans="26:46">
      <c r="Z63">
        <v>7</v>
      </c>
      <c r="AA63">
        <v>0.04</v>
      </c>
      <c r="AB63">
        <v>0.14000000000000001</v>
      </c>
      <c r="AC63">
        <v>0.22</v>
      </c>
      <c r="AD63">
        <v>0.28000000000000003</v>
      </c>
      <c r="AE63">
        <v>0.35</v>
      </c>
      <c r="AF63">
        <v>0.41</v>
      </c>
      <c r="AG63">
        <v>0.48</v>
      </c>
      <c r="AH63">
        <v>0.56999999999999995</v>
      </c>
      <c r="AI63">
        <v>0.64</v>
      </c>
      <c r="AJ63">
        <v>0.73</v>
      </c>
      <c r="AK63">
        <v>0.8</v>
      </c>
      <c r="AL63">
        <v>0.9</v>
      </c>
      <c r="AM63">
        <v>1.03</v>
      </c>
      <c r="AN63">
        <v>1.1499999999999999</v>
      </c>
      <c r="AO63">
        <v>1.3</v>
      </c>
      <c r="AP63">
        <v>1.42</v>
      </c>
      <c r="AQ63">
        <v>1.76</v>
      </c>
      <c r="AR63">
        <v>2.08</v>
      </c>
      <c r="AS63">
        <v>2.68</v>
      </c>
      <c r="AT63">
        <v>3.02</v>
      </c>
    </row>
    <row r="64" spans="26:46">
      <c r="Z64">
        <v>7.08</v>
      </c>
      <c r="AA64">
        <v>0.04</v>
      </c>
      <c r="AB64">
        <v>0.14000000000000001</v>
      </c>
      <c r="AC64">
        <v>0.23</v>
      </c>
      <c r="AD64">
        <v>0.28999999999999998</v>
      </c>
      <c r="AE64">
        <v>0.35</v>
      </c>
      <c r="AF64">
        <v>0.42</v>
      </c>
      <c r="AG64">
        <v>0.48</v>
      </c>
      <c r="AH64">
        <v>0.56999999999999995</v>
      </c>
      <c r="AI64">
        <v>0.65</v>
      </c>
      <c r="AJ64">
        <v>0.73</v>
      </c>
      <c r="AK64">
        <v>0.81</v>
      </c>
      <c r="AL64">
        <v>0.91</v>
      </c>
      <c r="AM64">
        <v>1.03</v>
      </c>
      <c r="AN64">
        <v>1.1499999999999999</v>
      </c>
      <c r="AO64">
        <v>1.3</v>
      </c>
      <c r="AP64">
        <v>1.42</v>
      </c>
      <c r="AQ64">
        <v>1.77</v>
      </c>
      <c r="AR64">
        <v>2.09</v>
      </c>
      <c r="AS64">
        <v>2.7</v>
      </c>
      <c r="AT64">
        <v>3.04</v>
      </c>
    </row>
    <row r="65" spans="26:46">
      <c r="Z65">
        <v>7.17</v>
      </c>
      <c r="AA65">
        <v>0.05</v>
      </c>
      <c r="AB65">
        <v>0.14000000000000001</v>
      </c>
      <c r="AC65">
        <v>0.23</v>
      </c>
      <c r="AD65">
        <v>0.28999999999999998</v>
      </c>
      <c r="AE65">
        <v>0.35</v>
      </c>
      <c r="AF65">
        <v>0.42</v>
      </c>
      <c r="AG65">
        <v>0.48</v>
      </c>
      <c r="AH65">
        <v>0.57999999999999996</v>
      </c>
      <c r="AI65">
        <v>0.65</v>
      </c>
      <c r="AJ65">
        <v>0.74</v>
      </c>
      <c r="AK65">
        <v>0.81</v>
      </c>
      <c r="AL65">
        <v>0.91</v>
      </c>
      <c r="AM65">
        <v>1.04</v>
      </c>
      <c r="AN65">
        <v>1.1599999999999999</v>
      </c>
      <c r="AO65">
        <v>1.31</v>
      </c>
      <c r="AP65">
        <v>1.43</v>
      </c>
      <c r="AQ65">
        <v>1.77</v>
      </c>
      <c r="AR65">
        <v>2.1</v>
      </c>
      <c r="AS65">
        <v>2.71</v>
      </c>
      <c r="AT65">
        <v>3.05</v>
      </c>
    </row>
    <row r="66" spans="26:46">
      <c r="Z66">
        <v>7.25</v>
      </c>
      <c r="AA66">
        <v>0.05</v>
      </c>
      <c r="AB66">
        <v>0.14000000000000001</v>
      </c>
      <c r="AC66">
        <v>0.23</v>
      </c>
      <c r="AD66">
        <v>0.28999999999999998</v>
      </c>
      <c r="AE66">
        <v>0.36</v>
      </c>
      <c r="AF66">
        <v>0.42</v>
      </c>
      <c r="AG66">
        <v>0.49</v>
      </c>
      <c r="AH66">
        <v>0.57999999999999996</v>
      </c>
      <c r="AI66">
        <v>0.66</v>
      </c>
      <c r="AJ66">
        <v>0.74</v>
      </c>
      <c r="AK66">
        <v>0.82</v>
      </c>
      <c r="AL66">
        <v>0.92</v>
      </c>
      <c r="AM66">
        <v>1.05</v>
      </c>
      <c r="AN66">
        <v>1.17</v>
      </c>
      <c r="AO66">
        <v>1.31</v>
      </c>
      <c r="AP66">
        <v>1.43</v>
      </c>
      <c r="AQ66">
        <v>1.78</v>
      </c>
      <c r="AR66">
        <v>2.11</v>
      </c>
      <c r="AS66">
        <v>2.72</v>
      </c>
      <c r="AT66">
        <v>3.06</v>
      </c>
    </row>
    <row r="67" spans="26:46">
      <c r="Z67">
        <v>7.33</v>
      </c>
      <c r="AA67">
        <v>0.05</v>
      </c>
      <c r="AB67">
        <v>0.14000000000000001</v>
      </c>
      <c r="AC67">
        <v>0.23</v>
      </c>
      <c r="AD67">
        <v>0.28999999999999998</v>
      </c>
      <c r="AE67">
        <v>0.36</v>
      </c>
      <c r="AF67">
        <v>0.43</v>
      </c>
      <c r="AG67">
        <v>0.49</v>
      </c>
      <c r="AH67">
        <v>0.59</v>
      </c>
      <c r="AI67">
        <v>0.66</v>
      </c>
      <c r="AJ67">
        <v>0.75</v>
      </c>
      <c r="AK67">
        <v>0.83</v>
      </c>
      <c r="AL67">
        <v>0.93</v>
      </c>
      <c r="AM67">
        <v>1.05</v>
      </c>
      <c r="AN67">
        <v>1.17</v>
      </c>
      <c r="AO67">
        <v>1.32</v>
      </c>
      <c r="AP67">
        <v>1.44</v>
      </c>
      <c r="AQ67">
        <v>1.79</v>
      </c>
      <c r="AR67">
        <v>2.12</v>
      </c>
      <c r="AS67">
        <v>2.73</v>
      </c>
      <c r="AT67">
        <v>3.07</v>
      </c>
    </row>
    <row r="68" spans="26:46">
      <c r="Z68">
        <v>7.42</v>
      </c>
      <c r="AA68">
        <v>0.06</v>
      </c>
      <c r="AB68">
        <v>0.14000000000000001</v>
      </c>
      <c r="AC68">
        <v>0.23</v>
      </c>
      <c r="AD68">
        <v>0.3</v>
      </c>
      <c r="AE68">
        <v>0.36</v>
      </c>
      <c r="AF68">
        <v>0.43</v>
      </c>
      <c r="AG68">
        <v>0.5</v>
      </c>
      <c r="AH68">
        <v>0.59</v>
      </c>
      <c r="AI68">
        <v>0.67</v>
      </c>
      <c r="AJ68">
        <v>0.76</v>
      </c>
      <c r="AK68">
        <v>0.83</v>
      </c>
      <c r="AL68">
        <v>0.93</v>
      </c>
      <c r="AM68">
        <v>1.06</v>
      </c>
      <c r="AN68">
        <v>1.18</v>
      </c>
      <c r="AO68">
        <v>1.33</v>
      </c>
      <c r="AP68">
        <v>1.45</v>
      </c>
      <c r="AQ68">
        <v>1.8</v>
      </c>
      <c r="AR68">
        <v>2.13</v>
      </c>
      <c r="AS68">
        <v>2.75</v>
      </c>
      <c r="AT68">
        <v>3.09</v>
      </c>
    </row>
    <row r="69" spans="26:46">
      <c r="Z69">
        <v>7.5</v>
      </c>
      <c r="AA69">
        <v>0.06</v>
      </c>
      <c r="AB69">
        <v>0.15</v>
      </c>
      <c r="AC69">
        <v>0.24</v>
      </c>
      <c r="AD69">
        <v>0.3</v>
      </c>
      <c r="AE69">
        <v>0.37</v>
      </c>
      <c r="AF69">
        <v>0.44</v>
      </c>
      <c r="AG69">
        <v>0.5</v>
      </c>
      <c r="AH69">
        <v>0.6</v>
      </c>
      <c r="AI69">
        <v>0.67</v>
      </c>
      <c r="AJ69">
        <v>0.76</v>
      </c>
      <c r="AK69">
        <v>0.84</v>
      </c>
      <c r="AL69">
        <v>0.94</v>
      </c>
      <c r="AM69">
        <v>1.07</v>
      </c>
      <c r="AN69">
        <v>1.19</v>
      </c>
      <c r="AO69">
        <v>1.33</v>
      </c>
      <c r="AP69">
        <v>1.45</v>
      </c>
      <c r="AQ69">
        <v>1.8</v>
      </c>
      <c r="AR69">
        <v>2.14</v>
      </c>
      <c r="AS69">
        <v>2.76</v>
      </c>
      <c r="AT69">
        <v>3.1</v>
      </c>
    </row>
    <row r="70" spans="26:46">
      <c r="Z70">
        <v>7.58</v>
      </c>
      <c r="AA70">
        <v>0.06</v>
      </c>
      <c r="AB70">
        <v>0.15</v>
      </c>
      <c r="AC70">
        <v>0.24</v>
      </c>
      <c r="AD70">
        <v>0.3</v>
      </c>
      <c r="AE70">
        <v>0.37</v>
      </c>
      <c r="AF70">
        <v>0.44</v>
      </c>
      <c r="AG70">
        <v>0.5</v>
      </c>
      <c r="AH70">
        <v>0.6</v>
      </c>
      <c r="AI70">
        <v>0.68</v>
      </c>
      <c r="AJ70">
        <v>0.77</v>
      </c>
      <c r="AK70">
        <v>0.85</v>
      </c>
      <c r="AL70">
        <v>0.95</v>
      </c>
      <c r="AM70">
        <v>1.08</v>
      </c>
      <c r="AN70">
        <v>1.19</v>
      </c>
      <c r="AO70">
        <v>1.34</v>
      </c>
      <c r="AP70">
        <v>1.46</v>
      </c>
      <c r="AQ70">
        <v>1.81</v>
      </c>
      <c r="AR70">
        <v>2.15</v>
      </c>
      <c r="AS70">
        <v>2.77</v>
      </c>
      <c r="AT70">
        <v>3.11</v>
      </c>
    </row>
    <row r="71" spans="26:46">
      <c r="Z71">
        <v>7.67</v>
      </c>
      <c r="AA71">
        <v>0.06</v>
      </c>
      <c r="AB71">
        <v>0.15</v>
      </c>
      <c r="AC71">
        <v>0.24</v>
      </c>
      <c r="AD71">
        <v>0.31</v>
      </c>
      <c r="AE71">
        <v>0.37</v>
      </c>
      <c r="AF71">
        <v>0.44</v>
      </c>
      <c r="AG71">
        <v>0.51</v>
      </c>
      <c r="AH71">
        <v>0.61</v>
      </c>
      <c r="AI71">
        <v>0.68</v>
      </c>
      <c r="AJ71">
        <v>0.77</v>
      </c>
      <c r="AK71">
        <v>0.85</v>
      </c>
      <c r="AL71">
        <v>0.95</v>
      </c>
      <c r="AM71">
        <v>1.08</v>
      </c>
      <c r="AN71">
        <v>1.2</v>
      </c>
      <c r="AO71">
        <v>1.35</v>
      </c>
      <c r="AP71">
        <v>1.47</v>
      </c>
      <c r="AQ71">
        <v>1.82</v>
      </c>
      <c r="AR71">
        <v>2.17</v>
      </c>
      <c r="AS71">
        <v>2.79</v>
      </c>
      <c r="AT71">
        <v>3.12</v>
      </c>
    </row>
    <row r="72" spans="26:46">
      <c r="Z72">
        <v>7.75</v>
      </c>
      <c r="AA72">
        <v>7.0000000000000007E-2</v>
      </c>
      <c r="AB72">
        <v>0.15</v>
      </c>
      <c r="AC72">
        <v>0.24</v>
      </c>
      <c r="AD72">
        <v>0.31</v>
      </c>
      <c r="AE72">
        <v>0.38</v>
      </c>
      <c r="AF72">
        <v>0.45</v>
      </c>
      <c r="AG72">
        <v>0.51</v>
      </c>
      <c r="AH72">
        <v>0.61</v>
      </c>
      <c r="AI72">
        <v>0.69</v>
      </c>
      <c r="AJ72">
        <v>0.78</v>
      </c>
      <c r="AK72">
        <v>0.86</v>
      </c>
      <c r="AL72">
        <v>0.96</v>
      </c>
      <c r="AM72">
        <v>1.0900000000000001</v>
      </c>
      <c r="AN72">
        <v>1.21</v>
      </c>
      <c r="AO72">
        <v>1.36</v>
      </c>
      <c r="AP72">
        <v>1.48</v>
      </c>
      <c r="AQ72">
        <v>1.82</v>
      </c>
      <c r="AR72">
        <v>2.1800000000000002</v>
      </c>
      <c r="AS72">
        <v>2.8</v>
      </c>
      <c r="AT72">
        <v>3.14</v>
      </c>
    </row>
    <row r="73" spans="26:46">
      <c r="Z73">
        <v>7.83</v>
      </c>
      <c r="AA73">
        <v>7.0000000000000007E-2</v>
      </c>
      <c r="AB73">
        <v>0.15</v>
      </c>
      <c r="AC73">
        <v>0.24</v>
      </c>
      <c r="AD73">
        <v>0.31</v>
      </c>
      <c r="AE73">
        <v>0.38</v>
      </c>
      <c r="AF73">
        <v>0.45</v>
      </c>
      <c r="AG73">
        <v>0.52</v>
      </c>
      <c r="AH73">
        <v>0.62</v>
      </c>
      <c r="AI73">
        <v>0.69</v>
      </c>
      <c r="AJ73">
        <v>0.79</v>
      </c>
      <c r="AK73">
        <v>0.87</v>
      </c>
      <c r="AL73">
        <v>0.97</v>
      </c>
      <c r="AM73">
        <v>1.1000000000000001</v>
      </c>
      <c r="AN73">
        <v>1.22</v>
      </c>
      <c r="AO73">
        <v>1.36</v>
      </c>
      <c r="AP73">
        <v>1.48</v>
      </c>
      <c r="AQ73">
        <v>1.83</v>
      </c>
      <c r="AR73">
        <v>2.19</v>
      </c>
      <c r="AS73">
        <v>2.81</v>
      </c>
      <c r="AT73">
        <v>3.15</v>
      </c>
    </row>
    <row r="74" spans="26:46">
      <c r="Z74">
        <v>7.92</v>
      </c>
      <c r="AA74">
        <v>7.0000000000000007E-2</v>
      </c>
      <c r="AB74">
        <v>0.15</v>
      </c>
      <c r="AC74">
        <v>0.25</v>
      </c>
      <c r="AD74">
        <v>0.32</v>
      </c>
      <c r="AE74">
        <v>0.39</v>
      </c>
      <c r="AF74">
        <v>0.46</v>
      </c>
      <c r="AG74">
        <v>0.52</v>
      </c>
      <c r="AH74">
        <v>0.62</v>
      </c>
      <c r="AI74">
        <v>0.7</v>
      </c>
      <c r="AJ74">
        <v>0.79</v>
      </c>
      <c r="AK74">
        <v>0.88</v>
      </c>
      <c r="AL74">
        <v>0.98</v>
      </c>
      <c r="AM74">
        <v>1.1100000000000001</v>
      </c>
      <c r="AN74">
        <v>1.22</v>
      </c>
      <c r="AO74">
        <v>1.37</v>
      </c>
      <c r="AP74">
        <v>1.49</v>
      </c>
      <c r="AQ74">
        <v>1.84</v>
      </c>
      <c r="AR74">
        <v>2.2000000000000002</v>
      </c>
      <c r="AS74">
        <v>2.83</v>
      </c>
      <c r="AT74">
        <v>3.16</v>
      </c>
    </row>
    <row r="75" spans="26:46">
      <c r="Z75">
        <v>8</v>
      </c>
      <c r="AA75">
        <v>0.08</v>
      </c>
      <c r="AB75">
        <v>0.16</v>
      </c>
      <c r="AC75">
        <v>0.25</v>
      </c>
      <c r="AD75">
        <v>0.32</v>
      </c>
      <c r="AE75">
        <v>0.39</v>
      </c>
      <c r="AF75">
        <v>0.46</v>
      </c>
      <c r="AG75">
        <v>0.53</v>
      </c>
      <c r="AH75">
        <v>0.63</v>
      </c>
      <c r="AI75">
        <v>0.7</v>
      </c>
      <c r="AJ75">
        <v>0.8</v>
      </c>
      <c r="AK75">
        <v>0.88</v>
      </c>
      <c r="AL75">
        <v>0.98</v>
      </c>
      <c r="AM75">
        <v>1.1200000000000001</v>
      </c>
      <c r="AN75">
        <v>1.23</v>
      </c>
      <c r="AO75">
        <v>1.38</v>
      </c>
      <c r="AP75">
        <v>1.5</v>
      </c>
      <c r="AQ75">
        <v>1.85</v>
      </c>
      <c r="AR75">
        <v>2.21</v>
      </c>
      <c r="AS75">
        <v>2.84</v>
      </c>
      <c r="AT75">
        <v>3.18</v>
      </c>
    </row>
    <row r="76" spans="26:46">
      <c r="Z76">
        <v>8.08</v>
      </c>
      <c r="AA76">
        <v>0.08</v>
      </c>
      <c r="AB76">
        <v>0.16</v>
      </c>
      <c r="AC76">
        <v>0.25</v>
      </c>
      <c r="AD76">
        <v>0.32</v>
      </c>
      <c r="AE76">
        <v>0.39</v>
      </c>
      <c r="AF76">
        <v>0.47</v>
      </c>
      <c r="AG76">
        <v>0.53</v>
      </c>
      <c r="AH76">
        <v>0.63</v>
      </c>
      <c r="AI76">
        <v>0.71</v>
      </c>
      <c r="AJ76">
        <v>0.81</v>
      </c>
      <c r="AK76">
        <v>0.89</v>
      </c>
      <c r="AL76">
        <v>0.99</v>
      </c>
      <c r="AM76">
        <v>1.1299999999999999</v>
      </c>
      <c r="AN76">
        <v>1.24</v>
      </c>
      <c r="AO76">
        <v>1.39</v>
      </c>
      <c r="AP76">
        <v>1.51</v>
      </c>
      <c r="AQ76">
        <v>1.85</v>
      </c>
      <c r="AR76">
        <v>2.2200000000000002</v>
      </c>
      <c r="AS76">
        <v>2.86</v>
      </c>
      <c r="AT76">
        <v>3.19</v>
      </c>
    </row>
    <row r="77" spans="26:46">
      <c r="Z77">
        <v>8.17</v>
      </c>
      <c r="AA77">
        <v>0.08</v>
      </c>
      <c r="AB77">
        <v>0.16</v>
      </c>
      <c r="AC77">
        <v>0.25</v>
      </c>
      <c r="AD77">
        <v>0.33</v>
      </c>
      <c r="AE77">
        <v>0.4</v>
      </c>
      <c r="AF77">
        <v>0.47</v>
      </c>
      <c r="AG77">
        <v>0.54</v>
      </c>
      <c r="AH77">
        <v>0.64</v>
      </c>
      <c r="AI77">
        <v>0.71</v>
      </c>
      <c r="AJ77">
        <v>0.81</v>
      </c>
      <c r="AK77">
        <v>0.9</v>
      </c>
      <c r="AL77">
        <v>1</v>
      </c>
      <c r="AM77">
        <v>1.1299999999999999</v>
      </c>
      <c r="AN77">
        <v>1.25</v>
      </c>
      <c r="AO77">
        <v>1.39</v>
      </c>
      <c r="AP77">
        <v>1.51</v>
      </c>
      <c r="AQ77">
        <v>1.86</v>
      </c>
      <c r="AR77">
        <v>2.2400000000000002</v>
      </c>
      <c r="AS77">
        <v>2.87</v>
      </c>
      <c r="AT77">
        <v>3.2</v>
      </c>
    </row>
    <row r="78" spans="26:46">
      <c r="Z78">
        <v>8.25</v>
      </c>
      <c r="AA78">
        <v>0.09</v>
      </c>
      <c r="AB78">
        <v>0.16</v>
      </c>
      <c r="AC78">
        <v>0.26</v>
      </c>
      <c r="AD78">
        <v>0.33</v>
      </c>
      <c r="AE78">
        <v>0.4</v>
      </c>
      <c r="AF78">
        <v>0.48</v>
      </c>
      <c r="AG78">
        <v>0.54</v>
      </c>
      <c r="AH78">
        <v>0.65</v>
      </c>
      <c r="AI78">
        <v>0.72</v>
      </c>
      <c r="AJ78">
        <v>0.82</v>
      </c>
      <c r="AK78">
        <v>0.91</v>
      </c>
      <c r="AL78">
        <v>1.01</v>
      </c>
      <c r="AM78">
        <v>1.1399999999999999</v>
      </c>
      <c r="AN78">
        <v>1.26</v>
      </c>
      <c r="AO78">
        <v>1.4</v>
      </c>
      <c r="AP78">
        <v>1.52</v>
      </c>
      <c r="AQ78">
        <v>1.87</v>
      </c>
      <c r="AR78">
        <v>2.25</v>
      </c>
      <c r="AS78">
        <v>2.89</v>
      </c>
      <c r="AT78">
        <v>3.22</v>
      </c>
    </row>
    <row r="79" spans="26:46">
      <c r="Z79">
        <v>8.33</v>
      </c>
      <c r="AA79">
        <v>0.09</v>
      </c>
      <c r="AB79">
        <v>0.16</v>
      </c>
      <c r="AC79">
        <v>0.26</v>
      </c>
      <c r="AD79">
        <v>0.33</v>
      </c>
      <c r="AE79">
        <v>0.41</v>
      </c>
      <c r="AF79">
        <v>0.48</v>
      </c>
      <c r="AG79">
        <v>0.55000000000000004</v>
      </c>
      <c r="AH79">
        <v>0.65</v>
      </c>
      <c r="AI79">
        <v>0.72</v>
      </c>
      <c r="AJ79">
        <v>0.83</v>
      </c>
      <c r="AK79">
        <v>0.92</v>
      </c>
      <c r="AL79">
        <v>1.01</v>
      </c>
      <c r="AM79">
        <v>1.1499999999999999</v>
      </c>
      <c r="AN79">
        <v>1.27</v>
      </c>
      <c r="AO79">
        <v>1.41</v>
      </c>
      <c r="AP79">
        <v>1.53</v>
      </c>
      <c r="AQ79">
        <v>1.88</v>
      </c>
      <c r="AR79">
        <v>2.2599999999999998</v>
      </c>
      <c r="AS79">
        <v>2.9</v>
      </c>
      <c r="AT79">
        <v>3.23</v>
      </c>
    </row>
    <row r="80" spans="26:46">
      <c r="Z80">
        <v>8.42</v>
      </c>
      <c r="AA80">
        <v>0.09</v>
      </c>
      <c r="AB80">
        <v>0.17</v>
      </c>
      <c r="AC80">
        <v>0.26</v>
      </c>
      <c r="AD80">
        <v>0.34</v>
      </c>
      <c r="AE80">
        <v>0.41</v>
      </c>
      <c r="AF80">
        <v>0.49</v>
      </c>
      <c r="AG80">
        <v>0.55000000000000004</v>
      </c>
      <c r="AH80">
        <v>0.66</v>
      </c>
      <c r="AI80">
        <v>0.73</v>
      </c>
      <c r="AJ80">
        <v>0.83</v>
      </c>
      <c r="AK80">
        <v>0.93</v>
      </c>
      <c r="AL80">
        <v>1.02</v>
      </c>
      <c r="AM80">
        <v>1.1599999999999999</v>
      </c>
      <c r="AN80">
        <v>1.27</v>
      </c>
      <c r="AO80">
        <v>1.42</v>
      </c>
      <c r="AP80">
        <v>1.54</v>
      </c>
      <c r="AQ80">
        <v>1.89</v>
      </c>
      <c r="AR80">
        <v>2.27</v>
      </c>
      <c r="AS80">
        <v>2.92</v>
      </c>
      <c r="AT80">
        <v>3.24</v>
      </c>
    </row>
    <row r="81" spans="26:46">
      <c r="Z81">
        <v>8.5</v>
      </c>
      <c r="AA81">
        <v>0.1</v>
      </c>
      <c r="AB81">
        <v>0.17</v>
      </c>
      <c r="AC81">
        <v>0.26</v>
      </c>
      <c r="AD81">
        <v>0.34</v>
      </c>
      <c r="AE81">
        <v>0.42</v>
      </c>
      <c r="AF81">
        <v>0.5</v>
      </c>
      <c r="AG81">
        <v>0.56000000000000005</v>
      </c>
      <c r="AH81">
        <v>0.66</v>
      </c>
      <c r="AI81">
        <v>0.74</v>
      </c>
      <c r="AJ81">
        <v>0.84</v>
      </c>
      <c r="AK81">
        <v>0.93</v>
      </c>
      <c r="AL81">
        <v>1.03</v>
      </c>
      <c r="AM81">
        <v>1.17</v>
      </c>
      <c r="AN81">
        <v>1.28</v>
      </c>
      <c r="AO81">
        <v>1.43</v>
      </c>
      <c r="AP81">
        <v>1.55</v>
      </c>
      <c r="AQ81">
        <v>1.9</v>
      </c>
      <c r="AR81">
        <v>2.29</v>
      </c>
      <c r="AS81">
        <v>2.93</v>
      </c>
      <c r="AT81">
        <v>3.26</v>
      </c>
    </row>
    <row r="82" spans="26:46">
      <c r="Z82">
        <v>8.58</v>
      </c>
      <c r="AA82">
        <v>0.1</v>
      </c>
      <c r="AB82">
        <v>0.17</v>
      </c>
      <c r="AC82">
        <v>0.27</v>
      </c>
      <c r="AD82">
        <v>0.35</v>
      </c>
      <c r="AE82">
        <v>0.42</v>
      </c>
      <c r="AF82">
        <v>0.5</v>
      </c>
      <c r="AG82">
        <v>0.56000000000000005</v>
      </c>
      <c r="AH82">
        <v>0.67</v>
      </c>
      <c r="AI82">
        <v>0.74</v>
      </c>
      <c r="AJ82">
        <v>0.85</v>
      </c>
      <c r="AK82">
        <v>0.94</v>
      </c>
      <c r="AL82">
        <v>1.04</v>
      </c>
      <c r="AM82">
        <v>1.18</v>
      </c>
      <c r="AN82">
        <v>1.29</v>
      </c>
      <c r="AO82">
        <v>1.44</v>
      </c>
      <c r="AP82">
        <v>1.56</v>
      </c>
      <c r="AQ82">
        <v>1.9</v>
      </c>
      <c r="AR82">
        <v>2.2999999999999998</v>
      </c>
      <c r="AS82">
        <v>2.95</v>
      </c>
      <c r="AT82">
        <v>3.27</v>
      </c>
    </row>
    <row r="83" spans="26:46">
      <c r="Z83">
        <v>8.67</v>
      </c>
      <c r="AA83">
        <v>0.1</v>
      </c>
      <c r="AB83">
        <v>0.17</v>
      </c>
      <c r="AC83">
        <v>0.27</v>
      </c>
      <c r="AD83">
        <v>0.35</v>
      </c>
      <c r="AE83">
        <v>0.43</v>
      </c>
      <c r="AF83">
        <v>0.51</v>
      </c>
      <c r="AG83">
        <v>0.56999999999999995</v>
      </c>
      <c r="AH83">
        <v>0.68</v>
      </c>
      <c r="AI83">
        <v>0.75</v>
      </c>
      <c r="AJ83">
        <v>0.86</v>
      </c>
      <c r="AK83">
        <v>0.95</v>
      </c>
      <c r="AL83">
        <v>1.05</v>
      </c>
      <c r="AM83">
        <v>1.19</v>
      </c>
      <c r="AN83">
        <v>1.3</v>
      </c>
      <c r="AO83">
        <v>1.45</v>
      </c>
      <c r="AP83">
        <v>1.56</v>
      </c>
      <c r="AQ83">
        <v>1.91</v>
      </c>
      <c r="AR83">
        <v>2.31</v>
      </c>
      <c r="AS83">
        <v>2.96</v>
      </c>
      <c r="AT83">
        <v>3.29</v>
      </c>
    </row>
    <row r="84" spans="26:46">
      <c r="Z84">
        <v>8.75</v>
      </c>
      <c r="AA84">
        <v>0.11</v>
      </c>
      <c r="AB84">
        <v>0.17</v>
      </c>
      <c r="AC84">
        <v>0.27</v>
      </c>
      <c r="AD84">
        <v>0.35</v>
      </c>
      <c r="AE84">
        <v>0.43</v>
      </c>
      <c r="AF84">
        <v>0.51</v>
      </c>
      <c r="AG84">
        <v>0.56999999999999995</v>
      </c>
      <c r="AH84">
        <v>0.68</v>
      </c>
      <c r="AI84">
        <v>0.75</v>
      </c>
      <c r="AJ84">
        <v>0.86</v>
      </c>
      <c r="AK84">
        <v>0.96</v>
      </c>
      <c r="AL84">
        <v>1.06</v>
      </c>
      <c r="AM84">
        <v>1.2</v>
      </c>
      <c r="AN84">
        <v>1.31</v>
      </c>
      <c r="AO84">
        <v>1.45</v>
      </c>
      <c r="AP84">
        <v>1.57</v>
      </c>
      <c r="AQ84">
        <v>1.92</v>
      </c>
      <c r="AR84">
        <v>2.33</v>
      </c>
      <c r="AS84">
        <v>2.98</v>
      </c>
      <c r="AT84">
        <v>3.3</v>
      </c>
    </row>
    <row r="85" spans="26:46">
      <c r="Z85">
        <v>8.83</v>
      </c>
      <c r="AA85">
        <v>0.11</v>
      </c>
      <c r="AB85">
        <v>0.18</v>
      </c>
      <c r="AC85">
        <v>0.28000000000000003</v>
      </c>
      <c r="AD85">
        <v>0.36</v>
      </c>
      <c r="AE85">
        <v>0.44</v>
      </c>
      <c r="AF85">
        <v>0.52</v>
      </c>
      <c r="AG85">
        <v>0.57999999999999996</v>
      </c>
      <c r="AH85">
        <v>0.69</v>
      </c>
      <c r="AI85">
        <v>0.76</v>
      </c>
      <c r="AJ85">
        <v>0.87</v>
      </c>
      <c r="AK85">
        <v>0.97</v>
      </c>
      <c r="AL85">
        <v>1.07</v>
      </c>
      <c r="AM85">
        <v>1.21</v>
      </c>
      <c r="AN85">
        <v>1.32</v>
      </c>
      <c r="AO85">
        <v>1.46</v>
      </c>
      <c r="AP85">
        <v>1.58</v>
      </c>
      <c r="AQ85">
        <v>1.93</v>
      </c>
      <c r="AR85">
        <v>2.34</v>
      </c>
      <c r="AS85">
        <v>2.99</v>
      </c>
      <c r="AT85">
        <v>3.32</v>
      </c>
    </row>
    <row r="86" spans="26:46">
      <c r="Z86">
        <v>8.92</v>
      </c>
      <c r="AA86">
        <v>0.11</v>
      </c>
      <c r="AB86">
        <v>0.18</v>
      </c>
      <c r="AC86">
        <v>0.28000000000000003</v>
      </c>
      <c r="AD86">
        <v>0.36</v>
      </c>
      <c r="AE86">
        <v>0.45</v>
      </c>
      <c r="AF86">
        <v>0.53</v>
      </c>
      <c r="AG86">
        <v>0.57999999999999996</v>
      </c>
      <c r="AH86">
        <v>0.7</v>
      </c>
      <c r="AI86">
        <v>0.77</v>
      </c>
      <c r="AJ86">
        <v>0.88</v>
      </c>
      <c r="AK86">
        <v>0.98</v>
      </c>
      <c r="AL86">
        <v>1.08</v>
      </c>
      <c r="AM86">
        <v>1.22</v>
      </c>
      <c r="AN86">
        <v>1.33</v>
      </c>
      <c r="AO86">
        <v>1.47</v>
      </c>
      <c r="AP86">
        <v>1.59</v>
      </c>
      <c r="AQ86">
        <v>1.94</v>
      </c>
      <c r="AR86">
        <v>2.36</v>
      </c>
      <c r="AS86">
        <v>3.01</v>
      </c>
      <c r="AT86">
        <v>3.33</v>
      </c>
    </row>
    <row r="87" spans="26:46">
      <c r="Z87">
        <v>9</v>
      </c>
      <c r="AA87">
        <v>0.12</v>
      </c>
      <c r="AB87">
        <v>0.18</v>
      </c>
      <c r="AC87">
        <v>0.28000000000000003</v>
      </c>
      <c r="AD87">
        <v>0.37</v>
      </c>
      <c r="AE87">
        <v>0.45</v>
      </c>
      <c r="AF87">
        <v>0.53</v>
      </c>
      <c r="AG87">
        <v>0.59</v>
      </c>
      <c r="AH87">
        <v>0.7</v>
      </c>
      <c r="AI87">
        <v>0.77</v>
      </c>
      <c r="AJ87">
        <v>0.89</v>
      </c>
      <c r="AK87">
        <v>0.99</v>
      </c>
      <c r="AL87">
        <v>1.0900000000000001</v>
      </c>
      <c r="AM87">
        <v>1.23</v>
      </c>
      <c r="AN87">
        <v>1.34</v>
      </c>
      <c r="AO87">
        <v>1.48</v>
      </c>
      <c r="AP87">
        <v>1.6</v>
      </c>
      <c r="AQ87">
        <v>1.95</v>
      </c>
      <c r="AR87">
        <v>2.37</v>
      </c>
      <c r="AS87">
        <v>3.03</v>
      </c>
      <c r="AT87">
        <v>3.34</v>
      </c>
    </row>
    <row r="88" spans="26:46">
      <c r="Z88">
        <v>9.08</v>
      </c>
      <c r="AA88">
        <v>0.12</v>
      </c>
      <c r="AB88">
        <v>0.18</v>
      </c>
      <c r="AC88">
        <v>0.28000000000000003</v>
      </c>
      <c r="AD88">
        <v>0.37</v>
      </c>
      <c r="AE88">
        <v>0.46</v>
      </c>
      <c r="AF88">
        <v>0.54</v>
      </c>
      <c r="AG88">
        <v>0.6</v>
      </c>
      <c r="AH88">
        <v>0.71</v>
      </c>
      <c r="AI88">
        <v>0.78</v>
      </c>
      <c r="AJ88">
        <v>0.9</v>
      </c>
      <c r="AK88">
        <v>1</v>
      </c>
      <c r="AL88">
        <v>1.1000000000000001</v>
      </c>
      <c r="AM88">
        <v>1.24</v>
      </c>
      <c r="AN88">
        <v>1.35</v>
      </c>
      <c r="AO88">
        <v>1.49</v>
      </c>
      <c r="AP88">
        <v>1.61</v>
      </c>
      <c r="AQ88">
        <v>1.96</v>
      </c>
      <c r="AR88">
        <v>2.38</v>
      </c>
      <c r="AS88">
        <v>3.04</v>
      </c>
      <c r="AT88">
        <v>3.36</v>
      </c>
    </row>
    <row r="89" spans="26:46">
      <c r="Z89">
        <v>9.17</v>
      </c>
      <c r="AA89">
        <v>0.13</v>
      </c>
      <c r="AB89">
        <v>0.19</v>
      </c>
      <c r="AC89">
        <v>0.28999999999999998</v>
      </c>
      <c r="AD89">
        <v>0.38</v>
      </c>
      <c r="AE89">
        <v>0.46</v>
      </c>
      <c r="AF89">
        <v>0.55000000000000004</v>
      </c>
      <c r="AG89">
        <v>0.6</v>
      </c>
      <c r="AH89">
        <v>0.72</v>
      </c>
      <c r="AI89">
        <v>0.79</v>
      </c>
      <c r="AJ89">
        <v>0.9</v>
      </c>
      <c r="AK89">
        <v>1.01</v>
      </c>
      <c r="AL89">
        <v>1.1100000000000001</v>
      </c>
      <c r="AM89">
        <v>1.25</v>
      </c>
      <c r="AN89">
        <v>1.36</v>
      </c>
      <c r="AO89">
        <v>1.5</v>
      </c>
      <c r="AP89">
        <v>1.62</v>
      </c>
      <c r="AQ89">
        <v>1.97</v>
      </c>
      <c r="AR89">
        <v>2.4</v>
      </c>
      <c r="AS89">
        <v>3.06</v>
      </c>
      <c r="AT89">
        <v>3.37</v>
      </c>
    </row>
    <row r="90" spans="26:46">
      <c r="Z90">
        <v>9.25</v>
      </c>
      <c r="AA90">
        <v>0.13</v>
      </c>
      <c r="AB90">
        <v>0.19</v>
      </c>
      <c r="AC90">
        <v>0.28999999999999998</v>
      </c>
      <c r="AD90">
        <v>0.38</v>
      </c>
      <c r="AE90">
        <v>0.47</v>
      </c>
      <c r="AF90">
        <v>0.55000000000000004</v>
      </c>
      <c r="AG90">
        <v>0.61</v>
      </c>
      <c r="AH90">
        <v>0.72</v>
      </c>
      <c r="AI90">
        <v>0.79</v>
      </c>
      <c r="AJ90">
        <v>0.91</v>
      </c>
      <c r="AK90">
        <v>1.02</v>
      </c>
      <c r="AL90">
        <v>1.1200000000000001</v>
      </c>
      <c r="AM90">
        <v>1.26</v>
      </c>
      <c r="AN90">
        <v>1.37</v>
      </c>
      <c r="AO90">
        <v>1.51</v>
      </c>
      <c r="AP90">
        <v>1.63</v>
      </c>
      <c r="AQ90">
        <v>1.97</v>
      </c>
      <c r="AR90">
        <v>2.41</v>
      </c>
      <c r="AS90">
        <v>3.08</v>
      </c>
      <c r="AT90">
        <v>3.39</v>
      </c>
    </row>
    <row r="91" spans="26:46">
      <c r="Z91">
        <v>9.33</v>
      </c>
      <c r="AA91">
        <v>0.13</v>
      </c>
      <c r="AB91">
        <v>0.19</v>
      </c>
      <c r="AC91">
        <v>0.28999999999999998</v>
      </c>
      <c r="AD91">
        <v>0.39</v>
      </c>
      <c r="AE91">
        <v>0.48</v>
      </c>
      <c r="AF91">
        <v>0.56000000000000005</v>
      </c>
      <c r="AG91">
        <v>0.62</v>
      </c>
      <c r="AH91">
        <v>0.73</v>
      </c>
      <c r="AI91">
        <v>0.8</v>
      </c>
      <c r="AJ91">
        <v>0.92</v>
      </c>
      <c r="AK91">
        <v>1.03</v>
      </c>
      <c r="AL91">
        <v>1.1299999999999999</v>
      </c>
      <c r="AM91">
        <v>1.27</v>
      </c>
      <c r="AN91">
        <v>1.39</v>
      </c>
      <c r="AO91">
        <v>1.52</v>
      </c>
      <c r="AP91">
        <v>1.64</v>
      </c>
      <c r="AQ91">
        <v>1.98</v>
      </c>
      <c r="AR91">
        <v>2.4300000000000002</v>
      </c>
      <c r="AS91">
        <v>3.09</v>
      </c>
      <c r="AT91">
        <v>3.4</v>
      </c>
    </row>
    <row r="92" spans="26:46">
      <c r="Z92">
        <v>9.42</v>
      </c>
      <c r="AA92">
        <v>0.14000000000000001</v>
      </c>
      <c r="AB92">
        <v>0.19</v>
      </c>
      <c r="AC92">
        <v>0.3</v>
      </c>
      <c r="AD92">
        <v>0.39</v>
      </c>
      <c r="AE92">
        <v>0.48</v>
      </c>
      <c r="AF92">
        <v>0.56999999999999995</v>
      </c>
      <c r="AG92">
        <v>0.62</v>
      </c>
      <c r="AH92">
        <v>0.74</v>
      </c>
      <c r="AI92">
        <v>0.81</v>
      </c>
      <c r="AJ92">
        <v>0.93</v>
      </c>
      <c r="AK92">
        <v>1.04</v>
      </c>
      <c r="AL92">
        <v>1.1399999999999999</v>
      </c>
      <c r="AM92">
        <v>1.28</v>
      </c>
      <c r="AN92">
        <v>1.4</v>
      </c>
      <c r="AO92">
        <v>1.53</v>
      </c>
      <c r="AP92">
        <v>1.65</v>
      </c>
      <c r="AQ92">
        <v>1.99</v>
      </c>
      <c r="AR92">
        <v>2.44</v>
      </c>
      <c r="AS92">
        <v>3.11</v>
      </c>
      <c r="AT92">
        <v>3.42</v>
      </c>
    </row>
    <row r="93" spans="26:46">
      <c r="Z93">
        <v>9.5</v>
      </c>
      <c r="AA93">
        <v>0.14000000000000001</v>
      </c>
      <c r="AB93">
        <v>0.2</v>
      </c>
      <c r="AC93">
        <v>0.3</v>
      </c>
      <c r="AD93">
        <v>0.39</v>
      </c>
      <c r="AE93">
        <v>0.49</v>
      </c>
      <c r="AF93">
        <v>0.56999999999999995</v>
      </c>
      <c r="AG93">
        <v>0.63</v>
      </c>
      <c r="AH93">
        <v>0.75</v>
      </c>
      <c r="AI93">
        <v>0.82</v>
      </c>
      <c r="AJ93">
        <v>0.94</v>
      </c>
      <c r="AK93">
        <v>1.05</v>
      </c>
      <c r="AL93">
        <v>1.1499999999999999</v>
      </c>
      <c r="AM93">
        <v>1.3</v>
      </c>
      <c r="AN93">
        <v>1.41</v>
      </c>
      <c r="AO93">
        <v>1.54</v>
      </c>
      <c r="AP93">
        <v>1.66</v>
      </c>
      <c r="AQ93">
        <v>2</v>
      </c>
      <c r="AR93">
        <v>2.46</v>
      </c>
      <c r="AS93">
        <v>3.13</v>
      </c>
      <c r="AT93">
        <v>3.43</v>
      </c>
    </row>
    <row r="94" spans="26:46">
      <c r="Z94">
        <v>9.58</v>
      </c>
      <c r="AA94">
        <v>0.14000000000000001</v>
      </c>
      <c r="AB94">
        <v>0.2</v>
      </c>
      <c r="AC94">
        <v>0.3</v>
      </c>
      <c r="AD94">
        <v>0.4</v>
      </c>
      <c r="AE94">
        <v>0.5</v>
      </c>
      <c r="AF94">
        <v>0.57999999999999996</v>
      </c>
      <c r="AG94">
        <v>0.64</v>
      </c>
      <c r="AH94">
        <v>0.76</v>
      </c>
      <c r="AI94">
        <v>0.82</v>
      </c>
      <c r="AJ94">
        <v>0.95</v>
      </c>
      <c r="AK94">
        <v>1.06</v>
      </c>
      <c r="AL94">
        <v>1.1599999999999999</v>
      </c>
      <c r="AM94">
        <v>1.31</v>
      </c>
      <c r="AN94">
        <v>1.42</v>
      </c>
      <c r="AO94">
        <v>1.55</v>
      </c>
      <c r="AP94">
        <v>1.67</v>
      </c>
      <c r="AQ94">
        <v>2.0099999999999998</v>
      </c>
      <c r="AR94">
        <v>2.48</v>
      </c>
      <c r="AS94">
        <v>3.15</v>
      </c>
      <c r="AT94">
        <v>3.45</v>
      </c>
    </row>
    <row r="95" spans="26:46">
      <c r="Z95">
        <v>9.67</v>
      </c>
      <c r="AA95">
        <v>0.15</v>
      </c>
      <c r="AB95">
        <v>0.2</v>
      </c>
      <c r="AC95">
        <v>0.3</v>
      </c>
      <c r="AD95">
        <v>0.4</v>
      </c>
      <c r="AE95">
        <v>0.5</v>
      </c>
      <c r="AF95">
        <v>0.59</v>
      </c>
      <c r="AG95">
        <v>0.64</v>
      </c>
      <c r="AH95">
        <v>0.76</v>
      </c>
      <c r="AI95">
        <v>0.83</v>
      </c>
      <c r="AJ95">
        <v>0.96</v>
      </c>
      <c r="AK95">
        <v>1.07</v>
      </c>
      <c r="AL95">
        <v>1.17</v>
      </c>
      <c r="AM95">
        <v>1.32</v>
      </c>
      <c r="AN95">
        <v>1.43</v>
      </c>
      <c r="AO95">
        <v>1.56</v>
      </c>
      <c r="AP95">
        <v>1.68</v>
      </c>
      <c r="AQ95">
        <v>2.02</v>
      </c>
      <c r="AR95">
        <v>2.4900000000000002</v>
      </c>
      <c r="AS95">
        <v>3.16</v>
      </c>
      <c r="AT95">
        <v>3.46</v>
      </c>
    </row>
    <row r="96" spans="26:46">
      <c r="Z96">
        <v>9.75</v>
      </c>
      <c r="AA96">
        <v>0.15</v>
      </c>
      <c r="AB96">
        <v>0.21</v>
      </c>
      <c r="AC96">
        <v>0.31</v>
      </c>
      <c r="AD96">
        <v>0.41</v>
      </c>
      <c r="AE96">
        <v>0.51</v>
      </c>
      <c r="AF96">
        <v>0.6</v>
      </c>
      <c r="AG96">
        <v>0.65</v>
      </c>
      <c r="AH96">
        <v>0.77</v>
      </c>
      <c r="AI96">
        <v>0.84</v>
      </c>
      <c r="AJ96">
        <v>0.97</v>
      </c>
      <c r="AK96">
        <v>1.0900000000000001</v>
      </c>
      <c r="AL96">
        <v>1.18</v>
      </c>
      <c r="AM96">
        <v>1.33</v>
      </c>
      <c r="AN96">
        <v>1.44</v>
      </c>
      <c r="AO96">
        <v>1.58</v>
      </c>
      <c r="AP96">
        <v>1.69</v>
      </c>
      <c r="AQ96">
        <v>2.0299999999999998</v>
      </c>
      <c r="AR96">
        <v>2.5099999999999998</v>
      </c>
      <c r="AS96">
        <v>3.18</v>
      </c>
      <c r="AT96">
        <v>3.48</v>
      </c>
    </row>
    <row r="97" spans="26:46">
      <c r="Z97">
        <v>9.83</v>
      </c>
      <c r="AA97">
        <v>0.16</v>
      </c>
      <c r="AB97">
        <v>0.21</v>
      </c>
      <c r="AC97">
        <v>0.31</v>
      </c>
      <c r="AD97">
        <v>0.41</v>
      </c>
      <c r="AE97">
        <v>0.52</v>
      </c>
      <c r="AF97">
        <v>0.6</v>
      </c>
      <c r="AG97">
        <v>0.66</v>
      </c>
      <c r="AH97">
        <v>0.78</v>
      </c>
      <c r="AI97">
        <v>0.85</v>
      </c>
      <c r="AJ97">
        <v>0.97</v>
      </c>
      <c r="AK97">
        <v>1.1000000000000001</v>
      </c>
      <c r="AL97">
        <v>1.19</v>
      </c>
      <c r="AM97">
        <v>1.34</v>
      </c>
      <c r="AN97">
        <v>1.46</v>
      </c>
      <c r="AO97">
        <v>1.59</v>
      </c>
      <c r="AP97">
        <v>1.7</v>
      </c>
      <c r="AQ97">
        <v>2.04</v>
      </c>
      <c r="AR97">
        <v>2.52</v>
      </c>
      <c r="AS97">
        <v>3.2</v>
      </c>
      <c r="AT97">
        <v>3.49</v>
      </c>
    </row>
    <row r="98" spans="26:46">
      <c r="Z98">
        <v>9.92</v>
      </c>
      <c r="AA98">
        <v>0.16</v>
      </c>
      <c r="AB98">
        <v>0.21</v>
      </c>
      <c r="AC98">
        <v>0.31</v>
      </c>
      <c r="AD98">
        <v>0.42</v>
      </c>
      <c r="AE98">
        <v>0.52</v>
      </c>
      <c r="AF98">
        <v>0.61</v>
      </c>
      <c r="AG98">
        <v>0.66</v>
      </c>
      <c r="AH98">
        <v>0.79</v>
      </c>
      <c r="AI98">
        <v>0.85</v>
      </c>
      <c r="AJ98">
        <v>0.98</v>
      </c>
      <c r="AK98">
        <v>1.1100000000000001</v>
      </c>
      <c r="AL98">
        <v>1.2</v>
      </c>
      <c r="AM98">
        <v>1.35</v>
      </c>
      <c r="AN98">
        <v>1.47</v>
      </c>
      <c r="AO98">
        <v>1.6</v>
      </c>
      <c r="AP98">
        <v>1.72</v>
      </c>
      <c r="AQ98">
        <v>2.0499999999999998</v>
      </c>
      <c r="AR98">
        <v>2.54</v>
      </c>
      <c r="AS98">
        <v>3.22</v>
      </c>
      <c r="AT98">
        <v>3.51</v>
      </c>
    </row>
    <row r="99" spans="26:46">
      <c r="Z99">
        <v>10</v>
      </c>
      <c r="AA99">
        <v>0.16</v>
      </c>
      <c r="AB99">
        <v>0.21</v>
      </c>
      <c r="AC99">
        <v>0.32</v>
      </c>
      <c r="AD99">
        <v>0.43</v>
      </c>
      <c r="AE99">
        <v>0.53</v>
      </c>
      <c r="AF99">
        <v>0.62</v>
      </c>
      <c r="AG99">
        <v>0.67</v>
      </c>
      <c r="AH99">
        <v>0.8</v>
      </c>
      <c r="AI99">
        <v>0.86</v>
      </c>
      <c r="AJ99">
        <v>0.99</v>
      </c>
      <c r="AK99">
        <v>1.1200000000000001</v>
      </c>
      <c r="AL99">
        <v>1.21</v>
      </c>
      <c r="AM99">
        <v>1.37</v>
      </c>
      <c r="AN99">
        <v>1.48</v>
      </c>
      <c r="AO99">
        <v>1.61</v>
      </c>
      <c r="AP99">
        <v>1.73</v>
      </c>
      <c r="AQ99">
        <v>2.06</v>
      </c>
      <c r="AR99">
        <v>2.56</v>
      </c>
      <c r="AS99">
        <v>3.24</v>
      </c>
      <c r="AT99">
        <v>3.52</v>
      </c>
    </row>
    <row r="100" spans="26:46">
      <c r="Z100">
        <v>10.08</v>
      </c>
      <c r="AA100">
        <v>0.17</v>
      </c>
      <c r="AB100">
        <v>0.22</v>
      </c>
      <c r="AC100">
        <v>0.32</v>
      </c>
      <c r="AD100">
        <v>0.43</v>
      </c>
      <c r="AE100">
        <v>0.54</v>
      </c>
      <c r="AF100">
        <v>0.63</v>
      </c>
      <c r="AG100">
        <v>0.68</v>
      </c>
      <c r="AH100">
        <v>0.8</v>
      </c>
      <c r="AI100">
        <v>0.87</v>
      </c>
      <c r="AJ100">
        <v>1</v>
      </c>
      <c r="AK100">
        <v>1.1299999999999999</v>
      </c>
      <c r="AL100">
        <v>1.22</v>
      </c>
      <c r="AM100">
        <v>1.38</v>
      </c>
      <c r="AN100">
        <v>1.49</v>
      </c>
      <c r="AO100">
        <v>1.62</v>
      </c>
      <c r="AP100">
        <v>1.74</v>
      </c>
      <c r="AQ100">
        <v>2.0699999999999998</v>
      </c>
      <c r="AR100">
        <v>2.57</v>
      </c>
      <c r="AS100">
        <v>3.26</v>
      </c>
      <c r="AT100">
        <v>3.54</v>
      </c>
    </row>
    <row r="101" spans="26:46">
      <c r="Z101">
        <v>10.17</v>
      </c>
      <c r="AA101">
        <v>0.17</v>
      </c>
      <c r="AB101">
        <v>0.22</v>
      </c>
      <c r="AC101">
        <v>0.32</v>
      </c>
      <c r="AD101">
        <v>0.44</v>
      </c>
      <c r="AE101">
        <v>0.55000000000000004</v>
      </c>
      <c r="AF101">
        <v>0.64</v>
      </c>
      <c r="AG101">
        <v>0.69</v>
      </c>
      <c r="AH101">
        <v>0.81</v>
      </c>
      <c r="AI101">
        <v>0.88</v>
      </c>
      <c r="AJ101">
        <v>1.01</v>
      </c>
      <c r="AK101">
        <v>1.1399999999999999</v>
      </c>
      <c r="AL101">
        <v>1.24</v>
      </c>
      <c r="AM101">
        <v>1.39</v>
      </c>
      <c r="AN101">
        <v>1.51</v>
      </c>
      <c r="AO101">
        <v>1.63</v>
      </c>
      <c r="AP101">
        <v>1.75</v>
      </c>
      <c r="AQ101">
        <v>2.08</v>
      </c>
      <c r="AR101">
        <v>2.59</v>
      </c>
      <c r="AS101">
        <v>3.27</v>
      </c>
      <c r="AT101">
        <v>3.56</v>
      </c>
    </row>
    <row r="102" spans="26:46">
      <c r="Z102">
        <v>10.25</v>
      </c>
      <c r="AA102">
        <v>0.18</v>
      </c>
      <c r="AB102">
        <v>0.22</v>
      </c>
      <c r="AC102">
        <v>0.33</v>
      </c>
      <c r="AD102">
        <v>0.44</v>
      </c>
      <c r="AE102">
        <v>0.55000000000000004</v>
      </c>
      <c r="AF102">
        <v>0.64</v>
      </c>
      <c r="AG102">
        <v>0.69</v>
      </c>
      <c r="AH102">
        <v>0.82</v>
      </c>
      <c r="AI102">
        <v>0.89</v>
      </c>
      <c r="AJ102">
        <v>1.02</v>
      </c>
      <c r="AK102">
        <v>1.1599999999999999</v>
      </c>
      <c r="AL102">
        <v>1.25</v>
      </c>
      <c r="AM102">
        <v>1.4</v>
      </c>
      <c r="AN102">
        <v>1.52</v>
      </c>
      <c r="AO102">
        <v>1.64</v>
      </c>
      <c r="AP102">
        <v>1.76</v>
      </c>
      <c r="AQ102">
        <v>2.09</v>
      </c>
      <c r="AR102">
        <v>2.61</v>
      </c>
      <c r="AS102">
        <v>3.29</v>
      </c>
      <c r="AT102">
        <v>3.57</v>
      </c>
    </row>
    <row r="103" spans="26:46">
      <c r="Z103">
        <v>10.33</v>
      </c>
      <c r="AA103">
        <v>0.18</v>
      </c>
      <c r="AB103">
        <v>0.23</v>
      </c>
      <c r="AC103">
        <v>0.33</v>
      </c>
      <c r="AD103">
        <v>0.45</v>
      </c>
      <c r="AE103">
        <v>0.56000000000000005</v>
      </c>
      <c r="AF103">
        <v>0.65</v>
      </c>
      <c r="AG103">
        <v>0.7</v>
      </c>
      <c r="AH103">
        <v>0.83</v>
      </c>
      <c r="AI103">
        <v>0.89</v>
      </c>
      <c r="AJ103">
        <v>1.03</v>
      </c>
      <c r="AK103">
        <v>1.17</v>
      </c>
      <c r="AL103">
        <v>1.26</v>
      </c>
      <c r="AM103">
        <v>1.42</v>
      </c>
      <c r="AN103">
        <v>1.53</v>
      </c>
      <c r="AO103">
        <v>1.66</v>
      </c>
      <c r="AP103">
        <v>1.77</v>
      </c>
      <c r="AQ103">
        <v>2.1</v>
      </c>
      <c r="AR103">
        <v>2.63</v>
      </c>
      <c r="AS103">
        <v>3.31</v>
      </c>
      <c r="AT103">
        <v>3.59</v>
      </c>
    </row>
    <row r="104" spans="26:46">
      <c r="Z104">
        <v>10.42</v>
      </c>
      <c r="AA104">
        <v>0.19</v>
      </c>
      <c r="AB104">
        <v>0.23</v>
      </c>
      <c r="AC104">
        <v>0.34</v>
      </c>
      <c r="AD104">
        <v>0.45</v>
      </c>
      <c r="AE104">
        <v>0.56999999999999995</v>
      </c>
      <c r="AF104">
        <v>0.66</v>
      </c>
      <c r="AG104">
        <v>0.71</v>
      </c>
      <c r="AH104">
        <v>0.84</v>
      </c>
      <c r="AI104">
        <v>0.9</v>
      </c>
      <c r="AJ104">
        <v>1.04</v>
      </c>
      <c r="AK104">
        <v>1.18</v>
      </c>
      <c r="AL104">
        <v>1.27</v>
      </c>
      <c r="AM104">
        <v>1.43</v>
      </c>
      <c r="AN104">
        <v>1.55</v>
      </c>
      <c r="AO104">
        <v>1.67</v>
      </c>
      <c r="AP104">
        <v>1.78</v>
      </c>
      <c r="AQ104">
        <v>2.11</v>
      </c>
      <c r="AR104">
        <v>2.64</v>
      </c>
      <c r="AS104">
        <v>3.33</v>
      </c>
      <c r="AT104">
        <v>3.6</v>
      </c>
    </row>
    <row r="105" spans="26:46">
      <c r="Z105">
        <v>10.5</v>
      </c>
      <c r="AA105">
        <v>0.19</v>
      </c>
      <c r="AB105">
        <v>0.23</v>
      </c>
      <c r="AC105">
        <v>0.34</v>
      </c>
      <c r="AD105">
        <v>0.46</v>
      </c>
      <c r="AE105">
        <v>0.57999999999999996</v>
      </c>
      <c r="AF105">
        <v>0.67</v>
      </c>
      <c r="AG105">
        <v>0.72</v>
      </c>
      <c r="AH105">
        <v>0.85</v>
      </c>
      <c r="AI105">
        <v>0.91</v>
      </c>
      <c r="AJ105">
        <v>1.05</v>
      </c>
      <c r="AK105">
        <v>1.19</v>
      </c>
      <c r="AL105">
        <v>1.28</v>
      </c>
      <c r="AM105">
        <v>1.44</v>
      </c>
      <c r="AN105">
        <v>1.56</v>
      </c>
      <c r="AO105">
        <v>1.68</v>
      </c>
      <c r="AP105">
        <v>1.8</v>
      </c>
      <c r="AQ105">
        <v>2.13</v>
      </c>
      <c r="AR105">
        <v>2.66</v>
      </c>
      <c r="AS105">
        <v>3.35</v>
      </c>
      <c r="AT105">
        <v>3.62</v>
      </c>
    </row>
    <row r="106" spans="26:46">
      <c r="Z106">
        <v>10.58</v>
      </c>
      <c r="AA106">
        <v>0.19</v>
      </c>
      <c r="AB106">
        <v>0.24</v>
      </c>
      <c r="AC106">
        <v>0.34</v>
      </c>
      <c r="AD106">
        <v>0.46</v>
      </c>
      <c r="AE106">
        <v>0.59</v>
      </c>
      <c r="AF106">
        <v>0.68</v>
      </c>
      <c r="AG106">
        <v>0.73</v>
      </c>
      <c r="AH106">
        <v>0.86</v>
      </c>
      <c r="AI106">
        <v>0.92</v>
      </c>
      <c r="AJ106">
        <v>1.06</v>
      </c>
      <c r="AK106">
        <v>1.21</v>
      </c>
      <c r="AL106">
        <v>1.3</v>
      </c>
      <c r="AM106">
        <v>1.46</v>
      </c>
      <c r="AN106">
        <v>1.57</v>
      </c>
      <c r="AO106">
        <v>1.69</v>
      </c>
      <c r="AP106">
        <v>1.81</v>
      </c>
      <c r="AQ106">
        <v>2.14</v>
      </c>
      <c r="AR106">
        <v>2.68</v>
      </c>
      <c r="AS106">
        <v>3.37</v>
      </c>
      <c r="AT106">
        <v>3.64</v>
      </c>
    </row>
    <row r="107" spans="26:46">
      <c r="Z107">
        <v>10.67</v>
      </c>
      <c r="AA107">
        <v>0.2</v>
      </c>
      <c r="AB107">
        <v>0.24</v>
      </c>
      <c r="AC107">
        <v>0.35</v>
      </c>
      <c r="AD107">
        <v>0.47</v>
      </c>
      <c r="AE107">
        <v>0.59</v>
      </c>
      <c r="AF107">
        <v>0.69</v>
      </c>
      <c r="AG107">
        <v>0.74</v>
      </c>
      <c r="AH107">
        <v>0.87</v>
      </c>
      <c r="AI107">
        <v>0.93</v>
      </c>
      <c r="AJ107">
        <v>1.07</v>
      </c>
      <c r="AK107">
        <v>1.22</v>
      </c>
      <c r="AL107">
        <v>1.31</v>
      </c>
      <c r="AM107">
        <v>1.47</v>
      </c>
      <c r="AN107">
        <v>1.59</v>
      </c>
      <c r="AO107">
        <v>1.71</v>
      </c>
      <c r="AP107">
        <v>1.82</v>
      </c>
      <c r="AQ107">
        <v>2.15</v>
      </c>
      <c r="AR107">
        <v>2.7</v>
      </c>
      <c r="AS107">
        <v>3.39</v>
      </c>
      <c r="AT107">
        <v>3.65</v>
      </c>
    </row>
    <row r="108" spans="26:46">
      <c r="Z108">
        <v>10.75</v>
      </c>
      <c r="AA108">
        <v>0.2</v>
      </c>
      <c r="AB108">
        <v>0.24</v>
      </c>
      <c r="AC108">
        <v>0.35</v>
      </c>
      <c r="AD108">
        <v>0.48</v>
      </c>
      <c r="AE108">
        <v>0.6</v>
      </c>
      <c r="AF108">
        <v>0.7</v>
      </c>
      <c r="AG108">
        <v>0.74</v>
      </c>
      <c r="AH108">
        <v>0.88</v>
      </c>
      <c r="AI108">
        <v>0.94</v>
      </c>
      <c r="AJ108">
        <v>1.0900000000000001</v>
      </c>
      <c r="AK108">
        <v>1.23</v>
      </c>
      <c r="AL108">
        <v>1.32</v>
      </c>
      <c r="AM108">
        <v>1.48</v>
      </c>
      <c r="AN108">
        <v>1.6</v>
      </c>
      <c r="AO108">
        <v>1.72</v>
      </c>
      <c r="AP108">
        <v>1.83</v>
      </c>
      <c r="AQ108">
        <v>2.16</v>
      </c>
      <c r="AR108">
        <v>2.72</v>
      </c>
      <c r="AS108">
        <v>3.41</v>
      </c>
      <c r="AT108">
        <v>3.67</v>
      </c>
    </row>
    <row r="109" spans="26:46">
      <c r="Z109">
        <v>10.83</v>
      </c>
      <c r="AA109">
        <v>0.21</v>
      </c>
      <c r="AB109">
        <v>0.25</v>
      </c>
      <c r="AC109">
        <v>0.35</v>
      </c>
      <c r="AD109">
        <v>0.48</v>
      </c>
      <c r="AE109">
        <v>0.61</v>
      </c>
      <c r="AF109">
        <v>0.71</v>
      </c>
      <c r="AG109">
        <v>0.75</v>
      </c>
      <c r="AH109">
        <v>0.89</v>
      </c>
      <c r="AI109">
        <v>0.95</v>
      </c>
      <c r="AJ109">
        <v>1.1000000000000001</v>
      </c>
      <c r="AK109">
        <v>1.25</v>
      </c>
      <c r="AL109">
        <v>1.33</v>
      </c>
      <c r="AM109">
        <v>1.5</v>
      </c>
      <c r="AN109">
        <v>1.62</v>
      </c>
      <c r="AO109">
        <v>1.73</v>
      </c>
      <c r="AP109">
        <v>1.85</v>
      </c>
      <c r="AQ109">
        <v>2.17</v>
      </c>
      <c r="AR109">
        <v>2.74</v>
      </c>
      <c r="AS109">
        <v>3.43</v>
      </c>
      <c r="AT109">
        <v>3.68</v>
      </c>
    </row>
    <row r="110" spans="26:46">
      <c r="Z110">
        <v>10.92</v>
      </c>
      <c r="AA110">
        <v>0.21</v>
      </c>
      <c r="AB110">
        <v>0.25</v>
      </c>
      <c r="AC110">
        <v>0.36</v>
      </c>
      <c r="AD110">
        <v>0.49</v>
      </c>
      <c r="AE110">
        <v>0.62</v>
      </c>
      <c r="AF110">
        <v>0.72</v>
      </c>
      <c r="AG110">
        <v>0.76</v>
      </c>
      <c r="AH110">
        <v>0.9</v>
      </c>
      <c r="AI110">
        <v>0.95</v>
      </c>
      <c r="AJ110">
        <v>1.1100000000000001</v>
      </c>
      <c r="AK110">
        <v>1.26</v>
      </c>
      <c r="AL110">
        <v>1.35</v>
      </c>
      <c r="AM110">
        <v>1.51</v>
      </c>
      <c r="AN110">
        <v>1.63</v>
      </c>
      <c r="AO110">
        <v>1.75</v>
      </c>
      <c r="AP110">
        <v>1.86</v>
      </c>
      <c r="AQ110">
        <v>2.1800000000000002</v>
      </c>
      <c r="AR110">
        <v>2.75</v>
      </c>
      <c r="AS110">
        <v>3.45</v>
      </c>
      <c r="AT110">
        <v>3.7</v>
      </c>
    </row>
    <row r="111" spans="26:46">
      <c r="Z111">
        <v>11</v>
      </c>
      <c r="AA111">
        <v>0.22</v>
      </c>
      <c r="AB111">
        <v>0.25</v>
      </c>
      <c r="AC111">
        <v>0.36</v>
      </c>
      <c r="AD111">
        <v>0.49</v>
      </c>
      <c r="AE111">
        <v>0.63</v>
      </c>
      <c r="AF111">
        <v>0.73</v>
      </c>
      <c r="AG111">
        <v>0.77</v>
      </c>
      <c r="AH111">
        <v>0.91</v>
      </c>
      <c r="AI111">
        <v>0.96</v>
      </c>
      <c r="AJ111">
        <v>1.1200000000000001</v>
      </c>
      <c r="AK111">
        <v>1.27</v>
      </c>
      <c r="AL111">
        <v>1.36</v>
      </c>
      <c r="AM111">
        <v>1.53</v>
      </c>
      <c r="AN111">
        <v>1.65</v>
      </c>
      <c r="AO111">
        <v>1.76</v>
      </c>
      <c r="AP111">
        <v>1.87</v>
      </c>
      <c r="AQ111">
        <v>2.19</v>
      </c>
      <c r="AR111">
        <v>2.77</v>
      </c>
      <c r="AS111">
        <v>3.47</v>
      </c>
      <c r="AT111">
        <v>3.72</v>
      </c>
    </row>
    <row r="112" spans="26:46">
      <c r="Z112">
        <v>11.08</v>
      </c>
      <c r="AA112">
        <v>0.22</v>
      </c>
      <c r="AB112">
        <v>0.26</v>
      </c>
      <c r="AC112">
        <v>0.37</v>
      </c>
      <c r="AD112">
        <v>0.5</v>
      </c>
      <c r="AE112">
        <v>0.64</v>
      </c>
      <c r="AF112">
        <v>0.74</v>
      </c>
      <c r="AG112">
        <v>0.78</v>
      </c>
      <c r="AH112">
        <v>0.92</v>
      </c>
      <c r="AI112">
        <v>0.97</v>
      </c>
      <c r="AJ112">
        <v>1.1299999999999999</v>
      </c>
      <c r="AK112">
        <v>1.29</v>
      </c>
      <c r="AL112">
        <v>1.37</v>
      </c>
      <c r="AM112">
        <v>1.54</v>
      </c>
      <c r="AN112">
        <v>1.66</v>
      </c>
      <c r="AO112">
        <v>1.77</v>
      </c>
      <c r="AP112">
        <v>1.89</v>
      </c>
      <c r="AQ112">
        <v>2.2000000000000002</v>
      </c>
      <c r="AR112">
        <v>2.79</v>
      </c>
      <c r="AS112">
        <v>3.49</v>
      </c>
      <c r="AT112">
        <v>3.73</v>
      </c>
    </row>
    <row r="113" spans="26:46">
      <c r="Z113">
        <v>11.17</v>
      </c>
      <c r="AA113">
        <v>0.23</v>
      </c>
      <c r="AB113">
        <v>0.26</v>
      </c>
      <c r="AC113">
        <v>0.37</v>
      </c>
      <c r="AD113">
        <v>0.51</v>
      </c>
      <c r="AE113">
        <v>0.65</v>
      </c>
      <c r="AF113">
        <v>0.75</v>
      </c>
      <c r="AG113">
        <v>0.79</v>
      </c>
      <c r="AH113">
        <v>0.93</v>
      </c>
      <c r="AI113">
        <v>0.98</v>
      </c>
      <c r="AJ113">
        <v>1.1399999999999999</v>
      </c>
      <c r="AK113">
        <v>1.3</v>
      </c>
      <c r="AL113">
        <v>1.39</v>
      </c>
      <c r="AM113">
        <v>1.55</v>
      </c>
      <c r="AN113">
        <v>1.68</v>
      </c>
      <c r="AO113">
        <v>1.79</v>
      </c>
      <c r="AP113">
        <v>1.9</v>
      </c>
      <c r="AQ113">
        <v>2.21</v>
      </c>
      <c r="AR113">
        <v>2.81</v>
      </c>
      <c r="AS113">
        <v>3.51</v>
      </c>
      <c r="AT113">
        <v>3.75</v>
      </c>
    </row>
    <row r="114" spans="26:46">
      <c r="Z114">
        <v>11.25</v>
      </c>
      <c r="AA114">
        <v>0.23</v>
      </c>
      <c r="AB114">
        <v>0.26</v>
      </c>
      <c r="AC114">
        <v>0.37</v>
      </c>
      <c r="AD114">
        <v>0.51</v>
      </c>
      <c r="AE114">
        <v>0.66</v>
      </c>
      <c r="AF114">
        <v>0.76</v>
      </c>
      <c r="AG114">
        <v>0.8</v>
      </c>
      <c r="AH114">
        <v>0.94</v>
      </c>
      <c r="AI114">
        <v>0.99</v>
      </c>
      <c r="AJ114">
        <v>1.1499999999999999</v>
      </c>
      <c r="AK114">
        <v>1.31</v>
      </c>
      <c r="AL114">
        <v>1.4</v>
      </c>
      <c r="AM114">
        <v>1.57</v>
      </c>
      <c r="AN114">
        <v>1.69</v>
      </c>
      <c r="AO114">
        <v>1.8</v>
      </c>
      <c r="AP114">
        <v>1.91</v>
      </c>
      <c r="AQ114">
        <v>2.23</v>
      </c>
      <c r="AR114">
        <v>2.83</v>
      </c>
      <c r="AS114">
        <v>3.54</v>
      </c>
      <c r="AT114">
        <v>3.77</v>
      </c>
    </row>
    <row r="115" spans="26:46">
      <c r="Z115">
        <v>11.33</v>
      </c>
      <c r="AA115">
        <v>0.23</v>
      </c>
      <c r="AB115">
        <v>0.27</v>
      </c>
      <c r="AC115">
        <v>0.38</v>
      </c>
      <c r="AD115">
        <v>0.52</v>
      </c>
      <c r="AE115">
        <v>0.67</v>
      </c>
      <c r="AF115">
        <v>0.77</v>
      </c>
      <c r="AG115">
        <v>0.81</v>
      </c>
      <c r="AH115">
        <v>0.95</v>
      </c>
      <c r="AI115">
        <v>1</v>
      </c>
      <c r="AJ115">
        <v>1.1599999999999999</v>
      </c>
      <c r="AK115">
        <v>1.33</v>
      </c>
      <c r="AL115">
        <v>1.41</v>
      </c>
      <c r="AM115">
        <v>1.58</v>
      </c>
      <c r="AN115">
        <v>1.71</v>
      </c>
      <c r="AO115">
        <v>1.81</v>
      </c>
      <c r="AP115">
        <v>1.93</v>
      </c>
      <c r="AQ115">
        <v>2.2400000000000002</v>
      </c>
      <c r="AR115">
        <v>2.85</v>
      </c>
      <c r="AS115">
        <v>3.56</v>
      </c>
      <c r="AT115">
        <v>3.79</v>
      </c>
    </row>
    <row r="116" spans="26:46">
      <c r="Z116">
        <v>11.42</v>
      </c>
      <c r="AA116">
        <v>0.24</v>
      </c>
      <c r="AB116">
        <v>0.27</v>
      </c>
      <c r="AC116">
        <v>0.38</v>
      </c>
      <c r="AD116">
        <v>0.53</v>
      </c>
      <c r="AE116">
        <v>0.67</v>
      </c>
      <c r="AF116">
        <v>0.78</v>
      </c>
      <c r="AG116">
        <v>0.82</v>
      </c>
      <c r="AH116">
        <v>0.96</v>
      </c>
      <c r="AI116">
        <v>1.01</v>
      </c>
      <c r="AJ116">
        <v>1.18</v>
      </c>
      <c r="AK116">
        <v>1.34</v>
      </c>
      <c r="AL116">
        <v>1.43</v>
      </c>
      <c r="AM116">
        <v>1.6</v>
      </c>
      <c r="AN116">
        <v>1.72</v>
      </c>
      <c r="AO116">
        <v>1.83</v>
      </c>
      <c r="AP116">
        <v>1.94</v>
      </c>
      <c r="AQ116">
        <v>2.25</v>
      </c>
      <c r="AR116">
        <v>2.87</v>
      </c>
      <c r="AS116">
        <v>3.58</v>
      </c>
      <c r="AT116">
        <v>3.8</v>
      </c>
    </row>
    <row r="117" spans="26:46">
      <c r="Z117">
        <v>11.5</v>
      </c>
      <c r="AA117">
        <v>0.24</v>
      </c>
      <c r="AB117">
        <v>0.27</v>
      </c>
      <c r="AC117">
        <v>0.39</v>
      </c>
      <c r="AD117">
        <v>0.53</v>
      </c>
      <c r="AE117">
        <v>0.68</v>
      </c>
      <c r="AF117">
        <v>0.79</v>
      </c>
      <c r="AG117">
        <v>0.83</v>
      </c>
      <c r="AH117">
        <v>0.97</v>
      </c>
      <c r="AI117">
        <v>1.02</v>
      </c>
      <c r="AJ117">
        <v>1.19</v>
      </c>
      <c r="AK117">
        <v>1.36</v>
      </c>
      <c r="AL117">
        <v>1.44</v>
      </c>
      <c r="AM117">
        <v>1.61</v>
      </c>
      <c r="AN117">
        <v>1.74</v>
      </c>
      <c r="AO117">
        <v>1.84</v>
      </c>
      <c r="AP117">
        <v>1.95</v>
      </c>
      <c r="AQ117">
        <v>2.2599999999999998</v>
      </c>
      <c r="AR117">
        <v>2.89</v>
      </c>
      <c r="AS117">
        <v>3.6</v>
      </c>
      <c r="AT117">
        <v>3.82</v>
      </c>
    </row>
    <row r="118" spans="26:46">
      <c r="Z118">
        <v>11.58</v>
      </c>
      <c r="AA118">
        <v>0.25</v>
      </c>
      <c r="AB118">
        <v>0.28000000000000003</v>
      </c>
      <c r="AC118">
        <v>0.39</v>
      </c>
      <c r="AD118">
        <v>0.54</v>
      </c>
      <c r="AE118">
        <v>0.69</v>
      </c>
      <c r="AF118">
        <v>0.8</v>
      </c>
      <c r="AG118">
        <v>0.83</v>
      </c>
      <c r="AH118">
        <v>0.98</v>
      </c>
      <c r="AI118">
        <v>1.03</v>
      </c>
      <c r="AJ118">
        <v>1.2</v>
      </c>
      <c r="AK118">
        <v>1.37</v>
      </c>
      <c r="AL118">
        <v>1.46</v>
      </c>
      <c r="AM118">
        <v>1.63</v>
      </c>
      <c r="AN118">
        <v>1.75</v>
      </c>
      <c r="AO118">
        <v>1.86</v>
      </c>
      <c r="AP118">
        <v>1.97</v>
      </c>
      <c r="AQ118">
        <v>2.27</v>
      </c>
      <c r="AR118">
        <v>2.91</v>
      </c>
      <c r="AS118">
        <v>3.62</v>
      </c>
      <c r="AT118">
        <v>3.84</v>
      </c>
    </row>
    <row r="119" spans="26:46">
      <c r="Z119">
        <v>11.67</v>
      </c>
      <c r="AA119">
        <v>0.25</v>
      </c>
      <c r="AB119">
        <v>0.28000000000000003</v>
      </c>
      <c r="AC119">
        <v>0.39</v>
      </c>
      <c r="AD119">
        <v>0.55000000000000004</v>
      </c>
      <c r="AE119">
        <v>0.7</v>
      </c>
      <c r="AF119">
        <v>0.81</v>
      </c>
      <c r="AG119">
        <v>0.84</v>
      </c>
      <c r="AH119">
        <v>0.99</v>
      </c>
      <c r="AI119">
        <v>1.04</v>
      </c>
      <c r="AJ119">
        <v>1.21</v>
      </c>
      <c r="AK119">
        <v>1.39</v>
      </c>
      <c r="AL119">
        <v>1.47</v>
      </c>
      <c r="AM119">
        <v>1.64</v>
      </c>
      <c r="AN119">
        <v>1.77</v>
      </c>
      <c r="AO119">
        <v>1.87</v>
      </c>
      <c r="AP119">
        <v>1.98</v>
      </c>
      <c r="AQ119">
        <v>2.29</v>
      </c>
      <c r="AR119">
        <v>2.94</v>
      </c>
      <c r="AS119">
        <v>3.64</v>
      </c>
      <c r="AT119">
        <v>3.85</v>
      </c>
    </row>
    <row r="120" spans="26:46">
      <c r="Z120">
        <v>11.75</v>
      </c>
      <c r="AA120">
        <v>0.26</v>
      </c>
      <c r="AB120">
        <v>0.28999999999999998</v>
      </c>
      <c r="AC120">
        <v>0.4</v>
      </c>
      <c r="AD120">
        <v>0.55000000000000004</v>
      </c>
      <c r="AE120">
        <v>0.71</v>
      </c>
      <c r="AF120">
        <v>0.82</v>
      </c>
      <c r="AG120">
        <v>0.85</v>
      </c>
      <c r="AH120">
        <v>1</v>
      </c>
      <c r="AI120">
        <v>1.05</v>
      </c>
      <c r="AJ120">
        <v>1.22</v>
      </c>
      <c r="AK120">
        <v>1.4</v>
      </c>
      <c r="AL120">
        <v>1.49</v>
      </c>
      <c r="AM120">
        <v>1.66</v>
      </c>
      <c r="AN120">
        <v>1.79</v>
      </c>
      <c r="AO120">
        <v>1.89</v>
      </c>
      <c r="AP120">
        <v>2</v>
      </c>
      <c r="AQ120">
        <v>2.2999999999999998</v>
      </c>
      <c r="AR120">
        <v>2.96</v>
      </c>
      <c r="AS120">
        <v>3.67</v>
      </c>
      <c r="AT120">
        <v>3.87</v>
      </c>
    </row>
    <row r="121" spans="26:46">
      <c r="Z121">
        <v>11.83</v>
      </c>
      <c r="AA121">
        <v>0.26</v>
      </c>
      <c r="AB121">
        <v>0.28999999999999998</v>
      </c>
      <c r="AC121">
        <v>0.4</v>
      </c>
      <c r="AD121">
        <v>0.56000000000000005</v>
      </c>
      <c r="AE121">
        <v>0.72</v>
      </c>
      <c r="AF121">
        <v>0.83</v>
      </c>
      <c r="AG121">
        <v>0.86</v>
      </c>
      <c r="AH121">
        <v>1.01</v>
      </c>
      <c r="AI121">
        <v>1.06</v>
      </c>
      <c r="AJ121">
        <v>1.24</v>
      </c>
      <c r="AK121">
        <v>1.42</v>
      </c>
      <c r="AL121">
        <v>1.5</v>
      </c>
      <c r="AM121">
        <v>1.68</v>
      </c>
      <c r="AN121">
        <v>1.8</v>
      </c>
      <c r="AO121">
        <v>1.9</v>
      </c>
      <c r="AP121">
        <v>2.0099999999999998</v>
      </c>
      <c r="AQ121">
        <v>2.31</v>
      </c>
      <c r="AR121">
        <v>2.98</v>
      </c>
      <c r="AS121">
        <v>3.69</v>
      </c>
      <c r="AT121">
        <v>3.89</v>
      </c>
    </row>
    <row r="122" spans="26:46">
      <c r="Z122">
        <v>11.92</v>
      </c>
      <c r="AA122">
        <v>0.27</v>
      </c>
      <c r="AB122">
        <v>0.28999999999999998</v>
      </c>
      <c r="AC122">
        <v>0.41</v>
      </c>
      <c r="AD122">
        <v>0.56999999999999995</v>
      </c>
      <c r="AE122">
        <v>0.73</v>
      </c>
      <c r="AF122">
        <v>0.84</v>
      </c>
      <c r="AG122">
        <v>0.87</v>
      </c>
      <c r="AH122">
        <v>1.02</v>
      </c>
      <c r="AI122">
        <v>1.07</v>
      </c>
      <c r="AJ122">
        <v>1.25</v>
      </c>
      <c r="AK122">
        <v>1.43</v>
      </c>
      <c r="AL122">
        <v>1.51</v>
      </c>
      <c r="AM122">
        <v>1.69</v>
      </c>
      <c r="AN122">
        <v>1.82</v>
      </c>
      <c r="AO122">
        <v>1.92</v>
      </c>
      <c r="AP122">
        <v>2.0299999999999998</v>
      </c>
      <c r="AQ122">
        <v>2.3199999999999998</v>
      </c>
      <c r="AR122">
        <v>3</v>
      </c>
      <c r="AS122">
        <v>3.71</v>
      </c>
      <c r="AT122">
        <v>3.91</v>
      </c>
    </row>
    <row r="123" spans="26:46">
      <c r="Z123">
        <v>12</v>
      </c>
      <c r="AA123">
        <v>0.27</v>
      </c>
      <c r="AB123">
        <v>0.3</v>
      </c>
      <c r="AC123">
        <v>0.41</v>
      </c>
      <c r="AD123">
        <v>0.56999999999999995</v>
      </c>
      <c r="AE123">
        <v>0.74</v>
      </c>
      <c r="AF123">
        <v>0.85</v>
      </c>
      <c r="AG123">
        <v>0.88</v>
      </c>
      <c r="AH123">
        <v>1.03</v>
      </c>
      <c r="AI123">
        <v>1.08</v>
      </c>
      <c r="AJ123">
        <v>1.26</v>
      </c>
      <c r="AK123">
        <v>1.45</v>
      </c>
      <c r="AL123">
        <v>1.53</v>
      </c>
      <c r="AM123">
        <v>1.71</v>
      </c>
      <c r="AN123">
        <v>1.84</v>
      </c>
      <c r="AO123">
        <v>1.93</v>
      </c>
      <c r="AP123">
        <v>2.04</v>
      </c>
      <c r="AQ123">
        <v>2.34</v>
      </c>
      <c r="AR123">
        <v>3.02</v>
      </c>
      <c r="AS123">
        <v>3.73</v>
      </c>
      <c r="AT123">
        <v>3.93</v>
      </c>
    </row>
  </sheetData>
  <mergeCells count="1">
    <mergeCell ref="B1:U1"/>
  </mergeCell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1"/>
  <dimension ref="A1:AT123"/>
  <sheetViews>
    <sheetView workbookViewId="0">
      <selection activeCell="A2" sqref="A2:V43"/>
    </sheetView>
  </sheetViews>
  <sheetFormatPr baseColWidth="10" defaultColWidth="11" defaultRowHeight="16"/>
  <cols>
    <col min="2" max="22" width="5.1640625" customWidth="1"/>
  </cols>
  <sheetData>
    <row r="1" spans="1:46" ht="25" thickBot="1">
      <c r="A1" s="23" t="s">
        <v>100</v>
      </c>
      <c r="B1" s="330" t="s">
        <v>9</v>
      </c>
      <c r="C1" s="331"/>
      <c r="D1" s="331"/>
      <c r="E1" s="331"/>
      <c r="F1" s="331"/>
      <c r="G1" s="331"/>
      <c r="H1" s="331"/>
      <c r="I1" s="331"/>
      <c r="J1" s="331"/>
      <c r="K1" s="331"/>
      <c r="L1" s="331"/>
      <c r="M1" s="331"/>
      <c r="N1" s="331"/>
      <c r="O1" s="331"/>
      <c r="P1" s="331"/>
      <c r="Q1" s="331"/>
      <c r="R1" s="331"/>
      <c r="S1" s="331"/>
      <c r="T1" s="331"/>
      <c r="U1" s="332"/>
    </row>
    <row r="2" spans="1:46" ht="17" thickBot="1">
      <c r="A2" s="2" t="s">
        <v>5</v>
      </c>
      <c r="B2" s="3">
        <v>7</v>
      </c>
      <c r="C2" s="53">
        <v>10</v>
      </c>
      <c r="D2" s="4">
        <v>15</v>
      </c>
      <c r="E2" s="53">
        <v>20</v>
      </c>
      <c r="F2" s="4">
        <v>25</v>
      </c>
      <c r="G2" s="53">
        <v>30</v>
      </c>
      <c r="H2" s="4">
        <v>35</v>
      </c>
      <c r="I2" s="53">
        <v>40</v>
      </c>
      <c r="J2" s="4">
        <v>45</v>
      </c>
      <c r="K2" s="53">
        <v>50</v>
      </c>
      <c r="L2" s="4">
        <v>55</v>
      </c>
      <c r="M2" s="53">
        <v>60</v>
      </c>
      <c r="N2" s="4">
        <v>65</v>
      </c>
      <c r="O2" s="53">
        <v>70</v>
      </c>
      <c r="P2" s="4">
        <v>75</v>
      </c>
      <c r="Q2" s="53">
        <v>80</v>
      </c>
      <c r="R2" s="4">
        <v>85</v>
      </c>
      <c r="S2" s="53">
        <v>90</v>
      </c>
      <c r="T2" s="4">
        <v>95</v>
      </c>
      <c r="U2" s="54">
        <v>97</v>
      </c>
      <c r="V2" t="s">
        <v>20</v>
      </c>
      <c r="Z2" t="s">
        <v>5</v>
      </c>
      <c r="AA2">
        <v>7</v>
      </c>
      <c r="AB2">
        <v>10</v>
      </c>
      <c r="AC2">
        <v>15</v>
      </c>
      <c r="AD2">
        <v>20</v>
      </c>
      <c r="AE2">
        <v>25</v>
      </c>
      <c r="AF2">
        <v>30</v>
      </c>
      <c r="AG2">
        <v>35</v>
      </c>
      <c r="AH2">
        <v>40</v>
      </c>
      <c r="AI2">
        <v>45</v>
      </c>
      <c r="AJ2">
        <v>50</v>
      </c>
      <c r="AK2">
        <v>55</v>
      </c>
      <c r="AL2">
        <v>60</v>
      </c>
      <c r="AM2">
        <v>65</v>
      </c>
      <c r="AN2">
        <v>70</v>
      </c>
      <c r="AO2">
        <v>75</v>
      </c>
      <c r="AP2">
        <v>80</v>
      </c>
      <c r="AQ2">
        <v>85</v>
      </c>
      <c r="AR2">
        <v>90</v>
      </c>
      <c r="AS2">
        <v>95</v>
      </c>
      <c r="AT2">
        <v>97</v>
      </c>
    </row>
    <row r="3" spans="1:46">
      <c r="A3" s="6" t="s">
        <v>21</v>
      </c>
      <c r="B3" s="7">
        <v>0</v>
      </c>
      <c r="C3" s="8">
        <v>0</v>
      </c>
      <c r="D3" s="7">
        <v>0.2</v>
      </c>
      <c r="E3" s="8">
        <v>0.2</v>
      </c>
      <c r="F3" s="7">
        <v>0.3</v>
      </c>
      <c r="G3" s="8">
        <v>0.3</v>
      </c>
      <c r="H3" s="7">
        <v>0.4</v>
      </c>
      <c r="I3" s="8">
        <v>0.4</v>
      </c>
      <c r="J3" s="7">
        <v>0.5</v>
      </c>
      <c r="K3" s="8">
        <v>0.6</v>
      </c>
      <c r="L3" s="7">
        <v>0.7</v>
      </c>
      <c r="M3" s="8">
        <v>0.8</v>
      </c>
      <c r="N3" s="7">
        <v>0.9</v>
      </c>
      <c r="O3" s="8">
        <v>0.9</v>
      </c>
      <c r="P3" s="7">
        <v>1.1000000000000001</v>
      </c>
      <c r="Q3" s="8">
        <v>1.3</v>
      </c>
      <c r="R3" s="7">
        <v>1.3</v>
      </c>
      <c r="S3" s="8">
        <v>1.4</v>
      </c>
      <c r="T3" s="7">
        <v>2.1</v>
      </c>
      <c r="U3" s="14">
        <v>2.5</v>
      </c>
      <c r="V3" t="s">
        <v>20</v>
      </c>
      <c r="Z3">
        <v>2</v>
      </c>
      <c r="AA3">
        <v>0.08</v>
      </c>
      <c r="AB3">
        <v>0.11</v>
      </c>
      <c r="AC3">
        <v>0.31</v>
      </c>
      <c r="AD3">
        <v>0.36</v>
      </c>
      <c r="AE3">
        <v>0.41</v>
      </c>
      <c r="AF3">
        <v>0.45</v>
      </c>
      <c r="AG3">
        <v>0.51</v>
      </c>
      <c r="AH3">
        <v>0.56000000000000005</v>
      </c>
      <c r="AI3">
        <v>0.63</v>
      </c>
      <c r="AJ3">
        <v>0.73</v>
      </c>
      <c r="AK3">
        <v>0.78</v>
      </c>
      <c r="AL3">
        <v>0.89</v>
      </c>
      <c r="AM3">
        <v>0.96</v>
      </c>
      <c r="AN3">
        <v>1.04</v>
      </c>
      <c r="AO3">
        <v>1.19</v>
      </c>
      <c r="AP3">
        <v>1.37</v>
      </c>
      <c r="AQ3">
        <v>1.52</v>
      </c>
      <c r="AR3">
        <v>1.74</v>
      </c>
      <c r="AS3">
        <v>2.23</v>
      </c>
      <c r="AT3">
        <v>2.4900000000000002</v>
      </c>
    </row>
    <row r="4" spans="1:46">
      <c r="A4" s="6" t="s">
        <v>22</v>
      </c>
      <c r="B4" s="7">
        <v>0</v>
      </c>
      <c r="C4" s="8">
        <v>0</v>
      </c>
      <c r="D4" s="7">
        <v>0.2</v>
      </c>
      <c r="E4" s="8">
        <v>0.3</v>
      </c>
      <c r="F4" s="7">
        <v>0.3</v>
      </c>
      <c r="G4" s="8">
        <v>0.3</v>
      </c>
      <c r="H4" s="7">
        <v>0.4</v>
      </c>
      <c r="I4" s="8">
        <v>0.4</v>
      </c>
      <c r="J4" s="7">
        <v>0.5</v>
      </c>
      <c r="K4" s="8">
        <v>0.6</v>
      </c>
      <c r="L4" s="7">
        <v>0.7</v>
      </c>
      <c r="M4" s="8">
        <v>0.8</v>
      </c>
      <c r="N4" s="7">
        <v>0.9</v>
      </c>
      <c r="O4" s="8">
        <v>1</v>
      </c>
      <c r="P4" s="7">
        <v>1.1000000000000001</v>
      </c>
      <c r="Q4" s="8">
        <v>1.3</v>
      </c>
      <c r="R4" s="7">
        <v>1.4</v>
      </c>
      <c r="S4" s="8">
        <v>1.5</v>
      </c>
      <c r="T4" s="7">
        <v>2.1</v>
      </c>
      <c r="U4" s="14">
        <v>2.5</v>
      </c>
      <c r="V4" t="s">
        <v>20</v>
      </c>
      <c r="Z4">
        <v>2.08</v>
      </c>
      <c r="AA4">
        <v>0.09</v>
      </c>
      <c r="AB4">
        <v>0.11</v>
      </c>
      <c r="AC4">
        <v>0.32</v>
      </c>
      <c r="AD4">
        <v>0.37</v>
      </c>
      <c r="AE4">
        <v>0.41</v>
      </c>
      <c r="AF4">
        <v>0.46</v>
      </c>
      <c r="AG4">
        <v>0.52</v>
      </c>
      <c r="AH4">
        <v>0.56999999999999995</v>
      </c>
      <c r="AI4">
        <v>0.64</v>
      </c>
      <c r="AJ4">
        <v>0.73</v>
      </c>
      <c r="AK4">
        <v>0.79</v>
      </c>
      <c r="AL4">
        <v>0.89</v>
      </c>
      <c r="AM4">
        <v>0.97</v>
      </c>
      <c r="AN4">
        <v>1.04</v>
      </c>
      <c r="AO4">
        <v>1.19</v>
      </c>
      <c r="AP4">
        <v>1.37</v>
      </c>
      <c r="AQ4">
        <v>1.53</v>
      </c>
      <c r="AR4">
        <v>1.75</v>
      </c>
      <c r="AS4">
        <v>2.2400000000000002</v>
      </c>
      <c r="AT4">
        <v>2.4900000000000002</v>
      </c>
    </row>
    <row r="5" spans="1:46">
      <c r="A5" s="6" t="s">
        <v>23</v>
      </c>
      <c r="B5" s="7">
        <v>0</v>
      </c>
      <c r="C5" s="8">
        <v>0.1</v>
      </c>
      <c r="D5" s="7">
        <v>0.3</v>
      </c>
      <c r="E5" s="8">
        <v>0.3</v>
      </c>
      <c r="F5" s="7">
        <v>0.3</v>
      </c>
      <c r="G5" s="8">
        <v>0.4</v>
      </c>
      <c r="H5" s="7">
        <v>0.4</v>
      </c>
      <c r="I5" s="8">
        <v>0.5</v>
      </c>
      <c r="J5" s="7">
        <v>0.5</v>
      </c>
      <c r="K5" s="8">
        <v>0.7</v>
      </c>
      <c r="L5" s="7">
        <v>0.7</v>
      </c>
      <c r="M5" s="8">
        <v>0.8</v>
      </c>
      <c r="N5" s="7">
        <v>0.9</v>
      </c>
      <c r="O5" s="8">
        <v>1</v>
      </c>
      <c r="P5" s="7">
        <v>1.1000000000000001</v>
      </c>
      <c r="Q5" s="8">
        <v>1.3</v>
      </c>
      <c r="R5" s="7">
        <v>1.4</v>
      </c>
      <c r="S5" s="8">
        <v>1.6</v>
      </c>
      <c r="T5" s="7">
        <v>2.2000000000000002</v>
      </c>
      <c r="U5" s="14">
        <v>2.5</v>
      </c>
      <c r="V5" t="s">
        <v>20</v>
      </c>
      <c r="Z5">
        <v>2.17</v>
      </c>
      <c r="AA5">
        <v>0.09</v>
      </c>
      <c r="AB5">
        <v>0.12</v>
      </c>
      <c r="AC5">
        <v>0.32</v>
      </c>
      <c r="AD5">
        <v>0.37</v>
      </c>
      <c r="AE5">
        <v>0.42</v>
      </c>
      <c r="AF5">
        <v>0.47</v>
      </c>
      <c r="AG5">
        <v>0.52</v>
      </c>
      <c r="AH5">
        <v>0.57999999999999996</v>
      </c>
      <c r="AI5">
        <v>0.65</v>
      </c>
      <c r="AJ5">
        <v>0.74</v>
      </c>
      <c r="AK5">
        <v>0.79</v>
      </c>
      <c r="AL5">
        <v>0.89</v>
      </c>
      <c r="AM5">
        <v>0.97</v>
      </c>
      <c r="AN5">
        <v>1.04</v>
      </c>
      <c r="AO5">
        <v>1.2</v>
      </c>
      <c r="AP5">
        <v>1.38</v>
      </c>
      <c r="AQ5">
        <v>1.53</v>
      </c>
      <c r="AR5">
        <v>1.77</v>
      </c>
      <c r="AS5">
        <v>2.25</v>
      </c>
      <c r="AT5">
        <v>2.4900000000000002</v>
      </c>
    </row>
    <row r="6" spans="1:46" ht="17" thickBot="1">
      <c r="A6" s="10" t="s">
        <v>24</v>
      </c>
      <c r="B6" s="11">
        <v>0.1</v>
      </c>
      <c r="C6" s="12">
        <v>0.1</v>
      </c>
      <c r="D6" s="11">
        <v>0.3</v>
      </c>
      <c r="E6" s="12">
        <v>0.3</v>
      </c>
      <c r="F6" s="11">
        <v>0.4</v>
      </c>
      <c r="G6" s="12">
        <v>0.4</v>
      </c>
      <c r="H6" s="11">
        <v>0.4</v>
      </c>
      <c r="I6" s="12">
        <v>0.5</v>
      </c>
      <c r="J6" s="11">
        <v>0.6</v>
      </c>
      <c r="K6" s="12">
        <v>0.7</v>
      </c>
      <c r="L6" s="11">
        <v>0.7</v>
      </c>
      <c r="M6" s="12">
        <v>0.9</v>
      </c>
      <c r="N6" s="11">
        <v>0.9</v>
      </c>
      <c r="O6" s="12">
        <v>1</v>
      </c>
      <c r="P6" s="11">
        <v>1.1000000000000001</v>
      </c>
      <c r="Q6" s="12">
        <v>1.3</v>
      </c>
      <c r="R6" s="11">
        <v>1.4</v>
      </c>
      <c r="S6" s="12">
        <v>1.6</v>
      </c>
      <c r="T6" s="11">
        <v>2.2000000000000002</v>
      </c>
      <c r="U6" s="15">
        <v>2.5</v>
      </c>
      <c r="V6" t="s">
        <v>20</v>
      </c>
      <c r="Z6">
        <v>2.25</v>
      </c>
      <c r="AA6">
        <v>0.09</v>
      </c>
      <c r="AB6">
        <v>0.12</v>
      </c>
      <c r="AC6">
        <v>0.32</v>
      </c>
      <c r="AD6">
        <v>0.38</v>
      </c>
      <c r="AE6">
        <v>0.42</v>
      </c>
      <c r="AF6">
        <v>0.47</v>
      </c>
      <c r="AG6">
        <v>0.53</v>
      </c>
      <c r="AH6">
        <v>0.59</v>
      </c>
      <c r="AI6">
        <v>0.65</v>
      </c>
      <c r="AJ6">
        <v>0.74</v>
      </c>
      <c r="AK6">
        <v>0.8</v>
      </c>
      <c r="AL6">
        <v>0.9</v>
      </c>
      <c r="AM6">
        <v>0.97</v>
      </c>
      <c r="AN6">
        <v>1.05</v>
      </c>
      <c r="AO6">
        <v>1.2</v>
      </c>
      <c r="AP6">
        <v>1.38</v>
      </c>
      <c r="AQ6">
        <v>1.54</v>
      </c>
      <c r="AR6">
        <v>1.78</v>
      </c>
      <c r="AS6">
        <v>2.25</v>
      </c>
      <c r="AT6">
        <v>2.48</v>
      </c>
    </row>
    <row r="7" spans="1:46">
      <c r="A7" s="6" t="s">
        <v>25</v>
      </c>
      <c r="B7" s="7">
        <v>0.1</v>
      </c>
      <c r="C7" s="8">
        <v>0.1</v>
      </c>
      <c r="D7" s="7">
        <v>0.3</v>
      </c>
      <c r="E7" s="8">
        <v>0.3</v>
      </c>
      <c r="F7" s="7">
        <v>0.4</v>
      </c>
      <c r="G7" s="8">
        <v>0.4</v>
      </c>
      <c r="H7" s="7">
        <v>0.5</v>
      </c>
      <c r="I7" s="8">
        <v>0.5</v>
      </c>
      <c r="J7" s="7">
        <v>0.6</v>
      </c>
      <c r="K7" s="8">
        <v>0.7</v>
      </c>
      <c r="L7" s="7">
        <v>0.8</v>
      </c>
      <c r="M7" s="8">
        <v>0.9</v>
      </c>
      <c r="N7" s="7">
        <v>0.9</v>
      </c>
      <c r="O7" s="8">
        <v>1</v>
      </c>
      <c r="P7" s="7">
        <v>1.2</v>
      </c>
      <c r="Q7" s="8">
        <v>1.3</v>
      </c>
      <c r="R7" s="7">
        <v>1.5</v>
      </c>
      <c r="S7" s="8">
        <v>1.7</v>
      </c>
      <c r="T7" s="7">
        <v>2.2000000000000002</v>
      </c>
      <c r="U7" s="14">
        <v>2.5</v>
      </c>
      <c r="V7" t="s">
        <v>20</v>
      </c>
      <c r="Z7">
        <v>2.33</v>
      </c>
      <c r="AA7">
        <v>0.1</v>
      </c>
      <c r="AB7">
        <v>0.13</v>
      </c>
      <c r="AC7">
        <v>0.33</v>
      </c>
      <c r="AD7">
        <v>0.38</v>
      </c>
      <c r="AE7">
        <v>0.43</v>
      </c>
      <c r="AF7">
        <v>0.48</v>
      </c>
      <c r="AG7">
        <v>0.54</v>
      </c>
      <c r="AH7">
        <v>0.59</v>
      </c>
      <c r="AI7">
        <v>0.66</v>
      </c>
      <c r="AJ7">
        <v>0.74</v>
      </c>
      <c r="AK7">
        <v>0.8</v>
      </c>
      <c r="AL7">
        <v>0.9</v>
      </c>
      <c r="AM7">
        <v>0.97</v>
      </c>
      <c r="AN7">
        <v>1.05</v>
      </c>
      <c r="AO7">
        <v>1.21</v>
      </c>
      <c r="AP7">
        <v>1.39</v>
      </c>
      <c r="AQ7">
        <v>1.55</v>
      </c>
      <c r="AR7">
        <v>1.8</v>
      </c>
      <c r="AS7">
        <v>2.2599999999999998</v>
      </c>
      <c r="AT7">
        <v>2.48</v>
      </c>
    </row>
    <row r="8" spans="1:46">
      <c r="A8" s="6" t="s">
        <v>22</v>
      </c>
      <c r="B8" s="7">
        <v>0.1</v>
      </c>
      <c r="C8" s="8">
        <v>0.1</v>
      </c>
      <c r="D8" s="7">
        <v>0.3</v>
      </c>
      <c r="E8" s="8">
        <v>0.4</v>
      </c>
      <c r="F8" s="7">
        <v>0.4</v>
      </c>
      <c r="G8" s="8">
        <v>0.4</v>
      </c>
      <c r="H8" s="7">
        <v>0.5</v>
      </c>
      <c r="I8" s="8">
        <v>0.6</v>
      </c>
      <c r="J8" s="7">
        <v>0.6</v>
      </c>
      <c r="K8" s="8">
        <v>0.7</v>
      </c>
      <c r="L8" s="7">
        <v>0.8</v>
      </c>
      <c r="M8" s="8">
        <v>0.9</v>
      </c>
      <c r="N8" s="7">
        <v>1</v>
      </c>
      <c r="O8" s="8">
        <v>1</v>
      </c>
      <c r="P8" s="7">
        <v>1.2</v>
      </c>
      <c r="Q8" s="8">
        <v>1.4</v>
      </c>
      <c r="R8" s="7">
        <v>1.5</v>
      </c>
      <c r="S8" s="8">
        <v>1.7</v>
      </c>
      <c r="T8" s="7">
        <v>2.2000000000000002</v>
      </c>
      <c r="U8" s="14">
        <v>2.5</v>
      </c>
      <c r="V8" t="s">
        <v>20</v>
      </c>
      <c r="Z8">
        <v>2.42</v>
      </c>
      <c r="AA8">
        <v>0.1</v>
      </c>
      <c r="AB8">
        <v>0.13</v>
      </c>
      <c r="AC8">
        <v>0.33</v>
      </c>
      <c r="AD8">
        <v>0.39</v>
      </c>
      <c r="AE8">
        <v>0.44</v>
      </c>
      <c r="AF8">
        <v>0.49</v>
      </c>
      <c r="AG8">
        <v>0.54</v>
      </c>
      <c r="AH8">
        <v>0.6</v>
      </c>
      <c r="AI8">
        <v>0.67</v>
      </c>
      <c r="AJ8">
        <v>0.75</v>
      </c>
      <c r="AK8">
        <v>0.81</v>
      </c>
      <c r="AL8">
        <v>0.9</v>
      </c>
      <c r="AM8">
        <v>0.98</v>
      </c>
      <c r="AN8">
        <v>1.05</v>
      </c>
      <c r="AO8">
        <v>1.21</v>
      </c>
      <c r="AP8">
        <v>1.39</v>
      </c>
      <c r="AQ8">
        <v>1.56</v>
      </c>
      <c r="AR8">
        <v>1.81</v>
      </c>
      <c r="AS8">
        <v>2.27</v>
      </c>
      <c r="AT8">
        <v>2.48</v>
      </c>
    </row>
    <row r="9" spans="1:46">
      <c r="A9" s="6" t="s">
        <v>23</v>
      </c>
      <c r="B9" s="7">
        <v>0.1</v>
      </c>
      <c r="C9" s="8">
        <v>0.1</v>
      </c>
      <c r="D9" s="7">
        <v>0.3</v>
      </c>
      <c r="E9" s="8">
        <v>0.4</v>
      </c>
      <c r="F9" s="7">
        <v>0.4</v>
      </c>
      <c r="G9" s="8">
        <v>0.5</v>
      </c>
      <c r="H9" s="7">
        <v>0.5</v>
      </c>
      <c r="I9" s="8">
        <v>0.6</v>
      </c>
      <c r="J9" s="7">
        <v>0.7</v>
      </c>
      <c r="K9" s="8">
        <v>0.7</v>
      </c>
      <c r="L9" s="7">
        <v>0.8</v>
      </c>
      <c r="M9" s="8">
        <v>0.9</v>
      </c>
      <c r="N9" s="7">
        <v>1</v>
      </c>
      <c r="O9" s="8">
        <v>1</v>
      </c>
      <c r="P9" s="7">
        <v>1.2</v>
      </c>
      <c r="Q9" s="8">
        <v>1.4</v>
      </c>
      <c r="R9" s="7">
        <v>1.5</v>
      </c>
      <c r="S9" s="8">
        <v>1.8</v>
      </c>
      <c r="T9" s="7">
        <v>2.2999999999999998</v>
      </c>
      <c r="U9" s="14">
        <v>2.5</v>
      </c>
      <c r="V9" t="s">
        <v>20</v>
      </c>
      <c r="Z9">
        <v>2.5</v>
      </c>
      <c r="AA9">
        <v>0.1</v>
      </c>
      <c r="AB9">
        <v>0.13</v>
      </c>
      <c r="AC9">
        <v>0.33</v>
      </c>
      <c r="AD9">
        <v>0.39</v>
      </c>
      <c r="AE9">
        <v>0.44</v>
      </c>
      <c r="AF9">
        <v>0.49</v>
      </c>
      <c r="AG9">
        <v>0.55000000000000004</v>
      </c>
      <c r="AH9">
        <v>0.61</v>
      </c>
      <c r="AI9">
        <v>0.67</v>
      </c>
      <c r="AJ9">
        <v>0.75</v>
      </c>
      <c r="AK9">
        <v>0.81</v>
      </c>
      <c r="AL9">
        <v>0.9</v>
      </c>
      <c r="AM9">
        <v>0.98</v>
      </c>
      <c r="AN9">
        <v>1.06</v>
      </c>
      <c r="AO9">
        <v>1.22</v>
      </c>
      <c r="AP9">
        <v>1.4</v>
      </c>
      <c r="AQ9">
        <v>1.57</v>
      </c>
      <c r="AR9">
        <v>1.82</v>
      </c>
      <c r="AS9">
        <v>2.27</v>
      </c>
      <c r="AT9">
        <v>2.48</v>
      </c>
    </row>
    <row r="10" spans="1:46" ht="17" thickBot="1">
      <c r="A10" s="10" t="s">
        <v>24</v>
      </c>
      <c r="B10" s="11">
        <v>0.1</v>
      </c>
      <c r="C10" s="12">
        <v>0.1</v>
      </c>
      <c r="D10" s="11">
        <v>0.3</v>
      </c>
      <c r="E10" s="12">
        <v>0.4</v>
      </c>
      <c r="F10" s="11">
        <v>0.4</v>
      </c>
      <c r="G10" s="12">
        <v>0.5</v>
      </c>
      <c r="H10" s="11">
        <v>0.5</v>
      </c>
      <c r="I10" s="12">
        <v>0.6</v>
      </c>
      <c r="J10" s="11">
        <v>0.7</v>
      </c>
      <c r="K10" s="12">
        <v>0.8</v>
      </c>
      <c r="L10" s="11">
        <v>0.8</v>
      </c>
      <c r="M10" s="12">
        <v>0.9</v>
      </c>
      <c r="N10" s="11">
        <v>1</v>
      </c>
      <c r="O10" s="12">
        <v>1.1000000000000001</v>
      </c>
      <c r="P10" s="11">
        <v>1.2</v>
      </c>
      <c r="Q10" s="12">
        <v>1.4</v>
      </c>
      <c r="R10" s="11">
        <v>1.6</v>
      </c>
      <c r="S10" s="12">
        <v>1.8</v>
      </c>
      <c r="T10" s="11">
        <v>2.2999999999999998</v>
      </c>
      <c r="U10" s="15">
        <v>2.5</v>
      </c>
      <c r="V10" t="s">
        <v>20</v>
      </c>
      <c r="Z10">
        <v>2.58</v>
      </c>
      <c r="AA10">
        <v>0.11</v>
      </c>
      <c r="AB10">
        <v>0.14000000000000001</v>
      </c>
      <c r="AC10">
        <v>0.34</v>
      </c>
      <c r="AD10">
        <v>0.4</v>
      </c>
      <c r="AE10">
        <v>0.45</v>
      </c>
      <c r="AF10">
        <v>0.5</v>
      </c>
      <c r="AG10">
        <v>0.55000000000000004</v>
      </c>
      <c r="AH10">
        <v>0.61</v>
      </c>
      <c r="AI10">
        <v>0.68</v>
      </c>
      <c r="AJ10">
        <v>0.76</v>
      </c>
      <c r="AK10">
        <v>0.81</v>
      </c>
      <c r="AL10">
        <v>0.91</v>
      </c>
      <c r="AM10">
        <v>0.98</v>
      </c>
      <c r="AN10">
        <v>1.06</v>
      </c>
      <c r="AO10">
        <v>1.22</v>
      </c>
      <c r="AP10">
        <v>1.4</v>
      </c>
      <c r="AQ10">
        <v>1.57</v>
      </c>
      <c r="AR10">
        <v>1.84</v>
      </c>
      <c r="AS10">
        <v>2.2799999999999998</v>
      </c>
      <c r="AT10">
        <v>2.48</v>
      </c>
    </row>
    <row r="11" spans="1:46">
      <c r="A11" s="6" t="s">
        <v>26</v>
      </c>
      <c r="B11" s="7">
        <v>0.1</v>
      </c>
      <c r="C11" s="8">
        <v>0.1</v>
      </c>
      <c r="D11" s="7">
        <v>0.3</v>
      </c>
      <c r="E11" s="8">
        <v>0.4</v>
      </c>
      <c r="F11" s="7">
        <v>0.5</v>
      </c>
      <c r="G11" s="8">
        <v>0.5</v>
      </c>
      <c r="H11" s="7">
        <v>0.6</v>
      </c>
      <c r="I11" s="8">
        <v>0.6</v>
      </c>
      <c r="J11" s="7">
        <v>0.7</v>
      </c>
      <c r="K11" s="8">
        <v>0.8</v>
      </c>
      <c r="L11" s="7">
        <v>0.8</v>
      </c>
      <c r="M11" s="8">
        <v>0.9</v>
      </c>
      <c r="N11" s="7">
        <v>1</v>
      </c>
      <c r="O11" s="8">
        <v>1.1000000000000001</v>
      </c>
      <c r="P11" s="7">
        <v>1.2</v>
      </c>
      <c r="Q11" s="8">
        <v>1.4</v>
      </c>
      <c r="R11" s="7">
        <v>1.6</v>
      </c>
      <c r="S11" s="8">
        <v>1.9</v>
      </c>
      <c r="T11" s="7">
        <v>2.2999999999999998</v>
      </c>
      <c r="U11" s="14">
        <v>2.5</v>
      </c>
      <c r="V11" t="s">
        <v>20</v>
      </c>
      <c r="Z11">
        <v>2.67</v>
      </c>
      <c r="AA11">
        <v>0.11</v>
      </c>
      <c r="AB11">
        <v>0.14000000000000001</v>
      </c>
      <c r="AC11">
        <v>0.34</v>
      </c>
      <c r="AD11">
        <v>0.4</v>
      </c>
      <c r="AE11">
        <v>0.45</v>
      </c>
      <c r="AF11">
        <v>0.51</v>
      </c>
      <c r="AG11">
        <v>0.56000000000000005</v>
      </c>
      <c r="AH11">
        <v>0.62</v>
      </c>
      <c r="AI11">
        <v>0.69</v>
      </c>
      <c r="AJ11">
        <v>0.76</v>
      </c>
      <c r="AK11">
        <v>0.82</v>
      </c>
      <c r="AL11">
        <v>0.91</v>
      </c>
      <c r="AM11">
        <v>0.98</v>
      </c>
      <c r="AN11">
        <v>1.06</v>
      </c>
      <c r="AO11">
        <v>1.22</v>
      </c>
      <c r="AP11">
        <v>1.4</v>
      </c>
      <c r="AQ11">
        <v>1.58</v>
      </c>
      <c r="AR11">
        <v>1.85</v>
      </c>
      <c r="AS11">
        <v>2.2799999999999998</v>
      </c>
      <c r="AT11">
        <v>2.4700000000000002</v>
      </c>
    </row>
    <row r="12" spans="1:46">
      <c r="A12" s="6" t="s">
        <v>22</v>
      </c>
      <c r="B12" s="7">
        <v>0.1</v>
      </c>
      <c r="C12" s="8">
        <v>0.2</v>
      </c>
      <c r="D12" s="7">
        <v>0.4</v>
      </c>
      <c r="E12" s="8">
        <v>0.4</v>
      </c>
      <c r="F12" s="7">
        <v>0.5</v>
      </c>
      <c r="G12" s="8">
        <v>0.5</v>
      </c>
      <c r="H12" s="7">
        <v>0.6</v>
      </c>
      <c r="I12" s="8">
        <v>0.6</v>
      </c>
      <c r="J12" s="7">
        <v>0.7</v>
      </c>
      <c r="K12" s="8">
        <v>0.8</v>
      </c>
      <c r="L12" s="7">
        <v>0.8</v>
      </c>
      <c r="M12" s="8">
        <v>0.9</v>
      </c>
      <c r="N12" s="7">
        <v>1</v>
      </c>
      <c r="O12" s="8">
        <v>1.1000000000000001</v>
      </c>
      <c r="P12" s="7">
        <v>1.2</v>
      </c>
      <c r="Q12" s="8">
        <v>1.4</v>
      </c>
      <c r="R12" s="7">
        <v>1.6</v>
      </c>
      <c r="S12" s="8">
        <v>1.9</v>
      </c>
      <c r="T12" s="7">
        <v>2.2999999999999998</v>
      </c>
      <c r="U12" s="14">
        <v>2.5</v>
      </c>
      <c r="V12" t="s">
        <v>20</v>
      </c>
      <c r="Z12">
        <v>2.75</v>
      </c>
      <c r="AA12">
        <v>0.11</v>
      </c>
      <c r="AB12">
        <v>0.14000000000000001</v>
      </c>
      <c r="AC12">
        <v>0.34</v>
      </c>
      <c r="AD12">
        <v>0.4</v>
      </c>
      <c r="AE12">
        <v>0.46</v>
      </c>
      <c r="AF12">
        <v>0.51</v>
      </c>
      <c r="AG12">
        <v>0.56999999999999995</v>
      </c>
      <c r="AH12">
        <v>0.63</v>
      </c>
      <c r="AI12">
        <v>0.69</v>
      </c>
      <c r="AJ12">
        <v>0.77</v>
      </c>
      <c r="AK12">
        <v>0.82</v>
      </c>
      <c r="AL12">
        <v>0.91</v>
      </c>
      <c r="AM12">
        <v>0.99</v>
      </c>
      <c r="AN12">
        <v>1.07</v>
      </c>
      <c r="AO12">
        <v>1.23</v>
      </c>
      <c r="AP12">
        <v>1.41</v>
      </c>
      <c r="AQ12">
        <v>1.59</v>
      </c>
      <c r="AR12">
        <v>1.86</v>
      </c>
      <c r="AS12">
        <v>2.29</v>
      </c>
      <c r="AT12">
        <v>2.4700000000000002</v>
      </c>
    </row>
    <row r="13" spans="1:46">
      <c r="A13" s="6" t="s">
        <v>23</v>
      </c>
      <c r="B13" s="7">
        <v>0.1</v>
      </c>
      <c r="C13" s="8">
        <v>0.2</v>
      </c>
      <c r="D13" s="7">
        <v>0.4</v>
      </c>
      <c r="E13" s="8">
        <v>0.4</v>
      </c>
      <c r="F13" s="7">
        <v>0.5</v>
      </c>
      <c r="G13" s="8">
        <v>0.5</v>
      </c>
      <c r="H13" s="7">
        <v>0.6</v>
      </c>
      <c r="I13" s="8">
        <v>0.7</v>
      </c>
      <c r="J13" s="7">
        <v>0.7</v>
      </c>
      <c r="K13" s="8">
        <v>0.8</v>
      </c>
      <c r="L13" s="7">
        <v>0.8</v>
      </c>
      <c r="M13" s="8">
        <v>0.9</v>
      </c>
      <c r="N13" s="7">
        <v>1</v>
      </c>
      <c r="O13" s="8">
        <v>1.1000000000000001</v>
      </c>
      <c r="P13" s="7">
        <v>1.3</v>
      </c>
      <c r="Q13" s="8">
        <v>1.4</v>
      </c>
      <c r="R13" s="7">
        <v>1.6</v>
      </c>
      <c r="S13" s="8">
        <v>1.9</v>
      </c>
      <c r="T13" s="7">
        <v>2.2999999999999998</v>
      </c>
      <c r="U13" s="14">
        <v>2.5</v>
      </c>
      <c r="V13" t="s">
        <v>20</v>
      </c>
      <c r="Z13">
        <v>2.83</v>
      </c>
      <c r="AA13">
        <v>0.11</v>
      </c>
      <c r="AB13">
        <v>0.15</v>
      </c>
      <c r="AC13">
        <v>0.35</v>
      </c>
      <c r="AD13">
        <v>0.41</v>
      </c>
      <c r="AE13">
        <v>0.46</v>
      </c>
      <c r="AF13">
        <v>0.52</v>
      </c>
      <c r="AG13">
        <v>0.56999999999999995</v>
      </c>
      <c r="AH13">
        <v>0.63</v>
      </c>
      <c r="AI13">
        <v>0.7</v>
      </c>
      <c r="AJ13">
        <v>0.77</v>
      </c>
      <c r="AK13">
        <v>0.82</v>
      </c>
      <c r="AL13">
        <v>0.91</v>
      </c>
      <c r="AM13">
        <v>0.99</v>
      </c>
      <c r="AN13">
        <v>1.07</v>
      </c>
      <c r="AO13">
        <v>1.23</v>
      </c>
      <c r="AP13">
        <v>1.41</v>
      </c>
      <c r="AQ13">
        <v>1.59</v>
      </c>
      <c r="AR13">
        <v>1.87</v>
      </c>
      <c r="AS13">
        <v>2.29</v>
      </c>
      <c r="AT13">
        <v>2.4700000000000002</v>
      </c>
    </row>
    <row r="14" spans="1:46" ht="17" thickBot="1">
      <c r="A14" s="10" t="s">
        <v>24</v>
      </c>
      <c r="B14" s="11">
        <v>0.1</v>
      </c>
      <c r="C14" s="12">
        <v>0.2</v>
      </c>
      <c r="D14" s="11">
        <v>0.4</v>
      </c>
      <c r="E14" s="12">
        <v>0.4</v>
      </c>
      <c r="F14" s="11">
        <v>0.5</v>
      </c>
      <c r="G14" s="12">
        <v>0.6</v>
      </c>
      <c r="H14" s="11">
        <v>0.6</v>
      </c>
      <c r="I14" s="12">
        <v>0.7</v>
      </c>
      <c r="J14" s="11">
        <v>0.7</v>
      </c>
      <c r="K14" s="12">
        <v>0.8</v>
      </c>
      <c r="L14" s="11">
        <v>0.9</v>
      </c>
      <c r="M14" s="12">
        <v>0.9</v>
      </c>
      <c r="N14" s="11">
        <v>1</v>
      </c>
      <c r="O14" s="12">
        <v>1.1000000000000001</v>
      </c>
      <c r="P14" s="11">
        <v>1.3</v>
      </c>
      <c r="Q14" s="12">
        <v>1.4</v>
      </c>
      <c r="R14" s="11">
        <v>1.6</v>
      </c>
      <c r="S14" s="12">
        <v>2</v>
      </c>
      <c r="T14" s="11">
        <v>2.2999999999999998</v>
      </c>
      <c r="U14" s="15">
        <v>2.4</v>
      </c>
      <c r="V14" t="s">
        <v>20</v>
      </c>
      <c r="Z14">
        <v>2.92</v>
      </c>
      <c r="AA14">
        <v>0.12</v>
      </c>
      <c r="AB14">
        <v>0.15</v>
      </c>
      <c r="AC14">
        <v>0.35</v>
      </c>
      <c r="AD14">
        <v>0.41</v>
      </c>
      <c r="AE14">
        <v>0.47</v>
      </c>
      <c r="AF14">
        <v>0.52</v>
      </c>
      <c r="AG14">
        <v>0.57999999999999996</v>
      </c>
      <c r="AH14">
        <v>0.64</v>
      </c>
      <c r="AI14">
        <v>0.7</v>
      </c>
      <c r="AJ14">
        <v>0.77</v>
      </c>
      <c r="AK14">
        <v>0.83</v>
      </c>
      <c r="AL14">
        <v>0.92</v>
      </c>
      <c r="AM14">
        <v>0.99</v>
      </c>
      <c r="AN14">
        <v>1.07</v>
      </c>
      <c r="AO14">
        <v>1.24</v>
      </c>
      <c r="AP14">
        <v>1.41</v>
      </c>
      <c r="AQ14">
        <v>1.6</v>
      </c>
      <c r="AR14">
        <v>1.88</v>
      </c>
      <c r="AS14">
        <v>2.2999999999999998</v>
      </c>
      <c r="AT14">
        <v>2.4700000000000002</v>
      </c>
    </row>
    <row r="15" spans="1:46">
      <c r="A15" s="6" t="s">
        <v>27</v>
      </c>
      <c r="B15" s="7">
        <v>0.1</v>
      </c>
      <c r="C15" s="8">
        <v>0.2</v>
      </c>
      <c r="D15" s="7">
        <v>0.4</v>
      </c>
      <c r="E15" s="8">
        <v>0.4</v>
      </c>
      <c r="F15" s="7">
        <v>0.5</v>
      </c>
      <c r="G15" s="8">
        <v>0.6</v>
      </c>
      <c r="H15" s="7">
        <v>0.6</v>
      </c>
      <c r="I15" s="8">
        <v>0.7</v>
      </c>
      <c r="J15" s="7">
        <v>0.8</v>
      </c>
      <c r="K15" s="8">
        <v>0.8</v>
      </c>
      <c r="L15" s="7">
        <v>0.9</v>
      </c>
      <c r="M15" s="8">
        <v>0.9</v>
      </c>
      <c r="N15" s="7">
        <v>1</v>
      </c>
      <c r="O15" s="8">
        <v>1.1000000000000001</v>
      </c>
      <c r="P15" s="7">
        <v>1.3</v>
      </c>
      <c r="Q15" s="8">
        <v>1.4</v>
      </c>
      <c r="R15" s="7">
        <v>1.7</v>
      </c>
      <c r="S15" s="8">
        <v>2</v>
      </c>
      <c r="T15" s="7">
        <v>2.2999999999999998</v>
      </c>
      <c r="U15" s="14">
        <v>2.4</v>
      </c>
      <c r="V15" t="s">
        <v>20</v>
      </c>
      <c r="Z15">
        <v>3</v>
      </c>
      <c r="AA15">
        <v>0.12</v>
      </c>
      <c r="AB15">
        <v>0.15</v>
      </c>
      <c r="AC15">
        <v>0.35</v>
      </c>
      <c r="AD15">
        <v>0.42</v>
      </c>
      <c r="AE15">
        <v>0.47</v>
      </c>
      <c r="AF15">
        <v>0.53</v>
      </c>
      <c r="AG15">
        <v>0.57999999999999996</v>
      </c>
      <c r="AH15">
        <v>0.64</v>
      </c>
      <c r="AI15">
        <v>0.71</v>
      </c>
      <c r="AJ15">
        <v>0.78</v>
      </c>
      <c r="AK15">
        <v>0.83</v>
      </c>
      <c r="AL15">
        <v>0.92</v>
      </c>
      <c r="AM15">
        <v>0.99</v>
      </c>
      <c r="AN15">
        <v>1.08</v>
      </c>
      <c r="AO15">
        <v>1.24</v>
      </c>
      <c r="AP15">
        <v>1.42</v>
      </c>
      <c r="AQ15">
        <v>1.61</v>
      </c>
      <c r="AR15">
        <v>1.89</v>
      </c>
      <c r="AS15">
        <v>2.2999999999999998</v>
      </c>
      <c r="AT15">
        <v>2.4700000000000002</v>
      </c>
    </row>
    <row r="16" spans="1:46">
      <c r="A16" s="6" t="s">
        <v>22</v>
      </c>
      <c r="B16" s="7">
        <v>0.1</v>
      </c>
      <c r="C16" s="8">
        <v>0.2</v>
      </c>
      <c r="D16" s="7">
        <v>0.4</v>
      </c>
      <c r="E16" s="8">
        <v>0.4</v>
      </c>
      <c r="F16" s="7">
        <v>0.5</v>
      </c>
      <c r="G16" s="8">
        <v>0.6</v>
      </c>
      <c r="H16" s="7">
        <v>0.6</v>
      </c>
      <c r="I16" s="8">
        <v>0.7</v>
      </c>
      <c r="J16" s="7">
        <v>0.8</v>
      </c>
      <c r="K16" s="8">
        <v>0.8</v>
      </c>
      <c r="L16" s="7">
        <v>0.9</v>
      </c>
      <c r="M16" s="8">
        <v>0.9</v>
      </c>
      <c r="N16" s="7">
        <v>1</v>
      </c>
      <c r="O16" s="8">
        <v>1.1000000000000001</v>
      </c>
      <c r="P16" s="7">
        <v>1.3</v>
      </c>
      <c r="Q16" s="8">
        <v>1.4</v>
      </c>
      <c r="R16" s="7">
        <v>1.7</v>
      </c>
      <c r="S16" s="8">
        <v>2</v>
      </c>
      <c r="T16" s="7">
        <v>2.4</v>
      </c>
      <c r="U16" s="14">
        <v>2.4</v>
      </c>
      <c r="V16" t="s">
        <v>20</v>
      </c>
      <c r="Z16">
        <v>3.08</v>
      </c>
      <c r="AA16">
        <v>0.12</v>
      </c>
      <c r="AB16">
        <v>0.16</v>
      </c>
      <c r="AC16">
        <v>0.35</v>
      </c>
      <c r="AD16">
        <v>0.42</v>
      </c>
      <c r="AE16">
        <v>0.48</v>
      </c>
      <c r="AF16">
        <v>0.53</v>
      </c>
      <c r="AG16">
        <v>0.59</v>
      </c>
      <c r="AH16">
        <v>0.65</v>
      </c>
      <c r="AI16">
        <v>0.71</v>
      </c>
      <c r="AJ16">
        <v>0.78</v>
      </c>
      <c r="AK16">
        <v>0.83</v>
      </c>
      <c r="AL16">
        <v>0.92</v>
      </c>
      <c r="AM16">
        <v>0.99</v>
      </c>
      <c r="AN16">
        <v>1.08</v>
      </c>
      <c r="AO16">
        <v>1.24</v>
      </c>
      <c r="AP16">
        <v>1.42</v>
      </c>
      <c r="AQ16">
        <v>1.61</v>
      </c>
      <c r="AR16">
        <v>1.91</v>
      </c>
      <c r="AS16">
        <v>2.31</v>
      </c>
      <c r="AT16">
        <v>2.46</v>
      </c>
    </row>
    <row r="17" spans="1:46">
      <c r="A17" s="6" t="s">
        <v>23</v>
      </c>
      <c r="B17" s="7">
        <v>0.1</v>
      </c>
      <c r="C17" s="8">
        <v>0.2</v>
      </c>
      <c r="D17" s="7">
        <v>0.4</v>
      </c>
      <c r="E17" s="8">
        <v>0.5</v>
      </c>
      <c r="F17" s="7">
        <v>0.5</v>
      </c>
      <c r="G17" s="8">
        <v>0.6</v>
      </c>
      <c r="H17" s="7">
        <v>0.6</v>
      </c>
      <c r="I17" s="8">
        <v>0.7</v>
      </c>
      <c r="J17" s="7">
        <v>0.8</v>
      </c>
      <c r="K17" s="8">
        <v>0.8</v>
      </c>
      <c r="L17" s="7">
        <v>0.9</v>
      </c>
      <c r="M17" s="8">
        <v>0.9</v>
      </c>
      <c r="N17" s="7">
        <v>1</v>
      </c>
      <c r="O17" s="8">
        <v>1.1000000000000001</v>
      </c>
      <c r="P17" s="7">
        <v>1.3</v>
      </c>
      <c r="Q17" s="8">
        <v>1.4</v>
      </c>
      <c r="R17" s="7">
        <v>1.7</v>
      </c>
      <c r="S17" s="8">
        <v>2</v>
      </c>
      <c r="T17" s="7">
        <v>2.4</v>
      </c>
      <c r="U17" s="14">
        <v>2.4</v>
      </c>
      <c r="V17" t="s">
        <v>20</v>
      </c>
      <c r="Z17">
        <v>3.17</v>
      </c>
      <c r="AA17">
        <v>0.12</v>
      </c>
      <c r="AB17">
        <v>0.16</v>
      </c>
      <c r="AC17">
        <v>0.35</v>
      </c>
      <c r="AD17">
        <v>0.42</v>
      </c>
      <c r="AE17">
        <v>0.48</v>
      </c>
      <c r="AF17">
        <v>0.54</v>
      </c>
      <c r="AG17">
        <v>0.59</v>
      </c>
      <c r="AH17">
        <v>0.65</v>
      </c>
      <c r="AI17">
        <v>0.72</v>
      </c>
      <c r="AJ17">
        <v>0.78</v>
      </c>
      <c r="AK17">
        <v>0.84</v>
      </c>
      <c r="AL17">
        <v>0.92</v>
      </c>
      <c r="AM17">
        <v>1</v>
      </c>
      <c r="AN17">
        <v>1.08</v>
      </c>
      <c r="AO17">
        <v>1.25</v>
      </c>
      <c r="AP17">
        <v>1.42</v>
      </c>
      <c r="AQ17">
        <v>1.62</v>
      </c>
      <c r="AR17">
        <v>1.92</v>
      </c>
      <c r="AS17">
        <v>2.31</v>
      </c>
      <c r="AT17">
        <v>2.46</v>
      </c>
    </row>
    <row r="18" spans="1:46" ht="17" thickBot="1">
      <c r="A18" s="10" t="s">
        <v>24</v>
      </c>
      <c r="B18" s="11">
        <v>0.1</v>
      </c>
      <c r="C18" s="12">
        <v>0.2</v>
      </c>
      <c r="D18" s="11">
        <v>0.4</v>
      </c>
      <c r="E18" s="12">
        <v>0.5</v>
      </c>
      <c r="F18" s="11">
        <v>0.5</v>
      </c>
      <c r="G18" s="12">
        <v>0.6</v>
      </c>
      <c r="H18" s="11">
        <v>0.7</v>
      </c>
      <c r="I18" s="12">
        <v>0.7</v>
      </c>
      <c r="J18" s="11">
        <v>0.8</v>
      </c>
      <c r="K18" s="12">
        <v>0.8</v>
      </c>
      <c r="L18" s="11">
        <v>0.9</v>
      </c>
      <c r="M18" s="12">
        <v>0.9</v>
      </c>
      <c r="N18" s="11">
        <v>1</v>
      </c>
      <c r="O18" s="12">
        <v>1.1000000000000001</v>
      </c>
      <c r="P18" s="11">
        <v>1.3</v>
      </c>
      <c r="Q18" s="12">
        <v>1.4</v>
      </c>
      <c r="R18" s="11">
        <v>1.7</v>
      </c>
      <c r="S18" s="12">
        <v>2</v>
      </c>
      <c r="T18" s="11">
        <v>2.4</v>
      </c>
      <c r="U18" s="15">
        <v>2.4</v>
      </c>
      <c r="V18" t="s">
        <v>20</v>
      </c>
      <c r="Z18">
        <v>3.25</v>
      </c>
      <c r="AA18">
        <v>0.13</v>
      </c>
      <c r="AB18">
        <v>0.16</v>
      </c>
      <c r="AC18">
        <v>0.36</v>
      </c>
      <c r="AD18">
        <v>0.43</v>
      </c>
      <c r="AE18">
        <v>0.49</v>
      </c>
      <c r="AF18">
        <v>0.54</v>
      </c>
      <c r="AG18">
        <v>0.6</v>
      </c>
      <c r="AH18">
        <v>0.66</v>
      </c>
      <c r="AI18">
        <v>0.72</v>
      </c>
      <c r="AJ18">
        <v>0.79</v>
      </c>
      <c r="AK18">
        <v>0.84</v>
      </c>
      <c r="AL18">
        <v>0.92</v>
      </c>
      <c r="AM18">
        <v>1</v>
      </c>
      <c r="AN18">
        <v>1.08</v>
      </c>
      <c r="AO18">
        <v>1.25</v>
      </c>
      <c r="AP18">
        <v>1.43</v>
      </c>
      <c r="AQ18">
        <v>1.63</v>
      </c>
      <c r="AR18">
        <v>1.93</v>
      </c>
      <c r="AS18">
        <v>2.3199999999999998</v>
      </c>
      <c r="AT18">
        <v>2.46</v>
      </c>
    </row>
    <row r="19" spans="1:46">
      <c r="A19" s="6" t="s">
        <v>28</v>
      </c>
      <c r="B19" s="7">
        <v>0.1</v>
      </c>
      <c r="C19" s="8">
        <v>0.2</v>
      </c>
      <c r="D19" s="7">
        <v>0.4</v>
      </c>
      <c r="E19" s="8">
        <v>0.5</v>
      </c>
      <c r="F19" s="7">
        <v>0.5</v>
      </c>
      <c r="G19" s="8">
        <v>0.6</v>
      </c>
      <c r="H19" s="7">
        <v>0.7</v>
      </c>
      <c r="I19" s="8">
        <v>0.7</v>
      </c>
      <c r="J19" s="7">
        <v>0.8</v>
      </c>
      <c r="K19" s="8">
        <v>0.8</v>
      </c>
      <c r="L19" s="7">
        <v>0.9</v>
      </c>
      <c r="M19" s="8">
        <v>0.9</v>
      </c>
      <c r="N19" s="7">
        <v>1</v>
      </c>
      <c r="O19" s="8">
        <v>1.1000000000000001</v>
      </c>
      <c r="P19" s="7">
        <v>1.3</v>
      </c>
      <c r="Q19" s="8">
        <v>1.4</v>
      </c>
      <c r="R19" s="7">
        <v>1.7</v>
      </c>
      <c r="S19" s="8">
        <v>2.1</v>
      </c>
      <c r="T19" s="7">
        <v>2.4</v>
      </c>
      <c r="U19" s="14">
        <v>2.4</v>
      </c>
      <c r="V19" t="s">
        <v>20</v>
      </c>
      <c r="Z19">
        <v>3.33</v>
      </c>
      <c r="AA19">
        <v>0.13</v>
      </c>
      <c r="AB19">
        <v>0.16</v>
      </c>
      <c r="AC19">
        <v>0.36</v>
      </c>
      <c r="AD19">
        <v>0.43</v>
      </c>
      <c r="AE19">
        <v>0.49</v>
      </c>
      <c r="AF19">
        <v>0.55000000000000004</v>
      </c>
      <c r="AG19">
        <v>0.6</v>
      </c>
      <c r="AH19">
        <v>0.66</v>
      </c>
      <c r="AI19">
        <v>0.73</v>
      </c>
      <c r="AJ19">
        <v>0.79</v>
      </c>
      <c r="AK19">
        <v>0.84</v>
      </c>
      <c r="AL19">
        <v>0.93</v>
      </c>
      <c r="AM19">
        <v>1</v>
      </c>
      <c r="AN19">
        <v>1.0900000000000001</v>
      </c>
      <c r="AO19">
        <v>1.25</v>
      </c>
      <c r="AP19">
        <v>1.43</v>
      </c>
      <c r="AQ19">
        <v>1.63</v>
      </c>
      <c r="AR19">
        <v>1.94</v>
      </c>
      <c r="AS19">
        <v>2.3199999999999998</v>
      </c>
      <c r="AT19">
        <v>2.46</v>
      </c>
    </row>
    <row r="20" spans="1:46">
      <c r="A20" s="6" t="s">
        <v>22</v>
      </c>
      <c r="B20" s="7">
        <v>0.1</v>
      </c>
      <c r="C20" s="8">
        <v>0.2</v>
      </c>
      <c r="D20" s="7">
        <v>0.4</v>
      </c>
      <c r="E20" s="8">
        <v>0.5</v>
      </c>
      <c r="F20" s="7">
        <v>0.5</v>
      </c>
      <c r="G20" s="8">
        <v>0.6</v>
      </c>
      <c r="H20" s="7">
        <v>0.7</v>
      </c>
      <c r="I20" s="8">
        <v>0.7</v>
      </c>
      <c r="J20" s="7">
        <v>0.8</v>
      </c>
      <c r="K20" s="8">
        <v>0.8</v>
      </c>
      <c r="L20" s="7">
        <v>0.9</v>
      </c>
      <c r="M20" s="8">
        <v>0.9</v>
      </c>
      <c r="N20" s="7">
        <v>1</v>
      </c>
      <c r="O20" s="8">
        <v>1.1000000000000001</v>
      </c>
      <c r="P20" s="7">
        <v>1.3</v>
      </c>
      <c r="Q20" s="8">
        <v>1.4</v>
      </c>
      <c r="R20" s="7">
        <v>1.7</v>
      </c>
      <c r="S20" s="8">
        <v>2.1</v>
      </c>
      <c r="T20" s="7">
        <v>2.4</v>
      </c>
      <c r="U20" s="14">
        <v>2.4</v>
      </c>
      <c r="V20" t="s">
        <v>20</v>
      </c>
      <c r="Z20">
        <v>3.42</v>
      </c>
      <c r="AA20">
        <v>0.13</v>
      </c>
      <c r="AB20">
        <v>0.17</v>
      </c>
      <c r="AC20">
        <v>0.36</v>
      </c>
      <c r="AD20">
        <v>0.43</v>
      </c>
      <c r="AE20">
        <v>0.49</v>
      </c>
      <c r="AF20">
        <v>0.55000000000000004</v>
      </c>
      <c r="AG20">
        <v>0.61</v>
      </c>
      <c r="AH20">
        <v>0.67</v>
      </c>
      <c r="AI20">
        <v>0.73</v>
      </c>
      <c r="AJ20">
        <v>0.79</v>
      </c>
      <c r="AK20">
        <v>0.85</v>
      </c>
      <c r="AL20">
        <v>0.93</v>
      </c>
      <c r="AM20">
        <v>1</v>
      </c>
      <c r="AN20">
        <v>1.0900000000000001</v>
      </c>
      <c r="AO20">
        <v>1.25</v>
      </c>
      <c r="AP20">
        <v>1.43</v>
      </c>
      <c r="AQ20">
        <v>1.64</v>
      </c>
      <c r="AR20">
        <v>1.94</v>
      </c>
      <c r="AS20">
        <v>2.33</v>
      </c>
      <c r="AT20">
        <v>2.46</v>
      </c>
    </row>
    <row r="21" spans="1:46">
      <c r="A21" s="6" t="s">
        <v>23</v>
      </c>
      <c r="B21" s="7">
        <v>0.1</v>
      </c>
      <c r="C21" s="8">
        <v>0.2</v>
      </c>
      <c r="D21" s="7">
        <v>0.4</v>
      </c>
      <c r="E21" s="8">
        <v>0.4</v>
      </c>
      <c r="F21" s="7">
        <v>0.5</v>
      </c>
      <c r="G21" s="8">
        <v>0.6</v>
      </c>
      <c r="H21" s="7">
        <v>0.7</v>
      </c>
      <c r="I21" s="8">
        <v>0.7</v>
      </c>
      <c r="J21" s="7">
        <v>0.8</v>
      </c>
      <c r="K21" s="8">
        <v>0.8</v>
      </c>
      <c r="L21" s="7">
        <v>0.9</v>
      </c>
      <c r="M21" s="8">
        <v>0.9</v>
      </c>
      <c r="N21" s="7">
        <v>1</v>
      </c>
      <c r="O21" s="8">
        <v>1.1000000000000001</v>
      </c>
      <c r="P21" s="7">
        <v>1.3</v>
      </c>
      <c r="Q21" s="8">
        <v>1.4</v>
      </c>
      <c r="R21" s="7">
        <v>1.7</v>
      </c>
      <c r="S21" s="8">
        <v>2.1</v>
      </c>
      <c r="T21" s="7">
        <v>2.4</v>
      </c>
      <c r="U21" s="14">
        <v>2.4</v>
      </c>
      <c r="V21" t="s">
        <v>20</v>
      </c>
      <c r="Z21">
        <v>3.5</v>
      </c>
      <c r="AA21">
        <v>0.13</v>
      </c>
      <c r="AB21">
        <v>0.17</v>
      </c>
      <c r="AC21">
        <v>0.36</v>
      </c>
      <c r="AD21">
        <v>0.43</v>
      </c>
      <c r="AE21">
        <v>0.5</v>
      </c>
      <c r="AF21">
        <v>0.56000000000000005</v>
      </c>
      <c r="AG21">
        <v>0.61</v>
      </c>
      <c r="AH21">
        <v>0.67</v>
      </c>
      <c r="AI21">
        <v>0.74</v>
      </c>
      <c r="AJ21">
        <v>0.79</v>
      </c>
      <c r="AK21">
        <v>0.85</v>
      </c>
      <c r="AL21">
        <v>0.93</v>
      </c>
      <c r="AM21">
        <v>1</v>
      </c>
      <c r="AN21">
        <v>1.0900000000000001</v>
      </c>
      <c r="AO21">
        <v>1.26</v>
      </c>
      <c r="AP21">
        <v>1.43</v>
      </c>
      <c r="AQ21">
        <v>1.64</v>
      </c>
      <c r="AR21">
        <v>1.95</v>
      </c>
      <c r="AS21">
        <v>2.33</v>
      </c>
      <c r="AT21">
        <v>2.4500000000000002</v>
      </c>
    </row>
    <row r="22" spans="1:46" ht="17" thickBot="1">
      <c r="A22" s="10" t="s">
        <v>24</v>
      </c>
      <c r="B22" s="11">
        <v>0.1</v>
      </c>
      <c r="C22" s="12">
        <v>0.2</v>
      </c>
      <c r="D22" s="11">
        <v>0.4</v>
      </c>
      <c r="E22" s="12">
        <v>0.4</v>
      </c>
      <c r="F22" s="11">
        <v>0.5</v>
      </c>
      <c r="G22" s="12">
        <v>0.6</v>
      </c>
      <c r="H22" s="11">
        <v>0.7</v>
      </c>
      <c r="I22" s="12">
        <v>0.7</v>
      </c>
      <c r="J22" s="11">
        <v>0.8</v>
      </c>
      <c r="K22" s="12">
        <v>0.8</v>
      </c>
      <c r="L22" s="11">
        <v>0.9</v>
      </c>
      <c r="M22" s="12">
        <v>0.9</v>
      </c>
      <c r="N22" s="11">
        <v>1</v>
      </c>
      <c r="O22" s="12">
        <v>1.1000000000000001</v>
      </c>
      <c r="P22" s="11">
        <v>1.3</v>
      </c>
      <c r="Q22" s="12">
        <v>1.4</v>
      </c>
      <c r="R22" s="11">
        <v>1.7</v>
      </c>
      <c r="S22" s="12">
        <v>2.1</v>
      </c>
      <c r="T22" s="11">
        <v>2.4</v>
      </c>
      <c r="U22" s="15">
        <v>2.4</v>
      </c>
      <c r="V22" t="s">
        <v>20</v>
      </c>
      <c r="Z22">
        <v>3.58</v>
      </c>
      <c r="AA22">
        <v>0.13</v>
      </c>
      <c r="AB22">
        <v>0.17</v>
      </c>
      <c r="AC22">
        <v>0.36</v>
      </c>
      <c r="AD22">
        <v>0.44</v>
      </c>
      <c r="AE22">
        <v>0.5</v>
      </c>
      <c r="AF22">
        <v>0.56000000000000005</v>
      </c>
      <c r="AG22">
        <v>0.62</v>
      </c>
      <c r="AH22">
        <v>0.68</v>
      </c>
      <c r="AI22">
        <v>0.74</v>
      </c>
      <c r="AJ22">
        <v>0.8</v>
      </c>
      <c r="AK22">
        <v>0.85</v>
      </c>
      <c r="AL22">
        <v>0.93</v>
      </c>
      <c r="AM22">
        <v>1</v>
      </c>
      <c r="AN22">
        <v>1.0900000000000001</v>
      </c>
      <c r="AO22">
        <v>1.26</v>
      </c>
      <c r="AP22">
        <v>1.43</v>
      </c>
      <c r="AQ22">
        <v>1.64</v>
      </c>
      <c r="AR22">
        <v>1.96</v>
      </c>
      <c r="AS22">
        <v>2.33</v>
      </c>
      <c r="AT22">
        <v>2.4500000000000002</v>
      </c>
    </row>
    <row r="23" spans="1:46">
      <c r="A23" s="6" t="s">
        <v>29</v>
      </c>
      <c r="B23" s="7">
        <v>0.1</v>
      </c>
      <c r="C23" s="8">
        <v>0.2</v>
      </c>
      <c r="D23" s="7">
        <v>0.3</v>
      </c>
      <c r="E23" s="8">
        <v>0.4</v>
      </c>
      <c r="F23" s="7">
        <v>0.5</v>
      </c>
      <c r="G23" s="8">
        <v>0.6</v>
      </c>
      <c r="H23" s="7">
        <v>0.7</v>
      </c>
      <c r="I23" s="8">
        <v>0.7</v>
      </c>
      <c r="J23" s="7">
        <v>0.8</v>
      </c>
      <c r="K23" s="8">
        <v>0.8</v>
      </c>
      <c r="L23" s="7">
        <v>0.9</v>
      </c>
      <c r="M23" s="8">
        <v>0.9</v>
      </c>
      <c r="N23" s="7">
        <v>1</v>
      </c>
      <c r="O23" s="8">
        <v>1.1000000000000001</v>
      </c>
      <c r="P23" s="7">
        <v>1.3</v>
      </c>
      <c r="Q23" s="8">
        <v>1.4</v>
      </c>
      <c r="R23" s="7">
        <v>1.7</v>
      </c>
      <c r="S23" s="8">
        <v>2.1</v>
      </c>
      <c r="T23" s="7">
        <v>2.4</v>
      </c>
      <c r="U23" s="14">
        <v>2.4</v>
      </c>
      <c r="V23" t="s">
        <v>20</v>
      </c>
      <c r="Z23">
        <v>3.67</v>
      </c>
      <c r="AA23">
        <v>0.13</v>
      </c>
      <c r="AB23">
        <v>0.17</v>
      </c>
      <c r="AC23">
        <v>0.37</v>
      </c>
      <c r="AD23">
        <v>0.44</v>
      </c>
      <c r="AE23">
        <v>0.5</v>
      </c>
      <c r="AF23">
        <v>0.56000000000000005</v>
      </c>
      <c r="AG23">
        <v>0.62</v>
      </c>
      <c r="AH23">
        <v>0.68</v>
      </c>
      <c r="AI23">
        <v>0.74</v>
      </c>
      <c r="AJ23">
        <v>0.8</v>
      </c>
      <c r="AK23">
        <v>0.85</v>
      </c>
      <c r="AL23">
        <v>0.93</v>
      </c>
      <c r="AM23">
        <v>1.01</v>
      </c>
      <c r="AN23">
        <v>1.0900000000000001</v>
      </c>
      <c r="AO23">
        <v>1.26</v>
      </c>
      <c r="AP23">
        <v>1.44</v>
      </c>
      <c r="AQ23">
        <v>1.65</v>
      </c>
      <c r="AR23">
        <v>1.97</v>
      </c>
      <c r="AS23">
        <v>2.34</v>
      </c>
      <c r="AT23">
        <v>2.4500000000000002</v>
      </c>
    </row>
    <row r="24" spans="1:46">
      <c r="A24" s="6" t="s">
        <v>22</v>
      </c>
      <c r="B24" s="7">
        <v>0.1</v>
      </c>
      <c r="C24" s="8">
        <v>0.2</v>
      </c>
      <c r="D24" s="7">
        <v>0.3</v>
      </c>
      <c r="E24" s="8">
        <v>0.4</v>
      </c>
      <c r="F24" s="7">
        <v>0.5</v>
      </c>
      <c r="G24" s="8">
        <v>0.6</v>
      </c>
      <c r="H24" s="7">
        <v>0.7</v>
      </c>
      <c r="I24" s="8">
        <v>0.7</v>
      </c>
      <c r="J24" s="7">
        <v>0.8</v>
      </c>
      <c r="K24" s="8">
        <v>0.8</v>
      </c>
      <c r="L24" s="7">
        <v>0.9</v>
      </c>
      <c r="M24" s="8">
        <v>0.9</v>
      </c>
      <c r="N24" s="7">
        <v>1</v>
      </c>
      <c r="O24" s="8">
        <v>1.1000000000000001</v>
      </c>
      <c r="P24" s="7">
        <v>1.3</v>
      </c>
      <c r="Q24" s="8">
        <v>1.4</v>
      </c>
      <c r="R24" s="7">
        <v>1.7</v>
      </c>
      <c r="S24" s="8">
        <v>2</v>
      </c>
      <c r="T24" s="7">
        <v>2.4</v>
      </c>
      <c r="U24" s="14">
        <v>2.4</v>
      </c>
      <c r="V24" t="s">
        <v>20</v>
      </c>
      <c r="Z24">
        <v>3.75</v>
      </c>
      <c r="AA24">
        <v>0.14000000000000001</v>
      </c>
      <c r="AB24">
        <v>0.17</v>
      </c>
      <c r="AC24">
        <v>0.37</v>
      </c>
      <c r="AD24">
        <v>0.44</v>
      </c>
      <c r="AE24">
        <v>0.51</v>
      </c>
      <c r="AF24">
        <v>0.56999999999999995</v>
      </c>
      <c r="AG24">
        <v>0.62</v>
      </c>
      <c r="AH24">
        <v>0.69</v>
      </c>
      <c r="AI24">
        <v>0.75</v>
      </c>
      <c r="AJ24">
        <v>0.8</v>
      </c>
      <c r="AK24">
        <v>0.86</v>
      </c>
      <c r="AL24">
        <v>0.93</v>
      </c>
      <c r="AM24">
        <v>1.01</v>
      </c>
      <c r="AN24">
        <v>1.1000000000000001</v>
      </c>
      <c r="AO24">
        <v>1.26</v>
      </c>
      <c r="AP24">
        <v>1.44</v>
      </c>
      <c r="AQ24">
        <v>1.65</v>
      </c>
      <c r="AR24">
        <v>1.98</v>
      </c>
      <c r="AS24">
        <v>2.34</v>
      </c>
      <c r="AT24">
        <v>2.4500000000000002</v>
      </c>
    </row>
    <row r="25" spans="1:46">
      <c r="A25" s="6" t="s">
        <v>23</v>
      </c>
      <c r="B25" s="7">
        <v>0.1</v>
      </c>
      <c r="C25" s="8">
        <v>0.2</v>
      </c>
      <c r="D25" s="7">
        <v>0.3</v>
      </c>
      <c r="E25" s="8">
        <v>0.4</v>
      </c>
      <c r="F25" s="7">
        <v>0.5</v>
      </c>
      <c r="G25" s="8">
        <v>0.6</v>
      </c>
      <c r="H25" s="7">
        <v>0.6</v>
      </c>
      <c r="I25" s="8">
        <v>0.7</v>
      </c>
      <c r="J25" s="7">
        <v>0.8</v>
      </c>
      <c r="K25" s="8">
        <v>0.8</v>
      </c>
      <c r="L25" s="7">
        <v>0.9</v>
      </c>
      <c r="M25" s="8">
        <v>0.9</v>
      </c>
      <c r="N25" s="7">
        <v>1</v>
      </c>
      <c r="O25" s="8">
        <v>1.1000000000000001</v>
      </c>
      <c r="P25" s="7">
        <v>1.2</v>
      </c>
      <c r="Q25" s="8">
        <v>1.4</v>
      </c>
      <c r="R25" s="7">
        <v>1.6</v>
      </c>
      <c r="S25" s="8">
        <v>2</v>
      </c>
      <c r="T25" s="7">
        <v>2.4</v>
      </c>
      <c r="U25" s="14">
        <v>2.4</v>
      </c>
      <c r="V25" t="s">
        <v>20</v>
      </c>
      <c r="Z25">
        <v>3.83</v>
      </c>
      <c r="AA25">
        <v>0.14000000000000001</v>
      </c>
      <c r="AB25">
        <v>0.18</v>
      </c>
      <c r="AC25">
        <v>0.37</v>
      </c>
      <c r="AD25">
        <v>0.44</v>
      </c>
      <c r="AE25">
        <v>0.51</v>
      </c>
      <c r="AF25">
        <v>0.56999999999999995</v>
      </c>
      <c r="AG25">
        <v>0.63</v>
      </c>
      <c r="AH25">
        <v>0.69</v>
      </c>
      <c r="AI25">
        <v>0.75</v>
      </c>
      <c r="AJ25">
        <v>0.8</v>
      </c>
      <c r="AK25">
        <v>0.86</v>
      </c>
      <c r="AL25">
        <v>0.93</v>
      </c>
      <c r="AM25">
        <v>1.01</v>
      </c>
      <c r="AN25">
        <v>1.1000000000000001</v>
      </c>
      <c r="AO25">
        <v>1.27</v>
      </c>
      <c r="AP25">
        <v>1.44</v>
      </c>
      <c r="AQ25">
        <v>1.66</v>
      </c>
      <c r="AR25">
        <v>1.99</v>
      </c>
      <c r="AS25">
        <v>2.35</v>
      </c>
      <c r="AT25">
        <v>2.4500000000000002</v>
      </c>
    </row>
    <row r="26" spans="1:46" ht="17" thickBot="1">
      <c r="A26" s="10" t="s">
        <v>24</v>
      </c>
      <c r="B26" s="11">
        <v>0.1</v>
      </c>
      <c r="C26" s="12">
        <v>0.2</v>
      </c>
      <c r="D26" s="11">
        <v>0.3</v>
      </c>
      <c r="E26" s="12">
        <v>0.4</v>
      </c>
      <c r="F26" s="11">
        <v>0.5</v>
      </c>
      <c r="G26" s="12">
        <v>0.6</v>
      </c>
      <c r="H26" s="11">
        <v>0.6</v>
      </c>
      <c r="I26" s="12">
        <v>0.7</v>
      </c>
      <c r="J26" s="11">
        <v>0.8</v>
      </c>
      <c r="K26" s="12">
        <v>0.8</v>
      </c>
      <c r="L26" s="11">
        <v>0.9</v>
      </c>
      <c r="M26" s="12">
        <v>0.9</v>
      </c>
      <c r="N26" s="11">
        <v>1</v>
      </c>
      <c r="O26" s="12">
        <v>1.1000000000000001</v>
      </c>
      <c r="P26" s="11">
        <v>1.2</v>
      </c>
      <c r="Q26" s="12">
        <v>1.4</v>
      </c>
      <c r="R26" s="11">
        <v>1.6</v>
      </c>
      <c r="S26" s="12">
        <v>2</v>
      </c>
      <c r="T26" s="11">
        <v>2.4</v>
      </c>
      <c r="U26" s="15">
        <v>2.4</v>
      </c>
      <c r="V26" t="s">
        <v>20</v>
      </c>
      <c r="Z26">
        <v>3.92</v>
      </c>
      <c r="AA26">
        <v>0.14000000000000001</v>
      </c>
      <c r="AB26">
        <v>0.18</v>
      </c>
      <c r="AC26">
        <v>0.37</v>
      </c>
      <c r="AD26">
        <v>0.44</v>
      </c>
      <c r="AE26">
        <v>0.51</v>
      </c>
      <c r="AF26">
        <v>0.57999999999999996</v>
      </c>
      <c r="AG26">
        <v>0.63</v>
      </c>
      <c r="AH26">
        <v>0.69</v>
      </c>
      <c r="AI26">
        <v>0.76</v>
      </c>
      <c r="AJ26">
        <v>0.81</v>
      </c>
      <c r="AK26">
        <v>0.86</v>
      </c>
      <c r="AL26">
        <v>0.93</v>
      </c>
      <c r="AM26">
        <v>1.01</v>
      </c>
      <c r="AN26">
        <v>1.1000000000000001</v>
      </c>
      <c r="AO26">
        <v>1.27</v>
      </c>
      <c r="AP26">
        <v>1.44</v>
      </c>
      <c r="AQ26">
        <v>1.66</v>
      </c>
      <c r="AR26">
        <v>1.99</v>
      </c>
      <c r="AS26">
        <v>2.35</v>
      </c>
      <c r="AT26">
        <v>2.44</v>
      </c>
    </row>
    <row r="27" spans="1:46">
      <c r="A27" s="6" t="s">
        <v>30</v>
      </c>
      <c r="B27" s="7">
        <v>0.1</v>
      </c>
      <c r="C27" s="8">
        <v>0.1</v>
      </c>
      <c r="D27" s="7">
        <v>0.3</v>
      </c>
      <c r="E27" s="8">
        <v>0.4</v>
      </c>
      <c r="F27" s="7">
        <v>0.5</v>
      </c>
      <c r="G27" s="8">
        <v>0.6</v>
      </c>
      <c r="H27" s="7">
        <v>0.6</v>
      </c>
      <c r="I27" s="8">
        <v>0.7</v>
      </c>
      <c r="J27" s="7">
        <v>0.7</v>
      </c>
      <c r="K27" s="8">
        <v>0.8</v>
      </c>
      <c r="L27" s="7">
        <v>0.8</v>
      </c>
      <c r="M27" s="8">
        <v>0.9</v>
      </c>
      <c r="N27" s="7">
        <v>1</v>
      </c>
      <c r="O27" s="8">
        <v>1.1000000000000001</v>
      </c>
      <c r="P27" s="7">
        <v>1.2</v>
      </c>
      <c r="Q27" s="8">
        <v>1.4</v>
      </c>
      <c r="R27" s="7">
        <v>1.6</v>
      </c>
      <c r="S27" s="8">
        <v>2</v>
      </c>
      <c r="T27" s="7">
        <v>2.4</v>
      </c>
      <c r="U27" s="14">
        <v>2.4</v>
      </c>
      <c r="V27" t="s">
        <v>20</v>
      </c>
      <c r="Z27">
        <v>4</v>
      </c>
      <c r="AA27">
        <v>0.14000000000000001</v>
      </c>
      <c r="AB27">
        <v>0.18</v>
      </c>
      <c r="AC27">
        <v>0.37</v>
      </c>
      <c r="AD27">
        <v>0.45</v>
      </c>
      <c r="AE27">
        <v>0.51</v>
      </c>
      <c r="AF27">
        <v>0.57999999999999996</v>
      </c>
      <c r="AG27">
        <v>0.63</v>
      </c>
      <c r="AH27">
        <v>0.7</v>
      </c>
      <c r="AI27">
        <v>0.76</v>
      </c>
      <c r="AJ27">
        <v>0.81</v>
      </c>
      <c r="AK27">
        <v>0.86</v>
      </c>
      <c r="AL27">
        <v>0.94</v>
      </c>
      <c r="AM27">
        <v>1.01</v>
      </c>
      <c r="AN27">
        <v>1.1000000000000001</v>
      </c>
      <c r="AO27">
        <v>1.27</v>
      </c>
      <c r="AP27">
        <v>1.44</v>
      </c>
      <c r="AQ27">
        <v>1.66</v>
      </c>
      <c r="AR27">
        <v>2</v>
      </c>
      <c r="AS27">
        <v>2.35</v>
      </c>
      <c r="AT27">
        <v>2.44</v>
      </c>
    </row>
    <row r="28" spans="1:46">
      <c r="A28" s="6" t="s">
        <v>22</v>
      </c>
      <c r="B28" s="7">
        <v>0.1</v>
      </c>
      <c r="C28" s="8">
        <v>0.1</v>
      </c>
      <c r="D28" s="7">
        <v>0.3</v>
      </c>
      <c r="E28" s="8">
        <v>0.4</v>
      </c>
      <c r="F28" s="7">
        <v>0.5</v>
      </c>
      <c r="G28" s="8">
        <v>0.5</v>
      </c>
      <c r="H28" s="7">
        <v>0.6</v>
      </c>
      <c r="I28" s="8">
        <v>0.7</v>
      </c>
      <c r="J28" s="7">
        <v>0.7</v>
      </c>
      <c r="K28" s="8">
        <v>0.8</v>
      </c>
      <c r="L28" s="7">
        <v>0.8</v>
      </c>
      <c r="M28" s="8">
        <v>0.9</v>
      </c>
      <c r="N28" s="7">
        <v>1</v>
      </c>
      <c r="O28" s="8">
        <v>1</v>
      </c>
      <c r="P28" s="7">
        <v>1.2</v>
      </c>
      <c r="Q28" s="8">
        <v>1.3</v>
      </c>
      <c r="R28" s="7">
        <v>1.6</v>
      </c>
      <c r="S28" s="8">
        <v>2</v>
      </c>
      <c r="T28" s="7">
        <v>2.4</v>
      </c>
      <c r="U28" s="14">
        <v>2.4</v>
      </c>
      <c r="V28" t="s">
        <v>20</v>
      </c>
      <c r="Z28">
        <v>4.08</v>
      </c>
      <c r="AA28">
        <v>0.14000000000000001</v>
      </c>
      <c r="AB28">
        <v>0.18</v>
      </c>
      <c r="AC28">
        <v>0.37</v>
      </c>
      <c r="AD28">
        <v>0.45</v>
      </c>
      <c r="AE28">
        <v>0.52</v>
      </c>
      <c r="AF28">
        <v>0.57999999999999996</v>
      </c>
      <c r="AG28">
        <v>0.64</v>
      </c>
      <c r="AH28">
        <v>0.7</v>
      </c>
      <c r="AI28">
        <v>0.76</v>
      </c>
      <c r="AJ28">
        <v>0.81</v>
      </c>
      <c r="AK28">
        <v>0.86</v>
      </c>
      <c r="AL28">
        <v>0.94</v>
      </c>
      <c r="AM28">
        <v>1.01</v>
      </c>
      <c r="AN28">
        <v>1.1000000000000001</v>
      </c>
      <c r="AO28">
        <v>1.27</v>
      </c>
      <c r="AP28">
        <v>1.44</v>
      </c>
      <c r="AQ28">
        <v>1.67</v>
      </c>
      <c r="AR28">
        <v>2.0099999999999998</v>
      </c>
      <c r="AS28">
        <v>2.36</v>
      </c>
      <c r="AT28">
        <v>2.44</v>
      </c>
    </row>
    <row r="29" spans="1:46">
      <c r="A29" s="6" t="s">
        <v>23</v>
      </c>
      <c r="B29" s="7">
        <v>0.1</v>
      </c>
      <c r="C29" s="8">
        <v>0.1</v>
      </c>
      <c r="D29" s="7">
        <v>0.3</v>
      </c>
      <c r="E29" s="8">
        <v>0.3</v>
      </c>
      <c r="F29" s="7">
        <v>0.4</v>
      </c>
      <c r="G29" s="8">
        <v>0.5</v>
      </c>
      <c r="H29" s="7">
        <v>0.6</v>
      </c>
      <c r="I29" s="8">
        <v>0.7</v>
      </c>
      <c r="J29" s="7">
        <v>0.7</v>
      </c>
      <c r="K29" s="8">
        <v>0.8</v>
      </c>
      <c r="L29" s="7">
        <v>0.8</v>
      </c>
      <c r="M29" s="8">
        <v>0.9</v>
      </c>
      <c r="N29" s="7">
        <v>0.9</v>
      </c>
      <c r="O29" s="8">
        <v>1</v>
      </c>
      <c r="P29" s="7">
        <v>1.2</v>
      </c>
      <c r="Q29" s="8">
        <v>1.3</v>
      </c>
      <c r="R29" s="7">
        <v>1.6</v>
      </c>
      <c r="S29" s="8">
        <v>1.9</v>
      </c>
      <c r="T29" s="7">
        <v>2.2999999999999998</v>
      </c>
      <c r="U29" s="14">
        <v>2.4</v>
      </c>
      <c r="V29" t="s">
        <v>20</v>
      </c>
      <c r="Z29">
        <v>4.17</v>
      </c>
      <c r="AA29">
        <v>0.14000000000000001</v>
      </c>
      <c r="AB29">
        <v>0.18</v>
      </c>
      <c r="AC29">
        <v>0.37</v>
      </c>
      <c r="AD29">
        <v>0.45</v>
      </c>
      <c r="AE29">
        <v>0.52</v>
      </c>
      <c r="AF29">
        <v>0.57999999999999996</v>
      </c>
      <c r="AG29">
        <v>0.64</v>
      </c>
      <c r="AH29">
        <v>0.71</v>
      </c>
      <c r="AI29">
        <v>0.76</v>
      </c>
      <c r="AJ29">
        <v>0.81</v>
      </c>
      <c r="AK29">
        <v>0.86</v>
      </c>
      <c r="AL29">
        <v>0.94</v>
      </c>
      <c r="AM29">
        <v>1.01</v>
      </c>
      <c r="AN29">
        <v>1.1000000000000001</v>
      </c>
      <c r="AO29">
        <v>1.27</v>
      </c>
      <c r="AP29">
        <v>1.44</v>
      </c>
      <c r="AQ29">
        <v>1.67</v>
      </c>
      <c r="AR29">
        <v>2.0099999999999998</v>
      </c>
      <c r="AS29">
        <v>2.36</v>
      </c>
      <c r="AT29">
        <v>2.44</v>
      </c>
    </row>
    <row r="30" spans="1:46" ht="17" thickBot="1">
      <c r="A30" s="10" t="s">
        <v>24</v>
      </c>
      <c r="B30" s="11">
        <v>0.1</v>
      </c>
      <c r="C30" s="12">
        <v>0.1</v>
      </c>
      <c r="D30" s="11">
        <v>0.2</v>
      </c>
      <c r="E30" s="12">
        <v>0.3</v>
      </c>
      <c r="F30" s="11">
        <v>0.4</v>
      </c>
      <c r="G30" s="12">
        <v>0.5</v>
      </c>
      <c r="H30" s="11">
        <v>0.6</v>
      </c>
      <c r="I30" s="12">
        <v>0.7</v>
      </c>
      <c r="J30" s="11">
        <v>0.7</v>
      </c>
      <c r="K30" s="12">
        <v>0.8</v>
      </c>
      <c r="L30" s="11">
        <v>0.8</v>
      </c>
      <c r="M30" s="12">
        <v>0.9</v>
      </c>
      <c r="N30" s="11">
        <v>0.9</v>
      </c>
      <c r="O30" s="12">
        <v>1</v>
      </c>
      <c r="P30" s="11">
        <v>1.2</v>
      </c>
      <c r="Q30" s="12">
        <v>1.3</v>
      </c>
      <c r="R30" s="11">
        <v>1.5</v>
      </c>
      <c r="S30" s="12">
        <v>1.9</v>
      </c>
      <c r="T30" s="11">
        <v>2.2999999999999998</v>
      </c>
      <c r="U30" s="15">
        <v>2.2999999999999998</v>
      </c>
      <c r="V30" t="s">
        <v>20</v>
      </c>
      <c r="Z30">
        <v>4.25</v>
      </c>
      <c r="AA30">
        <v>0.14000000000000001</v>
      </c>
      <c r="AB30">
        <v>0.18</v>
      </c>
      <c r="AC30">
        <v>0.37</v>
      </c>
      <c r="AD30">
        <v>0.45</v>
      </c>
      <c r="AE30">
        <v>0.52</v>
      </c>
      <c r="AF30">
        <v>0.59</v>
      </c>
      <c r="AG30">
        <v>0.64</v>
      </c>
      <c r="AH30">
        <v>0.71</v>
      </c>
      <c r="AI30">
        <v>0.77</v>
      </c>
      <c r="AJ30">
        <v>0.81</v>
      </c>
      <c r="AK30">
        <v>0.87</v>
      </c>
      <c r="AL30">
        <v>0.94</v>
      </c>
      <c r="AM30">
        <v>1.01</v>
      </c>
      <c r="AN30">
        <v>1.1000000000000001</v>
      </c>
      <c r="AO30">
        <v>1.27</v>
      </c>
      <c r="AP30">
        <v>1.44</v>
      </c>
      <c r="AQ30">
        <v>1.67</v>
      </c>
      <c r="AR30">
        <v>2.02</v>
      </c>
      <c r="AS30">
        <v>2.36</v>
      </c>
      <c r="AT30">
        <v>2.44</v>
      </c>
    </row>
    <row r="31" spans="1:46">
      <c r="A31" s="6" t="s">
        <v>31</v>
      </c>
      <c r="B31" s="7">
        <v>0</v>
      </c>
      <c r="C31" s="8">
        <v>0.1</v>
      </c>
      <c r="D31" s="7">
        <v>0.2</v>
      </c>
      <c r="E31" s="8">
        <v>0.3</v>
      </c>
      <c r="F31" s="7">
        <v>0.4</v>
      </c>
      <c r="G31" s="8">
        <v>0.5</v>
      </c>
      <c r="H31" s="7">
        <v>0.6</v>
      </c>
      <c r="I31" s="8">
        <v>0.6</v>
      </c>
      <c r="J31" s="7">
        <v>0.7</v>
      </c>
      <c r="K31" s="8">
        <v>0.8</v>
      </c>
      <c r="L31" s="7">
        <v>0.8</v>
      </c>
      <c r="M31" s="8">
        <v>0.8</v>
      </c>
      <c r="N31" s="7">
        <v>0.9</v>
      </c>
      <c r="O31" s="8">
        <v>1</v>
      </c>
      <c r="P31" s="7">
        <v>1.1000000000000001</v>
      </c>
      <c r="Q31" s="8">
        <v>1.3</v>
      </c>
      <c r="R31" s="7">
        <v>1.5</v>
      </c>
      <c r="S31" s="8">
        <v>1.9</v>
      </c>
      <c r="T31" s="7">
        <v>2.2999999999999998</v>
      </c>
      <c r="U31" s="14">
        <v>2.2999999999999998</v>
      </c>
      <c r="V31" t="s">
        <v>20</v>
      </c>
      <c r="Z31">
        <v>4.33</v>
      </c>
      <c r="AA31">
        <v>0.14000000000000001</v>
      </c>
      <c r="AB31">
        <v>0.18</v>
      </c>
      <c r="AC31">
        <v>0.37</v>
      </c>
      <c r="AD31">
        <v>0.45</v>
      </c>
      <c r="AE31">
        <v>0.52</v>
      </c>
      <c r="AF31">
        <v>0.59</v>
      </c>
      <c r="AG31">
        <v>0.65</v>
      </c>
      <c r="AH31">
        <v>0.71</v>
      </c>
      <c r="AI31">
        <v>0.77</v>
      </c>
      <c r="AJ31">
        <v>0.82</v>
      </c>
      <c r="AK31">
        <v>0.87</v>
      </c>
      <c r="AL31">
        <v>0.94</v>
      </c>
      <c r="AM31">
        <v>1.01</v>
      </c>
      <c r="AN31">
        <v>1.1100000000000001</v>
      </c>
      <c r="AO31">
        <v>1.27</v>
      </c>
      <c r="AP31">
        <v>1.44</v>
      </c>
      <c r="AQ31">
        <v>1.68</v>
      </c>
      <c r="AR31">
        <v>2.02</v>
      </c>
      <c r="AS31">
        <v>2.36</v>
      </c>
      <c r="AT31">
        <v>2.4300000000000002</v>
      </c>
    </row>
    <row r="32" spans="1:46">
      <c r="A32" s="6" t="s">
        <v>22</v>
      </c>
      <c r="B32" s="7">
        <v>0</v>
      </c>
      <c r="C32" s="8">
        <v>0.1</v>
      </c>
      <c r="D32" s="7">
        <v>0.2</v>
      </c>
      <c r="E32" s="8">
        <v>0.3</v>
      </c>
      <c r="F32" s="7">
        <v>0.4</v>
      </c>
      <c r="G32" s="8">
        <v>0.5</v>
      </c>
      <c r="H32" s="7">
        <v>0.5</v>
      </c>
      <c r="I32" s="8">
        <v>0.6</v>
      </c>
      <c r="J32" s="7">
        <v>0.7</v>
      </c>
      <c r="K32" s="8">
        <v>0.7</v>
      </c>
      <c r="L32" s="7">
        <v>0.8</v>
      </c>
      <c r="M32" s="8">
        <v>0.8</v>
      </c>
      <c r="N32" s="7">
        <v>0.9</v>
      </c>
      <c r="O32" s="8">
        <v>1</v>
      </c>
      <c r="P32" s="7">
        <v>1.1000000000000001</v>
      </c>
      <c r="Q32" s="8">
        <v>1.2</v>
      </c>
      <c r="R32" s="7">
        <v>1.5</v>
      </c>
      <c r="S32" s="8">
        <v>1.8</v>
      </c>
      <c r="T32" s="7">
        <v>2.2999999999999998</v>
      </c>
      <c r="U32" s="14">
        <v>2.2999999999999998</v>
      </c>
      <c r="V32" t="s">
        <v>20</v>
      </c>
      <c r="Z32">
        <v>4.42</v>
      </c>
      <c r="AA32">
        <v>0.14000000000000001</v>
      </c>
      <c r="AB32">
        <v>0.19</v>
      </c>
      <c r="AC32">
        <v>0.37</v>
      </c>
      <c r="AD32">
        <v>0.45</v>
      </c>
      <c r="AE32">
        <v>0.52</v>
      </c>
      <c r="AF32">
        <v>0.59</v>
      </c>
      <c r="AG32">
        <v>0.65</v>
      </c>
      <c r="AH32">
        <v>0.71</v>
      </c>
      <c r="AI32">
        <v>0.77</v>
      </c>
      <c r="AJ32">
        <v>0.82</v>
      </c>
      <c r="AK32">
        <v>0.87</v>
      </c>
      <c r="AL32">
        <v>0.94</v>
      </c>
      <c r="AM32">
        <v>1.01</v>
      </c>
      <c r="AN32">
        <v>1.1100000000000001</v>
      </c>
      <c r="AO32">
        <v>1.27</v>
      </c>
      <c r="AP32">
        <v>1.45</v>
      </c>
      <c r="AQ32">
        <v>1.68</v>
      </c>
      <c r="AR32">
        <v>2.0299999999999998</v>
      </c>
      <c r="AS32">
        <v>2.37</v>
      </c>
      <c r="AT32">
        <v>2.4300000000000002</v>
      </c>
    </row>
    <row r="33" spans="1:46">
      <c r="A33" s="6" t="s">
        <v>23</v>
      </c>
      <c r="B33" s="7">
        <v>0</v>
      </c>
      <c r="C33" s="8">
        <v>0.1</v>
      </c>
      <c r="D33" s="7">
        <v>0.2</v>
      </c>
      <c r="E33" s="8">
        <v>0.3</v>
      </c>
      <c r="F33" s="7">
        <v>0.4</v>
      </c>
      <c r="G33" s="8">
        <v>0.4</v>
      </c>
      <c r="H33" s="7">
        <v>0.5</v>
      </c>
      <c r="I33" s="8">
        <v>0.6</v>
      </c>
      <c r="J33" s="7">
        <v>0.6</v>
      </c>
      <c r="K33" s="8">
        <v>0.7</v>
      </c>
      <c r="L33" s="7">
        <v>0.8</v>
      </c>
      <c r="M33" s="8">
        <v>0.8</v>
      </c>
      <c r="N33" s="7">
        <v>0.9</v>
      </c>
      <c r="O33" s="8">
        <v>1</v>
      </c>
      <c r="P33" s="7">
        <v>1.1000000000000001</v>
      </c>
      <c r="Q33" s="8">
        <v>1.2</v>
      </c>
      <c r="R33" s="7">
        <v>1.4</v>
      </c>
      <c r="S33" s="8">
        <v>1.8</v>
      </c>
      <c r="T33" s="7">
        <v>2.2999999999999998</v>
      </c>
      <c r="U33" s="14">
        <v>2.2999999999999998</v>
      </c>
      <c r="V33" t="s">
        <v>20</v>
      </c>
      <c r="Z33">
        <v>4.5</v>
      </c>
      <c r="AA33">
        <v>0.14000000000000001</v>
      </c>
      <c r="AB33">
        <v>0.19</v>
      </c>
      <c r="AC33">
        <v>0.37</v>
      </c>
      <c r="AD33">
        <v>0.45</v>
      </c>
      <c r="AE33">
        <v>0.53</v>
      </c>
      <c r="AF33">
        <v>0.59</v>
      </c>
      <c r="AG33">
        <v>0.65</v>
      </c>
      <c r="AH33">
        <v>0.72</v>
      </c>
      <c r="AI33">
        <v>0.77</v>
      </c>
      <c r="AJ33">
        <v>0.82</v>
      </c>
      <c r="AK33">
        <v>0.87</v>
      </c>
      <c r="AL33">
        <v>0.94</v>
      </c>
      <c r="AM33">
        <v>1.01</v>
      </c>
      <c r="AN33">
        <v>1.1100000000000001</v>
      </c>
      <c r="AO33">
        <v>1.28</v>
      </c>
      <c r="AP33">
        <v>1.45</v>
      </c>
      <c r="AQ33">
        <v>1.68</v>
      </c>
      <c r="AR33">
        <v>2.0299999999999998</v>
      </c>
      <c r="AS33">
        <v>2.37</v>
      </c>
      <c r="AT33">
        <v>2.4300000000000002</v>
      </c>
    </row>
    <row r="34" spans="1:46" ht="17" thickBot="1">
      <c r="A34" s="10" t="s">
        <v>24</v>
      </c>
      <c r="B34" s="11">
        <v>0</v>
      </c>
      <c r="C34" s="12">
        <v>0</v>
      </c>
      <c r="D34" s="11">
        <v>0.1</v>
      </c>
      <c r="E34" s="12">
        <v>0.2</v>
      </c>
      <c r="F34" s="11">
        <v>0.3</v>
      </c>
      <c r="G34" s="12">
        <v>0.4</v>
      </c>
      <c r="H34" s="11">
        <v>0.5</v>
      </c>
      <c r="I34" s="12">
        <v>0.6</v>
      </c>
      <c r="J34" s="11">
        <v>0.6</v>
      </c>
      <c r="K34" s="12">
        <v>0.7</v>
      </c>
      <c r="L34" s="11">
        <v>0.7</v>
      </c>
      <c r="M34" s="12">
        <v>0.8</v>
      </c>
      <c r="N34" s="11">
        <v>0.9</v>
      </c>
      <c r="O34" s="12">
        <v>0.9</v>
      </c>
      <c r="P34" s="11">
        <v>1.1000000000000001</v>
      </c>
      <c r="Q34" s="12">
        <v>1.2</v>
      </c>
      <c r="R34" s="11">
        <v>1.4</v>
      </c>
      <c r="S34" s="12">
        <v>1.7</v>
      </c>
      <c r="T34" s="11">
        <v>2.2999999999999998</v>
      </c>
      <c r="U34" s="15">
        <v>2.2999999999999998</v>
      </c>
      <c r="V34" t="s">
        <v>20</v>
      </c>
      <c r="Z34">
        <v>4.58</v>
      </c>
      <c r="AA34">
        <v>0.14000000000000001</v>
      </c>
      <c r="AB34">
        <v>0.19</v>
      </c>
      <c r="AC34">
        <v>0.37</v>
      </c>
      <c r="AD34">
        <v>0.45</v>
      </c>
      <c r="AE34">
        <v>0.53</v>
      </c>
      <c r="AF34">
        <v>0.6</v>
      </c>
      <c r="AG34">
        <v>0.65</v>
      </c>
      <c r="AH34">
        <v>0.72</v>
      </c>
      <c r="AI34">
        <v>0.78</v>
      </c>
      <c r="AJ34">
        <v>0.82</v>
      </c>
      <c r="AK34">
        <v>0.87</v>
      </c>
      <c r="AL34">
        <v>0.94</v>
      </c>
      <c r="AM34">
        <v>1.01</v>
      </c>
      <c r="AN34">
        <v>1.1100000000000001</v>
      </c>
      <c r="AO34">
        <v>1.28</v>
      </c>
      <c r="AP34">
        <v>1.45</v>
      </c>
      <c r="AQ34">
        <v>1.68</v>
      </c>
      <c r="AR34">
        <v>2.04</v>
      </c>
      <c r="AS34">
        <v>2.37</v>
      </c>
      <c r="AT34">
        <v>2.4300000000000002</v>
      </c>
    </row>
    <row r="35" spans="1:46">
      <c r="A35" s="6" t="s">
        <v>32</v>
      </c>
      <c r="B35" s="7">
        <v>0</v>
      </c>
      <c r="C35" s="8">
        <v>0</v>
      </c>
      <c r="D35" s="7">
        <v>0.1</v>
      </c>
      <c r="E35" s="8">
        <v>0.2</v>
      </c>
      <c r="F35" s="7">
        <v>0.3</v>
      </c>
      <c r="G35" s="8">
        <v>0.4</v>
      </c>
      <c r="H35" s="7">
        <v>0.5</v>
      </c>
      <c r="I35" s="8">
        <v>0.5</v>
      </c>
      <c r="J35" s="7">
        <v>0.6</v>
      </c>
      <c r="K35" s="8">
        <v>0.7</v>
      </c>
      <c r="L35" s="7">
        <v>0.7</v>
      </c>
      <c r="M35" s="8">
        <v>0.8</v>
      </c>
      <c r="N35" s="7">
        <v>0.8</v>
      </c>
      <c r="O35" s="8">
        <v>0.9</v>
      </c>
      <c r="P35" s="7">
        <v>1</v>
      </c>
      <c r="Q35" s="8">
        <v>1.1000000000000001</v>
      </c>
      <c r="R35" s="7">
        <v>1.4</v>
      </c>
      <c r="S35" s="8">
        <v>1.7</v>
      </c>
      <c r="T35" s="7">
        <v>2.2000000000000002</v>
      </c>
      <c r="U35" s="14">
        <v>2.2999999999999998</v>
      </c>
      <c r="V35" t="s">
        <v>20</v>
      </c>
      <c r="Z35">
        <v>4.67</v>
      </c>
      <c r="AA35">
        <v>0.15</v>
      </c>
      <c r="AB35">
        <v>0.19</v>
      </c>
      <c r="AC35">
        <v>0.37</v>
      </c>
      <c r="AD35">
        <v>0.45</v>
      </c>
      <c r="AE35">
        <v>0.53</v>
      </c>
      <c r="AF35">
        <v>0.6</v>
      </c>
      <c r="AG35">
        <v>0.65</v>
      </c>
      <c r="AH35">
        <v>0.72</v>
      </c>
      <c r="AI35">
        <v>0.78</v>
      </c>
      <c r="AJ35">
        <v>0.82</v>
      </c>
      <c r="AK35">
        <v>0.87</v>
      </c>
      <c r="AL35">
        <v>0.94</v>
      </c>
      <c r="AM35">
        <v>1.01</v>
      </c>
      <c r="AN35">
        <v>1.1100000000000001</v>
      </c>
      <c r="AO35">
        <v>1.28</v>
      </c>
      <c r="AP35">
        <v>1.45</v>
      </c>
      <c r="AQ35">
        <v>1.68</v>
      </c>
      <c r="AR35">
        <v>2.04</v>
      </c>
      <c r="AS35">
        <v>2.37</v>
      </c>
      <c r="AT35">
        <v>2.4300000000000002</v>
      </c>
    </row>
    <row r="36" spans="1:46">
      <c r="A36" s="6" t="s">
        <v>22</v>
      </c>
      <c r="B36" s="7">
        <v>0</v>
      </c>
      <c r="C36" s="8">
        <v>0</v>
      </c>
      <c r="D36" s="7">
        <v>0.1</v>
      </c>
      <c r="E36" s="8">
        <v>0.2</v>
      </c>
      <c r="F36" s="7">
        <v>0.3</v>
      </c>
      <c r="G36" s="8">
        <v>0.3</v>
      </c>
      <c r="H36" s="7">
        <v>0.4</v>
      </c>
      <c r="I36" s="8">
        <v>0.5</v>
      </c>
      <c r="J36" s="7">
        <v>0.5</v>
      </c>
      <c r="K36" s="8">
        <v>0.7</v>
      </c>
      <c r="L36" s="7">
        <v>0.7</v>
      </c>
      <c r="M36" s="8">
        <v>0.8</v>
      </c>
      <c r="N36" s="7">
        <v>0.8</v>
      </c>
      <c r="O36" s="8">
        <v>0.9</v>
      </c>
      <c r="P36" s="7">
        <v>1</v>
      </c>
      <c r="Q36" s="8">
        <v>1.1000000000000001</v>
      </c>
      <c r="R36" s="7">
        <v>1.3</v>
      </c>
      <c r="S36" s="8">
        <v>1.6</v>
      </c>
      <c r="T36" s="7">
        <v>2.2000000000000002</v>
      </c>
      <c r="U36" s="14">
        <v>2.2999999999999998</v>
      </c>
      <c r="V36" t="s">
        <v>20</v>
      </c>
      <c r="Z36">
        <v>4.75</v>
      </c>
      <c r="AA36">
        <v>0.15</v>
      </c>
      <c r="AB36">
        <v>0.19</v>
      </c>
      <c r="AC36">
        <v>0.37</v>
      </c>
      <c r="AD36">
        <v>0.45</v>
      </c>
      <c r="AE36">
        <v>0.53</v>
      </c>
      <c r="AF36">
        <v>0.6</v>
      </c>
      <c r="AG36">
        <v>0.66</v>
      </c>
      <c r="AH36">
        <v>0.72</v>
      </c>
      <c r="AI36">
        <v>0.78</v>
      </c>
      <c r="AJ36">
        <v>0.82</v>
      </c>
      <c r="AK36">
        <v>0.87</v>
      </c>
      <c r="AL36">
        <v>0.94</v>
      </c>
      <c r="AM36">
        <v>1.01</v>
      </c>
      <c r="AN36">
        <v>1.1100000000000001</v>
      </c>
      <c r="AO36">
        <v>1.28</v>
      </c>
      <c r="AP36">
        <v>1.44</v>
      </c>
      <c r="AQ36">
        <v>1.69</v>
      </c>
      <c r="AR36">
        <v>2.0499999999999998</v>
      </c>
      <c r="AS36">
        <v>2.37</v>
      </c>
      <c r="AT36">
        <v>2.42</v>
      </c>
    </row>
    <row r="37" spans="1:46">
      <c r="A37" s="6" t="s">
        <v>23</v>
      </c>
      <c r="B37" s="7">
        <v>0</v>
      </c>
      <c r="C37" s="8">
        <v>0</v>
      </c>
      <c r="D37" s="7">
        <v>0.1</v>
      </c>
      <c r="E37" s="8">
        <v>0.1</v>
      </c>
      <c r="F37" s="7">
        <v>0.2</v>
      </c>
      <c r="G37" s="8">
        <v>0.3</v>
      </c>
      <c r="H37" s="7">
        <v>0.4</v>
      </c>
      <c r="I37" s="8">
        <v>0.5</v>
      </c>
      <c r="J37" s="7">
        <v>0.5</v>
      </c>
      <c r="K37" s="8">
        <v>0.7</v>
      </c>
      <c r="L37" s="7">
        <v>0.7</v>
      </c>
      <c r="M37" s="8">
        <v>0.7</v>
      </c>
      <c r="N37" s="7">
        <v>0.8</v>
      </c>
      <c r="O37" s="8">
        <v>0.9</v>
      </c>
      <c r="P37" s="7">
        <v>1</v>
      </c>
      <c r="Q37" s="8">
        <v>1.1000000000000001</v>
      </c>
      <c r="R37" s="7">
        <v>1.3</v>
      </c>
      <c r="S37" s="8">
        <v>1.6</v>
      </c>
      <c r="T37" s="7">
        <v>2.2000000000000002</v>
      </c>
      <c r="U37" s="14">
        <v>2.2999999999999998</v>
      </c>
      <c r="V37" t="s">
        <v>20</v>
      </c>
      <c r="Z37">
        <v>4.83</v>
      </c>
      <c r="AA37">
        <v>0.15</v>
      </c>
      <c r="AB37">
        <v>0.19</v>
      </c>
      <c r="AC37">
        <v>0.37</v>
      </c>
      <c r="AD37">
        <v>0.45</v>
      </c>
      <c r="AE37">
        <v>0.53</v>
      </c>
      <c r="AF37">
        <v>0.6</v>
      </c>
      <c r="AG37">
        <v>0.66</v>
      </c>
      <c r="AH37">
        <v>0.72</v>
      </c>
      <c r="AI37">
        <v>0.78</v>
      </c>
      <c r="AJ37">
        <v>0.82</v>
      </c>
      <c r="AK37">
        <v>0.87</v>
      </c>
      <c r="AL37">
        <v>0.94</v>
      </c>
      <c r="AM37">
        <v>1.01</v>
      </c>
      <c r="AN37">
        <v>1.1100000000000001</v>
      </c>
      <c r="AO37">
        <v>1.28</v>
      </c>
      <c r="AP37">
        <v>1.44</v>
      </c>
      <c r="AQ37">
        <v>1.69</v>
      </c>
      <c r="AR37">
        <v>2.0499999999999998</v>
      </c>
      <c r="AS37">
        <v>2.38</v>
      </c>
      <c r="AT37">
        <v>2.42</v>
      </c>
    </row>
    <row r="38" spans="1:46" ht="17" thickBot="1">
      <c r="A38" s="10" t="s">
        <v>24</v>
      </c>
      <c r="B38" s="11">
        <v>0</v>
      </c>
      <c r="C38" s="12">
        <v>0</v>
      </c>
      <c r="D38" s="11">
        <v>0</v>
      </c>
      <c r="E38" s="12">
        <v>0.1</v>
      </c>
      <c r="F38" s="11">
        <v>0.2</v>
      </c>
      <c r="G38" s="12">
        <v>0.3</v>
      </c>
      <c r="H38" s="11">
        <v>0.4</v>
      </c>
      <c r="I38" s="12">
        <v>0.4</v>
      </c>
      <c r="J38" s="11">
        <v>0.5</v>
      </c>
      <c r="K38" s="12">
        <v>0.6</v>
      </c>
      <c r="L38" s="11">
        <v>0.7</v>
      </c>
      <c r="M38" s="12">
        <v>0.7</v>
      </c>
      <c r="N38" s="11">
        <v>0.8</v>
      </c>
      <c r="O38" s="12">
        <v>0.8</v>
      </c>
      <c r="P38" s="11">
        <v>0.9</v>
      </c>
      <c r="Q38" s="12">
        <v>1</v>
      </c>
      <c r="R38" s="11">
        <v>1.2</v>
      </c>
      <c r="S38" s="12">
        <v>1.5</v>
      </c>
      <c r="T38" s="11">
        <v>2.2000000000000002</v>
      </c>
      <c r="U38" s="15">
        <v>2.2999999999999998</v>
      </c>
      <c r="V38" t="s">
        <v>20</v>
      </c>
      <c r="Z38">
        <v>4.92</v>
      </c>
      <c r="AA38">
        <v>0.15</v>
      </c>
      <c r="AB38">
        <v>0.19</v>
      </c>
      <c r="AC38">
        <v>0.37</v>
      </c>
      <c r="AD38">
        <v>0.45</v>
      </c>
      <c r="AE38">
        <v>0.53</v>
      </c>
      <c r="AF38">
        <v>0.6</v>
      </c>
      <c r="AG38">
        <v>0.66</v>
      </c>
      <c r="AH38">
        <v>0.73</v>
      </c>
      <c r="AI38">
        <v>0.78</v>
      </c>
      <c r="AJ38">
        <v>0.82</v>
      </c>
      <c r="AK38">
        <v>0.87</v>
      </c>
      <c r="AL38">
        <v>0.94</v>
      </c>
      <c r="AM38">
        <v>1.01</v>
      </c>
      <c r="AN38">
        <v>1.1100000000000001</v>
      </c>
      <c r="AO38">
        <v>1.28</v>
      </c>
      <c r="AP38">
        <v>1.44</v>
      </c>
      <c r="AQ38">
        <v>1.69</v>
      </c>
      <c r="AR38">
        <v>2.0499999999999998</v>
      </c>
      <c r="AS38">
        <v>2.38</v>
      </c>
      <c r="AT38">
        <v>2.42</v>
      </c>
    </row>
    <row r="39" spans="1:46">
      <c r="A39" s="6" t="s">
        <v>33</v>
      </c>
      <c r="B39" s="7">
        <v>0</v>
      </c>
      <c r="C39" s="8">
        <v>0</v>
      </c>
      <c r="D39" s="7">
        <v>0</v>
      </c>
      <c r="E39" s="8">
        <v>0.1</v>
      </c>
      <c r="F39" s="7">
        <v>0.2</v>
      </c>
      <c r="G39" s="8">
        <v>0.2</v>
      </c>
      <c r="H39" s="7">
        <v>0.3</v>
      </c>
      <c r="I39" s="8">
        <v>0.4</v>
      </c>
      <c r="J39" s="7">
        <v>0.4</v>
      </c>
      <c r="K39" s="8">
        <v>0.6</v>
      </c>
      <c r="L39" s="7">
        <v>0.6</v>
      </c>
      <c r="M39" s="8">
        <v>0.7</v>
      </c>
      <c r="N39" s="7">
        <v>0.8</v>
      </c>
      <c r="O39" s="8">
        <v>0.8</v>
      </c>
      <c r="P39" s="7">
        <v>0.9</v>
      </c>
      <c r="Q39" s="8">
        <v>1</v>
      </c>
      <c r="R39" s="7">
        <v>1.2</v>
      </c>
      <c r="S39" s="8">
        <v>1.4</v>
      </c>
      <c r="T39" s="7">
        <v>2.1</v>
      </c>
      <c r="U39" s="14">
        <v>2.2999999999999998</v>
      </c>
      <c r="V39" t="s">
        <v>20</v>
      </c>
      <c r="Z39">
        <v>5</v>
      </c>
      <c r="AA39">
        <v>0.15</v>
      </c>
      <c r="AB39">
        <v>0.19</v>
      </c>
      <c r="AC39">
        <v>0.37</v>
      </c>
      <c r="AD39">
        <v>0.45</v>
      </c>
      <c r="AE39">
        <v>0.53</v>
      </c>
      <c r="AF39">
        <v>0.6</v>
      </c>
      <c r="AG39">
        <v>0.66</v>
      </c>
      <c r="AH39">
        <v>0.73</v>
      </c>
      <c r="AI39">
        <v>0.78</v>
      </c>
      <c r="AJ39">
        <v>0.83</v>
      </c>
      <c r="AK39">
        <v>0.87</v>
      </c>
      <c r="AL39">
        <v>0.94</v>
      </c>
      <c r="AM39">
        <v>1.01</v>
      </c>
      <c r="AN39">
        <v>1.1100000000000001</v>
      </c>
      <c r="AO39">
        <v>1.28</v>
      </c>
      <c r="AP39">
        <v>1.44</v>
      </c>
      <c r="AQ39">
        <v>1.69</v>
      </c>
      <c r="AR39">
        <v>2.06</v>
      </c>
      <c r="AS39">
        <v>2.38</v>
      </c>
      <c r="AT39">
        <v>2.42</v>
      </c>
    </row>
    <row r="40" spans="1:46">
      <c r="A40" s="6" t="s">
        <v>22</v>
      </c>
      <c r="B40" s="7">
        <v>0</v>
      </c>
      <c r="C40" s="8">
        <v>0</v>
      </c>
      <c r="D40" s="7">
        <v>0</v>
      </c>
      <c r="E40" s="8">
        <v>0</v>
      </c>
      <c r="F40" s="7">
        <v>0.1</v>
      </c>
      <c r="G40" s="8">
        <v>0.2</v>
      </c>
      <c r="H40" s="7">
        <v>0.3</v>
      </c>
      <c r="I40" s="8">
        <v>0.4</v>
      </c>
      <c r="J40" s="7">
        <v>0.4</v>
      </c>
      <c r="K40" s="8">
        <v>0.6</v>
      </c>
      <c r="L40" s="7">
        <v>0.6</v>
      </c>
      <c r="M40" s="8">
        <v>0.7</v>
      </c>
      <c r="N40" s="7">
        <v>0.7</v>
      </c>
      <c r="O40" s="8">
        <v>0.8</v>
      </c>
      <c r="P40" s="7">
        <v>0.9</v>
      </c>
      <c r="Q40" s="8">
        <v>1</v>
      </c>
      <c r="R40" s="7">
        <v>1.1000000000000001</v>
      </c>
      <c r="S40" s="8">
        <v>1.3</v>
      </c>
      <c r="T40" s="7">
        <v>2.1</v>
      </c>
      <c r="U40" s="14">
        <v>2.2999999999999998</v>
      </c>
      <c r="V40" t="s">
        <v>20</v>
      </c>
      <c r="Z40">
        <v>5.08</v>
      </c>
      <c r="AA40">
        <v>0.15</v>
      </c>
      <c r="AB40">
        <v>0.19</v>
      </c>
      <c r="AC40">
        <v>0.37</v>
      </c>
      <c r="AD40">
        <v>0.45</v>
      </c>
      <c r="AE40">
        <v>0.53</v>
      </c>
      <c r="AF40">
        <v>0.6</v>
      </c>
      <c r="AG40">
        <v>0.66</v>
      </c>
      <c r="AH40">
        <v>0.73</v>
      </c>
      <c r="AI40">
        <v>0.78</v>
      </c>
      <c r="AJ40">
        <v>0.83</v>
      </c>
      <c r="AK40">
        <v>0.87</v>
      </c>
      <c r="AL40">
        <v>0.94</v>
      </c>
      <c r="AM40">
        <v>1.01</v>
      </c>
      <c r="AN40">
        <v>1.1100000000000001</v>
      </c>
      <c r="AO40">
        <v>1.28</v>
      </c>
      <c r="AP40">
        <v>1.44</v>
      </c>
      <c r="AQ40">
        <v>1.69</v>
      </c>
      <c r="AR40">
        <v>2.06</v>
      </c>
      <c r="AS40">
        <v>2.38</v>
      </c>
      <c r="AT40">
        <v>2.42</v>
      </c>
    </row>
    <row r="41" spans="1:46">
      <c r="A41" s="6" t="s">
        <v>23</v>
      </c>
      <c r="B41" s="7">
        <v>0</v>
      </c>
      <c r="C41" s="8">
        <v>0</v>
      </c>
      <c r="D41" s="7">
        <v>0</v>
      </c>
      <c r="E41" s="8">
        <v>0</v>
      </c>
      <c r="F41" s="7">
        <v>0.1</v>
      </c>
      <c r="G41" s="8">
        <v>0.1</v>
      </c>
      <c r="H41" s="7">
        <v>0.3</v>
      </c>
      <c r="I41" s="8">
        <v>0.3</v>
      </c>
      <c r="J41" s="7">
        <v>0.4</v>
      </c>
      <c r="K41" s="8">
        <v>0.6</v>
      </c>
      <c r="L41" s="7">
        <v>0.6</v>
      </c>
      <c r="M41" s="8">
        <v>0.6</v>
      </c>
      <c r="N41" s="7">
        <v>0.7</v>
      </c>
      <c r="O41" s="8">
        <v>0.8</v>
      </c>
      <c r="P41" s="7">
        <v>0.8</v>
      </c>
      <c r="Q41" s="8">
        <v>0.9</v>
      </c>
      <c r="R41" s="7">
        <v>1.1000000000000001</v>
      </c>
      <c r="S41" s="8">
        <v>1.3</v>
      </c>
      <c r="T41" s="7">
        <v>2.1</v>
      </c>
      <c r="U41" s="14">
        <v>2.2999999999999998</v>
      </c>
      <c r="V41" t="s">
        <v>20</v>
      </c>
      <c r="Z41">
        <v>5.17</v>
      </c>
      <c r="AA41">
        <v>0.14000000000000001</v>
      </c>
      <c r="AB41">
        <v>0.19</v>
      </c>
      <c r="AC41">
        <v>0.37</v>
      </c>
      <c r="AD41">
        <v>0.45</v>
      </c>
      <c r="AE41">
        <v>0.53</v>
      </c>
      <c r="AF41">
        <v>0.6</v>
      </c>
      <c r="AG41">
        <v>0.66</v>
      </c>
      <c r="AH41">
        <v>0.73</v>
      </c>
      <c r="AI41">
        <v>0.79</v>
      </c>
      <c r="AJ41">
        <v>0.83</v>
      </c>
      <c r="AK41">
        <v>0.88</v>
      </c>
      <c r="AL41">
        <v>0.94</v>
      </c>
      <c r="AM41">
        <v>1.01</v>
      </c>
      <c r="AN41">
        <v>1.1100000000000001</v>
      </c>
      <c r="AO41">
        <v>1.28</v>
      </c>
      <c r="AP41">
        <v>1.44</v>
      </c>
      <c r="AQ41">
        <v>1.69</v>
      </c>
      <c r="AR41">
        <v>2.06</v>
      </c>
      <c r="AS41">
        <v>2.38</v>
      </c>
      <c r="AT41">
        <v>2.41</v>
      </c>
    </row>
    <row r="42" spans="1:46" ht="17" thickBot="1">
      <c r="A42" s="10" t="s">
        <v>24</v>
      </c>
      <c r="B42" s="11">
        <v>0</v>
      </c>
      <c r="C42" s="12">
        <v>0</v>
      </c>
      <c r="D42" s="11">
        <v>0</v>
      </c>
      <c r="E42" s="12">
        <v>0</v>
      </c>
      <c r="F42" s="11">
        <v>0</v>
      </c>
      <c r="G42" s="12">
        <v>0.1</v>
      </c>
      <c r="H42" s="11">
        <v>0.2</v>
      </c>
      <c r="I42" s="12">
        <v>0.3</v>
      </c>
      <c r="J42" s="11">
        <v>0.3</v>
      </c>
      <c r="K42" s="12">
        <v>0.5</v>
      </c>
      <c r="L42" s="11">
        <v>0.6</v>
      </c>
      <c r="M42" s="12">
        <v>0.6</v>
      </c>
      <c r="N42" s="11">
        <v>0.7</v>
      </c>
      <c r="O42" s="12">
        <v>0.7</v>
      </c>
      <c r="P42" s="11">
        <v>0.8</v>
      </c>
      <c r="Q42" s="12">
        <v>0.9</v>
      </c>
      <c r="R42" s="11">
        <v>1</v>
      </c>
      <c r="S42" s="12">
        <v>1.2</v>
      </c>
      <c r="T42" s="11">
        <v>2</v>
      </c>
      <c r="U42" s="15">
        <v>2.2999999999999998</v>
      </c>
      <c r="V42" t="s">
        <v>20</v>
      </c>
      <c r="Z42">
        <v>5.25</v>
      </c>
      <c r="AA42">
        <v>0.14000000000000001</v>
      </c>
      <c r="AB42">
        <v>0.19</v>
      </c>
      <c r="AC42">
        <v>0.37</v>
      </c>
      <c r="AD42">
        <v>0.45</v>
      </c>
      <c r="AE42">
        <v>0.53</v>
      </c>
      <c r="AF42">
        <v>0.6</v>
      </c>
      <c r="AG42">
        <v>0.66</v>
      </c>
      <c r="AH42">
        <v>0.73</v>
      </c>
      <c r="AI42">
        <v>0.79</v>
      </c>
      <c r="AJ42">
        <v>0.83</v>
      </c>
      <c r="AK42">
        <v>0.88</v>
      </c>
      <c r="AL42">
        <v>0.94</v>
      </c>
      <c r="AM42">
        <v>1.01</v>
      </c>
      <c r="AN42">
        <v>1.1100000000000001</v>
      </c>
      <c r="AO42">
        <v>1.28</v>
      </c>
      <c r="AP42">
        <v>1.44</v>
      </c>
      <c r="AQ42">
        <v>1.69</v>
      </c>
      <c r="AR42">
        <v>2.06</v>
      </c>
      <c r="AS42">
        <v>2.38</v>
      </c>
      <c r="AT42">
        <v>2.41</v>
      </c>
    </row>
    <row r="43" spans="1:46" ht="17" thickBot="1">
      <c r="A43" s="10" t="s">
        <v>34</v>
      </c>
      <c r="B43" s="11">
        <v>0</v>
      </c>
      <c r="C43" s="12">
        <v>0</v>
      </c>
      <c r="D43" s="11">
        <v>0</v>
      </c>
      <c r="E43" s="12">
        <v>0</v>
      </c>
      <c r="F43" s="11">
        <v>0</v>
      </c>
      <c r="G43" s="12">
        <v>0.1</v>
      </c>
      <c r="H43" s="11">
        <v>0.2</v>
      </c>
      <c r="I43" s="12">
        <v>0.2</v>
      </c>
      <c r="J43" s="11">
        <v>0.3</v>
      </c>
      <c r="K43" s="12">
        <v>0.5</v>
      </c>
      <c r="L43" s="11">
        <v>0.5</v>
      </c>
      <c r="M43" s="12">
        <v>0.6</v>
      </c>
      <c r="N43" s="11">
        <v>0.7</v>
      </c>
      <c r="O43" s="12">
        <v>0.7</v>
      </c>
      <c r="P43" s="11">
        <v>0.8</v>
      </c>
      <c r="Q43" s="12">
        <v>0.8</v>
      </c>
      <c r="R43" s="11">
        <v>0.9</v>
      </c>
      <c r="S43" s="12">
        <v>1.1000000000000001</v>
      </c>
      <c r="T43" s="11">
        <v>2</v>
      </c>
      <c r="U43" s="15">
        <v>2.2999999999999998</v>
      </c>
      <c r="V43" t="s">
        <v>20</v>
      </c>
      <c r="Z43">
        <v>5.33</v>
      </c>
      <c r="AA43">
        <v>0.14000000000000001</v>
      </c>
      <c r="AB43">
        <v>0.19</v>
      </c>
      <c r="AC43">
        <v>0.36</v>
      </c>
      <c r="AD43">
        <v>0.45</v>
      </c>
      <c r="AE43">
        <v>0.53</v>
      </c>
      <c r="AF43">
        <v>0.6</v>
      </c>
      <c r="AG43">
        <v>0.66</v>
      </c>
      <c r="AH43">
        <v>0.73</v>
      </c>
      <c r="AI43">
        <v>0.79</v>
      </c>
      <c r="AJ43">
        <v>0.83</v>
      </c>
      <c r="AK43">
        <v>0.88</v>
      </c>
      <c r="AL43">
        <v>0.94</v>
      </c>
      <c r="AM43">
        <v>1.01</v>
      </c>
      <c r="AN43">
        <v>1.1100000000000001</v>
      </c>
      <c r="AO43">
        <v>1.28</v>
      </c>
      <c r="AP43">
        <v>1.44</v>
      </c>
      <c r="AQ43">
        <v>1.69</v>
      </c>
      <c r="AR43">
        <v>2.06</v>
      </c>
      <c r="AS43">
        <v>2.38</v>
      </c>
      <c r="AT43">
        <v>2.41</v>
      </c>
    </row>
    <row r="44" spans="1:46">
      <c r="Z44">
        <v>5.42</v>
      </c>
      <c r="AA44">
        <v>0.14000000000000001</v>
      </c>
      <c r="AB44">
        <v>0.19</v>
      </c>
      <c r="AC44">
        <v>0.36</v>
      </c>
      <c r="AD44">
        <v>0.45</v>
      </c>
      <c r="AE44">
        <v>0.53</v>
      </c>
      <c r="AF44">
        <v>0.6</v>
      </c>
      <c r="AG44">
        <v>0.66</v>
      </c>
      <c r="AH44">
        <v>0.73</v>
      </c>
      <c r="AI44">
        <v>0.79</v>
      </c>
      <c r="AJ44">
        <v>0.83</v>
      </c>
      <c r="AK44">
        <v>0.88</v>
      </c>
      <c r="AL44">
        <v>0.94</v>
      </c>
      <c r="AM44">
        <v>1.01</v>
      </c>
      <c r="AN44">
        <v>1.1100000000000001</v>
      </c>
      <c r="AO44">
        <v>1.27</v>
      </c>
      <c r="AP44">
        <v>1.44</v>
      </c>
      <c r="AQ44">
        <v>1.69</v>
      </c>
      <c r="AR44">
        <v>2.06</v>
      </c>
      <c r="AS44">
        <v>2.39</v>
      </c>
      <c r="AT44">
        <v>2.41</v>
      </c>
    </row>
    <row r="45" spans="1:46">
      <c r="Z45">
        <v>5.5</v>
      </c>
      <c r="AA45">
        <v>0.14000000000000001</v>
      </c>
      <c r="AB45">
        <v>0.19</v>
      </c>
      <c r="AC45">
        <v>0.36</v>
      </c>
      <c r="AD45">
        <v>0.45</v>
      </c>
      <c r="AE45">
        <v>0.53</v>
      </c>
      <c r="AF45">
        <v>0.6</v>
      </c>
      <c r="AG45">
        <v>0.66</v>
      </c>
      <c r="AH45">
        <v>0.73</v>
      </c>
      <c r="AI45">
        <v>0.79</v>
      </c>
      <c r="AJ45">
        <v>0.83</v>
      </c>
      <c r="AK45">
        <v>0.88</v>
      </c>
      <c r="AL45">
        <v>0.94</v>
      </c>
      <c r="AM45">
        <v>1.01</v>
      </c>
      <c r="AN45">
        <v>1.1100000000000001</v>
      </c>
      <c r="AO45">
        <v>1.27</v>
      </c>
      <c r="AP45">
        <v>1.43</v>
      </c>
      <c r="AQ45">
        <v>1.69</v>
      </c>
      <c r="AR45">
        <v>2.06</v>
      </c>
      <c r="AS45">
        <v>2.39</v>
      </c>
      <c r="AT45">
        <v>2.41</v>
      </c>
    </row>
    <row r="46" spans="1:46">
      <c r="Z46">
        <v>5.58</v>
      </c>
      <c r="AA46">
        <v>0.14000000000000001</v>
      </c>
      <c r="AB46">
        <v>0.19</v>
      </c>
      <c r="AC46">
        <v>0.36</v>
      </c>
      <c r="AD46">
        <v>0.45</v>
      </c>
      <c r="AE46">
        <v>0.53</v>
      </c>
      <c r="AF46">
        <v>0.6</v>
      </c>
      <c r="AG46">
        <v>0.67</v>
      </c>
      <c r="AH46">
        <v>0.73</v>
      </c>
      <c r="AI46">
        <v>0.79</v>
      </c>
      <c r="AJ46">
        <v>0.83</v>
      </c>
      <c r="AK46">
        <v>0.87</v>
      </c>
      <c r="AL46">
        <v>0.93</v>
      </c>
      <c r="AM46">
        <v>1.01</v>
      </c>
      <c r="AN46">
        <v>1.1000000000000001</v>
      </c>
      <c r="AO46">
        <v>1.27</v>
      </c>
      <c r="AP46">
        <v>1.43</v>
      </c>
      <c r="AQ46">
        <v>1.69</v>
      </c>
      <c r="AR46">
        <v>2.0699999999999998</v>
      </c>
      <c r="AS46">
        <v>2.39</v>
      </c>
      <c r="AT46">
        <v>2.4</v>
      </c>
    </row>
    <row r="47" spans="1:46">
      <c r="Z47">
        <v>5.67</v>
      </c>
      <c r="AA47">
        <v>0.14000000000000001</v>
      </c>
      <c r="AB47">
        <v>0.19</v>
      </c>
      <c r="AC47">
        <v>0.36</v>
      </c>
      <c r="AD47">
        <v>0.44</v>
      </c>
      <c r="AE47">
        <v>0.53</v>
      </c>
      <c r="AF47">
        <v>0.6</v>
      </c>
      <c r="AG47">
        <v>0.66</v>
      </c>
      <c r="AH47">
        <v>0.73</v>
      </c>
      <c r="AI47">
        <v>0.79</v>
      </c>
      <c r="AJ47">
        <v>0.83</v>
      </c>
      <c r="AK47">
        <v>0.87</v>
      </c>
      <c r="AL47">
        <v>0.93</v>
      </c>
      <c r="AM47">
        <v>1.01</v>
      </c>
      <c r="AN47">
        <v>1.1000000000000001</v>
      </c>
      <c r="AO47">
        <v>1.27</v>
      </c>
      <c r="AP47">
        <v>1.43</v>
      </c>
      <c r="AQ47">
        <v>1.68</v>
      </c>
      <c r="AR47">
        <v>2.0699999999999998</v>
      </c>
      <c r="AS47">
        <v>2.39</v>
      </c>
      <c r="AT47">
        <v>2.4</v>
      </c>
    </row>
    <row r="48" spans="1:46">
      <c r="Z48">
        <v>5.75</v>
      </c>
      <c r="AA48">
        <v>0.14000000000000001</v>
      </c>
      <c r="AB48">
        <v>0.18</v>
      </c>
      <c r="AC48">
        <v>0.36</v>
      </c>
      <c r="AD48">
        <v>0.44</v>
      </c>
      <c r="AE48">
        <v>0.53</v>
      </c>
      <c r="AF48">
        <v>0.6</v>
      </c>
      <c r="AG48">
        <v>0.66</v>
      </c>
      <c r="AH48">
        <v>0.73</v>
      </c>
      <c r="AI48">
        <v>0.79</v>
      </c>
      <c r="AJ48">
        <v>0.83</v>
      </c>
      <c r="AK48">
        <v>0.87</v>
      </c>
      <c r="AL48">
        <v>0.93</v>
      </c>
      <c r="AM48">
        <v>1.01</v>
      </c>
      <c r="AN48">
        <v>1.1000000000000001</v>
      </c>
      <c r="AO48">
        <v>1.27</v>
      </c>
      <c r="AP48">
        <v>1.43</v>
      </c>
      <c r="AQ48">
        <v>1.68</v>
      </c>
      <c r="AR48">
        <v>2.06</v>
      </c>
      <c r="AS48">
        <v>2.39</v>
      </c>
      <c r="AT48">
        <v>2.4</v>
      </c>
    </row>
    <row r="49" spans="26:46">
      <c r="Z49">
        <v>5.83</v>
      </c>
      <c r="AA49">
        <v>0.14000000000000001</v>
      </c>
      <c r="AB49">
        <v>0.18</v>
      </c>
      <c r="AC49">
        <v>0.35</v>
      </c>
      <c r="AD49">
        <v>0.44</v>
      </c>
      <c r="AE49">
        <v>0.53</v>
      </c>
      <c r="AF49">
        <v>0.6</v>
      </c>
      <c r="AG49">
        <v>0.66</v>
      </c>
      <c r="AH49">
        <v>0.73</v>
      </c>
      <c r="AI49">
        <v>0.79</v>
      </c>
      <c r="AJ49">
        <v>0.83</v>
      </c>
      <c r="AK49">
        <v>0.87</v>
      </c>
      <c r="AL49">
        <v>0.93</v>
      </c>
      <c r="AM49">
        <v>1</v>
      </c>
      <c r="AN49">
        <v>1.1000000000000001</v>
      </c>
      <c r="AO49">
        <v>1.27</v>
      </c>
      <c r="AP49">
        <v>1.43</v>
      </c>
      <c r="AQ49">
        <v>1.68</v>
      </c>
      <c r="AR49">
        <v>2.06</v>
      </c>
      <c r="AS49">
        <v>2.39</v>
      </c>
      <c r="AT49">
        <v>2.4</v>
      </c>
    </row>
    <row r="50" spans="26:46">
      <c r="Z50">
        <v>5.92</v>
      </c>
      <c r="AA50">
        <v>0.14000000000000001</v>
      </c>
      <c r="AB50">
        <v>0.18</v>
      </c>
      <c r="AC50">
        <v>0.35</v>
      </c>
      <c r="AD50">
        <v>0.44</v>
      </c>
      <c r="AE50">
        <v>0.53</v>
      </c>
      <c r="AF50">
        <v>0.6</v>
      </c>
      <c r="AG50">
        <v>0.66</v>
      </c>
      <c r="AH50">
        <v>0.73</v>
      </c>
      <c r="AI50">
        <v>0.78</v>
      </c>
      <c r="AJ50">
        <v>0.83</v>
      </c>
      <c r="AK50">
        <v>0.87</v>
      </c>
      <c r="AL50">
        <v>0.93</v>
      </c>
      <c r="AM50">
        <v>1</v>
      </c>
      <c r="AN50">
        <v>1.1000000000000001</v>
      </c>
      <c r="AO50">
        <v>1.27</v>
      </c>
      <c r="AP50">
        <v>1.42</v>
      </c>
      <c r="AQ50">
        <v>1.68</v>
      </c>
      <c r="AR50">
        <v>2.06</v>
      </c>
      <c r="AS50">
        <v>2.39</v>
      </c>
      <c r="AT50">
        <v>2.4</v>
      </c>
    </row>
    <row r="51" spans="26:46">
      <c r="Z51">
        <v>6</v>
      </c>
      <c r="AA51">
        <v>0.14000000000000001</v>
      </c>
      <c r="AB51">
        <v>0.18</v>
      </c>
      <c r="AC51">
        <v>0.35</v>
      </c>
      <c r="AD51">
        <v>0.44</v>
      </c>
      <c r="AE51">
        <v>0.52</v>
      </c>
      <c r="AF51">
        <v>0.6</v>
      </c>
      <c r="AG51">
        <v>0.66</v>
      </c>
      <c r="AH51">
        <v>0.73</v>
      </c>
      <c r="AI51">
        <v>0.78</v>
      </c>
      <c r="AJ51">
        <v>0.83</v>
      </c>
      <c r="AK51">
        <v>0.87</v>
      </c>
      <c r="AL51">
        <v>0.93</v>
      </c>
      <c r="AM51">
        <v>1</v>
      </c>
      <c r="AN51">
        <v>1.1000000000000001</v>
      </c>
      <c r="AO51">
        <v>1.26</v>
      </c>
      <c r="AP51">
        <v>1.42</v>
      </c>
      <c r="AQ51">
        <v>1.68</v>
      </c>
      <c r="AR51">
        <v>2.06</v>
      </c>
      <c r="AS51">
        <v>2.39</v>
      </c>
      <c r="AT51">
        <v>2.4</v>
      </c>
    </row>
    <row r="52" spans="26:46">
      <c r="Z52">
        <v>6.08</v>
      </c>
      <c r="AA52">
        <v>0.13</v>
      </c>
      <c r="AB52">
        <v>0.18</v>
      </c>
      <c r="AC52">
        <v>0.35</v>
      </c>
      <c r="AD52">
        <v>0.43</v>
      </c>
      <c r="AE52">
        <v>0.52</v>
      </c>
      <c r="AF52">
        <v>0.6</v>
      </c>
      <c r="AG52">
        <v>0.66</v>
      </c>
      <c r="AH52">
        <v>0.73</v>
      </c>
      <c r="AI52">
        <v>0.78</v>
      </c>
      <c r="AJ52">
        <v>0.82</v>
      </c>
      <c r="AK52">
        <v>0.87</v>
      </c>
      <c r="AL52">
        <v>0.93</v>
      </c>
      <c r="AM52">
        <v>1</v>
      </c>
      <c r="AN52">
        <v>1.1000000000000001</v>
      </c>
      <c r="AO52">
        <v>1.26</v>
      </c>
      <c r="AP52">
        <v>1.42</v>
      </c>
      <c r="AQ52">
        <v>1.67</v>
      </c>
      <c r="AR52">
        <v>2.06</v>
      </c>
      <c r="AS52">
        <v>2.39</v>
      </c>
      <c r="AT52">
        <v>2.39</v>
      </c>
    </row>
    <row r="53" spans="26:46">
      <c r="Z53">
        <v>6.17</v>
      </c>
      <c r="AA53">
        <v>0.13</v>
      </c>
      <c r="AB53">
        <v>0.18</v>
      </c>
      <c r="AC53">
        <v>0.34</v>
      </c>
      <c r="AD53">
        <v>0.43</v>
      </c>
      <c r="AE53">
        <v>0.52</v>
      </c>
      <c r="AF53">
        <v>0.6</v>
      </c>
      <c r="AG53">
        <v>0.66</v>
      </c>
      <c r="AH53">
        <v>0.73</v>
      </c>
      <c r="AI53">
        <v>0.78</v>
      </c>
      <c r="AJ53">
        <v>0.82</v>
      </c>
      <c r="AK53">
        <v>0.87</v>
      </c>
      <c r="AL53">
        <v>0.93</v>
      </c>
      <c r="AM53">
        <v>1</v>
      </c>
      <c r="AN53">
        <v>1.0900000000000001</v>
      </c>
      <c r="AO53">
        <v>1.26</v>
      </c>
      <c r="AP53">
        <v>1.41</v>
      </c>
      <c r="AQ53">
        <v>1.67</v>
      </c>
      <c r="AR53">
        <v>2.06</v>
      </c>
      <c r="AS53">
        <v>2.39</v>
      </c>
      <c r="AT53">
        <v>2.39</v>
      </c>
    </row>
    <row r="54" spans="26:46">
      <c r="Z54">
        <v>6.25</v>
      </c>
      <c r="AA54">
        <v>0.13</v>
      </c>
      <c r="AB54">
        <v>0.18</v>
      </c>
      <c r="AC54">
        <v>0.34</v>
      </c>
      <c r="AD54">
        <v>0.43</v>
      </c>
      <c r="AE54">
        <v>0.52</v>
      </c>
      <c r="AF54">
        <v>0.59</v>
      </c>
      <c r="AG54">
        <v>0.66</v>
      </c>
      <c r="AH54">
        <v>0.73</v>
      </c>
      <c r="AI54">
        <v>0.78</v>
      </c>
      <c r="AJ54">
        <v>0.82</v>
      </c>
      <c r="AK54">
        <v>0.87</v>
      </c>
      <c r="AL54">
        <v>0.92</v>
      </c>
      <c r="AM54">
        <v>1</v>
      </c>
      <c r="AN54">
        <v>1.0900000000000001</v>
      </c>
      <c r="AO54">
        <v>1.26</v>
      </c>
      <c r="AP54">
        <v>1.41</v>
      </c>
      <c r="AQ54">
        <v>1.67</v>
      </c>
      <c r="AR54">
        <v>2.06</v>
      </c>
      <c r="AS54">
        <v>2.39</v>
      </c>
      <c r="AT54">
        <v>2.39</v>
      </c>
    </row>
    <row r="55" spans="26:46">
      <c r="Z55">
        <v>6.33</v>
      </c>
      <c r="AA55">
        <v>0.13</v>
      </c>
      <c r="AB55">
        <v>0.17</v>
      </c>
      <c r="AC55">
        <v>0.34</v>
      </c>
      <c r="AD55">
        <v>0.43</v>
      </c>
      <c r="AE55">
        <v>0.52</v>
      </c>
      <c r="AF55">
        <v>0.59</v>
      </c>
      <c r="AG55">
        <v>0.66</v>
      </c>
      <c r="AH55">
        <v>0.73</v>
      </c>
      <c r="AI55">
        <v>0.78</v>
      </c>
      <c r="AJ55">
        <v>0.82</v>
      </c>
      <c r="AK55">
        <v>0.87</v>
      </c>
      <c r="AL55">
        <v>0.92</v>
      </c>
      <c r="AM55">
        <v>0.99</v>
      </c>
      <c r="AN55">
        <v>1.0900000000000001</v>
      </c>
      <c r="AO55">
        <v>1.25</v>
      </c>
      <c r="AP55">
        <v>1.41</v>
      </c>
      <c r="AQ55">
        <v>1.67</v>
      </c>
      <c r="AR55">
        <v>2.0499999999999998</v>
      </c>
      <c r="AS55">
        <v>2.38</v>
      </c>
      <c r="AT55">
        <v>2.39</v>
      </c>
    </row>
    <row r="56" spans="26:46">
      <c r="Z56">
        <v>6.42</v>
      </c>
      <c r="AA56">
        <v>0.13</v>
      </c>
      <c r="AB56">
        <v>0.17</v>
      </c>
      <c r="AC56">
        <v>0.34</v>
      </c>
      <c r="AD56">
        <v>0.42</v>
      </c>
      <c r="AE56">
        <v>0.51</v>
      </c>
      <c r="AF56">
        <v>0.59</v>
      </c>
      <c r="AG56">
        <v>0.66</v>
      </c>
      <c r="AH56">
        <v>0.73</v>
      </c>
      <c r="AI56">
        <v>0.78</v>
      </c>
      <c r="AJ56">
        <v>0.82</v>
      </c>
      <c r="AK56">
        <v>0.87</v>
      </c>
      <c r="AL56">
        <v>0.92</v>
      </c>
      <c r="AM56">
        <v>0.99</v>
      </c>
      <c r="AN56">
        <v>1.0900000000000001</v>
      </c>
      <c r="AO56">
        <v>1.25</v>
      </c>
      <c r="AP56">
        <v>1.4</v>
      </c>
      <c r="AQ56">
        <v>1.66</v>
      </c>
      <c r="AR56">
        <v>2.0499999999999998</v>
      </c>
      <c r="AS56">
        <v>2.38</v>
      </c>
      <c r="AT56">
        <v>2.39</v>
      </c>
    </row>
    <row r="57" spans="26:46">
      <c r="Z57">
        <v>6.5</v>
      </c>
      <c r="AA57">
        <v>0.12</v>
      </c>
      <c r="AB57">
        <v>0.17</v>
      </c>
      <c r="AC57">
        <v>0.33</v>
      </c>
      <c r="AD57">
        <v>0.42</v>
      </c>
      <c r="AE57">
        <v>0.51</v>
      </c>
      <c r="AF57">
        <v>0.59</v>
      </c>
      <c r="AG57">
        <v>0.66</v>
      </c>
      <c r="AH57">
        <v>0.72</v>
      </c>
      <c r="AI57">
        <v>0.77</v>
      </c>
      <c r="AJ57">
        <v>0.82</v>
      </c>
      <c r="AK57">
        <v>0.86</v>
      </c>
      <c r="AL57">
        <v>0.92</v>
      </c>
      <c r="AM57">
        <v>0.99</v>
      </c>
      <c r="AN57">
        <v>1.0900000000000001</v>
      </c>
      <c r="AO57">
        <v>1.25</v>
      </c>
      <c r="AP57">
        <v>1.4</v>
      </c>
      <c r="AQ57">
        <v>1.66</v>
      </c>
      <c r="AR57">
        <v>2.0499999999999998</v>
      </c>
      <c r="AS57">
        <v>2.38</v>
      </c>
      <c r="AT57">
        <v>2.38</v>
      </c>
    </row>
    <row r="58" spans="26:46">
      <c r="Z58">
        <v>6.58</v>
      </c>
      <c r="AA58">
        <v>0.12</v>
      </c>
      <c r="AB58">
        <v>0.17</v>
      </c>
      <c r="AC58">
        <v>0.33</v>
      </c>
      <c r="AD58">
        <v>0.42</v>
      </c>
      <c r="AE58">
        <v>0.51</v>
      </c>
      <c r="AF58">
        <v>0.59</v>
      </c>
      <c r="AG58">
        <v>0.65</v>
      </c>
      <c r="AH58">
        <v>0.72</v>
      </c>
      <c r="AI58">
        <v>0.77</v>
      </c>
      <c r="AJ58">
        <v>0.82</v>
      </c>
      <c r="AK58">
        <v>0.86</v>
      </c>
      <c r="AL58">
        <v>0.92</v>
      </c>
      <c r="AM58">
        <v>0.99</v>
      </c>
      <c r="AN58">
        <v>1.08</v>
      </c>
      <c r="AO58">
        <v>1.25</v>
      </c>
      <c r="AP58">
        <v>1.4</v>
      </c>
      <c r="AQ58">
        <v>1.65</v>
      </c>
      <c r="AR58">
        <v>2.04</v>
      </c>
      <c r="AS58">
        <v>2.38</v>
      </c>
      <c r="AT58">
        <v>2.38</v>
      </c>
    </row>
    <row r="59" spans="26:46">
      <c r="Z59">
        <v>6.67</v>
      </c>
      <c r="AA59">
        <v>0.12</v>
      </c>
      <c r="AB59">
        <v>0.17</v>
      </c>
      <c r="AC59">
        <v>0.33</v>
      </c>
      <c r="AD59">
        <v>0.41</v>
      </c>
      <c r="AE59">
        <v>0.51</v>
      </c>
      <c r="AF59">
        <v>0.57999999999999996</v>
      </c>
      <c r="AG59">
        <v>0.65</v>
      </c>
      <c r="AH59">
        <v>0.72</v>
      </c>
      <c r="AI59">
        <v>0.77</v>
      </c>
      <c r="AJ59">
        <v>0.82</v>
      </c>
      <c r="AK59">
        <v>0.86</v>
      </c>
      <c r="AL59">
        <v>0.91</v>
      </c>
      <c r="AM59">
        <v>0.99</v>
      </c>
      <c r="AN59">
        <v>1.08</v>
      </c>
      <c r="AO59">
        <v>1.24</v>
      </c>
      <c r="AP59">
        <v>1.39</v>
      </c>
      <c r="AQ59">
        <v>1.65</v>
      </c>
      <c r="AR59">
        <v>2.04</v>
      </c>
      <c r="AS59">
        <v>2.38</v>
      </c>
      <c r="AT59">
        <v>2.38</v>
      </c>
    </row>
    <row r="60" spans="26:46">
      <c r="Z60">
        <v>6.75</v>
      </c>
      <c r="AA60">
        <v>0.12</v>
      </c>
      <c r="AB60">
        <v>0.16</v>
      </c>
      <c r="AC60">
        <v>0.32</v>
      </c>
      <c r="AD60">
        <v>0.41</v>
      </c>
      <c r="AE60">
        <v>0.5</v>
      </c>
      <c r="AF60">
        <v>0.57999999999999996</v>
      </c>
      <c r="AG60">
        <v>0.65</v>
      </c>
      <c r="AH60">
        <v>0.72</v>
      </c>
      <c r="AI60">
        <v>0.77</v>
      </c>
      <c r="AJ60">
        <v>0.81</v>
      </c>
      <c r="AK60">
        <v>0.86</v>
      </c>
      <c r="AL60">
        <v>0.91</v>
      </c>
      <c r="AM60">
        <v>0.98</v>
      </c>
      <c r="AN60">
        <v>1.08</v>
      </c>
      <c r="AO60">
        <v>1.24</v>
      </c>
      <c r="AP60">
        <v>1.39</v>
      </c>
      <c r="AQ60">
        <v>1.65</v>
      </c>
      <c r="AR60">
        <v>2.0299999999999998</v>
      </c>
      <c r="AS60">
        <v>2.38</v>
      </c>
      <c r="AT60">
        <v>2.38</v>
      </c>
    </row>
    <row r="61" spans="26:46">
      <c r="Z61">
        <v>6.83</v>
      </c>
      <c r="AA61">
        <v>0.12</v>
      </c>
      <c r="AB61">
        <v>0.16</v>
      </c>
      <c r="AC61">
        <v>0.32</v>
      </c>
      <c r="AD61">
        <v>0.41</v>
      </c>
      <c r="AE61">
        <v>0.5</v>
      </c>
      <c r="AF61">
        <v>0.57999999999999996</v>
      </c>
      <c r="AG61">
        <v>0.65</v>
      </c>
      <c r="AH61">
        <v>0.72</v>
      </c>
      <c r="AI61">
        <v>0.76</v>
      </c>
      <c r="AJ61">
        <v>0.81</v>
      </c>
      <c r="AK61">
        <v>0.86</v>
      </c>
      <c r="AL61">
        <v>0.91</v>
      </c>
      <c r="AM61">
        <v>0.98</v>
      </c>
      <c r="AN61">
        <v>1.08</v>
      </c>
      <c r="AO61">
        <v>1.24</v>
      </c>
      <c r="AP61">
        <v>1.38</v>
      </c>
      <c r="AQ61">
        <v>1.64</v>
      </c>
      <c r="AR61">
        <v>2.0299999999999998</v>
      </c>
      <c r="AS61">
        <v>2.38</v>
      </c>
      <c r="AT61">
        <v>2.38</v>
      </c>
    </row>
    <row r="62" spans="26:46">
      <c r="Z62">
        <v>6.92</v>
      </c>
      <c r="AA62">
        <v>0.11</v>
      </c>
      <c r="AB62">
        <v>0.16</v>
      </c>
      <c r="AC62">
        <v>0.31</v>
      </c>
      <c r="AD62">
        <v>0.4</v>
      </c>
      <c r="AE62">
        <v>0.5</v>
      </c>
      <c r="AF62">
        <v>0.56999999999999995</v>
      </c>
      <c r="AG62">
        <v>0.64</v>
      </c>
      <c r="AH62">
        <v>0.71</v>
      </c>
      <c r="AI62">
        <v>0.76</v>
      </c>
      <c r="AJ62">
        <v>0.81</v>
      </c>
      <c r="AK62">
        <v>0.85</v>
      </c>
      <c r="AL62">
        <v>0.91</v>
      </c>
      <c r="AM62">
        <v>0.98</v>
      </c>
      <c r="AN62">
        <v>1.07</v>
      </c>
      <c r="AO62">
        <v>1.23</v>
      </c>
      <c r="AP62">
        <v>1.38</v>
      </c>
      <c r="AQ62">
        <v>1.64</v>
      </c>
      <c r="AR62">
        <v>2.02</v>
      </c>
      <c r="AS62">
        <v>2.37</v>
      </c>
      <c r="AT62">
        <v>2.38</v>
      </c>
    </row>
    <row r="63" spans="26:46">
      <c r="Z63">
        <v>7</v>
      </c>
      <c r="AA63">
        <v>0.11</v>
      </c>
      <c r="AB63">
        <v>0.16</v>
      </c>
      <c r="AC63">
        <v>0.31</v>
      </c>
      <c r="AD63">
        <v>0.4</v>
      </c>
      <c r="AE63">
        <v>0.49</v>
      </c>
      <c r="AF63">
        <v>0.56999999999999995</v>
      </c>
      <c r="AG63">
        <v>0.64</v>
      </c>
      <c r="AH63">
        <v>0.71</v>
      </c>
      <c r="AI63">
        <v>0.76</v>
      </c>
      <c r="AJ63">
        <v>0.81</v>
      </c>
      <c r="AK63">
        <v>0.85</v>
      </c>
      <c r="AL63">
        <v>0.9</v>
      </c>
      <c r="AM63">
        <v>0.98</v>
      </c>
      <c r="AN63">
        <v>1.07</v>
      </c>
      <c r="AO63">
        <v>1.23</v>
      </c>
      <c r="AP63">
        <v>1.37</v>
      </c>
      <c r="AQ63">
        <v>1.63</v>
      </c>
      <c r="AR63">
        <v>2.02</v>
      </c>
      <c r="AS63">
        <v>2.37</v>
      </c>
      <c r="AT63">
        <v>2.37</v>
      </c>
    </row>
    <row r="64" spans="26:46">
      <c r="Z64">
        <v>7.08</v>
      </c>
      <c r="AA64">
        <v>0.11</v>
      </c>
      <c r="AB64">
        <v>0.15</v>
      </c>
      <c r="AC64">
        <v>0.31</v>
      </c>
      <c r="AD64">
        <v>0.39</v>
      </c>
      <c r="AE64">
        <v>0.49</v>
      </c>
      <c r="AF64">
        <v>0.56999999999999995</v>
      </c>
      <c r="AG64">
        <v>0.64</v>
      </c>
      <c r="AH64">
        <v>0.71</v>
      </c>
      <c r="AI64">
        <v>0.76</v>
      </c>
      <c r="AJ64">
        <v>0.81</v>
      </c>
      <c r="AK64">
        <v>0.85</v>
      </c>
      <c r="AL64">
        <v>0.9</v>
      </c>
      <c r="AM64">
        <v>0.97</v>
      </c>
      <c r="AN64">
        <v>1.07</v>
      </c>
      <c r="AO64">
        <v>1.23</v>
      </c>
      <c r="AP64">
        <v>1.37</v>
      </c>
      <c r="AQ64">
        <v>1.63</v>
      </c>
      <c r="AR64">
        <v>2.0099999999999998</v>
      </c>
      <c r="AS64">
        <v>2.37</v>
      </c>
      <c r="AT64">
        <v>2.37</v>
      </c>
    </row>
    <row r="65" spans="26:46">
      <c r="Z65">
        <v>7.17</v>
      </c>
      <c r="AA65">
        <v>0.1</v>
      </c>
      <c r="AB65">
        <v>0.15</v>
      </c>
      <c r="AC65">
        <v>0.3</v>
      </c>
      <c r="AD65">
        <v>0.39</v>
      </c>
      <c r="AE65">
        <v>0.48</v>
      </c>
      <c r="AF65">
        <v>0.56000000000000005</v>
      </c>
      <c r="AG65">
        <v>0.64</v>
      </c>
      <c r="AH65">
        <v>0.7</v>
      </c>
      <c r="AI65">
        <v>0.75</v>
      </c>
      <c r="AJ65">
        <v>0.8</v>
      </c>
      <c r="AK65">
        <v>0.85</v>
      </c>
      <c r="AL65">
        <v>0.9</v>
      </c>
      <c r="AM65">
        <v>0.97</v>
      </c>
      <c r="AN65">
        <v>1.06</v>
      </c>
      <c r="AO65">
        <v>1.22</v>
      </c>
      <c r="AP65">
        <v>1.36</v>
      </c>
      <c r="AQ65">
        <v>1.62</v>
      </c>
      <c r="AR65">
        <v>2.0099999999999998</v>
      </c>
      <c r="AS65">
        <v>2.37</v>
      </c>
      <c r="AT65">
        <v>2.37</v>
      </c>
    </row>
    <row r="66" spans="26:46">
      <c r="Z66">
        <v>7.25</v>
      </c>
      <c r="AA66">
        <v>0.1</v>
      </c>
      <c r="AB66">
        <v>0.15</v>
      </c>
      <c r="AC66">
        <v>0.3</v>
      </c>
      <c r="AD66">
        <v>0.39</v>
      </c>
      <c r="AE66">
        <v>0.48</v>
      </c>
      <c r="AF66">
        <v>0.56000000000000005</v>
      </c>
      <c r="AG66">
        <v>0.63</v>
      </c>
      <c r="AH66">
        <v>0.7</v>
      </c>
      <c r="AI66">
        <v>0.75</v>
      </c>
      <c r="AJ66">
        <v>0.8</v>
      </c>
      <c r="AK66">
        <v>0.84</v>
      </c>
      <c r="AL66">
        <v>0.9</v>
      </c>
      <c r="AM66">
        <v>0.97</v>
      </c>
      <c r="AN66">
        <v>1.06</v>
      </c>
      <c r="AO66">
        <v>1.22</v>
      </c>
      <c r="AP66">
        <v>1.36</v>
      </c>
      <c r="AQ66">
        <v>1.61</v>
      </c>
      <c r="AR66">
        <v>2</v>
      </c>
      <c r="AS66">
        <v>2.37</v>
      </c>
      <c r="AT66">
        <v>2.37</v>
      </c>
    </row>
    <row r="67" spans="26:46">
      <c r="Z67">
        <v>7.33</v>
      </c>
      <c r="AA67">
        <v>0.1</v>
      </c>
      <c r="AB67">
        <v>0.14000000000000001</v>
      </c>
      <c r="AC67">
        <v>0.28999999999999998</v>
      </c>
      <c r="AD67">
        <v>0.38</v>
      </c>
      <c r="AE67">
        <v>0.48</v>
      </c>
      <c r="AF67">
        <v>0.55000000000000004</v>
      </c>
      <c r="AG67">
        <v>0.63</v>
      </c>
      <c r="AH67">
        <v>0.7</v>
      </c>
      <c r="AI67">
        <v>0.74</v>
      </c>
      <c r="AJ67">
        <v>0.8</v>
      </c>
      <c r="AK67">
        <v>0.84</v>
      </c>
      <c r="AL67">
        <v>0.89</v>
      </c>
      <c r="AM67">
        <v>0.97</v>
      </c>
      <c r="AN67">
        <v>1.06</v>
      </c>
      <c r="AO67">
        <v>1.21</v>
      </c>
      <c r="AP67">
        <v>1.35</v>
      </c>
      <c r="AQ67">
        <v>1.61</v>
      </c>
      <c r="AR67">
        <v>1.99</v>
      </c>
      <c r="AS67">
        <v>2.36</v>
      </c>
      <c r="AT67">
        <v>2.37</v>
      </c>
    </row>
    <row r="68" spans="26:46">
      <c r="Z68">
        <v>7.42</v>
      </c>
      <c r="AA68">
        <v>0.1</v>
      </c>
      <c r="AB68">
        <v>0.14000000000000001</v>
      </c>
      <c r="AC68">
        <v>0.28999999999999998</v>
      </c>
      <c r="AD68">
        <v>0.38</v>
      </c>
      <c r="AE68">
        <v>0.47</v>
      </c>
      <c r="AF68">
        <v>0.55000000000000004</v>
      </c>
      <c r="AG68">
        <v>0.63</v>
      </c>
      <c r="AH68">
        <v>0.69</v>
      </c>
      <c r="AI68">
        <v>0.74</v>
      </c>
      <c r="AJ68">
        <v>0.8</v>
      </c>
      <c r="AK68">
        <v>0.84</v>
      </c>
      <c r="AL68">
        <v>0.89</v>
      </c>
      <c r="AM68">
        <v>0.96</v>
      </c>
      <c r="AN68">
        <v>1.05</v>
      </c>
      <c r="AO68">
        <v>1.21</v>
      </c>
      <c r="AP68">
        <v>1.35</v>
      </c>
      <c r="AQ68">
        <v>1.6</v>
      </c>
      <c r="AR68">
        <v>1.98</v>
      </c>
      <c r="AS68">
        <v>2.36</v>
      </c>
      <c r="AT68">
        <v>2.36</v>
      </c>
    </row>
    <row r="69" spans="26:46">
      <c r="Z69">
        <v>7.5</v>
      </c>
      <c r="AA69">
        <v>0.09</v>
      </c>
      <c r="AB69">
        <v>0.14000000000000001</v>
      </c>
      <c r="AC69">
        <v>0.28000000000000003</v>
      </c>
      <c r="AD69">
        <v>0.37</v>
      </c>
      <c r="AE69">
        <v>0.47</v>
      </c>
      <c r="AF69">
        <v>0.55000000000000004</v>
      </c>
      <c r="AG69">
        <v>0.62</v>
      </c>
      <c r="AH69">
        <v>0.69</v>
      </c>
      <c r="AI69">
        <v>0.74</v>
      </c>
      <c r="AJ69">
        <v>0.79</v>
      </c>
      <c r="AK69">
        <v>0.84</v>
      </c>
      <c r="AL69">
        <v>0.89</v>
      </c>
      <c r="AM69">
        <v>0.96</v>
      </c>
      <c r="AN69">
        <v>1.05</v>
      </c>
      <c r="AO69">
        <v>1.2</v>
      </c>
      <c r="AP69">
        <v>1.34</v>
      </c>
      <c r="AQ69">
        <v>1.6</v>
      </c>
      <c r="AR69">
        <v>1.98</v>
      </c>
      <c r="AS69">
        <v>2.36</v>
      </c>
      <c r="AT69">
        <v>2.36</v>
      </c>
    </row>
    <row r="70" spans="26:46">
      <c r="Z70">
        <v>7.58</v>
      </c>
      <c r="AA70">
        <v>0.09</v>
      </c>
      <c r="AB70">
        <v>0.13</v>
      </c>
      <c r="AC70">
        <v>0.28000000000000003</v>
      </c>
      <c r="AD70">
        <v>0.37</v>
      </c>
      <c r="AE70">
        <v>0.46</v>
      </c>
      <c r="AF70">
        <v>0.54</v>
      </c>
      <c r="AG70">
        <v>0.62</v>
      </c>
      <c r="AH70">
        <v>0.69</v>
      </c>
      <c r="AI70">
        <v>0.73</v>
      </c>
      <c r="AJ70">
        <v>0.79</v>
      </c>
      <c r="AK70">
        <v>0.83</v>
      </c>
      <c r="AL70">
        <v>0.88</v>
      </c>
      <c r="AM70">
        <v>0.96</v>
      </c>
      <c r="AN70">
        <v>1.05</v>
      </c>
      <c r="AO70">
        <v>1.2</v>
      </c>
      <c r="AP70">
        <v>1.34</v>
      </c>
      <c r="AQ70">
        <v>1.59</v>
      </c>
      <c r="AR70">
        <v>1.97</v>
      </c>
      <c r="AS70">
        <v>2.36</v>
      </c>
      <c r="AT70">
        <v>2.36</v>
      </c>
    </row>
    <row r="71" spans="26:46">
      <c r="Z71">
        <v>7.67</v>
      </c>
      <c r="AA71">
        <v>0.09</v>
      </c>
      <c r="AB71">
        <v>0.13</v>
      </c>
      <c r="AC71">
        <v>0.27</v>
      </c>
      <c r="AD71">
        <v>0.36</v>
      </c>
      <c r="AE71">
        <v>0.46</v>
      </c>
      <c r="AF71">
        <v>0.54</v>
      </c>
      <c r="AG71">
        <v>0.61</v>
      </c>
      <c r="AH71">
        <v>0.68</v>
      </c>
      <c r="AI71">
        <v>0.73</v>
      </c>
      <c r="AJ71">
        <v>0.79</v>
      </c>
      <c r="AK71">
        <v>0.83</v>
      </c>
      <c r="AL71">
        <v>0.88</v>
      </c>
      <c r="AM71">
        <v>0.95</v>
      </c>
      <c r="AN71">
        <v>1.04</v>
      </c>
      <c r="AO71">
        <v>1.19</v>
      </c>
      <c r="AP71">
        <v>1.33</v>
      </c>
      <c r="AQ71">
        <v>1.58</v>
      </c>
      <c r="AR71">
        <v>1.96</v>
      </c>
      <c r="AS71">
        <v>2.35</v>
      </c>
      <c r="AT71">
        <v>2.36</v>
      </c>
    </row>
    <row r="72" spans="26:46">
      <c r="Z72">
        <v>7.75</v>
      </c>
      <c r="AA72">
        <v>0.08</v>
      </c>
      <c r="AB72">
        <v>0.13</v>
      </c>
      <c r="AC72">
        <v>0.27</v>
      </c>
      <c r="AD72">
        <v>0.35</v>
      </c>
      <c r="AE72">
        <v>0.45</v>
      </c>
      <c r="AF72">
        <v>0.53</v>
      </c>
      <c r="AG72">
        <v>0.61</v>
      </c>
      <c r="AH72">
        <v>0.68</v>
      </c>
      <c r="AI72">
        <v>0.72</v>
      </c>
      <c r="AJ72">
        <v>0.79</v>
      </c>
      <c r="AK72">
        <v>0.83</v>
      </c>
      <c r="AL72">
        <v>0.88</v>
      </c>
      <c r="AM72">
        <v>0.95</v>
      </c>
      <c r="AN72">
        <v>1.04</v>
      </c>
      <c r="AO72">
        <v>1.19</v>
      </c>
      <c r="AP72">
        <v>1.32</v>
      </c>
      <c r="AQ72">
        <v>1.57</v>
      </c>
      <c r="AR72">
        <v>1.95</v>
      </c>
      <c r="AS72">
        <v>2.35</v>
      </c>
      <c r="AT72">
        <v>2.36</v>
      </c>
    </row>
    <row r="73" spans="26:46">
      <c r="Z73">
        <v>7.83</v>
      </c>
      <c r="AA73">
        <v>0.08</v>
      </c>
      <c r="AB73">
        <v>0.12</v>
      </c>
      <c r="AC73">
        <v>0.26</v>
      </c>
      <c r="AD73">
        <v>0.35</v>
      </c>
      <c r="AE73">
        <v>0.45</v>
      </c>
      <c r="AF73">
        <v>0.53</v>
      </c>
      <c r="AG73">
        <v>0.6</v>
      </c>
      <c r="AH73">
        <v>0.67</v>
      </c>
      <c r="AI73">
        <v>0.72</v>
      </c>
      <c r="AJ73">
        <v>0.78</v>
      </c>
      <c r="AK73">
        <v>0.82</v>
      </c>
      <c r="AL73">
        <v>0.87</v>
      </c>
      <c r="AM73">
        <v>0.95</v>
      </c>
      <c r="AN73">
        <v>1.03</v>
      </c>
      <c r="AO73">
        <v>1.18</v>
      </c>
      <c r="AP73">
        <v>1.32</v>
      </c>
      <c r="AQ73">
        <v>1.57</v>
      </c>
      <c r="AR73">
        <v>1.94</v>
      </c>
      <c r="AS73">
        <v>2.35</v>
      </c>
      <c r="AT73">
        <v>2.36</v>
      </c>
    </row>
    <row r="74" spans="26:46">
      <c r="Z74">
        <v>7.92</v>
      </c>
      <c r="AA74">
        <v>7.0000000000000007E-2</v>
      </c>
      <c r="AB74">
        <v>0.12</v>
      </c>
      <c r="AC74">
        <v>0.26</v>
      </c>
      <c r="AD74">
        <v>0.34</v>
      </c>
      <c r="AE74">
        <v>0.44</v>
      </c>
      <c r="AF74">
        <v>0.52</v>
      </c>
      <c r="AG74">
        <v>0.6</v>
      </c>
      <c r="AH74">
        <v>0.67</v>
      </c>
      <c r="AI74">
        <v>0.71</v>
      </c>
      <c r="AJ74">
        <v>0.78</v>
      </c>
      <c r="AK74">
        <v>0.82</v>
      </c>
      <c r="AL74">
        <v>0.87</v>
      </c>
      <c r="AM74">
        <v>0.94</v>
      </c>
      <c r="AN74">
        <v>1.03</v>
      </c>
      <c r="AO74">
        <v>1.18</v>
      </c>
      <c r="AP74">
        <v>1.31</v>
      </c>
      <c r="AQ74">
        <v>1.56</v>
      </c>
      <c r="AR74">
        <v>1.93</v>
      </c>
      <c r="AS74">
        <v>2.34</v>
      </c>
      <c r="AT74">
        <v>2.35</v>
      </c>
    </row>
    <row r="75" spans="26:46">
      <c r="Z75">
        <v>8</v>
      </c>
      <c r="AA75">
        <v>7.0000000000000007E-2</v>
      </c>
      <c r="AB75">
        <v>0.11</v>
      </c>
      <c r="AC75">
        <v>0.25</v>
      </c>
      <c r="AD75">
        <v>0.34</v>
      </c>
      <c r="AE75">
        <v>0.43</v>
      </c>
      <c r="AF75">
        <v>0.51</v>
      </c>
      <c r="AG75">
        <v>0.6</v>
      </c>
      <c r="AH75">
        <v>0.66</v>
      </c>
      <c r="AI75">
        <v>0.71</v>
      </c>
      <c r="AJ75">
        <v>0.78</v>
      </c>
      <c r="AK75">
        <v>0.82</v>
      </c>
      <c r="AL75">
        <v>0.87</v>
      </c>
      <c r="AM75">
        <v>0.94</v>
      </c>
      <c r="AN75">
        <v>1.03</v>
      </c>
      <c r="AO75">
        <v>1.17</v>
      </c>
      <c r="AP75">
        <v>1.3</v>
      </c>
      <c r="AQ75">
        <v>1.55</v>
      </c>
      <c r="AR75">
        <v>1.92</v>
      </c>
      <c r="AS75">
        <v>2.34</v>
      </c>
      <c r="AT75">
        <v>2.35</v>
      </c>
    </row>
    <row r="76" spans="26:46">
      <c r="Z76">
        <v>8.08</v>
      </c>
      <c r="AA76">
        <v>7.0000000000000007E-2</v>
      </c>
      <c r="AB76">
        <v>0.11</v>
      </c>
      <c r="AC76">
        <v>0.25</v>
      </c>
      <c r="AD76">
        <v>0.33</v>
      </c>
      <c r="AE76">
        <v>0.43</v>
      </c>
      <c r="AF76">
        <v>0.51</v>
      </c>
      <c r="AG76">
        <v>0.59</v>
      </c>
      <c r="AH76">
        <v>0.66</v>
      </c>
      <c r="AI76">
        <v>0.7</v>
      </c>
      <c r="AJ76">
        <v>0.77</v>
      </c>
      <c r="AK76">
        <v>0.81</v>
      </c>
      <c r="AL76">
        <v>0.86</v>
      </c>
      <c r="AM76">
        <v>0.93</v>
      </c>
      <c r="AN76">
        <v>1.02</v>
      </c>
      <c r="AO76">
        <v>1.17</v>
      </c>
      <c r="AP76">
        <v>1.3</v>
      </c>
      <c r="AQ76">
        <v>1.54</v>
      </c>
      <c r="AR76">
        <v>1.91</v>
      </c>
      <c r="AS76">
        <v>2.33</v>
      </c>
      <c r="AT76">
        <v>2.35</v>
      </c>
    </row>
    <row r="77" spans="26:46">
      <c r="Z77">
        <v>8.17</v>
      </c>
      <c r="AA77">
        <v>0.06</v>
      </c>
      <c r="AB77">
        <v>0.11</v>
      </c>
      <c r="AC77">
        <v>0.24</v>
      </c>
      <c r="AD77">
        <v>0.32</v>
      </c>
      <c r="AE77">
        <v>0.42</v>
      </c>
      <c r="AF77">
        <v>0.5</v>
      </c>
      <c r="AG77">
        <v>0.59</v>
      </c>
      <c r="AH77">
        <v>0.65</v>
      </c>
      <c r="AI77">
        <v>0.7</v>
      </c>
      <c r="AJ77">
        <v>0.77</v>
      </c>
      <c r="AK77">
        <v>0.81</v>
      </c>
      <c r="AL77">
        <v>0.86</v>
      </c>
      <c r="AM77">
        <v>0.93</v>
      </c>
      <c r="AN77">
        <v>1.02</v>
      </c>
      <c r="AO77">
        <v>1.1599999999999999</v>
      </c>
      <c r="AP77">
        <v>1.29</v>
      </c>
      <c r="AQ77">
        <v>1.54</v>
      </c>
      <c r="AR77">
        <v>1.9</v>
      </c>
      <c r="AS77">
        <v>2.33</v>
      </c>
      <c r="AT77">
        <v>2.35</v>
      </c>
    </row>
    <row r="78" spans="26:46">
      <c r="Z78">
        <v>8.25</v>
      </c>
      <c r="AA78">
        <v>0.06</v>
      </c>
      <c r="AB78">
        <v>0.1</v>
      </c>
      <c r="AC78">
        <v>0.23</v>
      </c>
      <c r="AD78">
        <v>0.32</v>
      </c>
      <c r="AE78">
        <v>0.42</v>
      </c>
      <c r="AF78">
        <v>0.5</v>
      </c>
      <c r="AG78">
        <v>0.57999999999999996</v>
      </c>
      <c r="AH78">
        <v>0.65</v>
      </c>
      <c r="AI78">
        <v>0.69</v>
      </c>
      <c r="AJ78">
        <v>0.77</v>
      </c>
      <c r="AK78">
        <v>0.8</v>
      </c>
      <c r="AL78">
        <v>0.85</v>
      </c>
      <c r="AM78">
        <v>0.93</v>
      </c>
      <c r="AN78">
        <v>1.01</v>
      </c>
      <c r="AO78">
        <v>1.1599999999999999</v>
      </c>
      <c r="AP78">
        <v>1.28</v>
      </c>
      <c r="AQ78">
        <v>1.53</v>
      </c>
      <c r="AR78">
        <v>1.89</v>
      </c>
      <c r="AS78">
        <v>2.33</v>
      </c>
      <c r="AT78">
        <v>2.35</v>
      </c>
    </row>
    <row r="79" spans="26:46">
      <c r="Z79">
        <v>8.33</v>
      </c>
      <c r="AA79">
        <v>0.05</v>
      </c>
      <c r="AB79">
        <v>0.1</v>
      </c>
      <c r="AC79">
        <v>0.23</v>
      </c>
      <c r="AD79">
        <v>0.31</v>
      </c>
      <c r="AE79">
        <v>0.41</v>
      </c>
      <c r="AF79">
        <v>0.49</v>
      </c>
      <c r="AG79">
        <v>0.56999999999999995</v>
      </c>
      <c r="AH79">
        <v>0.64</v>
      </c>
      <c r="AI79">
        <v>0.69</v>
      </c>
      <c r="AJ79">
        <v>0.76</v>
      </c>
      <c r="AK79">
        <v>0.8</v>
      </c>
      <c r="AL79">
        <v>0.85</v>
      </c>
      <c r="AM79">
        <v>0.92</v>
      </c>
      <c r="AN79">
        <v>1.01</v>
      </c>
      <c r="AO79">
        <v>1.1499999999999999</v>
      </c>
      <c r="AP79">
        <v>1.27</v>
      </c>
      <c r="AQ79">
        <v>1.52</v>
      </c>
      <c r="AR79">
        <v>1.88</v>
      </c>
      <c r="AS79">
        <v>2.3199999999999998</v>
      </c>
      <c r="AT79">
        <v>2.35</v>
      </c>
    </row>
    <row r="80" spans="26:46">
      <c r="Z80">
        <v>8.42</v>
      </c>
      <c r="AA80">
        <v>0.05</v>
      </c>
      <c r="AB80">
        <v>0.09</v>
      </c>
      <c r="AC80">
        <v>0.22</v>
      </c>
      <c r="AD80">
        <v>0.3</v>
      </c>
      <c r="AE80">
        <v>0.4</v>
      </c>
      <c r="AF80">
        <v>0.48</v>
      </c>
      <c r="AG80">
        <v>0.56999999999999995</v>
      </c>
      <c r="AH80">
        <v>0.64</v>
      </c>
      <c r="AI80">
        <v>0.68</v>
      </c>
      <c r="AJ80">
        <v>0.76</v>
      </c>
      <c r="AK80">
        <v>0.8</v>
      </c>
      <c r="AL80">
        <v>0.85</v>
      </c>
      <c r="AM80">
        <v>0.92</v>
      </c>
      <c r="AN80">
        <v>1</v>
      </c>
      <c r="AO80">
        <v>1.1399999999999999</v>
      </c>
      <c r="AP80">
        <v>1.27</v>
      </c>
      <c r="AQ80">
        <v>1.51</v>
      </c>
      <c r="AR80">
        <v>1.87</v>
      </c>
      <c r="AS80">
        <v>2.3199999999999998</v>
      </c>
      <c r="AT80">
        <v>2.34</v>
      </c>
    </row>
    <row r="81" spans="26:46">
      <c r="Z81">
        <v>8.5</v>
      </c>
      <c r="AA81">
        <v>0.04</v>
      </c>
      <c r="AB81">
        <v>0.09</v>
      </c>
      <c r="AC81">
        <v>0.22</v>
      </c>
      <c r="AD81">
        <v>0.3</v>
      </c>
      <c r="AE81">
        <v>0.4</v>
      </c>
      <c r="AF81">
        <v>0.48</v>
      </c>
      <c r="AG81">
        <v>0.56000000000000005</v>
      </c>
      <c r="AH81">
        <v>0.63</v>
      </c>
      <c r="AI81">
        <v>0.67</v>
      </c>
      <c r="AJ81">
        <v>0.75</v>
      </c>
      <c r="AK81">
        <v>0.79</v>
      </c>
      <c r="AL81">
        <v>0.84</v>
      </c>
      <c r="AM81">
        <v>0.91</v>
      </c>
      <c r="AN81">
        <v>1</v>
      </c>
      <c r="AO81">
        <v>1.1399999999999999</v>
      </c>
      <c r="AP81">
        <v>1.26</v>
      </c>
      <c r="AQ81">
        <v>1.5</v>
      </c>
      <c r="AR81">
        <v>1.86</v>
      </c>
      <c r="AS81">
        <v>2.31</v>
      </c>
      <c r="AT81">
        <v>2.34</v>
      </c>
    </row>
    <row r="82" spans="26:46">
      <c r="Z82">
        <v>8.58</v>
      </c>
      <c r="AA82">
        <v>0.04</v>
      </c>
      <c r="AB82">
        <v>0.08</v>
      </c>
      <c r="AC82">
        <v>0.21</v>
      </c>
      <c r="AD82">
        <v>0.28999999999999998</v>
      </c>
      <c r="AE82">
        <v>0.39</v>
      </c>
      <c r="AF82">
        <v>0.47</v>
      </c>
      <c r="AG82">
        <v>0.56000000000000005</v>
      </c>
      <c r="AH82">
        <v>0.62</v>
      </c>
      <c r="AI82">
        <v>0.67</v>
      </c>
      <c r="AJ82">
        <v>0.75</v>
      </c>
      <c r="AK82">
        <v>0.79</v>
      </c>
      <c r="AL82">
        <v>0.84</v>
      </c>
      <c r="AM82">
        <v>0.91</v>
      </c>
      <c r="AN82">
        <v>0.99</v>
      </c>
      <c r="AO82">
        <v>1.1299999999999999</v>
      </c>
      <c r="AP82">
        <v>1.25</v>
      </c>
      <c r="AQ82">
        <v>1.49</v>
      </c>
      <c r="AR82">
        <v>1.85</v>
      </c>
      <c r="AS82">
        <v>2.31</v>
      </c>
      <c r="AT82">
        <v>2.34</v>
      </c>
    </row>
    <row r="83" spans="26:46">
      <c r="Z83">
        <v>8.67</v>
      </c>
      <c r="AA83">
        <v>0.03</v>
      </c>
      <c r="AB83">
        <v>0.08</v>
      </c>
      <c r="AC83">
        <v>0.2</v>
      </c>
      <c r="AD83">
        <v>0.28000000000000003</v>
      </c>
      <c r="AE83">
        <v>0.38</v>
      </c>
      <c r="AF83">
        <v>0.46</v>
      </c>
      <c r="AG83">
        <v>0.55000000000000004</v>
      </c>
      <c r="AH83">
        <v>0.62</v>
      </c>
      <c r="AI83">
        <v>0.66</v>
      </c>
      <c r="AJ83">
        <v>0.75</v>
      </c>
      <c r="AK83">
        <v>0.78</v>
      </c>
      <c r="AL83">
        <v>0.83</v>
      </c>
      <c r="AM83">
        <v>0.9</v>
      </c>
      <c r="AN83">
        <v>0.99</v>
      </c>
      <c r="AO83">
        <v>1.1200000000000001</v>
      </c>
      <c r="AP83">
        <v>1.24</v>
      </c>
      <c r="AQ83">
        <v>1.48</v>
      </c>
      <c r="AR83">
        <v>1.83</v>
      </c>
      <c r="AS83">
        <v>2.2999999999999998</v>
      </c>
      <c r="AT83">
        <v>2.34</v>
      </c>
    </row>
    <row r="84" spans="26:46">
      <c r="Z84">
        <v>8.75</v>
      </c>
      <c r="AA84">
        <v>0.03</v>
      </c>
      <c r="AB84">
        <v>7.0000000000000007E-2</v>
      </c>
      <c r="AC84">
        <v>0.2</v>
      </c>
      <c r="AD84">
        <v>0.28000000000000003</v>
      </c>
      <c r="AE84">
        <v>0.38</v>
      </c>
      <c r="AF84">
        <v>0.46</v>
      </c>
      <c r="AG84">
        <v>0.55000000000000004</v>
      </c>
      <c r="AH84">
        <v>0.61</v>
      </c>
      <c r="AI84">
        <v>0.65</v>
      </c>
      <c r="AJ84">
        <v>0.74</v>
      </c>
      <c r="AK84">
        <v>0.78</v>
      </c>
      <c r="AL84">
        <v>0.83</v>
      </c>
      <c r="AM84">
        <v>0.9</v>
      </c>
      <c r="AN84">
        <v>0.98</v>
      </c>
      <c r="AO84">
        <v>1.1200000000000001</v>
      </c>
      <c r="AP84">
        <v>1.24</v>
      </c>
      <c r="AQ84">
        <v>1.47</v>
      </c>
      <c r="AR84">
        <v>1.82</v>
      </c>
      <c r="AS84">
        <v>2.2999999999999998</v>
      </c>
      <c r="AT84">
        <v>2.34</v>
      </c>
    </row>
    <row r="85" spans="26:46">
      <c r="Z85">
        <v>8.83</v>
      </c>
      <c r="AA85">
        <v>0.02</v>
      </c>
      <c r="AB85">
        <v>7.0000000000000007E-2</v>
      </c>
      <c r="AC85">
        <v>0.19</v>
      </c>
      <c r="AD85">
        <v>0.27</v>
      </c>
      <c r="AE85">
        <v>0.37</v>
      </c>
      <c r="AF85">
        <v>0.45</v>
      </c>
      <c r="AG85">
        <v>0.54</v>
      </c>
      <c r="AH85">
        <v>0.61</v>
      </c>
      <c r="AI85">
        <v>0.65</v>
      </c>
      <c r="AJ85">
        <v>0.74</v>
      </c>
      <c r="AK85">
        <v>0.77</v>
      </c>
      <c r="AL85">
        <v>0.82</v>
      </c>
      <c r="AM85">
        <v>0.89</v>
      </c>
      <c r="AN85">
        <v>0.98</v>
      </c>
      <c r="AO85">
        <v>1.1100000000000001</v>
      </c>
      <c r="AP85">
        <v>1.23</v>
      </c>
      <c r="AQ85">
        <v>1.46</v>
      </c>
      <c r="AR85">
        <v>1.81</v>
      </c>
      <c r="AS85">
        <v>2.29</v>
      </c>
      <c r="AT85">
        <v>2.34</v>
      </c>
    </row>
    <row r="86" spans="26:46">
      <c r="Z86">
        <v>8.92</v>
      </c>
      <c r="AA86">
        <v>0.02</v>
      </c>
      <c r="AB86">
        <v>0.06</v>
      </c>
      <c r="AC86">
        <v>0.18</v>
      </c>
      <c r="AD86">
        <v>0.26</v>
      </c>
      <c r="AE86">
        <v>0.36</v>
      </c>
      <c r="AF86">
        <v>0.44</v>
      </c>
      <c r="AG86">
        <v>0.53</v>
      </c>
      <c r="AH86">
        <v>0.6</v>
      </c>
      <c r="AI86">
        <v>0.64</v>
      </c>
      <c r="AJ86">
        <v>0.73</v>
      </c>
      <c r="AK86">
        <v>0.77</v>
      </c>
      <c r="AL86">
        <v>0.82</v>
      </c>
      <c r="AM86">
        <v>0.89</v>
      </c>
      <c r="AN86">
        <v>0.97</v>
      </c>
      <c r="AO86">
        <v>1.1000000000000001</v>
      </c>
      <c r="AP86">
        <v>1.22</v>
      </c>
      <c r="AQ86">
        <v>1.45</v>
      </c>
      <c r="AR86">
        <v>1.8</v>
      </c>
      <c r="AS86">
        <v>2.29</v>
      </c>
      <c r="AT86">
        <v>2.33</v>
      </c>
    </row>
    <row r="87" spans="26:46">
      <c r="Z87">
        <v>9</v>
      </c>
      <c r="AA87">
        <v>0.01</v>
      </c>
      <c r="AB87">
        <v>0.06</v>
      </c>
      <c r="AC87">
        <v>0.17</v>
      </c>
      <c r="AD87">
        <v>0.25</v>
      </c>
      <c r="AE87">
        <v>0.35</v>
      </c>
      <c r="AF87">
        <v>0.43</v>
      </c>
      <c r="AG87">
        <v>0.53</v>
      </c>
      <c r="AH87">
        <v>0.59</v>
      </c>
      <c r="AI87">
        <v>0.63</v>
      </c>
      <c r="AJ87">
        <v>0.73</v>
      </c>
      <c r="AK87">
        <v>0.76</v>
      </c>
      <c r="AL87">
        <v>0.81</v>
      </c>
      <c r="AM87">
        <v>0.88</v>
      </c>
      <c r="AN87">
        <v>0.96</v>
      </c>
      <c r="AO87">
        <v>1.1000000000000001</v>
      </c>
      <c r="AP87">
        <v>1.21</v>
      </c>
      <c r="AQ87">
        <v>1.44</v>
      </c>
      <c r="AR87">
        <v>1.78</v>
      </c>
      <c r="AS87">
        <v>2.2799999999999998</v>
      </c>
      <c r="AT87">
        <v>2.33</v>
      </c>
    </row>
    <row r="88" spans="26:46">
      <c r="Z88">
        <v>9.08</v>
      </c>
      <c r="AA88">
        <v>0.01</v>
      </c>
      <c r="AB88">
        <v>0.05</v>
      </c>
      <c r="AC88">
        <v>0.17</v>
      </c>
      <c r="AD88">
        <v>0.24</v>
      </c>
      <c r="AE88">
        <v>0.34</v>
      </c>
      <c r="AF88">
        <v>0.42</v>
      </c>
      <c r="AG88">
        <v>0.52</v>
      </c>
      <c r="AH88">
        <v>0.57999999999999996</v>
      </c>
      <c r="AI88">
        <v>0.62</v>
      </c>
      <c r="AJ88">
        <v>0.72</v>
      </c>
      <c r="AK88">
        <v>0.76</v>
      </c>
      <c r="AL88">
        <v>0.81</v>
      </c>
      <c r="AM88">
        <v>0.88</v>
      </c>
      <c r="AN88">
        <v>0.96</v>
      </c>
      <c r="AO88">
        <v>1.0900000000000001</v>
      </c>
      <c r="AP88">
        <v>1.2</v>
      </c>
      <c r="AQ88">
        <v>1.43</v>
      </c>
      <c r="AR88">
        <v>1.77</v>
      </c>
      <c r="AS88">
        <v>2.2799999999999998</v>
      </c>
      <c r="AT88">
        <v>2.33</v>
      </c>
    </row>
    <row r="89" spans="26:46">
      <c r="Z89">
        <v>9.17</v>
      </c>
      <c r="AA89">
        <v>0</v>
      </c>
      <c r="AB89">
        <v>0.04</v>
      </c>
      <c r="AC89">
        <v>0.16</v>
      </c>
      <c r="AD89">
        <v>0.24</v>
      </c>
      <c r="AE89">
        <v>0.34</v>
      </c>
      <c r="AF89">
        <v>0.42</v>
      </c>
      <c r="AG89">
        <v>0.51</v>
      </c>
      <c r="AH89">
        <v>0.57999999999999996</v>
      </c>
      <c r="AI89">
        <v>0.62</v>
      </c>
      <c r="AJ89">
        <v>0.72</v>
      </c>
      <c r="AK89">
        <v>0.75</v>
      </c>
      <c r="AL89">
        <v>0.8</v>
      </c>
      <c r="AM89">
        <v>0.87</v>
      </c>
      <c r="AN89">
        <v>0.95</v>
      </c>
      <c r="AO89">
        <v>1.08</v>
      </c>
      <c r="AP89">
        <v>1.19</v>
      </c>
      <c r="AQ89">
        <v>1.42</v>
      </c>
      <c r="AR89">
        <v>1.75</v>
      </c>
      <c r="AS89">
        <v>2.27</v>
      </c>
      <c r="AT89">
        <v>2.33</v>
      </c>
    </row>
    <row r="90" spans="26:46">
      <c r="Z90">
        <v>9.25</v>
      </c>
      <c r="AA90">
        <v>0</v>
      </c>
      <c r="AB90">
        <v>0.04</v>
      </c>
      <c r="AC90">
        <v>0.15</v>
      </c>
      <c r="AD90">
        <v>0.23</v>
      </c>
      <c r="AE90">
        <v>0.33</v>
      </c>
      <c r="AF90">
        <v>0.41</v>
      </c>
      <c r="AG90">
        <v>0.5</v>
      </c>
      <c r="AH90">
        <v>0.56999999999999995</v>
      </c>
      <c r="AI90">
        <v>0.61</v>
      </c>
      <c r="AJ90">
        <v>0.71</v>
      </c>
      <c r="AK90">
        <v>0.75</v>
      </c>
      <c r="AL90">
        <v>0.8</v>
      </c>
      <c r="AM90">
        <v>0.87</v>
      </c>
      <c r="AN90">
        <v>0.95</v>
      </c>
      <c r="AO90">
        <v>1.07</v>
      </c>
      <c r="AP90">
        <v>1.18</v>
      </c>
      <c r="AQ90">
        <v>1.4</v>
      </c>
      <c r="AR90">
        <v>1.74</v>
      </c>
      <c r="AS90">
        <v>2.27</v>
      </c>
      <c r="AT90">
        <v>2.33</v>
      </c>
    </row>
    <row r="91" spans="26:46">
      <c r="Z91">
        <v>9.33</v>
      </c>
      <c r="AA91">
        <v>0</v>
      </c>
      <c r="AB91">
        <v>0.03</v>
      </c>
      <c r="AC91">
        <v>0.14000000000000001</v>
      </c>
      <c r="AD91">
        <v>0.22</v>
      </c>
      <c r="AE91">
        <v>0.32</v>
      </c>
      <c r="AF91">
        <v>0.4</v>
      </c>
      <c r="AG91">
        <v>0.5</v>
      </c>
      <c r="AH91">
        <v>0.56000000000000005</v>
      </c>
      <c r="AI91">
        <v>0.6</v>
      </c>
      <c r="AJ91">
        <v>0.71</v>
      </c>
      <c r="AK91">
        <v>0.74</v>
      </c>
      <c r="AL91">
        <v>0.79</v>
      </c>
      <c r="AM91">
        <v>0.86</v>
      </c>
      <c r="AN91">
        <v>0.94</v>
      </c>
      <c r="AO91">
        <v>1.07</v>
      </c>
      <c r="AP91">
        <v>1.17</v>
      </c>
      <c r="AQ91">
        <v>1.39</v>
      </c>
      <c r="AR91">
        <v>1.72</v>
      </c>
      <c r="AS91">
        <v>2.2599999999999998</v>
      </c>
      <c r="AT91">
        <v>2.33</v>
      </c>
    </row>
    <row r="92" spans="26:46">
      <c r="Z92">
        <v>9.42</v>
      </c>
      <c r="AA92">
        <v>0</v>
      </c>
      <c r="AB92">
        <v>0.03</v>
      </c>
      <c r="AC92">
        <v>0.14000000000000001</v>
      </c>
      <c r="AD92">
        <v>0.21</v>
      </c>
      <c r="AE92">
        <v>0.31</v>
      </c>
      <c r="AF92">
        <v>0.39</v>
      </c>
      <c r="AG92">
        <v>0.49</v>
      </c>
      <c r="AH92">
        <v>0.55000000000000004</v>
      </c>
      <c r="AI92">
        <v>0.59</v>
      </c>
      <c r="AJ92">
        <v>0.7</v>
      </c>
      <c r="AK92">
        <v>0.74</v>
      </c>
      <c r="AL92">
        <v>0.79</v>
      </c>
      <c r="AM92">
        <v>0.86</v>
      </c>
      <c r="AN92">
        <v>0.93</v>
      </c>
      <c r="AO92">
        <v>1.06</v>
      </c>
      <c r="AP92">
        <v>1.1599999999999999</v>
      </c>
      <c r="AQ92">
        <v>1.38</v>
      </c>
      <c r="AR92">
        <v>1.71</v>
      </c>
      <c r="AS92">
        <v>2.25</v>
      </c>
      <c r="AT92">
        <v>2.3199999999999998</v>
      </c>
    </row>
    <row r="93" spans="26:46">
      <c r="Z93">
        <v>9.5</v>
      </c>
      <c r="AA93">
        <v>0</v>
      </c>
      <c r="AB93">
        <v>0.02</v>
      </c>
      <c r="AC93">
        <v>0.13</v>
      </c>
      <c r="AD93">
        <v>0.2</v>
      </c>
      <c r="AE93">
        <v>0.3</v>
      </c>
      <c r="AF93">
        <v>0.38</v>
      </c>
      <c r="AG93">
        <v>0.48</v>
      </c>
      <c r="AH93">
        <v>0.55000000000000004</v>
      </c>
      <c r="AI93">
        <v>0.57999999999999996</v>
      </c>
      <c r="AJ93">
        <v>0.7</v>
      </c>
      <c r="AK93">
        <v>0.73</v>
      </c>
      <c r="AL93">
        <v>0.78</v>
      </c>
      <c r="AM93">
        <v>0.85</v>
      </c>
      <c r="AN93">
        <v>0.93</v>
      </c>
      <c r="AO93">
        <v>1.05</v>
      </c>
      <c r="AP93">
        <v>1.1499999999999999</v>
      </c>
      <c r="AQ93">
        <v>1.37</v>
      </c>
      <c r="AR93">
        <v>1.69</v>
      </c>
      <c r="AS93">
        <v>2.25</v>
      </c>
      <c r="AT93">
        <v>2.3199999999999998</v>
      </c>
    </row>
    <row r="94" spans="26:46">
      <c r="Z94">
        <v>9.58</v>
      </c>
      <c r="AA94">
        <v>0</v>
      </c>
      <c r="AB94">
        <v>0.01</v>
      </c>
      <c r="AC94">
        <v>0.12</v>
      </c>
      <c r="AD94">
        <v>0.19</v>
      </c>
      <c r="AE94">
        <v>0.28999999999999998</v>
      </c>
      <c r="AF94">
        <v>0.37</v>
      </c>
      <c r="AG94">
        <v>0.47</v>
      </c>
      <c r="AH94">
        <v>0.54</v>
      </c>
      <c r="AI94">
        <v>0.57999999999999996</v>
      </c>
      <c r="AJ94">
        <v>0.69</v>
      </c>
      <c r="AK94">
        <v>0.73</v>
      </c>
      <c r="AL94">
        <v>0.78</v>
      </c>
      <c r="AM94">
        <v>0.85</v>
      </c>
      <c r="AN94">
        <v>0.92</v>
      </c>
      <c r="AO94">
        <v>1.04</v>
      </c>
      <c r="AP94">
        <v>1.1399999999999999</v>
      </c>
      <c r="AQ94">
        <v>1.36</v>
      </c>
      <c r="AR94">
        <v>1.68</v>
      </c>
      <c r="AS94">
        <v>2.2400000000000002</v>
      </c>
      <c r="AT94">
        <v>2.3199999999999998</v>
      </c>
    </row>
    <row r="95" spans="26:46">
      <c r="Z95">
        <v>9.67</v>
      </c>
      <c r="AA95">
        <v>0</v>
      </c>
      <c r="AB95">
        <v>0.01</v>
      </c>
      <c r="AC95">
        <v>0.11</v>
      </c>
      <c r="AD95">
        <v>0.18</v>
      </c>
      <c r="AE95">
        <v>0.28000000000000003</v>
      </c>
      <c r="AF95">
        <v>0.36</v>
      </c>
      <c r="AG95">
        <v>0.46</v>
      </c>
      <c r="AH95">
        <v>0.53</v>
      </c>
      <c r="AI95">
        <v>0.56999999999999995</v>
      </c>
      <c r="AJ95">
        <v>0.69</v>
      </c>
      <c r="AK95">
        <v>0.72</v>
      </c>
      <c r="AL95">
        <v>0.77</v>
      </c>
      <c r="AM95">
        <v>0.84</v>
      </c>
      <c r="AN95">
        <v>0.91</v>
      </c>
      <c r="AO95">
        <v>1.03</v>
      </c>
      <c r="AP95">
        <v>1.1299999999999999</v>
      </c>
      <c r="AQ95">
        <v>1.34</v>
      </c>
      <c r="AR95">
        <v>1.66</v>
      </c>
      <c r="AS95">
        <v>2.23</v>
      </c>
      <c r="AT95">
        <v>2.3199999999999998</v>
      </c>
    </row>
    <row r="96" spans="26:46">
      <c r="Z96">
        <v>9.75</v>
      </c>
      <c r="AA96">
        <v>0</v>
      </c>
      <c r="AB96">
        <v>0</v>
      </c>
      <c r="AC96">
        <v>0.1</v>
      </c>
      <c r="AD96">
        <v>0.17</v>
      </c>
      <c r="AE96">
        <v>0.27</v>
      </c>
      <c r="AF96">
        <v>0.35</v>
      </c>
      <c r="AG96">
        <v>0.46</v>
      </c>
      <c r="AH96">
        <v>0.52</v>
      </c>
      <c r="AI96">
        <v>0.56000000000000005</v>
      </c>
      <c r="AJ96">
        <v>0.68</v>
      </c>
      <c r="AK96">
        <v>0.71</v>
      </c>
      <c r="AL96">
        <v>0.76</v>
      </c>
      <c r="AM96">
        <v>0.84</v>
      </c>
      <c r="AN96">
        <v>0.91</v>
      </c>
      <c r="AO96">
        <v>1.02</v>
      </c>
      <c r="AP96">
        <v>1.1200000000000001</v>
      </c>
      <c r="AQ96">
        <v>1.33</v>
      </c>
      <c r="AR96">
        <v>1.64</v>
      </c>
      <c r="AS96">
        <v>2.23</v>
      </c>
      <c r="AT96">
        <v>2.3199999999999998</v>
      </c>
    </row>
    <row r="97" spans="26:46">
      <c r="Z97">
        <v>9.83</v>
      </c>
      <c r="AA97">
        <v>0</v>
      </c>
      <c r="AB97">
        <v>0</v>
      </c>
      <c r="AC97">
        <v>0.09</v>
      </c>
      <c r="AD97">
        <v>0.16</v>
      </c>
      <c r="AE97">
        <v>0.27</v>
      </c>
      <c r="AF97">
        <v>0.34</v>
      </c>
      <c r="AG97">
        <v>0.45</v>
      </c>
      <c r="AH97">
        <v>0.51</v>
      </c>
      <c r="AI97">
        <v>0.55000000000000004</v>
      </c>
      <c r="AJ97">
        <v>0.67</v>
      </c>
      <c r="AK97">
        <v>0.71</v>
      </c>
      <c r="AL97">
        <v>0.76</v>
      </c>
      <c r="AM97">
        <v>0.83</v>
      </c>
      <c r="AN97">
        <v>0.9</v>
      </c>
      <c r="AO97">
        <v>1.02</v>
      </c>
      <c r="AP97">
        <v>1.1100000000000001</v>
      </c>
      <c r="AQ97">
        <v>1.32</v>
      </c>
      <c r="AR97">
        <v>1.62</v>
      </c>
      <c r="AS97">
        <v>2.2200000000000002</v>
      </c>
      <c r="AT97">
        <v>2.3199999999999998</v>
      </c>
    </row>
    <row r="98" spans="26:46">
      <c r="Z98">
        <v>9.92</v>
      </c>
      <c r="AA98">
        <v>0</v>
      </c>
      <c r="AB98">
        <v>0</v>
      </c>
      <c r="AC98">
        <v>0.09</v>
      </c>
      <c r="AD98">
        <v>0.15</v>
      </c>
      <c r="AE98">
        <v>0.26</v>
      </c>
      <c r="AF98">
        <v>0.33</v>
      </c>
      <c r="AG98">
        <v>0.44</v>
      </c>
      <c r="AH98">
        <v>0.5</v>
      </c>
      <c r="AI98">
        <v>0.54</v>
      </c>
      <c r="AJ98">
        <v>0.67</v>
      </c>
      <c r="AK98">
        <v>0.7</v>
      </c>
      <c r="AL98">
        <v>0.75</v>
      </c>
      <c r="AM98">
        <v>0.82</v>
      </c>
      <c r="AN98">
        <v>0.89</v>
      </c>
      <c r="AO98">
        <v>1.01</v>
      </c>
      <c r="AP98">
        <v>1.1000000000000001</v>
      </c>
      <c r="AQ98">
        <v>1.3</v>
      </c>
      <c r="AR98">
        <v>1.61</v>
      </c>
      <c r="AS98">
        <v>2.21</v>
      </c>
      <c r="AT98">
        <v>2.31</v>
      </c>
    </row>
    <row r="99" spans="26:46">
      <c r="Z99">
        <v>10</v>
      </c>
      <c r="AA99">
        <v>0</v>
      </c>
      <c r="AB99">
        <v>0</v>
      </c>
      <c r="AC99">
        <v>0.08</v>
      </c>
      <c r="AD99">
        <v>0.15</v>
      </c>
      <c r="AE99">
        <v>0.25</v>
      </c>
      <c r="AF99">
        <v>0.32</v>
      </c>
      <c r="AG99">
        <v>0.43</v>
      </c>
      <c r="AH99">
        <v>0.49</v>
      </c>
      <c r="AI99">
        <v>0.53</v>
      </c>
      <c r="AJ99">
        <v>0.66</v>
      </c>
      <c r="AK99">
        <v>0.7</v>
      </c>
      <c r="AL99">
        <v>0.75</v>
      </c>
      <c r="AM99">
        <v>0.82</v>
      </c>
      <c r="AN99">
        <v>0.89</v>
      </c>
      <c r="AO99">
        <v>1</v>
      </c>
      <c r="AP99">
        <v>1.0900000000000001</v>
      </c>
      <c r="AQ99">
        <v>1.29</v>
      </c>
      <c r="AR99">
        <v>1.59</v>
      </c>
      <c r="AS99">
        <v>2.21</v>
      </c>
      <c r="AT99">
        <v>2.31</v>
      </c>
    </row>
    <row r="100" spans="26:46">
      <c r="Z100">
        <v>10.08</v>
      </c>
      <c r="AA100">
        <v>0</v>
      </c>
      <c r="AB100">
        <v>0</v>
      </c>
      <c r="AC100">
        <v>7.0000000000000007E-2</v>
      </c>
      <c r="AD100">
        <v>0.14000000000000001</v>
      </c>
      <c r="AE100">
        <v>0.24</v>
      </c>
      <c r="AF100">
        <v>0.31</v>
      </c>
      <c r="AG100">
        <v>0.42</v>
      </c>
      <c r="AH100">
        <v>0.48</v>
      </c>
      <c r="AI100">
        <v>0.52</v>
      </c>
      <c r="AJ100">
        <v>0.66</v>
      </c>
      <c r="AK100">
        <v>0.69</v>
      </c>
      <c r="AL100">
        <v>0.74</v>
      </c>
      <c r="AM100">
        <v>0.81</v>
      </c>
      <c r="AN100">
        <v>0.88</v>
      </c>
      <c r="AO100">
        <v>0.99</v>
      </c>
      <c r="AP100">
        <v>1.08</v>
      </c>
      <c r="AQ100">
        <v>1.28</v>
      </c>
      <c r="AR100">
        <v>1.57</v>
      </c>
      <c r="AS100">
        <v>2.2000000000000002</v>
      </c>
      <c r="AT100">
        <v>2.31</v>
      </c>
    </row>
    <row r="101" spans="26:46">
      <c r="Z101">
        <v>10.17</v>
      </c>
      <c r="AA101">
        <v>0</v>
      </c>
      <c r="AB101">
        <v>0</v>
      </c>
      <c r="AC101">
        <v>0.06</v>
      </c>
      <c r="AD101">
        <v>0.12</v>
      </c>
      <c r="AE101">
        <v>0.23</v>
      </c>
      <c r="AF101">
        <v>0.3</v>
      </c>
      <c r="AG101">
        <v>0.41</v>
      </c>
      <c r="AH101">
        <v>0.47</v>
      </c>
      <c r="AI101">
        <v>0.51</v>
      </c>
      <c r="AJ101">
        <v>0.65</v>
      </c>
      <c r="AK101">
        <v>0.68</v>
      </c>
      <c r="AL101">
        <v>0.73</v>
      </c>
      <c r="AM101">
        <v>0.8</v>
      </c>
      <c r="AN101">
        <v>0.87</v>
      </c>
      <c r="AO101">
        <v>0.98</v>
      </c>
      <c r="AP101">
        <v>1.07</v>
      </c>
      <c r="AQ101">
        <v>1.26</v>
      </c>
      <c r="AR101">
        <v>1.55</v>
      </c>
      <c r="AS101">
        <v>2.19</v>
      </c>
      <c r="AT101">
        <v>2.31</v>
      </c>
    </row>
    <row r="102" spans="26:46">
      <c r="Z102">
        <v>10.25</v>
      </c>
      <c r="AA102">
        <v>0</v>
      </c>
      <c r="AB102">
        <v>0</v>
      </c>
      <c r="AC102">
        <v>0.05</v>
      </c>
      <c r="AD102">
        <v>0.11</v>
      </c>
      <c r="AE102">
        <v>0.22</v>
      </c>
      <c r="AF102">
        <v>0.28999999999999998</v>
      </c>
      <c r="AG102">
        <v>0.4</v>
      </c>
      <c r="AH102">
        <v>0.47</v>
      </c>
      <c r="AI102">
        <v>0.5</v>
      </c>
      <c r="AJ102">
        <v>0.64</v>
      </c>
      <c r="AK102">
        <v>0.68</v>
      </c>
      <c r="AL102">
        <v>0.73</v>
      </c>
      <c r="AM102">
        <v>0.8</v>
      </c>
      <c r="AN102">
        <v>0.86</v>
      </c>
      <c r="AO102">
        <v>0.97</v>
      </c>
      <c r="AP102">
        <v>1.06</v>
      </c>
      <c r="AQ102">
        <v>1.25</v>
      </c>
      <c r="AR102">
        <v>1.53</v>
      </c>
      <c r="AS102">
        <v>2.1800000000000002</v>
      </c>
      <c r="AT102">
        <v>2.31</v>
      </c>
    </row>
    <row r="103" spans="26:46">
      <c r="Z103">
        <v>10.33</v>
      </c>
      <c r="AA103">
        <v>0</v>
      </c>
      <c r="AB103">
        <v>0</v>
      </c>
      <c r="AC103">
        <v>0.04</v>
      </c>
      <c r="AD103">
        <v>0.1</v>
      </c>
      <c r="AE103">
        <v>0.2</v>
      </c>
      <c r="AF103">
        <v>0.28000000000000003</v>
      </c>
      <c r="AG103">
        <v>0.39</v>
      </c>
      <c r="AH103">
        <v>0.46</v>
      </c>
      <c r="AI103">
        <v>0.49</v>
      </c>
      <c r="AJ103">
        <v>0.64</v>
      </c>
      <c r="AK103">
        <v>0.67</v>
      </c>
      <c r="AL103">
        <v>0.72</v>
      </c>
      <c r="AM103">
        <v>0.79</v>
      </c>
      <c r="AN103">
        <v>0.86</v>
      </c>
      <c r="AO103">
        <v>0.96</v>
      </c>
      <c r="AP103">
        <v>1.05</v>
      </c>
      <c r="AQ103">
        <v>1.23</v>
      </c>
      <c r="AR103">
        <v>1.51</v>
      </c>
      <c r="AS103">
        <v>2.1800000000000002</v>
      </c>
      <c r="AT103">
        <v>2.31</v>
      </c>
    </row>
    <row r="104" spans="26:46">
      <c r="Z104">
        <v>10.42</v>
      </c>
      <c r="AA104">
        <v>0</v>
      </c>
      <c r="AB104">
        <v>0</v>
      </c>
      <c r="AC104">
        <v>0.03</v>
      </c>
      <c r="AD104">
        <v>0.09</v>
      </c>
      <c r="AE104">
        <v>0.19</v>
      </c>
      <c r="AF104">
        <v>0.27</v>
      </c>
      <c r="AG104">
        <v>0.38</v>
      </c>
      <c r="AH104">
        <v>0.45</v>
      </c>
      <c r="AI104">
        <v>0.48</v>
      </c>
      <c r="AJ104">
        <v>0.63</v>
      </c>
      <c r="AK104">
        <v>0.66</v>
      </c>
      <c r="AL104">
        <v>0.71</v>
      </c>
      <c r="AM104">
        <v>0.79</v>
      </c>
      <c r="AN104">
        <v>0.85</v>
      </c>
      <c r="AO104">
        <v>0.95</v>
      </c>
      <c r="AP104">
        <v>1.04</v>
      </c>
      <c r="AQ104">
        <v>1.22</v>
      </c>
      <c r="AR104">
        <v>1.49</v>
      </c>
      <c r="AS104">
        <v>2.17</v>
      </c>
      <c r="AT104">
        <v>2.2999999999999998</v>
      </c>
    </row>
    <row r="105" spans="26:46">
      <c r="Z105">
        <v>10.5</v>
      </c>
      <c r="AA105">
        <v>0</v>
      </c>
      <c r="AB105">
        <v>0</v>
      </c>
      <c r="AC105">
        <v>0.02</v>
      </c>
      <c r="AD105">
        <v>0.08</v>
      </c>
      <c r="AE105">
        <v>0.18</v>
      </c>
      <c r="AF105">
        <v>0.26</v>
      </c>
      <c r="AG105">
        <v>0.37</v>
      </c>
      <c r="AH105">
        <v>0.44</v>
      </c>
      <c r="AI105">
        <v>0.47</v>
      </c>
      <c r="AJ105">
        <v>0.62</v>
      </c>
      <c r="AK105">
        <v>0.66</v>
      </c>
      <c r="AL105">
        <v>0.71</v>
      </c>
      <c r="AM105">
        <v>0.78</v>
      </c>
      <c r="AN105">
        <v>0.84</v>
      </c>
      <c r="AO105">
        <v>0.94</v>
      </c>
      <c r="AP105">
        <v>1.02</v>
      </c>
      <c r="AQ105">
        <v>1.2</v>
      </c>
      <c r="AR105">
        <v>1.47</v>
      </c>
      <c r="AS105">
        <v>2.16</v>
      </c>
      <c r="AT105">
        <v>2.2999999999999998</v>
      </c>
    </row>
    <row r="106" spans="26:46">
      <c r="Z106">
        <v>10.58</v>
      </c>
      <c r="AA106">
        <v>0</v>
      </c>
      <c r="AB106">
        <v>0</v>
      </c>
      <c r="AC106">
        <v>0.01</v>
      </c>
      <c r="AD106">
        <v>7.0000000000000007E-2</v>
      </c>
      <c r="AE106">
        <v>0.17</v>
      </c>
      <c r="AF106">
        <v>0.25</v>
      </c>
      <c r="AG106">
        <v>0.36</v>
      </c>
      <c r="AH106">
        <v>0.42</v>
      </c>
      <c r="AI106">
        <v>0.46</v>
      </c>
      <c r="AJ106">
        <v>0.62</v>
      </c>
      <c r="AK106">
        <v>0.65</v>
      </c>
      <c r="AL106">
        <v>0.7</v>
      </c>
      <c r="AM106">
        <v>0.77</v>
      </c>
      <c r="AN106">
        <v>0.83</v>
      </c>
      <c r="AO106">
        <v>0.93</v>
      </c>
      <c r="AP106">
        <v>1.01</v>
      </c>
      <c r="AQ106">
        <v>1.19</v>
      </c>
      <c r="AR106">
        <v>1.45</v>
      </c>
      <c r="AS106">
        <v>2.15</v>
      </c>
      <c r="AT106">
        <v>2.2999999999999998</v>
      </c>
    </row>
    <row r="107" spans="26:46">
      <c r="Z107">
        <v>10.67</v>
      </c>
      <c r="AA107">
        <v>0</v>
      </c>
      <c r="AB107">
        <v>0</v>
      </c>
      <c r="AC107">
        <v>0</v>
      </c>
      <c r="AD107">
        <v>0.06</v>
      </c>
      <c r="AE107">
        <v>0.16</v>
      </c>
      <c r="AF107">
        <v>0.24</v>
      </c>
      <c r="AG107">
        <v>0.35</v>
      </c>
      <c r="AH107">
        <v>0.41</v>
      </c>
      <c r="AI107">
        <v>0.45</v>
      </c>
      <c r="AJ107">
        <v>0.61</v>
      </c>
      <c r="AK107">
        <v>0.64</v>
      </c>
      <c r="AL107">
        <v>0.69</v>
      </c>
      <c r="AM107">
        <v>0.76</v>
      </c>
      <c r="AN107">
        <v>0.82</v>
      </c>
      <c r="AO107">
        <v>0.92</v>
      </c>
      <c r="AP107">
        <v>1</v>
      </c>
      <c r="AQ107">
        <v>1.17</v>
      </c>
      <c r="AR107">
        <v>1.43</v>
      </c>
      <c r="AS107">
        <v>2.14</v>
      </c>
      <c r="AT107">
        <v>2.2999999999999998</v>
      </c>
    </row>
    <row r="108" spans="26:46">
      <c r="Z108">
        <v>10.75</v>
      </c>
      <c r="AA108">
        <v>0</v>
      </c>
      <c r="AB108">
        <v>0</v>
      </c>
      <c r="AC108">
        <v>0</v>
      </c>
      <c r="AD108">
        <v>0.05</v>
      </c>
      <c r="AE108">
        <v>0.15</v>
      </c>
      <c r="AF108">
        <v>0.22</v>
      </c>
      <c r="AG108">
        <v>0.34</v>
      </c>
      <c r="AH108">
        <v>0.4</v>
      </c>
      <c r="AI108">
        <v>0.44</v>
      </c>
      <c r="AJ108">
        <v>0.6</v>
      </c>
      <c r="AK108">
        <v>0.63</v>
      </c>
      <c r="AL108">
        <v>0.69</v>
      </c>
      <c r="AM108">
        <v>0.76</v>
      </c>
      <c r="AN108">
        <v>0.82</v>
      </c>
      <c r="AO108">
        <v>0.91</v>
      </c>
      <c r="AP108">
        <v>0.99</v>
      </c>
      <c r="AQ108">
        <v>1.1599999999999999</v>
      </c>
      <c r="AR108">
        <v>1.41</v>
      </c>
      <c r="AS108">
        <v>2.14</v>
      </c>
      <c r="AT108">
        <v>2.2999999999999998</v>
      </c>
    </row>
    <row r="109" spans="26:46">
      <c r="Z109">
        <v>10.83</v>
      </c>
      <c r="AA109">
        <v>0</v>
      </c>
      <c r="AB109">
        <v>0</v>
      </c>
      <c r="AC109">
        <v>0</v>
      </c>
      <c r="AD109">
        <v>0.04</v>
      </c>
      <c r="AE109">
        <v>0.14000000000000001</v>
      </c>
      <c r="AF109">
        <v>0.21</v>
      </c>
      <c r="AG109">
        <v>0.33</v>
      </c>
      <c r="AH109">
        <v>0.39</v>
      </c>
      <c r="AI109">
        <v>0.43</v>
      </c>
      <c r="AJ109">
        <v>0.59</v>
      </c>
      <c r="AK109">
        <v>0.63</v>
      </c>
      <c r="AL109">
        <v>0.68</v>
      </c>
      <c r="AM109">
        <v>0.75</v>
      </c>
      <c r="AN109">
        <v>0.81</v>
      </c>
      <c r="AO109">
        <v>0.9</v>
      </c>
      <c r="AP109">
        <v>0.98</v>
      </c>
      <c r="AQ109">
        <v>1.1399999999999999</v>
      </c>
      <c r="AR109">
        <v>1.39</v>
      </c>
      <c r="AS109">
        <v>2.13</v>
      </c>
      <c r="AT109">
        <v>2.2999999999999998</v>
      </c>
    </row>
    <row r="110" spans="26:46">
      <c r="Z110">
        <v>10.92</v>
      </c>
      <c r="AA110">
        <v>0</v>
      </c>
      <c r="AB110">
        <v>0</v>
      </c>
      <c r="AC110">
        <v>0</v>
      </c>
      <c r="AD110">
        <v>0.03</v>
      </c>
      <c r="AE110">
        <v>0.13</v>
      </c>
      <c r="AF110">
        <v>0.2</v>
      </c>
      <c r="AG110">
        <v>0.32</v>
      </c>
      <c r="AH110">
        <v>0.38</v>
      </c>
      <c r="AI110">
        <v>0.42</v>
      </c>
      <c r="AJ110">
        <v>0.59</v>
      </c>
      <c r="AK110">
        <v>0.62</v>
      </c>
      <c r="AL110">
        <v>0.67</v>
      </c>
      <c r="AM110">
        <v>0.74</v>
      </c>
      <c r="AN110">
        <v>0.8</v>
      </c>
      <c r="AO110">
        <v>0.89</v>
      </c>
      <c r="AP110">
        <v>0.96</v>
      </c>
      <c r="AQ110">
        <v>1.1200000000000001</v>
      </c>
      <c r="AR110">
        <v>1.37</v>
      </c>
      <c r="AS110">
        <v>2.12</v>
      </c>
      <c r="AT110">
        <v>2.29</v>
      </c>
    </row>
    <row r="111" spans="26:46">
      <c r="Z111">
        <v>11</v>
      </c>
      <c r="AA111">
        <v>0</v>
      </c>
      <c r="AB111">
        <v>0</v>
      </c>
      <c r="AC111">
        <v>0</v>
      </c>
      <c r="AD111">
        <v>0.01</v>
      </c>
      <c r="AE111">
        <v>0.11</v>
      </c>
      <c r="AF111">
        <v>0.19</v>
      </c>
      <c r="AG111">
        <v>0.31</v>
      </c>
      <c r="AH111">
        <v>0.37</v>
      </c>
      <c r="AI111">
        <v>0.4</v>
      </c>
      <c r="AJ111">
        <v>0.57999999999999996</v>
      </c>
      <c r="AK111">
        <v>0.61</v>
      </c>
      <c r="AL111">
        <v>0.66</v>
      </c>
      <c r="AM111">
        <v>0.74</v>
      </c>
      <c r="AN111">
        <v>0.79</v>
      </c>
      <c r="AO111">
        <v>0.88</v>
      </c>
      <c r="AP111">
        <v>0.95</v>
      </c>
      <c r="AQ111">
        <v>1.1100000000000001</v>
      </c>
      <c r="AR111">
        <v>1.35</v>
      </c>
      <c r="AS111">
        <v>2.11</v>
      </c>
      <c r="AT111">
        <v>2.29</v>
      </c>
    </row>
    <row r="112" spans="26:46">
      <c r="Z112">
        <v>11.08</v>
      </c>
      <c r="AA112">
        <v>0</v>
      </c>
      <c r="AB112">
        <v>0</v>
      </c>
      <c r="AC112">
        <v>0</v>
      </c>
      <c r="AD112">
        <v>0</v>
      </c>
      <c r="AE112">
        <v>0.1</v>
      </c>
      <c r="AF112">
        <v>0.18</v>
      </c>
      <c r="AG112">
        <v>0.3</v>
      </c>
      <c r="AH112">
        <v>0.36</v>
      </c>
      <c r="AI112">
        <v>0.39</v>
      </c>
      <c r="AJ112">
        <v>0.56999999999999995</v>
      </c>
      <c r="AK112">
        <v>0.6</v>
      </c>
      <c r="AL112">
        <v>0.66</v>
      </c>
      <c r="AM112">
        <v>0.73</v>
      </c>
      <c r="AN112">
        <v>0.78</v>
      </c>
      <c r="AO112">
        <v>0.87</v>
      </c>
      <c r="AP112">
        <v>0.94</v>
      </c>
      <c r="AQ112">
        <v>1.0900000000000001</v>
      </c>
      <c r="AR112">
        <v>1.32</v>
      </c>
      <c r="AS112">
        <v>2.1</v>
      </c>
      <c r="AT112">
        <v>2.29</v>
      </c>
    </row>
    <row r="113" spans="26:46">
      <c r="Z113">
        <v>11.17</v>
      </c>
      <c r="AA113">
        <v>0</v>
      </c>
      <c r="AB113">
        <v>0</v>
      </c>
      <c r="AC113">
        <v>0</v>
      </c>
      <c r="AD113">
        <v>0</v>
      </c>
      <c r="AE113">
        <v>0.09</v>
      </c>
      <c r="AF113">
        <v>0.16</v>
      </c>
      <c r="AG113">
        <v>0.28999999999999998</v>
      </c>
      <c r="AH113">
        <v>0.35</v>
      </c>
      <c r="AI113">
        <v>0.38</v>
      </c>
      <c r="AJ113">
        <v>0.56000000000000005</v>
      </c>
      <c r="AK113">
        <v>0.59</v>
      </c>
      <c r="AL113">
        <v>0.65</v>
      </c>
      <c r="AM113">
        <v>0.72</v>
      </c>
      <c r="AN113">
        <v>0.77</v>
      </c>
      <c r="AO113">
        <v>0.86</v>
      </c>
      <c r="AP113">
        <v>0.92</v>
      </c>
      <c r="AQ113">
        <v>1.07</v>
      </c>
      <c r="AR113">
        <v>1.3</v>
      </c>
      <c r="AS113">
        <v>2.09</v>
      </c>
      <c r="AT113">
        <v>2.29</v>
      </c>
    </row>
    <row r="114" spans="26:46">
      <c r="Z114">
        <v>11.25</v>
      </c>
      <c r="AA114">
        <v>0</v>
      </c>
      <c r="AB114">
        <v>0</v>
      </c>
      <c r="AC114">
        <v>0</v>
      </c>
      <c r="AD114">
        <v>0</v>
      </c>
      <c r="AE114">
        <v>0.08</v>
      </c>
      <c r="AF114">
        <v>0.15</v>
      </c>
      <c r="AG114">
        <v>0.28000000000000003</v>
      </c>
      <c r="AH114">
        <v>0.34</v>
      </c>
      <c r="AI114">
        <v>0.37</v>
      </c>
      <c r="AJ114">
        <v>0.56000000000000005</v>
      </c>
      <c r="AK114">
        <v>0.59</v>
      </c>
      <c r="AL114">
        <v>0.64</v>
      </c>
      <c r="AM114">
        <v>0.71</v>
      </c>
      <c r="AN114">
        <v>0.76</v>
      </c>
      <c r="AO114">
        <v>0.84</v>
      </c>
      <c r="AP114">
        <v>0.91</v>
      </c>
      <c r="AQ114">
        <v>1.06</v>
      </c>
      <c r="AR114">
        <v>1.28</v>
      </c>
      <c r="AS114">
        <v>2.08</v>
      </c>
      <c r="AT114">
        <v>2.29</v>
      </c>
    </row>
    <row r="115" spans="26:46">
      <c r="Z115">
        <v>11.33</v>
      </c>
      <c r="AA115">
        <v>0</v>
      </c>
      <c r="AB115">
        <v>0</v>
      </c>
      <c r="AC115">
        <v>0</v>
      </c>
      <c r="AD115">
        <v>0</v>
      </c>
      <c r="AE115">
        <v>0.06</v>
      </c>
      <c r="AF115">
        <v>0.14000000000000001</v>
      </c>
      <c r="AG115">
        <v>0.27</v>
      </c>
      <c r="AH115">
        <v>0.32</v>
      </c>
      <c r="AI115">
        <v>0.36</v>
      </c>
      <c r="AJ115">
        <v>0.55000000000000004</v>
      </c>
      <c r="AK115">
        <v>0.57999999999999996</v>
      </c>
      <c r="AL115">
        <v>0.63</v>
      </c>
      <c r="AM115">
        <v>0.71</v>
      </c>
      <c r="AN115">
        <v>0.76</v>
      </c>
      <c r="AO115">
        <v>0.83</v>
      </c>
      <c r="AP115">
        <v>0.9</v>
      </c>
      <c r="AQ115">
        <v>1.04</v>
      </c>
      <c r="AR115">
        <v>1.26</v>
      </c>
      <c r="AS115">
        <v>2.0699999999999998</v>
      </c>
      <c r="AT115">
        <v>2.29</v>
      </c>
    </row>
    <row r="116" spans="26:46">
      <c r="Z116">
        <v>11.42</v>
      </c>
      <c r="AA116">
        <v>0</v>
      </c>
      <c r="AB116">
        <v>0</v>
      </c>
      <c r="AC116">
        <v>0</v>
      </c>
      <c r="AD116">
        <v>0</v>
      </c>
      <c r="AE116">
        <v>0.05</v>
      </c>
      <c r="AF116">
        <v>0.12</v>
      </c>
      <c r="AG116">
        <v>0.26</v>
      </c>
      <c r="AH116">
        <v>0.31</v>
      </c>
      <c r="AI116">
        <v>0.34</v>
      </c>
      <c r="AJ116">
        <v>0.54</v>
      </c>
      <c r="AK116">
        <v>0.56999999999999995</v>
      </c>
      <c r="AL116">
        <v>0.63</v>
      </c>
      <c r="AM116">
        <v>0.7</v>
      </c>
      <c r="AN116">
        <v>0.75</v>
      </c>
      <c r="AO116">
        <v>0.82</v>
      </c>
      <c r="AP116">
        <v>0.88</v>
      </c>
      <c r="AQ116">
        <v>1.02</v>
      </c>
      <c r="AR116">
        <v>1.23</v>
      </c>
      <c r="AS116">
        <v>2.06</v>
      </c>
      <c r="AT116">
        <v>2.29</v>
      </c>
    </row>
    <row r="117" spans="26:46">
      <c r="Z117">
        <v>11.5</v>
      </c>
      <c r="AA117">
        <v>0</v>
      </c>
      <c r="AB117">
        <v>0</v>
      </c>
      <c r="AC117">
        <v>0</v>
      </c>
      <c r="AD117">
        <v>0</v>
      </c>
      <c r="AE117">
        <v>0.04</v>
      </c>
      <c r="AF117">
        <v>0.11</v>
      </c>
      <c r="AG117">
        <v>0.24</v>
      </c>
      <c r="AH117">
        <v>0.3</v>
      </c>
      <c r="AI117">
        <v>0.33</v>
      </c>
      <c r="AJ117">
        <v>0.53</v>
      </c>
      <c r="AK117">
        <v>0.56000000000000005</v>
      </c>
      <c r="AL117">
        <v>0.62</v>
      </c>
      <c r="AM117">
        <v>0.69</v>
      </c>
      <c r="AN117">
        <v>0.74</v>
      </c>
      <c r="AO117">
        <v>0.81</v>
      </c>
      <c r="AP117">
        <v>0.87</v>
      </c>
      <c r="AQ117">
        <v>1</v>
      </c>
      <c r="AR117">
        <v>1.21</v>
      </c>
      <c r="AS117">
        <v>2.0499999999999998</v>
      </c>
      <c r="AT117">
        <v>2.2799999999999998</v>
      </c>
    </row>
    <row r="118" spans="26:46">
      <c r="Z118">
        <v>11.58</v>
      </c>
      <c r="AA118">
        <v>0</v>
      </c>
      <c r="AB118">
        <v>0</v>
      </c>
      <c r="AC118">
        <v>0</v>
      </c>
      <c r="AD118">
        <v>0</v>
      </c>
      <c r="AE118">
        <v>0.03</v>
      </c>
      <c r="AF118">
        <v>0.1</v>
      </c>
      <c r="AG118">
        <v>0.23</v>
      </c>
      <c r="AH118">
        <v>0.28999999999999998</v>
      </c>
      <c r="AI118">
        <v>0.32</v>
      </c>
      <c r="AJ118">
        <v>0.52</v>
      </c>
      <c r="AK118">
        <v>0.55000000000000004</v>
      </c>
      <c r="AL118">
        <v>0.61</v>
      </c>
      <c r="AM118">
        <v>0.68</v>
      </c>
      <c r="AN118">
        <v>0.73</v>
      </c>
      <c r="AO118">
        <v>0.8</v>
      </c>
      <c r="AP118">
        <v>0.86</v>
      </c>
      <c r="AQ118">
        <v>0.99</v>
      </c>
      <c r="AR118">
        <v>1.18</v>
      </c>
      <c r="AS118">
        <v>2.04</v>
      </c>
      <c r="AT118">
        <v>2.2799999999999998</v>
      </c>
    </row>
    <row r="119" spans="26:46">
      <c r="Z119">
        <v>11.67</v>
      </c>
      <c r="AA119">
        <v>0</v>
      </c>
      <c r="AB119">
        <v>0</v>
      </c>
      <c r="AC119">
        <v>0</v>
      </c>
      <c r="AD119">
        <v>0</v>
      </c>
      <c r="AE119">
        <v>0.01</v>
      </c>
      <c r="AF119">
        <v>0.08</v>
      </c>
      <c r="AG119">
        <v>0.22</v>
      </c>
      <c r="AH119">
        <v>0.27</v>
      </c>
      <c r="AI119">
        <v>0.31</v>
      </c>
      <c r="AJ119">
        <v>0.52</v>
      </c>
      <c r="AK119">
        <v>0.54</v>
      </c>
      <c r="AL119">
        <v>0.6</v>
      </c>
      <c r="AM119">
        <v>0.67</v>
      </c>
      <c r="AN119">
        <v>0.72</v>
      </c>
      <c r="AO119">
        <v>0.79</v>
      </c>
      <c r="AP119">
        <v>0.84</v>
      </c>
      <c r="AQ119">
        <v>0.97</v>
      </c>
      <c r="AR119">
        <v>1.1599999999999999</v>
      </c>
      <c r="AS119">
        <v>2.0299999999999998</v>
      </c>
      <c r="AT119">
        <v>2.2799999999999998</v>
      </c>
    </row>
    <row r="120" spans="26:46">
      <c r="Z120">
        <v>11.75</v>
      </c>
      <c r="AA120">
        <v>0</v>
      </c>
      <c r="AB120">
        <v>0</v>
      </c>
      <c r="AC120">
        <v>0</v>
      </c>
      <c r="AD120">
        <v>0</v>
      </c>
      <c r="AE120">
        <v>0</v>
      </c>
      <c r="AF120">
        <v>7.0000000000000007E-2</v>
      </c>
      <c r="AG120">
        <v>0.21</v>
      </c>
      <c r="AH120">
        <v>0.26</v>
      </c>
      <c r="AI120">
        <v>0.28999999999999998</v>
      </c>
      <c r="AJ120">
        <v>0.51</v>
      </c>
      <c r="AK120">
        <v>0.54</v>
      </c>
      <c r="AL120">
        <v>0.59</v>
      </c>
      <c r="AM120">
        <v>0.67</v>
      </c>
      <c r="AN120">
        <v>0.71</v>
      </c>
      <c r="AO120">
        <v>0.77</v>
      </c>
      <c r="AP120">
        <v>0.83</v>
      </c>
      <c r="AQ120">
        <v>0.95</v>
      </c>
      <c r="AR120">
        <v>1.1299999999999999</v>
      </c>
      <c r="AS120">
        <v>2.02</v>
      </c>
      <c r="AT120">
        <v>2.2799999999999998</v>
      </c>
    </row>
    <row r="121" spans="26:46">
      <c r="Z121">
        <v>11.83</v>
      </c>
      <c r="AA121">
        <v>0</v>
      </c>
      <c r="AB121">
        <v>0</v>
      </c>
      <c r="AC121">
        <v>0</v>
      </c>
      <c r="AD121">
        <v>0</v>
      </c>
      <c r="AE121">
        <v>0</v>
      </c>
      <c r="AF121">
        <v>0.06</v>
      </c>
      <c r="AG121">
        <v>0.2</v>
      </c>
      <c r="AH121">
        <v>0.25</v>
      </c>
      <c r="AI121">
        <v>0.28000000000000003</v>
      </c>
      <c r="AJ121">
        <v>0.5</v>
      </c>
      <c r="AK121">
        <v>0.53</v>
      </c>
      <c r="AL121">
        <v>0.59</v>
      </c>
      <c r="AM121">
        <v>0.66</v>
      </c>
      <c r="AN121">
        <v>0.7</v>
      </c>
      <c r="AO121">
        <v>0.76</v>
      </c>
      <c r="AP121">
        <v>0.81</v>
      </c>
      <c r="AQ121">
        <v>0.93</v>
      </c>
      <c r="AR121">
        <v>1.1100000000000001</v>
      </c>
      <c r="AS121">
        <v>2.0099999999999998</v>
      </c>
      <c r="AT121">
        <v>2.2799999999999998</v>
      </c>
    </row>
    <row r="122" spans="26:46">
      <c r="Z122">
        <v>11.92</v>
      </c>
      <c r="AA122">
        <v>0</v>
      </c>
      <c r="AB122">
        <v>0</v>
      </c>
      <c r="AC122">
        <v>0</v>
      </c>
      <c r="AD122">
        <v>0</v>
      </c>
      <c r="AE122">
        <v>0</v>
      </c>
      <c r="AF122">
        <v>0.04</v>
      </c>
      <c r="AG122">
        <v>0.18</v>
      </c>
      <c r="AH122">
        <v>0.23</v>
      </c>
      <c r="AI122">
        <v>0.27</v>
      </c>
      <c r="AJ122">
        <v>0.49</v>
      </c>
      <c r="AK122">
        <v>0.52</v>
      </c>
      <c r="AL122">
        <v>0.57999999999999996</v>
      </c>
      <c r="AM122">
        <v>0.65</v>
      </c>
      <c r="AN122">
        <v>0.69</v>
      </c>
      <c r="AO122">
        <v>0.75</v>
      </c>
      <c r="AP122">
        <v>0.8</v>
      </c>
      <c r="AQ122">
        <v>0.91</v>
      </c>
      <c r="AR122">
        <v>1.08</v>
      </c>
      <c r="AS122">
        <v>2</v>
      </c>
      <c r="AT122">
        <v>2.2799999999999998</v>
      </c>
    </row>
    <row r="123" spans="26:46">
      <c r="Z123">
        <v>12</v>
      </c>
      <c r="AA123">
        <v>0</v>
      </c>
      <c r="AB123">
        <v>0</v>
      </c>
      <c r="AC123">
        <v>0</v>
      </c>
      <c r="AD123">
        <v>0</v>
      </c>
      <c r="AE123">
        <v>0</v>
      </c>
      <c r="AF123">
        <v>0.03</v>
      </c>
      <c r="AG123">
        <v>0.17</v>
      </c>
      <c r="AH123">
        <v>0.22</v>
      </c>
      <c r="AI123">
        <v>0.25</v>
      </c>
      <c r="AJ123">
        <v>0.48</v>
      </c>
      <c r="AK123">
        <v>0.51</v>
      </c>
      <c r="AL123">
        <v>0.56999999999999995</v>
      </c>
      <c r="AM123">
        <v>0.64</v>
      </c>
      <c r="AN123">
        <v>0.68</v>
      </c>
      <c r="AO123">
        <v>0.74</v>
      </c>
      <c r="AP123">
        <v>0.78</v>
      </c>
      <c r="AQ123">
        <v>0.89</v>
      </c>
      <c r="AR123">
        <v>1.06</v>
      </c>
      <c r="AS123">
        <v>1.99</v>
      </c>
      <c r="AT123">
        <v>2.27</v>
      </c>
    </row>
  </sheetData>
  <mergeCells count="1">
    <mergeCell ref="B1:U1"/>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2"/>
  <dimension ref="A1:AU123"/>
  <sheetViews>
    <sheetView topLeftCell="Y2" workbookViewId="0">
      <selection activeCell="A2" sqref="A2:V43"/>
    </sheetView>
  </sheetViews>
  <sheetFormatPr baseColWidth="10" defaultColWidth="11" defaultRowHeight="16"/>
  <cols>
    <col min="2" max="22" width="5.1640625" customWidth="1"/>
  </cols>
  <sheetData>
    <row r="1" spans="1:47" ht="25" thickBot="1">
      <c r="A1" s="23" t="s">
        <v>101</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4</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4</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0.1</v>
      </c>
      <c r="C3" s="8">
        <v>0.1</v>
      </c>
      <c r="D3" s="7">
        <v>0.2</v>
      </c>
      <c r="E3" s="8">
        <v>0.2</v>
      </c>
      <c r="F3" s="7">
        <v>0.3</v>
      </c>
      <c r="G3" s="8">
        <v>0.4</v>
      </c>
      <c r="H3" s="7">
        <v>0.5</v>
      </c>
      <c r="I3" s="8">
        <v>0.7</v>
      </c>
      <c r="J3" s="7">
        <v>0.8</v>
      </c>
      <c r="K3" s="8">
        <v>1</v>
      </c>
      <c r="L3" s="7">
        <v>1.1000000000000001</v>
      </c>
      <c r="M3" s="8">
        <v>1.2</v>
      </c>
      <c r="N3" s="7">
        <v>1.3</v>
      </c>
      <c r="O3" s="8">
        <v>1.4</v>
      </c>
      <c r="P3" s="7">
        <v>1.7</v>
      </c>
      <c r="Q3" s="8">
        <v>2</v>
      </c>
      <c r="R3" s="7">
        <v>2.2000000000000002</v>
      </c>
      <c r="S3" s="8">
        <v>2.2999999999999998</v>
      </c>
      <c r="T3" s="7">
        <v>2.4</v>
      </c>
      <c r="U3" s="8">
        <v>2.5</v>
      </c>
      <c r="V3" s="9">
        <v>2.6</v>
      </c>
      <c r="Z3">
        <v>2</v>
      </c>
      <c r="AA3">
        <v>0.13</v>
      </c>
      <c r="AB3">
        <v>0.16</v>
      </c>
      <c r="AC3">
        <v>0.26</v>
      </c>
      <c r="AD3">
        <v>0.37</v>
      </c>
      <c r="AE3">
        <v>0.43</v>
      </c>
      <c r="AF3">
        <v>0.57999999999999996</v>
      </c>
      <c r="AG3">
        <v>0.69</v>
      </c>
      <c r="AH3">
        <v>0.81</v>
      </c>
      <c r="AI3">
        <v>0.98</v>
      </c>
      <c r="AJ3">
        <v>1.1200000000000001</v>
      </c>
      <c r="AK3">
        <v>1.24</v>
      </c>
      <c r="AL3">
        <v>1.34</v>
      </c>
      <c r="AM3">
        <v>1.41</v>
      </c>
      <c r="AN3">
        <v>1.57</v>
      </c>
      <c r="AO3">
        <v>1.79</v>
      </c>
      <c r="AP3">
        <v>2.04</v>
      </c>
      <c r="AQ3">
        <v>2.2000000000000002</v>
      </c>
      <c r="AR3">
        <v>2.2999999999999998</v>
      </c>
      <c r="AS3">
        <v>2.52</v>
      </c>
      <c r="AT3">
        <v>2.79</v>
      </c>
      <c r="AU3">
        <v>3.09</v>
      </c>
    </row>
    <row r="4" spans="1:47">
      <c r="A4" s="6" t="s">
        <v>22</v>
      </c>
      <c r="B4" s="7">
        <v>0.1</v>
      </c>
      <c r="C4" s="8">
        <v>0.1</v>
      </c>
      <c r="D4" s="7">
        <v>0.2</v>
      </c>
      <c r="E4" s="8">
        <v>0.3</v>
      </c>
      <c r="F4" s="7">
        <v>0.3</v>
      </c>
      <c r="G4" s="8">
        <v>0.5</v>
      </c>
      <c r="H4" s="7">
        <v>0.6</v>
      </c>
      <c r="I4" s="8">
        <v>0.7</v>
      </c>
      <c r="J4" s="7">
        <v>0.9</v>
      </c>
      <c r="K4" s="8">
        <v>1</v>
      </c>
      <c r="L4" s="7">
        <v>1.1000000000000001</v>
      </c>
      <c r="M4" s="8">
        <v>1.2</v>
      </c>
      <c r="N4" s="7">
        <v>1.3</v>
      </c>
      <c r="O4" s="8">
        <v>1.5</v>
      </c>
      <c r="P4" s="7">
        <v>1.7</v>
      </c>
      <c r="Q4" s="8">
        <v>2</v>
      </c>
      <c r="R4" s="7">
        <v>2.2000000000000002</v>
      </c>
      <c r="S4" s="8">
        <v>2.2999999999999998</v>
      </c>
      <c r="T4" s="7">
        <v>2.4</v>
      </c>
      <c r="U4" s="8">
        <v>2.5</v>
      </c>
      <c r="V4" s="9">
        <v>2.7</v>
      </c>
      <c r="Z4">
        <v>2.08</v>
      </c>
      <c r="AA4">
        <v>0.13</v>
      </c>
      <c r="AB4">
        <v>0.16</v>
      </c>
      <c r="AC4">
        <v>0.26</v>
      </c>
      <c r="AD4">
        <v>0.38</v>
      </c>
      <c r="AE4">
        <v>0.44</v>
      </c>
      <c r="AF4">
        <v>0.57999999999999996</v>
      </c>
      <c r="AG4">
        <v>0.7</v>
      </c>
      <c r="AH4">
        <v>0.82</v>
      </c>
      <c r="AI4">
        <v>0.99</v>
      </c>
      <c r="AJ4">
        <v>1.1299999999999999</v>
      </c>
      <c r="AK4">
        <v>1.24</v>
      </c>
      <c r="AL4">
        <v>1.35</v>
      </c>
      <c r="AM4">
        <v>1.42</v>
      </c>
      <c r="AN4">
        <v>1.58</v>
      </c>
      <c r="AO4">
        <v>1.79</v>
      </c>
      <c r="AP4">
        <v>2.04</v>
      </c>
      <c r="AQ4">
        <v>2.2000000000000002</v>
      </c>
      <c r="AR4">
        <v>2.2999999999999998</v>
      </c>
      <c r="AS4">
        <v>2.5299999999999998</v>
      </c>
      <c r="AT4">
        <v>2.8</v>
      </c>
      <c r="AU4">
        <v>3.11</v>
      </c>
    </row>
    <row r="5" spans="1:47">
      <c r="A5" s="6" t="s">
        <v>23</v>
      </c>
      <c r="B5" s="7">
        <v>0.1</v>
      </c>
      <c r="C5" s="8">
        <v>0.1</v>
      </c>
      <c r="D5" s="7">
        <v>0.2</v>
      </c>
      <c r="E5" s="8">
        <v>0.3</v>
      </c>
      <c r="F5" s="7">
        <v>0.3</v>
      </c>
      <c r="G5" s="8">
        <v>0.5</v>
      </c>
      <c r="H5" s="7">
        <v>0.6</v>
      </c>
      <c r="I5" s="8">
        <v>0.7</v>
      </c>
      <c r="J5" s="7">
        <v>0.9</v>
      </c>
      <c r="K5" s="8">
        <v>1</v>
      </c>
      <c r="L5" s="7">
        <v>1.2</v>
      </c>
      <c r="M5" s="8">
        <v>1.3</v>
      </c>
      <c r="N5" s="7">
        <v>1.3</v>
      </c>
      <c r="O5" s="8">
        <v>1.5</v>
      </c>
      <c r="P5" s="7">
        <v>1.7</v>
      </c>
      <c r="Q5" s="8">
        <v>2</v>
      </c>
      <c r="R5" s="7">
        <v>2.2000000000000002</v>
      </c>
      <c r="S5" s="8">
        <v>2.2999999999999998</v>
      </c>
      <c r="T5" s="7">
        <v>2.4</v>
      </c>
      <c r="U5" s="8">
        <v>2.6</v>
      </c>
      <c r="V5" s="9">
        <v>2.8</v>
      </c>
      <c r="Z5">
        <v>2.17</v>
      </c>
      <c r="AA5">
        <v>0.13</v>
      </c>
      <c r="AB5">
        <v>0.16</v>
      </c>
      <c r="AC5">
        <v>0.27</v>
      </c>
      <c r="AD5">
        <v>0.38</v>
      </c>
      <c r="AE5">
        <v>0.45</v>
      </c>
      <c r="AF5">
        <v>0.59</v>
      </c>
      <c r="AG5">
        <v>0.7</v>
      </c>
      <c r="AH5">
        <v>0.82</v>
      </c>
      <c r="AI5">
        <v>1</v>
      </c>
      <c r="AJ5">
        <v>1.1299999999999999</v>
      </c>
      <c r="AK5">
        <v>1.25</v>
      </c>
      <c r="AL5">
        <v>1.35</v>
      </c>
      <c r="AM5">
        <v>1.43</v>
      </c>
      <c r="AN5">
        <v>1.59</v>
      </c>
      <c r="AO5">
        <v>1.8</v>
      </c>
      <c r="AP5">
        <v>2.0499999999999998</v>
      </c>
      <c r="AQ5">
        <v>2.2000000000000002</v>
      </c>
      <c r="AR5">
        <v>2.2999999999999998</v>
      </c>
      <c r="AS5">
        <v>2.54</v>
      </c>
      <c r="AT5">
        <v>2.82</v>
      </c>
      <c r="AU5">
        <v>3.13</v>
      </c>
    </row>
    <row r="6" spans="1:47" ht="17" thickBot="1">
      <c r="A6" s="10" t="s">
        <v>24</v>
      </c>
      <c r="B6" s="11">
        <v>0.1</v>
      </c>
      <c r="C6" s="12">
        <v>0.1</v>
      </c>
      <c r="D6" s="11">
        <v>0.2</v>
      </c>
      <c r="E6" s="12">
        <v>0.3</v>
      </c>
      <c r="F6" s="11">
        <v>0.4</v>
      </c>
      <c r="G6" s="12">
        <v>0.5</v>
      </c>
      <c r="H6" s="11">
        <v>0.6</v>
      </c>
      <c r="I6" s="12">
        <v>0.7</v>
      </c>
      <c r="J6" s="11">
        <v>0.9</v>
      </c>
      <c r="K6" s="12">
        <v>1.1000000000000001</v>
      </c>
      <c r="L6" s="11">
        <v>1.2</v>
      </c>
      <c r="M6" s="12">
        <v>1.3</v>
      </c>
      <c r="N6" s="11">
        <v>1.3</v>
      </c>
      <c r="O6" s="12">
        <v>1.5</v>
      </c>
      <c r="P6" s="11">
        <v>1.8</v>
      </c>
      <c r="Q6" s="12">
        <v>2</v>
      </c>
      <c r="R6" s="11">
        <v>2.2000000000000002</v>
      </c>
      <c r="S6" s="12">
        <v>2.2999999999999998</v>
      </c>
      <c r="T6" s="11">
        <v>2.5</v>
      </c>
      <c r="U6" s="12">
        <v>2.7</v>
      </c>
      <c r="V6" s="13">
        <v>2.9</v>
      </c>
      <c r="Z6">
        <v>2.25</v>
      </c>
      <c r="AA6">
        <v>0.13</v>
      </c>
      <c r="AB6">
        <v>0.16</v>
      </c>
      <c r="AC6">
        <v>0.27</v>
      </c>
      <c r="AD6">
        <v>0.39</v>
      </c>
      <c r="AE6">
        <v>0.45</v>
      </c>
      <c r="AF6">
        <v>0.59</v>
      </c>
      <c r="AG6">
        <v>0.71</v>
      </c>
      <c r="AH6">
        <v>0.83</v>
      </c>
      <c r="AI6">
        <v>1</v>
      </c>
      <c r="AJ6">
        <v>1.1399999999999999</v>
      </c>
      <c r="AK6">
        <v>1.26</v>
      </c>
      <c r="AL6">
        <v>1.36</v>
      </c>
      <c r="AM6">
        <v>1.44</v>
      </c>
      <c r="AN6">
        <v>1.6</v>
      </c>
      <c r="AO6">
        <v>1.8</v>
      </c>
      <c r="AP6">
        <v>2.0499999999999998</v>
      </c>
      <c r="AQ6">
        <v>2.2000000000000002</v>
      </c>
      <c r="AR6">
        <v>2.2999999999999998</v>
      </c>
      <c r="AS6">
        <v>2.54</v>
      </c>
      <c r="AT6">
        <v>2.83</v>
      </c>
      <c r="AU6">
        <v>3.15</v>
      </c>
    </row>
    <row r="7" spans="1:47">
      <c r="A7" s="6" t="s">
        <v>25</v>
      </c>
      <c r="B7" s="7">
        <v>0.1</v>
      </c>
      <c r="C7" s="8">
        <v>0.2</v>
      </c>
      <c r="D7" s="7">
        <v>0.2</v>
      </c>
      <c r="E7" s="8">
        <v>0.3</v>
      </c>
      <c r="F7" s="7">
        <v>0.4</v>
      </c>
      <c r="G7" s="8">
        <v>0.5</v>
      </c>
      <c r="H7" s="7">
        <v>0.7</v>
      </c>
      <c r="I7" s="8">
        <v>0.8</v>
      </c>
      <c r="J7" s="7">
        <v>0.9</v>
      </c>
      <c r="K7" s="8">
        <v>1.1000000000000001</v>
      </c>
      <c r="L7" s="7">
        <v>1.2</v>
      </c>
      <c r="M7" s="8">
        <v>1.3</v>
      </c>
      <c r="N7" s="7">
        <v>1.4</v>
      </c>
      <c r="O7" s="8">
        <v>1.5</v>
      </c>
      <c r="P7" s="7">
        <v>1.8</v>
      </c>
      <c r="Q7" s="8">
        <v>2</v>
      </c>
      <c r="R7" s="7">
        <v>2.2000000000000002</v>
      </c>
      <c r="S7" s="8">
        <v>2.2999999999999998</v>
      </c>
      <c r="T7" s="7">
        <v>2.5</v>
      </c>
      <c r="U7" s="8">
        <v>2.7</v>
      </c>
      <c r="V7" s="9">
        <v>3</v>
      </c>
      <c r="Z7">
        <v>2.33</v>
      </c>
      <c r="AA7">
        <v>0.13</v>
      </c>
      <c r="AB7">
        <v>0.16</v>
      </c>
      <c r="AC7">
        <v>0.27</v>
      </c>
      <c r="AD7">
        <v>0.4</v>
      </c>
      <c r="AE7">
        <v>0.46</v>
      </c>
      <c r="AF7">
        <v>0.6</v>
      </c>
      <c r="AG7">
        <v>0.72</v>
      </c>
      <c r="AH7">
        <v>0.84</v>
      </c>
      <c r="AI7">
        <v>1.01</v>
      </c>
      <c r="AJ7">
        <v>1.1399999999999999</v>
      </c>
      <c r="AK7">
        <v>1.26</v>
      </c>
      <c r="AL7">
        <v>1.36</v>
      </c>
      <c r="AM7">
        <v>1.44</v>
      </c>
      <c r="AN7">
        <v>1.6</v>
      </c>
      <c r="AO7">
        <v>1.8</v>
      </c>
      <c r="AP7">
        <v>2.0499999999999998</v>
      </c>
      <c r="AQ7">
        <v>2.2000000000000002</v>
      </c>
      <c r="AR7">
        <v>2.2999999999999998</v>
      </c>
      <c r="AS7">
        <v>2.5499999999999998</v>
      </c>
      <c r="AT7">
        <v>2.85</v>
      </c>
      <c r="AU7">
        <v>3.17</v>
      </c>
    </row>
    <row r="8" spans="1:47">
      <c r="A8" s="6" t="s">
        <v>22</v>
      </c>
      <c r="B8" s="7">
        <v>0.1</v>
      </c>
      <c r="C8" s="8">
        <v>0.2</v>
      </c>
      <c r="D8" s="7">
        <v>0.3</v>
      </c>
      <c r="E8" s="8">
        <v>0.4</v>
      </c>
      <c r="F8" s="7">
        <v>0.4</v>
      </c>
      <c r="G8" s="8">
        <v>0.6</v>
      </c>
      <c r="H8" s="7">
        <v>0.7</v>
      </c>
      <c r="I8" s="8">
        <v>0.8</v>
      </c>
      <c r="J8" s="7">
        <v>1</v>
      </c>
      <c r="K8" s="8">
        <v>1.1000000000000001</v>
      </c>
      <c r="L8" s="7">
        <v>1.2</v>
      </c>
      <c r="M8" s="8">
        <v>1.3</v>
      </c>
      <c r="N8" s="7">
        <v>1.4</v>
      </c>
      <c r="O8" s="8">
        <v>1.6</v>
      </c>
      <c r="P8" s="7">
        <v>1.8</v>
      </c>
      <c r="Q8" s="8">
        <v>2</v>
      </c>
      <c r="R8" s="7">
        <v>2.2000000000000002</v>
      </c>
      <c r="S8" s="8">
        <v>2.2999999999999998</v>
      </c>
      <c r="T8" s="7">
        <v>2.5</v>
      </c>
      <c r="U8" s="8">
        <v>2.8</v>
      </c>
      <c r="V8" s="9">
        <v>3.1</v>
      </c>
      <c r="Z8">
        <v>2.42</v>
      </c>
      <c r="AA8">
        <v>0.13</v>
      </c>
      <c r="AB8">
        <v>0.17</v>
      </c>
      <c r="AC8">
        <v>0.27</v>
      </c>
      <c r="AD8">
        <v>0.4</v>
      </c>
      <c r="AE8">
        <v>0.47</v>
      </c>
      <c r="AF8">
        <v>0.61</v>
      </c>
      <c r="AG8">
        <v>0.72</v>
      </c>
      <c r="AH8">
        <v>0.84</v>
      </c>
      <c r="AI8">
        <v>1.01</v>
      </c>
      <c r="AJ8">
        <v>1.1499999999999999</v>
      </c>
      <c r="AK8">
        <v>1.27</v>
      </c>
      <c r="AL8">
        <v>1.37</v>
      </c>
      <c r="AM8">
        <v>1.45</v>
      </c>
      <c r="AN8">
        <v>1.61</v>
      </c>
      <c r="AO8">
        <v>1.81</v>
      </c>
      <c r="AP8">
        <v>2.0499999999999998</v>
      </c>
      <c r="AQ8">
        <v>2.2000000000000002</v>
      </c>
      <c r="AR8">
        <v>2.2999999999999998</v>
      </c>
      <c r="AS8">
        <v>2.56</v>
      </c>
      <c r="AT8">
        <v>2.86</v>
      </c>
      <c r="AU8">
        <v>3.19</v>
      </c>
    </row>
    <row r="9" spans="1:47">
      <c r="A9" s="6" t="s">
        <v>23</v>
      </c>
      <c r="B9" s="7">
        <v>0.1</v>
      </c>
      <c r="C9" s="8">
        <v>0.2</v>
      </c>
      <c r="D9" s="7">
        <v>0.3</v>
      </c>
      <c r="E9" s="8">
        <v>0.4</v>
      </c>
      <c r="F9" s="7">
        <v>0.4</v>
      </c>
      <c r="G9" s="8">
        <v>0.6</v>
      </c>
      <c r="H9" s="7">
        <v>0.7</v>
      </c>
      <c r="I9" s="8">
        <v>0.8</v>
      </c>
      <c r="J9" s="7">
        <v>1</v>
      </c>
      <c r="K9" s="8">
        <v>1.1000000000000001</v>
      </c>
      <c r="L9" s="7">
        <v>1.2</v>
      </c>
      <c r="M9" s="8">
        <v>1.4</v>
      </c>
      <c r="N9" s="7">
        <v>1.4</v>
      </c>
      <c r="O9" s="8">
        <v>1.6</v>
      </c>
      <c r="P9" s="7">
        <v>1.8</v>
      </c>
      <c r="Q9" s="8">
        <v>2</v>
      </c>
      <c r="R9" s="7">
        <v>2.2000000000000002</v>
      </c>
      <c r="S9" s="8">
        <v>2.2999999999999998</v>
      </c>
      <c r="T9" s="7">
        <v>2.5</v>
      </c>
      <c r="U9" s="8">
        <v>2.8</v>
      </c>
      <c r="V9" s="9">
        <v>3.1</v>
      </c>
      <c r="Z9">
        <v>2.5</v>
      </c>
      <c r="AA9">
        <v>0.13</v>
      </c>
      <c r="AB9">
        <v>0.17</v>
      </c>
      <c r="AC9">
        <v>0.28000000000000003</v>
      </c>
      <c r="AD9">
        <v>0.41</v>
      </c>
      <c r="AE9">
        <v>0.48</v>
      </c>
      <c r="AF9">
        <v>0.61</v>
      </c>
      <c r="AG9">
        <v>0.73</v>
      </c>
      <c r="AH9">
        <v>0.85</v>
      </c>
      <c r="AI9">
        <v>1.02</v>
      </c>
      <c r="AJ9">
        <v>1.1499999999999999</v>
      </c>
      <c r="AK9">
        <v>1.27</v>
      </c>
      <c r="AL9">
        <v>1.37</v>
      </c>
      <c r="AM9">
        <v>1.46</v>
      </c>
      <c r="AN9">
        <v>1.62</v>
      </c>
      <c r="AO9">
        <v>1.81</v>
      </c>
      <c r="AP9">
        <v>2.0499999999999998</v>
      </c>
      <c r="AQ9">
        <v>2.2000000000000002</v>
      </c>
      <c r="AR9">
        <v>2.2999999999999998</v>
      </c>
      <c r="AS9">
        <v>2.56</v>
      </c>
      <c r="AT9">
        <v>2.87</v>
      </c>
      <c r="AU9">
        <v>3.21</v>
      </c>
    </row>
    <row r="10" spans="1:47" ht="17" thickBot="1">
      <c r="A10" s="10" t="s">
        <v>24</v>
      </c>
      <c r="B10" s="11">
        <v>0.1</v>
      </c>
      <c r="C10" s="12">
        <v>0.2</v>
      </c>
      <c r="D10" s="11">
        <v>0.3</v>
      </c>
      <c r="E10" s="12">
        <v>0.4</v>
      </c>
      <c r="F10" s="11">
        <v>0.5</v>
      </c>
      <c r="G10" s="12">
        <v>0.6</v>
      </c>
      <c r="H10" s="11">
        <v>0.7</v>
      </c>
      <c r="I10" s="12">
        <v>0.8</v>
      </c>
      <c r="J10" s="11">
        <v>1</v>
      </c>
      <c r="K10" s="12">
        <v>1.2</v>
      </c>
      <c r="L10" s="11">
        <v>1.3</v>
      </c>
      <c r="M10" s="12">
        <v>1.4</v>
      </c>
      <c r="N10" s="11">
        <v>1.5</v>
      </c>
      <c r="O10" s="12">
        <v>1.6</v>
      </c>
      <c r="P10" s="11">
        <v>1.8</v>
      </c>
      <c r="Q10" s="12">
        <v>2.1</v>
      </c>
      <c r="R10" s="11">
        <v>2.2000000000000002</v>
      </c>
      <c r="S10" s="12">
        <v>2.2999999999999998</v>
      </c>
      <c r="T10" s="11">
        <v>2.6</v>
      </c>
      <c r="U10" s="12">
        <v>2.9</v>
      </c>
      <c r="V10" s="13">
        <v>3.2</v>
      </c>
      <c r="Z10">
        <v>2.58</v>
      </c>
      <c r="AA10">
        <v>0.13</v>
      </c>
      <c r="AB10">
        <v>0.17</v>
      </c>
      <c r="AC10">
        <v>0.28000000000000003</v>
      </c>
      <c r="AD10">
        <v>0.41</v>
      </c>
      <c r="AE10">
        <v>0.48</v>
      </c>
      <c r="AF10">
        <v>0.62</v>
      </c>
      <c r="AG10">
        <v>0.74</v>
      </c>
      <c r="AH10">
        <v>0.86</v>
      </c>
      <c r="AI10">
        <v>1.02</v>
      </c>
      <c r="AJ10">
        <v>1.1599999999999999</v>
      </c>
      <c r="AK10">
        <v>1.28</v>
      </c>
      <c r="AL10">
        <v>1.38</v>
      </c>
      <c r="AM10">
        <v>1.46</v>
      </c>
      <c r="AN10">
        <v>1.62</v>
      </c>
      <c r="AO10">
        <v>1.81</v>
      </c>
      <c r="AP10">
        <v>2.0499999999999998</v>
      </c>
      <c r="AQ10">
        <v>2.2000000000000002</v>
      </c>
      <c r="AR10">
        <v>2.2999999999999998</v>
      </c>
      <c r="AS10">
        <v>2.57</v>
      </c>
      <c r="AT10">
        <v>2.89</v>
      </c>
      <c r="AU10">
        <v>3.23</v>
      </c>
    </row>
    <row r="11" spans="1:47">
      <c r="A11" s="6" t="s">
        <v>26</v>
      </c>
      <c r="B11" s="7">
        <v>0.1</v>
      </c>
      <c r="C11" s="8">
        <v>0.2</v>
      </c>
      <c r="D11" s="7">
        <v>0.3</v>
      </c>
      <c r="E11" s="8">
        <v>0.4</v>
      </c>
      <c r="F11" s="7">
        <v>0.5</v>
      </c>
      <c r="G11" s="8">
        <v>0.6</v>
      </c>
      <c r="H11" s="7">
        <v>0.7</v>
      </c>
      <c r="I11" s="8">
        <v>0.9</v>
      </c>
      <c r="J11" s="7">
        <v>1</v>
      </c>
      <c r="K11" s="8">
        <v>1.2</v>
      </c>
      <c r="L11" s="7">
        <v>1.3</v>
      </c>
      <c r="M11" s="8">
        <v>1.4</v>
      </c>
      <c r="N11" s="7">
        <v>1.5</v>
      </c>
      <c r="O11" s="8">
        <v>1.6</v>
      </c>
      <c r="P11" s="7">
        <v>1.8</v>
      </c>
      <c r="Q11" s="8">
        <v>2.1</v>
      </c>
      <c r="R11" s="7">
        <v>2.2000000000000002</v>
      </c>
      <c r="S11" s="8">
        <v>2.2999999999999998</v>
      </c>
      <c r="T11" s="7">
        <v>2.6</v>
      </c>
      <c r="U11" s="8">
        <v>2.9</v>
      </c>
      <c r="V11" s="9">
        <v>3.3</v>
      </c>
      <c r="Z11">
        <v>2.67</v>
      </c>
      <c r="AA11">
        <v>0.13</v>
      </c>
      <c r="AB11">
        <v>0.17</v>
      </c>
      <c r="AC11">
        <v>0.28000000000000003</v>
      </c>
      <c r="AD11">
        <v>0.42</v>
      </c>
      <c r="AE11">
        <v>0.49</v>
      </c>
      <c r="AF11">
        <v>0.62</v>
      </c>
      <c r="AG11">
        <v>0.74</v>
      </c>
      <c r="AH11">
        <v>0.86</v>
      </c>
      <c r="AI11">
        <v>1.03</v>
      </c>
      <c r="AJ11">
        <v>1.1599999999999999</v>
      </c>
      <c r="AK11">
        <v>1.28</v>
      </c>
      <c r="AL11">
        <v>1.38</v>
      </c>
      <c r="AM11">
        <v>1.47</v>
      </c>
      <c r="AN11">
        <v>1.63</v>
      </c>
      <c r="AO11">
        <v>1.82</v>
      </c>
      <c r="AP11">
        <v>2.0499999999999998</v>
      </c>
      <c r="AQ11">
        <v>2.2000000000000002</v>
      </c>
      <c r="AR11">
        <v>2.2999999999999998</v>
      </c>
      <c r="AS11">
        <v>2.58</v>
      </c>
      <c r="AT11">
        <v>2.9</v>
      </c>
      <c r="AU11">
        <v>3.25</v>
      </c>
    </row>
    <row r="12" spans="1:47">
      <c r="A12" s="6" t="s">
        <v>22</v>
      </c>
      <c r="B12" s="7">
        <v>0.1</v>
      </c>
      <c r="C12" s="8">
        <v>0.2</v>
      </c>
      <c r="D12" s="7">
        <v>0.3</v>
      </c>
      <c r="E12" s="8">
        <v>0.4</v>
      </c>
      <c r="F12" s="7">
        <v>0.5</v>
      </c>
      <c r="G12" s="8">
        <v>0.6</v>
      </c>
      <c r="H12" s="7">
        <v>0.8</v>
      </c>
      <c r="I12" s="8">
        <v>0.9</v>
      </c>
      <c r="J12" s="7">
        <v>1.1000000000000001</v>
      </c>
      <c r="K12" s="8">
        <v>1.2</v>
      </c>
      <c r="L12" s="7">
        <v>1.3</v>
      </c>
      <c r="M12" s="8">
        <v>1.4</v>
      </c>
      <c r="N12" s="7">
        <v>1.5</v>
      </c>
      <c r="O12" s="8">
        <v>1.7</v>
      </c>
      <c r="P12" s="7">
        <v>1.8</v>
      </c>
      <c r="Q12" s="8">
        <v>2.1</v>
      </c>
      <c r="R12" s="7">
        <v>2.2000000000000002</v>
      </c>
      <c r="S12" s="8">
        <v>2.2999999999999998</v>
      </c>
      <c r="T12" s="7">
        <v>2.6</v>
      </c>
      <c r="U12" s="8">
        <v>3</v>
      </c>
      <c r="V12" s="9">
        <v>3.3</v>
      </c>
      <c r="Z12">
        <v>2.75</v>
      </c>
      <c r="AA12">
        <v>0.13</v>
      </c>
      <c r="AB12">
        <v>0.17</v>
      </c>
      <c r="AC12">
        <v>0.28000000000000003</v>
      </c>
      <c r="AD12">
        <v>0.42</v>
      </c>
      <c r="AE12">
        <v>0.5</v>
      </c>
      <c r="AF12">
        <v>0.63</v>
      </c>
      <c r="AG12">
        <v>0.75</v>
      </c>
      <c r="AH12">
        <v>0.87</v>
      </c>
      <c r="AI12">
        <v>1.04</v>
      </c>
      <c r="AJ12">
        <v>1.17</v>
      </c>
      <c r="AK12">
        <v>1.29</v>
      </c>
      <c r="AL12">
        <v>1.39</v>
      </c>
      <c r="AM12">
        <v>1.48</v>
      </c>
      <c r="AN12">
        <v>1.64</v>
      </c>
      <c r="AO12">
        <v>1.82</v>
      </c>
      <c r="AP12">
        <v>2.0499999999999998</v>
      </c>
      <c r="AQ12">
        <v>2.19</v>
      </c>
      <c r="AR12">
        <v>2.2999999999999998</v>
      </c>
      <c r="AS12">
        <v>2.58</v>
      </c>
      <c r="AT12">
        <v>2.91</v>
      </c>
      <c r="AU12">
        <v>3.27</v>
      </c>
    </row>
    <row r="13" spans="1:47">
      <c r="A13" s="6" t="s">
        <v>23</v>
      </c>
      <c r="B13" s="7">
        <v>0.1</v>
      </c>
      <c r="C13" s="8">
        <v>0.2</v>
      </c>
      <c r="D13" s="7">
        <v>0.3</v>
      </c>
      <c r="E13" s="8">
        <v>0.5</v>
      </c>
      <c r="F13" s="7">
        <v>0.5</v>
      </c>
      <c r="G13" s="8">
        <v>0.7</v>
      </c>
      <c r="H13" s="7">
        <v>0.8</v>
      </c>
      <c r="I13" s="8">
        <v>0.9</v>
      </c>
      <c r="J13" s="7">
        <v>1.1000000000000001</v>
      </c>
      <c r="K13" s="8">
        <v>1.2</v>
      </c>
      <c r="L13" s="7">
        <v>1.3</v>
      </c>
      <c r="M13" s="8">
        <v>1.4</v>
      </c>
      <c r="N13" s="7">
        <v>1.5</v>
      </c>
      <c r="O13" s="8">
        <v>1.7</v>
      </c>
      <c r="P13" s="7">
        <v>1.8</v>
      </c>
      <c r="Q13" s="8">
        <v>2.1</v>
      </c>
      <c r="R13" s="7">
        <v>2.2000000000000002</v>
      </c>
      <c r="S13" s="8">
        <v>2.2999999999999998</v>
      </c>
      <c r="T13" s="7">
        <v>2.6</v>
      </c>
      <c r="U13" s="8">
        <v>3</v>
      </c>
      <c r="V13" s="9">
        <v>3.4</v>
      </c>
      <c r="Z13">
        <v>2.83</v>
      </c>
      <c r="AA13">
        <v>0.13</v>
      </c>
      <c r="AB13">
        <v>0.17</v>
      </c>
      <c r="AC13">
        <v>0.28000000000000003</v>
      </c>
      <c r="AD13">
        <v>0.43</v>
      </c>
      <c r="AE13">
        <v>0.5</v>
      </c>
      <c r="AF13">
        <v>0.63</v>
      </c>
      <c r="AG13">
        <v>0.76</v>
      </c>
      <c r="AH13">
        <v>0.87</v>
      </c>
      <c r="AI13">
        <v>1.04</v>
      </c>
      <c r="AJ13">
        <v>1.17</v>
      </c>
      <c r="AK13">
        <v>1.29</v>
      </c>
      <c r="AL13">
        <v>1.39</v>
      </c>
      <c r="AM13">
        <v>1.48</v>
      </c>
      <c r="AN13">
        <v>1.64</v>
      </c>
      <c r="AO13">
        <v>1.82</v>
      </c>
      <c r="AP13">
        <v>2.06</v>
      </c>
      <c r="AQ13">
        <v>2.19</v>
      </c>
      <c r="AR13">
        <v>2.2999999999999998</v>
      </c>
      <c r="AS13">
        <v>2.59</v>
      </c>
      <c r="AT13">
        <v>2.93</v>
      </c>
      <c r="AU13">
        <v>3.28</v>
      </c>
    </row>
    <row r="14" spans="1:47" ht="17" thickBot="1">
      <c r="A14" s="10" t="s">
        <v>24</v>
      </c>
      <c r="B14" s="11">
        <v>0.1</v>
      </c>
      <c r="C14" s="12">
        <v>0.2</v>
      </c>
      <c r="D14" s="11">
        <v>0.3</v>
      </c>
      <c r="E14" s="12">
        <v>0.5</v>
      </c>
      <c r="F14" s="11">
        <v>0.6</v>
      </c>
      <c r="G14" s="12">
        <v>0.7</v>
      </c>
      <c r="H14" s="11">
        <v>0.8</v>
      </c>
      <c r="I14" s="12">
        <v>0.9</v>
      </c>
      <c r="J14" s="11">
        <v>1.1000000000000001</v>
      </c>
      <c r="K14" s="12">
        <v>1.2</v>
      </c>
      <c r="L14" s="11">
        <v>1.3</v>
      </c>
      <c r="M14" s="12">
        <v>1.4</v>
      </c>
      <c r="N14" s="11">
        <v>1.5</v>
      </c>
      <c r="O14" s="12">
        <v>1.7</v>
      </c>
      <c r="P14" s="11">
        <v>1.8</v>
      </c>
      <c r="Q14" s="12">
        <v>2.1</v>
      </c>
      <c r="R14" s="11">
        <v>2.2000000000000002</v>
      </c>
      <c r="S14" s="12">
        <v>2.2999999999999998</v>
      </c>
      <c r="T14" s="11">
        <v>2.6</v>
      </c>
      <c r="U14" s="12">
        <v>3</v>
      </c>
      <c r="V14" s="13">
        <v>3.4</v>
      </c>
      <c r="Z14">
        <v>2.92</v>
      </c>
      <c r="AA14">
        <v>0.13</v>
      </c>
      <c r="AB14">
        <v>0.17</v>
      </c>
      <c r="AC14">
        <v>0.28999999999999998</v>
      </c>
      <c r="AD14">
        <v>0.43</v>
      </c>
      <c r="AE14">
        <v>0.51</v>
      </c>
      <c r="AF14">
        <v>0.64</v>
      </c>
      <c r="AG14">
        <v>0.76</v>
      </c>
      <c r="AH14">
        <v>0.88</v>
      </c>
      <c r="AI14">
        <v>1.05</v>
      </c>
      <c r="AJ14">
        <v>1.18</v>
      </c>
      <c r="AK14">
        <v>1.3</v>
      </c>
      <c r="AL14">
        <v>1.39</v>
      </c>
      <c r="AM14">
        <v>1.49</v>
      </c>
      <c r="AN14">
        <v>1.65</v>
      </c>
      <c r="AO14">
        <v>1.83</v>
      </c>
      <c r="AP14">
        <v>2.06</v>
      </c>
      <c r="AQ14">
        <v>2.19</v>
      </c>
      <c r="AR14">
        <v>2.2999999999999998</v>
      </c>
      <c r="AS14">
        <v>2.59</v>
      </c>
      <c r="AT14">
        <v>2.94</v>
      </c>
      <c r="AU14">
        <v>3.3</v>
      </c>
    </row>
    <row r="15" spans="1:47">
      <c r="A15" s="6" t="s">
        <v>27</v>
      </c>
      <c r="B15" s="7">
        <v>0.1</v>
      </c>
      <c r="C15" s="8">
        <v>0.2</v>
      </c>
      <c r="D15" s="7">
        <v>0.3</v>
      </c>
      <c r="E15" s="8">
        <v>0.5</v>
      </c>
      <c r="F15" s="7">
        <v>0.6</v>
      </c>
      <c r="G15" s="8">
        <v>0.7</v>
      </c>
      <c r="H15" s="7">
        <v>0.8</v>
      </c>
      <c r="I15" s="8">
        <v>0.9</v>
      </c>
      <c r="J15" s="7">
        <v>1.1000000000000001</v>
      </c>
      <c r="K15" s="8">
        <v>1.2</v>
      </c>
      <c r="L15" s="7">
        <v>1.3</v>
      </c>
      <c r="M15" s="8">
        <v>1.4</v>
      </c>
      <c r="N15" s="7">
        <v>1.5</v>
      </c>
      <c r="O15" s="8">
        <v>1.7</v>
      </c>
      <c r="P15" s="7">
        <v>1.9</v>
      </c>
      <c r="Q15" s="8">
        <v>2.1</v>
      </c>
      <c r="R15" s="7">
        <v>2.2000000000000002</v>
      </c>
      <c r="S15" s="8">
        <v>2.2999999999999998</v>
      </c>
      <c r="T15" s="7">
        <v>2.7</v>
      </c>
      <c r="U15" s="8">
        <v>3.1</v>
      </c>
      <c r="V15" s="9">
        <v>3.5</v>
      </c>
      <c r="Z15">
        <v>3</v>
      </c>
      <c r="AA15">
        <v>0.13</v>
      </c>
      <c r="AB15">
        <v>0.17</v>
      </c>
      <c r="AC15">
        <v>0.28999999999999998</v>
      </c>
      <c r="AD15">
        <v>0.44</v>
      </c>
      <c r="AE15">
        <v>0.52</v>
      </c>
      <c r="AF15">
        <v>0.64</v>
      </c>
      <c r="AG15">
        <v>0.77</v>
      </c>
      <c r="AH15">
        <v>0.89</v>
      </c>
      <c r="AI15">
        <v>1.05</v>
      </c>
      <c r="AJ15">
        <v>1.18</v>
      </c>
      <c r="AK15">
        <v>1.3</v>
      </c>
      <c r="AL15">
        <v>1.4</v>
      </c>
      <c r="AM15">
        <v>1.49</v>
      </c>
      <c r="AN15">
        <v>1.65</v>
      </c>
      <c r="AO15">
        <v>1.83</v>
      </c>
      <c r="AP15">
        <v>2.06</v>
      </c>
      <c r="AQ15">
        <v>2.19</v>
      </c>
      <c r="AR15">
        <v>2.31</v>
      </c>
      <c r="AS15">
        <v>2.6</v>
      </c>
      <c r="AT15">
        <v>2.95</v>
      </c>
      <c r="AU15">
        <v>3.32</v>
      </c>
    </row>
    <row r="16" spans="1:47">
      <c r="A16" s="6" t="s">
        <v>22</v>
      </c>
      <c r="B16" s="7">
        <v>0.1</v>
      </c>
      <c r="C16" s="8">
        <v>0.2</v>
      </c>
      <c r="D16" s="7">
        <v>0.3</v>
      </c>
      <c r="E16" s="8">
        <v>0.5</v>
      </c>
      <c r="F16" s="7">
        <v>0.6</v>
      </c>
      <c r="G16" s="8">
        <v>0.7</v>
      </c>
      <c r="H16" s="7">
        <v>0.8</v>
      </c>
      <c r="I16" s="8">
        <v>1</v>
      </c>
      <c r="J16" s="7">
        <v>1.1000000000000001</v>
      </c>
      <c r="K16" s="8">
        <v>1.2</v>
      </c>
      <c r="L16" s="7">
        <v>1.4</v>
      </c>
      <c r="M16" s="8">
        <v>1.4</v>
      </c>
      <c r="N16" s="7">
        <v>1.6</v>
      </c>
      <c r="O16" s="8">
        <v>1.7</v>
      </c>
      <c r="P16" s="7">
        <v>1.9</v>
      </c>
      <c r="Q16" s="8">
        <v>2.1</v>
      </c>
      <c r="R16" s="7">
        <v>2.2000000000000002</v>
      </c>
      <c r="S16" s="8">
        <v>2.2999999999999998</v>
      </c>
      <c r="T16" s="7">
        <v>2.7</v>
      </c>
      <c r="U16" s="8">
        <v>3.1</v>
      </c>
      <c r="V16" s="9">
        <v>3.5</v>
      </c>
      <c r="Z16">
        <v>3.08</v>
      </c>
      <c r="AA16">
        <v>0.13</v>
      </c>
      <c r="AB16">
        <v>0.17</v>
      </c>
      <c r="AC16">
        <v>0.28999999999999998</v>
      </c>
      <c r="AD16">
        <v>0.44</v>
      </c>
      <c r="AE16">
        <v>0.52</v>
      </c>
      <c r="AF16">
        <v>0.65</v>
      </c>
      <c r="AG16">
        <v>0.77</v>
      </c>
      <c r="AH16">
        <v>0.89</v>
      </c>
      <c r="AI16">
        <v>1.06</v>
      </c>
      <c r="AJ16">
        <v>1.19</v>
      </c>
      <c r="AK16">
        <v>1.31</v>
      </c>
      <c r="AL16">
        <v>1.4</v>
      </c>
      <c r="AM16">
        <v>1.5</v>
      </c>
      <c r="AN16">
        <v>1.66</v>
      </c>
      <c r="AO16">
        <v>1.83</v>
      </c>
      <c r="AP16">
        <v>2.06</v>
      </c>
      <c r="AQ16">
        <v>2.19</v>
      </c>
      <c r="AR16">
        <v>2.31</v>
      </c>
      <c r="AS16">
        <v>2.61</v>
      </c>
      <c r="AT16">
        <v>2.96</v>
      </c>
      <c r="AU16">
        <v>3.33</v>
      </c>
    </row>
    <row r="17" spans="1:47">
      <c r="A17" s="6" t="s">
        <v>23</v>
      </c>
      <c r="B17" s="7">
        <v>0.1</v>
      </c>
      <c r="C17" s="8">
        <v>0.2</v>
      </c>
      <c r="D17" s="7">
        <v>0.3</v>
      </c>
      <c r="E17" s="8">
        <v>0.5</v>
      </c>
      <c r="F17" s="7">
        <v>0.6</v>
      </c>
      <c r="G17" s="8">
        <v>0.7</v>
      </c>
      <c r="H17" s="7">
        <v>0.9</v>
      </c>
      <c r="I17" s="8">
        <v>1</v>
      </c>
      <c r="J17" s="7">
        <v>1.1000000000000001</v>
      </c>
      <c r="K17" s="8">
        <v>1.2</v>
      </c>
      <c r="L17" s="7">
        <v>1.4</v>
      </c>
      <c r="M17" s="8">
        <v>1.5</v>
      </c>
      <c r="N17" s="7">
        <v>1.6</v>
      </c>
      <c r="O17" s="8">
        <v>1.7</v>
      </c>
      <c r="P17" s="7">
        <v>1.9</v>
      </c>
      <c r="Q17" s="8">
        <v>2.1</v>
      </c>
      <c r="R17" s="7">
        <v>2.2000000000000002</v>
      </c>
      <c r="S17" s="8">
        <v>2.2999999999999998</v>
      </c>
      <c r="T17" s="7">
        <v>2.7</v>
      </c>
      <c r="U17" s="8">
        <v>3.1</v>
      </c>
      <c r="V17" s="9">
        <v>3.5</v>
      </c>
      <c r="Z17">
        <v>3.17</v>
      </c>
      <c r="AA17">
        <v>0.13</v>
      </c>
      <c r="AB17">
        <v>0.18</v>
      </c>
      <c r="AC17">
        <v>0.28999999999999998</v>
      </c>
      <c r="AD17">
        <v>0.45</v>
      </c>
      <c r="AE17">
        <v>0.53</v>
      </c>
      <c r="AF17">
        <v>0.65</v>
      </c>
      <c r="AG17">
        <v>0.78</v>
      </c>
      <c r="AH17">
        <v>0.9</v>
      </c>
      <c r="AI17">
        <v>1.06</v>
      </c>
      <c r="AJ17">
        <v>1.19</v>
      </c>
      <c r="AK17">
        <v>1.31</v>
      </c>
      <c r="AL17">
        <v>1.41</v>
      </c>
      <c r="AM17">
        <v>1.51</v>
      </c>
      <c r="AN17">
        <v>1.67</v>
      </c>
      <c r="AO17">
        <v>1.83</v>
      </c>
      <c r="AP17">
        <v>2.06</v>
      </c>
      <c r="AQ17">
        <v>2.19</v>
      </c>
      <c r="AR17">
        <v>2.31</v>
      </c>
      <c r="AS17">
        <v>2.61</v>
      </c>
      <c r="AT17">
        <v>2.97</v>
      </c>
      <c r="AU17">
        <v>3.35</v>
      </c>
    </row>
    <row r="18" spans="1:47" ht="17" thickBot="1">
      <c r="A18" s="10" t="s">
        <v>24</v>
      </c>
      <c r="B18" s="11">
        <v>0.1</v>
      </c>
      <c r="C18" s="12">
        <v>0.2</v>
      </c>
      <c r="D18" s="11">
        <v>0.3</v>
      </c>
      <c r="E18" s="12">
        <v>0.5</v>
      </c>
      <c r="F18" s="11">
        <v>0.6</v>
      </c>
      <c r="G18" s="12">
        <v>0.7</v>
      </c>
      <c r="H18" s="11">
        <v>0.9</v>
      </c>
      <c r="I18" s="12">
        <v>1</v>
      </c>
      <c r="J18" s="11">
        <v>1.1000000000000001</v>
      </c>
      <c r="K18" s="12">
        <v>1.2</v>
      </c>
      <c r="L18" s="11">
        <v>1.4</v>
      </c>
      <c r="M18" s="12">
        <v>1.5</v>
      </c>
      <c r="N18" s="11">
        <v>1.6</v>
      </c>
      <c r="O18" s="12">
        <v>1.8</v>
      </c>
      <c r="P18" s="11">
        <v>1.9</v>
      </c>
      <c r="Q18" s="12">
        <v>2.1</v>
      </c>
      <c r="R18" s="11">
        <v>2.2000000000000002</v>
      </c>
      <c r="S18" s="12">
        <v>2.2999999999999998</v>
      </c>
      <c r="T18" s="11">
        <v>2.7</v>
      </c>
      <c r="U18" s="12">
        <v>3.2</v>
      </c>
      <c r="V18" s="13">
        <v>3.6</v>
      </c>
      <c r="Z18">
        <v>3.25</v>
      </c>
      <c r="AA18">
        <v>0.13</v>
      </c>
      <c r="AB18">
        <v>0.18</v>
      </c>
      <c r="AC18">
        <v>0.28999999999999998</v>
      </c>
      <c r="AD18">
        <v>0.45</v>
      </c>
      <c r="AE18">
        <v>0.53</v>
      </c>
      <c r="AF18">
        <v>0.66</v>
      </c>
      <c r="AG18">
        <v>0.79</v>
      </c>
      <c r="AH18">
        <v>0.9</v>
      </c>
      <c r="AI18">
        <v>1.07</v>
      </c>
      <c r="AJ18">
        <v>1.19</v>
      </c>
      <c r="AK18">
        <v>1.31</v>
      </c>
      <c r="AL18">
        <v>1.41</v>
      </c>
      <c r="AM18">
        <v>1.51</v>
      </c>
      <c r="AN18">
        <v>1.67</v>
      </c>
      <c r="AO18">
        <v>1.84</v>
      </c>
      <c r="AP18">
        <v>2.06</v>
      </c>
      <c r="AQ18">
        <v>2.19</v>
      </c>
      <c r="AR18">
        <v>2.31</v>
      </c>
      <c r="AS18">
        <v>2.62</v>
      </c>
      <c r="AT18">
        <v>2.98</v>
      </c>
      <c r="AU18">
        <v>3.36</v>
      </c>
    </row>
    <row r="19" spans="1:47">
      <c r="A19" s="6" t="s">
        <v>28</v>
      </c>
      <c r="B19" s="7">
        <v>0.1</v>
      </c>
      <c r="C19" s="8">
        <v>0.2</v>
      </c>
      <c r="D19" s="7">
        <v>0.3</v>
      </c>
      <c r="E19" s="8">
        <v>0.5</v>
      </c>
      <c r="F19" s="7">
        <v>0.6</v>
      </c>
      <c r="G19" s="8">
        <v>0.8</v>
      </c>
      <c r="H19" s="7">
        <v>0.9</v>
      </c>
      <c r="I19" s="8">
        <v>1</v>
      </c>
      <c r="J19" s="7">
        <v>1.1000000000000001</v>
      </c>
      <c r="K19" s="8">
        <v>1.2</v>
      </c>
      <c r="L19" s="7">
        <v>1.4</v>
      </c>
      <c r="M19" s="8">
        <v>1.5</v>
      </c>
      <c r="N19" s="7">
        <v>1.6</v>
      </c>
      <c r="O19" s="8">
        <v>1.8</v>
      </c>
      <c r="P19" s="7">
        <v>1.9</v>
      </c>
      <c r="Q19" s="8">
        <v>2.1</v>
      </c>
      <c r="R19" s="7">
        <v>2.2000000000000002</v>
      </c>
      <c r="S19" s="8">
        <v>2.2999999999999998</v>
      </c>
      <c r="T19" s="7">
        <v>2.7</v>
      </c>
      <c r="U19" s="8">
        <v>3.2</v>
      </c>
      <c r="V19" s="9">
        <v>3.6</v>
      </c>
      <c r="Z19">
        <v>3.33</v>
      </c>
      <c r="AA19">
        <v>0.13</v>
      </c>
      <c r="AB19">
        <v>0.18</v>
      </c>
      <c r="AC19">
        <v>0.3</v>
      </c>
      <c r="AD19">
        <v>0.46</v>
      </c>
      <c r="AE19">
        <v>0.54</v>
      </c>
      <c r="AF19">
        <v>0.66</v>
      </c>
      <c r="AG19">
        <v>0.79</v>
      </c>
      <c r="AH19">
        <v>0.91</v>
      </c>
      <c r="AI19">
        <v>1.07</v>
      </c>
      <c r="AJ19">
        <v>1.2</v>
      </c>
      <c r="AK19">
        <v>1.32</v>
      </c>
      <c r="AL19">
        <v>1.41</v>
      </c>
      <c r="AM19">
        <v>1.52</v>
      </c>
      <c r="AN19">
        <v>1.68</v>
      </c>
      <c r="AO19">
        <v>1.84</v>
      </c>
      <c r="AP19">
        <v>2.06</v>
      </c>
      <c r="AQ19">
        <v>2.19</v>
      </c>
      <c r="AR19">
        <v>2.31</v>
      </c>
      <c r="AS19">
        <v>2.62</v>
      </c>
      <c r="AT19">
        <v>3</v>
      </c>
      <c r="AU19">
        <v>3.38</v>
      </c>
    </row>
    <row r="20" spans="1:47">
      <c r="A20" s="6" t="s">
        <v>22</v>
      </c>
      <c r="B20" s="7">
        <v>0.1</v>
      </c>
      <c r="C20" s="8">
        <v>0.2</v>
      </c>
      <c r="D20" s="7">
        <v>0.3</v>
      </c>
      <c r="E20" s="8">
        <v>0.5</v>
      </c>
      <c r="F20" s="7">
        <v>0.6</v>
      </c>
      <c r="G20" s="8">
        <v>0.8</v>
      </c>
      <c r="H20" s="7">
        <v>0.9</v>
      </c>
      <c r="I20" s="8">
        <v>1</v>
      </c>
      <c r="J20" s="7">
        <v>1.1000000000000001</v>
      </c>
      <c r="K20" s="8">
        <v>1.2</v>
      </c>
      <c r="L20" s="7">
        <v>1.4</v>
      </c>
      <c r="M20" s="8">
        <v>1.5</v>
      </c>
      <c r="N20" s="7">
        <v>1.6</v>
      </c>
      <c r="O20" s="8">
        <v>1.8</v>
      </c>
      <c r="P20" s="7">
        <v>1.9</v>
      </c>
      <c r="Q20" s="8">
        <v>2.1</v>
      </c>
      <c r="R20" s="7">
        <v>2.2000000000000002</v>
      </c>
      <c r="S20" s="8">
        <v>2.2999999999999998</v>
      </c>
      <c r="T20" s="7">
        <v>2.7</v>
      </c>
      <c r="U20" s="8">
        <v>3.2</v>
      </c>
      <c r="V20" s="9">
        <v>3.6</v>
      </c>
      <c r="Z20">
        <v>3.42</v>
      </c>
      <c r="AA20">
        <v>0.13</v>
      </c>
      <c r="AB20">
        <v>0.18</v>
      </c>
      <c r="AC20">
        <v>0.3</v>
      </c>
      <c r="AD20">
        <v>0.46</v>
      </c>
      <c r="AE20">
        <v>0.54</v>
      </c>
      <c r="AF20">
        <v>0.67</v>
      </c>
      <c r="AG20">
        <v>0.8</v>
      </c>
      <c r="AH20">
        <v>0.91</v>
      </c>
      <c r="AI20">
        <v>1.08</v>
      </c>
      <c r="AJ20">
        <v>1.2</v>
      </c>
      <c r="AK20">
        <v>1.32</v>
      </c>
      <c r="AL20">
        <v>1.42</v>
      </c>
      <c r="AM20">
        <v>1.52</v>
      </c>
      <c r="AN20">
        <v>1.68</v>
      </c>
      <c r="AO20">
        <v>1.84</v>
      </c>
      <c r="AP20">
        <v>2.06</v>
      </c>
      <c r="AQ20">
        <v>2.19</v>
      </c>
      <c r="AR20">
        <v>2.31</v>
      </c>
      <c r="AS20">
        <v>2.63</v>
      </c>
      <c r="AT20">
        <v>3.01</v>
      </c>
      <c r="AU20">
        <v>3.39</v>
      </c>
    </row>
    <row r="21" spans="1:47">
      <c r="A21" s="6" t="s">
        <v>23</v>
      </c>
      <c r="B21" s="7">
        <v>0.1</v>
      </c>
      <c r="C21" s="8">
        <v>0.2</v>
      </c>
      <c r="D21" s="7">
        <v>0.3</v>
      </c>
      <c r="E21" s="8">
        <v>0.5</v>
      </c>
      <c r="F21" s="7">
        <v>0.7</v>
      </c>
      <c r="G21" s="8">
        <v>0.8</v>
      </c>
      <c r="H21" s="7">
        <v>0.9</v>
      </c>
      <c r="I21" s="8">
        <v>1</v>
      </c>
      <c r="J21" s="7">
        <v>1.1000000000000001</v>
      </c>
      <c r="K21" s="8">
        <v>1.3</v>
      </c>
      <c r="L21" s="7">
        <v>1.4</v>
      </c>
      <c r="M21" s="8">
        <v>1.5</v>
      </c>
      <c r="N21" s="7">
        <v>1.6</v>
      </c>
      <c r="O21" s="8">
        <v>1.8</v>
      </c>
      <c r="P21" s="7">
        <v>1.9</v>
      </c>
      <c r="Q21" s="8">
        <v>2.1</v>
      </c>
      <c r="R21" s="7">
        <v>2.2000000000000002</v>
      </c>
      <c r="S21" s="8">
        <v>2.2999999999999998</v>
      </c>
      <c r="T21" s="7">
        <v>2.7</v>
      </c>
      <c r="U21" s="8">
        <v>3.2</v>
      </c>
      <c r="V21" s="9">
        <v>3.6</v>
      </c>
      <c r="Z21">
        <v>3.5</v>
      </c>
      <c r="AA21">
        <v>0.13</v>
      </c>
      <c r="AB21">
        <v>0.18</v>
      </c>
      <c r="AC21">
        <v>0.3</v>
      </c>
      <c r="AD21">
        <v>0.46</v>
      </c>
      <c r="AE21">
        <v>0.55000000000000004</v>
      </c>
      <c r="AF21">
        <v>0.67</v>
      </c>
      <c r="AG21">
        <v>0.8</v>
      </c>
      <c r="AH21">
        <v>0.92</v>
      </c>
      <c r="AI21">
        <v>1.08</v>
      </c>
      <c r="AJ21">
        <v>1.2</v>
      </c>
      <c r="AK21">
        <v>1.33</v>
      </c>
      <c r="AL21">
        <v>1.42</v>
      </c>
      <c r="AM21">
        <v>1.53</v>
      </c>
      <c r="AN21">
        <v>1.69</v>
      </c>
      <c r="AO21">
        <v>1.85</v>
      </c>
      <c r="AP21">
        <v>2.06</v>
      </c>
      <c r="AQ21">
        <v>2.19</v>
      </c>
      <c r="AR21">
        <v>2.31</v>
      </c>
      <c r="AS21">
        <v>2.64</v>
      </c>
      <c r="AT21">
        <v>3.02</v>
      </c>
      <c r="AU21">
        <v>3.4</v>
      </c>
    </row>
    <row r="22" spans="1:47" ht="17" thickBot="1">
      <c r="A22" s="10" t="s">
        <v>24</v>
      </c>
      <c r="B22" s="11">
        <v>0.1</v>
      </c>
      <c r="C22" s="12">
        <v>0.2</v>
      </c>
      <c r="D22" s="11">
        <v>0.3</v>
      </c>
      <c r="E22" s="12">
        <v>0.5</v>
      </c>
      <c r="F22" s="11">
        <v>0.7</v>
      </c>
      <c r="G22" s="12">
        <v>0.8</v>
      </c>
      <c r="H22" s="11">
        <v>0.9</v>
      </c>
      <c r="I22" s="12">
        <v>1</v>
      </c>
      <c r="J22" s="11">
        <v>1.2</v>
      </c>
      <c r="K22" s="12">
        <v>1.3</v>
      </c>
      <c r="L22" s="11">
        <v>1.4</v>
      </c>
      <c r="M22" s="12">
        <v>1.5</v>
      </c>
      <c r="N22" s="11">
        <v>1.6</v>
      </c>
      <c r="O22" s="12">
        <v>1.8</v>
      </c>
      <c r="P22" s="11">
        <v>1.9</v>
      </c>
      <c r="Q22" s="12">
        <v>2.1</v>
      </c>
      <c r="R22" s="11">
        <v>2.2000000000000002</v>
      </c>
      <c r="S22" s="12">
        <v>2.2999999999999998</v>
      </c>
      <c r="T22" s="11">
        <v>2.7</v>
      </c>
      <c r="U22" s="12">
        <v>3.2</v>
      </c>
      <c r="V22" s="13">
        <v>3.6</v>
      </c>
      <c r="Z22">
        <v>3.58</v>
      </c>
      <c r="AA22">
        <v>0.13</v>
      </c>
      <c r="AB22">
        <v>0.18</v>
      </c>
      <c r="AC22">
        <v>0.3</v>
      </c>
      <c r="AD22">
        <v>0.47</v>
      </c>
      <c r="AE22">
        <v>0.56000000000000005</v>
      </c>
      <c r="AF22">
        <v>0.68</v>
      </c>
      <c r="AG22">
        <v>0.81</v>
      </c>
      <c r="AH22">
        <v>0.92</v>
      </c>
      <c r="AI22">
        <v>1.08</v>
      </c>
      <c r="AJ22">
        <v>1.21</v>
      </c>
      <c r="AK22">
        <v>1.33</v>
      </c>
      <c r="AL22">
        <v>1.42</v>
      </c>
      <c r="AM22">
        <v>1.53</v>
      </c>
      <c r="AN22">
        <v>1.69</v>
      </c>
      <c r="AO22">
        <v>1.85</v>
      </c>
      <c r="AP22">
        <v>2.06</v>
      </c>
      <c r="AQ22">
        <v>2.19</v>
      </c>
      <c r="AR22">
        <v>2.31</v>
      </c>
      <c r="AS22">
        <v>2.64</v>
      </c>
      <c r="AT22">
        <v>3.03</v>
      </c>
      <c r="AU22">
        <v>3.42</v>
      </c>
    </row>
    <row r="23" spans="1:47">
      <c r="A23" s="6" t="s">
        <v>29</v>
      </c>
      <c r="B23" s="7">
        <v>0.1</v>
      </c>
      <c r="C23" s="8">
        <v>0.2</v>
      </c>
      <c r="D23" s="7">
        <v>0.3</v>
      </c>
      <c r="E23" s="8">
        <v>0.6</v>
      </c>
      <c r="F23" s="7">
        <v>0.7</v>
      </c>
      <c r="G23" s="8">
        <v>0.8</v>
      </c>
      <c r="H23" s="7">
        <v>0.9</v>
      </c>
      <c r="I23" s="8">
        <v>1</v>
      </c>
      <c r="J23" s="7">
        <v>1.2</v>
      </c>
      <c r="K23" s="8">
        <v>1.2</v>
      </c>
      <c r="L23" s="7">
        <v>1.4</v>
      </c>
      <c r="M23" s="8">
        <v>1.5</v>
      </c>
      <c r="N23" s="7">
        <v>1.6</v>
      </c>
      <c r="O23" s="8">
        <v>1.8</v>
      </c>
      <c r="P23" s="7">
        <v>1.9</v>
      </c>
      <c r="Q23" s="8">
        <v>2.1</v>
      </c>
      <c r="R23" s="7">
        <v>2.2000000000000002</v>
      </c>
      <c r="S23" s="8">
        <v>2.2999999999999998</v>
      </c>
      <c r="T23" s="7">
        <v>2.8</v>
      </c>
      <c r="U23" s="8">
        <v>3.2</v>
      </c>
      <c r="V23" s="9">
        <v>3.6</v>
      </c>
      <c r="Z23">
        <v>3.67</v>
      </c>
      <c r="AA23">
        <v>0.13</v>
      </c>
      <c r="AB23">
        <v>0.18</v>
      </c>
      <c r="AC23">
        <v>0.3</v>
      </c>
      <c r="AD23">
        <v>0.47</v>
      </c>
      <c r="AE23">
        <v>0.56000000000000005</v>
      </c>
      <c r="AF23">
        <v>0.68</v>
      </c>
      <c r="AG23">
        <v>0.81</v>
      </c>
      <c r="AH23">
        <v>0.93</v>
      </c>
      <c r="AI23">
        <v>1.0900000000000001</v>
      </c>
      <c r="AJ23">
        <v>1.21</v>
      </c>
      <c r="AK23">
        <v>1.33</v>
      </c>
      <c r="AL23">
        <v>1.43</v>
      </c>
      <c r="AM23">
        <v>1.54</v>
      </c>
      <c r="AN23">
        <v>1.7</v>
      </c>
      <c r="AO23">
        <v>1.85</v>
      </c>
      <c r="AP23">
        <v>2.06</v>
      </c>
      <c r="AQ23">
        <v>2.19</v>
      </c>
      <c r="AR23">
        <v>2.31</v>
      </c>
      <c r="AS23">
        <v>2.65</v>
      </c>
      <c r="AT23">
        <v>3.04</v>
      </c>
      <c r="AU23">
        <v>3.43</v>
      </c>
    </row>
    <row r="24" spans="1:47">
      <c r="A24" s="6" t="s">
        <v>22</v>
      </c>
      <c r="B24" s="7">
        <v>0.1</v>
      </c>
      <c r="C24" s="8">
        <v>0.2</v>
      </c>
      <c r="D24" s="7">
        <v>0.3</v>
      </c>
      <c r="E24" s="8">
        <v>0.6</v>
      </c>
      <c r="F24" s="7">
        <v>0.7</v>
      </c>
      <c r="G24" s="8">
        <v>0.8</v>
      </c>
      <c r="H24" s="7">
        <v>0.9</v>
      </c>
      <c r="I24" s="8">
        <v>1</v>
      </c>
      <c r="J24" s="7">
        <v>1.2</v>
      </c>
      <c r="K24" s="8">
        <v>1.2</v>
      </c>
      <c r="L24" s="7">
        <v>1.4</v>
      </c>
      <c r="M24" s="8">
        <v>1.5</v>
      </c>
      <c r="N24" s="7">
        <v>1.6</v>
      </c>
      <c r="O24" s="8">
        <v>1.8</v>
      </c>
      <c r="P24" s="7">
        <v>1.9</v>
      </c>
      <c r="Q24" s="8">
        <v>2.1</v>
      </c>
      <c r="R24" s="7">
        <v>2.2000000000000002</v>
      </c>
      <c r="S24" s="8">
        <v>2.2999999999999998</v>
      </c>
      <c r="T24" s="7">
        <v>2.8</v>
      </c>
      <c r="U24" s="8">
        <v>3.3</v>
      </c>
      <c r="V24" s="9">
        <v>3.6</v>
      </c>
      <c r="Z24">
        <v>3.75</v>
      </c>
      <c r="AA24">
        <v>0.13</v>
      </c>
      <c r="AB24">
        <v>0.18</v>
      </c>
      <c r="AC24">
        <v>0.3</v>
      </c>
      <c r="AD24">
        <v>0.48</v>
      </c>
      <c r="AE24">
        <v>0.56999999999999995</v>
      </c>
      <c r="AF24">
        <v>0.69</v>
      </c>
      <c r="AG24">
        <v>0.82</v>
      </c>
      <c r="AH24">
        <v>0.93</v>
      </c>
      <c r="AI24">
        <v>1.0900000000000001</v>
      </c>
      <c r="AJ24">
        <v>1.21</v>
      </c>
      <c r="AK24">
        <v>1.34</v>
      </c>
      <c r="AL24">
        <v>1.43</v>
      </c>
      <c r="AM24">
        <v>1.54</v>
      </c>
      <c r="AN24">
        <v>1.7</v>
      </c>
      <c r="AO24">
        <v>1.85</v>
      </c>
      <c r="AP24">
        <v>2.06</v>
      </c>
      <c r="AQ24">
        <v>2.19</v>
      </c>
      <c r="AR24">
        <v>2.31</v>
      </c>
      <c r="AS24">
        <v>2.65</v>
      </c>
      <c r="AT24">
        <v>3.05</v>
      </c>
      <c r="AU24">
        <v>3.44</v>
      </c>
    </row>
    <row r="25" spans="1:47">
      <c r="A25" s="6" t="s">
        <v>23</v>
      </c>
      <c r="B25" s="7">
        <v>0.1</v>
      </c>
      <c r="C25" s="8">
        <v>0.2</v>
      </c>
      <c r="D25" s="7">
        <v>0.3</v>
      </c>
      <c r="E25" s="8">
        <v>0.6</v>
      </c>
      <c r="F25" s="7">
        <v>0.7</v>
      </c>
      <c r="G25" s="8">
        <v>0.8</v>
      </c>
      <c r="H25" s="7">
        <v>0.9</v>
      </c>
      <c r="I25" s="8">
        <v>1</v>
      </c>
      <c r="J25" s="7">
        <v>1.2</v>
      </c>
      <c r="K25" s="8">
        <v>1.2</v>
      </c>
      <c r="L25" s="7">
        <v>1.4</v>
      </c>
      <c r="M25" s="8">
        <v>1.5</v>
      </c>
      <c r="N25" s="7">
        <v>1.6</v>
      </c>
      <c r="O25" s="8">
        <v>1.8</v>
      </c>
      <c r="P25" s="7">
        <v>1.9</v>
      </c>
      <c r="Q25" s="8">
        <v>2</v>
      </c>
      <c r="R25" s="7">
        <v>2.2000000000000002</v>
      </c>
      <c r="S25" s="8">
        <v>2.2999999999999998</v>
      </c>
      <c r="T25" s="7">
        <v>2.8</v>
      </c>
      <c r="U25" s="8">
        <v>3.3</v>
      </c>
      <c r="V25" s="9">
        <v>3.6</v>
      </c>
      <c r="Z25">
        <v>3.83</v>
      </c>
      <c r="AA25">
        <v>0.13</v>
      </c>
      <c r="AB25">
        <v>0.18</v>
      </c>
      <c r="AC25">
        <v>0.3</v>
      </c>
      <c r="AD25">
        <v>0.48</v>
      </c>
      <c r="AE25">
        <v>0.56999999999999995</v>
      </c>
      <c r="AF25">
        <v>0.69</v>
      </c>
      <c r="AG25">
        <v>0.82</v>
      </c>
      <c r="AH25">
        <v>0.94</v>
      </c>
      <c r="AI25">
        <v>1.1000000000000001</v>
      </c>
      <c r="AJ25">
        <v>1.22</v>
      </c>
      <c r="AK25">
        <v>1.34</v>
      </c>
      <c r="AL25">
        <v>1.43</v>
      </c>
      <c r="AM25">
        <v>1.55</v>
      </c>
      <c r="AN25">
        <v>1.71</v>
      </c>
      <c r="AO25">
        <v>1.85</v>
      </c>
      <c r="AP25">
        <v>2.0699999999999998</v>
      </c>
      <c r="AQ25">
        <v>2.19</v>
      </c>
      <c r="AR25">
        <v>2.31</v>
      </c>
      <c r="AS25">
        <v>2.66</v>
      </c>
      <c r="AT25">
        <v>3.06</v>
      </c>
      <c r="AU25">
        <v>3.45</v>
      </c>
    </row>
    <row r="26" spans="1:47" ht="17" thickBot="1">
      <c r="A26" s="10" t="s">
        <v>24</v>
      </c>
      <c r="B26" s="11">
        <v>0.1</v>
      </c>
      <c r="C26" s="12">
        <v>0.2</v>
      </c>
      <c r="D26" s="11">
        <v>0.3</v>
      </c>
      <c r="E26" s="12">
        <v>0.6</v>
      </c>
      <c r="F26" s="11">
        <v>0.7</v>
      </c>
      <c r="G26" s="12">
        <v>0.8</v>
      </c>
      <c r="H26" s="11">
        <v>0.9</v>
      </c>
      <c r="I26" s="12">
        <v>1</v>
      </c>
      <c r="J26" s="11">
        <v>1.2</v>
      </c>
      <c r="K26" s="12">
        <v>1.2</v>
      </c>
      <c r="L26" s="11">
        <v>1.4</v>
      </c>
      <c r="M26" s="12">
        <v>1.5</v>
      </c>
      <c r="N26" s="11">
        <v>1.6</v>
      </c>
      <c r="O26" s="12">
        <v>1.8</v>
      </c>
      <c r="P26" s="11">
        <v>1.9</v>
      </c>
      <c r="Q26" s="12">
        <v>2</v>
      </c>
      <c r="R26" s="11">
        <v>2.2000000000000002</v>
      </c>
      <c r="S26" s="12">
        <v>2.2999999999999998</v>
      </c>
      <c r="T26" s="11">
        <v>2.8</v>
      </c>
      <c r="U26" s="12">
        <v>3.3</v>
      </c>
      <c r="V26" s="13">
        <v>3.6</v>
      </c>
      <c r="Z26">
        <v>3.92</v>
      </c>
      <c r="AA26">
        <v>0.13</v>
      </c>
      <c r="AB26">
        <v>0.18</v>
      </c>
      <c r="AC26">
        <v>0.3</v>
      </c>
      <c r="AD26">
        <v>0.48</v>
      </c>
      <c r="AE26">
        <v>0.57999999999999996</v>
      </c>
      <c r="AF26">
        <v>0.7</v>
      </c>
      <c r="AG26">
        <v>0.83</v>
      </c>
      <c r="AH26">
        <v>0.94</v>
      </c>
      <c r="AI26">
        <v>1.1000000000000001</v>
      </c>
      <c r="AJ26">
        <v>1.22</v>
      </c>
      <c r="AK26">
        <v>1.34</v>
      </c>
      <c r="AL26">
        <v>1.44</v>
      </c>
      <c r="AM26">
        <v>1.55</v>
      </c>
      <c r="AN26">
        <v>1.71</v>
      </c>
      <c r="AO26">
        <v>1.86</v>
      </c>
      <c r="AP26">
        <v>2.0699999999999998</v>
      </c>
      <c r="AQ26">
        <v>2.19</v>
      </c>
      <c r="AR26">
        <v>2.31</v>
      </c>
      <c r="AS26">
        <v>2.66</v>
      </c>
      <c r="AT26">
        <v>3.07</v>
      </c>
      <c r="AU26">
        <v>3.46</v>
      </c>
    </row>
    <row r="27" spans="1:47">
      <c r="A27" s="6" t="s">
        <v>30</v>
      </c>
      <c r="B27" s="7">
        <v>0.1</v>
      </c>
      <c r="C27" s="8">
        <v>0.2</v>
      </c>
      <c r="D27" s="7">
        <v>0.3</v>
      </c>
      <c r="E27" s="8">
        <v>0.6</v>
      </c>
      <c r="F27" s="7">
        <v>0.7</v>
      </c>
      <c r="G27" s="8">
        <v>0.8</v>
      </c>
      <c r="H27" s="7">
        <v>0.9</v>
      </c>
      <c r="I27" s="8">
        <v>1</v>
      </c>
      <c r="J27" s="7">
        <v>1.1000000000000001</v>
      </c>
      <c r="K27" s="8">
        <v>1.2</v>
      </c>
      <c r="L27" s="7">
        <v>1.4</v>
      </c>
      <c r="M27" s="8">
        <v>1.5</v>
      </c>
      <c r="N27" s="7">
        <v>1.6</v>
      </c>
      <c r="O27" s="8">
        <v>1.8</v>
      </c>
      <c r="P27" s="7">
        <v>1.9</v>
      </c>
      <c r="Q27" s="8">
        <v>2</v>
      </c>
      <c r="R27" s="7">
        <v>2.2000000000000002</v>
      </c>
      <c r="S27" s="8">
        <v>2.2999999999999998</v>
      </c>
      <c r="T27" s="7">
        <v>2.8</v>
      </c>
      <c r="U27" s="8">
        <v>3.3</v>
      </c>
      <c r="V27" s="9">
        <v>3.6</v>
      </c>
      <c r="Z27">
        <v>4</v>
      </c>
      <c r="AA27">
        <v>0.13</v>
      </c>
      <c r="AB27">
        <v>0.18</v>
      </c>
      <c r="AC27">
        <v>0.31</v>
      </c>
      <c r="AD27">
        <v>0.49</v>
      </c>
      <c r="AE27">
        <v>0.57999999999999996</v>
      </c>
      <c r="AF27">
        <v>0.7</v>
      </c>
      <c r="AG27">
        <v>0.83</v>
      </c>
      <c r="AH27">
        <v>0.95</v>
      </c>
      <c r="AI27">
        <v>1.1000000000000001</v>
      </c>
      <c r="AJ27">
        <v>1.22</v>
      </c>
      <c r="AK27">
        <v>1.35</v>
      </c>
      <c r="AL27">
        <v>1.44</v>
      </c>
      <c r="AM27">
        <v>1.55</v>
      </c>
      <c r="AN27">
        <v>1.72</v>
      </c>
      <c r="AO27">
        <v>1.86</v>
      </c>
      <c r="AP27">
        <v>2.0699999999999998</v>
      </c>
      <c r="AQ27">
        <v>2.19</v>
      </c>
      <c r="AR27">
        <v>2.31</v>
      </c>
      <c r="AS27">
        <v>2.67</v>
      </c>
      <c r="AT27">
        <v>3.08</v>
      </c>
      <c r="AU27">
        <v>3.48</v>
      </c>
    </row>
    <row r="28" spans="1:47">
      <c r="A28" s="6" t="s">
        <v>22</v>
      </c>
      <c r="B28" s="7">
        <v>0.1</v>
      </c>
      <c r="C28" s="8">
        <v>0.2</v>
      </c>
      <c r="D28" s="7">
        <v>0.3</v>
      </c>
      <c r="E28" s="8">
        <v>0.6</v>
      </c>
      <c r="F28" s="7">
        <v>0.7</v>
      </c>
      <c r="G28" s="8">
        <v>0.8</v>
      </c>
      <c r="H28" s="7">
        <v>0.9</v>
      </c>
      <c r="I28" s="8">
        <v>1</v>
      </c>
      <c r="J28" s="7">
        <v>1.1000000000000001</v>
      </c>
      <c r="K28" s="8">
        <v>1.2</v>
      </c>
      <c r="L28" s="7">
        <v>1.4</v>
      </c>
      <c r="M28" s="8">
        <v>1.5</v>
      </c>
      <c r="N28" s="7">
        <v>1.6</v>
      </c>
      <c r="O28" s="8">
        <v>1.8</v>
      </c>
      <c r="P28" s="7">
        <v>1.9</v>
      </c>
      <c r="Q28" s="8">
        <v>2</v>
      </c>
      <c r="R28" s="7">
        <v>2.2000000000000002</v>
      </c>
      <c r="S28" s="8">
        <v>2.2999999999999998</v>
      </c>
      <c r="T28" s="7">
        <v>2.8</v>
      </c>
      <c r="U28" s="8">
        <v>3.3</v>
      </c>
      <c r="V28" s="9">
        <v>3.6</v>
      </c>
      <c r="Z28">
        <v>4.08</v>
      </c>
      <c r="AA28">
        <v>0.13</v>
      </c>
      <c r="AB28">
        <v>0.18</v>
      </c>
      <c r="AC28">
        <v>0.31</v>
      </c>
      <c r="AD28">
        <v>0.49</v>
      </c>
      <c r="AE28">
        <v>0.59</v>
      </c>
      <c r="AF28">
        <v>0.71</v>
      </c>
      <c r="AG28">
        <v>0.84</v>
      </c>
      <c r="AH28">
        <v>0.95</v>
      </c>
      <c r="AI28">
        <v>1.1100000000000001</v>
      </c>
      <c r="AJ28">
        <v>1.23</v>
      </c>
      <c r="AK28">
        <v>1.35</v>
      </c>
      <c r="AL28">
        <v>1.44</v>
      </c>
      <c r="AM28">
        <v>1.56</v>
      </c>
      <c r="AN28">
        <v>1.72</v>
      </c>
      <c r="AO28">
        <v>1.86</v>
      </c>
      <c r="AP28">
        <v>2.0699999999999998</v>
      </c>
      <c r="AQ28">
        <v>2.19</v>
      </c>
      <c r="AR28">
        <v>2.31</v>
      </c>
      <c r="AS28">
        <v>2.67</v>
      </c>
      <c r="AT28">
        <v>3.09</v>
      </c>
      <c r="AU28">
        <v>3.49</v>
      </c>
    </row>
    <row r="29" spans="1:47">
      <c r="A29" s="6" t="s">
        <v>23</v>
      </c>
      <c r="B29" s="7">
        <v>0.1</v>
      </c>
      <c r="C29" s="8">
        <v>0.2</v>
      </c>
      <c r="D29" s="7">
        <v>0.3</v>
      </c>
      <c r="E29" s="8">
        <v>0.6</v>
      </c>
      <c r="F29" s="7">
        <v>0.7</v>
      </c>
      <c r="G29" s="8">
        <v>0.8</v>
      </c>
      <c r="H29" s="7">
        <v>0.9</v>
      </c>
      <c r="I29" s="8">
        <v>1</v>
      </c>
      <c r="J29" s="7">
        <v>1.1000000000000001</v>
      </c>
      <c r="K29" s="8">
        <v>1.2</v>
      </c>
      <c r="L29" s="7">
        <v>1.4</v>
      </c>
      <c r="M29" s="8">
        <v>1.4</v>
      </c>
      <c r="N29" s="7">
        <v>1.6</v>
      </c>
      <c r="O29" s="8">
        <v>1.8</v>
      </c>
      <c r="P29" s="7">
        <v>1.9</v>
      </c>
      <c r="Q29" s="8">
        <v>2</v>
      </c>
      <c r="R29" s="7">
        <v>2.2000000000000002</v>
      </c>
      <c r="S29" s="8">
        <v>2.2999999999999998</v>
      </c>
      <c r="T29" s="7">
        <v>2.8</v>
      </c>
      <c r="U29" s="8">
        <v>3.3</v>
      </c>
      <c r="V29" s="9">
        <v>3.6</v>
      </c>
      <c r="Z29">
        <v>4.17</v>
      </c>
      <c r="AA29">
        <v>0.13</v>
      </c>
      <c r="AB29">
        <v>0.18</v>
      </c>
      <c r="AC29">
        <v>0.31</v>
      </c>
      <c r="AD29">
        <v>0.49</v>
      </c>
      <c r="AE29">
        <v>0.59</v>
      </c>
      <c r="AF29">
        <v>0.71</v>
      </c>
      <c r="AG29">
        <v>0.84</v>
      </c>
      <c r="AH29">
        <v>0.95</v>
      </c>
      <c r="AI29">
        <v>1.1100000000000001</v>
      </c>
      <c r="AJ29">
        <v>1.23</v>
      </c>
      <c r="AK29">
        <v>1.35</v>
      </c>
      <c r="AL29">
        <v>1.44</v>
      </c>
      <c r="AM29">
        <v>1.56</v>
      </c>
      <c r="AN29">
        <v>1.73</v>
      </c>
      <c r="AO29">
        <v>1.86</v>
      </c>
      <c r="AP29">
        <v>2.0699999999999998</v>
      </c>
      <c r="AQ29">
        <v>2.19</v>
      </c>
      <c r="AR29">
        <v>2.31</v>
      </c>
      <c r="AS29">
        <v>2.68</v>
      </c>
      <c r="AT29">
        <v>3.1</v>
      </c>
      <c r="AU29">
        <v>3.5</v>
      </c>
    </row>
    <row r="30" spans="1:47" ht="17" thickBot="1">
      <c r="A30" s="10" t="s">
        <v>24</v>
      </c>
      <c r="B30" s="11">
        <v>0.1</v>
      </c>
      <c r="C30" s="12">
        <v>0.2</v>
      </c>
      <c r="D30" s="11">
        <v>0.3</v>
      </c>
      <c r="E30" s="12">
        <v>0.6</v>
      </c>
      <c r="F30" s="11">
        <v>0.7</v>
      </c>
      <c r="G30" s="12">
        <v>0.8</v>
      </c>
      <c r="H30" s="11">
        <v>0.9</v>
      </c>
      <c r="I30" s="12">
        <v>1</v>
      </c>
      <c r="J30" s="11">
        <v>1.1000000000000001</v>
      </c>
      <c r="K30" s="12">
        <v>1.2</v>
      </c>
      <c r="L30" s="11">
        <v>1.4</v>
      </c>
      <c r="M30" s="12">
        <v>1.4</v>
      </c>
      <c r="N30" s="11">
        <v>1.6</v>
      </c>
      <c r="O30" s="12">
        <v>1.8</v>
      </c>
      <c r="P30" s="11">
        <v>1.9</v>
      </c>
      <c r="Q30" s="12">
        <v>2</v>
      </c>
      <c r="R30" s="11">
        <v>2.2000000000000002</v>
      </c>
      <c r="S30" s="12">
        <v>2.2999999999999998</v>
      </c>
      <c r="T30" s="11">
        <v>2.8</v>
      </c>
      <c r="U30" s="12">
        <v>3.3</v>
      </c>
      <c r="V30" s="13">
        <v>3.6</v>
      </c>
      <c r="Z30">
        <v>4.25</v>
      </c>
      <c r="AA30">
        <v>0.13</v>
      </c>
      <c r="AB30">
        <v>0.19</v>
      </c>
      <c r="AC30">
        <v>0.31</v>
      </c>
      <c r="AD30">
        <v>0.5</v>
      </c>
      <c r="AE30">
        <v>0.6</v>
      </c>
      <c r="AF30">
        <v>0.72</v>
      </c>
      <c r="AG30">
        <v>0.85</v>
      </c>
      <c r="AH30">
        <v>0.96</v>
      </c>
      <c r="AI30">
        <v>1.1100000000000001</v>
      </c>
      <c r="AJ30">
        <v>1.23</v>
      </c>
      <c r="AK30">
        <v>1.36</v>
      </c>
      <c r="AL30">
        <v>1.45</v>
      </c>
      <c r="AM30">
        <v>1.57</v>
      </c>
      <c r="AN30">
        <v>1.73</v>
      </c>
      <c r="AO30">
        <v>1.86</v>
      </c>
      <c r="AP30">
        <v>2.0699999999999998</v>
      </c>
      <c r="AQ30">
        <v>2.19</v>
      </c>
      <c r="AR30">
        <v>2.31</v>
      </c>
      <c r="AS30">
        <v>2.68</v>
      </c>
      <c r="AT30">
        <v>3.1</v>
      </c>
      <c r="AU30">
        <v>3.51</v>
      </c>
    </row>
    <row r="31" spans="1:47">
      <c r="A31" s="6" t="s">
        <v>31</v>
      </c>
      <c r="B31" s="7">
        <v>0.1</v>
      </c>
      <c r="C31" s="8">
        <v>0.2</v>
      </c>
      <c r="D31" s="7">
        <v>0.3</v>
      </c>
      <c r="E31" s="8">
        <v>0.6</v>
      </c>
      <c r="F31" s="7">
        <v>0.7</v>
      </c>
      <c r="G31" s="8">
        <v>0.8</v>
      </c>
      <c r="H31" s="7">
        <v>0.9</v>
      </c>
      <c r="I31" s="8">
        <v>1</v>
      </c>
      <c r="J31" s="7">
        <v>1.1000000000000001</v>
      </c>
      <c r="K31" s="8">
        <v>1.2</v>
      </c>
      <c r="L31" s="7">
        <v>1.4</v>
      </c>
      <c r="M31" s="8">
        <v>1.4</v>
      </c>
      <c r="N31" s="7">
        <v>1.6</v>
      </c>
      <c r="O31" s="8">
        <v>1.8</v>
      </c>
      <c r="P31" s="7">
        <v>1.9</v>
      </c>
      <c r="Q31" s="8">
        <v>2</v>
      </c>
      <c r="R31" s="7">
        <v>2.2000000000000002</v>
      </c>
      <c r="S31" s="8">
        <v>2.2999999999999998</v>
      </c>
      <c r="T31" s="7">
        <v>2.8</v>
      </c>
      <c r="U31" s="8">
        <v>3.3</v>
      </c>
      <c r="V31" s="9">
        <v>3.6</v>
      </c>
      <c r="Z31">
        <v>4.33</v>
      </c>
      <c r="AA31">
        <v>0.13</v>
      </c>
      <c r="AB31">
        <v>0.19</v>
      </c>
      <c r="AC31">
        <v>0.31</v>
      </c>
      <c r="AD31">
        <v>0.5</v>
      </c>
      <c r="AE31">
        <v>0.6</v>
      </c>
      <c r="AF31">
        <v>0.72</v>
      </c>
      <c r="AG31">
        <v>0.85</v>
      </c>
      <c r="AH31">
        <v>0.96</v>
      </c>
      <c r="AI31">
        <v>1.1200000000000001</v>
      </c>
      <c r="AJ31">
        <v>1.23</v>
      </c>
      <c r="AK31">
        <v>1.36</v>
      </c>
      <c r="AL31">
        <v>1.45</v>
      </c>
      <c r="AM31">
        <v>1.57</v>
      </c>
      <c r="AN31">
        <v>1.73</v>
      </c>
      <c r="AO31">
        <v>1.87</v>
      </c>
      <c r="AP31">
        <v>2.0699999999999998</v>
      </c>
      <c r="AQ31">
        <v>2.19</v>
      </c>
      <c r="AR31">
        <v>2.31</v>
      </c>
      <c r="AS31">
        <v>2.68</v>
      </c>
      <c r="AT31">
        <v>3.11</v>
      </c>
      <c r="AU31">
        <v>3.51</v>
      </c>
    </row>
    <row r="32" spans="1:47">
      <c r="A32" s="6" t="s">
        <v>22</v>
      </c>
      <c r="B32" s="7">
        <v>0.1</v>
      </c>
      <c r="C32" s="8">
        <v>0.2</v>
      </c>
      <c r="D32" s="7">
        <v>0.3</v>
      </c>
      <c r="E32" s="8">
        <v>0.6</v>
      </c>
      <c r="F32" s="7">
        <v>0.7</v>
      </c>
      <c r="G32" s="8">
        <v>0.8</v>
      </c>
      <c r="H32" s="7">
        <v>0.9</v>
      </c>
      <c r="I32" s="8">
        <v>1</v>
      </c>
      <c r="J32" s="7">
        <v>1.1000000000000001</v>
      </c>
      <c r="K32" s="8">
        <v>1.2</v>
      </c>
      <c r="L32" s="7">
        <v>1.3</v>
      </c>
      <c r="M32" s="8">
        <v>1.4</v>
      </c>
      <c r="N32" s="7">
        <v>1.6</v>
      </c>
      <c r="O32" s="8">
        <v>1.8</v>
      </c>
      <c r="P32" s="7">
        <v>1.9</v>
      </c>
      <c r="Q32" s="8">
        <v>2</v>
      </c>
      <c r="R32" s="7">
        <v>2.2000000000000002</v>
      </c>
      <c r="S32" s="8">
        <v>2.2999999999999998</v>
      </c>
      <c r="T32" s="7">
        <v>2.8</v>
      </c>
      <c r="U32" s="8">
        <v>3.3</v>
      </c>
      <c r="V32" s="9">
        <v>3.6</v>
      </c>
      <c r="Z32">
        <v>4.42</v>
      </c>
      <c r="AA32">
        <v>0.12</v>
      </c>
      <c r="AB32">
        <v>0.19</v>
      </c>
      <c r="AC32">
        <v>0.31</v>
      </c>
      <c r="AD32">
        <v>0.51</v>
      </c>
      <c r="AE32">
        <v>0.6</v>
      </c>
      <c r="AF32">
        <v>0.72</v>
      </c>
      <c r="AG32">
        <v>0.86</v>
      </c>
      <c r="AH32">
        <v>0.97</v>
      </c>
      <c r="AI32">
        <v>1.1200000000000001</v>
      </c>
      <c r="AJ32">
        <v>1.23</v>
      </c>
      <c r="AK32">
        <v>1.36</v>
      </c>
      <c r="AL32">
        <v>1.45</v>
      </c>
      <c r="AM32">
        <v>1.57</v>
      </c>
      <c r="AN32">
        <v>1.74</v>
      </c>
      <c r="AO32">
        <v>1.87</v>
      </c>
      <c r="AP32">
        <v>2.0699999999999998</v>
      </c>
      <c r="AQ32">
        <v>2.19</v>
      </c>
      <c r="AR32">
        <v>2.3199999999999998</v>
      </c>
      <c r="AS32">
        <v>2.69</v>
      </c>
      <c r="AT32">
        <v>3.12</v>
      </c>
      <c r="AU32">
        <v>3.52</v>
      </c>
    </row>
    <row r="33" spans="1:47">
      <c r="A33" s="6" t="s">
        <v>23</v>
      </c>
      <c r="B33" s="7">
        <v>0</v>
      </c>
      <c r="C33" s="8">
        <v>0.2</v>
      </c>
      <c r="D33" s="7">
        <v>0.3</v>
      </c>
      <c r="E33" s="8">
        <v>0.5</v>
      </c>
      <c r="F33" s="7">
        <v>0.7</v>
      </c>
      <c r="G33" s="8">
        <v>0.8</v>
      </c>
      <c r="H33" s="7">
        <v>0.9</v>
      </c>
      <c r="I33" s="8">
        <v>1</v>
      </c>
      <c r="J33" s="7">
        <v>1.1000000000000001</v>
      </c>
      <c r="K33" s="8">
        <v>1.2</v>
      </c>
      <c r="L33" s="7">
        <v>1.3</v>
      </c>
      <c r="M33" s="8">
        <v>1.4</v>
      </c>
      <c r="N33" s="7">
        <v>1.6</v>
      </c>
      <c r="O33" s="8">
        <v>1.8</v>
      </c>
      <c r="P33" s="7">
        <v>1.8</v>
      </c>
      <c r="Q33" s="8">
        <v>2</v>
      </c>
      <c r="R33" s="7">
        <v>2.2000000000000002</v>
      </c>
      <c r="S33" s="8">
        <v>2.2999999999999998</v>
      </c>
      <c r="T33" s="7">
        <v>2.8</v>
      </c>
      <c r="U33" s="8">
        <v>3.2</v>
      </c>
      <c r="V33" s="9">
        <v>3.6</v>
      </c>
      <c r="Z33">
        <v>4.5</v>
      </c>
      <c r="AA33">
        <v>0.12</v>
      </c>
      <c r="AB33">
        <v>0.19</v>
      </c>
      <c r="AC33">
        <v>0.31</v>
      </c>
      <c r="AD33">
        <v>0.51</v>
      </c>
      <c r="AE33">
        <v>0.61</v>
      </c>
      <c r="AF33">
        <v>0.73</v>
      </c>
      <c r="AG33">
        <v>0.86</v>
      </c>
      <c r="AH33">
        <v>0.97</v>
      </c>
      <c r="AI33">
        <v>1.1200000000000001</v>
      </c>
      <c r="AJ33">
        <v>1.24</v>
      </c>
      <c r="AK33">
        <v>1.36</v>
      </c>
      <c r="AL33">
        <v>1.45</v>
      </c>
      <c r="AM33">
        <v>1.58</v>
      </c>
      <c r="AN33">
        <v>1.74</v>
      </c>
      <c r="AO33">
        <v>1.87</v>
      </c>
      <c r="AP33">
        <v>2.0699999999999998</v>
      </c>
      <c r="AQ33">
        <v>2.19</v>
      </c>
      <c r="AR33">
        <v>2.3199999999999998</v>
      </c>
      <c r="AS33">
        <v>2.69</v>
      </c>
      <c r="AT33">
        <v>3.13</v>
      </c>
      <c r="AU33">
        <v>3.53</v>
      </c>
    </row>
    <row r="34" spans="1:47" ht="17" thickBot="1">
      <c r="A34" s="10" t="s">
        <v>24</v>
      </c>
      <c r="B34" s="11">
        <v>0</v>
      </c>
      <c r="C34" s="12">
        <v>0.2</v>
      </c>
      <c r="D34" s="11">
        <v>0.3</v>
      </c>
      <c r="E34" s="12">
        <v>0.5</v>
      </c>
      <c r="F34" s="11">
        <v>0.7</v>
      </c>
      <c r="G34" s="12">
        <v>0.8</v>
      </c>
      <c r="H34" s="11">
        <v>0.9</v>
      </c>
      <c r="I34" s="12">
        <v>1</v>
      </c>
      <c r="J34" s="11">
        <v>1.1000000000000001</v>
      </c>
      <c r="K34" s="12">
        <v>1.1000000000000001</v>
      </c>
      <c r="L34" s="11">
        <v>1.3</v>
      </c>
      <c r="M34" s="12">
        <v>1.4</v>
      </c>
      <c r="N34" s="11">
        <v>1.6</v>
      </c>
      <c r="O34" s="12">
        <v>1.8</v>
      </c>
      <c r="P34" s="11">
        <v>1.8</v>
      </c>
      <c r="Q34" s="12">
        <v>2</v>
      </c>
      <c r="R34" s="11">
        <v>2.2000000000000002</v>
      </c>
      <c r="S34" s="12">
        <v>2.2999999999999998</v>
      </c>
      <c r="T34" s="11">
        <v>2.8</v>
      </c>
      <c r="U34" s="12">
        <v>3.2</v>
      </c>
      <c r="V34" s="13">
        <v>3.6</v>
      </c>
      <c r="Z34">
        <v>4.58</v>
      </c>
      <c r="AA34">
        <v>0.12</v>
      </c>
      <c r="AB34">
        <v>0.19</v>
      </c>
      <c r="AC34">
        <v>0.31</v>
      </c>
      <c r="AD34">
        <v>0.51</v>
      </c>
      <c r="AE34">
        <v>0.61</v>
      </c>
      <c r="AF34">
        <v>0.73</v>
      </c>
      <c r="AG34">
        <v>0.86</v>
      </c>
      <c r="AH34">
        <v>0.97</v>
      </c>
      <c r="AI34">
        <v>1.1200000000000001</v>
      </c>
      <c r="AJ34">
        <v>1.24</v>
      </c>
      <c r="AK34">
        <v>1.37</v>
      </c>
      <c r="AL34">
        <v>1.46</v>
      </c>
      <c r="AM34">
        <v>1.58</v>
      </c>
      <c r="AN34">
        <v>1.75</v>
      </c>
      <c r="AO34">
        <v>1.87</v>
      </c>
      <c r="AP34">
        <v>2.0699999999999998</v>
      </c>
      <c r="AQ34">
        <v>2.19</v>
      </c>
      <c r="AR34">
        <v>2.3199999999999998</v>
      </c>
      <c r="AS34">
        <v>2.7</v>
      </c>
      <c r="AT34">
        <v>3.14</v>
      </c>
      <c r="AU34">
        <v>3.54</v>
      </c>
    </row>
    <row r="35" spans="1:47">
      <c r="A35" s="6" t="s">
        <v>32</v>
      </c>
      <c r="B35" s="7">
        <v>0</v>
      </c>
      <c r="C35" s="8">
        <v>0.2</v>
      </c>
      <c r="D35" s="7">
        <v>0.2</v>
      </c>
      <c r="E35" s="8">
        <v>0.5</v>
      </c>
      <c r="F35" s="7">
        <v>0.7</v>
      </c>
      <c r="G35" s="8">
        <v>0.8</v>
      </c>
      <c r="H35" s="7">
        <v>0.9</v>
      </c>
      <c r="I35" s="8">
        <v>1</v>
      </c>
      <c r="J35" s="7">
        <v>1.1000000000000001</v>
      </c>
      <c r="K35" s="8">
        <v>1.1000000000000001</v>
      </c>
      <c r="L35" s="7">
        <v>1.3</v>
      </c>
      <c r="M35" s="8">
        <v>1.4</v>
      </c>
      <c r="N35" s="7">
        <v>1.6</v>
      </c>
      <c r="O35" s="8">
        <v>1.8</v>
      </c>
      <c r="P35" s="7">
        <v>1.8</v>
      </c>
      <c r="Q35" s="8">
        <v>2</v>
      </c>
      <c r="R35" s="7">
        <v>2.2000000000000002</v>
      </c>
      <c r="S35" s="8">
        <v>2.2999999999999998</v>
      </c>
      <c r="T35" s="7">
        <v>2.8</v>
      </c>
      <c r="U35" s="8">
        <v>3.2</v>
      </c>
      <c r="V35" s="9">
        <v>3.6</v>
      </c>
      <c r="Z35">
        <v>4.67</v>
      </c>
      <c r="AA35">
        <v>0.12</v>
      </c>
      <c r="AB35">
        <v>0.19</v>
      </c>
      <c r="AC35">
        <v>0.31</v>
      </c>
      <c r="AD35">
        <v>0.51</v>
      </c>
      <c r="AE35">
        <v>0.62</v>
      </c>
      <c r="AF35">
        <v>0.73</v>
      </c>
      <c r="AG35">
        <v>0.87</v>
      </c>
      <c r="AH35">
        <v>0.98</v>
      </c>
      <c r="AI35">
        <v>1.1299999999999999</v>
      </c>
      <c r="AJ35">
        <v>1.24</v>
      </c>
      <c r="AK35">
        <v>1.37</v>
      </c>
      <c r="AL35">
        <v>1.46</v>
      </c>
      <c r="AM35">
        <v>1.58</v>
      </c>
      <c r="AN35">
        <v>1.75</v>
      </c>
      <c r="AO35">
        <v>1.87</v>
      </c>
      <c r="AP35">
        <v>2.0699999999999998</v>
      </c>
      <c r="AQ35">
        <v>2.19</v>
      </c>
      <c r="AR35">
        <v>2.3199999999999998</v>
      </c>
      <c r="AS35">
        <v>2.7</v>
      </c>
      <c r="AT35">
        <v>3.15</v>
      </c>
      <c r="AU35">
        <v>3.55</v>
      </c>
    </row>
    <row r="36" spans="1:47">
      <c r="A36" s="6" t="s">
        <v>22</v>
      </c>
      <c r="B36" s="7">
        <v>0</v>
      </c>
      <c r="C36" s="8">
        <v>0.1</v>
      </c>
      <c r="D36" s="7">
        <v>0.2</v>
      </c>
      <c r="E36" s="8">
        <v>0.5</v>
      </c>
      <c r="F36" s="7">
        <v>0.6</v>
      </c>
      <c r="G36" s="8">
        <v>0.8</v>
      </c>
      <c r="H36" s="7">
        <v>0.9</v>
      </c>
      <c r="I36" s="8">
        <v>1</v>
      </c>
      <c r="J36" s="7">
        <v>1</v>
      </c>
      <c r="K36" s="8">
        <v>1.1000000000000001</v>
      </c>
      <c r="L36" s="7">
        <v>1.3</v>
      </c>
      <c r="M36" s="8">
        <v>1.4</v>
      </c>
      <c r="N36" s="7">
        <v>1.5</v>
      </c>
      <c r="O36" s="8">
        <v>1.8</v>
      </c>
      <c r="P36" s="7">
        <v>1.8</v>
      </c>
      <c r="Q36" s="8">
        <v>2</v>
      </c>
      <c r="R36" s="7">
        <v>2.2000000000000002</v>
      </c>
      <c r="S36" s="8">
        <v>2.2999999999999998</v>
      </c>
      <c r="T36" s="7">
        <v>2.8</v>
      </c>
      <c r="U36" s="8">
        <v>3.2</v>
      </c>
      <c r="V36" s="9">
        <v>3.6</v>
      </c>
      <c r="Z36">
        <v>4.75</v>
      </c>
      <c r="AA36">
        <v>0.12</v>
      </c>
      <c r="AB36">
        <v>0.19</v>
      </c>
      <c r="AC36">
        <v>0.31</v>
      </c>
      <c r="AD36">
        <v>0.52</v>
      </c>
      <c r="AE36">
        <v>0.62</v>
      </c>
      <c r="AF36">
        <v>0.74</v>
      </c>
      <c r="AG36">
        <v>0.87</v>
      </c>
      <c r="AH36">
        <v>0.98</v>
      </c>
      <c r="AI36">
        <v>1.1299999999999999</v>
      </c>
      <c r="AJ36">
        <v>1.24</v>
      </c>
      <c r="AK36">
        <v>1.37</v>
      </c>
      <c r="AL36">
        <v>1.46</v>
      </c>
      <c r="AM36">
        <v>1.59</v>
      </c>
      <c r="AN36">
        <v>1.75</v>
      </c>
      <c r="AO36">
        <v>1.87</v>
      </c>
      <c r="AP36">
        <v>2.0699999999999998</v>
      </c>
      <c r="AQ36">
        <v>2.19</v>
      </c>
      <c r="AR36">
        <v>2.3199999999999998</v>
      </c>
      <c r="AS36">
        <v>2.7</v>
      </c>
      <c r="AT36">
        <v>3.15</v>
      </c>
      <c r="AU36">
        <v>3.55</v>
      </c>
    </row>
    <row r="37" spans="1:47">
      <c r="A37" s="6" t="s">
        <v>23</v>
      </c>
      <c r="B37" s="7">
        <v>0</v>
      </c>
      <c r="C37" s="8">
        <v>0.1</v>
      </c>
      <c r="D37" s="7">
        <v>0.2</v>
      </c>
      <c r="E37" s="8">
        <v>0.5</v>
      </c>
      <c r="F37" s="7">
        <v>0.6</v>
      </c>
      <c r="G37" s="8">
        <v>0.8</v>
      </c>
      <c r="H37" s="7">
        <v>0.9</v>
      </c>
      <c r="I37" s="8">
        <v>1</v>
      </c>
      <c r="J37" s="7">
        <v>1</v>
      </c>
      <c r="K37" s="8">
        <v>1.1000000000000001</v>
      </c>
      <c r="L37" s="7">
        <v>1.3</v>
      </c>
      <c r="M37" s="8">
        <v>1.3</v>
      </c>
      <c r="N37" s="7">
        <v>1.5</v>
      </c>
      <c r="O37" s="8">
        <v>1.8</v>
      </c>
      <c r="P37" s="7">
        <v>1.8</v>
      </c>
      <c r="Q37" s="8">
        <v>1.9</v>
      </c>
      <c r="R37" s="7">
        <v>2.2000000000000002</v>
      </c>
      <c r="S37" s="8">
        <v>2.2999999999999998</v>
      </c>
      <c r="T37" s="7">
        <v>2.7</v>
      </c>
      <c r="U37" s="8">
        <v>3.2</v>
      </c>
      <c r="V37" s="9">
        <v>3.6</v>
      </c>
      <c r="Z37">
        <v>4.83</v>
      </c>
      <c r="AA37">
        <v>0.12</v>
      </c>
      <c r="AB37">
        <v>0.19</v>
      </c>
      <c r="AC37">
        <v>0.31</v>
      </c>
      <c r="AD37">
        <v>0.52</v>
      </c>
      <c r="AE37">
        <v>0.62</v>
      </c>
      <c r="AF37">
        <v>0.74</v>
      </c>
      <c r="AG37">
        <v>0.88</v>
      </c>
      <c r="AH37">
        <v>0.98</v>
      </c>
      <c r="AI37">
        <v>1.1299999999999999</v>
      </c>
      <c r="AJ37">
        <v>1.24</v>
      </c>
      <c r="AK37">
        <v>1.37</v>
      </c>
      <c r="AL37">
        <v>1.46</v>
      </c>
      <c r="AM37">
        <v>1.59</v>
      </c>
      <c r="AN37">
        <v>1.76</v>
      </c>
      <c r="AO37">
        <v>1.87</v>
      </c>
      <c r="AP37">
        <v>2.0699999999999998</v>
      </c>
      <c r="AQ37">
        <v>2.19</v>
      </c>
      <c r="AR37">
        <v>2.3199999999999998</v>
      </c>
      <c r="AS37">
        <v>2.71</v>
      </c>
      <c r="AT37">
        <v>3.16</v>
      </c>
      <c r="AU37">
        <v>3.56</v>
      </c>
    </row>
    <row r="38" spans="1:47" ht="17" thickBot="1">
      <c r="A38" s="10" t="s">
        <v>24</v>
      </c>
      <c r="B38" s="11">
        <v>0</v>
      </c>
      <c r="C38" s="12">
        <v>0.1</v>
      </c>
      <c r="D38" s="11">
        <v>0.2</v>
      </c>
      <c r="E38" s="12">
        <v>0.5</v>
      </c>
      <c r="F38" s="11">
        <v>0.6</v>
      </c>
      <c r="G38" s="12">
        <v>0.8</v>
      </c>
      <c r="H38" s="11">
        <v>0.9</v>
      </c>
      <c r="I38" s="12">
        <v>0.9</v>
      </c>
      <c r="J38" s="11">
        <v>1</v>
      </c>
      <c r="K38" s="12">
        <v>1.1000000000000001</v>
      </c>
      <c r="L38" s="11">
        <v>1.3</v>
      </c>
      <c r="M38" s="12">
        <v>1.3</v>
      </c>
      <c r="N38" s="11">
        <v>1.5</v>
      </c>
      <c r="O38" s="12">
        <v>1.7</v>
      </c>
      <c r="P38" s="11">
        <v>1.8</v>
      </c>
      <c r="Q38" s="12">
        <v>1.9</v>
      </c>
      <c r="R38" s="11">
        <v>2.2000000000000002</v>
      </c>
      <c r="S38" s="12">
        <v>2.2999999999999998</v>
      </c>
      <c r="T38" s="11">
        <v>2.7</v>
      </c>
      <c r="U38" s="12">
        <v>3.1</v>
      </c>
      <c r="V38" s="13">
        <v>3.6</v>
      </c>
      <c r="Z38">
        <v>4.92</v>
      </c>
      <c r="AA38">
        <v>0.12</v>
      </c>
      <c r="AB38">
        <v>0.19</v>
      </c>
      <c r="AC38">
        <v>0.31</v>
      </c>
      <c r="AD38">
        <v>0.52</v>
      </c>
      <c r="AE38">
        <v>0.63</v>
      </c>
      <c r="AF38">
        <v>0.75</v>
      </c>
      <c r="AG38">
        <v>0.88</v>
      </c>
      <c r="AH38">
        <v>0.99</v>
      </c>
      <c r="AI38">
        <v>1.1299999999999999</v>
      </c>
      <c r="AJ38">
        <v>1.24</v>
      </c>
      <c r="AK38">
        <v>1.38</v>
      </c>
      <c r="AL38">
        <v>1.46</v>
      </c>
      <c r="AM38">
        <v>1.59</v>
      </c>
      <c r="AN38">
        <v>1.76</v>
      </c>
      <c r="AO38">
        <v>1.88</v>
      </c>
      <c r="AP38">
        <v>2.0699999999999998</v>
      </c>
      <c r="AQ38">
        <v>2.19</v>
      </c>
      <c r="AR38">
        <v>2.3199999999999998</v>
      </c>
      <c r="AS38">
        <v>2.71</v>
      </c>
      <c r="AT38">
        <v>3.17</v>
      </c>
      <c r="AU38">
        <v>3.57</v>
      </c>
    </row>
    <row r="39" spans="1:47">
      <c r="A39" s="6" t="s">
        <v>33</v>
      </c>
      <c r="B39" s="7">
        <v>0</v>
      </c>
      <c r="C39" s="8">
        <v>0.1</v>
      </c>
      <c r="D39" s="7">
        <v>0.2</v>
      </c>
      <c r="E39" s="8">
        <v>0.5</v>
      </c>
      <c r="F39" s="7">
        <v>0.6</v>
      </c>
      <c r="G39" s="8">
        <v>0.8</v>
      </c>
      <c r="H39" s="7">
        <v>0.9</v>
      </c>
      <c r="I39" s="8">
        <v>0.9</v>
      </c>
      <c r="J39" s="7">
        <v>1</v>
      </c>
      <c r="K39" s="8">
        <v>1</v>
      </c>
      <c r="L39" s="7">
        <v>1.2</v>
      </c>
      <c r="M39" s="8">
        <v>1.3</v>
      </c>
      <c r="N39" s="7">
        <v>1.5</v>
      </c>
      <c r="O39" s="8">
        <v>1.7</v>
      </c>
      <c r="P39" s="7">
        <v>1.8</v>
      </c>
      <c r="Q39" s="8">
        <v>1.9</v>
      </c>
      <c r="R39" s="7">
        <v>2.2000000000000002</v>
      </c>
      <c r="S39" s="8">
        <v>2.2999999999999998</v>
      </c>
      <c r="T39" s="7">
        <v>2.7</v>
      </c>
      <c r="U39" s="8">
        <v>3.1</v>
      </c>
      <c r="V39" s="9">
        <v>3.6</v>
      </c>
      <c r="Z39">
        <v>5</v>
      </c>
      <c r="AA39">
        <v>0.12</v>
      </c>
      <c r="AB39">
        <v>0.19</v>
      </c>
      <c r="AC39">
        <v>0.32</v>
      </c>
      <c r="AD39">
        <v>0.53</v>
      </c>
      <c r="AE39">
        <v>0.63</v>
      </c>
      <c r="AF39">
        <v>0.75</v>
      </c>
      <c r="AG39">
        <v>0.88</v>
      </c>
      <c r="AH39">
        <v>0.99</v>
      </c>
      <c r="AI39">
        <v>1.1399999999999999</v>
      </c>
      <c r="AJ39">
        <v>1.25</v>
      </c>
      <c r="AK39">
        <v>1.38</v>
      </c>
      <c r="AL39">
        <v>1.46</v>
      </c>
      <c r="AM39">
        <v>1.6</v>
      </c>
      <c r="AN39">
        <v>1.76</v>
      </c>
      <c r="AO39">
        <v>1.88</v>
      </c>
      <c r="AP39">
        <v>2.0699999999999998</v>
      </c>
      <c r="AQ39">
        <v>2.19</v>
      </c>
      <c r="AR39">
        <v>2.3199999999999998</v>
      </c>
      <c r="AS39">
        <v>2.72</v>
      </c>
      <c r="AT39">
        <v>3.17</v>
      </c>
      <c r="AU39">
        <v>3.57</v>
      </c>
    </row>
    <row r="40" spans="1:47">
      <c r="A40" s="6" t="s">
        <v>22</v>
      </c>
      <c r="B40" s="7">
        <v>0</v>
      </c>
      <c r="C40" s="8">
        <v>0.1</v>
      </c>
      <c r="D40" s="7">
        <v>0.2</v>
      </c>
      <c r="E40" s="8">
        <v>0.5</v>
      </c>
      <c r="F40" s="7">
        <v>0.6</v>
      </c>
      <c r="G40" s="8">
        <v>0.8</v>
      </c>
      <c r="H40" s="7">
        <v>0.9</v>
      </c>
      <c r="I40" s="8">
        <v>0.9</v>
      </c>
      <c r="J40" s="7">
        <v>1</v>
      </c>
      <c r="K40" s="8">
        <v>1</v>
      </c>
      <c r="L40" s="7">
        <v>1.2</v>
      </c>
      <c r="M40" s="8">
        <v>1.3</v>
      </c>
      <c r="N40" s="7">
        <v>1.5</v>
      </c>
      <c r="O40" s="8">
        <v>1.7</v>
      </c>
      <c r="P40" s="7">
        <v>1.8</v>
      </c>
      <c r="Q40" s="8">
        <v>1.9</v>
      </c>
      <c r="R40" s="7">
        <v>2.2000000000000002</v>
      </c>
      <c r="S40" s="8">
        <v>2.2999999999999998</v>
      </c>
      <c r="T40" s="7">
        <v>2.7</v>
      </c>
      <c r="U40" s="8">
        <v>3.1</v>
      </c>
      <c r="V40" s="9">
        <v>3.7</v>
      </c>
      <c r="Z40">
        <v>5.08</v>
      </c>
      <c r="AA40">
        <v>0.12</v>
      </c>
      <c r="AB40">
        <v>0.19</v>
      </c>
      <c r="AC40">
        <v>0.32</v>
      </c>
      <c r="AD40">
        <v>0.53</v>
      </c>
      <c r="AE40">
        <v>0.64</v>
      </c>
      <c r="AF40">
        <v>0.75</v>
      </c>
      <c r="AG40">
        <v>0.89</v>
      </c>
      <c r="AH40">
        <v>0.99</v>
      </c>
      <c r="AI40">
        <v>1.1399999999999999</v>
      </c>
      <c r="AJ40">
        <v>1.25</v>
      </c>
      <c r="AK40">
        <v>1.38</v>
      </c>
      <c r="AL40">
        <v>1.47</v>
      </c>
      <c r="AM40">
        <v>1.6</v>
      </c>
      <c r="AN40">
        <v>1.77</v>
      </c>
      <c r="AO40">
        <v>1.88</v>
      </c>
      <c r="AP40">
        <v>2.0699999999999998</v>
      </c>
      <c r="AQ40">
        <v>2.19</v>
      </c>
      <c r="AR40">
        <v>2.3199999999999998</v>
      </c>
      <c r="AS40">
        <v>2.72</v>
      </c>
      <c r="AT40">
        <v>3.18</v>
      </c>
      <c r="AU40">
        <v>3.58</v>
      </c>
    </row>
    <row r="41" spans="1:47">
      <c r="A41" s="6" t="s">
        <v>23</v>
      </c>
      <c r="B41" s="7">
        <v>0</v>
      </c>
      <c r="C41" s="8">
        <v>0.1</v>
      </c>
      <c r="D41" s="7">
        <v>0.2</v>
      </c>
      <c r="E41" s="8">
        <v>0.5</v>
      </c>
      <c r="F41" s="7">
        <v>0.6</v>
      </c>
      <c r="G41" s="8">
        <v>0.8</v>
      </c>
      <c r="H41" s="7">
        <v>0.9</v>
      </c>
      <c r="I41" s="8">
        <v>0.9</v>
      </c>
      <c r="J41" s="7">
        <v>0.9</v>
      </c>
      <c r="K41" s="8">
        <v>1</v>
      </c>
      <c r="L41" s="7">
        <v>1.2</v>
      </c>
      <c r="M41" s="8">
        <v>1.3</v>
      </c>
      <c r="N41" s="7">
        <v>1.4</v>
      </c>
      <c r="O41" s="8">
        <v>1.7</v>
      </c>
      <c r="P41" s="7">
        <v>1.8</v>
      </c>
      <c r="Q41" s="8">
        <v>1.9</v>
      </c>
      <c r="R41" s="7">
        <v>2.2000000000000002</v>
      </c>
      <c r="S41" s="8">
        <v>2.2999999999999998</v>
      </c>
      <c r="T41" s="7">
        <v>2.7</v>
      </c>
      <c r="U41" s="8">
        <v>3.1</v>
      </c>
      <c r="V41" s="9">
        <v>3.7</v>
      </c>
      <c r="Z41">
        <v>5.17</v>
      </c>
      <c r="AA41">
        <v>0.12</v>
      </c>
      <c r="AB41">
        <v>0.19</v>
      </c>
      <c r="AC41">
        <v>0.32</v>
      </c>
      <c r="AD41">
        <v>0.53</v>
      </c>
      <c r="AE41">
        <v>0.64</v>
      </c>
      <c r="AF41">
        <v>0.76</v>
      </c>
      <c r="AG41">
        <v>0.89</v>
      </c>
      <c r="AH41">
        <v>1</v>
      </c>
      <c r="AI41">
        <v>1.1399999999999999</v>
      </c>
      <c r="AJ41">
        <v>1.25</v>
      </c>
      <c r="AK41">
        <v>1.38</v>
      </c>
      <c r="AL41">
        <v>1.47</v>
      </c>
      <c r="AM41">
        <v>1.6</v>
      </c>
      <c r="AN41">
        <v>1.77</v>
      </c>
      <c r="AO41">
        <v>1.88</v>
      </c>
      <c r="AP41">
        <v>2.0699999999999998</v>
      </c>
      <c r="AQ41">
        <v>2.19</v>
      </c>
      <c r="AR41">
        <v>2.3199999999999998</v>
      </c>
      <c r="AS41">
        <v>2.72</v>
      </c>
      <c r="AT41">
        <v>3.19</v>
      </c>
      <c r="AU41">
        <v>3.58</v>
      </c>
    </row>
    <row r="42" spans="1:47" ht="17" thickBot="1">
      <c r="A42" s="10" t="s">
        <v>24</v>
      </c>
      <c r="B42" s="11">
        <v>0</v>
      </c>
      <c r="C42" s="12">
        <v>0.1</v>
      </c>
      <c r="D42" s="11">
        <v>0.2</v>
      </c>
      <c r="E42" s="12">
        <v>0.5</v>
      </c>
      <c r="F42" s="11">
        <v>0.6</v>
      </c>
      <c r="G42" s="12">
        <v>0.8</v>
      </c>
      <c r="H42" s="11">
        <v>0.8</v>
      </c>
      <c r="I42" s="12">
        <v>0.9</v>
      </c>
      <c r="J42" s="11">
        <v>0.9</v>
      </c>
      <c r="K42" s="12">
        <v>0.9</v>
      </c>
      <c r="L42" s="11">
        <v>1.2</v>
      </c>
      <c r="M42" s="12">
        <v>1.2</v>
      </c>
      <c r="N42" s="11">
        <v>1.4</v>
      </c>
      <c r="O42" s="12">
        <v>1.7</v>
      </c>
      <c r="P42" s="11">
        <v>1.7</v>
      </c>
      <c r="Q42" s="12">
        <v>1.9</v>
      </c>
      <c r="R42" s="11">
        <v>2.2000000000000002</v>
      </c>
      <c r="S42" s="12">
        <v>2.2999999999999998</v>
      </c>
      <c r="T42" s="11">
        <v>2.7</v>
      </c>
      <c r="U42" s="12">
        <v>3</v>
      </c>
      <c r="V42" s="13">
        <v>3.7</v>
      </c>
      <c r="Z42">
        <v>5.25</v>
      </c>
      <c r="AA42">
        <v>0.12</v>
      </c>
      <c r="AB42">
        <v>0.19</v>
      </c>
      <c r="AC42">
        <v>0.32</v>
      </c>
      <c r="AD42">
        <v>0.53</v>
      </c>
      <c r="AE42">
        <v>0.64</v>
      </c>
      <c r="AF42">
        <v>0.76</v>
      </c>
      <c r="AG42">
        <v>0.89</v>
      </c>
      <c r="AH42">
        <v>1</v>
      </c>
      <c r="AI42">
        <v>1.1399999999999999</v>
      </c>
      <c r="AJ42">
        <v>1.25</v>
      </c>
      <c r="AK42">
        <v>1.38</v>
      </c>
      <c r="AL42">
        <v>1.47</v>
      </c>
      <c r="AM42">
        <v>1.6</v>
      </c>
      <c r="AN42">
        <v>1.77</v>
      </c>
      <c r="AO42">
        <v>1.88</v>
      </c>
      <c r="AP42">
        <v>2.0699999999999998</v>
      </c>
      <c r="AQ42">
        <v>2.19</v>
      </c>
      <c r="AR42">
        <v>2.3199999999999998</v>
      </c>
      <c r="AS42">
        <v>2.73</v>
      </c>
      <c r="AT42">
        <v>3.19</v>
      </c>
      <c r="AU42">
        <v>3.58</v>
      </c>
    </row>
    <row r="43" spans="1:47" ht="17" thickBot="1">
      <c r="A43" s="10" t="s">
        <v>34</v>
      </c>
      <c r="B43" s="11">
        <v>0</v>
      </c>
      <c r="C43" s="12">
        <v>0.1</v>
      </c>
      <c r="D43" s="11">
        <v>0.1</v>
      </c>
      <c r="E43" s="12">
        <v>0.4</v>
      </c>
      <c r="F43" s="11">
        <v>0.5</v>
      </c>
      <c r="G43" s="12">
        <v>0.8</v>
      </c>
      <c r="H43" s="11">
        <v>0.8</v>
      </c>
      <c r="I43" s="12">
        <v>0.8</v>
      </c>
      <c r="J43" s="11">
        <v>0.9</v>
      </c>
      <c r="K43" s="12">
        <v>0.9</v>
      </c>
      <c r="L43" s="11">
        <v>1.1000000000000001</v>
      </c>
      <c r="M43" s="12">
        <v>1.2</v>
      </c>
      <c r="N43" s="11">
        <v>1.4</v>
      </c>
      <c r="O43" s="12">
        <v>1.7</v>
      </c>
      <c r="P43" s="11">
        <v>1.7</v>
      </c>
      <c r="Q43" s="12">
        <v>1.9</v>
      </c>
      <c r="R43" s="11">
        <v>2.2000000000000002</v>
      </c>
      <c r="S43" s="12">
        <v>2.2999999999999998</v>
      </c>
      <c r="T43" s="11">
        <v>2.7</v>
      </c>
      <c r="U43" s="12">
        <v>3</v>
      </c>
      <c r="V43" s="13">
        <v>3.7</v>
      </c>
      <c r="Z43">
        <v>5.33</v>
      </c>
      <c r="AA43">
        <v>0.12</v>
      </c>
      <c r="AB43">
        <v>0.19</v>
      </c>
      <c r="AC43">
        <v>0.32</v>
      </c>
      <c r="AD43">
        <v>0.54</v>
      </c>
      <c r="AE43">
        <v>0.65</v>
      </c>
      <c r="AF43">
        <v>0.76</v>
      </c>
      <c r="AG43">
        <v>0.9</v>
      </c>
      <c r="AH43">
        <v>1</v>
      </c>
      <c r="AI43">
        <v>1.1399999999999999</v>
      </c>
      <c r="AJ43">
        <v>1.25</v>
      </c>
      <c r="AK43">
        <v>1.38</v>
      </c>
      <c r="AL43">
        <v>1.47</v>
      </c>
      <c r="AM43">
        <v>1.61</v>
      </c>
      <c r="AN43">
        <v>1.78</v>
      </c>
      <c r="AO43">
        <v>1.88</v>
      </c>
      <c r="AP43">
        <v>2.0699999999999998</v>
      </c>
      <c r="AQ43">
        <v>2.19</v>
      </c>
      <c r="AR43">
        <v>2.3199999999999998</v>
      </c>
      <c r="AS43">
        <v>2.73</v>
      </c>
      <c r="AT43">
        <v>3.2</v>
      </c>
      <c r="AU43">
        <v>3.59</v>
      </c>
    </row>
    <row r="44" spans="1:47">
      <c r="Z44">
        <v>5.42</v>
      </c>
      <c r="AA44">
        <v>0.12</v>
      </c>
      <c r="AB44">
        <v>0.19</v>
      </c>
      <c r="AC44">
        <v>0.32</v>
      </c>
      <c r="AD44">
        <v>0.54</v>
      </c>
      <c r="AE44">
        <v>0.65</v>
      </c>
      <c r="AF44">
        <v>0.77</v>
      </c>
      <c r="AG44">
        <v>0.9</v>
      </c>
      <c r="AH44">
        <v>1</v>
      </c>
      <c r="AI44">
        <v>1.1499999999999999</v>
      </c>
      <c r="AJ44">
        <v>1.25</v>
      </c>
      <c r="AK44">
        <v>1.38</v>
      </c>
      <c r="AL44">
        <v>1.47</v>
      </c>
      <c r="AM44">
        <v>1.61</v>
      </c>
      <c r="AN44">
        <v>1.78</v>
      </c>
      <c r="AO44">
        <v>1.88</v>
      </c>
      <c r="AP44">
        <v>2.06</v>
      </c>
      <c r="AQ44">
        <v>2.19</v>
      </c>
      <c r="AR44">
        <v>2.3199999999999998</v>
      </c>
      <c r="AS44">
        <v>2.73</v>
      </c>
      <c r="AT44">
        <v>3.2</v>
      </c>
      <c r="AU44">
        <v>3.59</v>
      </c>
    </row>
    <row r="45" spans="1:47">
      <c r="Z45">
        <v>5.5</v>
      </c>
      <c r="AA45">
        <v>0.12</v>
      </c>
      <c r="AB45">
        <v>0.19</v>
      </c>
      <c r="AC45">
        <v>0.32</v>
      </c>
      <c r="AD45">
        <v>0.54</v>
      </c>
      <c r="AE45">
        <v>0.65</v>
      </c>
      <c r="AF45">
        <v>0.77</v>
      </c>
      <c r="AG45">
        <v>0.9</v>
      </c>
      <c r="AH45">
        <v>1.01</v>
      </c>
      <c r="AI45">
        <v>1.1499999999999999</v>
      </c>
      <c r="AJ45">
        <v>1.25</v>
      </c>
      <c r="AK45">
        <v>1.39</v>
      </c>
      <c r="AL45">
        <v>1.47</v>
      </c>
      <c r="AM45">
        <v>1.61</v>
      </c>
      <c r="AN45">
        <v>1.78</v>
      </c>
      <c r="AO45">
        <v>1.88</v>
      </c>
      <c r="AP45">
        <v>2.06</v>
      </c>
      <c r="AQ45">
        <v>2.19</v>
      </c>
      <c r="AR45">
        <v>2.3199999999999998</v>
      </c>
      <c r="AS45">
        <v>2.74</v>
      </c>
      <c r="AT45">
        <v>3.21</v>
      </c>
      <c r="AU45">
        <v>3.59</v>
      </c>
    </row>
    <row r="46" spans="1:47">
      <c r="Z46">
        <v>5.58</v>
      </c>
      <c r="AA46">
        <v>0.11</v>
      </c>
      <c r="AB46">
        <v>0.19</v>
      </c>
      <c r="AC46">
        <v>0.32</v>
      </c>
      <c r="AD46">
        <v>0.54</v>
      </c>
      <c r="AE46">
        <v>0.65</v>
      </c>
      <c r="AF46">
        <v>0.77</v>
      </c>
      <c r="AG46">
        <v>0.9</v>
      </c>
      <c r="AH46">
        <v>1.01</v>
      </c>
      <c r="AI46">
        <v>1.1499999999999999</v>
      </c>
      <c r="AJ46">
        <v>1.25</v>
      </c>
      <c r="AK46">
        <v>1.39</v>
      </c>
      <c r="AL46">
        <v>1.47</v>
      </c>
      <c r="AM46">
        <v>1.61</v>
      </c>
      <c r="AN46">
        <v>1.78</v>
      </c>
      <c r="AO46">
        <v>1.88</v>
      </c>
      <c r="AP46">
        <v>2.06</v>
      </c>
      <c r="AQ46">
        <v>2.19</v>
      </c>
      <c r="AR46">
        <v>2.3199999999999998</v>
      </c>
      <c r="AS46">
        <v>2.74</v>
      </c>
      <c r="AT46">
        <v>3.22</v>
      </c>
      <c r="AU46">
        <v>3.6</v>
      </c>
    </row>
    <row r="47" spans="1:47">
      <c r="Z47">
        <v>5.67</v>
      </c>
      <c r="AA47">
        <v>0.11</v>
      </c>
      <c r="AB47">
        <v>0.19</v>
      </c>
      <c r="AC47">
        <v>0.32</v>
      </c>
      <c r="AD47">
        <v>0.54</v>
      </c>
      <c r="AE47">
        <v>0.66</v>
      </c>
      <c r="AF47">
        <v>0.77</v>
      </c>
      <c r="AG47">
        <v>0.91</v>
      </c>
      <c r="AH47">
        <v>1.01</v>
      </c>
      <c r="AI47">
        <v>1.1499999999999999</v>
      </c>
      <c r="AJ47">
        <v>1.25</v>
      </c>
      <c r="AK47">
        <v>1.39</v>
      </c>
      <c r="AL47">
        <v>1.47</v>
      </c>
      <c r="AM47">
        <v>1.61</v>
      </c>
      <c r="AN47">
        <v>1.79</v>
      </c>
      <c r="AO47">
        <v>1.88</v>
      </c>
      <c r="AP47">
        <v>2.06</v>
      </c>
      <c r="AQ47">
        <v>2.19</v>
      </c>
      <c r="AR47">
        <v>2.3199999999999998</v>
      </c>
      <c r="AS47">
        <v>2.74</v>
      </c>
      <c r="AT47">
        <v>3.22</v>
      </c>
      <c r="AU47">
        <v>3.6</v>
      </c>
    </row>
    <row r="48" spans="1:47">
      <c r="Z48">
        <v>5.75</v>
      </c>
      <c r="AA48">
        <v>0.11</v>
      </c>
      <c r="AB48">
        <v>0.19</v>
      </c>
      <c r="AC48">
        <v>0.32</v>
      </c>
      <c r="AD48">
        <v>0.55000000000000004</v>
      </c>
      <c r="AE48">
        <v>0.66</v>
      </c>
      <c r="AF48">
        <v>0.78</v>
      </c>
      <c r="AG48">
        <v>0.91</v>
      </c>
      <c r="AH48">
        <v>1.01</v>
      </c>
      <c r="AI48">
        <v>1.1499999999999999</v>
      </c>
      <c r="AJ48">
        <v>1.25</v>
      </c>
      <c r="AK48">
        <v>1.39</v>
      </c>
      <c r="AL48">
        <v>1.47</v>
      </c>
      <c r="AM48">
        <v>1.62</v>
      </c>
      <c r="AN48">
        <v>1.79</v>
      </c>
      <c r="AO48">
        <v>1.88</v>
      </c>
      <c r="AP48">
        <v>2.06</v>
      </c>
      <c r="AQ48">
        <v>2.19</v>
      </c>
      <c r="AR48">
        <v>2.3199999999999998</v>
      </c>
      <c r="AS48">
        <v>2.74</v>
      </c>
      <c r="AT48">
        <v>3.23</v>
      </c>
      <c r="AU48">
        <v>3.6</v>
      </c>
    </row>
    <row r="49" spans="26:47">
      <c r="Z49">
        <v>5.83</v>
      </c>
      <c r="AA49">
        <v>0.11</v>
      </c>
      <c r="AB49">
        <v>0.19</v>
      </c>
      <c r="AC49">
        <v>0.32</v>
      </c>
      <c r="AD49">
        <v>0.55000000000000004</v>
      </c>
      <c r="AE49">
        <v>0.66</v>
      </c>
      <c r="AF49">
        <v>0.78</v>
      </c>
      <c r="AG49">
        <v>0.91</v>
      </c>
      <c r="AH49">
        <v>1.01</v>
      </c>
      <c r="AI49">
        <v>1.1499999999999999</v>
      </c>
      <c r="AJ49">
        <v>1.25</v>
      </c>
      <c r="AK49">
        <v>1.39</v>
      </c>
      <c r="AL49">
        <v>1.47</v>
      </c>
      <c r="AM49">
        <v>1.62</v>
      </c>
      <c r="AN49">
        <v>1.79</v>
      </c>
      <c r="AO49">
        <v>1.88</v>
      </c>
      <c r="AP49">
        <v>2.06</v>
      </c>
      <c r="AQ49">
        <v>2.19</v>
      </c>
      <c r="AR49">
        <v>2.3199999999999998</v>
      </c>
      <c r="AS49">
        <v>2.75</v>
      </c>
      <c r="AT49">
        <v>3.23</v>
      </c>
      <c r="AU49">
        <v>3.6</v>
      </c>
    </row>
    <row r="50" spans="26:47">
      <c r="Z50">
        <v>5.92</v>
      </c>
      <c r="AA50">
        <v>0.11</v>
      </c>
      <c r="AB50">
        <v>0.19</v>
      </c>
      <c r="AC50">
        <v>0.32</v>
      </c>
      <c r="AD50">
        <v>0.55000000000000004</v>
      </c>
      <c r="AE50">
        <v>0.66</v>
      </c>
      <c r="AF50">
        <v>0.78</v>
      </c>
      <c r="AG50">
        <v>0.92</v>
      </c>
      <c r="AH50">
        <v>1.02</v>
      </c>
      <c r="AI50">
        <v>1.1499999999999999</v>
      </c>
      <c r="AJ50">
        <v>1.25</v>
      </c>
      <c r="AK50">
        <v>1.39</v>
      </c>
      <c r="AL50">
        <v>1.47</v>
      </c>
      <c r="AM50">
        <v>1.62</v>
      </c>
      <c r="AN50">
        <v>1.79</v>
      </c>
      <c r="AO50">
        <v>1.88</v>
      </c>
      <c r="AP50">
        <v>2.06</v>
      </c>
      <c r="AQ50">
        <v>2.19</v>
      </c>
      <c r="AR50">
        <v>2.3199999999999998</v>
      </c>
      <c r="AS50">
        <v>2.75</v>
      </c>
      <c r="AT50">
        <v>3.23</v>
      </c>
      <c r="AU50">
        <v>3.6</v>
      </c>
    </row>
    <row r="51" spans="26:47">
      <c r="Z51">
        <v>6</v>
      </c>
      <c r="AA51">
        <v>0.11</v>
      </c>
      <c r="AB51">
        <v>0.19</v>
      </c>
      <c r="AC51">
        <v>0.32</v>
      </c>
      <c r="AD51">
        <v>0.55000000000000004</v>
      </c>
      <c r="AE51">
        <v>0.67</v>
      </c>
      <c r="AF51">
        <v>0.79</v>
      </c>
      <c r="AG51">
        <v>0.92</v>
      </c>
      <c r="AH51">
        <v>1.02</v>
      </c>
      <c r="AI51">
        <v>1.1499999999999999</v>
      </c>
      <c r="AJ51">
        <v>1.25</v>
      </c>
      <c r="AK51">
        <v>1.39</v>
      </c>
      <c r="AL51">
        <v>1.47</v>
      </c>
      <c r="AM51">
        <v>1.62</v>
      </c>
      <c r="AN51">
        <v>1.8</v>
      </c>
      <c r="AO51">
        <v>1.88</v>
      </c>
      <c r="AP51">
        <v>2.06</v>
      </c>
      <c r="AQ51">
        <v>2.19</v>
      </c>
      <c r="AR51">
        <v>2.3199999999999998</v>
      </c>
      <c r="AS51">
        <v>2.75</v>
      </c>
      <c r="AT51">
        <v>3.24</v>
      </c>
      <c r="AU51">
        <v>3.6</v>
      </c>
    </row>
    <row r="52" spans="26:47">
      <c r="Z52">
        <v>6.08</v>
      </c>
      <c r="AA52">
        <v>0.11</v>
      </c>
      <c r="AB52">
        <v>0.19</v>
      </c>
      <c r="AC52">
        <v>0.32</v>
      </c>
      <c r="AD52">
        <v>0.55000000000000004</v>
      </c>
      <c r="AE52">
        <v>0.67</v>
      </c>
      <c r="AF52">
        <v>0.79</v>
      </c>
      <c r="AG52">
        <v>0.92</v>
      </c>
      <c r="AH52">
        <v>1.02</v>
      </c>
      <c r="AI52">
        <v>1.1499999999999999</v>
      </c>
      <c r="AJ52">
        <v>1.25</v>
      </c>
      <c r="AK52">
        <v>1.39</v>
      </c>
      <c r="AL52">
        <v>1.47</v>
      </c>
      <c r="AM52">
        <v>1.62</v>
      </c>
      <c r="AN52">
        <v>1.8</v>
      </c>
      <c r="AO52">
        <v>1.88</v>
      </c>
      <c r="AP52">
        <v>2.06</v>
      </c>
      <c r="AQ52">
        <v>2.19</v>
      </c>
      <c r="AR52">
        <v>2.3199999999999998</v>
      </c>
      <c r="AS52">
        <v>2.75</v>
      </c>
      <c r="AT52">
        <v>3.24</v>
      </c>
      <c r="AU52">
        <v>3.6</v>
      </c>
    </row>
    <row r="53" spans="26:47">
      <c r="Z53">
        <v>6.17</v>
      </c>
      <c r="AA53">
        <v>0.11</v>
      </c>
      <c r="AB53">
        <v>0.19</v>
      </c>
      <c r="AC53">
        <v>0.31</v>
      </c>
      <c r="AD53">
        <v>0.55000000000000004</v>
      </c>
      <c r="AE53">
        <v>0.67</v>
      </c>
      <c r="AF53">
        <v>0.79</v>
      </c>
      <c r="AG53">
        <v>0.92</v>
      </c>
      <c r="AH53">
        <v>1.02</v>
      </c>
      <c r="AI53">
        <v>1.1499999999999999</v>
      </c>
      <c r="AJ53">
        <v>1.25</v>
      </c>
      <c r="AK53">
        <v>1.39</v>
      </c>
      <c r="AL53">
        <v>1.47</v>
      </c>
      <c r="AM53">
        <v>1.62</v>
      </c>
      <c r="AN53">
        <v>1.8</v>
      </c>
      <c r="AO53">
        <v>1.88</v>
      </c>
      <c r="AP53">
        <v>2.06</v>
      </c>
      <c r="AQ53">
        <v>2.19</v>
      </c>
      <c r="AR53">
        <v>2.3199999999999998</v>
      </c>
      <c r="AS53">
        <v>2.76</v>
      </c>
      <c r="AT53">
        <v>3.25</v>
      </c>
      <c r="AU53">
        <v>3.6</v>
      </c>
    </row>
    <row r="54" spans="26:47">
      <c r="Z54">
        <v>6.25</v>
      </c>
      <c r="AA54">
        <v>0.11</v>
      </c>
      <c r="AB54">
        <v>0.19</v>
      </c>
      <c r="AC54">
        <v>0.31</v>
      </c>
      <c r="AD54">
        <v>0.55000000000000004</v>
      </c>
      <c r="AE54">
        <v>0.67</v>
      </c>
      <c r="AF54">
        <v>0.79</v>
      </c>
      <c r="AG54">
        <v>0.92</v>
      </c>
      <c r="AH54">
        <v>1.02</v>
      </c>
      <c r="AI54">
        <v>1.1499999999999999</v>
      </c>
      <c r="AJ54">
        <v>1.25</v>
      </c>
      <c r="AK54">
        <v>1.39</v>
      </c>
      <c r="AL54">
        <v>1.47</v>
      </c>
      <c r="AM54">
        <v>1.62</v>
      </c>
      <c r="AN54">
        <v>1.8</v>
      </c>
      <c r="AO54">
        <v>1.88</v>
      </c>
      <c r="AP54">
        <v>2.06</v>
      </c>
      <c r="AQ54">
        <v>2.19</v>
      </c>
      <c r="AR54">
        <v>2.3199999999999998</v>
      </c>
      <c r="AS54">
        <v>2.76</v>
      </c>
      <c r="AT54">
        <v>3.25</v>
      </c>
      <c r="AU54">
        <v>3.6</v>
      </c>
    </row>
    <row r="55" spans="26:47">
      <c r="Z55">
        <v>6.33</v>
      </c>
      <c r="AA55">
        <v>0.1</v>
      </c>
      <c r="AB55">
        <v>0.19</v>
      </c>
      <c r="AC55">
        <v>0.31</v>
      </c>
      <c r="AD55">
        <v>0.56000000000000005</v>
      </c>
      <c r="AE55">
        <v>0.67</v>
      </c>
      <c r="AF55">
        <v>0.8</v>
      </c>
      <c r="AG55">
        <v>0.93</v>
      </c>
      <c r="AH55">
        <v>1.02</v>
      </c>
      <c r="AI55">
        <v>1.1499999999999999</v>
      </c>
      <c r="AJ55">
        <v>1.25</v>
      </c>
      <c r="AK55">
        <v>1.39</v>
      </c>
      <c r="AL55">
        <v>1.47</v>
      </c>
      <c r="AM55">
        <v>1.62</v>
      </c>
      <c r="AN55">
        <v>1.8</v>
      </c>
      <c r="AO55">
        <v>1.88</v>
      </c>
      <c r="AP55">
        <v>2.06</v>
      </c>
      <c r="AQ55">
        <v>2.19</v>
      </c>
      <c r="AR55">
        <v>2.3199999999999998</v>
      </c>
      <c r="AS55">
        <v>2.76</v>
      </c>
      <c r="AT55">
        <v>3.25</v>
      </c>
      <c r="AU55">
        <v>3.6</v>
      </c>
    </row>
    <row r="56" spans="26:47">
      <c r="Z56">
        <v>6.42</v>
      </c>
      <c r="AA56">
        <v>0.1</v>
      </c>
      <c r="AB56">
        <v>0.19</v>
      </c>
      <c r="AC56">
        <v>0.31</v>
      </c>
      <c r="AD56">
        <v>0.56000000000000005</v>
      </c>
      <c r="AE56">
        <v>0.68</v>
      </c>
      <c r="AF56">
        <v>0.8</v>
      </c>
      <c r="AG56">
        <v>0.93</v>
      </c>
      <c r="AH56">
        <v>1.02</v>
      </c>
      <c r="AI56">
        <v>1.1499999999999999</v>
      </c>
      <c r="AJ56">
        <v>1.25</v>
      </c>
      <c r="AK56">
        <v>1.39</v>
      </c>
      <c r="AL56">
        <v>1.47</v>
      </c>
      <c r="AM56">
        <v>1.62</v>
      </c>
      <c r="AN56">
        <v>1.8</v>
      </c>
      <c r="AO56">
        <v>1.88</v>
      </c>
      <c r="AP56">
        <v>2.0499999999999998</v>
      </c>
      <c r="AQ56">
        <v>2.19</v>
      </c>
      <c r="AR56">
        <v>2.3199999999999998</v>
      </c>
      <c r="AS56">
        <v>2.76</v>
      </c>
      <c r="AT56">
        <v>3.26</v>
      </c>
      <c r="AU56">
        <v>3.6</v>
      </c>
    </row>
    <row r="57" spans="26:47">
      <c r="Z57">
        <v>6.5</v>
      </c>
      <c r="AA57">
        <v>0.1</v>
      </c>
      <c r="AB57">
        <v>0.19</v>
      </c>
      <c r="AC57">
        <v>0.31</v>
      </c>
      <c r="AD57">
        <v>0.56000000000000005</v>
      </c>
      <c r="AE57">
        <v>0.68</v>
      </c>
      <c r="AF57">
        <v>0.8</v>
      </c>
      <c r="AG57">
        <v>0.93</v>
      </c>
      <c r="AH57">
        <v>1.03</v>
      </c>
      <c r="AI57">
        <v>1.1499999999999999</v>
      </c>
      <c r="AJ57">
        <v>1.25</v>
      </c>
      <c r="AK57">
        <v>1.39</v>
      </c>
      <c r="AL57">
        <v>1.47</v>
      </c>
      <c r="AM57">
        <v>1.63</v>
      </c>
      <c r="AN57">
        <v>1.81</v>
      </c>
      <c r="AO57">
        <v>1.88</v>
      </c>
      <c r="AP57">
        <v>2.0499999999999998</v>
      </c>
      <c r="AQ57">
        <v>2.19</v>
      </c>
      <c r="AR57">
        <v>2.3199999999999998</v>
      </c>
      <c r="AS57">
        <v>2.76</v>
      </c>
      <c r="AT57">
        <v>3.26</v>
      </c>
      <c r="AU57">
        <v>3.59</v>
      </c>
    </row>
    <row r="58" spans="26:47">
      <c r="Z58">
        <v>6.58</v>
      </c>
      <c r="AA58">
        <v>0.1</v>
      </c>
      <c r="AB58">
        <v>0.19</v>
      </c>
      <c r="AC58">
        <v>0.31</v>
      </c>
      <c r="AD58">
        <v>0.56000000000000005</v>
      </c>
      <c r="AE58">
        <v>0.68</v>
      </c>
      <c r="AF58">
        <v>0.8</v>
      </c>
      <c r="AG58">
        <v>0.93</v>
      </c>
      <c r="AH58">
        <v>1.03</v>
      </c>
      <c r="AI58">
        <v>1.1499999999999999</v>
      </c>
      <c r="AJ58">
        <v>1.24</v>
      </c>
      <c r="AK58">
        <v>1.39</v>
      </c>
      <c r="AL58">
        <v>1.47</v>
      </c>
      <c r="AM58">
        <v>1.63</v>
      </c>
      <c r="AN58">
        <v>1.81</v>
      </c>
      <c r="AO58">
        <v>1.88</v>
      </c>
      <c r="AP58">
        <v>2.0499999999999998</v>
      </c>
      <c r="AQ58">
        <v>2.19</v>
      </c>
      <c r="AR58">
        <v>2.3199999999999998</v>
      </c>
      <c r="AS58">
        <v>2.77</v>
      </c>
      <c r="AT58">
        <v>3.26</v>
      </c>
      <c r="AU58">
        <v>3.59</v>
      </c>
    </row>
    <row r="59" spans="26:47">
      <c r="Z59">
        <v>6.67</v>
      </c>
      <c r="AA59">
        <v>0.1</v>
      </c>
      <c r="AB59">
        <v>0.19</v>
      </c>
      <c r="AC59">
        <v>0.31</v>
      </c>
      <c r="AD59">
        <v>0.56000000000000005</v>
      </c>
      <c r="AE59">
        <v>0.68</v>
      </c>
      <c r="AF59">
        <v>0.8</v>
      </c>
      <c r="AG59">
        <v>0.93</v>
      </c>
      <c r="AH59">
        <v>1.03</v>
      </c>
      <c r="AI59">
        <v>1.1499999999999999</v>
      </c>
      <c r="AJ59">
        <v>1.24</v>
      </c>
      <c r="AK59">
        <v>1.39</v>
      </c>
      <c r="AL59">
        <v>1.47</v>
      </c>
      <c r="AM59">
        <v>1.63</v>
      </c>
      <c r="AN59">
        <v>1.81</v>
      </c>
      <c r="AO59">
        <v>1.88</v>
      </c>
      <c r="AP59">
        <v>2.0499999999999998</v>
      </c>
      <c r="AQ59">
        <v>2.19</v>
      </c>
      <c r="AR59">
        <v>2.3199999999999998</v>
      </c>
      <c r="AS59">
        <v>2.77</v>
      </c>
      <c r="AT59">
        <v>3.26</v>
      </c>
      <c r="AU59">
        <v>3.59</v>
      </c>
    </row>
    <row r="60" spans="26:47">
      <c r="Z60">
        <v>6.75</v>
      </c>
      <c r="AA60">
        <v>0.1</v>
      </c>
      <c r="AB60">
        <v>0.19</v>
      </c>
      <c r="AC60">
        <v>0.31</v>
      </c>
      <c r="AD60">
        <v>0.56000000000000005</v>
      </c>
      <c r="AE60">
        <v>0.68</v>
      </c>
      <c r="AF60">
        <v>0.81</v>
      </c>
      <c r="AG60">
        <v>0.93</v>
      </c>
      <c r="AH60">
        <v>1.03</v>
      </c>
      <c r="AI60">
        <v>1.1499999999999999</v>
      </c>
      <c r="AJ60">
        <v>1.24</v>
      </c>
      <c r="AK60">
        <v>1.39</v>
      </c>
      <c r="AL60">
        <v>1.47</v>
      </c>
      <c r="AM60">
        <v>1.63</v>
      </c>
      <c r="AN60">
        <v>1.81</v>
      </c>
      <c r="AO60">
        <v>1.88</v>
      </c>
      <c r="AP60">
        <v>2.0499999999999998</v>
      </c>
      <c r="AQ60">
        <v>2.19</v>
      </c>
      <c r="AR60">
        <v>2.3199999999999998</v>
      </c>
      <c r="AS60">
        <v>2.77</v>
      </c>
      <c r="AT60">
        <v>3.27</v>
      </c>
      <c r="AU60">
        <v>3.58</v>
      </c>
    </row>
    <row r="61" spans="26:47">
      <c r="Z61">
        <v>6.83</v>
      </c>
      <c r="AA61">
        <v>0.1</v>
      </c>
      <c r="AB61">
        <v>0.19</v>
      </c>
      <c r="AC61">
        <v>0.31</v>
      </c>
      <c r="AD61">
        <v>0.56000000000000005</v>
      </c>
      <c r="AE61">
        <v>0.68</v>
      </c>
      <c r="AF61">
        <v>0.81</v>
      </c>
      <c r="AG61">
        <v>0.94</v>
      </c>
      <c r="AH61">
        <v>1.03</v>
      </c>
      <c r="AI61">
        <v>1.1499999999999999</v>
      </c>
      <c r="AJ61">
        <v>1.24</v>
      </c>
      <c r="AK61">
        <v>1.39</v>
      </c>
      <c r="AL61">
        <v>1.47</v>
      </c>
      <c r="AM61">
        <v>1.63</v>
      </c>
      <c r="AN61">
        <v>1.81</v>
      </c>
      <c r="AO61">
        <v>1.88</v>
      </c>
      <c r="AP61">
        <v>2.0499999999999998</v>
      </c>
      <c r="AQ61">
        <v>2.1800000000000002</v>
      </c>
      <c r="AR61">
        <v>2.3199999999999998</v>
      </c>
      <c r="AS61">
        <v>2.77</v>
      </c>
      <c r="AT61">
        <v>3.27</v>
      </c>
      <c r="AU61">
        <v>3.58</v>
      </c>
    </row>
    <row r="62" spans="26:47">
      <c r="Z62">
        <v>6.92</v>
      </c>
      <c r="AA62">
        <v>0.1</v>
      </c>
      <c r="AB62">
        <v>0.19</v>
      </c>
      <c r="AC62">
        <v>0.31</v>
      </c>
      <c r="AD62">
        <v>0.56000000000000005</v>
      </c>
      <c r="AE62">
        <v>0.68</v>
      </c>
      <c r="AF62">
        <v>0.81</v>
      </c>
      <c r="AG62">
        <v>0.94</v>
      </c>
      <c r="AH62">
        <v>1.03</v>
      </c>
      <c r="AI62">
        <v>1.1499999999999999</v>
      </c>
      <c r="AJ62">
        <v>1.24</v>
      </c>
      <c r="AK62">
        <v>1.39</v>
      </c>
      <c r="AL62">
        <v>1.47</v>
      </c>
      <c r="AM62">
        <v>1.63</v>
      </c>
      <c r="AN62">
        <v>1.81</v>
      </c>
      <c r="AO62">
        <v>1.88</v>
      </c>
      <c r="AP62">
        <v>2.0499999999999998</v>
      </c>
      <c r="AQ62">
        <v>2.1800000000000002</v>
      </c>
      <c r="AR62">
        <v>2.3199999999999998</v>
      </c>
      <c r="AS62">
        <v>2.77</v>
      </c>
      <c r="AT62">
        <v>3.27</v>
      </c>
      <c r="AU62">
        <v>3.58</v>
      </c>
    </row>
    <row r="63" spans="26:47">
      <c r="Z63">
        <v>7</v>
      </c>
      <c r="AA63">
        <v>0.09</v>
      </c>
      <c r="AB63">
        <v>0.19</v>
      </c>
      <c r="AC63">
        <v>0.31</v>
      </c>
      <c r="AD63">
        <v>0.56000000000000005</v>
      </c>
      <c r="AE63">
        <v>0.68</v>
      </c>
      <c r="AF63">
        <v>0.81</v>
      </c>
      <c r="AG63">
        <v>0.94</v>
      </c>
      <c r="AH63">
        <v>1.03</v>
      </c>
      <c r="AI63">
        <v>1.1499999999999999</v>
      </c>
      <c r="AJ63">
        <v>1.24</v>
      </c>
      <c r="AK63">
        <v>1.39</v>
      </c>
      <c r="AL63">
        <v>1.47</v>
      </c>
      <c r="AM63">
        <v>1.63</v>
      </c>
      <c r="AN63">
        <v>1.81</v>
      </c>
      <c r="AO63">
        <v>1.88</v>
      </c>
      <c r="AP63">
        <v>2.04</v>
      </c>
      <c r="AQ63">
        <v>2.1800000000000002</v>
      </c>
      <c r="AR63">
        <v>2.3199999999999998</v>
      </c>
      <c r="AS63">
        <v>2.77</v>
      </c>
      <c r="AT63">
        <v>3.27</v>
      </c>
      <c r="AU63">
        <v>3.58</v>
      </c>
    </row>
    <row r="64" spans="26:47">
      <c r="Z64">
        <v>7.08</v>
      </c>
      <c r="AA64">
        <v>0.09</v>
      </c>
      <c r="AB64">
        <v>0.18</v>
      </c>
      <c r="AC64">
        <v>0.31</v>
      </c>
      <c r="AD64">
        <v>0.56000000000000005</v>
      </c>
      <c r="AE64">
        <v>0.69</v>
      </c>
      <c r="AF64">
        <v>0.81</v>
      </c>
      <c r="AG64">
        <v>0.94</v>
      </c>
      <c r="AH64">
        <v>1.03</v>
      </c>
      <c r="AI64">
        <v>1.1499999999999999</v>
      </c>
      <c r="AJ64">
        <v>1.24</v>
      </c>
      <c r="AK64">
        <v>1.39</v>
      </c>
      <c r="AL64">
        <v>1.47</v>
      </c>
      <c r="AM64">
        <v>1.63</v>
      </c>
      <c r="AN64">
        <v>1.81</v>
      </c>
      <c r="AO64">
        <v>1.88</v>
      </c>
      <c r="AP64">
        <v>2.04</v>
      </c>
      <c r="AQ64">
        <v>2.1800000000000002</v>
      </c>
      <c r="AR64">
        <v>2.3199999999999998</v>
      </c>
      <c r="AS64">
        <v>2.77</v>
      </c>
      <c r="AT64">
        <v>3.27</v>
      </c>
      <c r="AU64">
        <v>3.57</v>
      </c>
    </row>
    <row r="65" spans="26:47">
      <c r="Z65">
        <v>7.17</v>
      </c>
      <c r="AA65">
        <v>0.09</v>
      </c>
      <c r="AB65">
        <v>0.18</v>
      </c>
      <c r="AC65">
        <v>0.31</v>
      </c>
      <c r="AD65">
        <v>0.56000000000000005</v>
      </c>
      <c r="AE65">
        <v>0.69</v>
      </c>
      <c r="AF65">
        <v>0.81</v>
      </c>
      <c r="AG65">
        <v>0.94</v>
      </c>
      <c r="AH65">
        <v>1.03</v>
      </c>
      <c r="AI65">
        <v>1.1499999999999999</v>
      </c>
      <c r="AJ65">
        <v>1.23</v>
      </c>
      <c r="AK65">
        <v>1.39</v>
      </c>
      <c r="AL65">
        <v>1.46</v>
      </c>
      <c r="AM65">
        <v>1.62</v>
      </c>
      <c r="AN65">
        <v>1.81</v>
      </c>
      <c r="AO65">
        <v>1.88</v>
      </c>
      <c r="AP65">
        <v>2.04</v>
      </c>
      <c r="AQ65">
        <v>2.1800000000000002</v>
      </c>
      <c r="AR65">
        <v>2.3199999999999998</v>
      </c>
      <c r="AS65">
        <v>2.77</v>
      </c>
      <c r="AT65">
        <v>3.27</v>
      </c>
      <c r="AU65">
        <v>3.57</v>
      </c>
    </row>
    <row r="66" spans="26:47">
      <c r="Z66">
        <v>7.25</v>
      </c>
      <c r="AA66">
        <v>0.09</v>
      </c>
      <c r="AB66">
        <v>0.18</v>
      </c>
      <c r="AC66">
        <v>0.3</v>
      </c>
      <c r="AD66">
        <v>0.56000000000000005</v>
      </c>
      <c r="AE66">
        <v>0.69</v>
      </c>
      <c r="AF66">
        <v>0.82</v>
      </c>
      <c r="AG66">
        <v>0.94</v>
      </c>
      <c r="AH66">
        <v>1.03</v>
      </c>
      <c r="AI66">
        <v>1.1499999999999999</v>
      </c>
      <c r="AJ66">
        <v>1.23</v>
      </c>
      <c r="AK66">
        <v>1.38</v>
      </c>
      <c r="AL66">
        <v>1.46</v>
      </c>
      <c r="AM66">
        <v>1.62</v>
      </c>
      <c r="AN66">
        <v>1.81</v>
      </c>
      <c r="AO66">
        <v>1.88</v>
      </c>
      <c r="AP66">
        <v>2.04</v>
      </c>
      <c r="AQ66">
        <v>2.1800000000000002</v>
      </c>
      <c r="AR66">
        <v>2.3199999999999998</v>
      </c>
      <c r="AS66">
        <v>2.78</v>
      </c>
      <c r="AT66">
        <v>3.27</v>
      </c>
      <c r="AU66">
        <v>3.57</v>
      </c>
    </row>
    <row r="67" spans="26:47">
      <c r="Z67">
        <v>7.33</v>
      </c>
      <c r="AA67">
        <v>0.09</v>
      </c>
      <c r="AB67">
        <v>0.18</v>
      </c>
      <c r="AC67">
        <v>0.3</v>
      </c>
      <c r="AD67">
        <v>0.56000000000000005</v>
      </c>
      <c r="AE67">
        <v>0.69</v>
      </c>
      <c r="AF67">
        <v>0.82</v>
      </c>
      <c r="AG67">
        <v>0.94</v>
      </c>
      <c r="AH67">
        <v>1.03</v>
      </c>
      <c r="AI67">
        <v>1.1499999999999999</v>
      </c>
      <c r="AJ67">
        <v>1.23</v>
      </c>
      <c r="AK67">
        <v>1.38</v>
      </c>
      <c r="AL67">
        <v>1.46</v>
      </c>
      <c r="AM67">
        <v>1.62</v>
      </c>
      <c r="AN67">
        <v>1.81</v>
      </c>
      <c r="AO67">
        <v>1.88</v>
      </c>
      <c r="AP67">
        <v>2.04</v>
      </c>
      <c r="AQ67">
        <v>2.1800000000000002</v>
      </c>
      <c r="AR67">
        <v>2.3199999999999998</v>
      </c>
      <c r="AS67">
        <v>2.78</v>
      </c>
      <c r="AT67">
        <v>3.28</v>
      </c>
      <c r="AU67">
        <v>3.57</v>
      </c>
    </row>
    <row r="68" spans="26:47">
      <c r="Z68">
        <v>7.42</v>
      </c>
      <c r="AA68">
        <v>0.09</v>
      </c>
      <c r="AB68">
        <v>0.18</v>
      </c>
      <c r="AC68">
        <v>0.3</v>
      </c>
      <c r="AD68">
        <v>0.56000000000000005</v>
      </c>
      <c r="AE68">
        <v>0.69</v>
      </c>
      <c r="AF68">
        <v>0.82</v>
      </c>
      <c r="AG68">
        <v>0.94</v>
      </c>
      <c r="AH68">
        <v>1.03</v>
      </c>
      <c r="AI68">
        <v>1.1399999999999999</v>
      </c>
      <c r="AJ68">
        <v>1.23</v>
      </c>
      <c r="AK68">
        <v>1.38</v>
      </c>
      <c r="AL68">
        <v>1.46</v>
      </c>
      <c r="AM68">
        <v>1.62</v>
      </c>
      <c r="AN68">
        <v>1.81</v>
      </c>
      <c r="AO68">
        <v>1.88</v>
      </c>
      <c r="AP68">
        <v>2.04</v>
      </c>
      <c r="AQ68">
        <v>2.1800000000000002</v>
      </c>
      <c r="AR68">
        <v>2.3199999999999998</v>
      </c>
      <c r="AS68">
        <v>2.78</v>
      </c>
      <c r="AT68">
        <v>3.28</v>
      </c>
      <c r="AU68">
        <v>3.56</v>
      </c>
    </row>
    <row r="69" spans="26:47">
      <c r="Z69">
        <v>7.5</v>
      </c>
      <c r="AA69">
        <v>0.08</v>
      </c>
      <c r="AB69">
        <v>0.18</v>
      </c>
      <c r="AC69">
        <v>0.3</v>
      </c>
      <c r="AD69">
        <v>0.56000000000000005</v>
      </c>
      <c r="AE69">
        <v>0.69</v>
      </c>
      <c r="AF69">
        <v>0.82</v>
      </c>
      <c r="AG69">
        <v>0.94</v>
      </c>
      <c r="AH69">
        <v>1.03</v>
      </c>
      <c r="AI69">
        <v>1.1399999999999999</v>
      </c>
      <c r="AJ69">
        <v>1.22</v>
      </c>
      <c r="AK69">
        <v>1.38</v>
      </c>
      <c r="AL69">
        <v>1.46</v>
      </c>
      <c r="AM69">
        <v>1.62</v>
      </c>
      <c r="AN69">
        <v>1.81</v>
      </c>
      <c r="AO69">
        <v>1.88</v>
      </c>
      <c r="AP69">
        <v>2.0299999999999998</v>
      </c>
      <c r="AQ69">
        <v>2.1800000000000002</v>
      </c>
      <c r="AR69">
        <v>2.3199999999999998</v>
      </c>
      <c r="AS69">
        <v>2.78</v>
      </c>
      <c r="AT69">
        <v>3.28</v>
      </c>
      <c r="AU69">
        <v>3.56</v>
      </c>
    </row>
    <row r="70" spans="26:47">
      <c r="Z70">
        <v>7.58</v>
      </c>
      <c r="AA70">
        <v>0.08</v>
      </c>
      <c r="AB70">
        <v>0.18</v>
      </c>
      <c r="AC70">
        <v>0.3</v>
      </c>
      <c r="AD70">
        <v>0.56000000000000005</v>
      </c>
      <c r="AE70">
        <v>0.69</v>
      </c>
      <c r="AF70">
        <v>0.82</v>
      </c>
      <c r="AG70">
        <v>0.94</v>
      </c>
      <c r="AH70">
        <v>1.03</v>
      </c>
      <c r="AI70">
        <v>1.1399999999999999</v>
      </c>
      <c r="AJ70">
        <v>1.22</v>
      </c>
      <c r="AK70">
        <v>1.38</v>
      </c>
      <c r="AL70">
        <v>1.46</v>
      </c>
      <c r="AM70">
        <v>1.62</v>
      </c>
      <c r="AN70">
        <v>1.81</v>
      </c>
      <c r="AO70">
        <v>1.88</v>
      </c>
      <c r="AP70">
        <v>2.0299999999999998</v>
      </c>
      <c r="AQ70">
        <v>2.1800000000000002</v>
      </c>
      <c r="AR70">
        <v>2.3199999999999998</v>
      </c>
      <c r="AS70">
        <v>2.78</v>
      </c>
      <c r="AT70">
        <v>3.28</v>
      </c>
      <c r="AU70">
        <v>3.56</v>
      </c>
    </row>
    <row r="71" spans="26:47">
      <c r="Z71">
        <v>7.67</v>
      </c>
      <c r="AA71">
        <v>0.08</v>
      </c>
      <c r="AB71">
        <v>0.18</v>
      </c>
      <c r="AC71">
        <v>0.3</v>
      </c>
      <c r="AD71">
        <v>0.56000000000000005</v>
      </c>
      <c r="AE71">
        <v>0.69</v>
      </c>
      <c r="AF71">
        <v>0.82</v>
      </c>
      <c r="AG71">
        <v>0.94</v>
      </c>
      <c r="AH71">
        <v>1.03</v>
      </c>
      <c r="AI71">
        <v>1.1399999999999999</v>
      </c>
      <c r="AJ71">
        <v>1.22</v>
      </c>
      <c r="AK71">
        <v>1.38</v>
      </c>
      <c r="AL71">
        <v>1.45</v>
      </c>
      <c r="AM71">
        <v>1.62</v>
      </c>
      <c r="AN71">
        <v>1.81</v>
      </c>
      <c r="AO71">
        <v>1.88</v>
      </c>
      <c r="AP71">
        <v>2.0299999999999998</v>
      </c>
      <c r="AQ71">
        <v>2.1800000000000002</v>
      </c>
      <c r="AR71">
        <v>2.3199999999999998</v>
      </c>
      <c r="AS71">
        <v>2.78</v>
      </c>
      <c r="AT71">
        <v>3.28</v>
      </c>
      <c r="AU71">
        <v>3.56</v>
      </c>
    </row>
    <row r="72" spans="26:47">
      <c r="Z72">
        <v>7.75</v>
      </c>
      <c r="AA72">
        <v>0.08</v>
      </c>
      <c r="AB72">
        <v>0.18</v>
      </c>
      <c r="AC72">
        <v>0.3</v>
      </c>
      <c r="AD72">
        <v>0.56000000000000005</v>
      </c>
      <c r="AE72">
        <v>0.69</v>
      </c>
      <c r="AF72">
        <v>0.82</v>
      </c>
      <c r="AG72">
        <v>0.94</v>
      </c>
      <c r="AH72">
        <v>1.03</v>
      </c>
      <c r="AI72">
        <v>1.1399999999999999</v>
      </c>
      <c r="AJ72">
        <v>1.22</v>
      </c>
      <c r="AK72">
        <v>1.37</v>
      </c>
      <c r="AL72">
        <v>1.45</v>
      </c>
      <c r="AM72">
        <v>1.62</v>
      </c>
      <c r="AN72">
        <v>1.81</v>
      </c>
      <c r="AO72">
        <v>1.87</v>
      </c>
      <c r="AP72">
        <v>2.0299999999999998</v>
      </c>
      <c r="AQ72">
        <v>2.1800000000000002</v>
      </c>
      <c r="AR72">
        <v>2.3199999999999998</v>
      </c>
      <c r="AS72">
        <v>2.78</v>
      </c>
      <c r="AT72">
        <v>3.28</v>
      </c>
      <c r="AU72">
        <v>3.56</v>
      </c>
    </row>
    <row r="73" spans="26:47">
      <c r="Z73">
        <v>7.83</v>
      </c>
      <c r="AA73">
        <v>0.08</v>
      </c>
      <c r="AB73">
        <v>0.18</v>
      </c>
      <c r="AC73">
        <v>0.28999999999999998</v>
      </c>
      <c r="AD73">
        <v>0.56000000000000005</v>
      </c>
      <c r="AE73">
        <v>0.69</v>
      </c>
      <c r="AF73">
        <v>0.82</v>
      </c>
      <c r="AG73">
        <v>0.94</v>
      </c>
      <c r="AH73">
        <v>1.03</v>
      </c>
      <c r="AI73">
        <v>1.1299999999999999</v>
      </c>
      <c r="AJ73">
        <v>1.21</v>
      </c>
      <c r="AK73">
        <v>1.37</v>
      </c>
      <c r="AL73">
        <v>1.45</v>
      </c>
      <c r="AM73">
        <v>1.62</v>
      </c>
      <c r="AN73">
        <v>1.81</v>
      </c>
      <c r="AO73">
        <v>1.87</v>
      </c>
      <c r="AP73">
        <v>2.0299999999999998</v>
      </c>
      <c r="AQ73">
        <v>2.1800000000000002</v>
      </c>
      <c r="AR73">
        <v>2.3199999999999998</v>
      </c>
      <c r="AS73">
        <v>2.78</v>
      </c>
      <c r="AT73">
        <v>3.27</v>
      </c>
      <c r="AU73">
        <v>3.56</v>
      </c>
    </row>
    <row r="74" spans="26:47">
      <c r="Z74">
        <v>7.92</v>
      </c>
      <c r="AA74">
        <v>0.08</v>
      </c>
      <c r="AB74">
        <v>0.18</v>
      </c>
      <c r="AC74">
        <v>0.28999999999999998</v>
      </c>
      <c r="AD74">
        <v>0.56000000000000005</v>
      </c>
      <c r="AE74">
        <v>0.69</v>
      </c>
      <c r="AF74">
        <v>0.82</v>
      </c>
      <c r="AG74">
        <v>0.94</v>
      </c>
      <c r="AH74">
        <v>1.03</v>
      </c>
      <c r="AI74">
        <v>1.1299999999999999</v>
      </c>
      <c r="AJ74">
        <v>1.21</v>
      </c>
      <c r="AK74">
        <v>1.37</v>
      </c>
      <c r="AL74">
        <v>1.45</v>
      </c>
      <c r="AM74">
        <v>1.61</v>
      </c>
      <c r="AN74">
        <v>1.81</v>
      </c>
      <c r="AO74">
        <v>1.87</v>
      </c>
      <c r="AP74">
        <v>2.02</v>
      </c>
      <c r="AQ74">
        <v>2.1800000000000002</v>
      </c>
      <c r="AR74">
        <v>2.3199999999999998</v>
      </c>
      <c r="AS74">
        <v>2.78</v>
      </c>
      <c r="AT74">
        <v>3.27</v>
      </c>
      <c r="AU74">
        <v>3.56</v>
      </c>
    </row>
    <row r="75" spans="26:47">
      <c r="Z75">
        <v>8</v>
      </c>
      <c r="AA75">
        <v>7.0000000000000007E-2</v>
      </c>
      <c r="AB75">
        <v>0.18</v>
      </c>
      <c r="AC75">
        <v>0.28999999999999998</v>
      </c>
      <c r="AD75">
        <v>0.56000000000000005</v>
      </c>
      <c r="AE75">
        <v>0.69</v>
      </c>
      <c r="AF75">
        <v>0.82</v>
      </c>
      <c r="AG75">
        <v>0.94</v>
      </c>
      <c r="AH75">
        <v>1.02</v>
      </c>
      <c r="AI75">
        <v>1.1299999999999999</v>
      </c>
      <c r="AJ75">
        <v>1.21</v>
      </c>
      <c r="AK75">
        <v>1.37</v>
      </c>
      <c r="AL75">
        <v>1.44</v>
      </c>
      <c r="AM75">
        <v>1.61</v>
      </c>
      <c r="AN75">
        <v>1.81</v>
      </c>
      <c r="AO75">
        <v>1.87</v>
      </c>
      <c r="AP75">
        <v>2.02</v>
      </c>
      <c r="AQ75">
        <v>2.1800000000000002</v>
      </c>
      <c r="AR75">
        <v>2.3199999999999998</v>
      </c>
      <c r="AS75">
        <v>2.78</v>
      </c>
      <c r="AT75">
        <v>3.27</v>
      </c>
      <c r="AU75">
        <v>3.56</v>
      </c>
    </row>
    <row r="76" spans="26:47">
      <c r="Z76">
        <v>8.08</v>
      </c>
      <c r="AA76">
        <v>7.0000000000000007E-2</v>
      </c>
      <c r="AB76">
        <v>0.18</v>
      </c>
      <c r="AC76">
        <v>0.28999999999999998</v>
      </c>
      <c r="AD76">
        <v>0.56000000000000005</v>
      </c>
      <c r="AE76">
        <v>0.69</v>
      </c>
      <c r="AF76">
        <v>0.83</v>
      </c>
      <c r="AG76">
        <v>0.94</v>
      </c>
      <c r="AH76">
        <v>1.02</v>
      </c>
      <c r="AI76">
        <v>1.1299999999999999</v>
      </c>
      <c r="AJ76">
        <v>1.2</v>
      </c>
      <c r="AK76">
        <v>1.37</v>
      </c>
      <c r="AL76">
        <v>1.44</v>
      </c>
      <c r="AM76">
        <v>1.61</v>
      </c>
      <c r="AN76">
        <v>1.81</v>
      </c>
      <c r="AO76">
        <v>1.87</v>
      </c>
      <c r="AP76">
        <v>2.02</v>
      </c>
      <c r="AQ76">
        <v>2.1800000000000002</v>
      </c>
      <c r="AR76">
        <v>2.3199999999999998</v>
      </c>
      <c r="AS76">
        <v>2.78</v>
      </c>
      <c r="AT76">
        <v>3.27</v>
      </c>
      <c r="AU76">
        <v>3.56</v>
      </c>
    </row>
    <row r="77" spans="26:47">
      <c r="Z77">
        <v>8.17</v>
      </c>
      <c r="AA77">
        <v>7.0000000000000007E-2</v>
      </c>
      <c r="AB77">
        <v>0.17</v>
      </c>
      <c r="AC77">
        <v>0.28999999999999998</v>
      </c>
      <c r="AD77">
        <v>0.56000000000000005</v>
      </c>
      <c r="AE77">
        <v>0.69</v>
      </c>
      <c r="AF77">
        <v>0.83</v>
      </c>
      <c r="AG77">
        <v>0.94</v>
      </c>
      <c r="AH77">
        <v>1.02</v>
      </c>
      <c r="AI77">
        <v>1.1299999999999999</v>
      </c>
      <c r="AJ77">
        <v>1.2</v>
      </c>
      <c r="AK77">
        <v>1.36</v>
      </c>
      <c r="AL77">
        <v>1.44</v>
      </c>
      <c r="AM77">
        <v>1.61</v>
      </c>
      <c r="AN77">
        <v>1.81</v>
      </c>
      <c r="AO77">
        <v>1.87</v>
      </c>
      <c r="AP77">
        <v>2.02</v>
      </c>
      <c r="AQ77">
        <v>2.1800000000000002</v>
      </c>
      <c r="AR77">
        <v>2.3199999999999998</v>
      </c>
      <c r="AS77">
        <v>2.78</v>
      </c>
      <c r="AT77">
        <v>3.27</v>
      </c>
      <c r="AU77">
        <v>3.56</v>
      </c>
    </row>
    <row r="78" spans="26:47">
      <c r="Z78">
        <v>8.25</v>
      </c>
      <c r="AA78">
        <v>7.0000000000000007E-2</v>
      </c>
      <c r="AB78">
        <v>0.17</v>
      </c>
      <c r="AC78">
        <v>0.28999999999999998</v>
      </c>
      <c r="AD78">
        <v>0.56000000000000005</v>
      </c>
      <c r="AE78">
        <v>0.68</v>
      </c>
      <c r="AF78">
        <v>0.83</v>
      </c>
      <c r="AG78">
        <v>0.94</v>
      </c>
      <c r="AH78">
        <v>1.02</v>
      </c>
      <c r="AI78">
        <v>1.1200000000000001</v>
      </c>
      <c r="AJ78">
        <v>1.19</v>
      </c>
      <c r="AK78">
        <v>1.36</v>
      </c>
      <c r="AL78">
        <v>1.44</v>
      </c>
      <c r="AM78">
        <v>1.61</v>
      </c>
      <c r="AN78">
        <v>1.81</v>
      </c>
      <c r="AO78">
        <v>1.87</v>
      </c>
      <c r="AP78">
        <v>2.02</v>
      </c>
      <c r="AQ78">
        <v>2.1800000000000002</v>
      </c>
      <c r="AR78">
        <v>2.3199999999999998</v>
      </c>
      <c r="AS78">
        <v>2.78</v>
      </c>
      <c r="AT78">
        <v>3.27</v>
      </c>
      <c r="AU78">
        <v>3.56</v>
      </c>
    </row>
    <row r="79" spans="26:47">
      <c r="Z79">
        <v>8.33</v>
      </c>
      <c r="AA79">
        <v>7.0000000000000007E-2</v>
      </c>
      <c r="AB79">
        <v>0.17</v>
      </c>
      <c r="AC79">
        <v>0.28000000000000003</v>
      </c>
      <c r="AD79">
        <v>0.56000000000000005</v>
      </c>
      <c r="AE79">
        <v>0.68</v>
      </c>
      <c r="AF79">
        <v>0.83</v>
      </c>
      <c r="AG79">
        <v>0.94</v>
      </c>
      <c r="AH79">
        <v>1.02</v>
      </c>
      <c r="AI79">
        <v>1.1200000000000001</v>
      </c>
      <c r="AJ79">
        <v>1.19</v>
      </c>
      <c r="AK79">
        <v>1.36</v>
      </c>
      <c r="AL79">
        <v>1.43</v>
      </c>
      <c r="AM79">
        <v>1.6</v>
      </c>
      <c r="AN79">
        <v>1.81</v>
      </c>
      <c r="AO79">
        <v>1.86</v>
      </c>
      <c r="AP79">
        <v>2.0099999999999998</v>
      </c>
      <c r="AQ79">
        <v>2.1800000000000002</v>
      </c>
      <c r="AR79">
        <v>2.3199999999999998</v>
      </c>
      <c r="AS79">
        <v>2.78</v>
      </c>
      <c r="AT79">
        <v>3.27</v>
      </c>
      <c r="AU79">
        <v>3.56</v>
      </c>
    </row>
    <row r="80" spans="26:47">
      <c r="Z80">
        <v>8.42</v>
      </c>
      <c r="AA80">
        <v>0.06</v>
      </c>
      <c r="AB80">
        <v>0.17</v>
      </c>
      <c r="AC80">
        <v>0.28000000000000003</v>
      </c>
      <c r="AD80">
        <v>0.56000000000000005</v>
      </c>
      <c r="AE80">
        <v>0.68</v>
      </c>
      <c r="AF80">
        <v>0.83</v>
      </c>
      <c r="AG80">
        <v>0.94</v>
      </c>
      <c r="AH80">
        <v>1.02</v>
      </c>
      <c r="AI80">
        <v>1.1200000000000001</v>
      </c>
      <c r="AJ80">
        <v>1.19</v>
      </c>
      <c r="AK80">
        <v>1.36</v>
      </c>
      <c r="AL80">
        <v>1.43</v>
      </c>
      <c r="AM80">
        <v>1.6</v>
      </c>
      <c r="AN80">
        <v>1.81</v>
      </c>
      <c r="AO80">
        <v>1.86</v>
      </c>
      <c r="AP80">
        <v>2.0099999999999998</v>
      </c>
      <c r="AQ80">
        <v>2.1800000000000002</v>
      </c>
      <c r="AR80">
        <v>2.3199999999999998</v>
      </c>
      <c r="AS80">
        <v>2.78</v>
      </c>
      <c r="AT80">
        <v>3.26</v>
      </c>
      <c r="AU80">
        <v>3.56</v>
      </c>
    </row>
    <row r="81" spans="26:47">
      <c r="Z81">
        <v>8.5</v>
      </c>
      <c r="AA81">
        <v>0.06</v>
      </c>
      <c r="AB81">
        <v>0.17</v>
      </c>
      <c r="AC81">
        <v>0.28000000000000003</v>
      </c>
      <c r="AD81">
        <v>0.56000000000000005</v>
      </c>
      <c r="AE81">
        <v>0.68</v>
      </c>
      <c r="AF81">
        <v>0.83</v>
      </c>
      <c r="AG81">
        <v>0.94</v>
      </c>
      <c r="AH81">
        <v>1.02</v>
      </c>
      <c r="AI81">
        <v>1.1100000000000001</v>
      </c>
      <c r="AJ81">
        <v>1.18</v>
      </c>
      <c r="AK81">
        <v>1.35</v>
      </c>
      <c r="AL81">
        <v>1.43</v>
      </c>
      <c r="AM81">
        <v>1.6</v>
      </c>
      <c r="AN81">
        <v>1.8</v>
      </c>
      <c r="AO81">
        <v>1.86</v>
      </c>
      <c r="AP81">
        <v>2.0099999999999998</v>
      </c>
      <c r="AQ81">
        <v>2.1800000000000002</v>
      </c>
      <c r="AR81">
        <v>2.3199999999999998</v>
      </c>
      <c r="AS81">
        <v>2.78</v>
      </c>
      <c r="AT81">
        <v>3.26</v>
      </c>
      <c r="AU81">
        <v>3.56</v>
      </c>
    </row>
    <row r="82" spans="26:47">
      <c r="Z82">
        <v>8.58</v>
      </c>
      <c r="AA82">
        <v>0.06</v>
      </c>
      <c r="AB82">
        <v>0.17</v>
      </c>
      <c r="AC82">
        <v>0.28000000000000003</v>
      </c>
      <c r="AD82">
        <v>0.55000000000000004</v>
      </c>
      <c r="AE82">
        <v>0.68</v>
      </c>
      <c r="AF82">
        <v>0.83</v>
      </c>
      <c r="AG82">
        <v>0.94</v>
      </c>
      <c r="AH82">
        <v>1.01</v>
      </c>
      <c r="AI82">
        <v>1.1100000000000001</v>
      </c>
      <c r="AJ82">
        <v>1.18</v>
      </c>
      <c r="AK82">
        <v>1.35</v>
      </c>
      <c r="AL82">
        <v>1.42</v>
      </c>
      <c r="AM82">
        <v>1.6</v>
      </c>
      <c r="AN82">
        <v>1.8</v>
      </c>
      <c r="AO82">
        <v>1.86</v>
      </c>
      <c r="AP82">
        <v>2.0099999999999998</v>
      </c>
      <c r="AQ82">
        <v>2.1800000000000002</v>
      </c>
      <c r="AR82">
        <v>2.3199999999999998</v>
      </c>
      <c r="AS82">
        <v>2.78</v>
      </c>
      <c r="AT82">
        <v>3.26</v>
      </c>
      <c r="AU82">
        <v>3.56</v>
      </c>
    </row>
    <row r="83" spans="26:47">
      <c r="Z83">
        <v>8.67</v>
      </c>
      <c r="AA83">
        <v>0.06</v>
      </c>
      <c r="AB83">
        <v>0.17</v>
      </c>
      <c r="AC83">
        <v>0.27</v>
      </c>
      <c r="AD83">
        <v>0.55000000000000004</v>
      </c>
      <c r="AE83">
        <v>0.68</v>
      </c>
      <c r="AF83">
        <v>0.83</v>
      </c>
      <c r="AG83">
        <v>0.94</v>
      </c>
      <c r="AH83">
        <v>1.01</v>
      </c>
      <c r="AI83">
        <v>1.1100000000000001</v>
      </c>
      <c r="AJ83">
        <v>1.17</v>
      </c>
      <c r="AK83">
        <v>1.35</v>
      </c>
      <c r="AL83">
        <v>1.42</v>
      </c>
      <c r="AM83">
        <v>1.59</v>
      </c>
      <c r="AN83">
        <v>1.8</v>
      </c>
      <c r="AO83">
        <v>1.86</v>
      </c>
      <c r="AP83">
        <v>2</v>
      </c>
      <c r="AQ83">
        <v>2.1800000000000002</v>
      </c>
      <c r="AR83">
        <v>2.3199999999999998</v>
      </c>
      <c r="AS83">
        <v>2.77</v>
      </c>
      <c r="AT83">
        <v>3.26</v>
      </c>
      <c r="AU83">
        <v>3.56</v>
      </c>
    </row>
    <row r="84" spans="26:47">
      <c r="Z84">
        <v>8.75</v>
      </c>
      <c r="AA84">
        <v>0.06</v>
      </c>
      <c r="AB84">
        <v>0.17</v>
      </c>
      <c r="AC84">
        <v>0.27</v>
      </c>
      <c r="AD84">
        <v>0.55000000000000004</v>
      </c>
      <c r="AE84">
        <v>0.68</v>
      </c>
      <c r="AF84">
        <v>0.83</v>
      </c>
      <c r="AG84">
        <v>0.94</v>
      </c>
      <c r="AH84">
        <v>1.01</v>
      </c>
      <c r="AI84">
        <v>1.1000000000000001</v>
      </c>
      <c r="AJ84">
        <v>1.17</v>
      </c>
      <c r="AK84">
        <v>1.34</v>
      </c>
      <c r="AL84">
        <v>1.42</v>
      </c>
      <c r="AM84">
        <v>1.59</v>
      </c>
      <c r="AN84">
        <v>1.8</v>
      </c>
      <c r="AO84">
        <v>1.85</v>
      </c>
      <c r="AP84">
        <v>2</v>
      </c>
      <c r="AQ84">
        <v>2.1800000000000002</v>
      </c>
      <c r="AR84">
        <v>2.3199999999999998</v>
      </c>
      <c r="AS84">
        <v>2.77</v>
      </c>
      <c r="AT84">
        <v>3.25</v>
      </c>
      <c r="AU84">
        <v>3.56</v>
      </c>
    </row>
    <row r="85" spans="26:47">
      <c r="Z85">
        <v>8.83</v>
      </c>
      <c r="AA85">
        <v>0.05</v>
      </c>
      <c r="AB85">
        <v>0.17</v>
      </c>
      <c r="AC85">
        <v>0.27</v>
      </c>
      <c r="AD85">
        <v>0.55000000000000004</v>
      </c>
      <c r="AE85">
        <v>0.68</v>
      </c>
      <c r="AF85">
        <v>0.83</v>
      </c>
      <c r="AG85">
        <v>0.93</v>
      </c>
      <c r="AH85">
        <v>1.01</v>
      </c>
      <c r="AI85">
        <v>1.1000000000000001</v>
      </c>
      <c r="AJ85">
        <v>1.17</v>
      </c>
      <c r="AK85">
        <v>1.34</v>
      </c>
      <c r="AL85">
        <v>1.41</v>
      </c>
      <c r="AM85">
        <v>1.59</v>
      </c>
      <c r="AN85">
        <v>1.8</v>
      </c>
      <c r="AO85">
        <v>1.85</v>
      </c>
      <c r="AP85">
        <v>2</v>
      </c>
      <c r="AQ85">
        <v>2.1800000000000002</v>
      </c>
      <c r="AR85">
        <v>2.3199999999999998</v>
      </c>
      <c r="AS85">
        <v>2.77</v>
      </c>
      <c r="AT85">
        <v>3.25</v>
      </c>
      <c r="AU85">
        <v>3.56</v>
      </c>
    </row>
    <row r="86" spans="26:47">
      <c r="Z86">
        <v>8.92</v>
      </c>
      <c r="AA86">
        <v>0.05</v>
      </c>
      <c r="AB86">
        <v>0.17</v>
      </c>
      <c r="AC86">
        <v>0.27</v>
      </c>
      <c r="AD86">
        <v>0.55000000000000004</v>
      </c>
      <c r="AE86">
        <v>0.67</v>
      </c>
      <c r="AF86">
        <v>0.83</v>
      </c>
      <c r="AG86">
        <v>0.93</v>
      </c>
      <c r="AH86">
        <v>1</v>
      </c>
      <c r="AI86">
        <v>1.1000000000000001</v>
      </c>
      <c r="AJ86">
        <v>1.1599999999999999</v>
      </c>
      <c r="AK86">
        <v>1.34</v>
      </c>
      <c r="AL86">
        <v>1.41</v>
      </c>
      <c r="AM86">
        <v>1.58</v>
      </c>
      <c r="AN86">
        <v>1.8</v>
      </c>
      <c r="AO86">
        <v>1.85</v>
      </c>
      <c r="AP86">
        <v>1.99</v>
      </c>
      <c r="AQ86">
        <v>2.1800000000000002</v>
      </c>
      <c r="AR86">
        <v>2.3199999999999998</v>
      </c>
      <c r="AS86">
        <v>2.77</v>
      </c>
      <c r="AT86">
        <v>3.25</v>
      </c>
      <c r="AU86">
        <v>3.56</v>
      </c>
    </row>
    <row r="87" spans="26:47">
      <c r="Z87">
        <v>9</v>
      </c>
      <c r="AA87">
        <v>0.05</v>
      </c>
      <c r="AB87">
        <v>0.16</v>
      </c>
      <c r="AC87">
        <v>0.27</v>
      </c>
      <c r="AD87">
        <v>0.55000000000000004</v>
      </c>
      <c r="AE87">
        <v>0.67</v>
      </c>
      <c r="AF87">
        <v>0.83</v>
      </c>
      <c r="AG87">
        <v>0.93</v>
      </c>
      <c r="AH87">
        <v>1</v>
      </c>
      <c r="AI87">
        <v>1.0900000000000001</v>
      </c>
      <c r="AJ87">
        <v>1.1599999999999999</v>
      </c>
      <c r="AK87">
        <v>1.33</v>
      </c>
      <c r="AL87">
        <v>1.41</v>
      </c>
      <c r="AM87">
        <v>1.58</v>
      </c>
      <c r="AN87">
        <v>1.79</v>
      </c>
      <c r="AO87">
        <v>1.85</v>
      </c>
      <c r="AP87">
        <v>1.99</v>
      </c>
      <c r="AQ87">
        <v>2.1800000000000002</v>
      </c>
      <c r="AR87">
        <v>2.3199999999999998</v>
      </c>
      <c r="AS87">
        <v>2.77</v>
      </c>
      <c r="AT87">
        <v>3.24</v>
      </c>
      <c r="AU87">
        <v>3.57</v>
      </c>
    </row>
    <row r="88" spans="26:47">
      <c r="Z88">
        <v>9.08</v>
      </c>
      <c r="AA88">
        <v>0.05</v>
      </c>
      <c r="AB88">
        <v>0.16</v>
      </c>
      <c r="AC88">
        <v>0.26</v>
      </c>
      <c r="AD88">
        <v>0.55000000000000004</v>
      </c>
      <c r="AE88">
        <v>0.67</v>
      </c>
      <c r="AF88">
        <v>0.83</v>
      </c>
      <c r="AG88">
        <v>0.93</v>
      </c>
      <c r="AH88">
        <v>1</v>
      </c>
      <c r="AI88">
        <v>1.0900000000000001</v>
      </c>
      <c r="AJ88">
        <v>1.1499999999999999</v>
      </c>
      <c r="AK88">
        <v>1.33</v>
      </c>
      <c r="AL88">
        <v>1.4</v>
      </c>
      <c r="AM88">
        <v>1.58</v>
      </c>
      <c r="AN88">
        <v>1.79</v>
      </c>
      <c r="AO88">
        <v>1.85</v>
      </c>
      <c r="AP88">
        <v>1.99</v>
      </c>
      <c r="AQ88">
        <v>2.1800000000000002</v>
      </c>
      <c r="AR88">
        <v>2.3199999999999998</v>
      </c>
      <c r="AS88">
        <v>2.77</v>
      </c>
      <c r="AT88">
        <v>3.24</v>
      </c>
      <c r="AU88">
        <v>3.57</v>
      </c>
    </row>
    <row r="89" spans="26:47">
      <c r="Z89">
        <v>9.17</v>
      </c>
      <c r="AA89">
        <v>0.05</v>
      </c>
      <c r="AB89">
        <v>0.16</v>
      </c>
      <c r="AC89">
        <v>0.26</v>
      </c>
      <c r="AD89">
        <v>0.54</v>
      </c>
      <c r="AE89">
        <v>0.67</v>
      </c>
      <c r="AF89">
        <v>0.83</v>
      </c>
      <c r="AG89">
        <v>0.93</v>
      </c>
      <c r="AH89">
        <v>1</v>
      </c>
      <c r="AI89">
        <v>1.08</v>
      </c>
      <c r="AJ89">
        <v>1.1499999999999999</v>
      </c>
      <c r="AK89">
        <v>1.33</v>
      </c>
      <c r="AL89">
        <v>1.4</v>
      </c>
      <c r="AM89">
        <v>1.57</v>
      </c>
      <c r="AN89">
        <v>1.79</v>
      </c>
      <c r="AO89">
        <v>1.84</v>
      </c>
      <c r="AP89">
        <v>1.99</v>
      </c>
      <c r="AQ89">
        <v>2.1800000000000002</v>
      </c>
      <c r="AR89">
        <v>2.3199999999999998</v>
      </c>
      <c r="AS89">
        <v>2.77</v>
      </c>
      <c r="AT89">
        <v>3.23</v>
      </c>
      <c r="AU89">
        <v>3.57</v>
      </c>
    </row>
    <row r="90" spans="26:47">
      <c r="Z90">
        <v>9.25</v>
      </c>
      <c r="AA90">
        <v>0.04</v>
      </c>
      <c r="AB90">
        <v>0.16</v>
      </c>
      <c r="AC90">
        <v>0.26</v>
      </c>
      <c r="AD90">
        <v>0.54</v>
      </c>
      <c r="AE90">
        <v>0.67</v>
      </c>
      <c r="AF90">
        <v>0.83</v>
      </c>
      <c r="AG90">
        <v>0.93</v>
      </c>
      <c r="AH90">
        <v>0.99</v>
      </c>
      <c r="AI90">
        <v>1.08</v>
      </c>
      <c r="AJ90">
        <v>1.1399999999999999</v>
      </c>
      <c r="AK90">
        <v>1.32</v>
      </c>
      <c r="AL90">
        <v>1.4</v>
      </c>
      <c r="AM90">
        <v>1.57</v>
      </c>
      <c r="AN90">
        <v>1.79</v>
      </c>
      <c r="AO90">
        <v>1.84</v>
      </c>
      <c r="AP90">
        <v>1.98</v>
      </c>
      <c r="AQ90">
        <v>2.1800000000000002</v>
      </c>
      <c r="AR90">
        <v>2.3199999999999998</v>
      </c>
      <c r="AS90">
        <v>2.77</v>
      </c>
      <c r="AT90">
        <v>3.23</v>
      </c>
      <c r="AU90">
        <v>3.57</v>
      </c>
    </row>
    <row r="91" spans="26:47">
      <c r="Z91">
        <v>9.33</v>
      </c>
      <c r="AA91">
        <v>0.04</v>
      </c>
      <c r="AB91">
        <v>0.16</v>
      </c>
      <c r="AC91">
        <v>0.25</v>
      </c>
      <c r="AD91">
        <v>0.54</v>
      </c>
      <c r="AE91">
        <v>0.66</v>
      </c>
      <c r="AF91">
        <v>0.83</v>
      </c>
      <c r="AG91">
        <v>0.93</v>
      </c>
      <c r="AH91">
        <v>0.99</v>
      </c>
      <c r="AI91">
        <v>1.08</v>
      </c>
      <c r="AJ91">
        <v>1.1399999999999999</v>
      </c>
      <c r="AK91">
        <v>1.32</v>
      </c>
      <c r="AL91">
        <v>1.39</v>
      </c>
      <c r="AM91">
        <v>1.56</v>
      </c>
      <c r="AN91">
        <v>1.79</v>
      </c>
      <c r="AO91">
        <v>1.84</v>
      </c>
      <c r="AP91">
        <v>1.98</v>
      </c>
      <c r="AQ91">
        <v>2.1800000000000002</v>
      </c>
      <c r="AR91">
        <v>2.3199999999999998</v>
      </c>
      <c r="AS91">
        <v>2.76</v>
      </c>
      <c r="AT91">
        <v>3.23</v>
      </c>
      <c r="AU91">
        <v>3.57</v>
      </c>
    </row>
    <row r="92" spans="26:47">
      <c r="Z92">
        <v>9.42</v>
      </c>
      <c r="AA92">
        <v>0.04</v>
      </c>
      <c r="AB92">
        <v>0.16</v>
      </c>
      <c r="AC92">
        <v>0.25</v>
      </c>
      <c r="AD92">
        <v>0.54</v>
      </c>
      <c r="AE92">
        <v>0.66</v>
      </c>
      <c r="AF92">
        <v>0.83</v>
      </c>
      <c r="AG92">
        <v>0.92</v>
      </c>
      <c r="AH92">
        <v>0.99</v>
      </c>
      <c r="AI92">
        <v>1.07</v>
      </c>
      <c r="AJ92">
        <v>1.1299999999999999</v>
      </c>
      <c r="AK92">
        <v>1.31</v>
      </c>
      <c r="AL92">
        <v>1.39</v>
      </c>
      <c r="AM92">
        <v>1.56</v>
      </c>
      <c r="AN92">
        <v>1.78</v>
      </c>
      <c r="AO92">
        <v>1.84</v>
      </c>
      <c r="AP92">
        <v>1.98</v>
      </c>
      <c r="AQ92">
        <v>2.1800000000000002</v>
      </c>
      <c r="AR92">
        <v>2.3199999999999998</v>
      </c>
      <c r="AS92">
        <v>2.76</v>
      </c>
      <c r="AT92">
        <v>3.22</v>
      </c>
      <c r="AU92">
        <v>3.58</v>
      </c>
    </row>
    <row r="93" spans="26:47">
      <c r="Z93">
        <v>9.5</v>
      </c>
      <c r="AA93">
        <v>0.04</v>
      </c>
      <c r="AB93">
        <v>0.16</v>
      </c>
      <c r="AC93">
        <v>0.25</v>
      </c>
      <c r="AD93">
        <v>0.54</v>
      </c>
      <c r="AE93">
        <v>0.66</v>
      </c>
      <c r="AF93">
        <v>0.82</v>
      </c>
      <c r="AG93">
        <v>0.92</v>
      </c>
      <c r="AH93">
        <v>0.99</v>
      </c>
      <c r="AI93">
        <v>1.07</v>
      </c>
      <c r="AJ93">
        <v>1.1200000000000001</v>
      </c>
      <c r="AK93">
        <v>1.31</v>
      </c>
      <c r="AL93">
        <v>1.38</v>
      </c>
      <c r="AM93">
        <v>1.56</v>
      </c>
      <c r="AN93">
        <v>1.78</v>
      </c>
      <c r="AO93">
        <v>1.83</v>
      </c>
      <c r="AP93">
        <v>1.97</v>
      </c>
      <c r="AQ93">
        <v>2.1800000000000002</v>
      </c>
      <c r="AR93">
        <v>2.3199999999999998</v>
      </c>
      <c r="AS93">
        <v>2.76</v>
      </c>
      <c r="AT93">
        <v>3.22</v>
      </c>
      <c r="AU93">
        <v>3.58</v>
      </c>
    </row>
    <row r="94" spans="26:47">
      <c r="Z94">
        <v>9.58</v>
      </c>
      <c r="AA94">
        <v>0.03</v>
      </c>
      <c r="AB94">
        <v>0.15</v>
      </c>
      <c r="AC94">
        <v>0.25</v>
      </c>
      <c r="AD94">
        <v>0.53</v>
      </c>
      <c r="AE94">
        <v>0.66</v>
      </c>
      <c r="AF94">
        <v>0.82</v>
      </c>
      <c r="AG94">
        <v>0.92</v>
      </c>
      <c r="AH94">
        <v>0.98</v>
      </c>
      <c r="AI94">
        <v>1.06</v>
      </c>
      <c r="AJ94">
        <v>1.1200000000000001</v>
      </c>
      <c r="AK94">
        <v>1.3</v>
      </c>
      <c r="AL94">
        <v>1.38</v>
      </c>
      <c r="AM94">
        <v>1.55</v>
      </c>
      <c r="AN94">
        <v>1.78</v>
      </c>
      <c r="AO94">
        <v>1.83</v>
      </c>
      <c r="AP94">
        <v>1.97</v>
      </c>
      <c r="AQ94">
        <v>2.1800000000000002</v>
      </c>
      <c r="AR94">
        <v>2.3199999999999998</v>
      </c>
      <c r="AS94">
        <v>2.76</v>
      </c>
      <c r="AT94">
        <v>3.21</v>
      </c>
      <c r="AU94">
        <v>3.58</v>
      </c>
    </row>
    <row r="95" spans="26:47">
      <c r="Z95">
        <v>9.67</v>
      </c>
      <c r="AA95">
        <v>0.03</v>
      </c>
      <c r="AB95">
        <v>0.15</v>
      </c>
      <c r="AC95">
        <v>0.24</v>
      </c>
      <c r="AD95">
        <v>0.53</v>
      </c>
      <c r="AE95">
        <v>0.65</v>
      </c>
      <c r="AF95">
        <v>0.82</v>
      </c>
      <c r="AG95">
        <v>0.92</v>
      </c>
      <c r="AH95">
        <v>0.98</v>
      </c>
      <c r="AI95">
        <v>1.06</v>
      </c>
      <c r="AJ95">
        <v>1.1100000000000001</v>
      </c>
      <c r="AK95">
        <v>1.3</v>
      </c>
      <c r="AL95">
        <v>1.37</v>
      </c>
      <c r="AM95">
        <v>1.55</v>
      </c>
      <c r="AN95">
        <v>1.77</v>
      </c>
      <c r="AO95">
        <v>1.83</v>
      </c>
      <c r="AP95">
        <v>1.97</v>
      </c>
      <c r="AQ95">
        <v>2.1800000000000002</v>
      </c>
      <c r="AR95">
        <v>2.3199999999999998</v>
      </c>
      <c r="AS95">
        <v>2.76</v>
      </c>
      <c r="AT95">
        <v>3.2</v>
      </c>
      <c r="AU95">
        <v>3.59</v>
      </c>
    </row>
    <row r="96" spans="26:47">
      <c r="Z96">
        <v>9.75</v>
      </c>
      <c r="AA96">
        <v>0.03</v>
      </c>
      <c r="AB96">
        <v>0.15</v>
      </c>
      <c r="AC96">
        <v>0.24</v>
      </c>
      <c r="AD96">
        <v>0.53</v>
      </c>
      <c r="AE96">
        <v>0.65</v>
      </c>
      <c r="AF96">
        <v>0.82</v>
      </c>
      <c r="AG96">
        <v>0.91</v>
      </c>
      <c r="AH96">
        <v>0.98</v>
      </c>
      <c r="AI96">
        <v>1.05</v>
      </c>
      <c r="AJ96">
        <v>1.1100000000000001</v>
      </c>
      <c r="AK96">
        <v>1.3</v>
      </c>
      <c r="AL96">
        <v>1.37</v>
      </c>
      <c r="AM96">
        <v>1.54</v>
      </c>
      <c r="AN96">
        <v>1.77</v>
      </c>
      <c r="AO96">
        <v>1.82</v>
      </c>
      <c r="AP96">
        <v>1.96</v>
      </c>
      <c r="AQ96">
        <v>2.1800000000000002</v>
      </c>
      <c r="AR96">
        <v>2.3199999999999998</v>
      </c>
      <c r="AS96">
        <v>2.75</v>
      </c>
      <c r="AT96">
        <v>3.2</v>
      </c>
      <c r="AU96">
        <v>3.59</v>
      </c>
    </row>
    <row r="97" spans="26:47">
      <c r="Z97">
        <v>9.83</v>
      </c>
      <c r="AA97">
        <v>0.03</v>
      </c>
      <c r="AB97">
        <v>0.15</v>
      </c>
      <c r="AC97">
        <v>0.24</v>
      </c>
      <c r="AD97">
        <v>0.53</v>
      </c>
      <c r="AE97">
        <v>0.65</v>
      </c>
      <c r="AF97">
        <v>0.82</v>
      </c>
      <c r="AG97">
        <v>0.91</v>
      </c>
      <c r="AH97">
        <v>0.97</v>
      </c>
      <c r="AI97">
        <v>1.05</v>
      </c>
      <c r="AJ97">
        <v>1.1000000000000001</v>
      </c>
      <c r="AK97">
        <v>1.29</v>
      </c>
      <c r="AL97">
        <v>1.36</v>
      </c>
      <c r="AM97">
        <v>1.54</v>
      </c>
      <c r="AN97">
        <v>1.77</v>
      </c>
      <c r="AO97">
        <v>1.82</v>
      </c>
      <c r="AP97">
        <v>1.96</v>
      </c>
      <c r="AQ97">
        <v>2.1800000000000002</v>
      </c>
      <c r="AR97">
        <v>2.3199999999999998</v>
      </c>
      <c r="AS97">
        <v>2.75</v>
      </c>
      <c r="AT97">
        <v>3.19</v>
      </c>
      <c r="AU97">
        <v>3.59</v>
      </c>
    </row>
    <row r="98" spans="26:47">
      <c r="Z98">
        <v>9.92</v>
      </c>
      <c r="AA98">
        <v>0.02</v>
      </c>
      <c r="AB98">
        <v>0.15</v>
      </c>
      <c r="AC98">
        <v>0.23</v>
      </c>
      <c r="AD98">
        <v>0.52</v>
      </c>
      <c r="AE98">
        <v>0.65</v>
      </c>
      <c r="AF98">
        <v>0.82</v>
      </c>
      <c r="AG98">
        <v>0.91</v>
      </c>
      <c r="AH98">
        <v>0.97</v>
      </c>
      <c r="AI98">
        <v>1.04</v>
      </c>
      <c r="AJ98">
        <v>1.0900000000000001</v>
      </c>
      <c r="AK98">
        <v>1.29</v>
      </c>
      <c r="AL98">
        <v>1.36</v>
      </c>
      <c r="AM98">
        <v>1.53</v>
      </c>
      <c r="AN98">
        <v>1.77</v>
      </c>
      <c r="AO98">
        <v>1.82</v>
      </c>
      <c r="AP98">
        <v>1.96</v>
      </c>
      <c r="AQ98">
        <v>2.1800000000000002</v>
      </c>
      <c r="AR98">
        <v>2.31</v>
      </c>
      <c r="AS98">
        <v>2.75</v>
      </c>
      <c r="AT98">
        <v>3.19</v>
      </c>
      <c r="AU98">
        <v>3.6</v>
      </c>
    </row>
    <row r="99" spans="26:47">
      <c r="Z99">
        <v>10</v>
      </c>
      <c r="AA99">
        <v>0.02</v>
      </c>
      <c r="AB99">
        <v>0.15</v>
      </c>
      <c r="AC99">
        <v>0.23</v>
      </c>
      <c r="AD99">
        <v>0.52</v>
      </c>
      <c r="AE99">
        <v>0.64</v>
      </c>
      <c r="AF99">
        <v>0.82</v>
      </c>
      <c r="AG99">
        <v>0.91</v>
      </c>
      <c r="AH99">
        <v>0.96</v>
      </c>
      <c r="AI99">
        <v>1.04</v>
      </c>
      <c r="AJ99">
        <v>1.0900000000000001</v>
      </c>
      <c r="AK99">
        <v>1.28</v>
      </c>
      <c r="AL99">
        <v>1.35</v>
      </c>
      <c r="AM99">
        <v>1.53</v>
      </c>
      <c r="AN99">
        <v>1.76</v>
      </c>
      <c r="AO99">
        <v>1.82</v>
      </c>
      <c r="AP99">
        <v>1.95</v>
      </c>
      <c r="AQ99">
        <v>2.1800000000000002</v>
      </c>
      <c r="AR99">
        <v>2.31</v>
      </c>
      <c r="AS99">
        <v>2.75</v>
      </c>
      <c r="AT99">
        <v>3.18</v>
      </c>
      <c r="AU99">
        <v>3.6</v>
      </c>
    </row>
    <row r="100" spans="26:47">
      <c r="Z100">
        <v>10.08</v>
      </c>
      <c r="AA100">
        <v>0.02</v>
      </c>
      <c r="AB100">
        <v>0.14000000000000001</v>
      </c>
      <c r="AC100">
        <v>0.23</v>
      </c>
      <c r="AD100">
        <v>0.52</v>
      </c>
      <c r="AE100">
        <v>0.64</v>
      </c>
      <c r="AF100">
        <v>0.82</v>
      </c>
      <c r="AG100">
        <v>0.9</v>
      </c>
      <c r="AH100">
        <v>0.96</v>
      </c>
      <c r="AI100">
        <v>1.03</v>
      </c>
      <c r="AJ100">
        <v>1.08</v>
      </c>
      <c r="AK100">
        <v>1.28</v>
      </c>
      <c r="AL100">
        <v>1.35</v>
      </c>
      <c r="AM100">
        <v>1.52</v>
      </c>
      <c r="AN100">
        <v>1.76</v>
      </c>
      <c r="AO100">
        <v>1.81</v>
      </c>
      <c r="AP100">
        <v>1.95</v>
      </c>
      <c r="AQ100">
        <v>2.1800000000000002</v>
      </c>
      <c r="AR100">
        <v>2.31</v>
      </c>
      <c r="AS100">
        <v>2.74</v>
      </c>
      <c r="AT100">
        <v>3.17</v>
      </c>
      <c r="AU100">
        <v>3.6</v>
      </c>
    </row>
    <row r="101" spans="26:47">
      <c r="Z101">
        <v>10.17</v>
      </c>
      <c r="AA101">
        <v>0.02</v>
      </c>
      <c r="AB101">
        <v>0.14000000000000001</v>
      </c>
      <c r="AC101">
        <v>0.22</v>
      </c>
      <c r="AD101">
        <v>0.51</v>
      </c>
      <c r="AE101">
        <v>0.64</v>
      </c>
      <c r="AF101">
        <v>0.82</v>
      </c>
      <c r="AG101">
        <v>0.9</v>
      </c>
      <c r="AH101">
        <v>0.96</v>
      </c>
      <c r="AI101">
        <v>1.03</v>
      </c>
      <c r="AJ101">
        <v>1.08</v>
      </c>
      <c r="AK101">
        <v>1.27</v>
      </c>
      <c r="AL101">
        <v>1.34</v>
      </c>
      <c r="AM101">
        <v>1.52</v>
      </c>
      <c r="AN101">
        <v>1.76</v>
      </c>
      <c r="AO101">
        <v>1.81</v>
      </c>
      <c r="AP101">
        <v>1.95</v>
      </c>
      <c r="AQ101">
        <v>2.1800000000000002</v>
      </c>
      <c r="AR101">
        <v>2.31</v>
      </c>
      <c r="AS101">
        <v>2.74</v>
      </c>
      <c r="AT101">
        <v>3.17</v>
      </c>
      <c r="AU101">
        <v>3.61</v>
      </c>
    </row>
    <row r="102" spans="26:47">
      <c r="Z102">
        <v>10.25</v>
      </c>
      <c r="AA102">
        <v>0.01</v>
      </c>
      <c r="AB102">
        <v>0.14000000000000001</v>
      </c>
      <c r="AC102">
        <v>0.22</v>
      </c>
      <c r="AD102">
        <v>0.51</v>
      </c>
      <c r="AE102">
        <v>0.63</v>
      </c>
      <c r="AF102">
        <v>0.82</v>
      </c>
      <c r="AG102">
        <v>0.9</v>
      </c>
      <c r="AH102">
        <v>0.95</v>
      </c>
      <c r="AI102">
        <v>1.02</v>
      </c>
      <c r="AJ102">
        <v>1.07</v>
      </c>
      <c r="AK102">
        <v>1.26</v>
      </c>
      <c r="AL102">
        <v>1.34</v>
      </c>
      <c r="AM102">
        <v>1.51</v>
      </c>
      <c r="AN102">
        <v>1.75</v>
      </c>
      <c r="AO102">
        <v>1.81</v>
      </c>
      <c r="AP102">
        <v>1.94</v>
      </c>
      <c r="AQ102">
        <v>2.1800000000000002</v>
      </c>
      <c r="AR102">
        <v>2.31</v>
      </c>
      <c r="AS102">
        <v>2.74</v>
      </c>
      <c r="AT102">
        <v>3.16</v>
      </c>
      <c r="AU102">
        <v>3.61</v>
      </c>
    </row>
    <row r="103" spans="26:47">
      <c r="Z103">
        <v>10.33</v>
      </c>
      <c r="AA103">
        <v>0.01</v>
      </c>
      <c r="AB103">
        <v>0.14000000000000001</v>
      </c>
      <c r="AC103">
        <v>0.22</v>
      </c>
      <c r="AD103">
        <v>0.51</v>
      </c>
      <c r="AE103">
        <v>0.63</v>
      </c>
      <c r="AF103">
        <v>0.81</v>
      </c>
      <c r="AG103">
        <v>0.89</v>
      </c>
      <c r="AH103">
        <v>0.95</v>
      </c>
      <c r="AI103">
        <v>1.02</v>
      </c>
      <c r="AJ103">
        <v>1.06</v>
      </c>
      <c r="AK103">
        <v>1.26</v>
      </c>
      <c r="AL103">
        <v>1.33</v>
      </c>
      <c r="AM103">
        <v>1.51</v>
      </c>
      <c r="AN103">
        <v>1.75</v>
      </c>
      <c r="AO103">
        <v>1.8</v>
      </c>
      <c r="AP103">
        <v>1.94</v>
      </c>
      <c r="AQ103">
        <v>2.19</v>
      </c>
      <c r="AR103">
        <v>2.31</v>
      </c>
      <c r="AS103">
        <v>2.74</v>
      </c>
      <c r="AT103">
        <v>3.15</v>
      </c>
      <c r="AU103">
        <v>3.62</v>
      </c>
    </row>
    <row r="104" spans="26:47">
      <c r="Z104">
        <v>10.42</v>
      </c>
      <c r="AA104">
        <v>0.01</v>
      </c>
      <c r="AB104">
        <v>0.14000000000000001</v>
      </c>
      <c r="AC104">
        <v>0.21</v>
      </c>
      <c r="AD104">
        <v>0.5</v>
      </c>
      <c r="AE104">
        <v>0.63</v>
      </c>
      <c r="AF104">
        <v>0.81</v>
      </c>
      <c r="AG104">
        <v>0.89</v>
      </c>
      <c r="AH104">
        <v>0.94</v>
      </c>
      <c r="AI104">
        <v>1.01</v>
      </c>
      <c r="AJ104">
        <v>1.05</v>
      </c>
      <c r="AK104">
        <v>1.25</v>
      </c>
      <c r="AL104">
        <v>1.33</v>
      </c>
      <c r="AM104">
        <v>1.5</v>
      </c>
      <c r="AN104">
        <v>1.74</v>
      </c>
      <c r="AO104">
        <v>1.8</v>
      </c>
      <c r="AP104">
        <v>1.94</v>
      </c>
      <c r="AQ104">
        <v>2.19</v>
      </c>
      <c r="AR104">
        <v>2.31</v>
      </c>
      <c r="AS104">
        <v>2.73</v>
      </c>
      <c r="AT104">
        <v>3.15</v>
      </c>
      <c r="AU104">
        <v>3.62</v>
      </c>
    </row>
    <row r="105" spans="26:47">
      <c r="Z105">
        <v>10.5</v>
      </c>
      <c r="AA105">
        <v>0.01</v>
      </c>
      <c r="AB105">
        <v>0.14000000000000001</v>
      </c>
      <c r="AC105">
        <v>0.21</v>
      </c>
      <c r="AD105">
        <v>0.5</v>
      </c>
      <c r="AE105">
        <v>0.62</v>
      </c>
      <c r="AF105">
        <v>0.81</v>
      </c>
      <c r="AG105">
        <v>0.89</v>
      </c>
      <c r="AH105">
        <v>0.94</v>
      </c>
      <c r="AI105">
        <v>1</v>
      </c>
      <c r="AJ105">
        <v>1.05</v>
      </c>
      <c r="AK105">
        <v>1.25</v>
      </c>
      <c r="AL105">
        <v>1.32</v>
      </c>
      <c r="AM105">
        <v>1.5</v>
      </c>
      <c r="AN105">
        <v>1.74</v>
      </c>
      <c r="AO105">
        <v>1.8</v>
      </c>
      <c r="AP105">
        <v>1.93</v>
      </c>
      <c r="AQ105">
        <v>2.19</v>
      </c>
      <c r="AR105">
        <v>2.31</v>
      </c>
      <c r="AS105">
        <v>2.73</v>
      </c>
      <c r="AT105">
        <v>3.14</v>
      </c>
      <c r="AU105">
        <v>3.63</v>
      </c>
    </row>
    <row r="106" spans="26:47">
      <c r="Z106">
        <v>10.58</v>
      </c>
      <c r="AA106">
        <v>0</v>
      </c>
      <c r="AB106">
        <v>0.13</v>
      </c>
      <c r="AC106">
        <v>0.21</v>
      </c>
      <c r="AD106">
        <v>0.5</v>
      </c>
      <c r="AE106">
        <v>0.62</v>
      </c>
      <c r="AF106">
        <v>0.81</v>
      </c>
      <c r="AG106">
        <v>0.89</v>
      </c>
      <c r="AH106">
        <v>0.93</v>
      </c>
      <c r="AI106">
        <v>1</v>
      </c>
      <c r="AJ106">
        <v>1.04</v>
      </c>
      <c r="AK106">
        <v>1.24</v>
      </c>
      <c r="AL106">
        <v>1.32</v>
      </c>
      <c r="AM106">
        <v>1.49</v>
      </c>
      <c r="AN106">
        <v>1.74</v>
      </c>
      <c r="AO106">
        <v>1.79</v>
      </c>
      <c r="AP106">
        <v>1.93</v>
      </c>
      <c r="AQ106">
        <v>2.19</v>
      </c>
      <c r="AR106">
        <v>2.31</v>
      </c>
      <c r="AS106">
        <v>2.73</v>
      </c>
      <c r="AT106">
        <v>3.13</v>
      </c>
      <c r="AU106">
        <v>3.63</v>
      </c>
    </row>
    <row r="107" spans="26:47">
      <c r="Z107">
        <v>10.67</v>
      </c>
      <c r="AA107">
        <v>0</v>
      </c>
      <c r="AB107">
        <v>0.13</v>
      </c>
      <c r="AC107">
        <v>0.2</v>
      </c>
      <c r="AD107">
        <v>0.49</v>
      </c>
      <c r="AE107">
        <v>0.61</v>
      </c>
      <c r="AF107">
        <v>0.81</v>
      </c>
      <c r="AG107">
        <v>0.88</v>
      </c>
      <c r="AH107">
        <v>0.93</v>
      </c>
      <c r="AI107">
        <v>0.99</v>
      </c>
      <c r="AJ107">
        <v>1.03</v>
      </c>
      <c r="AK107">
        <v>1.24</v>
      </c>
      <c r="AL107">
        <v>1.31</v>
      </c>
      <c r="AM107">
        <v>1.48</v>
      </c>
      <c r="AN107">
        <v>1.73</v>
      </c>
      <c r="AO107">
        <v>1.79</v>
      </c>
      <c r="AP107">
        <v>1.92</v>
      </c>
      <c r="AQ107">
        <v>2.19</v>
      </c>
      <c r="AR107">
        <v>2.31</v>
      </c>
      <c r="AS107">
        <v>2.72</v>
      </c>
      <c r="AT107">
        <v>3.12</v>
      </c>
      <c r="AU107">
        <v>3.64</v>
      </c>
    </row>
    <row r="108" spans="26:47">
      <c r="Z108">
        <v>10.75</v>
      </c>
      <c r="AA108">
        <v>0</v>
      </c>
      <c r="AB108">
        <v>0.13</v>
      </c>
      <c r="AC108">
        <v>0.2</v>
      </c>
      <c r="AD108">
        <v>0.49</v>
      </c>
      <c r="AE108">
        <v>0.61</v>
      </c>
      <c r="AF108">
        <v>0.81</v>
      </c>
      <c r="AG108">
        <v>0.88</v>
      </c>
      <c r="AH108">
        <v>0.93</v>
      </c>
      <c r="AI108">
        <v>0.98</v>
      </c>
      <c r="AJ108">
        <v>1.03</v>
      </c>
      <c r="AK108">
        <v>1.23</v>
      </c>
      <c r="AL108">
        <v>1.3</v>
      </c>
      <c r="AM108">
        <v>1.48</v>
      </c>
      <c r="AN108">
        <v>1.73</v>
      </c>
      <c r="AO108">
        <v>1.78</v>
      </c>
      <c r="AP108">
        <v>1.92</v>
      </c>
      <c r="AQ108">
        <v>2.19</v>
      </c>
      <c r="AR108">
        <v>2.31</v>
      </c>
      <c r="AS108">
        <v>2.72</v>
      </c>
      <c r="AT108">
        <v>3.11</v>
      </c>
      <c r="AU108">
        <v>3.64</v>
      </c>
    </row>
    <row r="109" spans="26:47">
      <c r="Z109">
        <v>10.83</v>
      </c>
      <c r="AA109">
        <v>0</v>
      </c>
      <c r="AB109">
        <v>0.13</v>
      </c>
      <c r="AC109">
        <v>0.2</v>
      </c>
      <c r="AD109">
        <v>0.49</v>
      </c>
      <c r="AE109">
        <v>0.61</v>
      </c>
      <c r="AF109">
        <v>0.8</v>
      </c>
      <c r="AG109">
        <v>0.87</v>
      </c>
      <c r="AH109">
        <v>0.92</v>
      </c>
      <c r="AI109">
        <v>0.98</v>
      </c>
      <c r="AJ109">
        <v>1.02</v>
      </c>
      <c r="AK109">
        <v>1.22</v>
      </c>
      <c r="AL109">
        <v>1.3</v>
      </c>
      <c r="AM109">
        <v>1.47</v>
      </c>
      <c r="AN109">
        <v>1.72</v>
      </c>
      <c r="AO109">
        <v>1.78</v>
      </c>
      <c r="AP109">
        <v>1.92</v>
      </c>
      <c r="AQ109">
        <v>2.19</v>
      </c>
      <c r="AR109">
        <v>2.31</v>
      </c>
      <c r="AS109">
        <v>2.72</v>
      </c>
      <c r="AT109">
        <v>3.1</v>
      </c>
      <c r="AU109">
        <v>3.65</v>
      </c>
    </row>
    <row r="110" spans="26:47">
      <c r="Z110">
        <v>10.92</v>
      </c>
      <c r="AA110">
        <v>0</v>
      </c>
      <c r="AB110">
        <v>0.13</v>
      </c>
      <c r="AC110">
        <v>0.19</v>
      </c>
      <c r="AD110">
        <v>0.48</v>
      </c>
      <c r="AE110">
        <v>0.6</v>
      </c>
      <c r="AF110">
        <v>0.8</v>
      </c>
      <c r="AG110">
        <v>0.87</v>
      </c>
      <c r="AH110">
        <v>0.92</v>
      </c>
      <c r="AI110">
        <v>0.97</v>
      </c>
      <c r="AJ110">
        <v>1.01</v>
      </c>
      <c r="AK110">
        <v>1.22</v>
      </c>
      <c r="AL110">
        <v>1.29</v>
      </c>
      <c r="AM110">
        <v>1.47</v>
      </c>
      <c r="AN110">
        <v>1.72</v>
      </c>
      <c r="AO110">
        <v>1.78</v>
      </c>
      <c r="AP110">
        <v>1.91</v>
      </c>
      <c r="AQ110">
        <v>2.19</v>
      </c>
      <c r="AR110">
        <v>2.31</v>
      </c>
      <c r="AS110">
        <v>2.71</v>
      </c>
      <c r="AT110">
        <v>3.1</v>
      </c>
      <c r="AU110">
        <v>3.65</v>
      </c>
    </row>
    <row r="111" spans="26:47">
      <c r="Z111">
        <v>11</v>
      </c>
      <c r="AA111">
        <v>0</v>
      </c>
      <c r="AB111">
        <v>0.12</v>
      </c>
      <c r="AC111">
        <v>0.19</v>
      </c>
      <c r="AD111">
        <v>0.48</v>
      </c>
      <c r="AE111">
        <v>0.6</v>
      </c>
      <c r="AF111">
        <v>0.8</v>
      </c>
      <c r="AG111">
        <v>0.87</v>
      </c>
      <c r="AH111">
        <v>0.91</v>
      </c>
      <c r="AI111">
        <v>0.96</v>
      </c>
      <c r="AJ111">
        <v>1</v>
      </c>
      <c r="AK111">
        <v>1.21</v>
      </c>
      <c r="AL111">
        <v>1.29</v>
      </c>
      <c r="AM111">
        <v>1.46</v>
      </c>
      <c r="AN111">
        <v>1.71</v>
      </c>
      <c r="AO111">
        <v>1.77</v>
      </c>
      <c r="AP111">
        <v>1.91</v>
      </c>
      <c r="AQ111">
        <v>2.19</v>
      </c>
      <c r="AR111">
        <v>2.31</v>
      </c>
      <c r="AS111">
        <v>2.71</v>
      </c>
      <c r="AT111">
        <v>3.09</v>
      </c>
      <c r="AU111">
        <v>3.66</v>
      </c>
    </row>
    <row r="112" spans="26:47">
      <c r="Z112">
        <v>11.08</v>
      </c>
      <c r="AA112">
        <v>0</v>
      </c>
      <c r="AB112">
        <v>0.12</v>
      </c>
      <c r="AC112">
        <v>0.18</v>
      </c>
      <c r="AD112">
        <v>0.48</v>
      </c>
      <c r="AE112">
        <v>0.59</v>
      </c>
      <c r="AF112">
        <v>0.8</v>
      </c>
      <c r="AG112">
        <v>0.86</v>
      </c>
      <c r="AH112">
        <v>0.9</v>
      </c>
      <c r="AI112">
        <v>0.96</v>
      </c>
      <c r="AJ112">
        <v>0.99</v>
      </c>
      <c r="AK112">
        <v>1.21</v>
      </c>
      <c r="AL112">
        <v>1.28</v>
      </c>
      <c r="AM112">
        <v>1.45</v>
      </c>
      <c r="AN112">
        <v>1.71</v>
      </c>
      <c r="AO112">
        <v>1.77</v>
      </c>
      <c r="AP112">
        <v>1.9</v>
      </c>
      <c r="AQ112">
        <v>2.19</v>
      </c>
      <c r="AR112">
        <v>2.31</v>
      </c>
      <c r="AS112">
        <v>2.71</v>
      </c>
      <c r="AT112">
        <v>3.08</v>
      </c>
      <c r="AU112">
        <v>3.67</v>
      </c>
    </row>
    <row r="113" spans="26:47">
      <c r="Z113">
        <v>11.17</v>
      </c>
      <c r="AA113">
        <v>0</v>
      </c>
      <c r="AB113">
        <v>0.12</v>
      </c>
      <c r="AC113">
        <v>0.18</v>
      </c>
      <c r="AD113">
        <v>0.47</v>
      </c>
      <c r="AE113">
        <v>0.59</v>
      </c>
      <c r="AF113">
        <v>0.8</v>
      </c>
      <c r="AG113">
        <v>0.86</v>
      </c>
      <c r="AH113">
        <v>0.9</v>
      </c>
      <c r="AI113">
        <v>0.95</v>
      </c>
      <c r="AJ113">
        <v>0.99</v>
      </c>
      <c r="AK113">
        <v>1.2</v>
      </c>
      <c r="AL113">
        <v>1.27</v>
      </c>
      <c r="AM113">
        <v>1.45</v>
      </c>
      <c r="AN113">
        <v>1.7</v>
      </c>
      <c r="AO113">
        <v>1.76</v>
      </c>
      <c r="AP113">
        <v>1.9</v>
      </c>
      <c r="AQ113">
        <v>2.19</v>
      </c>
      <c r="AR113">
        <v>2.31</v>
      </c>
      <c r="AS113">
        <v>2.7</v>
      </c>
      <c r="AT113">
        <v>3.07</v>
      </c>
      <c r="AU113">
        <v>3.67</v>
      </c>
    </row>
    <row r="114" spans="26:47">
      <c r="Z114">
        <v>11.25</v>
      </c>
      <c r="AA114">
        <v>0</v>
      </c>
      <c r="AB114">
        <v>0.12</v>
      </c>
      <c r="AC114">
        <v>0.18</v>
      </c>
      <c r="AD114">
        <v>0.47</v>
      </c>
      <c r="AE114">
        <v>0.57999999999999996</v>
      </c>
      <c r="AF114">
        <v>0.79</v>
      </c>
      <c r="AG114">
        <v>0.85</v>
      </c>
      <c r="AH114">
        <v>0.89</v>
      </c>
      <c r="AI114">
        <v>0.94</v>
      </c>
      <c r="AJ114">
        <v>0.98</v>
      </c>
      <c r="AK114">
        <v>1.19</v>
      </c>
      <c r="AL114">
        <v>1.27</v>
      </c>
      <c r="AM114">
        <v>1.44</v>
      </c>
      <c r="AN114">
        <v>1.7</v>
      </c>
      <c r="AO114">
        <v>1.76</v>
      </c>
      <c r="AP114">
        <v>1.89</v>
      </c>
      <c r="AQ114">
        <v>2.19</v>
      </c>
      <c r="AR114">
        <v>2.2999999999999998</v>
      </c>
      <c r="AS114">
        <v>2.7</v>
      </c>
      <c r="AT114">
        <v>3.06</v>
      </c>
      <c r="AU114">
        <v>3.68</v>
      </c>
    </row>
    <row r="115" spans="26:47">
      <c r="Z115">
        <v>11.33</v>
      </c>
      <c r="AA115">
        <v>0</v>
      </c>
      <c r="AB115">
        <v>0.12</v>
      </c>
      <c r="AC115">
        <v>0.17</v>
      </c>
      <c r="AD115">
        <v>0.46</v>
      </c>
      <c r="AE115">
        <v>0.57999999999999996</v>
      </c>
      <c r="AF115">
        <v>0.79</v>
      </c>
      <c r="AG115">
        <v>0.85</v>
      </c>
      <c r="AH115">
        <v>0.89</v>
      </c>
      <c r="AI115">
        <v>0.94</v>
      </c>
      <c r="AJ115">
        <v>0.97</v>
      </c>
      <c r="AK115">
        <v>1.19</v>
      </c>
      <c r="AL115">
        <v>1.26</v>
      </c>
      <c r="AM115">
        <v>1.43</v>
      </c>
      <c r="AN115">
        <v>1.69</v>
      </c>
      <c r="AO115">
        <v>1.76</v>
      </c>
      <c r="AP115">
        <v>1.89</v>
      </c>
      <c r="AQ115">
        <v>2.19</v>
      </c>
      <c r="AR115">
        <v>2.2999999999999998</v>
      </c>
      <c r="AS115">
        <v>2.69</v>
      </c>
      <c r="AT115">
        <v>3.05</v>
      </c>
      <c r="AU115">
        <v>3.69</v>
      </c>
    </row>
    <row r="116" spans="26:47">
      <c r="Z116">
        <v>11.42</v>
      </c>
      <c r="AA116">
        <v>0</v>
      </c>
      <c r="AB116">
        <v>0.11</v>
      </c>
      <c r="AC116">
        <v>0.17</v>
      </c>
      <c r="AD116">
        <v>0.46</v>
      </c>
      <c r="AE116">
        <v>0.56999999999999995</v>
      </c>
      <c r="AF116">
        <v>0.79</v>
      </c>
      <c r="AG116">
        <v>0.85</v>
      </c>
      <c r="AH116">
        <v>0.88</v>
      </c>
      <c r="AI116">
        <v>0.93</v>
      </c>
      <c r="AJ116">
        <v>0.96</v>
      </c>
      <c r="AK116">
        <v>1.18</v>
      </c>
      <c r="AL116">
        <v>1.25</v>
      </c>
      <c r="AM116">
        <v>1.43</v>
      </c>
      <c r="AN116">
        <v>1.69</v>
      </c>
      <c r="AO116">
        <v>1.75</v>
      </c>
      <c r="AP116">
        <v>1.89</v>
      </c>
      <c r="AQ116">
        <v>2.19</v>
      </c>
      <c r="AR116">
        <v>2.2999999999999998</v>
      </c>
      <c r="AS116">
        <v>2.69</v>
      </c>
      <c r="AT116">
        <v>3.04</v>
      </c>
      <c r="AU116">
        <v>3.69</v>
      </c>
    </row>
    <row r="117" spans="26:47">
      <c r="Z117">
        <v>11.5</v>
      </c>
      <c r="AA117">
        <v>0</v>
      </c>
      <c r="AB117">
        <v>0.11</v>
      </c>
      <c r="AC117">
        <v>0.16</v>
      </c>
      <c r="AD117">
        <v>0.45</v>
      </c>
      <c r="AE117">
        <v>0.56999999999999995</v>
      </c>
      <c r="AF117">
        <v>0.79</v>
      </c>
      <c r="AG117">
        <v>0.84</v>
      </c>
      <c r="AH117">
        <v>0.88</v>
      </c>
      <c r="AI117">
        <v>0.92</v>
      </c>
      <c r="AJ117">
        <v>0.95</v>
      </c>
      <c r="AK117">
        <v>1.17</v>
      </c>
      <c r="AL117">
        <v>1.25</v>
      </c>
      <c r="AM117">
        <v>1.42</v>
      </c>
      <c r="AN117">
        <v>1.68</v>
      </c>
      <c r="AO117">
        <v>1.75</v>
      </c>
      <c r="AP117">
        <v>1.88</v>
      </c>
      <c r="AQ117">
        <v>2.19</v>
      </c>
      <c r="AR117">
        <v>2.2999999999999998</v>
      </c>
      <c r="AS117">
        <v>2.68</v>
      </c>
      <c r="AT117">
        <v>3.03</v>
      </c>
      <c r="AU117">
        <v>3.7</v>
      </c>
    </row>
    <row r="118" spans="26:47">
      <c r="Z118">
        <v>11.58</v>
      </c>
      <c r="AA118">
        <v>0</v>
      </c>
      <c r="AB118">
        <v>0.11</v>
      </c>
      <c r="AC118">
        <v>0.16</v>
      </c>
      <c r="AD118">
        <v>0.45</v>
      </c>
      <c r="AE118">
        <v>0.56000000000000005</v>
      </c>
      <c r="AF118">
        <v>0.78</v>
      </c>
      <c r="AG118">
        <v>0.84</v>
      </c>
      <c r="AH118">
        <v>0.87</v>
      </c>
      <c r="AI118">
        <v>0.91</v>
      </c>
      <c r="AJ118">
        <v>0.94</v>
      </c>
      <c r="AK118">
        <v>1.1599999999999999</v>
      </c>
      <c r="AL118">
        <v>1.24</v>
      </c>
      <c r="AM118">
        <v>1.41</v>
      </c>
      <c r="AN118">
        <v>1.68</v>
      </c>
      <c r="AO118">
        <v>1.74</v>
      </c>
      <c r="AP118">
        <v>1.88</v>
      </c>
      <c r="AQ118">
        <v>2.19</v>
      </c>
      <c r="AR118">
        <v>2.2999999999999998</v>
      </c>
      <c r="AS118">
        <v>2.68</v>
      </c>
      <c r="AT118">
        <v>3.02</v>
      </c>
      <c r="AU118">
        <v>3.71</v>
      </c>
    </row>
    <row r="119" spans="26:47">
      <c r="Z119">
        <v>11.67</v>
      </c>
      <c r="AA119">
        <v>0</v>
      </c>
      <c r="AB119">
        <v>0.11</v>
      </c>
      <c r="AC119">
        <v>0.16</v>
      </c>
      <c r="AD119">
        <v>0.45</v>
      </c>
      <c r="AE119">
        <v>0.56000000000000005</v>
      </c>
      <c r="AF119">
        <v>0.78</v>
      </c>
      <c r="AG119">
        <v>0.83</v>
      </c>
      <c r="AH119">
        <v>0.86</v>
      </c>
      <c r="AI119">
        <v>0.91</v>
      </c>
      <c r="AJ119">
        <v>0.94</v>
      </c>
      <c r="AK119">
        <v>1.1599999999999999</v>
      </c>
      <c r="AL119">
        <v>1.23</v>
      </c>
      <c r="AM119">
        <v>1.4</v>
      </c>
      <c r="AN119">
        <v>1.67</v>
      </c>
      <c r="AO119">
        <v>1.74</v>
      </c>
      <c r="AP119">
        <v>1.87</v>
      </c>
      <c r="AQ119">
        <v>2.19</v>
      </c>
      <c r="AR119">
        <v>2.2999999999999998</v>
      </c>
      <c r="AS119">
        <v>2.68</v>
      </c>
      <c r="AT119">
        <v>3.01</v>
      </c>
      <c r="AU119">
        <v>3.71</v>
      </c>
    </row>
    <row r="120" spans="26:47">
      <c r="Z120">
        <v>11.75</v>
      </c>
      <c r="AA120">
        <v>0</v>
      </c>
      <c r="AB120">
        <v>0.1</v>
      </c>
      <c r="AC120">
        <v>0.15</v>
      </c>
      <c r="AD120">
        <v>0.44</v>
      </c>
      <c r="AE120">
        <v>0.55000000000000004</v>
      </c>
      <c r="AF120">
        <v>0.78</v>
      </c>
      <c r="AG120">
        <v>0.83</v>
      </c>
      <c r="AH120">
        <v>0.86</v>
      </c>
      <c r="AI120">
        <v>0.9</v>
      </c>
      <c r="AJ120">
        <v>0.93</v>
      </c>
      <c r="AK120">
        <v>1.1499999999999999</v>
      </c>
      <c r="AL120">
        <v>1.22</v>
      </c>
      <c r="AM120">
        <v>1.4</v>
      </c>
      <c r="AN120">
        <v>1.67</v>
      </c>
      <c r="AO120">
        <v>1.73</v>
      </c>
      <c r="AP120">
        <v>1.87</v>
      </c>
      <c r="AQ120">
        <v>2.19</v>
      </c>
      <c r="AR120">
        <v>2.2999999999999998</v>
      </c>
      <c r="AS120">
        <v>2.67</v>
      </c>
      <c r="AT120">
        <v>3</v>
      </c>
      <c r="AU120">
        <v>3.72</v>
      </c>
    </row>
    <row r="121" spans="26:47">
      <c r="Z121">
        <v>11.83</v>
      </c>
      <c r="AA121">
        <v>0</v>
      </c>
      <c r="AB121">
        <v>0.1</v>
      </c>
      <c r="AC121">
        <v>0.15</v>
      </c>
      <c r="AD121">
        <v>0.44</v>
      </c>
      <c r="AE121">
        <v>0.55000000000000004</v>
      </c>
      <c r="AF121">
        <v>0.78</v>
      </c>
      <c r="AG121">
        <v>0.82</v>
      </c>
      <c r="AH121">
        <v>0.85</v>
      </c>
      <c r="AI121">
        <v>0.89</v>
      </c>
      <c r="AJ121">
        <v>0.92</v>
      </c>
      <c r="AK121">
        <v>1.1399999999999999</v>
      </c>
      <c r="AL121">
        <v>1.22</v>
      </c>
      <c r="AM121">
        <v>1.39</v>
      </c>
      <c r="AN121">
        <v>1.66</v>
      </c>
      <c r="AO121">
        <v>1.73</v>
      </c>
      <c r="AP121">
        <v>1.86</v>
      </c>
      <c r="AQ121">
        <v>2.19</v>
      </c>
      <c r="AR121">
        <v>2.2999999999999998</v>
      </c>
      <c r="AS121">
        <v>2.67</v>
      </c>
      <c r="AT121">
        <v>2.98</v>
      </c>
      <c r="AU121">
        <v>3.73</v>
      </c>
    </row>
    <row r="122" spans="26:47">
      <c r="Z122">
        <v>11.92</v>
      </c>
      <c r="AA122">
        <v>0</v>
      </c>
      <c r="AB122">
        <v>0.1</v>
      </c>
      <c r="AC122">
        <v>0.14000000000000001</v>
      </c>
      <c r="AD122">
        <v>0.43</v>
      </c>
      <c r="AE122">
        <v>0.54</v>
      </c>
      <c r="AF122">
        <v>0.77</v>
      </c>
      <c r="AG122">
        <v>0.82</v>
      </c>
      <c r="AH122">
        <v>0.85</v>
      </c>
      <c r="AI122">
        <v>0.88</v>
      </c>
      <c r="AJ122">
        <v>0.91</v>
      </c>
      <c r="AK122">
        <v>1.1299999999999999</v>
      </c>
      <c r="AL122">
        <v>1.21</v>
      </c>
      <c r="AM122">
        <v>1.38</v>
      </c>
      <c r="AN122">
        <v>1.66</v>
      </c>
      <c r="AO122">
        <v>1.72</v>
      </c>
      <c r="AP122">
        <v>1.86</v>
      </c>
      <c r="AQ122">
        <v>2.19</v>
      </c>
      <c r="AR122">
        <v>2.2999999999999998</v>
      </c>
      <c r="AS122">
        <v>2.66</v>
      </c>
      <c r="AT122">
        <v>2.97</v>
      </c>
      <c r="AU122">
        <v>3.74</v>
      </c>
    </row>
    <row r="123" spans="26:47">
      <c r="Z123">
        <v>12</v>
      </c>
      <c r="AA123">
        <v>0</v>
      </c>
      <c r="AB123">
        <v>0.1</v>
      </c>
      <c r="AC123">
        <v>0.14000000000000001</v>
      </c>
      <c r="AD123">
        <v>0.43</v>
      </c>
      <c r="AE123">
        <v>0.53</v>
      </c>
      <c r="AF123">
        <v>0.77</v>
      </c>
      <c r="AG123">
        <v>0.81</v>
      </c>
      <c r="AH123">
        <v>0.84</v>
      </c>
      <c r="AI123">
        <v>0.87</v>
      </c>
      <c r="AJ123">
        <v>0.9</v>
      </c>
      <c r="AK123">
        <v>1.1299999999999999</v>
      </c>
      <c r="AL123">
        <v>1.2</v>
      </c>
      <c r="AM123">
        <v>1.37</v>
      </c>
      <c r="AN123">
        <v>1.65</v>
      </c>
      <c r="AO123">
        <v>1.72</v>
      </c>
      <c r="AP123">
        <v>1.85</v>
      </c>
      <c r="AQ123">
        <v>2.19</v>
      </c>
      <c r="AR123">
        <v>2.2999999999999998</v>
      </c>
      <c r="AS123">
        <v>2.66</v>
      </c>
      <c r="AT123">
        <v>2.96</v>
      </c>
      <c r="AU123">
        <v>3.75</v>
      </c>
    </row>
  </sheetData>
  <mergeCells count="1">
    <mergeCell ref="B1:V1"/>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3"/>
  <dimension ref="A1:AU123"/>
  <sheetViews>
    <sheetView workbookViewId="0">
      <selection activeCell="A2" sqref="A2:V43"/>
    </sheetView>
  </sheetViews>
  <sheetFormatPr baseColWidth="10" defaultColWidth="11" defaultRowHeight="16"/>
  <cols>
    <col min="1" max="1" width="10.6640625" bestFit="1" customWidth="1"/>
    <col min="2" max="22" width="5.1640625" customWidth="1"/>
  </cols>
  <sheetData>
    <row r="1" spans="1:47" ht="25" thickBot="1">
      <c r="A1" s="23" t="s">
        <v>102</v>
      </c>
      <c r="B1" s="330" t="s">
        <v>9</v>
      </c>
      <c r="C1" s="331"/>
      <c r="D1" s="331"/>
      <c r="E1" s="331"/>
      <c r="F1" s="331"/>
      <c r="G1" s="331"/>
      <c r="H1" s="331"/>
      <c r="I1" s="331"/>
      <c r="J1" s="331"/>
      <c r="K1" s="331"/>
      <c r="L1" s="331"/>
      <c r="M1" s="331"/>
      <c r="N1" s="331"/>
      <c r="O1" s="331"/>
      <c r="P1" s="331"/>
      <c r="Q1" s="331"/>
      <c r="R1" s="331"/>
      <c r="S1" s="331"/>
      <c r="T1" s="331"/>
      <c r="U1" s="331"/>
      <c r="V1" s="332"/>
    </row>
    <row r="2" spans="1:47" ht="17" thickBot="1">
      <c r="A2" s="2" t="s">
        <v>5</v>
      </c>
      <c r="B2" s="3">
        <v>3</v>
      </c>
      <c r="C2" s="53">
        <v>5</v>
      </c>
      <c r="D2" s="4">
        <v>10</v>
      </c>
      <c r="E2" s="53">
        <v>15</v>
      </c>
      <c r="F2" s="4">
        <v>20</v>
      </c>
      <c r="G2" s="53">
        <v>25</v>
      </c>
      <c r="H2" s="4">
        <v>30</v>
      </c>
      <c r="I2" s="53">
        <v>35</v>
      </c>
      <c r="J2" s="4">
        <v>40</v>
      </c>
      <c r="K2" s="53">
        <v>45</v>
      </c>
      <c r="L2" s="4">
        <v>50</v>
      </c>
      <c r="M2" s="53">
        <v>55</v>
      </c>
      <c r="N2" s="4">
        <v>60</v>
      </c>
      <c r="O2" s="53">
        <v>65</v>
      </c>
      <c r="P2" s="4">
        <v>70</v>
      </c>
      <c r="Q2" s="53">
        <v>75</v>
      </c>
      <c r="R2" s="4">
        <v>80</v>
      </c>
      <c r="S2" s="53">
        <v>85</v>
      </c>
      <c r="T2" s="4">
        <v>90</v>
      </c>
      <c r="U2" s="53">
        <v>95</v>
      </c>
      <c r="V2" s="5">
        <v>97</v>
      </c>
      <c r="Z2" t="s">
        <v>5</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s="6" t="s">
        <v>21</v>
      </c>
      <c r="B3" s="7">
        <v>0.7</v>
      </c>
      <c r="C3" s="8">
        <v>0.9</v>
      </c>
      <c r="D3" s="7">
        <v>0.9</v>
      </c>
      <c r="E3" s="8">
        <v>1.2</v>
      </c>
      <c r="F3" s="7">
        <v>1.3</v>
      </c>
      <c r="G3" s="8">
        <v>1.4</v>
      </c>
      <c r="H3" s="7">
        <v>1.6</v>
      </c>
      <c r="I3" s="8">
        <v>1.7</v>
      </c>
      <c r="J3" s="7">
        <v>1.9</v>
      </c>
      <c r="K3" s="8">
        <v>2.1</v>
      </c>
      <c r="L3" s="7">
        <v>2.2999999999999998</v>
      </c>
      <c r="M3" s="8">
        <v>2.4</v>
      </c>
      <c r="N3" s="7">
        <v>2.6</v>
      </c>
      <c r="O3" s="8">
        <v>2.8</v>
      </c>
      <c r="P3" s="7">
        <v>2.8</v>
      </c>
      <c r="Q3" s="8">
        <v>3</v>
      </c>
      <c r="R3" s="7">
        <v>3.2</v>
      </c>
      <c r="S3" s="8">
        <v>3.3</v>
      </c>
      <c r="T3" s="7">
        <v>3.8</v>
      </c>
      <c r="U3" s="8">
        <v>3.9</v>
      </c>
      <c r="V3" s="9">
        <v>4.4000000000000004</v>
      </c>
      <c r="Z3">
        <v>2</v>
      </c>
      <c r="AA3">
        <v>0.62</v>
      </c>
      <c r="AB3">
        <v>0.8</v>
      </c>
      <c r="AC3">
        <v>0.92</v>
      </c>
      <c r="AD3">
        <v>1.17</v>
      </c>
      <c r="AE3">
        <v>1.31</v>
      </c>
      <c r="AF3">
        <v>1.39</v>
      </c>
      <c r="AG3">
        <v>1.58</v>
      </c>
      <c r="AH3">
        <v>1.67</v>
      </c>
      <c r="AI3">
        <v>1.83</v>
      </c>
      <c r="AJ3">
        <v>1.98</v>
      </c>
      <c r="AK3">
        <v>2.14</v>
      </c>
      <c r="AL3">
        <v>2.2200000000000002</v>
      </c>
      <c r="AM3">
        <v>2.46</v>
      </c>
      <c r="AN3">
        <v>2.57</v>
      </c>
      <c r="AO3">
        <v>2.65</v>
      </c>
      <c r="AP3">
        <v>2.84</v>
      </c>
      <c r="AQ3">
        <v>3.01</v>
      </c>
      <c r="AR3">
        <v>3.2</v>
      </c>
      <c r="AS3">
        <v>3.73</v>
      </c>
      <c r="AT3">
        <v>4</v>
      </c>
      <c r="AU3">
        <v>4.3</v>
      </c>
    </row>
    <row r="4" spans="1:47">
      <c r="A4" s="6" t="s">
        <v>22</v>
      </c>
      <c r="B4" s="7">
        <v>0.7</v>
      </c>
      <c r="C4" s="8">
        <v>0.8</v>
      </c>
      <c r="D4" s="7">
        <v>0.9</v>
      </c>
      <c r="E4" s="8">
        <v>1.2</v>
      </c>
      <c r="F4" s="7">
        <v>1.3</v>
      </c>
      <c r="G4" s="8">
        <v>1.4</v>
      </c>
      <c r="H4" s="7">
        <v>1.6</v>
      </c>
      <c r="I4" s="8">
        <v>1.7</v>
      </c>
      <c r="J4" s="7">
        <v>1.9</v>
      </c>
      <c r="K4" s="8">
        <v>2.1</v>
      </c>
      <c r="L4" s="7">
        <v>2.2000000000000002</v>
      </c>
      <c r="M4" s="8">
        <v>2.2999999999999998</v>
      </c>
      <c r="N4" s="7">
        <v>2.6</v>
      </c>
      <c r="O4" s="8">
        <v>2.7</v>
      </c>
      <c r="P4" s="7">
        <v>2.8</v>
      </c>
      <c r="Q4" s="8">
        <v>2.9</v>
      </c>
      <c r="R4" s="7">
        <v>3.1</v>
      </c>
      <c r="S4" s="8">
        <v>3.3</v>
      </c>
      <c r="T4" s="7">
        <v>3.8</v>
      </c>
      <c r="U4" s="8">
        <v>3.9</v>
      </c>
      <c r="V4" s="9">
        <v>4.4000000000000004</v>
      </c>
      <c r="Z4">
        <v>2.08</v>
      </c>
      <c r="AA4">
        <v>0.62</v>
      </c>
      <c r="AB4">
        <v>0.79</v>
      </c>
      <c r="AC4">
        <v>0.92</v>
      </c>
      <c r="AD4">
        <v>1.17</v>
      </c>
      <c r="AE4">
        <v>1.3</v>
      </c>
      <c r="AF4">
        <v>1.38</v>
      </c>
      <c r="AG4">
        <v>1.58</v>
      </c>
      <c r="AH4">
        <v>1.67</v>
      </c>
      <c r="AI4">
        <v>1.83</v>
      </c>
      <c r="AJ4">
        <v>1.98</v>
      </c>
      <c r="AK4">
        <v>2.14</v>
      </c>
      <c r="AL4">
        <v>2.2200000000000002</v>
      </c>
      <c r="AM4">
        <v>2.4500000000000002</v>
      </c>
      <c r="AN4">
        <v>2.56</v>
      </c>
      <c r="AO4">
        <v>2.64</v>
      </c>
      <c r="AP4">
        <v>2.83</v>
      </c>
      <c r="AQ4">
        <v>3</v>
      </c>
      <c r="AR4">
        <v>3.19</v>
      </c>
      <c r="AS4">
        <v>3.73</v>
      </c>
      <c r="AT4">
        <v>4</v>
      </c>
      <c r="AU4">
        <v>4.29</v>
      </c>
    </row>
    <row r="5" spans="1:47">
      <c r="A5" s="6" t="s">
        <v>23</v>
      </c>
      <c r="B5" s="7">
        <v>0.7</v>
      </c>
      <c r="C5" s="8">
        <v>0.8</v>
      </c>
      <c r="D5" s="7">
        <v>0.9</v>
      </c>
      <c r="E5" s="8">
        <v>1.2</v>
      </c>
      <c r="F5" s="7">
        <v>1.3</v>
      </c>
      <c r="G5" s="8">
        <v>1.4</v>
      </c>
      <c r="H5" s="7">
        <v>1.6</v>
      </c>
      <c r="I5" s="8">
        <v>1.7</v>
      </c>
      <c r="J5" s="7">
        <v>1.8</v>
      </c>
      <c r="K5" s="8">
        <v>2</v>
      </c>
      <c r="L5" s="7">
        <v>2.2000000000000002</v>
      </c>
      <c r="M5" s="8">
        <v>2.2999999999999998</v>
      </c>
      <c r="N5" s="7">
        <v>2.5</v>
      </c>
      <c r="O5" s="8">
        <v>2.7</v>
      </c>
      <c r="P5" s="7">
        <v>2.7</v>
      </c>
      <c r="Q5" s="8">
        <v>2.9</v>
      </c>
      <c r="R5" s="7">
        <v>3.1</v>
      </c>
      <c r="S5" s="8">
        <v>3.2</v>
      </c>
      <c r="T5" s="7">
        <v>3.7</v>
      </c>
      <c r="U5" s="8">
        <v>4</v>
      </c>
      <c r="V5" s="9">
        <v>4.3</v>
      </c>
      <c r="Z5">
        <v>2.17</v>
      </c>
      <c r="AA5">
        <v>0.61</v>
      </c>
      <c r="AB5">
        <v>0.79</v>
      </c>
      <c r="AC5">
        <v>0.92</v>
      </c>
      <c r="AD5">
        <v>1.17</v>
      </c>
      <c r="AE5">
        <v>1.3</v>
      </c>
      <c r="AF5">
        <v>1.38</v>
      </c>
      <c r="AG5">
        <v>1.58</v>
      </c>
      <c r="AH5">
        <v>1.67</v>
      </c>
      <c r="AI5">
        <v>1.83</v>
      </c>
      <c r="AJ5">
        <v>1.97</v>
      </c>
      <c r="AK5">
        <v>2.13</v>
      </c>
      <c r="AL5">
        <v>2.21</v>
      </c>
      <c r="AM5">
        <v>2.4500000000000002</v>
      </c>
      <c r="AN5">
        <v>2.5499999999999998</v>
      </c>
      <c r="AO5">
        <v>2.64</v>
      </c>
      <c r="AP5">
        <v>2.82</v>
      </c>
      <c r="AQ5">
        <v>2.99</v>
      </c>
      <c r="AR5">
        <v>3.19</v>
      </c>
      <c r="AS5">
        <v>3.73</v>
      </c>
      <c r="AT5">
        <v>4</v>
      </c>
      <c r="AU5">
        <v>4.29</v>
      </c>
    </row>
    <row r="6" spans="1:47" ht="17" thickBot="1">
      <c r="A6" s="10" t="s">
        <v>24</v>
      </c>
      <c r="B6" s="11">
        <v>0.7</v>
      </c>
      <c r="C6" s="12">
        <v>0.8</v>
      </c>
      <c r="D6" s="11">
        <v>0.9</v>
      </c>
      <c r="E6" s="12">
        <v>1.2</v>
      </c>
      <c r="F6" s="11">
        <v>1.3</v>
      </c>
      <c r="G6" s="12">
        <v>1.4</v>
      </c>
      <c r="H6" s="11">
        <v>1.6</v>
      </c>
      <c r="I6" s="12">
        <v>1.7</v>
      </c>
      <c r="J6" s="11">
        <v>1.8</v>
      </c>
      <c r="K6" s="12">
        <v>2</v>
      </c>
      <c r="L6" s="11">
        <v>2.2000000000000002</v>
      </c>
      <c r="M6" s="12">
        <v>2.2999999999999998</v>
      </c>
      <c r="N6" s="11">
        <v>2.5</v>
      </c>
      <c r="O6" s="12">
        <v>2.6</v>
      </c>
      <c r="P6" s="11">
        <v>2.7</v>
      </c>
      <c r="Q6" s="12">
        <v>2.9</v>
      </c>
      <c r="R6" s="11">
        <v>3.1</v>
      </c>
      <c r="S6" s="12">
        <v>3.2</v>
      </c>
      <c r="T6" s="11">
        <v>3.7</v>
      </c>
      <c r="U6" s="12">
        <v>4</v>
      </c>
      <c r="V6" s="13">
        <v>4.3</v>
      </c>
      <c r="Z6">
        <v>2.25</v>
      </c>
      <c r="AA6">
        <v>0.61</v>
      </c>
      <c r="AB6">
        <v>0.79</v>
      </c>
      <c r="AC6">
        <v>0.92</v>
      </c>
      <c r="AD6">
        <v>1.17</v>
      </c>
      <c r="AE6">
        <v>1.3</v>
      </c>
      <c r="AF6">
        <v>1.38</v>
      </c>
      <c r="AG6">
        <v>1.58</v>
      </c>
      <c r="AH6">
        <v>1.67</v>
      </c>
      <c r="AI6">
        <v>1.83</v>
      </c>
      <c r="AJ6">
        <v>1.97</v>
      </c>
      <c r="AK6">
        <v>2.13</v>
      </c>
      <c r="AL6">
        <v>2.21</v>
      </c>
      <c r="AM6">
        <v>2.44</v>
      </c>
      <c r="AN6">
        <v>2.54</v>
      </c>
      <c r="AO6">
        <v>2.63</v>
      </c>
      <c r="AP6">
        <v>2.82</v>
      </c>
      <c r="AQ6">
        <v>2.99</v>
      </c>
      <c r="AR6">
        <v>3.19</v>
      </c>
      <c r="AS6">
        <v>3.72</v>
      </c>
      <c r="AT6">
        <v>4.01</v>
      </c>
      <c r="AU6">
        <v>4.29</v>
      </c>
    </row>
    <row r="7" spans="1:47">
      <c r="A7" s="6" t="s">
        <v>25</v>
      </c>
      <c r="B7" s="7">
        <v>0.6</v>
      </c>
      <c r="C7" s="8">
        <v>0.8</v>
      </c>
      <c r="D7" s="7">
        <v>0.9</v>
      </c>
      <c r="E7" s="8">
        <v>1.2</v>
      </c>
      <c r="F7" s="7">
        <v>1.3</v>
      </c>
      <c r="G7" s="8">
        <v>1.4</v>
      </c>
      <c r="H7" s="7">
        <v>1.6</v>
      </c>
      <c r="I7" s="8">
        <v>1.7</v>
      </c>
      <c r="J7" s="7">
        <v>1.8</v>
      </c>
      <c r="K7" s="8">
        <v>2</v>
      </c>
      <c r="L7" s="7">
        <v>2.2000000000000002</v>
      </c>
      <c r="M7" s="8">
        <v>2.2000000000000002</v>
      </c>
      <c r="N7" s="7">
        <v>2.5</v>
      </c>
      <c r="O7" s="8">
        <v>2.6</v>
      </c>
      <c r="P7" s="7">
        <v>2.7</v>
      </c>
      <c r="Q7" s="8">
        <v>2.9</v>
      </c>
      <c r="R7" s="7">
        <v>3</v>
      </c>
      <c r="S7" s="8">
        <v>3.2</v>
      </c>
      <c r="T7" s="7">
        <v>3.7</v>
      </c>
      <c r="U7" s="8">
        <v>4</v>
      </c>
      <c r="V7" s="9">
        <v>4.3</v>
      </c>
      <c r="Z7">
        <v>2.33</v>
      </c>
      <c r="AA7">
        <v>0.6</v>
      </c>
      <c r="AB7">
        <v>0.79</v>
      </c>
      <c r="AC7">
        <v>0.92</v>
      </c>
      <c r="AD7">
        <v>1.1599999999999999</v>
      </c>
      <c r="AE7">
        <v>1.3</v>
      </c>
      <c r="AF7">
        <v>1.38</v>
      </c>
      <c r="AG7">
        <v>1.58</v>
      </c>
      <c r="AH7">
        <v>1.67</v>
      </c>
      <c r="AI7">
        <v>1.83</v>
      </c>
      <c r="AJ7">
        <v>1.97</v>
      </c>
      <c r="AK7">
        <v>2.12</v>
      </c>
      <c r="AL7">
        <v>2.2000000000000002</v>
      </c>
      <c r="AM7">
        <v>2.4300000000000002</v>
      </c>
      <c r="AN7">
        <v>2.54</v>
      </c>
      <c r="AO7">
        <v>2.62</v>
      </c>
      <c r="AP7">
        <v>2.81</v>
      </c>
      <c r="AQ7">
        <v>2.98</v>
      </c>
      <c r="AR7">
        <v>3.18</v>
      </c>
      <c r="AS7">
        <v>3.72</v>
      </c>
      <c r="AT7">
        <v>4.01</v>
      </c>
      <c r="AU7">
        <v>4.29</v>
      </c>
    </row>
    <row r="8" spans="1:47">
      <c r="A8" s="6" t="s">
        <v>22</v>
      </c>
      <c r="B8" s="7">
        <v>0.6</v>
      </c>
      <c r="C8" s="8">
        <v>0.8</v>
      </c>
      <c r="D8" s="7">
        <v>0.9</v>
      </c>
      <c r="E8" s="8">
        <v>1.2</v>
      </c>
      <c r="F8" s="7">
        <v>1.3</v>
      </c>
      <c r="G8" s="8">
        <v>1.4</v>
      </c>
      <c r="H8" s="7">
        <v>1.6</v>
      </c>
      <c r="I8" s="8">
        <v>1.7</v>
      </c>
      <c r="J8" s="7">
        <v>1.8</v>
      </c>
      <c r="K8" s="8">
        <v>2</v>
      </c>
      <c r="L8" s="7">
        <v>2.1</v>
      </c>
      <c r="M8" s="8">
        <v>2.2000000000000002</v>
      </c>
      <c r="N8" s="7">
        <v>2.5</v>
      </c>
      <c r="O8" s="8">
        <v>2.6</v>
      </c>
      <c r="P8" s="7">
        <v>2.6</v>
      </c>
      <c r="Q8" s="8">
        <v>2.8</v>
      </c>
      <c r="R8" s="7">
        <v>3</v>
      </c>
      <c r="S8" s="8">
        <v>3.2</v>
      </c>
      <c r="T8" s="7">
        <v>3.7</v>
      </c>
      <c r="U8" s="8">
        <v>4</v>
      </c>
      <c r="V8" s="9">
        <v>4.3</v>
      </c>
      <c r="Z8">
        <v>2.42</v>
      </c>
      <c r="AA8">
        <v>0.6</v>
      </c>
      <c r="AB8">
        <v>0.78</v>
      </c>
      <c r="AC8">
        <v>0.92</v>
      </c>
      <c r="AD8">
        <v>1.1599999999999999</v>
      </c>
      <c r="AE8">
        <v>1.3</v>
      </c>
      <c r="AF8">
        <v>1.38</v>
      </c>
      <c r="AG8">
        <v>1.57</v>
      </c>
      <c r="AH8">
        <v>1.67</v>
      </c>
      <c r="AI8">
        <v>1.83</v>
      </c>
      <c r="AJ8">
        <v>1.96</v>
      </c>
      <c r="AK8">
        <v>2.12</v>
      </c>
      <c r="AL8">
        <v>2.2000000000000002</v>
      </c>
      <c r="AM8">
        <v>2.4300000000000002</v>
      </c>
      <c r="AN8">
        <v>2.5299999999999998</v>
      </c>
      <c r="AO8">
        <v>2.62</v>
      </c>
      <c r="AP8">
        <v>2.81</v>
      </c>
      <c r="AQ8">
        <v>2.97</v>
      </c>
      <c r="AR8">
        <v>3.18</v>
      </c>
      <c r="AS8">
        <v>3.72</v>
      </c>
      <c r="AT8">
        <v>4.01</v>
      </c>
      <c r="AU8">
        <v>4.28</v>
      </c>
    </row>
    <row r="9" spans="1:47">
      <c r="A9" s="6" t="s">
        <v>23</v>
      </c>
      <c r="B9" s="7">
        <v>0.6</v>
      </c>
      <c r="C9" s="8">
        <v>0.8</v>
      </c>
      <c r="D9" s="7">
        <v>0.9</v>
      </c>
      <c r="E9" s="8">
        <v>1.2</v>
      </c>
      <c r="F9" s="7">
        <v>1.3</v>
      </c>
      <c r="G9" s="8">
        <v>1.4</v>
      </c>
      <c r="H9" s="7">
        <v>1.6</v>
      </c>
      <c r="I9" s="8">
        <v>1.7</v>
      </c>
      <c r="J9" s="7">
        <v>1.8</v>
      </c>
      <c r="K9" s="8">
        <v>2</v>
      </c>
      <c r="L9" s="7">
        <v>2.1</v>
      </c>
      <c r="M9" s="8">
        <v>2.2000000000000002</v>
      </c>
      <c r="N9" s="7">
        <v>2.4</v>
      </c>
      <c r="O9" s="8">
        <v>2.5</v>
      </c>
      <c r="P9" s="7">
        <v>2.6</v>
      </c>
      <c r="Q9" s="8">
        <v>2.8</v>
      </c>
      <c r="R9" s="7">
        <v>3</v>
      </c>
      <c r="S9" s="8">
        <v>3.2</v>
      </c>
      <c r="T9" s="7">
        <v>3.7</v>
      </c>
      <c r="U9" s="8">
        <v>4</v>
      </c>
      <c r="V9" s="9">
        <v>4.3</v>
      </c>
      <c r="Z9">
        <v>2.5</v>
      </c>
      <c r="AA9">
        <v>0.59</v>
      </c>
      <c r="AB9">
        <v>0.78</v>
      </c>
      <c r="AC9">
        <v>0.92</v>
      </c>
      <c r="AD9">
        <v>1.1599999999999999</v>
      </c>
      <c r="AE9">
        <v>1.3</v>
      </c>
      <c r="AF9">
        <v>1.38</v>
      </c>
      <c r="AG9">
        <v>1.57</v>
      </c>
      <c r="AH9">
        <v>1.67</v>
      </c>
      <c r="AI9">
        <v>1.82</v>
      </c>
      <c r="AJ9">
        <v>1.96</v>
      </c>
      <c r="AK9">
        <v>2.11</v>
      </c>
      <c r="AL9">
        <v>2.19</v>
      </c>
      <c r="AM9">
        <v>2.42</v>
      </c>
      <c r="AN9">
        <v>2.52</v>
      </c>
      <c r="AO9">
        <v>2.61</v>
      </c>
      <c r="AP9">
        <v>2.8</v>
      </c>
      <c r="AQ9">
        <v>2.97</v>
      </c>
      <c r="AR9">
        <v>3.18</v>
      </c>
      <c r="AS9">
        <v>3.72</v>
      </c>
      <c r="AT9">
        <v>4.0199999999999996</v>
      </c>
      <c r="AU9">
        <v>4.28</v>
      </c>
    </row>
    <row r="10" spans="1:47" ht="17" thickBot="1">
      <c r="A10" s="10" t="s">
        <v>24</v>
      </c>
      <c r="B10" s="11">
        <v>0.6</v>
      </c>
      <c r="C10" s="12">
        <v>0.8</v>
      </c>
      <c r="D10" s="11">
        <v>0.9</v>
      </c>
      <c r="E10" s="12">
        <v>1.2</v>
      </c>
      <c r="F10" s="11">
        <v>1.3</v>
      </c>
      <c r="G10" s="12">
        <v>1.4</v>
      </c>
      <c r="H10" s="11">
        <v>1.6</v>
      </c>
      <c r="I10" s="12">
        <v>1.7</v>
      </c>
      <c r="J10" s="11">
        <v>1.8</v>
      </c>
      <c r="K10" s="12">
        <v>2</v>
      </c>
      <c r="L10" s="11">
        <v>2.1</v>
      </c>
      <c r="M10" s="12">
        <v>2.2000000000000002</v>
      </c>
      <c r="N10" s="11">
        <v>2.4</v>
      </c>
      <c r="O10" s="12">
        <v>2.5</v>
      </c>
      <c r="P10" s="11">
        <v>2.6</v>
      </c>
      <c r="Q10" s="12">
        <v>2.8</v>
      </c>
      <c r="R10" s="11">
        <v>3</v>
      </c>
      <c r="S10" s="12">
        <v>3.2</v>
      </c>
      <c r="T10" s="11">
        <v>3.7</v>
      </c>
      <c r="U10" s="12">
        <v>4</v>
      </c>
      <c r="V10" s="13">
        <v>4.3</v>
      </c>
      <c r="Z10">
        <v>2.58</v>
      </c>
      <c r="AA10">
        <v>0.59</v>
      </c>
      <c r="AB10">
        <v>0.78</v>
      </c>
      <c r="AC10">
        <v>0.92</v>
      </c>
      <c r="AD10">
        <v>1.1599999999999999</v>
      </c>
      <c r="AE10">
        <v>1.3</v>
      </c>
      <c r="AF10">
        <v>1.37</v>
      </c>
      <c r="AG10">
        <v>1.57</v>
      </c>
      <c r="AH10">
        <v>1.67</v>
      </c>
      <c r="AI10">
        <v>1.82</v>
      </c>
      <c r="AJ10">
        <v>1.96</v>
      </c>
      <c r="AK10">
        <v>2.11</v>
      </c>
      <c r="AL10">
        <v>2.19</v>
      </c>
      <c r="AM10">
        <v>2.42</v>
      </c>
      <c r="AN10">
        <v>2.5099999999999998</v>
      </c>
      <c r="AO10">
        <v>2.61</v>
      </c>
      <c r="AP10">
        <v>2.8</v>
      </c>
      <c r="AQ10">
        <v>2.96</v>
      </c>
      <c r="AR10">
        <v>3.18</v>
      </c>
      <c r="AS10">
        <v>3.72</v>
      </c>
      <c r="AT10">
        <v>4.0199999999999996</v>
      </c>
      <c r="AU10">
        <v>4.28</v>
      </c>
    </row>
    <row r="11" spans="1:47">
      <c r="A11" s="6" t="s">
        <v>26</v>
      </c>
      <c r="B11" s="7">
        <v>0.6</v>
      </c>
      <c r="C11" s="8">
        <v>0.8</v>
      </c>
      <c r="D11" s="7">
        <v>0.9</v>
      </c>
      <c r="E11" s="8">
        <v>1.2</v>
      </c>
      <c r="F11" s="7">
        <v>1.3</v>
      </c>
      <c r="G11" s="8">
        <v>1.4</v>
      </c>
      <c r="H11" s="7">
        <v>1.6</v>
      </c>
      <c r="I11" s="8">
        <v>1.7</v>
      </c>
      <c r="J11" s="7">
        <v>1.8</v>
      </c>
      <c r="K11" s="8">
        <v>1.9</v>
      </c>
      <c r="L11" s="7">
        <v>2.1</v>
      </c>
      <c r="M11" s="8">
        <v>2.2000000000000002</v>
      </c>
      <c r="N11" s="7">
        <v>2.4</v>
      </c>
      <c r="O11" s="8">
        <v>2.5</v>
      </c>
      <c r="P11" s="7">
        <v>2.6</v>
      </c>
      <c r="Q11" s="8">
        <v>2.8</v>
      </c>
      <c r="R11" s="7">
        <v>2.9</v>
      </c>
      <c r="S11" s="8">
        <v>3.2</v>
      </c>
      <c r="T11" s="7">
        <v>3.7</v>
      </c>
      <c r="U11" s="8">
        <v>4</v>
      </c>
      <c r="V11" s="9">
        <v>4.3</v>
      </c>
      <c r="Z11">
        <v>2.67</v>
      </c>
      <c r="AA11">
        <v>0.59</v>
      </c>
      <c r="AB11">
        <v>0.78</v>
      </c>
      <c r="AC11">
        <v>0.92</v>
      </c>
      <c r="AD11">
        <v>1.1599999999999999</v>
      </c>
      <c r="AE11">
        <v>1.3</v>
      </c>
      <c r="AF11">
        <v>1.37</v>
      </c>
      <c r="AG11">
        <v>1.57</v>
      </c>
      <c r="AH11">
        <v>1.67</v>
      </c>
      <c r="AI11">
        <v>1.82</v>
      </c>
      <c r="AJ11">
        <v>1.95</v>
      </c>
      <c r="AK11">
        <v>2.1</v>
      </c>
      <c r="AL11">
        <v>2.1800000000000002</v>
      </c>
      <c r="AM11">
        <v>2.41</v>
      </c>
      <c r="AN11">
        <v>2.5099999999999998</v>
      </c>
      <c r="AO11">
        <v>2.6</v>
      </c>
      <c r="AP11">
        <v>2.8</v>
      </c>
      <c r="AQ11">
        <v>2.96</v>
      </c>
      <c r="AR11">
        <v>3.18</v>
      </c>
      <c r="AS11">
        <v>3.72</v>
      </c>
      <c r="AT11">
        <v>4.0199999999999996</v>
      </c>
      <c r="AU11">
        <v>4.28</v>
      </c>
    </row>
    <row r="12" spans="1:47">
      <c r="A12" s="6" t="s">
        <v>22</v>
      </c>
      <c r="B12" s="7">
        <v>0.6</v>
      </c>
      <c r="C12" s="8">
        <v>0.8</v>
      </c>
      <c r="D12" s="7">
        <v>0.9</v>
      </c>
      <c r="E12" s="8">
        <v>1.2</v>
      </c>
      <c r="F12" s="7">
        <v>1.3</v>
      </c>
      <c r="G12" s="8">
        <v>1.4</v>
      </c>
      <c r="H12" s="7">
        <v>1.6</v>
      </c>
      <c r="I12" s="8">
        <v>1.7</v>
      </c>
      <c r="J12" s="7">
        <v>1.8</v>
      </c>
      <c r="K12" s="8">
        <v>1.9</v>
      </c>
      <c r="L12" s="7">
        <v>2.1</v>
      </c>
      <c r="M12" s="8">
        <v>2.2000000000000002</v>
      </c>
      <c r="N12" s="7">
        <v>2.4</v>
      </c>
      <c r="O12" s="8">
        <v>2.5</v>
      </c>
      <c r="P12" s="7">
        <v>2.6</v>
      </c>
      <c r="Q12" s="8">
        <v>2.8</v>
      </c>
      <c r="R12" s="7">
        <v>2.9</v>
      </c>
      <c r="S12" s="8">
        <v>3.2</v>
      </c>
      <c r="T12" s="7">
        <v>3.7</v>
      </c>
      <c r="U12" s="8">
        <v>4</v>
      </c>
      <c r="V12" s="9">
        <v>4.3</v>
      </c>
      <c r="Z12">
        <v>2.75</v>
      </c>
      <c r="AA12">
        <v>0.57999999999999996</v>
      </c>
      <c r="AB12">
        <v>0.77</v>
      </c>
      <c r="AC12">
        <v>0.92</v>
      </c>
      <c r="AD12">
        <v>1.1599999999999999</v>
      </c>
      <c r="AE12">
        <v>1.3</v>
      </c>
      <c r="AF12">
        <v>1.37</v>
      </c>
      <c r="AG12">
        <v>1.57</v>
      </c>
      <c r="AH12">
        <v>1.67</v>
      </c>
      <c r="AI12">
        <v>1.82</v>
      </c>
      <c r="AJ12">
        <v>1.95</v>
      </c>
      <c r="AK12">
        <v>2.1</v>
      </c>
      <c r="AL12">
        <v>2.1800000000000002</v>
      </c>
      <c r="AM12">
        <v>2.41</v>
      </c>
      <c r="AN12">
        <v>2.5</v>
      </c>
      <c r="AO12">
        <v>2.6</v>
      </c>
      <c r="AP12">
        <v>2.79</v>
      </c>
      <c r="AQ12">
        <v>2.95</v>
      </c>
      <c r="AR12">
        <v>3.17</v>
      </c>
      <c r="AS12">
        <v>3.72</v>
      </c>
      <c r="AT12">
        <v>4.03</v>
      </c>
      <c r="AU12">
        <v>4.2699999999999996</v>
      </c>
    </row>
    <row r="13" spans="1:47">
      <c r="A13" s="6" t="s">
        <v>23</v>
      </c>
      <c r="B13" s="7">
        <v>0.6</v>
      </c>
      <c r="C13" s="8">
        <v>0.8</v>
      </c>
      <c r="D13" s="7">
        <v>0.9</v>
      </c>
      <c r="E13" s="8">
        <v>1.2</v>
      </c>
      <c r="F13" s="7">
        <v>1.3</v>
      </c>
      <c r="G13" s="8">
        <v>1.4</v>
      </c>
      <c r="H13" s="7">
        <v>1.6</v>
      </c>
      <c r="I13" s="8">
        <v>1.7</v>
      </c>
      <c r="J13" s="7">
        <v>1.8</v>
      </c>
      <c r="K13" s="8">
        <v>1.9</v>
      </c>
      <c r="L13" s="7">
        <v>2.1</v>
      </c>
      <c r="M13" s="8">
        <v>2.1</v>
      </c>
      <c r="N13" s="7">
        <v>2.4</v>
      </c>
      <c r="O13" s="8">
        <v>2.5</v>
      </c>
      <c r="P13" s="7">
        <v>2.6</v>
      </c>
      <c r="Q13" s="8">
        <v>2.8</v>
      </c>
      <c r="R13" s="7">
        <v>2.9</v>
      </c>
      <c r="S13" s="8">
        <v>3.2</v>
      </c>
      <c r="T13" s="7">
        <v>3.7</v>
      </c>
      <c r="U13" s="8">
        <v>4.0999999999999996</v>
      </c>
      <c r="V13" s="9">
        <v>4.3</v>
      </c>
      <c r="Z13">
        <v>2.83</v>
      </c>
      <c r="AA13">
        <v>0.57999999999999996</v>
      </c>
      <c r="AB13">
        <v>0.77</v>
      </c>
      <c r="AC13">
        <v>0.92</v>
      </c>
      <c r="AD13">
        <v>1.1599999999999999</v>
      </c>
      <c r="AE13">
        <v>1.3</v>
      </c>
      <c r="AF13">
        <v>1.37</v>
      </c>
      <c r="AG13">
        <v>1.57</v>
      </c>
      <c r="AH13">
        <v>1.67</v>
      </c>
      <c r="AI13">
        <v>1.82</v>
      </c>
      <c r="AJ13">
        <v>1.95</v>
      </c>
      <c r="AK13">
        <v>2.1</v>
      </c>
      <c r="AL13">
        <v>2.17</v>
      </c>
      <c r="AM13">
        <v>2.4</v>
      </c>
      <c r="AN13">
        <v>2.4900000000000002</v>
      </c>
      <c r="AO13">
        <v>2.59</v>
      </c>
      <c r="AP13">
        <v>2.79</v>
      </c>
      <c r="AQ13">
        <v>2.95</v>
      </c>
      <c r="AR13">
        <v>3.17</v>
      </c>
      <c r="AS13">
        <v>3.72</v>
      </c>
      <c r="AT13">
        <v>4.03</v>
      </c>
      <c r="AU13">
        <v>4.2699999999999996</v>
      </c>
    </row>
    <row r="14" spans="1:47" ht="17" thickBot="1">
      <c r="A14" s="10" t="s">
        <v>24</v>
      </c>
      <c r="B14" s="11">
        <v>0.5</v>
      </c>
      <c r="C14" s="12">
        <v>0.8</v>
      </c>
      <c r="D14" s="11">
        <v>0.9</v>
      </c>
      <c r="E14" s="12">
        <v>1.2</v>
      </c>
      <c r="F14" s="11">
        <v>1.3</v>
      </c>
      <c r="G14" s="12">
        <v>1.4</v>
      </c>
      <c r="H14" s="11">
        <v>1.6</v>
      </c>
      <c r="I14" s="12">
        <v>1.7</v>
      </c>
      <c r="J14" s="11">
        <v>1.8</v>
      </c>
      <c r="K14" s="12">
        <v>1.9</v>
      </c>
      <c r="L14" s="11">
        <v>2.1</v>
      </c>
      <c r="M14" s="12">
        <v>2.1</v>
      </c>
      <c r="N14" s="11">
        <v>2.4</v>
      </c>
      <c r="O14" s="12">
        <v>2.4</v>
      </c>
      <c r="P14" s="11">
        <v>2.6</v>
      </c>
      <c r="Q14" s="12">
        <v>2.8</v>
      </c>
      <c r="R14" s="11">
        <v>2.9</v>
      </c>
      <c r="S14" s="12">
        <v>3.2</v>
      </c>
      <c r="T14" s="11">
        <v>3.7</v>
      </c>
      <c r="U14" s="12">
        <v>4.0999999999999996</v>
      </c>
      <c r="V14" s="13">
        <v>4.3</v>
      </c>
      <c r="Z14">
        <v>2.92</v>
      </c>
      <c r="AA14">
        <v>0.56999999999999995</v>
      </c>
      <c r="AB14">
        <v>0.77</v>
      </c>
      <c r="AC14">
        <v>0.92</v>
      </c>
      <c r="AD14">
        <v>1.1599999999999999</v>
      </c>
      <c r="AE14">
        <v>1.3</v>
      </c>
      <c r="AF14">
        <v>1.37</v>
      </c>
      <c r="AG14">
        <v>1.57</v>
      </c>
      <c r="AH14">
        <v>1.67</v>
      </c>
      <c r="AI14">
        <v>1.82</v>
      </c>
      <c r="AJ14">
        <v>1.94</v>
      </c>
      <c r="AK14">
        <v>2.09</v>
      </c>
      <c r="AL14">
        <v>2.17</v>
      </c>
      <c r="AM14">
        <v>2.4</v>
      </c>
      <c r="AN14">
        <v>2.4900000000000002</v>
      </c>
      <c r="AO14">
        <v>2.59</v>
      </c>
      <c r="AP14">
        <v>2.78</v>
      </c>
      <c r="AQ14">
        <v>2.94</v>
      </c>
      <c r="AR14">
        <v>3.17</v>
      </c>
      <c r="AS14">
        <v>3.72</v>
      </c>
      <c r="AT14">
        <v>4.03</v>
      </c>
      <c r="AU14">
        <v>4.2699999999999996</v>
      </c>
    </row>
    <row r="15" spans="1:47">
      <c r="A15" s="6" t="s">
        <v>27</v>
      </c>
      <c r="B15" s="7">
        <v>0.5</v>
      </c>
      <c r="C15" s="8">
        <v>0.7</v>
      </c>
      <c r="D15" s="7">
        <v>0.9</v>
      </c>
      <c r="E15" s="8">
        <v>1.2</v>
      </c>
      <c r="F15" s="7">
        <v>1.3</v>
      </c>
      <c r="G15" s="8">
        <v>1.4</v>
      </c>
      <c r="H15" s="7">
        <v>1.6</v>
      </c>
      <c r="I15" s="8">
        <v>1.7</v>
      </c>
      <c r="J15" s="7">
        <v>1.8</v>
      </c>
      <c r="K15" s="8">
        <v>1.9</v>
      </c>
      <c r="L15" s="7">
        <v>2.1</v>
      </c>
      <c r="M15" s="8">
        <v>2.1</v>
      </c>
      <c r="N15" s="7">
        <v>2.4</v>
      </c>
      <c r="O15" s="8">
        <v>2.4</v>
      </c>
      <c r="P15" s="7">
        <v>2.6</v>
      </c>
      <c r="Q15" s="8">
        <v>2.8</v>
      </c>
      <c r="R15" s="7">
        <v>2.9</v>
      </c>
      <c r="S15" s="8">
        <v>3.2</v>
      </c>
      <c r="T15" s="7">
        <v>3.7</v>
      </c>
      <c r="U15" s="8">
        <v>4.0999999999999996</v>
      </c>
      <c r="V15" s="9">
        <v>4.3</v>
      </c>
      <c r="Z15">
        <v>3</v>
      </c>
      <c r="AA15">
        <v>0.56999999999999995</v>
      </c>
      <c r="AB15">
        <v>0.77</v>
      </c>
      <c r="AC15">
        <v>0.92</v>
      </c>
      <c r="AD15">
        <v>1.1599999999999999</v>
      </c>
      <c r="AE15">
        <v>1.3</v>
      </c>
      <c r="AF15">
        <v>1.37</v>
      </c>
      <c r="AG15">
        <v>1.56</v>
      </c>
      <c r="AH15">
        <v>1.67</v>
      </c>
      <c r="AI15">
        <v>1.82</v>
      </c>
      <c r="AJ15">
        <v>1.94</v>
      </c>
      <c r="AK15">
        <v>2.09</v>
      </c>
      <c r="AL15">
        <v>2.16</v>
      </c>
      <c r="AM15">
        <v>2.4</v>
      </c>
      <c r="AN15">
        <v>2.48</v>
      </c>
      <c r="AO15">
        <v>2.59</v>
      </c>
      <c r="AP15">
        <v>2.78</v>
      </c>
      <c r="AQ15">
        <v>2.94</v>
      </c>
      <c r="AR15">
        <v>3.17</v>
      </c>
      <c r="AS15">
        <v>3.72</v>
      </c>
      <c r="AT15">
        <v>4.04</v>
      </c>
      <c r="AU15">
        <v>4.2699999999999996</v>
      </c>
    </row>
    <row r="16" spans="1:47">
      <c r="A16" s="6" t="s">
        <v>22</v>
      </c>
      <c r="B16" s="7">
        <v>0.5</v>
      </c>
      <c r="C16" s="8">
        <v>0.7</v>
      </c>
      <c r="D16" s="7">
        <v>0.9</v>
      </c>
      <c r="E16" s="8">
        <v>1.2</v>
      </c>
      <c r="F16" s="7">
        <v>1.3</v>
      </c>
      <c r="G16" s="8">
        <v>1.4</v>
      </c>
      <c r="H16" s="7">
        <v>1.6</v>
      </c>
      <c r="I16" s="8">
        <v>1.7</v>
      </c>
      <c r="J16" s="7">
        <v>1.8</v>
      </c>
      <c r="K16" s="8">
        <v>1.9</v>
      </c>
      <c r="L16" s="7">
        <v>2.1</v>
      </c>
      <c r="M16" s="8">
        <v>2.1</v>
      </c>
      <c r="N16" s="7">
        <v>2.4</v>
      </c>
      <c r="O16" s="8">
        <v>2.4</v>
      </c>
      <c r="P16" s="7">
        <v>2.5</v>
      </c>
      <c r="Q16" s="8">
        <v>2.7</v>
      </c>
      <c r="R16" s="7">
        <v>2.9</v>
      </c>
      <c r="S16" s="8">
        <v>3.2</v>
      </c>
      <c r="T16" s="7">
        <v>3.7</v>
      </c>
      <c r="U16" s="8">
        <v>4.0999999999999996</v>
      </c>
      <c r="V16" s="9">
        <v>4.3</v>
      </c>
      <c r="Z16">
        <v>3.08</v>
      </c>
      <c r="AA16">
        <v>0.56999999999999995</v>
      </c>
      <c r="AB16">
        <v>0.76</v>
      </c>
      <c r="AC16">
        <v>0.92</v>
      </c>
      <c r="AD16">
        <v>1.1599999999999999</v>
      </c>
      <c r="AE16">
        <v>1.3</v>
      </c>
      <c r="AF16">
        <v>1.37</v>
      </c>
      <c r="AG16">
        <v>1.56</v>
      </c>
      <c r="AH16">
        <v>1.67</v>
      </c>
      <c r="AI16">
        <v>1.82</v>
      </c>
      <c r="AJ16">
        <v>1.94</v>
      </c>
      <c r="AK16">
        <v>2.08</v>
      </c>
      <c r="AL16">
        <v>2.16</v>
      </c>
      <c r="AM16">
        <v>2.39</v>
      </c>
      <c r="AN16">
        <v>2.48</v>
      </c>
      <c r="AO16">
        <v>2.58</v>
      </c>
      <c r="AP16">
        <v>2.78</v>
      </c>
      <c r="AQ16">
        <v>2.93</v>
      </c>
      <c r="AR16">
        <v>3.17</v>
      </c>
      <c r="AS16">
        <v>3.71</v>
      </c>
      <c r="AT16">
        <v>4.04</v>
      </c>
      <c r="AU16">
        <v>4.2699999999999996</v>
      </c>
    </row>
    <row r="17" spans="1:47">
      <c r="A17" s="6" t="s">
        <v>23</v>
      </c>
      <c r="B17" s="7">
        <v>0.5</v>
      </c>
      <c r="C17" s="8">
        <v>0.7</v>
      </c>
      <c r="D17" s="7">
        <v>0.9</v>
      </c>
      <c r="E17" s="8">
        <v>1.2</v>
      </c>
      <c r="F17" s="7">
        <v>1.3</v>
      </c>
      <c r="G17" s="8">
        <v>1.4</v>
      </c>
      <c r="H17" s="7">
        <v>1.6</v>
      </c>
      <c r="I17" s="8">
        <v>1.7</v>
      </c>
      <c r="J17" s="7">
        <v>1.8</v>
      </c>
      <c r="K17" s="8">
        <v>1.9</v>
      </c>
      <c r="L17" s="7">
        <v>2.1</v>
      </c>
      <c r="M17" s="8">
        <v>2.1</v>
      </c>
      <c r="N17" s="7">
        <v>2.2999999999999998</v>
      </c>
      <c r="O17" s="8">
        <v>2.4</v>
      </c>
      <c r="P17" s="7">
        <v>2.5</v>
      </c>
      <c r="Q17" s="8">
        <v>2.7</v>
      </c>
      <c r="R17" s="7">
        <v>2.9</v>
      </c>
      <c r="S17" s="8">
        <v>3.2</v>
      </c>
      <c r="T17" s="7">
        <v>3.7</v>
      </c>
      <c r="U17" s="8">
        <v>4.0999999999999996</v>
      </c>
      <c r="V17" s="9">
        <v>4.3</v>
      </c>
      <c r="Z17">
        <v>3.17</v>
      </c>
      <c r="AA17">
        <v>0.56000000000000005</v>
      </c>
      <c r="AB17">
        <v>0.76</v>
      </c>
      <c r="AC17">
        <v>0.92</v>
      </c>
      <c r="AD17">
        <v>1.1599999999999999</v>
      </c>
      <c r="AE17">
        <v>1.3</v>
      </c>
      <c r="AF17">
        <v>1.37</v>
      </c>
      <c r="AG17">
        <v>1.56</v>
      </c>
      <c r="AH17">
        <v>1.68</v>
      </c>
      <c r="AI17">
        <v>1.82</v>
      </c>
      <c r="AJ17">
        <v>1.94</v>
      </c>
      <c r="AK17">
        <v>2.08</v>
      </c>
      <c r="AL17">
        <v>2.16</v>
      </c>
      <c r="AM17">
        <v>2.39</v>
      </c>
      <c r="AN17">
        <v>2.4700000000000002</v>
      </c>
      <c r="AO17">
        <v>2.58</v>
      </c>
      <c r="AP17">
        <v>2.77</v>
      </c>
      <c r="AQ17">
        <v>2.93</v>
      </c>
      <c r="AR17">
        <v>3.17</v>
      </c>
      <c r="AS17">
        <v>3.71</v>
      </c>
      <c r="AT17">
        <v>4.04</v>
      </c>
      <c r="AU17">
        <v>4.2699999999999996</v>
      </c>
    </row>
    <row r="18" spans="1:47" ht="17" thickBot="1">
      <c r="A18" s="10" t="s">
        <v>24</v>
      </c>
      <c r="B18" s="11">
        <v>0.5</v>
      </c>
      <c r="C18" s="12">
        <v>0.7</v>
      </c>
      <c r="D18" s="11">
        <v>0.9</v>
      </c>
      <c r="E18" s="12">
        <v>1.2</v>
      </c>
      <c r="F18" s="11">
        <v>1.3</v>
      </c>
      <c r="G18" s="12">
        <v>1.4</v>
      </c>
      <c r="H18" s="11">
        <v>1.6</v>
      </c>
      <c r="I18" s="12">
        <v>1.7</v>
      </c>
      <c r="J18" s="11">
        <v>1.8</v>
      </c>
      <c r="K18" s="12">
        <v>1.9</v>
      </c>
      <c r="L18" s="11">
        <v>2.1</v>
      </c>
      <c r="M18" s="12">
        <v>2.1</v>
      </c>
      <c r="N18" s="11">
        <v>2.2999999999999998</v>
      </c>
      <c r="O18" s="12">
        <v>2.4</v>
      </c>
      <c r="P18" s="11">
        <v>2.5</v>
      </c>
      <c r="Q18" s="12">
        <v>2.7</v>
      </c>
      <c r="R18" s="11">
        <v>2.9</v>
      </c>
      <c r="S18" s="12">
        <v>3.2</v>
      </c>
      <c r="T18" s="11">
        <v>3.7</v>
      </c>
      <c r="U18" s="12">
        <v>4.0999999999999996</v>
      </c>
      <c r="V18" s="13">
        <v>4.3</v>
      </c>
      <c r="Z18">
        <v>3.25</v>
      </c>
      <c r="AA18">
        <v>0.56000000000000005</v>
      </c>
      <c r="AB18">
        <v>0.76</v>
      </c>
      <c r="AC18">
        <v>0.92</v>
      </c>
      <c r="AD18">
        <v>1.1599999999999999</v>
      </c>
      <c r="AE18">
        <v>1.3</v>
      </c>
      <c r="AF18">
        <v>1.37</v>
      </c>
      <c r="AG18">
        <v>1.56</v>
      </c>
      <c r="AH18">
        <v>1.68</v>
      </c>
      <c r="AI18">
        <v>1.82</v>
      </c>
      <c r="AJ18">
        <v>1.94</v>
      </c>
      <c r="AK18">
        <v>2.08</v>
      </c>
      <c r="AL18">
        <v>2.15</v>
      </c>
      <c r="AM18">
        <v>2.38</v>
      </c>
      <c r="AN18">
        <v>2.46</v>
      </c>
      <c r="AO18">
        <v>2.57</v>
      </c>
      <c r="AP18">
        <v>2.77</v>
      </c>
      <c r="AQ18">
        <v>2.93</v>
      </c>
      <c r="AR18">
        <v>3.17</v>
      </c>
      <c r="AS18">
        <v>3.71</v>
      </c>
      <c r="AT18">
        <v>4.05</v>
      </c>
      <c r="AU18">
        <v>4.26</v>
      </c>
    </row>
    <row r="19" spans="1:47">
      <c r="A19" s="6" t="s">
        <v>28</v>
      </c>
      <c r="B19" s="7">
        <v>0.5</v>
      </c>
      <c r="C19" s="8">
        <v>0.7</v>
      </c>
      <c r="D19" s="7">
        <v>1</v>
      </c>
      <c r="E19" s="8">
        <v>1.2</v>
      </c>
      <c r="F19" s="7">
        <v>1.3</v>
      </c>
      <c r="G19" s="8">
        <v>1.4</v>
      </c>
      <c r="H19" s="7">
        <v>1.6</v>
      </c>
      <c r="I19" s="8">
        <v>1.7</v>
      </c>
      <c r="J19" s="7">
        <v>1.9</v>
      </c>
      <c r="K19" s="8">
        <v>1.9</v>
      </c>
      <c r="L19" s="7">
        <v>2.1</v>
      </c>
      <c r="M19" s="8">
        <v>2.1</v>
      </c>
      <c r="N19" s="7">
        <v>2.2999999999999998</v>
      </c>
      <c r="O19" s="8">
        <v>2.4</v>
      </c>
      <c r="P19" s="7">
        <v>2.5</v>
      </c>
      <c r="Q19" s="8">
        <v>2.8</v>
      </c>
      <c r="R19" s="7">
        <v>2.9</v>
      </c>
      <c r="S19" s="8">
        <v>3.2</v>
      </c>
      <c r="T19" s="7">
        <v>3.7</v>
      </c>
      <c r="U19" s="8">
        <v>4.0999999999999996</v>
      </c>
      <c r="V19" s="9">
        <v>4.3</v>
      </c>
      <c r="Z19">
        <v>3.33</v>
      </c>
      <c r="AA19">
        <v>0.55000000000000004</v>
      </c>
      <c r="AB19">
        <v>0.76</v>
      </c>
      <c r="AC19">
        <v>0.92</v>
      </c>
      <c r="AD19">
        <v>1.1599999999999999</v>
      </c>
      <c r="AE19">
        <v>1.3</v>
      </c>
      <c r="AF19">
        <v>1.37</v>
      </c>
      <c r="AG19">
        <v>1.56</v>
      </c>
      <c r="AH19">
        <v>1.68</v>
      </c>
      <c r="AI19">
        <v>1.82</v>
      </c>
      <c r="AJ19">
        <v>1.93</v>
      </c>
      <c r="AK19">
        <v>2.0699999999999998</v>
      </c>
      <c r="AL19">
        <v>2.15</v>
      </c>
      <c r="AM19">
        <v>2.38</v>
      </c>
      <c r="AN19">
        <v>2.46</v>
      </c>
      <c r="AO19">
        <v>2.57</v>
      </c>
      <c r="AP19">
        <v>2.77</v>
      </c>
      <c r="AQ19">
        <v>2.92</v>
      </c>
      <c r="AR19">
        <v>3.16</v>
      </c>
      <c r="AS19">
        <v>3.71</v>
      </c>
      <c r="AT19">
        <v>4.05</v>
      </c>
      <c r="AU19">
        <v>4.26</v>
      </c>
    </row>
    <row r="20" spans="1:47">
      <c r="A20" s="6" t="s">
        <v>22</v>
      </c>
      <c r="B20" s="7">
        <v>0.5</v>
      </c>
      <c r="C20" s="8">
        <v>0.7</v>
      </c>
      <c r="D20" s="7">
        <v>1</v>
      </c>
      <c r="E20" s="8">
        <v>1.2</v>
      </c>
      <c r="F20" s="7">
        <v>1.3</v>
      </c>
      <c r="G20" s="8">
        <v>1.4</v>
      </c>
      <c r="H20" s="7">
        <v>1.6</v>
      </c>
      <c r="I20" s="8">
        <v>1.7</v>
      </c>
      <c r="J20" s="7">
        <v>1.9</v>
      </c>
      <c r="K20" s="8">
        <v>1.9</v>
      </c>
      <c r="L20" s="7">
        <v>2.1</v>
      </c>
      <c r="M20" s="8">
        <v>2.1</v>
      </c>
      <c r="N20" s="7">
        <v>2.2999999999999998</v>
      </c>
      <c r="O20" s="8">
        <v>2.4</v>
      </c>
      <c r="P20" s="7">
        <v>2.6</v>
      </c>
      <c r="Q20" s="8">
        <v>2.8</v>
      </c>
      <c r="R20" s="7">
        <v>2.9</v>
      </c>
      <c r="S20" s="8">
        <v>3.2</v>
      </c>
      <c r="T20" s="7">
        <v>3.7</v>
      </c>
      <c r="U20" s="8">
        <v>4.0999999999999996</v>
      </c>
      <c r="V20" s="9">
        <v>4.3</v>
      </c>
      <c r="Z20">
        <v>3.42</v>
      </c>
      <c r="AA20">
        <v>0.55000000000000004</v>
      </c>
      <c r="AB20">
        <v>0.76</v>
      </c>
      <c r="AC20">
        <v>0.92</v>
      </c>
      <c r="AD20">
        <v>1.1599999999999999</v>
      </c>
      <c r="AE20">
        <v>1.3</v>
      </c>
      <c r="AF20">
        <v>1.37</v>
      </c>
      <c r="AG20">
        <v>1.56</v>
      </c>
      <c r="AH20">
        <v>1.68</v>
      </c>
      <c r="AI20">
        <v>1.82</v>
      </c>
      <c r="AJ20">
        <v>1.93</v>
      </c>
      <c r="AK20">
        <v>2.0699999999999998</v>
      </c>
      <c r="AL20">
        <v>2.15</v>
      </c>
      <c r="AM20">
        <v>2.38</v>
      </c>
      <c r="AN20">
        <v>2.4500000000000002</v>
      </c>
      <c r="AO20">
        <v>2.57</v>
      </c>
      <c r="AP20">
        <v>2.76</v>
      </c>
      <c r="AQ20">
        <v>2.92</v>
      </c>
      <c r="AR20">
        <v>3.16</v>
      </c>
      <c r="AS20">
        <v>3.71</v>
      </c>
      <c r="AT20">
        <v>4.05</v>
      </c>
      <c r="AU20">
        <v>4.26</v>
      </c>
    </row>
    <row r="21" spans="1:47">
      <c r="A21" s="6" t="s">
        <v>23</v>
      </c>
      <c r="B21" s="7">
        <v>0.5</v>
      </c>
      <c r="C21" s="8">
        <v>0.7</v>
      </c>
      <c r="D21" s="7">
        <v>1</v>
      </c>
      <c r="E21" s="8">
        <v>1.2</v>
      </c>
      <c r="F21" s="7">
        <v>1.3</v>
      </c>
      <c r="G21" s="8">
        <v>1.4</v>
      </c>
      <c r="H21" s="7">
        <v>1.6</v>
      </c>
      <c r="I21" s="8">
        <v>1.7</v>
      </c>
      <c r="J21" s="7">
        <v>1.9</v>
      </c>
      <c r="K21" s="8">
        <v>1.9</v>
      </c>
      <c r="L21" s="7">
        <v>2.1</v>
      </c>
      <c r="M21" s="8">
        <v>2.1</v>
      </c>
      <c r="N21" s="7">
        <v>2.4</v>
      </c>
      <c r="O21" s="8">
        <v>2.4</v>
      </c>
      <c r="P21" s="7">
        <v>2.6</v>
      </c>
      <c r="Q21" s="8">
        <v>2.8</v>
      </c>
      <c r="R21" s="7">
        <v>2.9</v>
      </c>
      <c r="S21" s="8">
        <v>3.2</v>
      </c>
      <c r="T21" s="7">
        <v>3.7</v>
      </c>
      <c r="U21" s="8">
        <v>4.0999999999999996</v>
      </c>
      <c r="V21" s="9">
        <v>4.3</v>
      </c>
      <c r="Z21">
        <v>3.5</v>
      </c>
      <c r="AA21">
        <v>0.55000000000000004</v>
      </c>
      <c r="AB21">
        <v>0.76</v>
      </c>
      <c r="AC21">
        <v>0.92</v>
      </c>
      <c r="AD21">
        <v>1.1599999999999999</v>
      </c>
      <c r="AE21">
        <v>1.3</v>
      </c>
      <c r="AF21">
        <v>1.37</v>
      </c>
      <c r="AG21">
        <v>1.56</v>
      </c>
      <c r="AH21">
        <v>1.68</v>
      </c>
      <c r="AI21">
        <v>1.82</v>
      </c>
      <c r="AJ21">
        <v>1.93</v>
      </c>
      <c r="AK21">
        <v>2.0699999999999998</v>
      </c>
      <c r="AL21">
        <v>2.14</v>
      </c>
      <c r="AM21">
        <v>2.37</v>
      </c>
      <c r="AN21">
        <v>2.4500000000000002</v>
      </c>
      <c r="AO21">
        <v>2.57</v>
      </c>
      <c r="AP21">
        <v>2.76</v>
      </c>
      <c r="AQ21">
        <v>2.92</v>
      </c>
      <c r="AR21">
        <v>3.16</v>
      </c>
      <c r="AS21">
        <v>3.71</v>
      </c>
      <c r="AT21">
        <v>4.05</v>
      </c>
      <c r="AU21">
        <v>4.26</v>
      </c>
    </row>
    <row r="22" spans="1:47" ht="17" thickBot="1">
      <c r="A22" s="10" t="s">
        <v>24</v>
      </c>
      <c r="B22" s="11">
        <v>0.5</v>
      </c>
      <c r="C22" s="12">
        <v>0.7</v>
      </c>
      <c r="D22" s="11">
        <v>1</v>
      </c>
      <c r="E22" s="12">
        <v>1.2</v>
      </c>
      <c r="F22" s="11">
        <v>1.3</v>
      </c>
      <c r="G22" s="12">
        <v>1.4</v>
      </c>
      <c r="H22" s="11">
        <v>1.6</v>
      </c>
      <c r="I22" s="12">
        <v>1.7</v>
      </c>
      <c r="J22" s="11">
        <v>1.9</v>
      </c>
      <c r="K22" s="12">
        <v>2</v>
      </c>
      <c r="L22" s="11">
        <v>2.1</v>
      </c>
      <c r="M22" s="12">
        <v>2.1</v>
      </c>
      <c r="N22" s="11">
        <v>2.4</v>
      </c>
      <c r="O22" s="12">
        <v>2.4</v>
      </c>
      <c r="P22" s="11">
        <v>2.6</v>
      </c>
      <c r="Q22" s="12">
        <v>2.8</v>
      </c>
      <c r="R22" s="11">
        <v>2.9</v>
      </c>
      <c r="S22" s="12">
        <v>3.2</v>
      </c>
      <c r="T22" s="11">
        <v>3.7</v>
      </c>
      <c r="U22" s="12">
        <v>4.0999999999999996</v>
      </c>
      <c r="V22" s="13">
        <v>4.3</v>
      </c>
      <c r="Z22">
        <v>3.58</v>
      </c>
      <c r="AA22">
        <v>0.54</v>
      </c>
      <c r="AB22">
        <v>0.75</v>
      </c>
      <c r="AC22">
        <v>0.93</v>
      </c>
      <c r="AD22">
        <v>1.1599999999999999</v>
      </c>
      <c r="AE22">
        <v>1.3</v>
      </c>
      <c r="AF22">
        <v>1.37</v>
      </c>
      <c r="AG22">
        <v>1.56</v>
      </c>
      <c r="AH22">
        <v>1.68</v>
      </c>
      <c r="AI22">
        <v>1.82</v>
      </c>
      <c r="AJ22">
        <v>1.93</v>
      </c>
      <c r="AK22">
        <v>2.0699999999999998</v>
      </c>
      <c r="AL22">
        <v>2.14</v>
      </c>
      <c r="AM22">
        <v>2.37</v>
      </c>
      <c r="AN22">
        <v>2.4500000000000002</v>
      </c>
      <c r="AO22">
        <v>2.56</v>
      </c>
      <c r="AP22">
        <v>2.76</v>
      </c>
      <c r="AQ22">
        <v>2.91</v>
      </c>
      <c r="AR22">
        <v>3.16</v>
      </c>
      <c r="AS22">
        <v>3.71</v>
      </c>
      <c r="AT22">
        <v>4.0599999999999996</v>
      </c>
      <c r="AU22">
        <v>4.26</v>
      </c>
    </row>
    <row r="23" spans="1:47">
      <c r="A23" s="6" t="s">
        <v>29</v>
      </c>
      <c r="B23" s="7">
        <v>0.5</v>
      </c>
      <c r="C23" s="8">
        <v>0.7</v>
      </c>
      <c r="D23" s="7">
        <v>1</v>
      </c>
      <c r="E23" s="8">
        <v>1.2</v>
      </c>
      <c r="F23" s="7">
        <v>1.3</v>
      </c>
      <c r="G23" s="8">
        <v>1.4</v>
      </c>
      <c r="H23" s="7">
        <v>1.6</v>
      </c>
      <c r="I23" s="8">
        <v>1.8</v>
      </c>
      <c r="J23" s="7">
        <v>1.9</v>
      </c>
      <c r="K23" s="8">
        <v>2</v>
      </c>
      <c r="L23" s="7">
        <v>2.1</v>
      </c>
      <c r="M23" s="8">
        <v>2.2000000000000002</v>
      </c>
      <c r="N23" s="7">
        <v>2.4</v>
      </c>
      <c r="O23" s="8">
        <v>2.4</v>
      </c>
      <c r="P23" s="7">
        <v>2.6</v>
      </c>
      <c r="Q23" s="8">
        <v>2.8</v>
      </c>
      <c r="R23" s="7">
        <v>2.9</v>
      </c>
      <c r="S23" s="8">
        <v>3.2</v>
      </c>
      <c r="T23" s="7">
        <v>3.7</v>
      </c>
      <c r="U23" s="8">
        <v>4.0999999999999996</v>
      </c>
      <c r="V23" s="9">
        <v>4.3</v>
      </c>
      <c r="Z23">
        <v>3.67</v>
      </c>
      <c r="AA23">
        <v>0.54</v>
      </c>
      <c r="AB23">
        <v>0.75</v>
      </c>
      <c r="AC23">
        <v>0.93</v>
      </c>
      <c r="AD23">
        <v>1.17</v>
      </c>
      <c r="AE23">
        <v>1.3</v>
      </c>
      <c r="AF23">
        <v>1.37</v>
      </c>
      <c r="AG23">
        <v>1.56</v>
      </c>
      <c r="AH23">
        <v>1.68</v>
      </c>
      <c r="AI23">
        <v>1.83</v>
      </c>
      <c r="AJ23">
        <v>1.93</v>
      </c>
      <c r="AK23">
        <v>2.06</v>
      </c>
      <c r="AL23">
        <v>2.14</v>
      </c>
      <c r="AM23">
        <v>2.37</v>
      </c>
      <c r="AN23">
        <v>2.44</v>
      </c>
      <c r="AO23">
        <v>2.56</v>
      </c>
      <c r="AP23">
        <v>2.76</v>
      </c>
      <c r="AQ23">
        <v>2.91</v>
      </c>
      <c r="AR23">
        <v>3.16</v>
      </c>
      <c r="AS23">
        <v>3.71</v>
      </c>
      <c r="AT23">
        <v>4.0599999999999996</v>
      </c>
      <c r="AU23">
        <v>4.26</v>
      </c>
    </row>
    <row r="24" spans="1:47">
      <c r="A24" s="6" t="s">
        <v>22</v>
      </c>
      <c r="B24" s="7">
        <v>0.5</v>
      </c>
      <c r="C24" s="8">
        <v>0.7</v>
      </c>
      <c r="D24" s="7">
        <v>1</v>
      </c>
      <c r="E24" s="8">
        <v>1.2</v>
      </c>
      <c r="F24" s="7">
        <v>1.3</v>
      </c>
      <c r="G24" s="8">
        <v>1.4</v>
      </c>
      <c r="H24" s="7">
        <v>1.6</v>
      </c>
      <c r="I24" s="8">
        <v>1.8</v>
      </c>
      <c r="J24" s="7">
        <v>1.9</v>
      </c>
      <c r="K24" s="8">
        <v>2</v>
      </c>
      <c r="L24" s="7">
        <v>2.1</v>
      </c>
      <c r="M24" s="8">
        <v>2.2000000000000002</v>
      </c>
      <c r="N24" s="7">
        <v>2.4</v>
      </c>
      <c r="O24" s="8">
        <v>2.4</v>
      </c>
      <c r="P24" s="7">
        <v>2.6</v>
      </c>
      <c r="Q24" s="8">
        <v>2.8</v>
      </c>
      <c r="R24" s="7">
        <v>3</v>
      </c>
      <c r="S24" s="8">
        <v>3.2</v>
      </c>
      <c r="T24" s="7">
        <v>3.7</v>
      </c>
      <c r="U24" s="8">
        <v>4.0999999999999996</v>
      </c>
      <c r="V24" s="9">
        <v>4.3</v>
      </c>
      <c r="Z24">
        <v>3.75</v>
      </c>
      <c r="AA24">
        <v>0.54</v>
      </c>
      <c r="AB24">
        <v>0.75</v>
      </c>
      <c r="AC24">
        <v>0.93</v>
      </c>
      <c r="AD24">
        <v>1.17</v>
      </c>
      <c r="AE24">
        <v>1.3</v>
      </c>
      <c r="AF24">
        <v>1.37</v>
      </c>
      <c r="AG24">
        <v>1.56</v>
      </c>
      <c r="AH24">
        <v>1.68</v>
      </c>
      <c r="AI24">
        <v>1.83</v>
      </c>
      <c r="AJ24">
        <v>1.93</v>
      </c>
      <c r="AK24">
        <v>2.06</v>
      </c>
      <c r="AL24">
        <v>2.14</v>
      </c>
      <c r="AM24">
        <v>2.37</v>
      </c>
      <c r="AN24">
        <v>2.44</v>
      </c>
      <c r="AO24">
        <v>2.56</v>
      </c>
      <c r="AP24">
        <v>2.76</v>
      </c>
      <c r="AQ24">
        <v>2.91</v>
      </c>
      <c r="AR24">
        <v>3.16</v>
      </c>
      <c r="AS24">
        <v>3.71</v>
      </c>
      <c r="AT24">
        <v>4.0599999999999996</v>
      </c>
      <c r="AU24">
        <v>4.26</v>
      </c>
    </row>
    <row r="25" spans="1:47">
      <c r="A25" s="6" t="s">
        <v>23</v>
      </c>
      <c r="B25" s="7">
        <v>0.5</v>
      </c>
      <c r="C25" s="8">
        <v>0.7</v>
      </c>
      <c r="D25" s="7">
        <v>1</v>
      </c>
      <c r="E25" s="8">
        <v>1.2</v>
      </c>
      <c r="F25" s="7">
        <v>1.4</v>
      </c>
      <c r="G25" s="8">
        <v>1.4</v>
      </c>
      <c r="H25" s="7">
        <v>1.6</v>
      </c>
      <c r="I25" s="8">
        <v>1.8</v>
      </c>
      <c r="J25" s="7">
        <v>1.9</v>
      </c>
      <c r="K25" s="8">
        <v>2</v>
      </c>
      <c r="L25" s="7">
        <v>2.1</v>
      </c>
      <c r="M25" s="8">
        <v>2.2000000000000002</v>
      </c>
      <c r="N25" s="7">
        <v>2.4</v>
      </c>
      <c r="O25" s="8">
        <v>2.4</v>
      </c>
      <c r="P25" s="7">
        <v>2.6</v>
      </c>
      <c r="Q25" s="8">
        <v>2.8</v>
      </c>
      <c r="R25" s="7">
        <v>3</v>
      </c>
      <c r="S25" s="8">
        <v>3.3</v>
      </c>
      <c r="T25" s="7">
        <v>3.8</v>
      </c>
      <c r="U25" s="8">
        <v>4.0999999999999996</v>
      </c>
      <c r="V25" s="9">
        <v>4.4000000000000004</v>
      </c>
      <c r="Z25">
        <v>3.83</v>
      </c>
      <c r="AA25">
        <v>0.53</v>
      </c>
      <c r="AB25">
        <v>0.75</v>
      </c>
      <c r="AC25">
        <v>0.93</v>
      </c>
      <c r="AD25">
        <v>1.17</v>
      </c>
      <c r="AE25">
        <v>1.3</v>
      </c>
      <c r="AF25">
        <v>1.37</v>
      </c>
      <c r="AG25">
        <v>1.56</v>
      </c>
      <c r="AH25">
        <v>1.69</v>
      </c>
      <c r="AI25">
        <v>1.83</v>
      </c>
      <c r="AJ25">
        <v>1.93</v>
      </c>
      <c r="AK25">
        <v>2.06</v>
      </c>
      <c r="AL25">
        <v>2.14</v>
      </c>
      <c r="AM25">
        <v>2.36</v>
      </c>
      <c r="AN25">
        <v>2.4300000000000002</v>
      </c>
      <c r="AO25">
        <v>2.56</v>
      </c>
      <c r="AP25">
        <v>2.75</v>
      </c>
      <c r="AQ25">
        <v>2.9</v>
      </c>
      <c r="AR25">
        <v>3.16</v>
      </c>
      <c r="AS25">
        <v>3.71</v>
      </c>
      <c r="AT25">
        <v>4.07</v>
      </c>
      <c r="AU25">
        <v>4.26</v>
      </c>
    </row>
    <row r="26" spans="1:47" ht="17" thickBot="1">
      <c r="A26" s="10" t="s">
        <v>24</v>
      </c>
      <c r="B26" s="11">
        <v>0.5</v>
      </c>
      <c r="C26" s="12">
        <v>0.7</v>
      </c>
      <c r="D26" s="11">
        <v>1</v>
      </c>
      <c r="E26" s="12">
        <v>1.2</v>
      </c>
      <c r="F26" s="11">
        <v>1.4</v>
      </c>
      <c r="G26" s="12">
        <v>1.5</v>
      </c>
      <c r="H26" s="11">
        <v>1.6</v>
      </c>
      <c r="I26" s="12">
        <v>1.8</v>
      </c>
      <c r="J26" s="11">
        <v>1.9</v>
      </c>
      <c r="K26" s="12">
        <v>2</v>
      </c>
      <c r="L26" s="11">
        <v>2.1</v>
      </c>
      <c r="M26" s="12">
        <v>2.2000000000000002</v>
      </c>
      <c r="N26" s="11">
        <v>2.4</v>
      </c>
      <c r="O26" s="12">
        <v>2.5</v>
      </c>
      <c r="P26" s="11">
        <v>2.6</v>
      </c>
      <c r="Q26" s="12">
        <v>2.8</v>
      </c>
      <c r="R26" s="11">
        <v>3</v>
      </c>
      <c r="S26" s="12">
        <v>3.3</v>
      </c>
      <c r="T26" s="11">
        <v>3.8</v>
      </c>
      <c r="U26" s="12">
        <v>4.0999999999999996</v>
      </c>
      <c r="V26" s="13">
        <v>4.4000000000000004</v>
      </c>
      <c r="Z26">
        <v>3.92</v>
      </c>
      <c r="AA26">
        <v>0.53</v>
      </c>
      <c r="AB26">
        <v>0.75</v>
      </c>
      <c r="AC26">
        <v>0.93</v>
      </c>
      <c r="AD26">
        <v>1.17</v>
      </c>
      <c r="AE26">
        <v>1.3</v>
      </c>
      <c r="AF26">
        <v>1.37</v>
      </c>
      <c r="AG26">
        <v>1.56</v>
      </c>
      <c r="AH26">
        <v>1.69</v>
      </c>
      <c r="AI26">
        <v>1.83</v>
      </c>
      <c r="AJ26">
        <v>1.93</v>
      </c>
      <c r="AK26">
        <v>2.06</v>
      </c>
      <c r="AL26">
        <v>2.13</v>
      </c>
      <c r="AM26">
        <v>2.36</v>
      </c>
      <c r="AN26">
        <v>2.4300000000000002</v>
      </c>
      <c r="AO26">
        <v>2.5499999999999998</v>
      </c>
      <c r="AP26">
        <v>2.75</v>
      </c>
      <c r="AQ26">
        <v>2.9</v>
      </c>
      <c r="AR26">
        <v>3.16</v>
      </c>
      <c r="AS26">
        <v>3.71</v>
      </c>
      <c r="AT26">
        <v>4.07</v>
      </c>
      <c r="AU26">
        <v>4.26</v>
      </c>
    </row>
    <row r="27" spans="1:47">
      <c r="A27" s="6" t="s">
        <v>30</v>
      </c>
      <c r="B27" s="7">
        <v>0.5</v>
      </c>
      <c r="C27" s="8">
        <v>0.7</v>
      </c>
      <c r="D27" s="7">
        <v>1</v>
      </c>
      <c r="E27" s="8">
        <v>1.2</v>
      </c>
      <c r="F27" s="7">
        <v>1.4</v>
      </c>
      <c r="G27" s="8">
        <v>1.5</v>
      </c>
      <c r="H27" s="7">
        <v>1.6</v>
      </c>
      <c r="I27" s="8">
        <v>1.8</v>
      </c>
      <c r="J27" s="7">
        <v>1.9</v>
      </c>
      <c r="K27" s="8">
        <v>2</v>
      </c>
      <c r="L27" s="7">
        <v>2.2000000000000002</v>
      </c>
      <c r="M27" s="8">
        <v>2.2000000000000002</v>
      </c>
      <c r="N27" s="7">
        <v>2.4</v>
      </c>
      <c r="O27" s="8">
        <v>2.5</v>
      </c>
      <c r="P27" s="7">
        <v>2.7</v>
      </c>
      <c r="Q27" s="8">
        <v>2.9</v>
      </c>
      <c r="R27" s="7">
        <v>3</v>
      </c>
      <c r="S27" s="8">
        <v>3.3</v>
      </c>
      <c r="T27" s="7">
        <v>3.8</v>
      </c>
      <c r="U27" s="8">
        <v>4.0999999999999996</v>
      </c>
      <c r="V27" s="9">
        <v>4.4000000000000004</v>
      </c>
      <c r="Z27">
        <v>4</v>
      </c>
      <c r="AA27">
        <v>0.53</v>
      </c>
      <c r="AB27">
        <v>0.75</v>
      </c>
      <c r="AC27">
        <v>0.93</v>
      </c>
      <c r="AD27">
        <v>1.17</v>
      </c>
      <c r="AE27">
        <v>1.3</v>
      </c>
      <c r="AF27">
        <v>1.37</v>
      </c>
      <c r="AG27">
        <v>1.56</v>
      </c>
      <c r="AH27">
        <v>1.69</v>
      </c>
      <c r="AI27">
        <v>1.83</v>
      </c>
      <c r="AJ27">
        <v>1.93</v>
      </c>
      <c r="AK27">
        <v>2.06</v>
      </c>
      <c r="AL27">
        <v>2.13</v>
      </c>
      <c r="AM27">
        <v>2.36</v>
      </c>
      <c r="AN27">
        <v>2.4300000000000002</v>
      </c>
      <c r="AO27">
        <v>2.5499999999999998</v>
      </c>
      <c r="AP27">
        <v>2.75</v>
      </c>
      <c r="AQ27">
        <v>2.9</v>
      </c>
      <c r="AR27">
        <v>3.16</v>
      </c>
      <c r="AS27">
        <v>3.71</v>
      </c>
      <c r="AT27">
        <v>4.07</v>
      </c>
      <c r="AU27">
        <v>4.26</v>
      </c>
    </row>
    <row r="28" spans="1:47">
      <c r="A28" s="6" t="s">
        <v>22</v>
      </c>
      <c r="B28" s="7">
        <v>0.5</v>
      </c>
      <c r="C28" s="8">
        <v>0.7</v>
      </c>
      <c r="D28" s="7">
        <v>1</v>
      </c>
      <c r="E28" s="8">
        <v>1.3</v>
      </c>
      <c r="F28" s="7">
        <v>1.4</v>
      </c>
      <c r="G28" s="8">
        <v>1.5</v>
      </c>
      <c r="H28" s="7">
        <v>1.7</v>
      </c>
      <c r="I28" s="8">
        <v>1.8</v>
      </c>
      <c r="J28" s="7">
        <v>2</v>
      </c>
      <c r="K28" s="8">
        <v>2.1</v>
      </c>
      <c r="L28" s="7">
        <v>2.2000000000000002</v>
      </c>
      <c r="M28" s="8">
        <v>2.2000000000000002</v>
      </c>
      <c r="N28" s="7">
        <v>2.4</v>
      </c>
      <c r="O28" s="8">
        <v>2.5</v>
      </c>
      <c r="P28" s="7">
        <v>2.7</v>
      </c>
      <c r="Q28" s="8">
        <v>2.9</v>
      </c>
      <c r="R28" s="7">
        <v>3</v>
      </c>
      <c r="S28" s="8">
        <v>3.3</v>
      </c>
      <c r="T28" s="7">
        <v>3.8</v>
      </c>
      <c r="U28" s="8">
        <v>4.0999999999999996</v>
      </c>
      <c r="V28" s="9">
        <v>4.4000000000000004</v>
      </c>
      <c r="Z28">
        <v>4.08</v>
      </c>
      <c r="AA28">
        <v>0.53</v>
      </c>
      <c r="AB28">
        <v>0.74</v>
      </c>
      <c r="AC28">
        <v>0.93</v>
      </c>
      <c r="AD28">
        <v>1.17</v>
      </c>
      <c r="AE28">
        <v>1.3</v>
      </c>
      <c r="AF28">
        <v>1.37</v>
      </c>
      <c r="AG28">
        <v>1.56</v>
      </c>
      <c r="AH28">
        <v>1.69</v>
      </c>
      <c r="AI28">
        <v>1.83</v>
      </c>
      <c r="AJ28">
        <v>1.92</v>
      </c>
      <c r="AK28">
        <v>2.06</v>
      </c>
      <c r="AL28">
        <v>2.13</v>
      </c>
      <c r="AM28">
        <v>2.36</v>
      </c>
      <c r="AN28">
        <v>2.42</v>
      </c>
      <c r="AO28">
        <v>2.5499999999999998</v>
      </c>
      <c r="AP28">
        <v>2.75</v>
      </c>
      <c r="AQ28">
        <v>2.9</v>
      </c>
      <c r="AR28">
        <v>3.16</v>
      </c>
      <c r="AS28">
        <v>3.71</v>
      </c>
      <c r="AT28">
        <v>4.07</v>
      </c>
      <c r="AU28">
        <v>4.26</v>
      </c>
    </row>
    <row r="29" spans="1:47">
      <c r="A29" s="6" t="s">
        <v>23</v>
      </c>
      <c r="B29" s="7">
        <v>0.5</v>
      </c>
      <c r="C29" s="8">
        <v>0.8</v>
      </c>
      <c r="D29" s="7">
        <v>1.1000000000000001</v>
      </c>
      <c r="E29" s="8">
        <v>1.3</v>
      </c>
      <c r="F29" s="7">
        <v>1.4</v>
      </c>
      <c r="G29" s="8">
        <v>1.5</v>
      </c>
      <c r="H29" s="7">
        <v>1.7</v>
      </c>
      <c r="I29" s="8">
        <v>1.8</v>
      </c>
      <c r="J29" s="7">
        <v>2</v>
      </c>
      <c r="K29" s="8">
        <v>2.1</v>
      </c>
      <c r="L29" s="7">
        <v>2.2000000000000002</v>
      </c>
      <c r="M29" s="8">
        <v>2.2999999999999998</v>
      </c>
      <c r="N29" s="7">
        <v>2.5</v>
      </c>
      <c r="O29" s="8">
        <v>2.5</v>
      </c>
      <c r="P29" s="7">
        <v>2.7</v>
      </c>
      <c r="Q29" s="8">
        <v>2.9</v>
      </c>
      <c r="R29" s="7">
        <v>3.1</v>
      </c>
      <c r="S29" s="8">
        <v>3.3</v>
      </c>
      <c r="T29" s="7">
        <v>3.8</v>
      </c>
      <c r="U29" s="8">
        <v>4.2</v>
      </c>
      <c r="V29" s="9">
        <v>4.5</v>
      </c>
      <c r="Z29">
        <v>4.17</v>
      </c>
      <c r="AA29">
        <v>0.52</v>
      </c>
      <c r="AB29">
        <v>0.74</v>
      </c>
      <c r="AC29">
        <v>0.93</v>
      </c>
      <c r="AD29">
        <v>1.17</v>
      </c>
      <c r="AE29">
        <v>1.3</v>
      </c>
      <c r="AF29">
        <v>1.37</v>
      </c>
      <c r="AG29">
        <v>1.56</v>
      </c>
      <c r="AH29">
        <v>1.69</v>
      </c>
      <c r="AI29">
        <v>1.83</v>
      </c>
      <c r="AJ29">
        <v>1.92</v>
      </c>
      <c r="AK29">
        <v>2.0499999999999998</v>
      </c>
      <c r="AL29">
        <v>2.13</v>
      </c>
      <c r="AM29">
        <v>2.35</v>
      </c>
      <c r="AN29">
        <v>2.42</v>
      </c>
      <c r="AO29">
        <v>2.5499999999999998</v>
      </c>
      <c r="AP29">
        <v>2.75</v>
      </c>
      <c r="AQ29">
        <v>2.9</v>
      </c>
      <c r="AR29">
        <v>3.16</v>
      </c>
      <c r="AS29">
        <v>3.71</v>
      </c>
      <c r="AT29">
        <v>4.08</v>
      </c>
      <c r="AU29">
        <v>4.26</v>
      </c>
    </row>
    <row r="30" spans="1:47" ht="17" thickBot="1">
      <c r="A30" s="10" t="s">
        <v>24</v>
      </c>
      <c r="B30" s="11">
        <v>0.5</v>
      </c>
      <c r="C30" s="12">
        <v>0.8</v>
      </c>
      <c r="D30" s="11">
        <v>1.1000000000000001</v>
      </c>
      <c r="E30" s="12">
        <v>1.3</v>
      </c>
      <c r="F30" s="11">
        <v>1.4</v>
      </c>
      <c r="G30" s="12">
        <v>1.5</v>
      </c>
      <c r="H30" s="11">
        <v>1.7</v>
      </c>
      <c r="I30" s="12">
        <v>1.9</v>
      </c>
      <c r="J30" s="11">
        <v>2</v>
      </c>
      <c r="K30" s="12">
        <v>2.1</v>
      </c>
      <c r="L30" s="11">
        <v>2.2000000000000002</v>
      </c>
      <c r="M30" s="12">
        <v>2.2999999999999998</v>
      </c>
      <c r="N30" s="11">
        <v>2.5</v>
      </c>
      <c r="O30" s="12">
        <v>2.6</v>
      </c>
      <c r="P30" s="11">
        <v>2.7</v>
      </c>
      <c r="Q30" s="12">
        <v>2.9</v>
      </c>
      <c r="R30" s="11">
        <v>3.1</v>
      </c>
      <c r="S30" s="12">
        <v>3.4</v>
      </c>
      <c r="T30" s="11">
        <v>3.8</v>
      </c>
      <c r="U30" s="12">
        <v>4.2</v>
      </c>
      <c r="V30" s="13">
        <v>4.5</v>
      </c>
      <c r="Z30">
        <v>4.25</v>
      </c>
      <c r="AA30">
        <v>0.52</v>
      </c>
      <c r="AB30">
        <v>0.74</v>
      </c>
      <c r="AC30">
        <v>0.94</v>
      </c>
      <c r="AD30">
        <v>1.17</v>
      </c>
      <c r="AE30">
        <v>1.3</v>
      </c>
      <c r="AF30">
        <v>1.37</v>
      </c>
      <c r="AG30">
        <v>1.56</v>
      </c>
      <c r="AH30">
        <v>1.69</v>
      </c>
      <c r="AI30">
        <v>1.83</v>
      </c>
      <c r="AJ30">
        <v>1.92</v>
      </c>
      <c r="AK30">
        <v>2.0499999999999998</v>
      </c>
      <c r="AL30">
        <v>2.13</v>
      </c>
      <c r="AM30">
        <v>2.35</v>
      </c>
      <c r="AN30">
        <v>2.42</v>
      </c>
      <c r="AO30">
        <v>2.5499999999999998</v>
      </c>
      <c r="AP30">
        <v>2.75</v>
      </c>
      <c r="AQ30">
        <v>2.9</v>
      </c>
      <c r="AR30">
        <v>3.17</v>
      </c>
      <c r="AS30">
        <v>3.71</v>
      </c>
      <c r="AT30">
        <v>4.08</v>
      </c>
      <c r="AU30">
        <v>4.26</v>
      </c>
    </row>
    <row r="31" spans="1:47">
      <c r="A31" s="6" t="s">
        <v>31</v>
      </c>
      <c r="B31" s="7">
        <v>0.5</v>
      </c>
      <c r="C31" s="8">
        <v>0.8</v>
      </c>
      <c r="D31" s="7">
        <v>1.1000000000000001</v>
      </c>
      <c r="E31" s="8">
        <v>1.3</v>
      </c>
      <c r="F31" s="7">
        <v>1.4</v>
      </c>
      <c r="G31" s="8">
        <v>1.6</v>
      </c>
      <c r="H31" s="7">
        <v>1.7</v>
      </c>
      <c r="I31" s="8">
        <v>1.9</v>
      </c>
      <c r="J31" s="7">
        <v>2</v>
      </c>
      <c r="K31" s="8">
        <v>2.1</v>
      </c>
      <c r="L31" s="7">
        <v>2.2000000000000002</v>
      </c>
      <c r="M31" s="8">
        <v>2.2999999999999998</v>
      </c>
      <c r="N31" s="7">
        <v>2.5</v>
      </c>
      <c r="O31" s="8">
        <v>2.6</v>
      </c>
      <c r="P31" s="7">
        <v>2.8</v>
      </c>
      <c r="Q31" s="8">
        <v>3</v>
      </c>
      <c r="R31" s="7">
        <v>3.1</v>
      </c>
      <c r="S31" s="8">
        <v>3.4</v>
      </c>
      <c r="T31" s="7">
        <v>3.8</v>
      </c>
      <c r="U31" s="8">
        <v>4.2</v>
      </c>
      <c r="V31" s="9">
        <v>4.5</v>
      </c>
      <c r="Z31">
        <v>4.33</v>
      </c>
      <c r="AA31">
        <v>0.52</v>
      </c>
      <c r="AB31">
        <v>0.74</v>
      </c>
      <c r="AC31">
        <v>0.94</v>
      </c>
      <c r="AD31">
        <v>1.17</v>
      </c>
      <c r="AE31">
        <v>1.3</v>
      </c>
      <c r="AF31">
        <v>1.37</v>
      </c>
      <c r="AG31">
        <v>1.56</v>
      </c>
      <c r="AH31">
        <v>1.7</v>
      </c>
      <c r="AI31">
        <v>1.83</v>
      </c>
      <c r="AJ31">
        <v>1.92</v>
      </c>
      <c r="AK31">
        <v>2.0499999999999998</v>
      </c>
      <c r="AL31">
        <v>2.13</v>
      </c>
      <c r="AM31">
        <v>2.35</v>
      </c>
      <c r="AN31">
        <v>2.42</v>
      </c>
      <c r="AO31">
        <v>2.5499999999999998</v>
      </c>
      <c r="AP31">
        <v>2.75</v>
      </c>
      <c r="AQ31">
        <v>2.9</v>
      </c>
      <c r="AR31">
        <v>3.17</v>
      </c>
      <c r="AS31">
        <v>3.71</v>
      </c>
      <c r="AT31">
        <v>4.08</v>
      </c>
      <c r="AU31">
        <v>4.26</v>
      </c>
    </row>
    <row r="32" spans="1:47">
      <c r="A32" s="6" t="s">
        <v>22</v>
      </c>
      <c r="B32" s="7">
        <v>0.6</v>
      </c>
      <c r="C32" s="8">
        <v>0.8</v>
      </c>
      <c r="D32" s="7">
        <v>1.1000000000000001</v>
      </c>
      <c r="E32" s="8">
        <v>1.3</v>
      </c>
      <c r="F32" s="7">
        <v>1.4</v>
      </c>
      <c r="G32" s="8">
        <v>1.6</v>
      </c>
      <c r="H32" s="7">
        <v>1.7</v>
      </c>
      <c r="I32" s="8">
        <v>1.9</v>
      </c>
      <c r="J32" s="7">
        <v>2</v>
      </c>
      <c r="K32" s="8">
        <v>2.2000000000000002</v>
      </c>
      <c r="L32" s="7">
        <v>2.2999999999999998</v>
      </c>
      <c r="M32" s="8">
        <v>2.4</v>
      </c>
      <c r="N32" s="7">
        <v>2.5</v>
      </c>
      <c r="O32" s="8">
        <v>2.6</v>
      </c>
      <c r="P32" s="7">
        <v>2.8</v>
      </c>
      <c r="Q32" s="8">
        <v>3</v>
      </c>
      <c r="R32" s="7">
        <v>3.2</v>
      </c>
      <c r="S32" s="8">
        <v>3.4</v>
      </c>
      <c r="T32" s="7">
        <v>3.8</v>
      </c>
      <c r="U32" s="8">
        <v>4.2</v>
      </c>
      <c r="V32" s="9">
        <v>4.5</v>
      </c>
      <c r="Z32">
        <v>4.42</v>
      </c>
      <c r="AA32">
        <v>0.52</v>
      </c>
      <c r="AB32">
        <v>0.74</v>
      </c>
      <c r="AC32">
        <v>0.94</v>
      </c>
      <c r="AD32">
        <v>1.17</v>
      </c>
      <c r="AE32">
        <v>1.3</v>
      </c>
      <c r="AF32">
        <v>1.37</v>
      </c>
      <c r="AG32">
        <v>1.56</v>
      </c>
      <c r="AH32">
        <v>1.7</v>
      </c>
      <c r="AI32">
        <v>1.84</v>
      </c>
      <c r="AJ32">
        <v>1.92</v>
      </c>
      <c r="AK32">
        <v>2.0499999999999998</v>
      </c>
      <c r="AL32">
        <v>2.13</v>
      </c>
      <c r="AM32">
        <v>2.35</v>
      </c>
      <c r="AN32">
        <v>2.41</v>
      </c>
      <c r="AO32">
        <v>2.5499999999999998</v>
      </c>
      <c r="AP32">
        <v>2.75</v>
      </c>
      <c r="AQ32">
        <v>2.9</v>
      </c>
      <c r="AR32">
        <v>3.17</v>
      </c>
      <c r="AS32">
        <v>3.71</v>
      </c>
      <c r="AT32">
        <v>4.08</v>
      </c>
      <c r="AU32">
        <v>4.2699999999999996</v>
      </c>
    </row>
    <row r="33" spans="1:47">
      <c r="A33" s="6" t="s">
        <v>23</v>
      </c>
      <c r="B33" s="7">
        <v>0.6</v>
      </c>
      <c r="C33" s="8">
        <v>0.8</v>
      </c>
      <c r="D33" s="7">
        <v>1.1000000000000001</v>
      </c>
      <c r="E33" s="8">
        <v>1.3</v>
      </c>
      <c r="F33" s="7">
        <v>1.5</v>
      </c>
      <c r="G33" s="8">
        <v>1.6</v>
      </c>
      <c r="H33" s="7">
        <v>1.7</v>
      </c>
      <c r="I33" s="8">
        <v>1.9</v>
      </c>
      <c r="J33" s="7">
        <v>2.1</v>
      </c>
      <c r="K33" s="8">
        <v>2.2000000000000002</v>
      </c>
      <c r="L33" s="7">
        <v>2.2999999999999998</v>
      </c>
      <c r="M33" s="8">
        <v>2.4</v>
      </c>
      <c r="N33" s="7">
        <v>2.6</v>
      </c>
      <c r="O33" s="8">
        <v>2.7</v>
      </c>
      <c r="P33" s="7">
        <v>2.8</v>
      </c>
      <c r="Q33" s="8">
        <v>3</v>
      </c>
      <c r="R33" s="7">
        <v>3.2</v>
      </c>
      <c r="S33" s="8">
        <v>3.5</v>
      </c>
      <c r="T33" s="7">
        <v>3.8</v>
      </c>
      <c r="U33" s="8">
        <v>4.2</v>
      </c>
      <c r="V33" s="9">
        <v>4.5999999999999996</v>
      </c>
      <c r="Z33">
        <v>4.5</v>
      </c>
      <c r="AA33">
        <v>0.52</v>
      </c>
      <c r="AB33">
        <v>0.74</v>
      </c>
      <c r="AC33">
        <v>0.94</v>
      </c>
      <c r="AD33">
        <v>1.17</v>
      </c>
      <c r="AE33">
        <v>1.31</v>
      </c>
      <c r="AF33">
        <v>1.38</v>
      </c>
      <c r="AG33">
        <v>1.56</v>
      </c>
      <c r="AH33">
        <v>1.7</v>
      </c>
      <c r="AI33">
        <v>1.84</v>
      </c>
      <c r="AJ33">
        <v>1.92</v>
      </c>
      <c r="AK33">
        <v>2.0499999999999998</v>
      </c>
      <c r="AL33">
        <v>2.13</v>
      </c>
      <c r="AM33">
        <v>2.35</v>
      </c>
      <c r="AN33">
        <v>2.41</v>
      </c>
      <c r="AO33">
        <v>2.5499999999999998</v>
      </c>
      <c r="AP33">
        <v>2.75</v>
      </c>
      <c r="AQ33">
        <v>2.9</v>
      </c>
      <c r="AR33">
        <v>3.17</v>
      </c>
      <c r="AS33">
        <v>3.71</v>
      </c>
      <c r="AT33">
        <v>4.09</v>
      </c>
      <c r="AU33">
        <v>4.2699999999999996</v>
      </c>
    </row>
    <row r="34" spans="1:47" ht="17" thickBot="1">
      <c r="A34" s="10" t="s">
        <v>24</v>
      </c>
      <c r="B34" s="11">
        <v>0.6</v>
      </c>
      <c r="C34" s="12">
        <v>0.8</v>
      </c>
      <c r="D34" s="11">
        <v>1.1000000000000001</v>
      </c>
      <c r="E34" s="12">
        <v>1.3</v>
      </c>
      <c r="F34" s="11">
        <v>1.5</v>
      </c>
      <c r="G34" s="12">
        <v>1.6</v>
      </c>
      <c r="H34" s="11">
        <v>1.8</v>
      </c>
      <c r="I34" s="12">
        <v>1.9</v>
      </c>
      <c r="J34" s="11">
        <v>2.1</v>
      </c>
      <c r="K34" s="12">
        <v>2.2000000000000002</v>
      </c>
      <c r="L34" s="11">
        <v>2.2999999999999998</v>
      </c>
      <c r="M34" s="12">
        <v>2.4</v>
      </c>
      <c r="N34" s="11">
        <v>2.6</v>
      </c>
      <c r="O34" s="12">
        <v>2.7</v>
      </c>
      <c r="P34" s="11">
        <v>2.9</v>
      </c>
      <c r="Q34" s="12">
        <v>3.1</v>
      </c>
      <c r="R34" s="11">
        <v>3.3</v>
      </c>
      <c r="S34" s="12">
        <v>3.5</v>
      </c>
      <c r="T34" s="11">
        <v>3.9</v>
      </c>
      <c r="U34" s="12">
        <v>4.3</v>
      </c>
      <c r="V34" s="13">
        <v>4.5999999999999996</v>
      </c>
      <c r="Z34">
        <v>4.58</v>
      </c>
      <c r="AA34">
        <v>0.51</v>
      </c>
      <c r="AB34">
        <v>0.74</v>
      </c>
      <c r="AC34">
        <v>0.94</v>
      </c>
      <c r="AD34">
        <v>1.17</v>
      </c>
      <c r="AE34">
        <v>1.31</v>
      </c>
      <c r="AF34">
        <v>1.38</v>
      </c>
      <c r="AG34">
        <v>1.56</v>
      </c>
      <c r="AH34">
        <v>1.7</v>
      </c>
      <c r="AI34">
        <v>1.84</v>
      </c>
      <c r="AJ34">
        <v>1.93</v>
      </c>
      <c r="AK34">
        <v>2.0499999999999998</v>
      </c>
      <c r="AL34">
        <v>2.13</v>
      </c>
      <c r="AM34">
        <v>2.35</v>
      </c>
      <c r="AN34">
        <v>2.41</v>
      </c>
      <c r="AO34">
        <v>2.5499999999999998</v>
      </c>
      <c r="AP34">
        <v>2.75</v>
      </c>
      <c r="AQ34">
        <v>2.9</v>
      </c>
      <c r="AR34">
        <v>3.17</v>
      </c>
      <c r="AS34">
        <v>3.71</v>
      </c>
      <c r="AT34">
        <v>4.09</v>
      </c>
      <c r="AU34">
        <v>4.2699999999999996</v>
      </c>
    </row>
    <row r="35" spans="1:47">
      <c r="A35" s="6" t="s">
        <v>32</v>
      </c>
      <c r="B35" s="7">
        <v>0.6</v>
      </c>
      <c r="C35" s="8">
        <v>0.8</v>
      </c>
      <c r="D35" s="7">
        <v>1.2</v>
      </c>
      <c r="E35" s="8">
        <v>1.3</v>
      </c>
      <c r="F35" s="7">
        <v>1.5</v>
      </c>
      <c r="G35" s="8">
        <v>1.6</v>
      </c>
      <c r="H35" s="7">
        <v>1.8</v>
      </c>
      <c r="I35" s="8">
        <v>2</v>
      </c>
      <c r="J35" s="7">
        <v>2.1</v>
      </c>
      <c r="K35" s="8">
        <v>2.2000000000000002</v>
      </c>
      <c r="L35" s="7">
        <v>2.4</v>
      </c>
      <c r="M35" s="8">
        <v>2.5</v>
      </c>
      <c r="N35" s="7">
        <v>2.6</v>
      </c>
      <c r="O35" s="8">
        <v>2.7</v>
      </c>
      <c r="P35" s="7">
        <v>2.9</v>
      </c>
      <c r="Q35" s="8">
        <v>3.1</v>
      </c>
      <c r="R35" s="7">
        <v>3.3</v>
      </c>
      <c r="S35" s="8">
        <v>3.5</v>
      </c>
      <c r="T35" s="7">
        <v>3.9</v>
      </c>
      <c r="U35" s="8">
        <v>4.3</v>
      </c>
      <c r="V35" s="9">
        <v>4.5999999999999996</v>
      </c>
      <c r="Z35">
        <v>4.67</v>
      </c>
      <c r="AA35">
        <v>0.51</v>
      </c>
      <c r="AB35">
        <v>0.74</v>
      </c>
      <c r="AC35">
        <v>0.94</v>
      </c>
      <c r="AD35">
        <v>1.17</v>
      </c>
      <c r="AE35">
        <v>1.31</v>
      </c>
      <c r="AF35">
        <v>1.38</v>
      </c>
      <c r="AG35">
        <v>1.56</v>
      </c>
      <c r="AH35">
        <v>1.7</v>
      </c>
      <c r="AI35">
        <v>1.84</v>
      </c>
      <c r="AJ35">
        <v>1.93</v>
      </c>
      <c r="AK35">
        <v>2.0499999999999998</v>
      </c>
      <c r="AL35">
        <v>2.13</v>
      </c>
      <c r="AM35">
        <v>2.35</v>
      </c>
      <c r="AN35">
        <v>2.41</v>
      </c>
      <c r="AO35">
        <v>2.5499999999999998</v>
      </c>
      <c r="AP35">
        <v>2.75</v>
      </c>
      <c r="AQ35">
        <v>2.9</v>
      </c>
      <c r="AR35">
        <v>3.17</v>
      </c>
      <c r="AS35">
        <v>3.72</v>
      </c>
      <c r="AT35">
        <v>4.09</v>
      </c>
      <c r="AU35">
        <v>4.2699999999999996</v>
      </c>
    </row>
    <row r="36" spans="1:47">
      <c r="A36" s="6" t="s">
        <v>22</v>
      </c>
      <c r="B36" s="7">
        <v>0.6</v>
      </c>
      <c r="C36" s="8">
        <v>0.8</v>
      </c>
      <c r="D36" s="7">
        <v>1.2</v>
      </c>
      <c r="E36" s="8">
        <v>1.4</v>
      </c>
      <c r="F36" s="7">
        <v>1.5</v>
      </c>
      <c r="G36" s="8">
        <v>1.7</v>
      </c>
      <c r="H36" s="7">
        <v>1.8</v>
      </c>
      <c r="I36" s="8">
        <v>2</v>
      </c>
      <c r="J36" s="7">
        <v>2.1</v>
      </c>
      <c r="K36" s="8">
        <v>2.2999999999999998</v>
      </c>
      <c r="L36" s="7">
        <v>2.4</v>
      </c>
      <c r="M36" s="8">
        <v>2.5</v>
      </c>
      <c r="N36" s="7">
        <v>2.7</v>
      </c>
      <c r="O36" s="8">
        <v>2.8</v>
      </c>
      <c r="P36" s="7">
        <v>2.9</v>
      </c>
      <c r="Q36" s="8">
        <v>3.1</v>
      </c>
      <c r="R36" s="7">
        <v>3.3</v>
      </c>
      <c r="S36" s="8">
        <v>3.6</v>
      </c>
      <c r="T36" s="7">
        <v>3.9</v>
      </c>
      <c r="U36" s="8">
        <v>4.3</v>
      </c>
      <c r="V36" s="9">
        <v>4.7</v>
      </c>
      <c r="Z36">
        <v>4.75</v>
      </c>
      <c r="AA36">
        <v>0.51</v>
      </c>
      <c r="AB36">
        <v>0.74</v>
      </c>
      <c r="AC36">
        <v>0.94</v>
      </c>
      <c r="AD36">
        <v>1.18</v>
      </c>
      <c r="AE36">
        <v>1.31</v>
      </c>
      <c r="AF36">
        <v>1.38</v>
      </c>
      <c r="AG36">
        <v>1.56</v>
      </c>
      <c r="AH36">
        <v>1.71</v>
      </c>
      <c r="AI36">
        <v>1.84</v>
      </c>
      <c r="AJ36">
        <v>1.93</v>
      </c>
      <c r="AK36">
        <v>2.0499999999999998</v>
      </c>
      <c r="AL36">
        <v>2.13</v>
      </c>
      <c r="AM36">
        <v>2.35</v>
      </c>
      <c r="AN36">
        <v>2.41</v>
      </c>
      <c r="AO36">
        <v>2.5499999999999998</v>
      </c>
      <c r="AP36">
        <v>2.75</v>
      </c>
      <c r="AQ36">
        <v>2.9</v>
      </c>
      <c r="AR36">
        <v>3.17</v>
      </c>
      <c r="AS36">
        <v>3.72</v>
      </c>
      <c r="AT36">
        <v>4.09</v>
      </c>
      <c r="AU36">
        <v>4.2699999999999996</v>
      </c>
    </row>
    <row r="37" spans="1:47">
      <c r="A37" s="6" t="s">
        <v>23</v>
      </c>
      <c r="B37" s="7">
        <v>0.6</v>
      </c>
      <c r="C37" s="8">
        <v>0.8</v>
      </c>
      <c r="D37" s="7">
        <v>1.2</v>
      </c>
      <c r="E37" s="8">
        <v>1.4</v>
      </c>
      <c r="F37" s="7">
        <v>1.5</v>
      </c>
      <c r="G37" s="8">
        <v>1.7</v>
      </c>
      <c r="H37" s="7">
        <v>1.8</v>
      </c>
      <c r="I37" s="8">
        <v>2</v>
      </c>
      <c r="J37" s="7">
        <v>2.2000000000000002</v>
      </c>
      <c r="K37" s="8">
        <v>2.2999999999999998</v>
      </c>
      <c r="L37" s="7">
        <v>2.5</v>
      </c>
      <c r="M37" s="8">
        <v>2.5</v>
      </c>
      <c r="N37" s="7">
        <v>2.7</v>
      </c>
      <c r="O37" s="8">
        <v>2.8</v>
      </c>
      <c r="P37" s="7">
        <v>3</v>
      </c>
      <c r="Q37" s="8">
        <v>3.2</v>
      </c>
      <c r="R37" s="7">
        <v>3.4</v>
      </c>
      <c r="S37" s="8">
        <v>3.6</v>
      </c>
      <c r="T37" s="7">
        <v>3.9</v>
      </c>
      <c r="U37" s="8">
        <v>4.4000000000000004</v>
      </c>
      <c r="V37" s="9">
        <v>4.7</v>
      </c>
      <c r="Z37">
        <v>4.83</v>
      </c>
      <c r="AA37">
        <v>0.51</v>
      </c>
      <c r="AB37">
        <v>0.74</v>
      </c>
      <c r="AC37">
        <v>0.95</v>
      </c>
      <c r="AD37">
        <v>1.18</v>
      </c>
      <c r="AE37">
        <v>1.31</v>
      </c>
      <c r="AF37">
        <v>1.38</v>
      </c>
      <c r="AG37">
        <v>1.56</v>
      </c>
      <c r="AH37">
        <v>1.71</v>
      </c>
      <c r="AI37">
        <v>1.84</v>
      </c>
      <c r="AJ37">
        <v>1.93</v>
      </c>
      <c r="AK37">
        <v>2.0499999999999998</v>
      </c>
      <c r="AL37">
        <v>2.13</v>
      </c>
      <c r="AM37">
        <v>2.35</v>
      </c>
      <c r="AN37">
        <v>2.41</v>
      </c>
      <c r="AO37">
        <v>2.5499999999999998</v>
      </c>
      <c r="AP37">
        <v>2.75</v>
      </c>
      <c r="AQ37">
        <v>2.9</v>
      </c>
      <c r="AR37">
        <v>3.18</v>
      </c>
      <c r="AS37">
        <v>3.72</v>
      </c>
      <c r="AT37">
        <v>4.0999999999999996</v>
      </c>
      <c r="AU37">
        <v>4.2699999999999996</v>
      </c>
    </row>
    <row r="38" spans="1:47" ht="17" thickBot="1">
      <c r="A38" s="10" t="s">
        <v>24</v>
      </c>
      <c r="B38" s="11">
        <v>0.6</v>
      </c>
      <c r="C38" s="12">
        <v>0.8</v>
      </c>
      <c r="D38" s="11">
        <v>1.2</v>
      </c>
      <c r="E38" s="12">
        <v>1.4</v>
      </c>
      <c r="F38" s="11">
        <v>1.5</v>
      </c>
      <c r="G38" s="12">
        <v>1.7</v>
      </c>
      <c r="H38" s="11">
        <v>1.9</v>
      </c>
      <c r="I38" s="12">
        <v>2</v>
      </c>
      <c r="J38" s="11">
        <v>2.2000000000000002</v>
      </c>
      <c r="K38" s="12">
        <v>2.4</v>
      </c>
      <c r="L38" s="11">
        <v>2.5</v>
      </c>
      <c r="M38" s="12">
        <v>2.6</v>
      </c>
      <c r="N38" s="11">
        <v>2.7</v>
      </c>
      <c r="O38" s="12">
        <v>2.9</v>
      </c>
      <c r="P38" s="11">
        <v>3</v>
      </c>
      <c r="Q38" s="12">
        <v>3.2</v>
      </c>
      <c r="R38" s="11">
        <v>3.4</v>
      </c>
      <c r="S38" s="12">
        <v>3.6</v>
      </c>
      <c r="T38" s="11">
        <v>3.9</v>
      </c>
      <c r="U38" s="12">
        <v>4.4000000000000004</v>
      </c>
      <c r="V38" s="13">
        <v>4.8</v>
      </c>
      <c r="Z38">
        <v>4.92</v>
      </c>
      <c r="AA38">
        <v>0.51</v>
      </c>
      <c r="AB38">
        <v>0.73</v>
      </c>
      <c r="AC38">
        <v>0.95</v>
      </c>
      <c r="AD38">
        <v>1.18</v>
      </c>
      <c r="AE38">
        <v>1.31</v>
      </c>
      <c r="AF38">
        <v>1.38</v>
      </c>
      <c r="AG38">
        <v>1.57</v>
      </c>
      <c r="AH38">
        <v>1.71</v>
      </c>
      <c r="AI38">
        <v>1.85</v>
      </c>
      <c r="AJ38">
        <v>1.93</v>
      </c>
      <c r="AK38">
        <v>2.0499999999999998</v>
      </c>
      <c r="AL38">
        <v>2.13</v>
      </c>
      <c r="AM38">
        <v>2.35</v>
      </c>
      <c r="AN38">
        <v>2.41</v>
      </c>
      <c r="AO38">
        <v>2.5499999999999998</v>
      </c>
      <c r="AP38">
        <v>2.75</v>
      </c>
      <c r="AQ38">
        <v>2.9</v>
      </c>
      <c r="AR38">
        <v>3.18</v>
      </c>
      <c r="AS38">
        <v>3.72</v>
      </c>
      <c r="AT38">
        <v>4.0999999999999996</v>
      </c>
      <c r="AU38">
        <v>4.28</v>
      </c>
    </row>
    <row r="39" spans="1:47">
      <c r="A39" s="6" t="s">
        <v>33</v>
      </c>
      <c r="B39" s="7">
        <v>0.7</v>
      </c>
      <c r="C39" s="8">
        <v>0.8</v>
      </c>
      <c r="D39" s="7">
        <v>1.3</v>
      </c>
      <c r="E39" s="8">
        <v>1.4</v>
      </c>
      <c r="F39" s="7">
        <v>1.6</v>
      </c>
      <c r="G39" s="8">
        <v>1.8</v>
      </c>
      <c r="H39" s="7">
        <v>1.9</v>
      </c>
      <c r="I39" s="8">
        <v>2.1</v>
      </c>
      <c r="J39" s="7">
        <v>2.2000000000000002</v>
      </c>
      <c r="K39" s="8">
        <v>2.4</v>
      </c>
      <c r="L39" s="7">
        <v>2.6</v>
      </c>
      <c r="M39" s="8">
        <v>2.6</v>
      </c>
      <c r="N39" s="7">
        <v>2.8</v>
      </c>
      <c r="O39" s="8">
        <v>2.9</v>
      </c>
      <c r="P39" s="7">
        <v>3.1</v>
      </c>
      <c r="Q39" s="8">
        <v>3.3</v>
      </c>
      <c r="R39" s="7">
        <v>3.5</v>
      </c>
      <c r="S39" s="8">
        <v>3.7</v>
      </c>
      <c r="T39" s="7">
        <v>4</v>
      </c>
      <c r="U39" s="8">
        <v>4.5</v>
      </c>
      <c r="V39" s="9">
        <v>4.8</v>
      </c>
      <c r="Z39">
        <v>5</v>
      </c>
      <c r="AA39">
        <v>0.51</v>
      </c>
      <c r="AB39">
        <v>0.73</v>
      </c>
      <c r="AC39">
        <v>0.95</v>
      </c>
      <c r="AD39">
        <v>1.18</v>
      </c>
      <c r="AE39">
        <v>1.31</v>
      </c>
      <c r="AF39">
        <v>1.38</v>
      </c>
      <c r="AG39">
        <v>1.57</v>
      </c>
      <c r="AH39">
        <v>1.71</v>
      </c>
      <c r="AI39">
        <v>1.85</v>
      </c>
      <c r="AJ39">
        <v>1.93</v>
      </c>
      <c r="AK39">
        <v>2.0499999999999998</v>
      </c>
      <c r="AL39">
        <v>2.13</v>
      </c>
      <c r="AM39">
        <v>2.35</v>
      </c>
      <c r="AN39">
        <v>2.4</v>
      </c>
      <c r="AO39">
        <v>2.5499999999999998</v>
      </c>
      <c r="AP39">
        <v>2.75</v>
      </c>
      <c r="AQ39">
        <v>2.9</v>
      </c>
      <c r="AR39">
        <v>3.18</v>
      </c>
      <c r="AS39">
        <v>3.72</v>
      </c>
      <c r="AT39">
        <v>4.0999999999999996</v>
      </c>
      <c r="AU39">
        <v>4.28</v>
      </c>
    </row>
    <row r="40" spans="1:47">
      <c r="A40" s="6" t="s">
        <v>22</v>
      </c>
      <c r="B40" s="7">
        <v>0.7</v>
      </c>
      <c r="C40" s="8">
        <v>0.9</v>
      </c>
      <c r="D40" s="7">
        <v>1.3</v>
      </c>
      <c r="E40" s="8">
        <v>1.4</v>
      </c>
      <c r="F40" s="7">
        <v>1.6</v>
      </c>
      <c r="G40" s="8">
        <v>1.8</v>
      </c>
      <c r="H40" s="7">
        <v>1.9</v>
      </c>
      <c r="I40" s="8">
        <v>2.1</v>
      </c>
      <c r="J40" s="7">
        <v>2.2000000000000002</v>
      </c>
      <c r="K40" s="8">
        <v>2.4</v>
      </c>
      <c r="L40" s="7">
        <v>2.6</v>
      </c>
      <c r="M40" s="8">
        <v>2.7</v>
      </c>
      <c r="N40" s="7">
        <v>2.8</v>
      </c>
      <c r="O40" s="8">
        <v>3</v>
      </c>
      <c r="P40" s="7">
        <v>3.1</v>
      </c>
      <c r="Q40" s="8">
        <v>3.3</v>
      </c>
      <c r="R40" s="7">
        <v>3.6</v>
      </c>
      <c r="S40" s="8">
        <v>3.7</v>
      </c>
      <c r="T40" s="7">
        <v>4</v>
      </c>
      <c r="U40" s="8">
        <v>4.5</v>
      </c>
      <c r="V40" s="9">
        <v>4.9000000000000004</v>
      </c>
      <c r="Z40">
        <v>5.08</v>
      </c>
      <c r="AA40">
        <v>0.5</v>
      </c>
      <c r="AB40">
        <v>0.73</v>
      </c>
      <c r="AC40">
        <v>0.95</v>
      </c>
      <c r="AD40">
        <v>1.18</v>
      </c>
      <c r="AE40">
        <v>1.31</v>
      </c>
      <c r="AF40">
        <v>1.39</v>
      </c>
      <c r="AG40">
        <v>1.57</v>
      </c>
      <c r="AH40">
        <v>1.72</v>
      </c>
      <c r="AI40">
        <v>1.85</v>
      </c>
      <c r="AJ40">
        <v>1.93</v>
      </c>
      <c r="AK40">
        <v>2.0499999999999998</v>
      </c>
      <c r="AL40">
        <v>2.13</v>
      </c>
      <c r="AM40">
        <v>2.35</v>
      </c>
      <c r="AN40">
        <v>2.4</v>
      </c>
      <c r="AO40">
        <v>2.5499999999999998</v>
      </c>
      <c r="AP40">
        <v>2.75</v>
      </c>
      <c r="AQ40">
        <v>2.9</v>
      </c>
      <c r="AR40">
        <v>3.18</v>
      </c>
      <c r="AS40">
        <v>3.72</v>
      </c>
      <c r="AT40">
        <v>4.0999999999999996</v>
      </c>
      <c r="AU40">
        <v>4.28</v>
      </c>
    </row>
    <row r="41" spans="1:47">
      <c r="A41" s="6" t="s">
        <v>23</v>
      </c>
      <c r="B41" s="7">
        <v>0.7</v>
      </c>
      <c r="C41" s="8">
        <v>0.9</v>
      </c>
      <c r="D41" s="7">
        <v>1.3</v>
      </c>
      <c r="E41" s="8">
        <v>1.4</v>
      </c>
      <c r="F41" s="7">
        <v>1.6</v>
      </c>
      <c r="G41" s="8">
        <v>1.8</v>
      </c>
      <c r="H41" s="7">
        <v>1.9</v>
      </c>
      <c r="I41" s="8">
        <v>2.1</v>
      </c>
      <c r="J41" s="7">
        <v>2.2999999999999998</v>
      </c>
      <c r="K41" s="8">
        <v>2.5</v>
      </c>
      <c r="L41" s="7">
        <v>2.6</v>
      </c>
      <c r="M41" s="8">
        <v>2.7</v>
      </c>
      <c r="N41" s="7">
        <v>2.9</v>
      </c>
      <c r="O41" s="8">
        <v>3</v>
      </c>
      <c r="P41" s="7">
        <v>3.2</v>
      </c>
      <c r="Q41" s="8">
        <v>3.4</v>
      </c>
      <c r="R41" s="7">
        <v>3.6</v>
      </c>
      <c r="S41" s="8">
        <v>3.8</v>
      </c>
      <c r="T41" s="7">
        <v>4</v>
      </c>
      <c r="U41" s="8">
        <v>4.5999999999999996</v>
      </c>
      <c r="V41" s="9">
        <v>4.9000000000000004</v>
      </c>
      <c r="Z41">
        <v>5.17</v>
      </c>
      <c r="AA41">
        <v>0.5</v>
      </c>
      <c r="AB41">
        <v>0.73</v>
      </c>
      <c r="AC41">
        <v>0.96</v>
      </c>
      <c r="AD41">
        <v>1.18</v>
      </c>
      <c r="AE41">
        <v>1.32</v>
      </c>
      <c r="AF41">
        <v>1.39</v>
      </c>
      <c r="AG41">
        <v>1.57</v>
      </c>
      <c r="AH41">
        <v>1.72</v>
      </c>
      <c r="AI41">
        <v>1.85</v>
      </c>
      <c r="AJ41">
        <v>1.93</v>
      </c>
      <c r="AK41">
        <v>2.06</v>
      </c>
      <c r="AL41">
        <v>2.13</v>
      </c>
      <c r="AM41">
        <v>2.35</v>
      </c>
      <c r="AN41">
        <v>2.4</v>
      </c>
      <c r="AO41">
        <v>2.5499999999999998</v>
      </c>
      <c r="AP41">
        <v>2.75</v>
      </c>
      <c r="AQ41">
        <v>2.9</v>
      </c>
      <c r="AR41">
        <v>3.18</v>
      </c>
      <c r="AS41">
        <v>3.72</v>
      </c>
      <c r="AT41">
        <v>4.0999999999999996</v>
      </c>
      <c r="AU41">
        <v>4.28</v>
      </c>
    </row>
    <row r="42" spans="1:47" ht="17" thickBot="1">
      <c r="A42" s="10" t="s">
        <v>24</v>
      </c>
      <c r="B42" s="11">
        <v>0.7</v>
      </c>
      <c r="C42" s="12">
        <v>0.9</v>
      </c>
      <c r="D42" s="11">
        <v>1.3</v>
      </c>
      <c r="E42" s="12">
        <v>1.5</v>
      </c>
      <c r="F42" s="11">
        <v>1.6</v>
      </c>
      <c r="G42" s="12">
        <v>1.9</v>
      </c>
      <c r="H42" s="11">
        <v>2</v>
      </c>
      <c r="I42" s="12">
        <v>2.1</v>
      </c>
      <c r="J42" s="11">
        <v>2.2999999999999998</v>
      </c>
      <c r="K42" s="12">
        <v>2.5</v>
      </c>
      <c r="L42" s="11">
        <v>2.7</v>
      </c>
      <c r="M42" s="12">
        <v>2.8</v>
      </c>
      <c r="N42" s="11">
        <v>2.9</v>
      </c>
      <c r="O42" s="12">
        <v>3.1</v>
      </c>
      <c r="P42" s="11">
        <v>3.2</v>
      </c>
      <c r="Q42" s="12">
        <v>3.4</v>
      </c>
      <c r="R42" s="11">
        <v>3.7</v>
      </c>
      <c r="S42" s="12">
        <v>3.8</v>
      </c>
      <c r="T42" s="11">
        <v>4</v>
      </c>
      <c r="U42" s="12">
        <v>4.7</v>
      </c>
      <c r="V42" s="13">
        <v>5</v>
      </c>
      <c r="Z42">
        <v>5.25</v>
      </c>
      <c r="AA42">
        <v>0.5</v>
      </c>
      <c r="AB42">
        <v>0.73</v>
      </c>
      <c r="AC42">
        <v>0.96</v>
      </c>
      <c r="AD42">
        <v>1.18</v>
      </c>
      <c r="AE42">
        <v>1.32</v>
      </c>
      <c r="AF42">
        <v>1.39</v>
      </c>
      <c r="AG42">
        <v>1.57</v>
      </c>
      <c r="AH42">
        <v>1.72</v>
      </c>
      <c r="AI42">
        <v>1.86</v>
      </c>
      <c r="AJ42">
        <v>1.94</v>
      </c>
      <c r="AK42">
        <v>2.06</v>
      </c>
      <c r="AL42">
        <v>2.13</v>
      </c>
      <c r="AM42">
        <v>2.35</v>
      </c>
      <c r="AN42">
        <v>2.4</v>
      </c>
      <c r="AO42">
        <v>2.5499999999999998</v>
      </c>
      <c r="AP42">
        <v>2.76</v>
      </c>
      <c r="AQ42">
        <v>2.9</v>
      </c>
      <c r="AR42">
        <v>3.19</v>
      </c>
      <c r="AS42">
        <v>3.72</v>
      </c>
      <c r="AT42">
        <v>4.1100000000000003</v>
      </c>
      <c r="AU42">
        <v>4.29</v>
      </c>
    </row>
    <row r="43" spans="1:47" ht="17" thickBot="1">
      <c r="A43" s="10" t="s">
        <v>34</v>
      </c>
      <c r="B43" s="11">
        <v>0.8</v>
      </c>
      <c r="C43" s="12">
        <v>0.9</v>
      </c>
      <c r="D43" s="11">
        <v>1.3</v>
      </c>
      <c r="E43" s="12">
        <v>1.5</v>
      </c>
      <c r="F43" s="11">
        <v>1.6</v>
      </c>
      <c r="G43" s="12">
        <v>1.9</v>
      </c>
      <c r="H43" s="11">
        <v>2</v>
      </c>
      <c r="I43" s="12">
        <v>2.2000000000000002</v>
      </c>
      <c r="J43" s="11">
        <v>2.2999999999999998</v>
      </c>
      <c r="K43" s="12">
        <v>2.6</v>
      </c>
      <c r="L43" s="11">
        <v>2.8</v>
      </c>
      <c r="M43" s="12">
        <v>2.8</v>
      </c>
      <c r="N43" s="11">
        <v>3</v>
      </c>
      <c r="O43" s="12">
        <v>3.2</v>
      </c>
      <c r="P43" s="11">
        <v>3.3</v>
      </c>
      <c r="Q43" s="12">
        <v>3.5</v>
      </c>
      <c r="R43" s="11">
        <v>3.7</v>
      </c>
      <c r="S43" s="12">
        <v>3.9</v>
      </c>
      <c r="T43" s="11">
        <v>4</v>
      </c>
      <c r="U43" s="12">
        <v>4.8</v>
      </c>
      <c r="V43" s="13">
        <v>5</v>
      </c>
      <c r="Z43">
        <v>5.33</v>
      </c>
      <c r="AA43">
        <v>0.5</v>
      </c>
      <c r="AB43">
        <v>0.73</v>
      </c>
      <c r="AC43">
        <v>0.96</v>
      </c>
      <c r="AD43">
        <v>1.19</v>
      </c>
      <c r="AE43">
        <v>1.32</v>
      </c>
      <c r="AF43">
        <v>1.39</v>
      </c>
      <c r="AG43">
        <v>1.57</v>
      </c>
      <c r="AH43">
        <v>1.72</v>
      </c>
      <c r="AI43">
        <v>1.86</v>
      </c>
      <c r="AJ43">
        <v>1.94</v>
      </c>
      <c r="AK43">
        <v>2.06</v>
      </c>
      <c r="AL43">
        <v>2.13</v>
      </c>
      <c r="AM43">
        <v>2.35</v>
      </c>
      <c r="AN43">
        <v>2.41</v>
      </c>
      <c r="AO43">
        <v>2.5499999999999998</v>
      </c>
      <c r="AP43">
        <v>2.76</v>
      </c>
      <c r="AQ43">
        <v>2.9</v>
      </c>
      <c r="AR43">
        <v>3.19</v>
      </c>
      <c r="AS43">
        <v>3.72</v>
      </c>
      <c r="AT43">
        <v>4.1100000000000003</v>
      </c>
      <c r="AU43">
        <v>4.29</v>
      </c>
    </row>
    <row r="44" spans="1:47">
      <c r="Z44">
        <v>5.42</v>
      </c>
      <c r="AA44">
        <v>0.5</v>
      </c>
      <c r="AB44">
        <v>0.73</v>
      </c>
      <c r="AC44">
        <v>0.96</v>
      </c>
      <c r="AD44">
        <v>1.19</v>
      </c>
      <c r="AE44">
        <v>1.32</v>
      </c>
      <c r="AF44">
        <v>1.4</v>
      </c>
      <c r="AG44">
        <v>1.57</v>
      </c>
      <c r="AH44">
        <v>1.73</v>
      </c>
      <c r="AI44">
        <v>1.86</v>
      </c>
      <c r="AJ44">
        <v>1.94</v>
      </c>
      <c r="AK44">
        <v>2.06</v>
      </c>
      <c r="AL44">
        <v>2.13</v>
      </c>
      <c r="AM44">
        <v>2.35</v>
      </c>
      <c r="AN44">
        <v>2.41</v>
      </c>
      <c r="AO44">
        <v>2.5499999999999998</v>
      </c>
      <c r="AP44">
        <v>2.76</v>
      </c>
      <c r="AQ44">
        <v>2.91</v>
      </c>
      <c r="AR44">
        <v>3.19</v>
      </c>
      <c r="AS44">
        <v>3.72</v>
      </c>
      <c r="AT44">
        <v>4.1100000000000003</v>
      </c>
      <c r="AU44">
        <v>4.29</v>
      </c>
    </row>
    <row r="45" spans="1:47">
      <c r="Z45">
        <v>5.5</v>
      </c>
      <c r="AA45">
        <v>0.5</v>
      </c>
      <c r="AB45">
        <v>0.73</v>
      </c>
      <c r="AC45">
        <v>0.96</v>
      </c>
      <c r="AD45">
        <v>1.19</v>
      </c>
      <c r="AE45">
        <v>1.32</v>
      </c>
      <c r="AF45">
        <v>1.4</v>
      </c>
      <c r="AG45">
        <v>1.58</v>
      </c>
      <c r="AH45">
        <v>1.73</v>
      </c>
      <c r="AI45">
        <v>1.86</v>
      </c>
      <c r="AJ45">
        <v>1.94</v>
      </c>
      <c r="AK45">
        <v>2.06</v>
      </c>
      <c r="AL45">
        <v>2.14</v>
      </c>
      <c r="AM45">
        <v>2.35</v>
      </c>
      <c r="AN45">
        <v>2.41</v>
      </c>
      <c r="AO45">
        <v>2.56</v>
      </c>
      <c r="AP45">
        <v>2.76</v>
      </c>
      <c r="AQ45">
        <v>2.91</v>
      </c>
      <c r="AR45">
        <v>3.2</v>
      </c>
      <c r="AS45">
        <v>3.73</v>
      </c>
      <c r="AT45">
        <v>4.1100000000000003</v>
      </c>
      <c r="AU45">
        <v>4.29</v>
      </c>
    </row>
    <row r="46" spans="1:47">
      <c r="Z46">
        <v>5.58</v>
      </c>
      <c r="AA46">
        <v>0.5</v>
      </c>
      <c r="AB46">
        <v>0.73</v>
      </c>
      <c r="AC46">
        <v>0.97</v>
      </c>
      <c r="AD46">
        <v>1.19</v>
      </c>
      <c r="AE46">
        <v>1.32</v>
      </c>
      <c r="AF46">
        <v>1.4</v>
      </c>
      <c r="AG46">
        <v>1.58</v>
      </c>
      <c r="AH46">
        <v>1.73</v>
      </c>
      <c r="AI46">
        <v>1.87</v>
      </c>
      <c r="AJ46">
        <v>1.94</v>
      </c>
      <c r="AK46">
        <v>2.06</v>
      </c>
      <c r="AL46">
        <v>2.14</v>
      </c>
      <c r="AM46">
        <v>2.35</v>
      </c>
      <c r="AN46">
        <v>2.41</v>
      </c>
      <c r="AO46">
        <v>2.56</v>
      </c>
      <c r="AP46">
        <v>2.76</v>
      </c>
      <c r="AQ46">
        <v>2.91</v>
      </c>
      <c r="AR46">
        <v>3.2</v>
      </c>
      <c r="AS46">
        <v>3.73</v>
      </c>
      <c r="AT46">
        <v>4.1100000000000003</v>
      </c>
      <c r="AU46">
        <v>4.3</v>
      </c>
    </row>
    <row r="47" spans="1:47">
      <c r="Z47">
        <v>5.67</v>
      </c>
      <c r="AA47">
        <v>0.5</v>
      </c>
      <c r="AB47">
        <v>0.73</v>
      </c>
      <c r="AC47">
        <v>0.97</v>
      </c>
      <c r="AD47">
        <v>1.19</v>
      </c>
      <c r="AE47">
        <v>1.33</v>
      </c>
      <c r="AF47">
        <v>1.4</v>
      </c>
      <c r="AG47">
        <v>1.58</v>
      </c>
      <c r="AH47">
        <v>1.74</v>
      </c>
      <c r="AI47">
        <v>1.87</v>
      </c>
      <c r="AJ47">
        <v>1.95</v>
      </c>
      <c r="AK47">
        <v>2.0699999999999998</v>
      </c>
      <c r="AL47">
        <v>2.14</v>
      </c>
      <c r="AM47">
        <v>2.35</v>
      </c>
      <c r="AN47">
        <v>2.41</v>
      </c>
      <c r="AO47">
        <v>2.56</v>
      </c>
      <c r="AP47">
        <v>2.77</v>
      </c>
      <c r="AQ47">
        <v>2.91</v>
      </c>
      <c r="AR47">
        <v>3.2</v>
      </c>
      <c r="AS47">
        <v>3.73</v>
      </c>
      <c r="AT47">
        <v>4.12</v>
      </c>
      <c r="AU47">
        <v>4.3</v>
      </c>
    </row>
    <row r="48" spans="1:47">
      <c r="Z48">
        <v>5.75</v>
      </c>
      <c r="AA48">
        <v>0.5</v>
      </c>
      <c r="AB48">
        <v>0.73</v>
      </c>
      <c r="AC48">
        <v>0.97</v>
      </c>
      <c r="AD48">
        <v>1.19</v>
      </c>
      <c r="AE48">
        <v>1.33</v>
      </c>
      <c r="AF48">
        <v>1.41</v>
      </c>
      <c r="AG48">
        <v>1.58</v>
      </c>
      <c r="AH48">
        <v>1.74</v>
      </c>
      <c r="AI48">
        <v>1.87</v>
      </c>
      <c r="AJ48">
        <v>1.95</v>
      </c>
      <c r="AK48">
        <v>2.0699999999999998</v>
      </c>
      <c r="AL48">
        <v>2.14</v>
      </c>
      <c r="AM48">
        <v>2.36</v>
      </c>
      <c r="AN48">
        <v>2.41</v>
      </c>
      <c r="AO48">
        <v>2.56</v>
      </c>
      <c r="AP48">
        <v>2.77</v>
      </c>
      <c r="AQ48">
        <v>2.92</v>
      </c>
      <c r="AR48">
        <v>3.21</v>
      </c>
      <c r="AS48">
        <v>3.73</v>
      </c>
      <c r="AT48">
        <v>4.12</v>
      </c>
      <c r="AU48">
        <v>4.3099999999999996</v>
      </c>
    </row>
    <row r="49" spans="26:47">
      <c r="Z49">
        <v>5.83</v>
      </c>
      <c r="AA49">
        <v>0.5</v>
      </c>
      <c r="AB49">
        <v>0.73</v>
      </c>
      <c r="AC49">
        <v>0.97</v>
      </c>
      <c r="AD49">
        <v>1.2</v>
      </c>
      <c r="AE49">
        <v>1.33</v>
      </c>
      <c r="AF49">
        <v>1.41</v>
      </c>
      <c r="AG49">
        <v>1.58</v>
      </c>
      <c r="AH49">
        <v>1.74</v>
      </c>
      <c r="AI49">
        <v>1.87</v>
      </c>
      <c r="AJ49">
        <v>1.95</v>
      </c>
      <c r="AK49">
        <v>2.0699999999999998</v>
      </c>
      <c r="AL49">
        <v>2.15</v>
      </c>
      <c r="AM49">
        <v>2.36</v>
      </c>
      <c r="AN49">
        <v>2.41</v>
      </c>
      <c r="AO49">
        <v>2.57</v>
      </c>
      <c r="AP49">
        <v>2.77</v>
      </c>
      <c r="AQ49">
        <v>2.92</v>
      </c>
      <c r="AR49">
        <v>3.21</v>
      </c>
      <c r="AS49">
        <v>3.73</v>
      </c>
      <c r="AT49">
        <v>4.12</v>
      </c>
      <c r="AU49">
        <v>4.3099999999999996</v>
      </c>
    </row>
    <row r="50" spans="26:47">
      <c r="Z50">
        <v>5.92</v>
      </c>
      <c r="AA50">
        <v>0.5</v>
      </c>
      <c r="AB50">
        <v>0.73</v>
      </c>
      <c r="AC50">
        <v>0.98</v>
      </c>
      <c r="AD50">
        <v>1.2</v>
      </c>
      <c r="AE50">
        <v>1.33</v>
      </c>
      <c r="AF50">
        <v>1.41</v>
      </c>
      <c r="AG50">
        <v>1.59</v>
      </c>
      <c r="AH50">
        <v>1.74</v>
      </c>
      <c r="AI50">
        <v>1.88</v>
      </c>
      <c r="AJ50">
        <v>1.96</v>
      </c>
      <c r="AK50">
        <v>2.0699999999999998</v>
      </c>
      <c r="AL50">
        <v>2.15</v>
      </c>
      <c r="AM50">
        <v>2.36</v>
      </c>
      <c r="AN50">
        <v>2.41</v>
      </c>
      <c r="AO50">
        <v>2.57</v>
      </c>
      <c r="AP50">
        <v>2.78</v>
      </c>
      <c r="AQ50">
        <v>2.92</v>
      </c>
      <c r="AR50">
        <v>3.21</v>
      </c>
      <c r="AS50">
        <v>3.73</v>
      </c>
      <c r="AT50">
        <v>4.12</v>
      </c>
      <c r="AU50">
        <v>4.3099999999999996</v>
      </c>
    </row>
    <row r="51" spans="26:47">
      <c r="Z51">
        <v>6</v>
      </c>
      <c r="AA51">
        <v>0.5</v>
      </c>
      <c r="AB51">
        <v>0.73</v>
      </c>
      <c r="AC51">
        <v>0.98</v>
      </c>
      <c r="AD51">
        <v>1.2</v>
      </c>
      <c r="AE51">
        <v>1.33</v>
      </c>
      <c r="AF51">
        <v>1.41</v>
      </c>
      <c r="AG51">
        <v>1.59</v>
      </c>
      <c r="AH51">
        <v>1.75</v>
      </c>
      <c r="AI51">
        <v>1.88</v>
      </c>
      <c r="AJ51">
        <v>1.96</v>
      </c>
      <c r="AK51">
        <v>2.08</v>
      </c>
      <c r="AL51">
        <v>2.15</v>
      </c>
      <c r="AM51">
        <v>2.36</v>
      </c>
      <c r="AN51">
        <v>2.42</v>
      </c>
      <c r="AO51">
        <v>2.57</v>
      </c>
      <c r="AP51">
        <v>2.78</v>
      </c>
      <c r="AQ51">
        <v>2.93</v>
      </c>
      <c r="AR51">
        <v>3.22</v>
      </c>
      <c r="AS51">
        <v>3.74</v>
      </c>
      <c r="AT51">
        <v>4.12</v>
      </c>
      <c r="AU51">
        <v>4.32</v>
      </c>
    </row>
    <row r="52" spans="26:47">
      <c r="Z52">
        <v>6.08</v>
      </c>
      <c r="AA52">
        <v>0.5</v>
      </c>
      <c r="AB52">
        <v>0.73</v>
      </c>
      <c r="AC52">
        <v>0.98</v>
      </c>
      <c r="AD52">
        <v>1.2</v>
      </c>
      <c r="AE52">
        <v>1.34</v>
      </c>
      <c r="AF52">
        <v>1.42</v>
      </c>
      <c r="AG52">
        <v>1.59</v>
      </c>
      <c r="AH52">
        <v>1.75</v>
      </c>
      <c r="AI52">
        <v>1.88</v>
      </c>
      <c r="AJ52">
        <v>1.96</v>
      </c>
      <c r="AK52">
        <v>2.08</v>
      </c>
      <c r="AL52">
        <v>2.15</v>
      </c>
      <c r="AM52">
        <v>2.36</v>
      </c>
      <c r="AN52">
        <v>2.42</v>
      </c>
      <c r="AO52">
        <v>2.58</v>
      </c>
      <c r="AP52">
        <v>2.78</v>
      </c>
      <c r="AQ52">
        <v>2.93</v>
      </c>
      <c r="AR52">
        <v>3.22</v>
      </c>
      <c r="AS52">
        <v>3.74</v>
      </c>
      <c r="AT52">
        <v>4.12</v>
      </c>
      <c r="AU52">
        <v>4.32</v>
      </c>
    </row>
    <row r="53" spans="26:47">
      <c r="Z53">
        <v>6.17</v>
      </c>
      <c r="AA53">
        <v>0.5</v>
      </c>
      <c r="AB53">
        <v>0.73</v>
      </c>
      <c r="AC53">
        <v>0.99</v>
      </c>
      <c r="AD53">
        <v>1.21</v>
      </c>
      <c r="AE53">
        <v>1.34</v>
      </c>
      <c r="AF53">
        <v>1.42</v>
      </c>
      <c r="AG53">
        <v>1.59</v>
      </c>
      <c r="AH53">
        <v>1.76</v>
      </c>
      <c r="AI53">
        <v>1.89</v>
      </c>
      <c r="AJ53">
        <v>1.97</v>
      </c>
      <c r="AK53">
        <v>2.08</v>
      </c>
      <c r="AL53">
        <v>2.16</v>
      </c>
      <c r="AM53">
        <v>2.37</v>
      </c>
      <c r="AN53">
        <v>2.42</v>
      </c>
      <c r="AO53">
        <v>2.58</v>
      </c>
      <c r="AP53">
        <v>2.79</v>
      </c>
      <c r="AQ53">
        <v>2.93</v>
      </c>
      <c r="AR53">
        <v>3.23</v>
      </c>
      <c r="AS53">
        <v>3.74</v>
      </c>
      <c r="AT53">
        <v>4.13</v>
      </c>
      <c r="AU53">
        <v>4.33</v>
      </c>
    </row>
    <row r="54" spans="26:47">
      <c r="Z54">
        <v>6.25</v>
      </c>
      <c r="AA54">
        <v>0.5</v>
      </c>
      <c r="AB54">
        <v>0.73</v>
      </c>
      <c r="AC54">
        <v>0.99</v>
      </c>
      <c r="AD54">
        <v>1.21</v>
      </c>
      <c r="AE54">
        <v>1.34</v>
      </c>
      <c r="AF54">
        <v>1.42</v>
      </c>
      <c r="AG54">
        <v>1.6</v>
      </c>
      <c r="AH54">
        <v>1.76</v>
      </c>
      <c r="AI54">
        <v>1.89</v>
      </c>
      <c r="AJ54">
        <v>1.97</v>
      </c>
      <c r="AK54">
        <v>2.09</v>
      </c>
      <c r="AL54">
        <v>2.16</v>
      </c>
      <c r="AM54">
        <v>2.37</v>
      </c>
      <c r="AN54">
        <v>2.42</v>
      </c>
      <c r="AO54">
        <v>2.58</v>
      </c>
      <c r="AP54">
        <v>2.79</v>
      </c>
      <c r="AQ54">
        <v>2.94</v>
      </c>
      <c r="AR54">
        <v>3.23</v>
      </c>
      <c r="AS54">
        <v>3.74</v>
      </c>
      <c r="AT54">
        <v>4.13</v>
      </c>
      <c r="AU54">
        <v>4.33</v>
      </c>
    </row>
    <row r="55" spans="26:47">
      <c r="Z55">
        <v>6.33</v>
      </c>
      <c r="AA55">
        <v>0.5</v>
      </c>
      <c r="AB55">
        <v>0.73</v>
      </c>
      <c r="AC55">
        <v>0.99</v>
      </c>
      <c r="AD55">
        <v>1.21</v>
      </c>
      <c r="AE55">
        <v>1.34</v>
      </c>
      <c r="AF55">
        <v>1.43</v>
      </c>
      <c r="AG55">
        <v>1.6</v>
      </c>
      <c r="AH55">
        <v>1.76</v>
      </c>
      <c r="AI55">
        <v>1.89</v>
      </c>
      <c r="AJ55">
        <v>1.97</v>
      </c>
      <c r="AK55">
        <v>2.09</v>
      </c>
      <c r="AL55">
        <v>2.16</v>
      </c>
      <c r="AM55">
        <v>2.37</v>
      </c>
      <c r="AN55">
        <v>2.4300000000000002</v>
      </c>
      <c r="AO55">
        <v>2.59</v>
      </c>
      <c r="AP55">
        <v>2.79</v>
      </c>
      <c r="AQ55">
        <v>2.94</v>
      </c>
      <c r="AR55">
        <v>3.23</v>
      </c>
      <c r="AS55">
        <v>3.74</v>
      </c>
      <c r="AT55">
        <v>4.13</v>
      </c>
      <c r="AU55">
        <v>4.34</v>
      </c>
    </row>
    <row r="56" spans="26:47">
      <c r="Z56">
        <v>6.42</v>
      </c>
      <c r="AA56">
        <v>0.5</v>
      </c>
      <c r="AB56">
        <v>0.73</v>
      </c>
      <c r="AC56">
        <v>1</v>
      </c>
      <c r="AD56">
        <v>1.21</v>
      </c>
      <c r="AE56">
        <v>1.34</v>
      </c>
      <c r="AF56">
        <v>1.43</v>
      </c>
      <c r="AG56">
        <v>1.6</v>
      </c>
      <c r="AH56">
        <v>1.77</v>
      </c>
      <c r="AI56">
        <v>1.9</v>
      </c>
      <c r="AJ56">
        <v>1.98</v>
      </c>
      <c r="AK56">
        <v>2.09</v>
      </c>
      <c r="AL56">
        <v>2.17</v>
      </c>
      <c r="AM56">
        <v>2.38</v>
      </c>
      <c r="AN56">
        <v>2.4300000000000002</v>
      </c>
      <c r="AO56">
        <v>2.59</v>
      </c>
      <c r="AP56">
        <v>2.8</v>
      </c>
      <c r="AQ56">
        <v>2.95</v>
      </c>
      <c r="AR56">
        <v>3.24</v>
      </c>
      <c r="AS56">
        <v>3.75</v>
      </c>
      <c r="AT56">
        <v>4.13</v>
      </c>
      <c r="AU56">
        <v>4.34</v>
      </c>
    </row>
    <row r="57" spans="26:47">
      <c r="Z57">
        <v>6.5</v>
      </c>
      <c r="AA57">
        <v>0.5</v>
      </c>
      <c r="AB57">
        <v>0.73</v>
      </c>
      <c r="AC57">
        <v>1</v>
      </c>
      <c r="AD57">
        <v>1.21</v>
      </c>
      <c r="AE57">
        <v>1.35</v>
      </c>
      <c r="AF57">
        <v>1.43</v>
      </c>
      <c r="AG57">
        <v>1.6</v>
      </c>
      <c r="AH57">
        <v>1.77</v>
      </c>
      <c r="AI57">
        <v>1.9</v>
      </c>
      <c r="AJ57">
        <v>1.98</v>
      </c>
      <c r="AK57">
        <v>2.1</v>
      </c>
      <c r="AL57">
        <v>2.17</v>
      </c>
      <c r="AM57">
        <v>2.38</v>
      </c>
      <c r="AN57">
        <v>2.44</v>
      </c>
      <c r="AO57">
        <v>2.6</v>
      </c>
      <c r="AP57">
        <v>2.8</v>
      </c>
      <c r="AQ57">
        <v>2.95</v>
      </c>
      <c r="AR57">
        <v>3.24</v>
      </c>
      <c r="AS57">
        <v>3.75</v>
      </c>
      <c r="AT57">
        <v>4.13</v>
      </c>
      <c r="AU57">
        <v>4.3499999999999996</v>
      </c>
    </row>
    <row r="58" spans="26:47">
      <c r="Z58">
        <v>6.58</v>
      </c>
      <c r="AA58">
        <v>0.5</v>
      </c>
      <c r="AB58">
        <v>0.73</v>
      </c>
      <c r="AC58">
        <v>1</v>
      </c>
      <c r="AD58">
        <v>1.22</v>
      </c>
      <c r="AE58">
        <v>1.35</v>
      </c>
      <c r="AF58">
        <v>1.44</v>
      </c>
      <c r="AG58">
        <v>1.61</v>
      </c>
      <c r="AH58">
        <v>1.77</v>
      </c>
      <c r="AI58">
        <v>1.91</v>
      </c>
      <c r="AJ58">
        <v>1.99</v>
      </c>
      <c r="AK58">
        <v>2.1</v>
      </c>
      <c r="AL58">
        <v>2.1800000000000002</v>
      </c>
      <c r="AM58">
        <v>2.38</v>
      </c>
      <c r="AN58">
        <v>2.44</v>
      </c>
      <c r="AO58">
        <v>2.6</v>
      </c>
      <c r="AP58">
        <v>2.81</v>
      </c>
      <c r="AQ58">
        <v>2.96</v>
      </c>
      <c r="AR58">
        <v>3.25</v>
      </c>
      <c r="AS58">
        <v>3.75</v>
      </c>
      <c r="AT58">
        <v>4.13</v>
      </c>
      <c r="AU58">
        <v>4.3499999999999996</v>
      </c>
    </row>
    <row r="59" spans="26:47">
      <c r="Z59">
        <v>6.67</v>
      </c>
      <c r="AA59">
        <v>0.5</v>
      </c>
      <c r="AB59">
        <v>0.74</v>
      </c>
      <c r="AC59">
        <v>1.01</v>
      </c>
      <c r="AD59">
        <v>1.22</v>
      </c>
      <c r="AE59">
        <v>1.35</v>
      </c>
      <c r="AF59">
        <v>1.44</v>
      </c>
      <c r="AG59">
        <v>1.61</v>
      </c>
      <c r="AH59">
        <v>1.78</v>
      </c>
      <c r="AI59">
        <v>1.91</v>
      </c>
      <c r="AJ59">
        <v>1.99</v>
      </c>
      <c r="AK59">
        <v>2.11</v>
      </c>
      <c r="AL59">
        <v>2.1800000000000002</v>
      </c>
      <c r="AM59">
        <v>2.39</v>
      </c>
      <c r="AN59">
        <v>2.44</v>
      </c>
      <c r="AO59">
        <v>2.61</v>
      </c>
      <c r="AP59">
        <v>2.81</v>
      </c>
      <c r="AQ59">
        <v>2.96</v>
      </c>
      <c r="AR59">
        <v>3.25</v>
      </c>
      <c r="AS59">
        <v>3.75</v>
      </c>
      <c r="AT59">
        <v>4.13</v>
      </c>
      <c r="AU59">
        <v>4.3600000000000003</v>
      </c>
    </row>
    <row r="60" spans="26:47">
      <c r="Z60">
        <v>6.75</v>
      </c>
      <c r="AA60">
        <v>0.5</v>
      </c>
      <c r="AB60">
        <v>0.74</v>
      </c>
      <c r="AC60">
        <v>1.01</v>
      </c>
      <c r="AD60">
        <v>1.22</v>
      </c>
      <c r="AE60">
        <v>1.35</v>
      </c>
      <c r="AF60">
        <v>1.45</v>
      </c>
      <c r="AG60">
        <v>1.61</v>
      </c>
      <c r="AH60">
        <v>1.78</v>
      </c>
      <c r="AI60">
        <v>1.91</v>
      </c>
      <c r="AJ60">
        <v>1.99</v>
      </c>
      <c r="AK60">
        <v>2.11</v>
      </c>
      <c r="AL60">
        <v>2.19</v>
      </c>
      <c r="AM60">
        <v>2.39</v>
      </c>
      <c r="AN60">
        <v>2.4500000000000002</v>
      </c>
      <c r="AO60">
        <v>2.61</v>
      </c>
      <c r="AP60">
        <v>2.82</v>
      </c>
      <c r="AQ60">
        <v>2.97</v>
      </c>
      <c r="AR60">
        <v>3.26</v>
      </c>
      <c r="AS60">
        <v>3.76</v>
      </c>
      <c r="AT60">
        <v>4.1399999999999997</v>
      </c>
      <c r="AU60">
        <v>4.3600000000000003</v>
      </c>
    </row>
    <row r="61" spans="26:47">
      <c r="Z61">
        <v>6.83</v>
      </c>
      <c r="AA61">
        <v>0.5</v>
      </c>
      <c r="AB61">
        <v>0.74</v>
      </c>
      <c r="AC61">
        <v>1.01</v>
      </c>
      <c r="AD61">
        <v>1.22</v>
      </c>
      <c r="AE61">
        <v>1.36</v>
      </c>
      <c r="AF61">
        <v>1.45</v>
      </c>
      <c r="AG61">
        <v>1.62</v>
      </c>
      <c r="AH61">
        <v>1.79</v>
      </c>
      <c r="AI61">
        <v>1.92</v>
      </c>
      <c r="AJ61">
        <v>2</v>
      </c>
      <c r="AK61">
        <v>2.12</v>
      </c>
      <c r="AL61">
        <v>2.19</v>
      </c>
      <c r="AM61">
        <v>2.39</v>
      </c>
      <c r="AN61">
        <v>2.4500000000000002</v>
      </c>
      <c r="AO61">
        <v>2.62</v>
      </c>
      <c r="AP61">
        <v>2.82</v>
      </c>
      <c r="AQ61">
        <v>2.97</v>
      </c>
      <c r="AR61">
        <v>3.26</v>
      </c>
      <c r="AS61">
        <v>3.76</v>
      </c>
      <c r="AT61">
        <v>4.1399999999999997</v>
      </c>
      <c r="AU61">
        <v>4.37</v>
      </c>
    </row>
    <row r="62" spans="26:47">
      <c r="Z62">
        <v>6.92</v>
      </c>
      <c r="AA62">
        <v>0.5</v>
      </c>
      <c r="AB62">
        <v>0.74</v>
      </c>
      <c r="AC62">
        <v>1.02</v>
      </c>
      <c r="AD62">
        <v>1.23</v>
      </c>
      <c r="AE62">
        <v>1.36</v>
      </c>
      <c r="AF62">
        <v>1.45</v>
      </c>
      <c r="AG62">
        <v>1.62</v>
      </c>
      <c r="AH62">
        <v>1.79</v>
      </c>
      <c r="AI62">
        <v>1.92</v>
      </c>
      <c r="AJ62">
        <v>2</v>
      </c>
      <c r="AK62">
        <v>2.12</v>
      </c>
      <c r="AL62">
        <v>2.2000000000000002</v>
      </c>
      <c r="AM62">
        <v>2.4</v>
      </c>
      <c r="AN62">
        <v>2.46</v>
      </c>
      <c r="AO62">
        <v>2.62</v>
      </c>
      <c r="AP62">
        <v>2.83</v>
      </c>
      <c r="AQ62">
        <v>2.98</v>
      </c>
      <c r="AR62">
        <v>3.27</v>
      </c>
      <c r="AS62">
        <v>3.76</v>
      </c>
      <c r="AT62">
        <v>4.1399999999999997</v>
      </c>
      <c r="AU62">
        <v>4.37</v>
      </c>
    </row>
    <row r="63" spans="26:47">
      <c r="Z63">
        <v>7</v>
      </c>
      <c r="AA63">
        <v>0.5</v>
      </c>
      <c r="AB63">
        <v>0.74</v>
      </c>
      <c r="AC63">
        <v>1.02</v>
      </c>
      <c r="AD63">
        <v>1.23</v>
      </c>
      <c r="AE63">
        <v>1.36</v>
      </c>
      <c r="AF63">
        <v>1.46</v>
      </c>
      <c r="AG63">
        <v>1.62</v>
      </c>
      <c r="AH63">
        <v>1.79</v>
      </c>
      <c r="AI63">
        <v>1.93</v>
      </c>
      <c r="AJ63">
        <v>2.0099999999999998</v>
      </c>
      <c r="AK63">
        <v>2.13</v>
      </c>
      <c r="AL63">
        <v>2.2000000000000002</v>
      </c>
      <c r="AM63">
        <v>2.4</v>
      </c>
      <c r="AN63">
        <v>2.46</v>
      </c>
      <c r="AO63">
        <v>2.63</v>
      </c>
      <c r="AP63">
        <v>2.83</v>
      </c>
      <c r="AQ63">
        <v>2.99</v>
      </c>
      <c r="AR63">
        <v>3.28</v>
      </c>
      <c r="AS63">
        <v>3.76</v>
      </c>
      <c r="AT63">
        <v>4.1399999999999997</v>
      </c>
      <c r="AU63">
        <v>4.38</v>
      </c>
    </row>
    <row r="64" spans="26:47">
      <c r="Z64">
        <v>7.08</v>
      </c>
      <c r="AA64">
        <v>0.51</v>
      </c>
      <c r="AB64">
        <v>0.74</v>
      </c>
      <c r="AC64">
        <v>1.02</v>
      </c>
      <c r="AD64">
        <v>1.23</v>
      </c>
      <c r="AE64">
        <v>1.37</v>
      </c>
      <c r="AF64">
        <v>1.46</v>
      </c>
      <c r="AG64">
        <v>1.63</v>
      </c>
      <c r="AH64">
        <v>1.8</v>
      </c>
      <c r="AI64">
        <v>1.93</v>
      </c>
      <c r="AJ64">
        <v>2.0099999999999998</v>
      </c>
      <c r="AK64">
        <v>2.13</v>
      </c>
      <c r="AL64">
        <v>2.21</v>
      </c>
      <c r="AM64">
        <v>2.41</v>
      </c>
      <c r="AN64">
        <v>2.4700000000000002</v>
      </c>
      <c r="AO64">
        <v>2.63</v>
      </c>
      <c r="AP64">
        <v>2.84</v>
      </c>
      <c r="AQ64">
        <v>2.99</v>
      </c>
      <c r="AR64">
        <v>3.28</v>
      </c>
      <c r="AS64">
        <v>3.77</v>
      </c>
      <c r="AT64">
        <v>4.1399999999999997</v>
      </c>
      <c r="AU64">
        <v>4.3899999999999997</v>
      </c>
    </row>
    <row r="65" spans="26:47">
      <c r="Z65">
        <v>7.17</v>
      </c>
      <c r="AA65">
        <v>0.51</v>
      </c>
      <c r="AB65">
        <v>0.74</v>
      </c>
      <c r="AC65">
        <v>1.03</v>
      </c>
      <c r="AD65">
        <v>1.24</v>
      </c>
      <c r="AE65">
        <v>1.37</v>
      </c>
      <c r="AF65">
        <v>1.47</v>
      </c>
      <c r="AG65">
        <v>1.63</v>
      </c>
      <c r="AH65">
        <v>1.8</v>
      </c>
      <c r="AI65">
        <v>1.94</v>
      </c>
      <c r="AJ65">
        <v>2.02</v>
      </c>
      <c r="AK65">
        <v>2.14</v>
      </c>
      <c r="AL65">
        <v>2.21</v>
      </c>
      <c r="AM65">
        <v>2.41</v>
      </c>
      <c r="AN65">
        <v>2.4700000000000002</v>
      </c>
      <c r="AO65">
        <v>2.64</v>
      </c>
      <c r="AP65">
        <v>2.85</v>
      </c>
      <c r="AQ65">
        <v>3</v>
      </c>
      <c r="AR65">
        <v>3.29</v>
      </c>
      <c r="AS65">
        <v>3.77</v>
      </c>
      <c r="AT65">
        <v>4.1399999999999997</v>
      </c>
      <c r="AU65">
        <v>4.3899999999999997</v>
      </c>
    </row>
    <row r="66" spans="26:47">
      <c r="Z66">
        <v>7.25</v>
      </c>
      <c r="AA66">
        <v>0.51</v>
      </c>
      <c r="AB66">
        <v>0.74</v>
      </c>
      <c r="AC66">
        <v>1.03</v>
      </c>
      <c r="AD66">
        <v>1.24</v>
      </c>
      <c r="AE66">
        <v>1.37</v>
      </c>
      <c r="AF66">
        <v>1.47</v>
      </c>
      <c r="AG66">
        <v>1.64</v>
      </c>
      <c r="AH66">
        <v>1.81</v>
      </c>
      <c r="AI66">
        <v>1.94</v>
      </c>
      <c r="AJ66">
        <v>2.0299999999999998</v>
      </c>
      <c r="AK66">
        <v>2.14</v>
      </c>
      <c r="AL66">
        <v>2.2200000000000002</v>
      </c>
      <c r="AM66">
        <v>2.42</v>
      </c>
      <c r="AN66">
        <v>2.48</v>
      </c>
      <c r="AO66">
        <v>2.65</v>
      </c>
      <c r="AP66">
        <v>2.85</v>
      </c>
      <c r="AQ66">
        <v>3.01</v>
      </c>
      <c r="AR66">
        <v>3.29</v>
      </c>
      <c r="AS66">
        <v>3.77</v>
      </c>
      <c r="AT66">
        <v>4.1399999999999997</v>
      </c>
      <c r="AU66">
        <v>4.4000000000000004</v>
      </c>
    </row>
    <row r="67" spans="26:47">
      <c r="Z67">
        <v>7.33</v>
      </c>
      <c r="AA67">
        <v>0.51</v>
      </c>
      <c r="AB67">
        <v>0.74</v>
      </c>
      <c r="AC67">
        <v>1.03</v>
      </c>
      <c r="AD67">
        <v>1.24</v>
      </c>
      <c r="AE67">
        <v>1.38</v>
      </c>
      <c r="AF67">
        <v>1.48</v>
      </c>
      <c r="AG67">
        <v>1.64</v>
      </c>
      <c r="AH67">
        <v>1.81</v>
      </c>
      <c r="AI67">
        <v>1.95</v>
      </c>
      <c r="AJ67">
        <v>2.0299999999999998</v>
      </c>
      <c r="AK67">
        <v>2.15</v>
      </c>
      <c r="AL67">
        <v>2.2200000000000002</v>
      </c>
      <c r="AM67">
        <v>2.42</v>
      </c>
      <c r="AN67">
        <v>2.48</v>
      </c>
      <c r="AO67">
        <v>2.65</v>
      </c>
      <c r="AP67">
        <v>2.86</v>
      </c>
      <c r="AQ67">
        <v>3.01</v>
      </c>
      <c r="AR67">
        <v>3.3</v>
      </c>
      <c r="AS67">
        <v>3.77</v>
      </c>
      <c r="AT67">
        <v>4.1399999999999997</v>
      </c>
      <c r="AU67">
        <v>4.41</v>
      </c>
    </row>
    <row r="68" spans="26:47">
      <c r="Z68">
        <v>7.42</v>
      </c>
      <c r="AA68">
        <v>0.51</v>
      </c>
      <c r="AB68">
        <v>0.74</v>
      </c>
      <c r="AC68">
        <v>1.04</v>
      </c>
      <c r="AD68">
        <v>1.24</v>
      </c>
      <c r="AE68">
        <v>1.38</v>
      </c>
      <c r="AF68">
        <v>1.48</v>
      </c>
      <c r="AG68">
        <v>1.64</v>
      </c>
      <c r="AH68">
        <v>1.82</v>
      </c>
      <c r="AI68">
        <v>1.95</v>
      </c>
      <c r="AJ68">
        <v>2.04</v>
      </c>
      <c r="AK68">
        <v>2.16</v>
      </c>
      <c r="AL68">
        <v>2.23</v>
      </c>
      <c r="AM68">
        <v>2.4300000000000002</v>
      </c>
      <c r="AN68">
        <v>2.4900000000000002</v>
      </c>
      <c r="AO68">
        <v>2.66</v>
      </c>
      <c r="AP68">
        <v>2.86</v>
      </c>
      <c r="AQ68">
        <v>3.02</v>
      </c>
      <c r="AR68">
        <v>3.31</v>
      </c>
      <c r="AS68">
        <v>3.78</v>
      </c>
      <c r="AT68">
        <v>4.1500000000000004</v>
      </c>
      <c r="AU68">
        <v>4.41</v>
      </c>
    </row>
    <row r="69" spans="26:47">
      <c r="Z69">
        <v>7.5</v>
      </c>
      <c r="AA69">
        <v>0.51</v>
      </c>
      <c r="AB69">
        <v>0.75</v>
      </c>
      <c r="AC69">
        <v>1.04</v>
      </c>
      <c r="AD69">
        <v>1.25</v>
      </c>
      <c r="AE69">
        <v>1.38</v>
      </c>
      <c r="AF69">
        <v>1.49</v>
      </c>
      <c r="AG69">
        <v>1.65</v>
      </c>
      <c r="AH69">
        <v>1.82</v>
      </c>
      <c r="AI69">
        <v>1.95</v>
      </c>
      <c r="AJ69">
        <v>2.04</v>
      </c>
      <c r="AK69">
        <v>2.16</v>
      </c>
      <c r="AL69">
        <v>2.2400000000000002</v>
      </c>
      <c r="AM69">
        <v>2.4300000000000002</v>
      </c>
      <c r="AN69">
        <v>2.5</v>
      </c>
      <c r="AO69">
        <v>2.67</v>
      </c>
      <c r="AP69">
        <v>2.87</v>
      </c>
      <c r="AQ69">
        <v>3.03</v>
      </c>
      <c r="AR69">
        <v>3.31</v>
      </c>
      <c r="AS69">
        <v>3.78</v>
      </c>
      <c r="AT69">
        <v>4.1500000000000004</v>
      </c>
      <c r="AU69">
        <v>4.42</v>
      </c>
    </row>
    <row r="70" spans="26:47">
      <c r="Z70">
        <v>7.58</v>
      </c>
      <c r="AA70">
        <v>0.52</v>
      </c>
      <c r="AB70">
        <v>0.75</v>
      </c>
      <c r="AC70">
        <v>1.05</v>
      </c>
      <c r="AD70">
        <v>1.25</v>
      </c>
      <c r="AE70">
        <v>1.39</v>
      </c>
      <c r="AF70">
        <v>1.49</v>
      </c>
      <c r="AG70">
        <v>1.65</v>
      </c>
      <c r="AH70">
        <v>1.82</v>
      </c>
      <c r="AI70">
        <v>1.96</v>
      </c>
      <c r="AJ70">
        <v>2.0499999999999998</v>
      </c>
      <c r="AK70">
        <v>2.17</v>
      </c>
      <c r="AL70">
        <v>2.2400000000000002</v>
      </c>
      <c r="AM70">
        <v>2.44</v>
      </c>
      <c r="AN70">
        <v>2.5</v>
      </c>
      <c r="AO70">
        <v>2.67</v>
      </c>
      <c r="AP70">
        <v>2.88</v>
      </c>
      <c r="AQ70">
        <v>3.04</v>
      </c>
      <c r="AR70">
        <v>3.32</v>
      </c>
      <c r="AS70">
        <v>3.78</v>
      </c>
      <c r="AT70">
        <v>4.1500000000000004</v>
      </c>
      <c r="AU70">
        <v>4.43</v>
      </c>
    </row>
    <row r="71" spans="26:47">
      <c r="Z71">
        <v>7.67</v>
      </c>
      <c r="AA71">
        <v>0.52</v>
      </c>
      <c r="AB71">
        <v>0.75</v>
      </c>
      <c r="AC71">
        <v>1.05</v>
      </c>
      <c r="AD71">
        <v>1.25</v>
      </c>
      <c r="AE71">
        <v>1.39</v>
      </c>
      <c r="AF71">
        <v>1.5</v>
      </c>
      <c r="AG71">
        <v>1.66</v>
      </c>
      <c r="AH71">
        <v>1.83</v>
      </c>
      <c r="AI71">
        <v>1.96</v>
      </c>
      <c r="AJ71">
        <v>2.06</v>
      </c>
      <c r="AK71">
        <v>2.1800000000000002</v>
      </c>
      <c r="AL71">
        <v>2.25</v>
      </c>
      <c r="AM71">
        <v>2.44</v>
      </c>
      <c r="AN71">
        <v>2.5099999999999998</v>
      </c>
      <c r="AO71">
        <v>2.68</v>
      </c>
      <c r="AP71">
        <v>2.89</v>
      </c>
      <c r="AQ71">
        <v>3.04</v>
      </c>
      <c r="AR71">
        <v>3.33</v>
      </c>
      <c r="AS71">
        <v>3.79</v>
      </c>
      <c r="AT71">
        <v>4.1500000000000004</v>
      </c>
      <c r="AU71">
        <v>4.43</v>
      </c>
    </row>
    <row r="72" spans="26:47">
      <c r="Z72">
        <v>7.75</v>
      </c>
      <c r="AA72">
        <v>0.52</v>
      </c>
      <c r="AB72">
        <v>0.75</v>
      </c>
      <c r="AC72">
        <v>1.06</v>
      </c>
      <c r="AD72">
        <v>1.26</v>
      </c>
      <c r="AE72">
        <v>1.39</v>
      </c>
      <c r="AF72">
        <v>1.5</v>
      </c>
      <c r="AG72">
        <v>1.66</v>
      </c>
      <c r="AH72">
        <v>1.83</v>
      </c>
      <c r="AI72">
        <v>1.97</v>
      </c>
      <c r="AJ72">
        <v>2.06</v>
      </c>
      <c r="AK72">
        <v>2.1800000000000002</v>
      </c>
      <c r="AL72">
        <v>2.2599999999999998</v>
      </c>
      <c r="AM72">
        <v>2.4500000000000002</v>
      </c>
      <c r="AN72">
        <v>2.52</v>
      </c>
      <c r="AO72">
        <v>2.69</v>
      </c>
      <c r="AP72">
        <v>2.89</v>
      </c>
      <c r="AQ72">
        <v>3.05</v>
      </c>
      <c r="AR72">
        <v>3.33</v>
      </c>
      <c r="AS72">
        <v>3.79</v>
      </c>
      <c r="AT72">
        <v>4.1500000000000004</v>
      </c>
      <c r="AU72">
        <v>4.4400000000000004</v>
      </c>
    </row>
    <row r="73" spans="26:47">
      <c r="Z73">
        <v>7.83</v>
      </c>
      <c r="AA73">
        <v>0.52</v>
      </c>
      <c r="AB73">
        <v>0.75</v>
      </c>
      <c r="AC73">
        <v>1.06</v>
      </c>
      <c r="AD73">
        <v>1.26</v>
      </c>
      <c r="AE73">
        <v>1.4</v>
      </c>
      <c r="AF73">
        <v>1.51</v>
      </c>
      <c r="AG73">
        <v>1.66</v>
      </c>
      <c r="AH73">
        <v>1.84</v>
      </c>
      <c r="AI73">
        <v>1.98</v>
      </c>
      <c r="AJ73">
        <v>2.0699999999999998</v>
      </c>
      <c r="AK73">
        <v>2.19</v>
      </c>
      <c r="AL73">
        <v>2.27</v>
      </c>
      <c r="AM73">
        <v>2.46</v>
      </c>
      <c r="AN73">
        <v>2.52</v>
      </c>
      <c r="AO73">
        <v>2.69</v>
      </c>
      <c r="AP73">
        <v>2.9</v>
      </c>
      <c r="AQ73">
        <v>3.06</v>
      </c>
      <c r="AR73">
        <v>3.34</v>
      </c>
      <c r="AS73">
        <v>3.79</v>
      </c>
      <c r="AT73">
        <v>4.1500000000000004</v>
      </c>
      <c r="AU73">
        <v>4.45</v>
      </c>
    </row>
    <row r="74" spans="26:47">
      <c r="Z74">
        <v>7.92</v>
      </c>
      <c r="AA74">
        <v>0.52</v>
      </c>
      <c r="AB74">
        <v>0.75</v>
      </c>
      <c r="AC74">
        <v>1.06</v>
      </c>
      <c r="AD74">
        <v>1.26</v>
      </c>
      <c r="AE74">
        <v>1.4</v>
      </c>
      <c r="AF74">
        <v>1.51</v>
      </c>
      <c r="AG74">
        <v>1.67</v>
      </c>
      <c r="AH74">
        <v>1.84</v>
      </c>
      <c r="AI74">
        <v>1.98</v>
      </c>
      <c r="AJ74">
        <v>2.08</v>
      </c>
      <c r="AK74">
        <v>2.2000000000000002</v>
      </c>
      <c r="AL74">
        <v>2.27</v>
      </c>
      <c r="AM74">
        <v>2.46</v>
      </c>
      <c r="AN74">
        <v>2.5299999999999998</v>
      </c>
      <c r="AO74">
        <v>2.7</v>
      </c>
      <c r="AP74">
        <v>2.91</v>
      </c>
      <c r="AQ74">
        <v>3.07</v>
      </c>
      <c r="AR74">
        <v>3.35</v>
      </c>
      <c r="AS74">
        <v>3.8</v>
      </c>
      <c r="AT74">
        <v>4.1500000000000004</v>
      </c>
      <c r="AU74">
        <v>4.46</v>
      </c>
    </row>
    <row r="75" spans="26:47">
      <c r="Z75">
        <v>8</v>
      </c>
      <c r="AA75">
        <v>0.53</v>
      </c>
      <c r="AB75">
        <v>0.75</v>
      </c>
      <c r="AC75">
        <v>1.07</v>
      </c>
      <c r="AD75">
        <v>1.27</v>
      </c>
      <c r="AE75">
        <v>1.4</v>
      </c>
      <c r="AF75">
        <v>1.52</v>
      </c>
      <c r="AG75">
        <v>1.67</v>
      </c>
      <c r="AH75">
        <v>1.85</v>
      </c>
      <c r="AI75">
        <v>1.99</v>
      </c>
      <c r="AJ75">
        <v>2.08</v>
      </c>
      <c r="AK75">
        <v>2.2000000000000002</v>
      </c>
      <c r="AL75">
        <v>2.2799999999999998</v>
      </c>
      <c r="AM75">
        <v>2.4700000000000002</v>
      </c>
      <c r="AN75">
        <v>2.54</v>
      </c>
      <c r="AO75">
        <v>2.71</v>
      </c>
      <c r="AP75">
        <v>2.92</v>
      </c>
      <c r="AQ75">
        <v>3.08</v>
      </c>
      <c r="AR75">
        <v>3.36</v>
      </c>
      <c r="AS75">
        <v>3.8</v>
      </c>
      <c r="AT75">
        <v>4.16</v>
      </c>
      <c r="AU75">
        <v>4.46</v>
      </c>
    </row>
    <row r="76" spans="26:47">
      <c r="Z76">
        <v>8.08</v>
      </c>
      <c r="AA76">
        <v>0.53</v>
      </c>
      <c r="AB76">
        <v>0.76</v>
      </c>
      <c r="AC76">
        <v>1.07</v>
      </c>
      <c r="AD76">
        <v>1.27</v>
      </c>
      <c r="AE76">
        <v>1.41</v>
      </c>
      <c r="AF76">
        <v>1.52</v>
      </c>
      <c r="AG76">
        <v>1.68</v>
      </c>
      <c r="AH76">
        <v>1.85</v>
      </c>
      <c r="AI76">
        <v>1.99</v>
      </c>
      <c r="AJ76">
        <v>2.09</v>
      </c>
      <c r="AK76">
        <v>2.21</v>
      </c>
      <c r="AL76">
        <v>2.29</v>
      </c>
      <c r="AM76">
        <v>2.48</v>
      </c>
      <c r="AN76">
        <v>2.5499999999999998</v>
      </c>
      <c r="AO76">
        <v>2.72</v>
      </c>
      <c r="AP76">
        <v>2.92</v>
      </c>
      <c r="AQ76">
        <v>3.09</v>
      </c>
      <c r="AR76">
        <v>3.36</v>
      </c>
      <c r="AS76">
        <v>3.8</v>
      </c>
      <c r="AT76">
        <v>4.16</v>
      </c>
      <c r="AU76">
        <v>4.47</v>
      </c>
    </row>
    <row r="77" spans="26:47">
      <c r="Z77">
        <v>8.17</v>
      </c>
      <c r="AA77">
        <v>0.53</v>
      </c>
      <c r="AB77">
        <v>0.76</v>
      </c>
      <c r="AC77">
        <v>1.08</v>
      </c>
      <c r="AD77">
        <v>1.27</v>
      </c>
      <c r="AE77">
        <v>1.41</v>
      </c>
      <c r="AF77">
        <v>1.53</v>
      </c>
      <c r="AG77">
        <v>1.68</v>
      </c>
      <c r="AH77">
        <v>1.86</v>
      </c>
      <c r="AI77">
        <v>2</v>
      </c>
      <c r="AJ77">
        <v>2.1</v>
      </c>
      <c r="AK77">
        <v>2.2200000000000002</v>
      </c>
      <c r="AL77">
        <v>2.2999999999999998</v>
      </c>
      <c r="AM77">
        <v>2.48</v>
      </c>
      <c r="AN77">
        <v>2.56</v>
      </c>
      <c r="AO77">
        <v>2.73</v>
      </c>
      <c r="AP77">
        <v>2.93</v>
      </c>
      <c r="AQ77">
        <v>3.1</v>
      </c>
      <c r="AR77">
        <v>3.37</v>
      </c>
      <c r="AS77">
        <v>3.81</v>
      </c>
      <c r="AT77">
        <v>4.16</v>
      </c>
      <c r="AU77">
        <v>4.4800000000000004</v>
      </c>
    </row>
    <row r="78" spans="26:47">
      <c r="Z78">
        <v>8.25</v>
      </c>
      <c r="AA78">
        <v>0.54</v>
      </c>
      <c r="AB78">
        <v>0.76</v>
      </c>
      <c r="AC78">
        <v>1.08</v>
      </c>
      <c r="AD78">
        <v>1.28</v>
      </c>
      <c r="AE78">
        <v>1.41</v>
      </c>
      <c r="AF78">
        <v>1.54</v>
      </c>
      <c r="AG78">
        <v>1.69</v>
      </c>
      <c r="AH78">
        <v>1.86</v>
      </c>
      <c r="AI78">
        <v>2</v>
      </c>
      <c r="AJ78">
        <v>2.1</v>
      </c>
      <c r="AK78">
        <v>2.23</v>
      </c>
      <c r="AL78">
        <v>2.2999999999999998</v>
      </c>
      <c r="AM78">
        <v>2.4900000000000002</v>
      </c>
      <c r="AN78">
        <v>2.56</v>
      </c>
      <c r="AO78">
        <v>2.74</v>
      </c>
      <c r="AP78">
        <v>2.94</v>
      </c>
      <c r="AQ78">
        <v>3.11</v>
      </c>
      <c r="AR78">
        <v>3.38</v>
      </c>
      <c r="AS78">
        <v>3.81</v>
      </c>
      <c r="AT78">
        <v>4.16</v>
      </c>
      <c r="AU78">
        <v>4.49</v>
      </c>
    </row>
    <row r="79" spans="26:47">
      <c r="Z79">
        <v>8.33</v>
      </c>
      <c r="AA79">
        <v>0.54</v>
      </c>
      <c r="AB79">
        <v>0.76</v>
      </c>
      <c r="AC79">
        <v>1.0900000000000001</v>
      </c>
      <c r="AD79">
        <v>1.28</v>
      </c>
      <c r="AE79">
        <v>1.42</v>
      </c>
      <c r="AF79">
        <v>1.54</v>
      </c>
      <c r="AG79">
        <v>1.69</v>
      </c>
      <c r="AH79">
        <v>1.87</v>
      </c>
      <c r="AI79">
        <v>2.0099999999999998</v>
      </c>
      <c r="AJ79">
        <v>2.11</v>
      </c>
      <c r="AK79">
        <v>2.2400000000000002</v>
      </c>
      <c r="AL79">
        <v>2.31</v>
      </c>
      <c r="AM79">
        <v>2.5</v>
      </c>
      <c r="AN79">
        <v>2.57</v>
      </c>
      <c r="AO79">
        <v>2.75</v>
      </c>
      <c r="AP79">
        <v>2.95</v>
      </c>
      <c r="AQ79">
        <v>3.12</v>
      </c>
      <c r="AR79">
        <v>3.39</v>
      </c>
      <c r="AS79">
        <v>3.81</v>
      </c>
      <c r="AT79">
        <v>4.17</v>
      </c>
      <c r="AU79">
        <v>4.5</v>
      </c>
    </row>
    <row r="80" spans="26:47">
      <c r="Z80">
        <v>8.42</v>
      </c>
      <c r="AA80">
        <v>0.54</v>
      </c>
      <c r="AB80">
        <v>0.76</v>
      </c>
      <c r="AC80">
        <v>1.0900000000000001</v>
      </c>
      <c r="AD80">
        <v>1.29</v>
      </c>
      <c r="AE80">
        <v>1.42</v>
      </c>
      <c r="AF80">
        <v>1.55</v>
      </c>
      <c r="AG80">
        <v>1.7</v>
      </c>
      <c r="AH80">
        <v>1.87</v>
      </c>
      <c r="AI80">
        <v>2.0099999999999998</v>
      </c>
      <c r="AJ80">
        <v>2.12</v>
      </c>
      <c r="AK80">
        <v>2.2400000000000002</v>
      </c>
      <c r="AL80">
        <v>2.3199999999999998</v>
      </c>
      <c r="AM80">
        <v>2.5099999999999998</v>
      </c>
      <c r="AN80">
        <v>2.58</v>
      </c>
      <c r="AO80">
        <v>2.75</v>
      </c>
      <c r="AP80">
        <v>2.96</v>
      </c>
      <c r="AQ80">
        <v>3.13</v>
      </c>
      <c r="AR80">
        <v>3.4</v>
      </c>
      <c r="AS80">
        <v>3.82</v>
      </c>
      <c r="AT80">
        <v>4.17</v>
      </c>
      <c r="AU80">
        <v>4.51</v>
      </c>
    </row>
    <row r="81" spans="26:47">
      <c r="Z81">
        <v>8.5</v>
      </c>
      <c r="AA81">
        <v>0.54</v>
      </c>
      <c r="AB81">
        <v>0.77</v>
      </c>
      <c r="AC81">
        <v>1.1000000000000001</v>
      </c>
      <c r="AD81">
        <v>1.29</v>
      </c>
      <c r="AE81">
        <v>1.43</v>
      </c>
      <c r="AF81">
        <v>1.55</v>
      </c>
      <c r="AG81">
        <v>1.7</v>
      </c>
      <c r="AH81">
        <v>1.88</v>
      </c>
      <c r="AI81">
        <v>2.02</v>
      </c>
      <c r="AJ81">
        <v>2.13</v>
      </c>
      <c r="AK81">
        <v>2.25</v>
      </c>
      <c r="AL81">
        <v>2.33</v>
      </c>
      <c r="AM81">
        <v>2.5099999999999998</v>
      </c>
      <c r="AN81">
        <v>2.59</v>
      </c>
      <c r="AO81">
        <v>2.76</v>
      </c>
      <c r="AP81">
        <v>2.97</v>
      </c>
      <c r="AQ81">
        <v>3.14</v>
      </c>
      <c r="AR81">
        <v>3.4</v>
      </c>
      <c r="AS81">
        <v>3.82</v>
      </c>
      <c r="AT81">
        <v>4.18</v>
      </c>
      <c r="AU81">
        <v>4.5199999999999996</v>
      </c>
    </row>
    <row r="82" spans="26:47">
      <c r="Z82">
        <v>8.58</v>
      </c>
      <c r="AA82">
        <v>0.55000000000000004</v>
      </c>
      <c r="AB82">
        <v>0.77</v>
      </c>
      <c r="AC82">
        <v>1.1000000000000001</v>
      </c>
      <c r="AD82">
        <v>1.29</v>
      </c>
      <c r="AE82">
        <v>1.43</v>
      </c>
      <c r="AF82">
        <v>1.56</v>
      </c>
      <c r="AG82">
        <v>1.71</v>
      </c>
      <c r="AH82">
        <v>1.89</v>
      </c>
      <c r="AI82">
        <v>2.0299999999999998</v>
      </c>
      <c r="AJ82">
        <v>2.14</v>
      </c>
      <c r="AK82">
        <v>2.2599999999999998</v>
      </c>
      <c r="AL82">
        <v>2.34</v>
      </c>
      <c r="AM82">
        <v>2.52</v>
      </c>
      <c r="AN82">
        <v>2.6</v>
      </c>
      <c r="AO82">
        <v>2.77</v>
      </c>
      <c r="AP82">
        <v>2.98</v>
      </c>
      <c r="AQ82">
        <v>3.15</v>
      </c>
      <c r="AR82">
        <v>3.41</v>
      </c>
      <c r="AS82">
        <v>3.83</v>
      </c>
      <c r="AT82">
        <v>4.18</v>
      </c>
      <c r="AU82">
        <v>4.53</v>
      </c>
    </row>
    <row r="83" spans="26:47">
      <c r="Z83">
        <v>8.67</v>
      </c>
      <c r="AA83">
        <v>0.55000000000000004</v>
      </c>
      <c r="AB83">
        <v>0.77</v>
      </c>
      <c r="AC83">
        <v>1.1100000000000001</v>
      </c>
      <c r="AD83">
        <v>1.3</v>
      </c>
      <c r="AE83">
        <v>1.43</v>
      </c>
      <c r="AF83">
        <v>1.57</v>
      </c>
      <c r="AG83">
        <v>1.71</v>
      </c>
      <c r="AH83">
        <v>1.89</v>
      </c>
      <c r="AI83">
        <v>2.0299999999999998</v>
      </c>
      <c r="AJ83">
        <v>2.14</v>
      </c>
      <c r="AK83">
        <v>2.27</v>
      </c>
      <c r="AL83">
        <v>2.35</v>
      </c>
      <c r="AM83">
        <v>2.5299999999999998</v>
      </c>
      <c r="AN83">
        <v>2.61</v>
      </c>
      <c r="AO83">
        <v>2.78</v>
      </c>
      <c r="AP83">
        <v>2.99</v>
      </c>
      <c r="AQ83">
        <v>3.16</v>
      </c>
      <c r="AR83">
        <v>3.42</v>
      </c>
      <c r="AS83">
        <v>3.83</v>
      </c>
      <c r="AT83">
        <v>4.1900000000000004</v>
      </c>
      <c r="AU83">
        <v>4.53</v>
      </c>
    </row>
    <row r="84" spans="26:47">
      <c r="Z84">
        <v>8.75</v>
      </c>
      <c r="AA84">
        <v>0.55000000000000004</v>
      </c>
      <c r="AB84">
        <v>0.77</v>
      </c>
      <c r="AC84">
        <v>1.1100000000000001</v>
      </c>
      <c r="AD84">
        <v>1.3</v>
      </c>
      <c r="AE84">
        <v>1.44</v>
      </c>
      <c r="AF84">
        <v>1.57</v>
      </c>
      <c r="AG84">
        <v>1.72</v>
      </c>
      <c r="AH84">
        <v>1.9</v>
      </c>
      <c r="AI84">
        <v>2.04</v>
      </c>
      <c r="AJ84">
        <v>2.15</v>
      </c>
      <c r="AK84">
        <v>2.2799999999999998</v>
      </c>
      <c r="AL84">
        <v>2.36</v>
      </c>
      <c r="AM84">
        <v>2.54</v>
      </c>
      <c r="AN84">
        <v>2.62</v>
      </c>
      <c r="AO84">
        <v>2.79</v>
      </c>
      <c r="AP84">
        <v>3</v>
      </c>
      <c r="AQ84">
        <v>3.17</v>
      </c>
      <c r="AR84">
        <v>3.43</v>
      </c>
      <c r="AS84">
        <v>3.83</v>
      </c>
      <c r="AT84">
        <v>4.2</v>
      </c>
      <c r="AU84">
        <v>4.54</v>
      </c>
    </row>
    <row r="85" spans="26:47">
      <c r="Z85">
        <v>8.83</v>
      </c>
      <c r="AA85">
        <v>0.56000000000000005</v>
      </c>
      <c r="AB85">
        <v>0.78</v>
      </c>
      <c r="AC85">
        <v>1.1200000000000001</v>
      </c>
      <c r="AD85">
        <v>1.3</v>
      </c>
      <c r="AE85">
        <v>1.44</v>
      </c>
      <c r="AF85">
        <v>1.58</v>
      </c>
      <c r="AG85">
        <v>1.73</v>
      </c>
      <c r="AH85">
        <v>1.9</v>
      </c>
      <c r="AI85">
        <v>2.0499999999999998</v>
      </c>
      <c r="AJ85">
        <v>2.16</v>
      </c>
      <c r="AK85">
        <v>2.29</v>
      </c>
      <c r="AL85">
        <v>2.37</v>
      </c>
      <c r="AM85">
        <v>2.5499999999999998</v>
      </c>
      <c r="AN85">
        <v>2.63</v>
      </c>
      <c r="AO85">
        <v>2.8</v>
      </c>
      <c r="AP85">
        <v>3.01</v>
      </c>
      <c r="AQ85">
        <v>3.18</v>
      </c>
      <c r="AR85">
        <v>3.44</v>
      </c>
      <c r="AS85">
        <v>3.84</v>
      </c>
      <c r="AT85">
        <v>4.2</v>
      </c>
      <c r="AU85">
        <v>4.55</v>
      </c>
    </row>
    <row r="86" spans="26:47">
      <c r="Z86">
        <v>8.92</v>
      </c>
      <c r="AA86">
        <v>0.56000000000000005</v>
      </c>
      <c r="AB86">
        <v>0.78</v>
      </c>
      <c r="AC86">
        <v>1.1200000000000001</v>
      </c>
      <c r="AD86">
        <v>1.31</v>
      </c>
      <c r="AE86">
        <v>1.45</v>
      </c>
      <c r="AF86">
        <v>1.59</v>
      </c>
      <c r="AG86">
        <v>1.73</v>
      </c>
      <c r="AH86">
        <v>1.91</v>
      </c>
      <c r="AI86">
        <v>2.0499999999999998</v>
      </c>
      <c r="AJ86">
        <v>2.17</v>
      </c>
      <c r="AK86">
        <v>2.2999999999999998</v>
      </c>
      <c r="AL86">
        <v>2.38</v>
      </c>
      <c r="AM86">
        <v>2.5499999999999998</v>
      </c>
      <c r="AN86">
        <v>2.64</v>
      </c>
      <c r="AO86">
        <v>2.81</v>
      </c>
      <c r="AP86">
        <v>3.02</v>
      </c>
      <c r="AQ86">
        <v>3.19</v>
      </c>
      <c r="AR86">
        <v>3.45</v>
      </c>
      <c r="AS86">
        <v>3.84</v>
      </c>
      <c r="AT86">
        <v>4.21</v>
      </c>
      <c r="AU86">
        <v>4.5599999999999996</v>
      </c>
    </row>
    <row r="87" spans="26:47">
      <c r="Z87">
        <v>9</v>
      </c>
      <c r="AA87">
        <v>0.56999999999999995</v>
      </c>
      <c r="AB87">
        <v>0.78</v>
      </c>
      <c r="AC87">
        <v>1.1299999999999999</v>
      </c>
      <c r="AD87">
        <v>1.31</v>
      </c>
      <c r="AE87">
        <v>1.45</v>
      </c>
      <c r="AF87">
        <v>1.59</v>
      </c>
      <c r="AG87">
        <v>1.74</v>
      </c>
      <c r="AH87">
        <v>1.91</v>
      </c>
      <c r="AI87">
        <v>2.06</v>
      </c>
      <c r="AJ87">
        <v>2.1800000000000002</v>
      </c>
      <c r="AK87">
        <v>2.31</v>
      </c>
      <c r="AL87">
        <v>2.39</v>
      </c>
      <c r="AM87">
        <v>2.56</v>
      </c>
      <c r="AN87">
        <v>2.65</v>
      </c>
      <c r="AO87">
        <v>2.82</v>
      </c>
      <c r="AP87">
        <v>3.03</v>
      </c>
      <c r="AQ87">
        <v>3.2</v>
      </c>
      <c r="AR87">
        <v>3.46</v>
      </c>
      <c r="AS87">
        <v>3.85</v>
      </c>
      <c r="AT87">
        <v>4.22</v>
      </c>
      <c r="AU87">
        <v>4.57</v>
      </c>
    </row>
    <row r="88" spans="26:47">
      <c r="Z88">
        <v>9.08</v>
      </c>
      <c r="AA88">
        <v>0.56999999999999995</v>
      </c>
      <c r="AB88">
        <v>0.78</v>
      </c>
      <c r="AC88">
        <v>1.1299999999999999</v>
      </c>
      <c r="AD88">
        <v>1.32</v>
      </c>
      <c r="AE88">
        <v>1.46</v>
      </c>
      <c r="AF88">
        <v>1.6</v>
      </c>
      <c r="AG88">
        <v>1.74</v>
      </c>
      <c r="AH88">
        <v>1.92</v>
      </c>
      <c r="AI88">
        <v>2.0699999999999998</v>
      </c>
      <c r="AJ88">
        <v>2.19</v>
      </c>
      <c r="AK88">
        <v>2.3199999999999998</v>
      </c>
      <c r="AL88">
        <v>2.4</v>
      </c>
      <c r="AM88">
        <v>2.57</v>
      </c>
      <c r="AN88">
        <v>2.66</v>
      </c>
      <c r="AO88">
        <v>2.83</v>
      </c>
      <c r="AP88">
        <v>3.04</v>
      </c>
      <c r="AQ88">
        <v>3.22</v>
      </c>
      <c r="AR88">
        <v>3.47</v>
      </c>
      <c r="AS88">
        <v>3.85</v>
      </c>
      <c r="AT88">
        <v>4.2300000000000004</v>
      </c>
      <c r="AU88">
        <v>4.58</v>
      </c>
    </row>
    <row r="89" spans="26:47">
      <c r="Z89">
        <v>9.17</v>
      </c>
      <c r="AA89">
        <v>0.56999999999999995</v>
      </c>
      <c r="AB89">
        <v>0.79</v>
      </c>
      <c r="AC89">
        <v>1.1399999999999999</v>
      </c>
      <c r="AD89">
        <v>1.32</v>
      </c>
      <c r="AE89">
        <v>1.46</v>
      </c>
      <c r="AF89">
        <v>1.61</v>
      </c>
      <c r="AG89">
        <v>1.75</v>
      </c>
      <c r="AH89">
        <v>1.93</v>
      </c>
      <c r="AI89">
        <v>2.0699999999999998</v>
      </c>
      <c r="AJ89">
        <v>2.2000000000000002</v>
      </c>
      <c r="AK89">
        <v>2.33</v>
      </c>
      <c r="AL89">
        <v>2.41</v>
      </c>
      <c r="AM89">
        <v>2.58</v>
      </c>
      <c r="AN89">
        <v>2.67</v>
      </c>
      <c r="AO89">
        <v>2.85</v>
      </c>
      <c r="AP89">
        <v>3.05</v>
      </c>
      <c r="AQ89">
        <v>3.23</v>
      </c>
      <c r="AR89">
        <v>3.48</v>
      </c>
      <c r="AS89">
        <v>3.86</v>
      </c>
      <c r="AT89">
        <v>4.2300000000000004</v>
      </c>
      <c r="AU89">
        <v>4.59</v>
      </c>
    </row>
    <row r="90" spans="26:47">
      <c r="Z90">
        <v>9.25</v>
      </c>
      <c r="AA90">
        <v>0.57999999999999996</v>
      </c>
      <c r="AB90">
        <v>0.79</v>
      </c>
      <c r="AC90">
        <v>1.1399999999999999</v>
      </c>
      <c r="AD90">
        <v>1.33</v>
      </c>
      <c r="AE90">
        <v>1.46</v>
      </c>
      <c r="AF90">
        <v>1.61</v>
      </c>
      <c r="AG90">
        <v>1.75</v>
      </c>
      <c r="AH90">
        <v>1.93</v>
      </c>
      <c r="AI90">
        <v>2.08</v>
      </c>
      <c r="AJ90">
        <v>2.21</v>
      </c>
      <c r="AK90">
        <v>2.34</v>
      </c>
      <c r="AL90">
        <v>2.42</v>
      </c>
      <c r="AM90">
        <v>2.59</v>
      </c>
      <c r="AN90">
        <v>2.68</v>
      </c>
      <c r="AO90">
        <v>2.86</v>
      </c>
      <c r="AP90">
        <v>3.06</v>
      </c>
      <c r="AQ90">
        <v>3.24</v>
      </c>
      <c r="AR90">
        <v>3.49</v>
      </c>
      <c r="AS90">
        <v>3.86</v>
      </c>
      <c r="AT90">
        <v>4.24</v>
      </c>
      <c r="AU90">
        <v>4.5999999999999996</v>
      </c>
    </row>
    <row r="91" spans="26:47">
      <c r="Z91">
        <v>9.33</v>
      </c>
      <c r="AA91">
        <v>0.57999999999999996</v>
      </c>
      <c r="AB91">
        <v>0.79</v>
      </c>
      <c r="AC91">
        <v>1.1499999999999999</v>
      </c>
      <c r="AD91">
        <v>1.33</v>
      </c>
      <c r="AE91">
        <v>1.47</v>
      </c>
      <c r="AF91">
        <v>1.62</v>
      </c>
      <c r="AG91">
        <v>1.76</v>
      </c>
      <c r="AH91">
        <v>1.94</v>
      </c>
      <c r="AI91">
        <v>2.09</v>
      </c>
      <c r="AJ91">
        <v>2.2200000000000002</v>
      </c>
      <c r="AK91">
        <v>2.35</v>
      </c>
      <c r="AL91">
        <v>2.4300000000000002</v>
      </c>
      <c r="AM91">
        <v>2.6</v>
      </c>
      <c r="AN91">
        <v>2.7</v>
      </c>
      <c r="AO91">
        <v>2.87</v>
      </c>
      <c r="AP91">
        <v>3.07</v>
      </c>
      <c r="AQ91">
        <v>3.25</v>
      </c>
      <c r="AR91">
        <v>3.5</v>
      </c>
      <c r="AS91">
        <v>3.87</v>
      </c>
      <c r="AT91">
        <v>4.25</v>
      </c>
      <c r="AU91">
        <v>4.6100000000000003</v>
      </c>
    </row>
    <row r="92" spans="26:47">
      <c r="Z92">
        <v>9.42</v>
      </c>
      <c r="AA92">
        <v>0.59</v>
      </c>
      <c r="AB92">
        <v>0.79</v>
      </c>
      <c r="AC92">
        <v>1.1499999999999999</v>
      </c>
      <c r="AD92">
        <v>1.33</v>
      </c>
      <c r="AE92">
        <v>1.47</v>
      </c>
      <c r="AF92">
        <v>1.63</v>
      </c>
      <c r="AG92">
        <v>1.77</v>
      </c>
      <c r="AH92">
        <v>1.94</v>
      </c>
      <c r="AI92">
        <v>2.09</v>
      </c>
      <c r="AJ92">
        <v>2.23</v>
      </c>
      <c r="AK92">
        <v>2.36</v>
      </c>
      <c r="AL92">
        <v>2.44</v>
      </c>
      <c r="AM92">
        <v>2.61</v>
      </c>
      <c r="AN92">
        <v>2.71</v>
      </c>
      <c r="AO92">
        <v>2.88</v>
      </c>
      <c r="AP92">
        <v>3.08</v>
      </c>
      <c r="AQ92">
        <v>3.27</v>
      </c>
      <c r="AR92">
        <v>3.51</v>
      </c>
      <c r="AS92">
        <v>3.87</v>
      </c>
      <c r="AT92">
        <v>4.26</v>
      </c>
      <c r="AU92">
        <v>4.63</v>
      </c>
    </row>
    <row r="93" spans="26:47">
      <c r="Z93">
        <v>9.5</v>
      </c>
      <c r="AA93">
        <v>0.59</v>
      </c>
      <c r="AB93">
        <v>0.8</v>
      </c>
      <c r="AC93">
        <v>1.1599999999999999</v>
      </c>
      <c r="AD93">
        <v>1.34</v>
      </c>
      <c r="AE93">
        <v>1.48</v>
      </c>
      <c r="AF93">
        <v>1.64</v>
      </c>
      <c r="AG93">
        <v>1.77</v>
      </c>
      <c r="AH93">
        <v>1.95</v>
      </c>
      <c r="AI93">
        <v>2.1</v>
      </c>
      <c r="AJ93">
        <v>2.2400000000000002</v>
      </c>
      <c r="AK93">
        <v>2.37</v>
      </c>
      <c r="AL93">
        <v>2.4500000000000002</v>
      </c>
      <c r="AM93">
        <v>2.62</v>
      </c>
      <c r="AN93">
        <v>2.72</v>
      </c>
      <c r="AO93">
        <v>2.89</v>
      </c>
      <c r="AP93">
        <v>3.09</v>
      </c>
      <c r="AQ93">
        <v>3.28</v>
      </c>
      <c r="AR93">
        <v>3.52</v>
      </c>
      <c r="AS93">
        <v>3.87</v>
      </c>
      <c r="AT93">
        <v>4.2699999999999996</v>
      </c>
      <c r="AU93">
        <v>4.6399999999999997</v>
      </c>
    </row>
    <row r="94" spans="26:47">
      <c r="Z94">
        <v>9.58</v>
      </c>
      <c r="AA94">
        <v>0.6</v>
      </c>
      <c r="AB94">
        <v>0.8</v>
      </c>
      <c r="AC94">
        <v>1.17</v>
      </c>
      <c r="AD94">
        <v>1.34</v>
      </c>
      <c r="AE94">
        <v>1.48</v>
      </c>
      <c r="AF94">
        <v>1.64</v>
      </c>
      <c r="AG94">
        <v>1.78</v>
      </c>
      <c r="AH94">
        <v>1.96</v>
      </c>
      <c r="AI94">
        <v>2.11</v>
      </c>
      <c r="AJ94">
        <v>2.25</v>
      </c>
      <c r="AK94">
        <v>2.38</v>
      </c>
      <c r="AL94">
        <v>2.46</v>
      </c>
      <c r="AM94">
        <v>2.63</v>
      </c>
      <c r="AN94">
        <v>2.73</v>
      </c>
      <c r="AO94">
        <v>2.9</v>
      </c>
      <c r="AP94">
        <v>3.1</v>
      </c>
      <c r="AQ94">
        <v>3.29</v>
      </c>
      <c r="AR94">
        <v>3.53</v>
      </c>
      <c r="AS94">
        <v>3.88</v>
      </c>
      <c r="AT94">
        <v>4.28</v>
      </c>
      <c r="AU94">
        <v>4.6500000000000004</v>
      </c>
    </row>
    <row r="95" spans="26:47">
      <c r="Z95">
        <v>9.67</v>
      </c>
      <c r="AA95">
        <v>0.6</v>
      </c>
      <c r="AB95">
        <v>0.8</v>
      </c>
      <c r="AC95">
        <v>1.17</v>
      </c>
      <c r="AD95">
        <v>1.35</v>
      </c>
      <c r="AE95">
        <v>1.49</v>
      </c>
      <c r="AF95">
        <v>1.65</v>
      </c>
      <c r="AG95">
        <v>1.79</v>
      </c>
      <c r="AH95">
        <v>1.96</v>
      </c>
      <c r="AI95">
        <v>2.11</v>
      </c>
      <c r="AJ95">
        <v>2.2599999999999998</v>
      </c>
      <c r="AK95">
        <v>2.39</v>
      </c>
      <c r="AL95">
        <v>2.4700000000000002</v>
      </c>
      <c r="AM95">
        <v>2.64</v>
      </c>
      <c r="AN95">
        <v>2.74</v>
      </c>
      <c r="AO95">
        <v>2.92</v>
      </c>
      <c r="AP95">
        <v>3.12</v>
      </c>
      <c r="AQ95">
        <v>3.31</v>
      </c>
      <c r="AR95">
        <v>3.54</v>
      </c>
      <c r="AS95">
        <v>3.88</v>
      </c>
      <c r="AT95">
        <v>4.3</v>
      </c>
      <c r="AU95">
        <v>4.66</v>
      </c>
    </row>
    <row r="96" spans="26:47">
      <c r="Z96">
        <v>9.75</v>
      </c>
      <c r="AA96">
        <v>0.61</v>
      </c>
      <c r="AB96">
        <v>0.81</v>
      </c>
      <c r="AC96">
        <v>1.18</v>
      </c>
      <c r="AD96">
        <v>1.35</v>
      </c>
      <c r="AE96">
        <v>1.49</v>
      </c>
      <c r="AF96">
        <v>1.66</v>
      </c>
      <c r="AG96">
        <v>1.79</v>
      </c>
      <c r="AH96">
        <v>1.97</v>
      </c>
      <c r="AI96">
        <v>2.12</v>
      </c>
      <c r="AJ96">
        <v>2.27</v>
      </c>
      <c r="AK96">
        <v>2.4</v>
      </c>
      <c r="AL96">
        <v>2.48</v>
      </c>
      <c r="AM96">
        <v>2.65</v>
      </c>
      <c r="AN96">
        <v>2.76</v>
      </c>
      <c r="AO96">
        <v>2.93</v>
      </c>
      <c r="AP96">
        <v>3.13</v>
      </c>
      <c r="AQ96">
        <v>3.32</v>
      </c>
      <c r="AR96">
        <v>3.55</v>
      </c>
      <c r="AS96">
        <v>3.89</v>
      </c>
      <c r="AT96">
        <v>4.3099999999999996</v>
      </c>
      <c r="AU96">
        <v>4.67</v>
      </c>
    </row>
    <row r="97" spans="26:47">
      <c r="Z97">
        <v>9.83</v>
      </c>
      <c r="AA97">
        <v>0.61</v>
      </c>
      <c r="AB97">
        <v>0.81</v>
      </c>
      <c r="AC97">
        <v>1.18</v>
      </c>
      <c r="AD97">
        <v>1.36</v>
      </c>
      <c r="AE97">
        <v>1.5</v>
      </c>
      <c r="AF97">
        <v>1.67</v>
      </c>
      <c r="AG97">
        <v>1.8</v>
      </c>
      <c r="AH97">
        <v>1.98</v>
      </c>
      <c r="AI97">
        <v>2.13</v>
      </c>
      <c r="AJ97">
        <v>2.2799999999999998</v>
      </c>
      <c r="AK97">
        <v>2.42</v>
      </c>
      <c r="AL97">
        <v>2.5</v>
      </c>
      <c r="AM97">
        <v>2.66</v>
      </c>
      <c r="AN97">
        <v>2.77</v>
      </c>
      <c r="AO97">
        <v>2.94</v>
      </c>
      <c r="AP97">
        <v>3.14</v>
      </c>
      <c r="AQ97">
        <v>3.33</v>
      </c>
      <c r="AR97">
        <v>3.56</v>
      </c>
      <c r="AS97">
        <v>3.89</v>
      </c>
      <c r="AT97">
        <v>4.32</v>
      </c>
      <c r="AU97">
        <v>4.68</v>
      </c>
    </row>
    <row r="98" spans="26:47">
      <c r="Z98">
        <v>9.92</v>
      </c>
      <c r="AA98">
        <v>0.62</v>
      </c>
      <c r="AB98">
        <v>0.81</v>
      </c>
      <c r="AC98">
        <v>1.19</v>
      </c>
      <c r="AD98">
        <v>1.36</v>
      </c>
      <c r="AE98">
        <v>1.5</v>
      </c>
      <c r="AF98">
        <v>1.67</v>
      </c>
      <c r="AG98">
        <v>1.81</v>
      </c>
      <c r="AH98">
        <v>1.98</v>
      </c>
      <c r="AI98">
        <v>2.14</v>
      </c>
      <c r="AJ98">
        <v>2.29</v>
      </c>
      <c r="AK98">
        <v>2.4300000000000002</v>
      </c>
      <c r="AL98">
        <v>2.5099999999999998</v>
      </c>
      <c r="AM98">
        <v>2.67</v>
      </c>
      <c r="AN98">
        <v>2.78</v>
      </c>
      <c r="AO98">
        <v>2.95</v>
      </c>
      <c r="AP98">
        <v>3.15</v>
      </c>
      <c r="AQ98">
        <v>3.35</v>
      </c>
      <c r="AR98">
        <v>3.57</v>
      </c>
      <c r="AS98">
        <v>3.9</v>
      </c>
      <c r="AT98">
        <v>4.33</v>
      </c>
      <c r="AU98">
        <v>4.6900000000000004</v>
      </c>
    </row>
    <row r="99" spans="26:47">
      <c r="Z99">
        <v>10</v>
      </c>
      <c r="AA99">
        <v>0.62</v>
      </c>
      <c r="AB99">
        <v>0.82</v>
      </c>
      <c r="AC99">
        <v>1.2</v>
      </c>
      <c r="AD99">
        <v>1.37</v>
      </c>
      <c r="AE99">
        <v>1.51</v>
      </c>
      <c r="AF99">
        <v>1.68</v>
      </c>
      <c r="AG99">
        <v>1.81</v>
      </c>
      <c r="AH99">
        <v>1.99</v>
      </c>
      <c r="AI99">
        <v>2.14</v>
      </c>
      <c r="AJ99">
        <v>2.2999999999999998</v>
      </c>
      <c r="AK99">
        <v>2.44</v>
      </c>
      <c r="AL99">
        <v>2.52</v>
      </c>
      <c r="AM99">
        <v>2.68</v>
      </c>
      <c r="AN99">
        <v>2.8</v>
      </c>
      <c r="AO99">
        <v>2.97</v>
      </c>
      <c r="AP99">
        <v>3.16</v>
      </c>
      <c r="AQ99">
        <v>3.36</v>
      </c>
      <c r="AR99">
        <v>3.58</v>
      </c>
      <c r="AS99">
        <v>3.9</v>
      </c>
      <c r="AT99">
        <v>4.3499999999999996</v>
      </c>
      <c r="AU99">
        <v>4.7</v>
      </c>
    </row>
    <row r="100" spans="26:47">
      <c r="Z100">
        <v>10.08</v>
      </c>
      <c r="AA100">
        <v>0.63</v>
      </c>
      <c r="AB100">
        <v>0.82</v>
      </c>
      <c r="AC100">
        <v>1.2</v>
      </c>
      <c r="AD100">
        <v>1.37</v>
      </c>
      <c r="AE100">
        <v>1.51</v>
      </c>
      <c r="AF100">
        <v>1.69</v>
      </c>
      <c r="AG100">
        <v>1.82</v>
      </c>
      <c r="AH100">
        <v>2</v>
      </c>
      <c r="AI100">
        <v>2.15</v>
      </c>
      <c r="AJ100">
        <v>2.31</v>
      </c>
      <c r="AK100">
        <v>2.4500000000000002</v>
      </c>
      <c r="AL100">
        <v>2.5299999999999998</v>
      </c>
      <c r="AM100">
        <v>2.69</v>
      </c>
      <c r="AN100">
        <v>2.81</v>
      </c>
      <c r="AO100">
        <v>2.98</v>
      </c>
      <c r="AP100">
        <v>3.18</v>
      </c>
      <c r="AQ100">
        <v>3.38</v>
      </c>
      <c r="AR100">
        <v>3.59</v>
      </c>
      <c r="AS100">
        <v>3.91</v>
      </c>
      <c r="AT100">
        <v>4.3600000000000003</v>
      </c>
      <c r="AU100">
        <v>4.72</v>
      </c>
    </row>
    <row r="101" spans="26:47">
      <c r="Z101">
        <v>10.17</v>
      </c>
      <c r="AA101">
        <v>0.63</v>
      </c>
      <c r="AB101">
        <v>0.82</v>
      </c>
      <c r="AC101">
        <v>1.21</v>
      </c>
      <c r="AD101">
        <v>1.38</v>
      </c>
      <c r="AE101">
        <v>1.52</v>
      </c>
      <c r="AF101">
        <v>1.7</v>
      </c>
      <c r="AG101">
        <v>1.83</v>
      </c>
      <c r="AH101">
        <v>2</v>
      </c>
      <c r="AI101">
        <v>2.16</v>
      </c>
      <c r="AJ101">
        <v>2.3199999999999998</v>
      </c>
      <c r="AK101">
        <v>2.46</v>
      </c>
      <c r="AL101">
        <v>2.5499999999999998</v>
      </c>
      <c r="AM101">
        <v>2.7</v>
      </c>
      <c r="AN101">
        <v>2.82</v>
      </c>
      <c r="AO101">
        <v>2.99</v>
      </c>
      <c r="AP101">
        <v>3.19</v>
      </c>
      <c r="AQ101">
        <v>3.39</v>
      </c>
      <c r="AR101">
        <v>3.6</v>
      </c>
      <c r="AS101">
        <v>3.92</v>
      </c>
      <c r="AT101">
        <v>4.37</v>
      </c>
      <c r="AU101">
        <v>4.7300000000000004</v>
      </c>
    </row>
    <row r="102" spans="26:47">
      <c r="Z102">
        <v>10.25</v>
      </c>
      <c r="AA102">
        <v>0.64</v>
      </c>
      <c r="AB102">
        <v>0.83</v>
      </c>
      <c r="AC102">
        <v>1.21</v>
      </c>
      <c r="AD102">
        <v>1.38</v>
      </c>
      <c r="AE102">
        <v>1.52</v>
      </c>
      <c r="AF102">
        <v>1.71</v>
      </c>
      <c r="AG102">
        <v>1.84</v>
      </c>
      <c r="AH102">
        <v>2.0099999999999998</v>
      </c>
      <c r="AI102">
        <v>2.17</v>
      </c>
      <c r="AJ102">
        <v>2.33</v>
      </c>
      <c r="AK102">
        <v>2.48</v>
      </c>
      <c r="AL102">
        <v>2.56</v>
      </c>
      <c r="AM102">
        <v>2.72</v>
      </c>
      <c r="AN102">
        <v>2.84</v>
      </c>
      <c r="AO102">
        <v>3.01</v>
      </c>
      <c r="AP102">
        <v>3.2</v>
      </c>
      <c r="AQ102">
        <v>3.41</v>
      </c>
      <c r="AR102">
        <v>3.61</v>
      </c>
      <c r="AS102">
        <v>3.92</v>
      </c>
      <c r="AT102">
        <v>4.3899999999999997</v>
      </c>
      <c r="AU102">
        <v>4.74</v>
      </c>
    </row>
    <row r="103" spans="26:47">
      <c r="Z103">
        <v>10.33</v>
      </c>
      <c r="AA103">
        <v>0.64</v>
      </c>
      <c r="AB103">
        <v>0.83</v>
      </c>
      <c r="AC103">
        <v>1.22</v>
      </c>
      <c r="AD103">
        <v>1.39</v>
      </c>
      <c r="AE103">
        <v>1.53</v>
      </c>
      <c r="AF103">
        <v>1.71</v>
      </c>
      <c r="AG103">
        <v>1.84</v>
      </c>
      <c r="AH103">
        <v>2.02</v>
      </c>
      <c r="AI103">
        <v>2.1800000000000002</v>
      </c>
      <c r="AJ103">
        <v>2.34</v>
      </c>
      <c r="AK103">
        <v>2.4900000000000002</v>
      </c>
      <c r="AL103">
        <v>2.57</v>
      </c>
      <c r="AM103">
        <v>2.73</v>
      </c>
      <c r="AN103">
        <v>2.85</v>
      </c>
      <c r="AO103">
        <v>3.02</v>
      </c>
      <c r="AP103">
        <v>3.22</v>
      </c>
      <c r="AQ103">
        <v>3.42</v>
      </c>
      <c r="AR103">
        <v>3.62</v>
      </c>
      <c r="AS103">
        <v>3.93</v>
      </c>
      <c r="AT103">
        <v>4.4000000000000004</v>
      </c>
      <c r="AU103">
        <v>4.75</v>
      </c>
    </row>
    <row r="104" spans="26:47">
      <c r="Z104">
        <v>10.42</v>
      </c>
      <c r="AA104">
        <v>0.65</v>
      </c>
      <c r="AB104">
        <v>0.83</v>
      </c>
      <c r="AC104">
        <v>1.23</v>
      </c>
      <c r="AD104">
        <v>1.39</v>
      </c>
      <c r="AE104">
        <v>1.54</v>
      </c>
      <c r="AF104">
        <v>1.72</v>
      </c>
      <c r="AG104">
        <v>1.85</v>
      </c>
      <c r="AH104">
        <v>2.02</v>
      </c>
      <c r="AI104">
        <v>2.1800000000000002</v>
      </c>
      <c r="AJ104">
        <v>2.35</v>
      </c>
      <c r="AK104">
        <v>2.5</v>
      </c>
      <c r="AL104">
        <v>2.58</v>
      </c>
      <c r="AM104">
        <v>2.74</v>
      </c>
      <c r="AN104">
        <v>2.87</v>
      </c>
      <c r="AO104">
        <v>3.03</v>
      </c>
      <c r="AP104">
        <v>3.23</v>
      </c>
      <c r="AQ104">
        <v>3.44</v>
      </c>
      <c r="AR104">
        <v>3.64</v>
      </c>
      <c r="AS104">
        <v>3.93</v>
      </c>
      <c r="AT104">
        <v>4.42</v>
      </c>
      <c r="AU104">
        <v>4.7699999999999996</v>
      </c>
    </row>
    <row r="105" spans="26:47">
      <c r="Z105">
        <v>10.5</v>
      </c>
      <c r="AA105">
        <v>0.65</v>
      </c>
      <c r="AB105">
        <v>0.84</v>
      </c>
      <c r="AC105">
        <v>1.23</v>
      </c>
      <c r="AD105">
        <v>1.4</v>
      </c>
      <c r="AE105">
        <v>1.54</v>
      </c>
      <c r="AF105">
        <v>1.73</v>
      </c>
      <c r="AG105">
        <v>1.86</v>
      </c>
      <c r="AH105">
        <v>2.0299999999999998</v>
      </c>
      <c r="AI105">
        <v>2.19</v>
      </c>
      <c r="AJ105">
        <v>2.37</v>
      </c>
      <c r="AK105">
        <v>2.52</v>
      </c>
      <c r="AL105">
        <v>2.6</v>
      </c>
      <c r="AM105">
        <v>2.75</v>
      </c>
      <c r="AN105">
        <v>2.88</v>
      </c>
      <c r="AO105">
        <v>3.05</v>
      </c>
      <c r="AP105">
        <v>3.24</v>
      </c>
      <c r="AQ105">
        <v>3.45</v>
      </c>
      <c r="AR105">
        <v>3.65</v>
      </c>
      <c r="AS105">
        <v>3.94</v>
      </c>
      <c r="AT105">
        <v>4.4400000000000004</v>
      </c>
      <c r="AU105">
        <v>4.78</v>
      </c>
    </row>
    <row r="106" spans="26:47">
      <c r="Z106">
        <v>10.58</v>
      </c>
      <c r="AA106">
        <v>0.66</v>
      </c>
      <c r="AB106">
        <v>0.84</v>
      </c>
      <c r="AC106">
        <v>1.24</v>
      </c>
      <c r="AD106">
        <v>1.4</v>
      </c>
      <c r="AE106">
        <v>1.55</v>
      </c>
      <c r="AF106">
        <v>1.74</v>
      </c>
      <c r="AG106">
        <v>1.87</v>
      </c>
      <c r="AH106">
        <v>2.04</v>
      </c>
      <c r="AI106">
        <v>2.2000000000000002</v>
      </c>
      <c r="AJ106">
        <v>2.38</v>
      </c>
      <c r="AK106">
        <v>2.5299999999999998</v>
      </c>
      <c r="AL106">
        <v>2.61</v>
      </c>
      <c r="AM106">
        <v>2.76</v>
      </c>
      <c r="AN106">
        <v>2.9</v>
      </c>
      <c r="AO106">
        <v>3.06</v>
      </c>
      <c r="AP106">
        <v>3.26</v>
      </c>
      <c r="AQ106">
        <v>3.47</v>
      </c>
      <c r="AR106">
        <v>3.66</v>
      </c>
      <c r="AS106">
        <v>3.94</v>
      </c>
      <c r="AT106">
        <v>4.45</v>
      </c>
      <c r="AU106">
        <v>4.79</v>
      </c>
    </row>
    <row r="107" spans="26:47">
      <c r="Z107">
        <v>10.67</v>
      </c>
      <c r="AA107">
        <v>0.67</v>
      </c>
      <c r="AB107">
        <v>0.84</v>
      </c>
      <c r="AC107">
        <v>1.25</v>
      </c>
      <c r="AD107">
        <v>1.41</v>
      </c>
      <c r="AE107">
        <v>1.55</v>
      </c>
      <c r="AF107">
        <v>1.75</v>
      </c>
      <c r="AG107">
        <v>1.87</v>
      </c>
      <c r="AH107">
        <v>2.0499999999999998</v>
      </c>
      <c r="AI107">
        <v>2.21</v>
      </c>
      <c r="AJ107">
        <v>2.39</v>
      </c>
      <c r="AK107">
        <v>2.54</v>
      </c>
      <c r="AL107">
        <v>2.63</v>
      </c>
      <c r="AM107">
        <v>2.78</v>
      </c>
      <c r="AN107">
        <v>2.91</v>
      </c>
      <c r="AO107">
        <v>3.08</v>
      </c>
      <c r="AP107">
        <v>3.27</v>
      </c>
      <c r="AQ107">
        <v>3.48</v>
      </c>
      <c r="AR107">
        <v>3.67</v>
      </c>
      <c r="AS107">
        <v>3.95</v>
      </c>
      <c r="AT107">
        <v>4.47</v>
      </c>
      <c r="AU107">
        <v>4.8</v>
      </c>
    </row>
    <row r="108" spans="26:47">
      <c r="Z108">
        <v>10.75</v>
      </c>
      <c r="AA108">
        <v>0.67</v>
      </c>
      <c r="AB108">
        <v>0.85</v>
      </c>
      <c r="AC108">
        <v>1.25</v>
      </c>
      <c r="AD108">
        <v>1.41</v>
      </c>
      <c r="AE108">
        <v>1.56</v>
      </c>
      <c r="AF108">
        <v>1.76</v>
      </c>
      <c r="AG108">
        <v>1.88</v>
      </c>
      <c r="AH108">
        <v>2.0499999999999998</v>
      </c>
      <c r="AI108">
        <v>2.2200000000000002</v>
      </c>
      <c r="AJ108">
        <v>2.4</v>
      </c>
      <c r="AK108">
        <v>2.56</v>
      </c>
      <c r="AL108">
        <v>2.64</v>
      </c>
      <c r="AM108">
        <v>2.79</v>
      </c>
      <c r="AN108">
        <v>2.93</v>
      </c>
      <c r="AO108">
        <v>3.09</v>
      </c>
      <c r="AP108">
        <v>3.29</v>
      </c>
      <c r="AQ108">
        <v>3.5</v>
      </c>
      <c r="AR108">
        <v>3.68</v>
      </c>
      <c r="AS108">
        <v>3.95</v>
      </c>
      <c r="AT108">
        <v>4.49</v>
      </c>
      <c r="AU108">
        <v>4.82</v>
      </c>
    </row>
    <row r="109" spans="26:47">
      <c r="Z109">
        <v>10.83</v>
      </c>
      <c r="AA109">
        <v>0.68</v>
      </c>
      <c r="AB109">
        <v>0.85</v>
      </c>
      <c r="AC109">
        <v>1.26</v>
      </c>
      <c r="AD109">
        <v>1.42</v>
      </c>
      <c r="AE109">
        <v>1.56</v>
      </c>
      <c r="AF109">
        <v>1.77</v>
      </c>
      <c r="AG109">
        <v>1.89</v>
      </c>
      <c r="AH109">
        <v>2.06</v>
      </c>
      <c r="AI109">
        <v>2.23</v>
      </c>
      <c r="AJ109">
        <v>2.41</v>
      </c>
      <c r="AK109">
        <v>2.57</v>
      </c>
      <c r="AL109">
        <v>2.65</v>
      </c>
      <c r="AM109">
        <v>2.8</v>
      </c>
      <c r="AN109">
        <v>2.94</v>
      </c>
      <c r="AO109">
        <v>3.11</v>
      </c>
      <c r="AP109">
        <v>3.3</v>
      </c>
      <c r="AQ109">
        <v>3.52</v>
      </c>
      <c r="AR109">
        <v>3.7</v>
      </c>
      <c r="AS109">
        <v>3.96</v>
      </c>
      <c r="AT109">
        <v>4.51</v>
      </c>
      <c r="AU109">
        <v>4.83</v>
      </c>
    </row>
    <row r="110" spans="26:47">
      <c r="Z110">
        <v>10.92</v>
      </c>
      <c r="AA110">
        <v>0.68</v>
      </c>
      <c r="AB110">
        <v>0.86</v>
      </c>
      <c r="AC110">
        <v>1.27</v>
      </c>
      <c r="AD110">
        <v>1.42</v>
      </c>
      <c r="AE110">
        <v>1.57</v>
      </c>
      <c r="AF110">
        <v>1.78</v>
      </c>
      <c r="AG110">
        <v>1.9</v>
      </c>
      <c r="AH110">
        <v>2.0699999999999998</v>
      </c>
      <c r="AI110">
        <v>2.23</v>
      </c>
      <c r="AJ110">
        <v>2.4300000000000002</v>
      </c>
      <c r="AK110">
        <v>2.58</v>
      </c>
      <c r="AL110">
        <v>2.67</v>
      </c>
      <c r="AM110">
        <v>2.81</v>
      </c>
      <c r="AN110">
        <v>2.96</v>
      </c>
      <c r="AO110">
        <v>3.12</v>
      </c>
      <c r="AP110">
        <v>3.31</v>
      </c>
      <c r="AQ110">
        <v>3.53</v>
      </c>
      <c r="AR110">
        <v>3.71</v>
      </c>
      <c r="AS110">
        <v>3.97</v>
      </c>
      <c r="AT110">
        <v>4.5199999999999996</v>
      </c>
      <c r="AU110">
        <v>4.8499999999999996</v>
      </c>
    </row>
    <row r="111" spans="26:47">
      <c r="Z111">
        <v>11</v>
      </c>
      <c r="AA111">
        <v>0.69</v>
      </c>
      <c r="AB111">
        <v>0.86</v>
      </c>
      <c r="AC111">
        <v>1.27</v>
      </c>
      <c r="AD111">
        <v>1.43</v>
      </c>
      <c r="AE111">
        <v>1.58</v>
      </c>
      <c r="AF111">
        <v>1.79</v>
      </c>
      <c r="AG111">
        <v>1.9</v>
      </c>
      <c r="AH111">
        <v>2.0699999999999998</v>
      </c>
      <c r="AI111">
        <v>2.2400000000000002</v>
      </c>
      <c r="AJ111">
        <v>2.44</v>
      </c>
      <c r="AK111">
        <v>2.6</v>
      </c>
      <c r="AL111">
        <v>2.68</v>
      </c>
      <c r="AM111">
        <v>2.83</v>
      </c>
      <c r="AN111">
        <v>2.97</v>
      </c>
      <c r="AO111">
        <v>3.14</v>
      </c>
      <c r="AP111">
        <v>3.33</v>
      </c>
      <c r="AQ111">
        <v>3.55</v>
      </c>
      <c r="AR111">
        <v>3.72</v>
      </c>
      <c r="AS111">
        <v>3.97</v>
      </c>
      <c r="AT111">
        <v>4.54</v>
      </c>
      <c r="AU111">
        <v>4.8600000000000003</v>
      </c>
    </row>
    <row r="112" spans="26:47">
      <c r="Z112">
        <v>11.08</v>
      </c>
      <c r="AA112">
        <v>0.7</v>
      </c>
      <c r="AB112">
        <v>0.86</v>
      </c>
      <c r="AC112">
        <v>1.28</v>
      </c>
      <c r="AD112">
        <v>1.43</v>
      </c>
      <c r="AE112">
        <v>1.58</v>
      </c>
      <c r="AF112">
        <v>1.79</v>
      </c>
      <c r="AG112">
        <v>1.91</v>
      </c>
      <c r="AH112">
        <v>2.08</v>
      </c>
      <c r="AI112">
        <v>2.25</v>
      </c>
      <c r="AJ112">
        <v>2.4500000000000002</v>
      </c>
      <c r="AK112">
        <v>2.61</v>
      </c>
      <c r="AL112">
        <v>2.7</v>
      </c>
      <c r="AM112">
        <v>2.84</v>
      </c>
      <c r="AN112">
        <v>2.99</v>
      </c>
      <c r="AO112">
        <v>3.15</v>
      </c>
      <c r="AP112">
        <v>3.34</v>
      </c>
      <c r="AQ112">
        <v>3.57</v>
      </c>
      <c r="AR112">
        <v>3.74</v>
      </c>
      <c r="AS112">
        <v>3.98</v>
      </c>
      <c r="AT112">
        <v>4.5599999999999996</v>
      </c>
      <c r="AU112">
        <v>4.87</v>
      </c>
    </row>
    <row r="113" spans="26:47">
      <c r="Z113">
        <v>11.17</v>
      </c>
      <c r="AA113">
        <v>0.7</v>
      </c>
      <c r="AB113">
        <v>0.87</v>
      </c>
      <c r="AC113">
        <v>1.29</v>
      </c>
      <c r="AD113">
        <v>1.44</v>
      </c>
      <c r="AE113">
        <v>1.59</v>
      </c>
      <c r="AF113">
        <v>1.8</v>
      </c>
      <c r="AG113">
        <v>1.92</v>
      </c>
      <c r="AH113">
        <v>2.09</v>
      </c>
      <c r="AI113">
        <v>2.2599999999999998</v>
      </c>
      <c r="AJ113">
        <v>2.4700000000000002</v>
      </c>
      <c r="AK113">
        <v>2.63</v>
      </c>
      <c r="AL113">
        <v>2.71</v>
      </c>
      <c r="AM113">
        <v>2.85</v>
      </c>
      <c r="AN113">
        <v>3.01</v>
      </c>
      <c r="AO113">
        <v>3.17</v>
      </c>
      <c r="AP113">
        <v>3.36</v>
      </c>
      <c r="AQ113">
        <v>3.59</v>
      </c>
      <c r="AR113">
        <v>3.75</v>
      </c>
      <c r="AS113">
        <v>3.98</v>
      </c>
      <c r="AT113">
        <v>4.58</v>
      </c>
      <c r="AU113">
        <v>4.8899999999999997</v>
      </c>
    </row>
    <row r="114" spans="26:47">
      <c r="Z114">
        <v>11.25</v>
      </c>
      <c r="AA114">
        <v>0.71</v>
      </c>
      <c r="AB114">
        <v>0.87</v>
      </c>
      <c r="AC114">
        <v>1.29</v>
      </c>
      <c r="AD114">
        <v>1.45</v>
      </c>
      <c r="AE114">
        <v>1.59</v>
      </c>
      <c r="AF114">
        <v>1.81</v>
      </c>
      <c r="AG114">
        <v>1.93</v>
      </c>
      <c r="AH114">
        <v>2.1</v>
      </c>
      <c r="AI114">
        <v>2.27</v>
      </c>
      <c r="AJ114">
        <v>2.48</v>
      </c>
      <c r="AK114">
        <v>2.64</v>
      </c>
      <c r="AL114">
        <v>2.73</v>
      </c>
      <c r="AM114">
        <v>2.87</v>
      </c>
      <c r="AN114">
        <v>3.02</v>
      </c>
      <c r="AO114">
        <v>3.18</v>
      </c>
      <c r="AP114">
        <v>3.38</v>
      </c>
      <c r="AQ114">
        <v>3.6</v>
      </c>
      <c r="AR114">
        <v>3.76</v>
      </c>
      <c r="AS114">
        <v>3.99</v>
      </c>
      <c r="AT114">
        <v>4.5999999999999996</v>
      </c>
      <c r="AU114">
        <v>4.9000000000000004</v>
      </c>
    </row>
    <row r="115" spans="26:47">
      <c r="Z115">
        <v>11.33</v>
      </c>
      <c r="AA115">
        <v>0.72</v>
      </c>
      <c r="AB115">
        <v>0.88</v>
      </c>
      <c r="AC115">
        <v>1.3</v>
      </c>
      <c r="AD115">
        <v>1.45</v>
      </c>
      <c r="AE115">
        <v>1.6</v>
      </c>
      <c r="AF115">
        <v>1.82</v>
      </c>
      <c r="AG115">
        <v>1.94</v>
      </c>
      <c r="AH115">
        <v>2.11</v>
      </c>
      <c r="AI115">
        <v>2.2799999999999998</v>
      </c>
      <c r="AJ115">
        <v>2.4900000000000002</v>
      </c>
      <c r="AK115">
        <v>2.66</v>
      </c>
      <c r="AL115">
        <v>2.74</v>
      </c>
      <c r="AM115">
        <v>2.88</v>
      </c>
      <c r="AN115">
        <v>3.04</v>
      </c>
      <c r="AO115">
        <v>3.2</v>
      </c>
      <c r="AP115">
        <v>3.39</v>
      </c>
      <c r="AQ115">
        <v>3.62</v>
      </c>
      <c r="AR115">
        <v>3.78</v>
      </c>
      <c r="AS115">
        <v>4</v>
      </c>
      <c r="AT115">
        <v>4.62</v>
      </c>
      <c r="AU115">
        <v>4.92</v>
      </c>
    </row>
    <row r="116" spans="26:47">
      <c r="Z116">
        <v>11.42</v>
      </c>
      <c r="AA116">
        <v>0.72</v>
      </c>
      <c r="AB116">
        <v>0.88</v>
      </c>
      <c r="AC116">
        <v>1.31</v>
      </c>
      <c r="AD116">
        <v>1.46</v>
      </c>
      <c r="AE116">
        <v>1.61</v>
      </c>
      <c r="AF116">
        <v>1.83</v>
      </c>
      <c r="AG116">
        <v>1.95</v>
      </c>
      <c r="AH116">
        <v>2.11</v>
      </c>
      <c r="AI116">
        <v>2.29</v>
      </c>
      <c r="AJ116">
        <v>2.5099999999999998</v>
      </c>
      <c r="AK116">
        <v>2.67</v>
      </c>
      <c r="AL116">
        <v>2.76</v>
      </c>
      <c r="AM116">
        <v>2.9</v>
      </c>
      <c r="AN116">
        <v>3.06</v>
      </c>
      <c r="AO116">
        <v>3.22</v>
      </c>
      <c r="AP116">
        <v>3.41</v>
      </c>
      <c r="AQ116">
        <v>3.64</v>
      </c>
      <c r="AR116">
        <v>3.79</v>
      </c>
      <c r="AS116">
        <v>4</v>
      </c>
      <c r="AT116">
        <v>4.6399999999999997</v>
      </c>
      <c r="AU116">
        <v>4.93</v>
      </c>
    </row>
    <row r="117" spans="26:47">
      <c r="Z117">
        <v>11.5</v>
      </c>
      <c r="AA117">
        <v>0.73</v>
      </c>
      <c r="AB117">
        <v>0.88</v>
      </c>
      <c r="AC117">
        <v>1.32</v>
      </c>
      <c r="AD117">
        <v>1.46</v>
      </c>
      <c r="AE117">
        <v>1.61</v>
      </c>
      <c r="AF117">
        <v>1.84</v>
      </c>
      <c r="AG117">
        <v>1.96</v>
      </c>
      <c r="AH117">
        <v>2.12</v>
      </c>
      <c r="AI117">
        <v>2.2999999999999998</v>
      </c>
      <c r="AJ117">
        <v>2.52</v>
      </c>
      <c r="AK117">
        <v>2.69</v>
      </c>
      <c r="AL117">
        <v>2.77</v>
      </c>
      <c r="AM117">
        <v>2.91</v>
      </c>
      <c r="AN117">
        <v>3.08</v>
      </c>
      <c r="AO117">
        <v>3.23</v>
      </c>
      <c r="AP117">
        <v>3.42</v>
      </c>
      <c r="AQ117">
        <v>3.66</v>
      </c>
      <c r="AR117">
        <v>3.8</v>
      </c>
      <c r="AS117">
        <v>4.01</v>
      </c>
      <c r="AT117">
        <v>4.67</v>
      </c>
      <c r="AU117">
        <v>4.9400000000000004</v>
      </c>
    </row>
    <row r="118" spans="26:47">
      <c r="Z118">
        <v>11.58</v>
      </c>
      <c r="AA118">
        <v>0.74</v>
      </c>
      <c r="AB118">
        <v>0.89</v>
      </c>
      <c r="AC118">
        <v>1.32</v>
      </c>
      <c r="AD118">
        <v>1.47</v>
      </c>
      <c r="AE118">
        <v>1.62</v>
      </c>
      <c r="AF118">
        <v>1.85</v>
      </c>
      <c r="AG118">
        <v>1.96</v>
      </c>
      <c r="AH118">
        <v>2.13</v>
      </c>
      <c r="AI118">
        <v>2.31</v>
      </c>
      <c r="AJ118">
        <v>2.5299999999999998</v>
      </c>
      <c r="AK118">
        <v>2.7</v>
      </c>
      <c r="AL118">
        <v>2.79</v>
      </c>
      <c r="AM118">
        <v>2.92</v>
      </c>
      <c r="AN118">
        <v>3.09</v>
      </c>
      <c r="AO118">
        <v>3.25</v>
      </c>
      <c r="AP118">
        <v>3.44</v>
      </c>
      <c r="AQ118">
        <v>3.68</v>
      </c>
      <c r="AR118">
        <v>3.82</v>
      </c>
      <c r="AS118">
        <v>4.0199999999999996</v>
      </c>
      <c r="AT118">
        <v>4.6900000000000004</v>
      </c>
      <c r="AU118">
        <v>4.96</v>
      </c>
    </row>
    <row r="119" spans="26:47">
      <c r="Z119">
        <v>11.67</v>
      </c>
      <c r="AA119">
        <v>0.75</v>
      </c>
      <c r="AB119">
        <v>0.89</v>
      </c>
      <c r="AC119">
        <v>1.33</v>
      </c>
      <c r="AD119">
        <v>1.47</v>
      </c>
      <c r="AE119">
        <v>1.63</v>
      </c>
      <c r="AF119">
        <v>1.86</v>
      </c>
      <c r="AG119">
        <v>1.97</v>
      </c>
      <c r="AH119">
        <v>2.14</v>
      </c>
      <c r="AI119">
        <v>2.3199999999999998</v>
      </c>
      <c r="AJ119">
        <v>2.5499999999999998</v>
      </c>
      <c r="AK119">
        <v>2.72</v>
      </c>
      <c r="AL119">
        <v>2.81</v>
      </c>
      <c r="AM119">
        <v>2.94</v>
      </c>
      <c r="AN119">
        <v>3.11</v>
      </c>
      <c r="AO119">
        <v>3.27</v>
      </c>
      <c r="AP119">
        <v>3.46</v>
      </c>
      <c r="AQ119">
        <v>3.7</v>
      </c>
      <c r="AR119">
        <v>3.83</v>
      </c>
      <c r="AS119">
        <v>4.0199999999999996</v>
      </c>
      <c r="AT119">
        <v>4.71</v>
      </c>
      <c r="AU119">
        <v>4.97</v>
      </c>
    </row>
    <row r="120" spans="26:47">
      <c r="Z120">
        <v>11.75</v>
      </c>
      <c r="AA120">
        <v>0.75</v>
      </c>
      <c r="AB120">
        <v>0.9</v>
      </c>
      <c r="AC120">
        <v>1.34</v>
      </c>
      <c r="AD120">
        <v>1.48</v>
      </c>
      <c r="AE120">
        <v>1.63</v>
      </c>
      <c r="AF120">
        <v>1.87</v>
      </c>
      <c r="AG120">
        <v>1.98</v>
      </c>
      <c r="AH120">
        <v>2.15</v>
      </c>
      <c r="AI120">
        <v>2.33</v>
      </c>
      <c r="AJ120">
        <v>2.56</v>
      </c>
      <c r="AK120">
        <v>2.73</v>
      </c>
      <c r="AL120">
        <v>2.82</v>
      </c>
      <c r="AM120">
        <v>2.95</v>
      </c>
      <c r="AN120">
        <v>3.13</v>
      </c>
      <c r="AO120">
        <v>3.29</v>
      </c>
      <c r="AP120">
        <v>3.47</v>
      </c>
      <c r="AQ120">
        <v>3.71</v>
      </c>
      <c r="AR120">
        <v>3.84</v>
      </c>
      <c r="AS120">
        <v>4.03</v>
      </c>
      <c r="AT120">
        <v>4.7300000000000004</v>
      </c>
      <c r="AU120">
        <v>4.99</v>
      </c>
    </row>
    <row r="121" spans="26:47">
      <c r="Z121">
        <v>11.83</v>
      </c>
      <c r="AA121">
        <v>0.76</v>
      </c>
      <c r="AB121">
        <v>0.9</v>
      </c>
      <c r="AC121">
        <v>1.35</v>
      </c>
      <c r="AD121">
        <v>1.49</v>
      </c>
      <c r="AE121">
        <v>1.64</v>
      </c>
      <c r="AF121">
        <v>1.88</v>
      </c>
      <c r="AG121">
        <v>1.99</v>
      </c>
      <c r="AH121">
        <v>2.15</v>
      </c>
      <c r="AI121">
        <v>2.34</v>
      </c>
      <c r="AJ121">
        <v>2.58</v>
      </c>
      <c r="AK121">
        <v>2.75</v>
      </c>
      <c r="AL121">
        <v>2.84</v>
      </c>
      <c r="AM121">
        <v>2.97</v>
      </c>
      <c r="AN121">
        <v>3.15</v>
      </c>
      <c r="AO121">
        <v>3.3</v>
      </c>
      <c r="AP121">
        <v>3.49</v>
      </c>
      <c r="AQ121">
        <v>3.73</v>
      </c>
      <c r="AR121">
        <v>3.86</v>
      </c>
      <c r="AS121">
        <v>4.04</v>
      </c>
      <c r="AT121">
        <v>4.76</v>
      </c>
      <c r="AU121">
        <v>5.01</v>
      </c>
    </row>
    <row r="122" spans="26:47">
      <c r="Z122">
        <v>11.92</v>
      </c>
      <c r="AA122">
        <v>0.77</v>
      </c>
      <c r="AB122">
        <v>0.91</v>
      </c>
      <c r="AC122">
        <v>1.35</v>
      </c>
      <c r="AD122">
        <v>1.49</v>
      </c>
      <c r="AE122">
        <v>1.65</v>
      </c>
      <c r="AF122">
        <v>1.89</v>
      </c>
      <c r="AG122">
        <v>2</v>
      </c>
      <c r="AH122">
        <v>2.16</v>
      </c>
      <c r="AI122">
        <v>2.35</v>
      </c>
      <c r="AJ122">
        <v>2.59</v>
      </c>
      <c r="AK122">
        <v>2.77</v>
      </c>
      <c r="AL122">
        <v>2.85</v>
      </c>
      <c r="AM122">
        <v>2.98</v>
      </c>
      <c r="AN122">
        <v>3.17</v>
      </c>
      <c r="AO122">
        <v>3.32</v>
      </c>
      <c r="AP122">
        <v>3.51</v>
      </c>
      <c r="AQ122">
        <v>3.75</v>
      </c>
      <c r="AR122">
        <v>3.87</v>
      </c>
      <c r="AS122">
        <v>4.04</v>
      </c>
      <c r="AT122">
        <v>4.78</v>
      </c>
      <c r="AU122">
        <v>5.0199999999999996</v>
      </c>
    </row>
    <row r="123" spans="26:47">
      <c r="Z123">
        <v>12</v>
      </c>
      <c r="AA123">
        <v>0.78</v>
      </c>
      <c r="AB123">
        <v>0.91</v>
      </c>
      <c r="AC123">
        <v>1.36</v>
      </c>
      <c r="AD123">
        <v>1.5</v>
      </c>
      <c r="AE123">
        <v>1.65</v>
      </c>
      <c r="AF123">
        <v>1.9</v>
      </c>
      <c r="AG123">
        <v>2.0099999999999998</v>
      </c>
      <c r="AH123">
        <v>2.17</v>
      </c>
      <c r="AI123">
        <v>2.36</v>
      </c>
      <c r="AJ123">
        <v>2.6</v>
      </c>
      <c r="AK123">
        <v>2.78</v>
      </c>
      <c r="AL123">
        <v>2.87</v>
      </c>
      <c r="AM123">
        <v>3</v>
      </c>
      <c r="AN123">
        <v>3.19</v>
      </c>
      <c r="AO123">
        <v>3.34</v>
      </c>
      <c r="AP123">
        <v>3.52</v>
      </c>
      <c r="AQ123">
        <v>3.77</v>
      </c>
      <c r="AR123">
        <v>3.89</v>
      </c>
      <c r="AS123">
        <v>4.05</v>
      </c>
      <c r="AT123">
        <v>4.8099999999999996</v>
      </c>
      <c r="AU123">
        <v>5.04</v>
      </c>
    </row>
  </sheetData>
  <mergeCells count="1">
    <mergeCell ref="B1:V1"/>
  </mergeCell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4"/>
  <dimension ref="A1:AU123"/>
  <sheetViews>
    <sheetView topLeftCell="N75" workbookViewId="0">
      <selection activeCell="AU84" sqref="AU84:AU123"/>
    </sheetView>
  </sheetViews>
  <sheetFormatPr baseColWidth="10" defaultColWidth="11" defaultRowHeight="16"/>
  <cols>
    <col min="2" max="2" width="10.6640625" bestFit="1" customWidth="1"/>
    <col min="3" max="23" width="5.1640625" customWidth="1"/>
    <col min="27" max="47" width="5.1640625" customWidth="1"/>
  </cols>
  <sheetData>
    <row r="1" spans="1:47" ht="17" thickBot="1">
      <c r="B1" s="23" t="s">
        <v>174</v>
      </c>
      <c r="C1" s="330" t="s">
        <v>9</v>
      </c>
      <c r="D1" s="331"/>
      <c r="E1" s="331"/>
      <c r="F1" s="331"/>
      <c r="G1" s="331"/>
      <c r="H1" s="331"/>
      <c r="I1" s="331"/>
      <c r="J1" s="331"/>
      <c r="K1" s="331"/>
      <c r="L1" s="331"/>
      <c r="M1" s="331"/>
      <c r="N1" s="331"/>
      <c r="O1" s="331"/>
      <c r="P1" s="331"/>
      <c r="Q1" s="331"/>
      <c r="R1" s="331"/>
      <c r="S1" s="331"/>
      <c r="T1" s="331"/>
      <c r="U1" s="331"/>
      <c r="V1" s="331"/>
      <c r="W1" s="332"/>
    </row>
    <row r="2" spans="1:47" ht="17" thickBot="1">
      <c r="B2" s="2" t="s">
        <v>5</v>
      </c>
      <c r="C2" s="3">
        <v>3</v>
      </c>
      <c r="D2" s="89">
        <v>5</v>
      </c>
      <c r="E2" s="4">
        <v>10</v>
      </c>
      <c r="F2" s="89">
        <v>15</v>
      </c>
      <c r="G2" s="4">
        <v>20</v>
      </c>
      <c r="H2" s="89">
        <v>25</v>
      </c>
      <c r="I2" s="4">
        <v>30</v>
      </c>
      <c r="J2" s="89">
        <v>35</v>
      </c>
      <c r="K2" s="4">
        <v>40</v>
      </c>
      <c r="L2" s="89">
        <v>45</v>
      </c>
      <c r="M2" s="4">
        <v>50</v>
      </c>
      <c r="N2" s="89">
        <v>55</v>
      </c>
      <c r="O2" s="4">
        <v>60</v>
      </c>
      <c r="P2" s="89">
        <v>65</v>
      </c>
      <c r="Q2" s="4">
        <v>70</v>
      </c>
      <c r="R2" s="89">
        <v>75</v>
      </c>
      <c r="S2" s="4">
        <v>80</v>
      </c>
      <c r="T2" s="89">
        <v>85</v>
      </c>
      <c r="U2" s="4">
        <v>90</v>
      </c>
      <c r="V2" s="89">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v>2</v>
      </c>
      <c r="B3" s="6" t="s">
        <v>21</v>
      </c>
      <c r="C3" s="7">
        <v>44.2</v>
      </c>
      <c r="D3" s="8">
        <v>46.2</v>
      </c>
      <c r="E3" s="7">
        <v>49.1</v>
      </c>
      <c r="F3" s="8">
        <v>51.1</v>
      </c>
      <c r="G3" s="7">
        <v>52.6</v>
      </c>
      <c r="H3" s="8">
        <v>53.9</v>
      </c>
      <c r="I3" s="7">
        <v>55.1</v>
      </c>
      <c r="J3" s="8">
        <v>56.2</v>
      </c>
      <c r="K3" s="7">
        <v>57.2</v>
      </c>
      <c r="L3" s="8">
        <v>58.1</v>
      </c>
      <c r="M3" s="7">
        <v>59.1</v>
      </c>
      <c r="N3" s="8">
        <v>60</v>
      </c>
      <c r="O3" s="7">
        <v>61</v>
      </c>
      <c r="P3" s="8">
        <v>62</v>
      </c>
      <c r="Q3" s="7">
        <v>63</v>
      </c>
      <c r="R3" s="8">
        <v>64.099999999999994</v>
      </c>
      <c r="S3" s="7">
        <v>65.3</v>
      </c>
      <c r="T3" s="8">
        <v>66.7</v>
      </c>
      <c r="U3" s="7">
        <v>68.400000000000006</v>
      </c>
      <c r="V3" s="8">
        <v>71</v>
      </c>
      <c r="W3" s="9">
        <v>72.599999999999994</v>
      </c>
      <c r="Z3">
        <v>2</v>
      </c>
      <c r="AA3">
        <v>44.2</v>
      </c>
      <c r="AB3">
        <v>46.2</v>
      </c>
      <c r="AC3">
        <v>49.1</v>
      </c>
      <c r="AD3">
        <v>51.1</v>
      </c>
      <c r="AE3">
        <v>52.6</v>
      </c>
      <c r="AF3">
        <v>53.9</v>
      </c>
      <c r="AG3">
        <v>55.1</v>
      </c>
      <c r="AH3">
        <v>56.2</v>
      </c>
      <c r="AI3">
        <v>57.2</v>
      </c>
      <c r="AJ3">
        <v>58.1</v>
      </c>
      <c r="AK3">
        <v>59.1</v>
      </c>
      <c r="AL3">
        <v>60</v>
      </c>
      <c r="AM3">
        <v>61</v>
      </c>
      <c r="AN3">
        <v>62</v>
      </c>
      <c r="AO3">
        <v>63</v>
      </c>
      <c r="AP3">
        <v>64.099999999999994</v>
      </c>
      <c r="AQ3">
        <v>65.3</v>
      </c>
      <c r="AR3">
        <v>66.7</v>
      </c>
      <c r="AS3">
        <v>68.400000000000006</v>
      </c>
      <c r="AT3">
        <v>71</v>
      </c>
      <c r="AU3">
        <v>72.599999999999994</v>
      </c>
    </row>
    <row r="4" spans="1:47">
      <c r="A4">
        <v>2.25</v>
      </c>
      <c r="B4" s="6" t="s">
        <v>22</v>
      </c>
      <c r="C4" s="7">
        <v>45</v>
      </c>
      <c r="D4" s="8">
        <v>47</v>
      </c>
      <c r="E4" s="7">
        <v>50</v>
      </c>
      <c r="F4" s="8">
        <v>52</v>
      </c>
      <c r="G4" s="7">
        <v>53.6</v>
      </c>
      <c r="H4" s="8">
        <v>54.9</v>
      </c>
      <c r="I4" s="7">
        <v>56.1</v>
      </c>
      <c r="J4" s="8">
        <v>57.2</v>
      </c>
      <c r="K4" s="7">
        <v>58.2</v>
      </c>
      <c r="L4" s="8">
        <v>59.2</v>
      </c>
      <c r="M4" s="7">
        <v>60.1</v>
      </c>
      <c r="N4" s="8">
        <v>61.1</v>
      </c>
      <c r="O4" s="7">
        <v>62</v>
      </c>
      <c r="P4" s="8">
        <v>63</v>
      </c>
      <c r="Q4" s="7">
        <v>64</v>
      </c>
      <c r="R4" s="8">
        <v>65.099999999999994</v>
      </c>
      <c r="S4" s="7">
        <v>66.400000000000006</v>
      </c>
      <c r="T4" s="8">
        <v>67.8</v>
      </c>
      <c r="U4" s="7">
        <v>69.599999999999994</v>
      </c>
      <c r="V4" s="8">
        <v>72.099999999999994</v>
      </c>
      <c r="W4" s="9">
        <v>73.8</v>
      </c>
      <c r="Z4">
        <v>2.08</v>
      </c>
      <c r="AA4">
        <v>44.042705300711503</v>
      </c>
      <c r="AB4">
        <v>46.015101031578503</v>
      </c>
      <c r="AC4">
        <v>48.959153819819697</v>
      </c>
      <c r="AD4">
        <v>50.924760365682999</v>
      </c>
      <c r="AE4">
        <v>52.440311764287202</v>
      </c>
      <c r="AF4">
        <v>53.763234486303702</v>
      </c>
      <c r="AG4">
        <v>54.940846521846602</v>
      </c>
      <c r="AH4">
        <v>56.013826308586502</v>
      </c>
      <c r="AI4">
        <v>57.019185263571998</v>
      </c>
      <c r="AJ4">
        <v>57.960395145019802</v>
      </c>
      <c r="AK4">
        <v>58.906807922502097</v>
      </c>
      <c r="AL4">
        <v>59.856791346709798</v>
      </c>
      <c r="AM4">
        <v>60.800331472817</v>
      </c>
      <c r="AN4">
        <v>61.796517233467803</v>
      </c>
      <c r="AO4">
        <v>62.794806942369597</v>
      </c>
      <c r="AP4">
        <v>63.8636230414537</v>
      </c>
      <c r="AQ4">
        <v>65.116181626394606</v>
      </c>
      <c r="AR4">
        <v>66.499051652802606</v>
      </c>
      <c r="AS4">
        <v>68.237799843271503</v>
      </c>
      <c r="AT4">
        <v>70.777745534338493</v>
      </c>
      <c r="AU4">
        <v>72.416742569427896</v>
      </c>
    </row>
    <row r="5" spans="1:47">
      <c r="A5">
        <v>2.5</v>
      </c>
      <c r="B5" s="6" t="s">
        <v>23</v>
      </c>
      <c r="C5" s="7">
        <v>46.3</v>
      </c>
      <c r="D5" s="8">
        <v>48.4</v>
      </c>
      <c r="E5" s="7">
        <v>51.5</v>
      </c>
      <c r="F5" s="8">
        <v>53.5</v>
      </c>
      <c r="G5" s="7">
        <v>55.1</v>
      </c>
      <c r="H5" s="8">
        <v>56.5</v>
      </c>
      <c r="I5" s="7">
        <v>57.7</v>
      </c>
      <c r="J5" s="8">
        <v>58.8</v>
      </c>
      <c r="K5" s="7">
        <v>59.8</v>
      </c>
      <c r="L5" s="8">
        <v>60.8</v>
      </c>
      <c r="M5" s="7">
        <v>61.8</v>
      </c>
      <c r="N5" s="8">
        <v>62.8</v>
      </c>
      <c r="O5" s="7">
        <v>63.8</v>
      </c>
      <c r="P5" s="8">
        <v>64.8</v>
      </c>
      <c r="Q5" s="7">
        <v>65.8</v>
      </c>
      <c r="R5" s="8">
        <v>66.900000000000006</v>
      </c>
      <c r="S5" s="7">
        <v>68.2</v>
      </c>
      <c r="T5" s="8">
        <v>69.599999999999994</v>
      </c>
      <c r="U5" s="7">
        <v>71.400000000000006</v>
      </c>
      <c r="V5" s="8">
        <v>74</v>
      </c>
      <c r="W5" s="9">
        <v>75.7</v>
      </c>
      <c r="Z5">
        <v>2.17</v>
      </c>
      <c r="AA5">
        <v>44.564947904831797</v>
      </c>
      <c r="AB5">
        <v>46.560044891171302</v>
      </c>
      <c r="AC5">
        <v>49.5379834783568</v>
      </c>
      <c r="AD5">
        <v>51.5251919484204</v>
      </c>
      <c r="AE5">
        <v>53.056944460844903</v>
      </c>
      <c r="AF5">
        <v>54.392720057314698</v>
      </c>
      <c r="AG5">
        <v>55.5806643379901</v>
      </c>
      <c r="AH5">
        <v>56.662357214784599</v>
      </c>
      <c r="AI5">
        <v>57.678319316545902</v>
      </c>
      <c r="AJ5">
        <v>58.628291165877698</v>
      </c>
      <c r="AK5">
        <v>59.582679522701298</v>
      </c>
      <c r="AL5">
        <v>60.540267154053502</v>
      </c>
      <c r="AM5">
        <v>61.491373261779998</v>
      </c>
      <c r="AN5">
        <v>62.493952276997099</v>
      </c>
      <c r="AO5">
        <v>63.503111345384298</v>
      </c>
      <c r="AP5">
        <v>64.581449079944207</v>
      </c>
      <c r="AQ5">
        <v>65.840206606339905</v>
      </c>
      <c r="AR5">
        <v>67.2338578563825</v>
      </c>
      <c r="AS5">
        <v>68.985114351162196</v>
      </c>
      <c r="AT5">
        <v>71.541490060646794</v>
      </c>
      <c r="AU5">
        <v>73.192766789380698</v>
      </c>
    </row>
    <row r="6" spans="1:47" ht="17" thickBot="1">
      <c r="A6">
        <v>2.75</v>
      </c>
      <c r="B6" s="10" t="s">
        <v>24</v>
      </c>
      <c r="C6" s="11">
        <v>47.6</v>
      </c>
      <c r="D6" s="12">
        <v>49.7</v>
      </c>
      <c r="E6" s="11">
        <v>52.9</v>
      </c>
      <c r="F6" s="12">
        <v>55</v>
      </c>
      <c r="G6" s="11">
        <v>56.6</v>
      </c>
      <c r="H6" s="12">
        <v>58</v>
      </c>
      <c r="I6" s="11">
        <v>59.3</v>
      </c>
      <c r="J6" s="12">
        <v>60.4</v>
      </c>
      <c r="K6" s="11">
        <v>61.5</v>
      </c>
      <c r="L6" s="12">
        <v>62.5</v>
      </c>
      <c r="M6" s="11">
        <v>63.5</v>
      </c>
      <c r="N6" s="12">
        <v>64.5</v>
      </c>
      <c r="O6" s="11">
        <v>65.5</v>
      </c>
      <c r="P6" s="12">
        <v>66.5</v>
      </c>
      <c r="Q6" s="11">
        <v>67.599999999999994</v>
      </c>
      <c r="R6" s="12">
        <v>68.7</v>
      </c>
      <c r="S6" s="11">
        <v>70</v>
      </c>
      <c r="T6" s="12">
        <v>71.400000000000006</v>
      </c>
      <c r="U6" s="11">
        <v>73.2</v>
      </c>
      <c r="V6" s="12">
        <v>75.900000000000006</v>
      </c>
      <c r="W6" s="13">
        <v>77.599999999999994</v>
      </c>
      <c r="Z6">
        <v>2.25</v>
      </c>
      <c r="AA6">
        <v>45</v>
      </c>
      <c r="AB6">
        <v>47</v>
      </c>
      <c r="AC6">
        <v>50</v>
      </c>
      <c r="AD6">
        <v>52</v>
      </c>
      <c r="AE6">
        <v>53.6</v>
      </c>
      <c r="AF6">
        <v>54.9</v>
      </c>
      <c r="AG6">
        <v>56.1</v>
      </c>
      <c r="AH6">
        <v>57.2</v>
      </c>
      <c r="AI6">
        <v>58.2</v>
      </c>
      <c r="AJ6">
        <v>59.2</v>
      </c>
      <c r="AK6">
        <v>60.1</v>
      </c>
      <c r="AL6">
        <v>61.1</v>
      </c>
      <c r="AM6">
        <v>62</v>
      </c>
      <c r="AN6">
        <v>63</v>
      </c>
      <c r="AO6">
        <v>64</v>
      </c>
      <c r="AP6">
        <v>65.099999999999994</v>
      </c>
      <c r="AQ6">
        <v>66.400000000000006</v>
      </c>
      <c r="AR6">
        <v>67.8</v>
      </c>
      <c r="AS6">
        <v>69.599999999999994</v>
      </c>
      <c r="AT6">
        <v>72.099999999999994</v>
      </c>
      <c r="AU6">
        <v>73.8</v>
      </c>
    </row>
    <row r="7" spans="1:47">
      <c r="A7">
        <v>3</v>
      </c>
      <c r="B7" s="6" t="s">
        <v>25</v>
      </c>
      <c r="C7" s="7">
        <v>48.9</v>
      </c>
      <c r="D7" s="8">
        <v>51</v>
      </c>
      <c r="E7" s="7">
        <v>54.3</v>
      </c>
      <c r="F7" s="8">
        <v>56.5</v>
      </c>
      <c r="G7" s="7">
        <v>58.1</v>
      </c>
      <c r="H7" s="8">
        <v>59.6</v>
      </c>
      <c r="I7" s="7">
        <v>60.8</v>
      </c>
      <c r="J7" s="8">
        <v>62</v>
      </c>
      <c r="K7" s="7">
        <v>63.1</v>
      </c>
      <c r="L7" s="8">
        <v>64.099999999999994</v>
      </c>
      <c r="M7" s="7">
        <v>65.099999999999994</v>
      </c>
      <c r="N7" s="8">
        <v>66.099999999999994</v>
      </c>
      <c r="O7" s="7">
        <v>67.099999999999994</v>
      </c>
      <c r="P7" s="8">
        <v>68.2</v>
      </c>
      <c r="Q7" s="7">
        <v>69.3</v>
      </c>
      <c r="R7" s="8">
        <v>70.400000000000006</v>
      </c>
      <c r="S7" s="7">
        <v>71.7</v>
      </c>
      <c r="T7" s="8">
        <v>73.2</v>
      </c>
      <c r="U7" s="7">
        <v>75.099999999999994</v>
      </c>
      <c r="V7" s="8">
        <v>77.7</v>
      </c>
      <c r="W7" s="9">
        <v>79.5</v>
      </c>
      <c r="Z7">
        <v>2.33</v>
      </c>
      <c r="AA7">
        <v>45.479365244675201</v>
      </c>
      <c r="AB7">
        <v>47.514342898123402</v>
      </c>
      <c r="AC7">
        <v>50.551379361666697</v>
      </c>
      <c r="AD7">
        <v>52.576203882294799</v>
      </c>
      <c r="AE7">
        <v>54.136128552764397</v>
      </c>
      <c r="AF7">
        <v>55.494066869386899</v>
      </c>
      <c r="AG7">
        <v>56.699987412538398</v>
      </c>
      <c r="AH7">
        <v>57.796821865859997</v>
      </c>
      <c r="AI7">
        <v>58.830934474290999</v>
      </c>
      <c r="AJ7">
        <v>59.796075518218899</v>
      </c>
      <c r="AK7">
        <v>60.764240431862703</v>
      </c>
      <c r="AL7">
        <v>61.734896427270797</v>
      </c>
      <c r="AM7">
        <v>62.699056231480398</v>
      </c>
      <c r="AN7">
        <v>63.712622231956502</v>
      </c>
      <c r="AO7">
        <v>64.740281036399097</v>
      </c>
      <c r="AP7">
        <v>65.834985428876095</v>
      </c>
      <c r="AQ7">
        <v>67.104329367825798</v>
      </c>
      <c r="AR7">
        <v>68.516361934758393</v>
      </c>
      <c r="AS7">
        <v>70.288932667864302</v>
      </c>
      <c r="AT7">
        <v>72.873343324375398</v>
      </c>
      <c r="AU7">
        <v>74.545403566650904</v>
      </c>
    </row>
    <row r="8" spans="1:47">
      <c r="A8">
        <v>3.25</v>
      </c>
      <c r="B8" s="6" t="s">
        <v>22</v>
      </c>
      <c r="C8" s="7">
        <v>50.1</v>
      </c>
      <c r="D8" s="8">
        <v>52.4</v>
      </c>
      <c r="E8" s="7">
        <v>55.7</v>
      </c>
      <c r="F8" s="8">
        <v>57.9</v>
      </c>
      <c r="G8" s="7">
        <v>59.6</v>
      </c>
      <c r="H8" s="8">
        <v>61.1</v>
      </c>
      <c r="I8" s="7">
        <v>62.4</v>
      </c>
      <c r="J8" s="8">
        <v>63.5</v>
      </c>
      <c r="K8" s="7">
        <v>64.7</v>
      </c>
      <c r="L8" s="8">
        <v>65.7</v>
      </c>
      <c r="M8" s="7">
        <v>66.7</v>
      </c>
      <c r="N8" s="8">
        <v>67.8</v>
      </c>
      <c r="O8" s="7">
        <v>68.8</v>
      </c>
      <c r="P8" s="8">
        <v>69.900000000000006</v>
      </c>
      <c r="Q8" s="7">
        <v>71</v>
      </c>
      <c r="R8" s="8">
        <v>72.2</v>
      </c>
      <c r="S8" s="7">
        <v>73.5</v>
      </c>
      <c r="T8" s="8">
        <v>75</v>
      </c>
      <c r="U8" s="7">
        <v>76.8</v>
      </c>
      <c r="V8" s="8">
        <v>79.599999999999994</v>
      </c>
      <c r="W8" s="9">
        <v>81.3</v>
      </c>
      <c r="Z8">
        <v>2.42</v>
      </c>
      <c r="AA8">
        <v>45.985782305203401</v>
      </c>
      <c r="AB8">
        <v>48.042920336619098</v>
      </c>
      <c r="AC8">
        <v>51.112557715380298</v>
      </c>
      <c r="AD8">
        <v>53.158095030137801</v>
      </c>
      <c r="AE8">
        <v>54.733509143040202</v>
      </c>
      <c r="AF8">
        <v>56.103531214852403</v>
      </c>
      <c r="AG8">
        <v>57.3193395287296</v>
      </c>
      <c r="AH8">
        <v>58.424491086061401</v>
      </c>
      <c r="AI8">
        <v>59.468422666529897</v>
      </c>
      <c r="AJ8">
        <v>60.441867391331897</v>
      </c>
      <c r="AK8">
        <v>61.417552490097101</v>
      </c>
      <c r="AL8">
        <v>62.395307546522503</v>
      </c>
      <c r="AM8">
        <v>63.366583119223399</v>
      </c>
      <c r="AN8">
        <v>64.386116830030204</v>
      </c>
      <c r="AO8">
        <v>65.423720025383005</v>
      </c>
      <c r="AP8">
        <v>66.527310988050502</v>
      </c>
      <c r="AQ8">
        <v>67.802367372124095</v>
      </c>
      <c r="AR8">
        <v>69.224297172943807</v>
      </c>
      <c r="AS8">
        <v>71.008338339558705</v>
      </c>
      <c r="AT8">
        <v>73.607854588453193</v>
      </c>
      <c r="AU8">
        <v>75.291017390173195</v>
      </c>
    </row>
    <row r="9" spans="1:47">
      <c r="A9">
        <v>3.5</v>
      </c>
      <c r="B9" s="6" t="s">
        <v>23</v>
      </c>
      <c r="C9" s="7">
        <v>51.4</v>
      </c>
      <c r="D9" s="8">
        <v>53.7</v>
      </c>
      <c r="E9" s="7">
        <v>57.1</v>
      </c>
      <c r="F9" s="8">
        <v>59.4</v>
      </c>
      <c r="G9" s="7">
        <v>61.1</v>
      </c>
      <c r="H9" s="8">
        <v>62.6</v>
      </c>
      <c r="I9" s="7">
        <v>63.9</v>
      </c>
      <c r="J9" s="8">
        <v>65.099999999999994</v>
      </c>
      <c r="K9" s="7">
        <v>66.2</v>
      </c>
      <c r="L9" s="8">
        <v>67.3</v>
      </c>
      <c r="M9" s="7">
        <v>68.400000000000006</v>
      </c>
      <c r="N9" s="8">
        <v>69.400000000000006</v>
      </c>
      <c r="O9" s="7">
        <v>70.400000000000006</v>
      </c>
      <c r="P9" s="8">
        <v>71.5</v>
      </c>
      <c r="Q9" s="7">
        <v>72.599999999999994</v>
      </c>
      <c r="R9" s="8">
        <v>73.8</v>
      </c>
      <c r="S9" s="7">
        <v>75.2</v>
      </c>
      <c r="T9" s="8">
        <v>76.7</v>
      </c>
      <c r="U9" s="7">
        <v>78.599999999999994</v>
      </c>
      <c r="V9" s="8">
        <v>81.3</v>
      </c>
      <c r="W9" s="9">
        <v>83.1</v>
      </c>
      <c r="Z9">
        <v>2.5</v>
      </c>
      <c r="AA9">
        <v>46.3</v>
      </c>
      <c r="AB9">
        <v>48.4</v>
      </c>
      <c r="AC9">
        <v>51.5</v>
      </c>
      <c r="AD9">
        <v>53.5</v>
      </c>
      <c r="AE9">
        <v>55.1</v>
      </c>
      <c r="AF9">
        <v>56.5</v>
      </c>
      <c r="AG9">
        <v>57.7</v>
      </c>
      <c r="AH9">
        <v>58.8</v>
      </c>
      <c r="AI9">
        <v>59.8</v>
      </c>
      <c r="AJ9">
        <v>60.8</v>
      </c>
      <c r="AK9">
        <v>61.8</v>
      </c>
      <c r="AL9">
        <v>62.8</v>
      </c>
      <c r="AM9">
        <v>63.8</v>
      </c>
      <c r="AN9">
        <v>64.8</v>
      </c>
      <c r="AO9">
        <v>65.8</v>
      </c>
      <c r="AP9">
        <v>66.900000000000006</v>
      </c>
      <c r="AQ9">
        <v>68.2</v>
      </c>
      <c r="AR9">
        <v>69.599999999999994</v>
      </c>
      <c r="AS9">
        <v>71.400000000000006</v>
      </c>
      <c r="AT9">
        <v>74</v>
      </c>
      <c r="AU9">
        <v>75.7</v>
      </c>
    </row>
    <row r="10" spans="1:47" ht="17" thickBot="1">
      <c r="A10">
        <v>3.75</v>
      </c>
      <c r="B10" s="10" t="s">
        <v>24</v>
      </c>
      <c r="C10" s="11">
        <v>52.6</v>
      </c>
      <c r="D10" s="12">
        <v>55</v>
      </c>
      <c r="E10" s="11">
        <v>58.5</v>
      </c>
      <c r="F10" s="12">
        <v>60.8</v>
      </c>
      <c r="G10" s="11">
        <v>62.6</v>
      </c>
      <c r="H10" s="12">
        <v>64.099999999999994</v>
      </c>
      <c r="I10" s="11">
        <v>65.400000000000006</v>
      </c>
      <c r="J10" s="12">
        <v>66.599999999999994</v>
      </c>
      <c r="K10" s="11">
        <v>67.8</v>
      </c>
      <c r="L10" s="12">
        <v>68.900000000000006</v>
      </c>
      <c r="M10" s="11">
        <v>69.900000000000006</v>
      </c>
      <c r="N10" s="12">
        <v>71</v>
      </c>
      <c r="O10" s="11">
        <v>72</v>
      </c>
      <c r="P10" s="12">
        <v>73.099999999999994</v>
      </c>
      <c r="Q10" s="11">
        <v>74.3</v>
      </c>
      <c r="R10" s="12">
        <v>75.5</v>
      </c>
      <c r="S10" s="11">
        <v>76.8</v>
      </c>
      <c r="T10" s="12">
        <v>78.400000000000006</v>
      </c>
      <c r="U10" s="11">
        <v>80.3</v>
      </c>
      <c r="V10" s="12">
        <v>83</v>
      </c>
      <c r="W10" s="13">
        <v>84.8</v>
      </c>
      <c r="Z10">
        <v>2.58</v>
      </c>
      <c r="AA10">
        <v>46.871835859104102</v>
      </c>
      <c r="AB10">
        <v>48.967877713935799</v>
      </c>
      <c r="AC10">
        <v>52.0943354077856</v>
      </c>
      <c r="AD10">
        <v>54.175896104444398</v>
      </c>
      <c r="AE10">
        <v>55.778203430664703</v>
      </c>
      <c r="AF10">
        <v>57.169036233486999</v>
      </c>
      <c r="AG10">
        <v>58.402018003449001</v>
      </c>
      <c r="AH10">
        <v>59.521591157613202</v>
      </c>
      <c r="AI10">
        <v>60.582291554367799</v>
      </c>
      <c r="AJ10">
        <v>61.570090218646598</v>
      </c>
      <c r="AK10">
        <v>62.558733330513903</v>
      </c>
      <c r="AL10">
        <v>63.548662529206098</v>
      </c>
      <c r="AM10">
        <v>64.532179194980202</v>
      </c>
      <c r="AN10">
        <v>65.561946224061103</v>
      </c>
      <c r="AO10">
        <v>66.616412171801599</v>
      </c>
      <c r="AP10">
        <v>67.735224063049998</v>
      </c>
      <c r="AQ10">
        <v>69.020006992578899</v>
      </c>
      <c r="AR10">
        <v>70.458745415053599</v>
      </c>
      <c r="AS10">
        <v>72.262255334501603</v>
      </c>
      <c r="AT10">
        <v>74.887440095363502</v>
      </c>
      <c r="AU10">
        <v>76.589295449646102</v>
      </c>
    </row>
    <row r="11" spans="1:47">
      <c r="A11">
        <v>4</v>
      </c>
      <c r="B11" s="6" t="s">
        <v>26</v>
      </c>
      <c r="C11" s="7">
        <v>53.8</v>
      </c>
      <c r="D11" s="8">
        <v>56.2</v>
      </c>
      <c r="E11" s="7">
        <v>59.8</v>
      </c>
      <c r="F11" s="8">
        <v>62.1</v>
      </c>
      <c r="G11" s="7">
        <v>64</v>
      </c>
      <c r="H11" s="8">
        <v>65.5</v>
      </c>
      <c r="I11" s="7">
        <v>66.900000000000006</v>
      </c>
      <c r="J11" s="8">
        <v>68.099999999999994</v>
      </c>
      <c r="K11" s="7">
        <v>69.3</v>
      </c>
      <c r="L11" s="8">
        <v>70.400000000000006</v>
      </c>
      <c r="M11" s="7">
        <v>71.5</v>
      </c>
      <c r="N11" s="8">
        <v>72.5</v>
      </c>
      <c r="O11" s="7">
        <v>73.599999999999994</v>
      </c>
      <c r="P11" s="8">
        <v>74.7</v>
      </c>
      <c r="Q11" s="7">
        <v>75.900000000000006</v>
      </c>
      <c r="R11" s="8">
        <v>77.099999999999994</v>
      </c>
      <c r="S11" s="7">
        <v>78.400000000000006</v>
      </c>
      <c r="T11" s="8">
        <v>80</v>
      </c>
      <c r="U11" s="7">
        <v>81.900000000000006</v>
      </c>
      <c r="V11" s="8">
        <v>84.7</v>
      </c>
      <c r="W11" s="9">
        <v>86.5</v>
      </c>
      <c r="Z11">
        <v>2.67</v>
      </c>
      <c r="AA11">
        <v>47.362175283296096</v>
      </c>
      <c r="AB11">
        <v>49.479819821036699</v>
      </c>
      <c r="AC11">
        <v>52.637601300719801</v>
      </c>
      <c r="AD11">
        <v>54.738973781999803</v>
      </c>
      <c r="AE11">
        <v>56.356042704128001</v>
      </c>
      <c r="AF11">
        <v>57.758207744801702</v>
      </c>
      <c r="AG11">
        <v>59.000619127295103</v>
      </c>
      <c r="AH11">
        <v>60.128095692754599</v>
      </c>
      <c r="AI11">
        <v>61.197846335034903</v>
      </c>
      <c r="AJ11">
        <v>62.193488616483101</v>
      </c>
      <c r="AK11">
        <v>63.1891875057268</v>
      </c>
      <c r="AL11">
        <v>64.185713854081897</v>
      </c>
      <c r="AM11">
        <v>65.175883252871202</v>
      </c>
      <c r="AN11">
        <v>66.211196236098502</v>
      </c>
      <c r="AO11">
        <v>67.274691402372099</v>
      </c>
      <c r="AP11">
        <v>68.401736395644704</v>
      </c>
      <c r="AQ11">
        <v>69.691749789567993</v>
      </c>
      <c r="AR11">
        <v>71.139501282677003</v>
      </c>
      <c r="AS11">
        <v>72.953442675607505</v>
      </c>
      <c r="AT11">
        <v>75.592396778965295</v>
      </c>
      <c r="AU11">
        <v>77.304178649728101</v>
      </c>
    </row>
    <row r="12" spans="1:47">
      <c r="A12">
        <v>4.25</v>
      </c>
      <c r="B12" s="6" t="s">
        <v>22</v>
      </c>
      <c r="C12" s="7">
        <v>55</v>
      </c>
      <c r="D12" s="8">
        <v>57.4</v>
      </c>
      <c r="E12" s="7">
        <v>61.1</v>
      </c>
      <c r="F12" s="8">
        <v>63.5</v>
      </c>
      <c r="G12" s="7">
        <v>65.3</v>
      </c>
      <c r="H12" s="8">
        <v>66.900000000000006</v>
      </c>
      <c r="I12" s="7">
        <v>68.3</v>
      </c>
      <c r="J12" s="8">
        <v>69.5</v>
      </c>
      <c r="K12" s="7">
        <v>70.7</v>
      </c>
      <c r="L12" s="8">
        <v>71.8</v>
      </c>
      <c r="M12" s="7">
        <v>72.900000000000006</v>
      </c>
      <c r="N12" s="8">
        <v>74</v>
      </c>
      <c r="O12" s="7">
        <v>75.099999999999994</v>
      </c>
      <c r="P12" s="8">
        <v>76.2</v>
      </c>
      <c r="Q12" s="7">
        <v>77.400000000000006</v>
      </c>
      <c r="R12" s="8">
        <v>78.599999999999994</v>
      </c>
      <c r="S12" s="7">
        <v>80</v>
      </c>
      <c r="T12" s="8">
        <v>81.5</v>
      </c>
      <c r="U12" s="7">
        <v>83.5</v>
      </c>
      <c r="V12" s="8">
        <v>86.3</v>
      </c>
      <c r="W12" s="9">
        <v>88.1</v>
      </c>
      <c r="Z12">
        <v>2.75</v>
      </c>
      <c r="AA12">
        <v>47.6</v>
      </c>
      <c r="AB12">
        <v>49.7</v>
      </c>
      <c r="AC12">
        <v>52.9</v>
      </c>
      <c r="AD12">
        <v>55</v>
      </c>
      <c r="AE12">
        <v>56.6</v>
      </c>
      <c r="AF12">
        <v>58</v>
      </c>
      <c r="AG12">
        <v>59.3</v>
      </c>
      <c r="AH12">
        <v>60.4</v>
      </c>
      <c r="AI12">
        <v>61.5</v>
      </c>
      <c r="AJ12">
        <v>62.5</v>
      </c>
      <c r="AK12">
        <v>63.5</v>
      </c>
      <c r="AL12">
        <v>64.5</v>
      </c>
      <c r="AM12">
        <v>65.5</v>
      </c>
      <c r="AN12">
        <v>66.5</v>
      </c>
      <c r="AO12">
        <v>67.599999999999994</v>
      </c>
      <c r="AP12">
        <v>68.7</v>
      </c>
      <c r="AQ12">
        <v>70</v>
      </c>
      <c r="AR12">
        <v>71.400000000000006</v>
      </c>
      <c r="AS12">
        <v>73.2</v>
      </c>
      <c r="AT12">
        <v>75.900000000000006</v>
      </c>
      <c r="AU12">
        <v>77.599999999999994</v>
      </c>
    </row>
    <row r="13" spans="1:47">
      <c r="A13">
        <v>4.5</v>
      </c>
      <c r="B13" s="6" t="s">
        <v>23</v>
      </c>
      <c r="C13" s="7">
        <v>56.1</v>
      </c>
      <c r="D13" s="8">
        <v>58.6</v>
      </c>
      <c r="E13" s="7">
        <v>62.3</v>
      </c>
      <c r="F13" s="8">
        <v>64.8</v>
      </c>
      <c r="G13" s="7">
        <v>66.599999999999994</v>
      </c>
      <c r="H13" s="8">
        <v>68.2</v>
      </c>
      <c r="I13" s="7">
        <v>69.599999999999994</v>
      </c>
      <c r="J13" s="8">
        <v>70.900000000000006</v>
      </c>
      <c r="K13" s="7">
        <v>72.099999999999994</v>
      </c>
      <c r="L13" s="8">
        <v>73.2</v>
      </c>
      <c r="M13" s="7">
        <v>74.3</v>
      </c>
      <c r="N13" s="8">
        <v>75.400000000000006</v>
      </c>
      <c r="O13" s="7">
        <v>76.5</v>
      </c>
      <c r="P13" s="8">
        <v>77.599999999999994</v>
      </c>
      <c r="Q13" s="7">
        <v>78.8</v>
      </c>
      <c r="R13" s="8">
        <v>80.099999999999994</v>
      </c>
      <c r="S13" s="7">
        <v>81.400000000000006</v>
      </c>
      <c r="T13" s="8">
        <v>83</v>
      </c>
      <c r="U13" s="7">
        <v>85</v>
      </c>
      <c r="V13" s="8">
        <v>87.8</v>
      </c>
      <c r="W13" s="9">
        <v>89.6</v>
      </c>
      <c r="Z13">
        <v>2.83</v>
      </c>
      <c r="AA13">
        <v>48.219443767967697</v>
      </c>
      <c r="AB13">
        <v>50.374986139753098</v>
      </c>
      <c r="AC13">
        <v>53.5873248507962</v>
      </c>
      <c r="AD13">
        <v>55.723114336899897</v>
      </c>
      <c r="AE13">
        <v>57.365767789699902</v>
      </c>
      <c r="AF13">
        <v>58.787422279409199</v>
      </c>
      <c r="AG13">
        <v>60.046182593002897</v>
      </c>
      <c r="AH13">
        <v>61.187331199083602</v>
      </c>
      <c r="AI13">
        <v>62.272502401895999</v>
      </c>
      <c r="AJ13">
        <v>63.281676591293497</v>
      </c>
      <c r="AK13">
        <v>64.289500803126401</v>
      </c>
      <c r="AL13">
        <v>65.297309561706996</v>
      </c>
      <c r="AM13">
        <v>66.298886069605302</v>
      </c>
      <c r="AN13">
        <v>67.343687894166095</v>
      </c>
      <c r="AO13">
        <v>68.4224322392608</v>
      </c>
      <c r="AP13">
        <v>69.563522167259606</v>
      </c>
      <c r="AQ13">
        <v>70.862406656965604</v>
      </c>
      <c r="AR13">
        <v>72.325398828739097</v>
      </c>
      <c r="AS13">
        <v>74.156960199089497</v>
      </c>
      <c r="AT13">
        <v>76.819199355031799</v>
      </c>
      <c r="AU13">
        <v>78.547582581832401</v>
      </c>
    </row>
    <row r="14" spans="1:47" ht="17" thickBot="1">
      <c r="A14">
        <v>4.75</v>
      </c>
      <c r="B14" s="10" t="s">
        <v>24</v>
      </c>
      <c r="C14" s="11">
        <v>57.1</v>
      </c>
      <c r="D14" s="12">
        <v>59.7</v>
      </c>
      <c r="E14" s="11">
        <v>63.5</v>
      </c>
      <c r="F14" s="12">
        <v>66</v>
      </c>
      <c r="G14" s="11">
        <v>67.900000000000006</v>
      </c>
      <c r="H14" s="12">
        <v>69.5</v>
      </c>
      <c r="I14" s="11">
        <v>70.900000000000006</v>
      </c>
      <c r="J14" s="12">
        <v>72.2</v>
      </c>
      <c r="K14" s="11">
        <v>73.400000000000006</v>
      </c>
      <c r="L14" s="12">
        <v>74.5</v>
      </c>
      <c r="M14" s="11">
        <v>75.599999999999994</v>
      </c>
      <c r="N14" s="12">
        <v>76.7</v>
      </c>
      <c r="O14" s="11">
        <v>77.900000000000006</v>
      </c>
      <c r="P14" s="12">
        <v>79</v>
      </c>
      <c r="Q14" s="11">
        <v>80.2</v>
      </c>
      <c r="R14" s="12">
        <v>81.400000000000006</v>
      </c>
      <c r="S14" s="11">
        <v>82.8</v>
      </c>
      <c r="T14" s="12">
        <v>84.4</v>
      </c>
      <c r="U14" s="11">
        <v>86.3</v>
      </c>
      <c r="V14" s="12">
        <v>89.2</v>
      </c>
      <c r="W14" s="13">
        <v>91</v>
      </c>
      <c r="Z14">
        <v>2.92</v>
      </c>
      <c r="AA14">
        <v>48.693485813800997</v>
      </c>
      <c r="AB14">
        <v>50.870057566208999</v>
      </c>
      <c r="AC14">
        <v>54.112451242030502</v>
      </c>
      <c r="AD14">
        <v>56.267147854058301</v>
      </c>
      <c r="AE14">
        <v>57.9238191500027</v>
      </c>
      <c r="AF14">
        <v>59.3560706715921</v>
      </c>
      <c r="AG14">
        <v>60.623791218852702</v>
      </c>
      <c r="AH14">
        <v>61.772414535069501</v>
      </c>
      <c r="AI14">
        <v>62.8658885422075</v>
      </c>
      <c r="AJ14">
        <v>63.882441232881497</v>
      </c>
      <c r="AK14">
        <v>64.896849082070403</v>
      </c>
      <c r="AL14">
        <v>65.910753316731601</v>
      </c>
      <c r="AM14">
        <v>66.918507504273293</v>
      </c>
      <c r="AN14">
        <v>67.968440189980996</v>
      </c>
      <c r="AO14">
        <v>69.055314376916499</v>
      </c>
      <c r="AP14">
        <v>70.203968932219695</v>
      </c>
      <c r="AQ14">
        <v>71.507602973641397</v>
      </c>
      <c r="AR14">
        <v>72.978730019312096</v>
      </c>
      <c r="AS14">
        <v>74.819682214584105</v>
      </c>
      <c r="AT14">
        <v>77.494345486424095</v>
      </c>
      <c r="AU14">
        <v>79.231478672015001</v>
      </c>
    </row>
    <row r="15" spans="1:47">
      <c r="A15">
        <v>5</v>
      </c>
      <c r="B15" s="6" t="s">
        <v>27</v>
      </c>
      <c r="C15" s="7">
        <v>58.1</v>
      </c>
      <c r="D15" s="8">
        <v>60.8</v>
      </c>
      <c r="E15" s="7">
        <v>64.599999999999994</v>
      </c>
      <c r="F15" s="8">
        <v>67.099999999999994</v>
      </c>
      <c r="G15" s="7">
        <v>69</v>
      </c>
      <c r="H15" s="8">
        <v>70.599999999999994</v>
      </c>
      <c r="I15" s="7">
        <v>72.099999999999994</v>
      </c>
      <c r="J15" s="8">
        <v>73.400000000000006</v>
      </c>
      <c r="K15" s="7">
        <v>74.599999999999994</v>
      </c>
      <c r="L15" s="8">
        <v>75.7</v>
      </c>
      <c r="M15" s="7">
        <v>76.900000000000006</v>
      </c>
      <c r="N15" s="8">
        <v>78</v>
      </c>
      <c r="O15" s="7">
        <v>79.099999999999994</v>
      </c>
      <c r="P15" s="8">
        <v>80.2</v>
      </c>
      <c r="Q15" s="7">
        <v>81.400000000000006</v>
      </c>
      <c r="R15" s="8">
        <v>82.7</v>
      </c>
      <c r="S15" s="7">
        <v>84.1</v>
      </c>
      <c r="T15" s="8">
        <v>85.6</v>
      </c>
      <c r="U15" s="7">
        <v>87.6</v>
      </c>
      <c r="V15" s="8">
        <v>90.4</v>
      </c>
      <c r="W15" s="9">
        <v>92.3</v>
      </c>
      <c r="Z15">
        <v>3</v>
      </c>
      <c r="AA15">
        <v>48.9</v>
      </c>
      <c r="AB15">
        <v>51</v>
      </c>
      <c r="AC15">
        <v>54.3</v>
      </c>
      <c r="AD15">
        <v>56.5</v>
      </c>
      <c r="AE15">
        <v>58.1</v>
      </c>
      <c r="AF15">
        <v>59.6</v>
      </c>
      <c r="AG15">
        <v>60.8</v>
      </c>
      <c r="AH15">
        <v>62</v>
      </c>
      <c r="AI15">
        <v>63.1</v>
      </c>
      <c r="AJ15">
        <v>64.099999999999994</v>
      </c>
      <c r="AK15">
        <v>65.099999999999994</v>
      </c>
      <c r="AL15">
        <v>66.099999999999994</v>
      </c>
      <c r="AM15">
        <v>67.099999999999994</v>
      </c>
      <c r="AN15">
        <v>68.2</v>
      </c>
      <c r="AO15">
        <v>69.3</v>
      </c>
      <c r="AP15">
        <v>70.400000000000006</v>
      </c>
      <c r="AQ15">
        <v>71.7</v>
      </c>
      <c r="AR15">
        <v>73.2</v>
      </c>
      <c r="AS15">
        <v>75.099999999999994</v>
      </c>
      <c r="AT15">
        <v>77.7</v>
      </c>
      <c r="AU15">
        <v>79.5</v>
      </c>
    </row>
    <row r="16" spans="1:47">
      <c r="A16">
        <v>5.25</v>
      </c>
      <c r="B16" s="6" t="s">
        <v>22</v>
      </c>
      <c r="C16" s="7">
        <v>59.1</v>
      </c>
      <c r="D16" s="8">
        <v>61.7</v>
      </c>
      <c r="E16" s="7">
        <v>65.599999999999994</v>
      </c>
      <c r="F16" s="8">
        <v>68.099999999999994</v>
      </c>
      <c r="G16" s="7">
        <v>70.099999999999994</v>
      </c>
      <c r="H16" s="8">
        <v>71.7</v>
      </c>
      <c r="I16" s="7">
        <v>73.099999999999994</v>
      </c>
      <c r="J16" s="8">
        <v>74.400000000000006</v>
      </c>
      <c r="K16" s="7">
        <v>75.7</v>
      </c>
      <c r="L16" s="8">
        <v>76.8</v>
      </c>
      <c r="M16" s="7">
        <v>78</v>
      </c>
      <c r="N16" s="8">
        <v>79.099999999999994</v>
      </c>
      <c r="O16" s="7">
        <v>80.2</v>
      </c>
      <c r="P16" s="8">
        <v>81.3</v>
      </c>
      <c r="Q16" s="7">
        <v>82.5</v>
      </c>
      <c r="R16" s="8">
        <v>83.8</v>
      </c>
      <c r="S16" s="7">
        <v>85.2</v>
      </c>
      <c r="T16" s="8">
        <v>86.8</v>
      </c>
      <c r="U16" s="7">
        <v>88.7</v>
      </c>
      <c r="V16" s="8">
        <v>91.6</v>
      </c>
      <c r="W16" s="9">
        <v>93.4</v>
      </c>
      <c r="Z16">
        <v>3.08</v>
      </c>
      <c r="AA16">
        <v>49.521612387460202</v>
      </c>
      <c r="AB16">
        <v>51.735052658508003</v>
      </c>
      <c r="AC16">
        <v>55.029755111925802</v>
      </c>
      <c r="AD16">
        <v>57.217260502828601</v>
      </c>
      <c r="AE16">
        <v>58.898183027140597</v>
      </c>
      <c r="AF16">
        <v>60.348631160752902</v>
      </c>
      <c r="AG16">
        <v>61.631855096498697</v>
      </c>
      <c r="AH16">
        <v>62.793377904615603</v>
      </c>
      <c r="AI16">
        <v>63.900962707972603</v>
      </c>
      <c r="AJ16">
        <v>64.930215305786007</v>
      </c>
      <c r="AK16">
        <v>65.955903559486202</v>
      </c>
      <c r="AL16">
        <v>66.980197840900104</v>
      </c>
      <c r="AM16">
        <v>67.998505013949895</v>
      </c>
      <c r="AN16">
        <v>69.057196533696896</v>
      </c>
      <c r="AO16">
        <v>70.157735574602199</v>
      </c>
      <c r="AP16">
        <v>71.319237017837096</v>
      </c>
      <c r="AQ16">
        <v>72.630887012177894</v>
      </c>
      <c r="AR16">
        <v>74.115703776031197</v>
      </c>
      <c r="AS16">
        <v>75.972425732872594</v>
      </c>
      <c r="AT16">
        <v>78.667973334268694</v>
      </c>
      <c r="AU16">
        <v>80.419616195423202</v>
      </c>
    </row>
    <row r="17" spans="1:47">
      <c r="A17">
        <v>5.5</v>
      </c>
      <c r="B17" s="6" t="s">
        <v>23</v>
      </c>
      <c r="C17" s="7">
        <v>59.9</v>
      </c>
      <c r="D17" s="8">
        <v>62.6</v>
      </c>
      <c r="E17" s="7">
        <v>66.5</v>
      </c>
      <c r="F17" s="8">
        <v>69.099999999999994</v>
      </c>
      <c r="G17" s="7">
        <v>71</v>
      </c>
      <c r="H17" s="8">
        <v>72.7</v>
      </c>
      <c r="I17" s="7">
        <v>74.099999999999994</v>
      </c>
      <c r="J17" s="8">
        <v>75.400000000000006</v>
      </c>
      <c r="K17" s="7">
        <v>76.599999999999994</v>
      </c>
      <c r="L17" s="8">
        <v>77.8</v>
      </c>
      <c r="M17" s="7">
        <v>78.900000000000006</v>
      </c>
      <c r="N17" s="8">
        <v>80.099999999999994</v>
      </c>
      <c r="O17" s="7">
        <v>81.2</v>
      </c>
      <c r="P17" s="8">
        <v>82.3</v>
      </c>
      <c r="Q17" s="7">
        <v>83.5</v>
      </c>
      <c r="R17" s="8">
        <v>84.8</v>
      </c>
      <c r="S17" s="7">
        <v>86.1</v>
      </c>
      <c r="T17" s="8">
        <v>87.7</v>
      </c>
      <c r="U17" s="7">
        <v>89.7</v>
      </c>
      <c r="V17" s="8">
        <v>92.5</v>
      </c>
      <c r="W17" s="9">
        <v>94.3</v>
      </c>
      <c r="Z17">
        <v>3.17</v>
      </c>
      <c r="AA17">
        <v>49.979176741439701</v>
      </c>
      <c r="AB17">
        <v>52.213063723557397</v>
      </c>
      <c r="AC17">
        <v>55.536560259914403</v>
      </c>
      <c r="AD17">
        <v>57.742068658880697</v>
      </c>
      <c r="AE17">
        <v>59.4362543507007</v>
      </c>
      <c r="AF17">
        <v>60.896579613755598</v>
      </c>
      <c r="AG17">
        <v>62.188282528483697</v>
      </c>
      <c r="AH17">
        <v>63.356839978510003</v>
      </c>
      <c r="AI17">
        <v>64.472001477242003</v>
      </c>
      <c r="AJ17">
        <v>65.508161742926603</v>
      </c>
      <c r="AK17">
        <v>66.539955980177496</v>
      </c>
      <c r="AL17">
        <v>67.569843479796702</v>
      </c>
      <c r="AM17">
        <v>68.5938431870496</v>
      </c>
      <c r="AN17">
        <v>69.657259229362197</v>
      </c>
      <c r="AO17">
        <v>70.765045260314906</v>
      </c>
      <c r="AP17">
        <v>71.933433493685698</v>
      </c>
      <c r="AQ17">
        <v>73.249351728757702</v>
      </c>
      <c r="AR17">
        <v>74.741437678676604</v>
      </c>
      <c r="AS17">
        <v>76.606509497962506</v>
      </c>
      <c r="AT17">
        <v>79.313126318859901</v>
      </c>
      <c r="AU17">
        <v>81.072342096004206</v>
      </c>
    </row>
    <row r="18" spans="1:47" ht="17" thickBot="1">
      <c r="A18">
        <v>5.75</v>
      </c>
      <c r="B18" s="10" t="s">
        <v>24</v>
      </c>
      <c r="C18" s="11">
        <v>60.6</v>
      </c>
      <c r="D18" s="12">
        <v>63.4</v>
      </c>
      <c r="E18" s="11">
        <v>67.3</v>
      </c>
      <c r="F18" s="12">
        <v>69.900000000000006</v>
      </c>
      <c r="G18" s="11">
        <v>71.900000000000006</v>
      </c>
      <c r="H18" s="12">
        <v>73.5</v>
      </c>
      <c r="I18" s="11">
        <v>75</v>
      </c>
      <c r="J18" s="12">
        <v>76.3</v>
      </c>
      <c r="K18" s="11">
        <v>77.5</v>
      </c>
      <c r="L18" s="12">
        <v>78.7</v>
      </c>
      <c r="M18" s="11">
        <v>79.8</v>
      </c>
      <c r="N18" s="12">
        <v>80.900000000000006</v>
      </c>
      <c r="O18" s="11">
        <v>82</v>
      </c>
      <c r="P18" s="12">
        <v>83.2</v>
      </c>
      <c r="Q18" s="11">
        <v>84.4</v>
      </c>
      <c r="R18" s="12">
        <v>85.6</v>
      </c>
      <c r="S18" s="11">
        <v>87</v>
      </c>
      <c r="T18" s="12">
        <v>88.6</v>
      </c>
      <c r="U18" s="11">
        <v>90.5</v>
      </c>
      <c r="V18" s="12">
        <v>93.3</v>
      </c>
      <c r="W18" s="13">
        <v>95.1</v>
      </c>
      <c r="Z18">
        <v>3.25</v>
      </c>
      <c r="AA18">
        <v>50.1</v>
      </c>
      <c r="AB18">
        <v>52.4</v>
      </c>
      <c r="AC18">
        <v>55.7</v>
      </c>
      <c r="AD18">
        <v>57.9</v>
      </c>
      <c r="AE18">
        <v>59.6</v>
      </c>
      <c r="AF18">
        <v>61.1</v>
      </c>
      <c r="AG18">
        <v>62.4</v>
      </c>
      <c r="AH18">
        <v>63.5</v>
      </c>
      <c r="AI18">
        <v>64.7</v>
      </c>
      <c r="AJ18">
        <v>65.7</v>
      </c>
      <c r="AK18">
        <v>66.7</v>
      </c>
      <c r="AL18">
        <v>67.8</v>
      </c>
      <c r="AM18">
        <v>68.8</v>
      </c>
      <c r="AN18">
        <v>69.900000000000006</v>
      </c>
      <c r="AO18">
        <v>71</v>
      </c>
      <c r="AP18">
        <v>72.2</v>
      </c>
      <c r="AQ18">
        <v>73.5</v>
      </c>
      <c r="AR18">
        <v>75</v>
      </c>
      <c r="AS18">
        <v>76.8</v>
      </c>
      <c r="AT18">
        <v>79.599999999999994</v>
      </c>
      <c r="AU18">
        <v>81.3</v>
      </c>
    </row>
    <row r="19" spans="1:47">
      <c r="A19">
        <v>6</v>
      </c>
      <c r="B19" s="6" t="s">
        <v>28</v>
      </c>
      <c r="C19" s="7">
        <v>61.3</v>
      </c>
      <c r="D19" s="8">
        <v>64.099999999999994</v>
      </c>
      <c r="E19" s="7">
        <v>68.099999999999994</v>
      </c>
      <c r="F19" s="8">
        <v>70.7</v>
      </c>
      <c r="G19" s="7">
        <v>72.7</v>
      </c>
      <c r="H19" s="8">
        <v>74.3</v>
      </c>
      <c r="I19" s="7">
        <v>75.8</v>
      </c>
      <c r="J19" s="8">
        <v>77.099999999999994</v>
      </c>
      <c r="K19" s="7">
        <v>78.3</v>
      </c>
      <c r="L19" s="8">
        <v>79.5</v>
      </c>
      <c r="M19" s="7">
        <v>80.599999999999994</v>
      </c>
      <c r="N19" s="8">
        <v>81.7</v>
      </c>
      <c r="O19" s="7">
        <v>82.8</v>
      </c>
      <c r="P19" s="8">
        <v>84</v>
      </c>
      <c r="Q19" s="7">
        <v>85.1</v>
      </c>
      <c r="R19" s="8">
        <v>86.4</v>
      </c>
      <c r="S19" s="7">
        <v>87.8</v>
      </c>
      <c r="T19" s="8">
        <v>89.3</v>
      </c>
      <c r="U19" s="7">
        <v>91.3</v>
      </c>
      <c r="V19" s="8">
        <v>94.1</v>
      </c>
      <c r="W19" s="9">
        <v>95.8</v>
      </c>
      <c r="Z19">
        <v>3.33</v>
      </c>
      <c r="AA19">
        <v>50.777880380399999</v>
      </c>
      <c r="AB19">
        <v>53.047598889667498</v>
      </c>
      <c r="AC19">
        <v>56.421168920380602</v>
      </c>
      <c r="AD19">
        <v>58.6578798922231</v>
      </c>
      <c r="AE19">
        <v>60.374970935879396</v>
      </c>
      <c r="AF19">
        <v>61.852223096292803</v>
      </c>
      <c r="AG19">
        <v>63.158567628197197</v>
      </c>
      <c r="AH19">
        <v>64.339231868730096</v>
      </c>
      <c r="AI19">
        <v>65.467232354032603</v>
      </c>
      <c r="AJ19">
        <v>66.515250987551994</v>
      </c>
      <c r="AK19">
        <v>67.557474297840798</v>
      </c>
      <c r="AL19">
        <v>68.596858568103599</v>
      </c>
      <c r="AM19">
        <v>69.630542418165305</v>
      </c>
      <c r="AN19">
        <v>70.702000374517098</v>
      </c>
      <c r="AO19">
        <v>71.821897341727393</v>
      </c>
      <c r="AP19">
        <v>73.001924042595903</v>
      </c>
      <c r="AQ19">
        <v>74.325001914884993</v>
      </c>
      <c r="AR19">
        <v>75.829251040878901</v>
      </c>
      <c r="AS19">
        <v>77.708240108372095</v>
      </c>
      <c r="AT19">
        <v>80.4333286289623</v>
      </c>
      <c r="AU19">
        <v>82.204958379064706</v>
      </c>
    </row>
    <row r="20" spans="1:47">
      <c r="A20">
        <v>6.25</v>
      </c>
      <c r="B20" s="6" t="s">
        <v>22</v>
      </c>
      <c r="C20" s="7">
        <v>61.9</v>
      </c>
      <c r="D20" s="8">
        <v>64.7</v>
      </c>
      <c r="E20" s="7">
        <v>68.8</v>
      </c>
      <c r="F20" s="8">
        <v>71.400000000000006</v>
      </c>
      <c r="G20" s="7">
        <v>73.400000000000006</v>
      </c>
      <c r="H20" s="8">
        <v>75</v>
      </c>
      <c r="I20" s="7">
        <v>76.5</v>
      </c>
      <c r="J20" s="8">
        <v>77.8</v>
      </c>
      <c r="K20" s="7">
        <v>79</v>
      </c>
      <c r="L20" s="8">
        <v>80.2</v>
      </c>
      <c r="M20" s="7">
        <v>81.3</v>
      </c>
      <c r="N20" s="8">
        <v>82.4</v>
      </c>
      <c r="O20" s="7">
        <v>83.5</v>
      </c>
      <c r="P20" s="8">
        <v>84.7</v>
      </c>
      <c r="Q20" s="7">
        <v>85.8</v>
      </c>
      <c r="R20" s="8">
        <v>87.1</v>
      </c>
      <c r="S20" s="7">
        <v>88.4</v>
      </c>
      <c r="T20" s="8">
        <v>90</v>
      </c>
      <c r="U20" s="7">
        <v>91.9</v>
      </c>
      <c r="V20" s="8">
        <v>94.7</v>
      </c>
      <c r="W20" s="9">
        <v>96.4</v>
      </c>
      <c r="Z20">
        <v>3.42</v>
      </c>
      <c r="AA20">
        <v>51.218833867864298</v>
      </c>
      <c r="AB20">
        <v>53.508416630748599</v>
      </c>
      <c r="AC20">
        <v>56.909527315894302</v>
      </c>
      <c r="AD20">
        <v>59.163338935523697</v>
      </c>
      <c r="AE20">
        <v>60.892935257374802</v>
      </c>
      <c r="AF20">
        <v>62.379354737173799</v>
      </c>
      <c r="AG20">
        <v>63.693691350306899</v>
      </c>
      <c r="AH20">
        <v>64.880939260612195</v>
      </c>
      <c r="AI20">
        <v>66.0158111025804</v>
      </c>
      <c r="AJ20">
        <v>67.070261967287706</v>
      </c>
      <c r="AK20">
        <v>68.118112371989696</v>
      </c>
      <c r="AL20">
        <v>69.162586546723006</v>
      </c>
      <c r="AM20">
        <v>70.201471800353403</v>
      </c>
      <c r="AN20">
        <v>71.277253026875599</v>
      </c>
      <c r="AO20">
        <v>72.403532222039999</v>
      </c>
      <c r="AP20">
        <v>73.589765200274499</v>
      </c>
      <c r="AQ20">
        <v>74.9166293291198</v>
      </c>
      <c r="AR20">
        <v>76.427296300012799</v>
      </c>
      <c r="AS20">
        <v>78.313592398087593</v>
      </c>
      <c r="AT20">
        <v>81.048391466933296</v>
      </c>
      <c r="AU20">
        <v>82.826413372582707</v>
      </c>
    </row>
    <row r="21" spans="1:47">
      <c r="A21">
        <v>6.5</v>
      </c>
      <c r="B21" s="6" t="s">
        <v>23</v>
      </c>
      <c r="C21" s="7">
        <v>62.5</v>
      </c>
      <c r="D21" s="8">
        <v>65.3</v>
      </c>
      <c r="E21" s="7">
        <v>69.400000000000006</v>
      </c>
      <c r="F21" s="8">
        <v>72</v>
      </c>
      <c r="G21" s="7">
        <v>74</v>
      </c>
      <c r="H21" s="8">
        <v>75.7</v>
      </c>
      <c r="I21" s="7">
        <v>77.099999999999994</v>
      </c>
      <c r="J21" s="8">
        <v>78.400000000000006</v>
      </c>
      <c r="K21" s="7">
        <v>79.7</v>
      </c>
      <c r="L21" s="8">
        <v>80.8</v>
      </c>
      <c r="M21" s="7">
        <v>82</v>
      </c>
      <c r="N21" s="8">
        <v>83.1</v>
      </c>
      <c r="O21" s="7">
        <v>84.2</v>
      </c>
      <c r="P21" s="8">
        <v>85.3</v>
      </c>
      <c r="Q21" s="7">
        <v>86.5</v>
      </c>
      <c r="R21" s="8">
        <v>87.7</v>
      </c>
      <c r="S21" s="7">
        <v>89.1</v>
      </c>
      <c r="T21" s="8">
        <v>90.6</v>
      </c>
      <c r="U21" s="7">
        <v>92.5</v>
      </c>
      <c r="V21" s="8">
        <v>95.3</v>
      </c>
      <c r="W21" s="9">
        <v>97</v>
      </c>
      <c r="Z21">
        <v>3.5</v>
      </c>
      <c r="AA21">
        <v>51.4</v>
      </c>
      <c r="AB21">
        <v>53.7</v>
      </c>
      <c r="AC21">
        <v>57.1</v>
      </c>
      <c r="AD21">
        <v>59.4</v>
      </c>
      <c r="AE21">
        <v>61.1</v>
      </c>
      <c r="AF21">
        <v>62.6</v>
      </c>
      <c r="AG21">
        <v>63.9</v>
      </c>
      <c r="AH21">
        <v>65.099999999999994</v>
      </c>
      <c r="AI21">
        <v>66.2</v>
      </c>
      <c r="AJ21">
        <v>67.3</v>
      </c>
      <c r="AK21">
        <v>68.400000000000006</v>
      </c>
      <c r="AL21">
        <v>69.400000000000006</v>
      </c>
      <c r="AM21">
        <v>70.400000000000006</v>
      </c>
      <c r="AN21">
        <v>71.5</v>
      </c>
      <c r="AO21">
        <v>72.599999999999994</v>
      </c>
      <c r="AP21">
        <v>73.8</v>
      </c>
      <c r="AQ21">
        <v>75.2</v>
      </c>
      <c r="AR21">
        <v>76.7</v>
      </c>
      <c r="AS21">
        <v>78.599999999999994</v>
      </c>
      <c r="AT21">
        <v>81.3</v>
      </c>
      <c r="AU21">
        <v>83.1</v>
      </c>
    </row>
    <row r="22" spans="1:47" ht="17" thickBot="1">
      <c r="A22">
        <v>6.75</v>
      </c>
      <c r="B22" s="10" t="s">
        <v>24</v>
      </c>
      <c r="C22" s="11">
        <v>63.1</v>
      </c>
      <c r="D22" s="12">
        <v>65.900000000000006</v>
      </c>
      <c r="E22" s="11">
        <v>70</v>
      </c>
      <c r="F22" s="12">
        <v>72.7</v>
      </c>
      <c r="G22" s="11">
        <v>74.599999999999994</v>
      </c>
      <c r="H22" s="12">
        <v>76.3</v>
      </c>
      <c r="I22" s="11">
        <v>77.8</v>
      </c>
      <c r="J22" s="12">
        <v>79.099999999999994</v>
      </c>
      <c r="K22" s="11">
        <v>80.3</v>
      </c>
      <c r="L22" s="12">
        <v>81.5</v>
      </c>
      <c r="M22" s="11">
        <v>82.6</v>
      </c>
      <c r="N22" s="12">
        <v>83.7</v>
      </c>
      <c r="O22" s="11">
        <v>84.8</v>
      </c>
      <c r="P22" s="12">
        <v>85.9</v>
      </c>
      <c r="Q22" s="11">
        <v>87.1</v>
      </c>
      <c r="R22" s="12">
        <v>88.3</v>
      </c>
      <c r="S22" s="11">
        <v>89.6</v>
      </c>
      <c r="T22" s="12">
        <v>91.2</v>
      </c>
      <c r="U22" s="11">
        <v>93.1</v>
      </c>
      <c r="V22" s="12">
        <v>95.8</v>
      </c>
      <c r="W22" s="13">
        <v>97.5</v>
      </c>
      <c r="Z22">
        <v>3.58</v>
      </c>
      <c r="AA22">
        <v>51.9879305371295</v>
      </c>
      <c r="AB22">
        <v>54.3123115173603</v>
      </c>
      <c r="AC22">
        <v>57.761276799671897</v>
      </c>
      <c r="AD22">
        <v>60.044690859026801</v>
      </c>
      <c r="AE22">
        <v>61.795846155889997</v>
      </c>
      <c r="AF22">
        <v>63.297935925279702</v>
      </c>
      <c r="AG22">
        <v>64.626046441680003</v>
      </c>
      <c r="AH22">
        <v>65.824594530321505</v>
      </c>
      <c r="AI22">
        <v>66.971066082914604</v>
      </c>
      <c r="AJ22">
        <v>68.0365278767582</v>
      </c>
      <c r="AK22">
        <v>69.093959043212706</v>
      </c>
      <c r="AL22">
        <v>70.147030660236595</v>
      </c>
      <c r="AM22">
        <v>71.194725789035104</v>
      </c>
      <c r="AN22">
        <v>72.277836855801198</v>
      </c>
      <c r="AO22">
        <v>73.414707763011705</v>
      </c>
      <c r="AP22">
        <v>74.611369051333199</v>
      </c>
      <c r="AQ22">
        <v>75.944535737055304</v>
      </c>
      <c r="AR22">
        <v>77.465866478082901</v>
      </c>
      <c r="AS22">
        <v>79.364227587229905</v>
      </c>
      <c r="AT22">
        <v>82.115078385601905</v>
      </c>
      <c r="AU22">
        <v>83.903413808740495</v>
      </c>
    </row>
    <row r="23" spans="1:47">
      <c r="A23">
        <v>7</v>
      </c>
      <c r="B23" s="6" t="s">
        <v>29</v>
      </c>
      <c r="C23" s="7">
        <v>63.6</v>
      </c>
      <c r="D23" s="8">
        <v>66.5</v>
      </c>
      <c r="E23" s="7">
        <v>70.599999999999994</v>
      </c>
      <c r="F23" s="8">
        <v>73.3</v>
      </c>
      <c r="G23" s="7">
        <v>75.3</v>
      </c>
      <c r="H23" s="8">
        <v>76.900000000000006</v>
      </c>
      <c r="I23" s="7">
        <v>78.400000000000006</v>
      </c>
      <c r="J23" s="8">
        <v>79.7</v>
      </c>
      <c r="K23" s="7">
        <v>80.900000000000006</v>
      </c>
      <c r="L23" s="8">
        <v>82.1</v>
      </c>
      <c r="M23" s="7">
        <v>83.2</v>
      </c>
      <c r="N23" s="8">
        <v>84.3</v>
      </c>
      <c r="O23" s="7">
        <v>85.4</v>
      </c>
      <c r="P23" s="8">
        <v>86.5</v>
      </c>
      <c r="Q23" s="7">
        <v>87.7</v>
      </c>
      <c r="R23" s="8">
        <v>88.9</v>
      </c>
      <c r="S23" s="7">
        <v>90.2</v>
      </c>
      <c r="T23" s="8">
        <v>91.7</v>
      </c>
      <c r="U23" s="7">
        <v>93.6</v>
      </c>
      <c r="V23" s="8">
        <v>96.3</v>
      </c>
      <c r="W23" s="9">
        <v>98</v>
      </c>
      <c r="Z23">
        <v>3.67</v>
      </c>
      <c r="AA23">
        <v>52.412202979765901</v>
      </c>
      <c r="AB23">
        <v>54.755868842449402</v>
      </c>
      <c r="AC23">
        <v>58.231133097177597</v>
      </c>
      <c r="AD23">
        <v>60.5307505845715</v>
      </c>
      <c r="AE23">
        <v>62.293655943808403</v>
      </c>
      <c r="AF23">
        <v>63.804208028035902</v>
      </c>
      <c r="AG23">
        <v>65.139822384823105</v>
      </c>
      <c r="AH23">
        <v>66.344499252314293</v>
      </c>
      <c r="AI23">
        <v>67.497152535409199</v>
      </c>
      <c r="AJ23">
        <v>68.568568698664194</v>
      </c>
      <c r="AK23">
        <v>69.631152303613106</v>
      </c>
      <c r="AL23">
        <v>70.688804791505603</v>
      </c>
      <c r="AM23">
        <v>71.741210714045195</v>
      </c>
      <c r="AN23">
        <v>72.828244065787899</v>
      </c>
      <c r="AO23">
        <v>73.970653768756506</v>
      </c>
      <c r="AP23">
        <v>75.172840984650193</v>
      </c>
      <c r="AQ23">
        <v>76.509311053861694</v>
      </c>
      <c r="AR23">
        <v>78.0362247848701</v>
      </c>
      <c r="AS23">
        <v>79.940853037657106</v>
      </c>
      <c r="AT23">
        <v>82.700050622793896</v>
      </c>
      <c r="AU23">
        <v>84.493596485255097</v>
      </c>
    </row>
    <row r="24" spans="1:47">
      <c r="A24">
        <v>7.25</v>
      </c>
      <c r="B24" s="6" t="s">
        <v>22</v>
      </c>
      <c r="C24" s="7">
        <v>64.099999999999994</v>
      </c>
      <c r="D24" s="8">
        <v>67</v>
      </c>
      <c r="E24" s="7">
        <v>71.2</v>
      </c>
      <c r="F24" s="8">
        <v>73.8</v>
      </c>
      <c r="G24" s="7">
        <v>75.8</v>
      </c>
      <c r="H24" s="8">
        <v>77.5</v>
      </c>
      <c r="I24" s="7">
        <v>79</v>
      </c>
      <c r="J24" s="8">
        <v>80.3</v>
      </c>
      <c r="K24" s="7">
        <v>81.5</v>
      </c>
      <c r="L24" s="8">
        <v>82.6</v>
      </c>
      <c r="M24" s="7">
        <v>83.8</v>
      </c>
      <c r="N24" s="8">
        <v>84.9</v>
      </c>
      <c r="O24" s="7">
        <v>86</v>
      </c>
      <c r="P24" s="8">
        <v>87.1</v>
      </c>
      <c r="Q24" s="7">
        <v>88.2</v>
      </c>
      <c r="R24" s="8">
        <v>89.4</v>
      </c>
      <c r="S24" s="7">
        <v>90.8</v>
      </c>
      <c r="T24" s="8">
        <v>92.3</v>
      </c>
      <c r="U24" s="7">
        <v>94.1</v>
      </c>
      <c r="V24" s="8">
        <v>96.8</v>
      </c>
      <c r="W24" s="9">
        <v>98.5</v>
      </c>
      <c r="Z24">
        <v>3.75</v>
      </c>
      <c r="AA24">
        <v>52.6</v>
      </c>
      <c r="AB24">
        <v>55</v>
      </c>
      <c r="AC24">
        <v>58.5</v>
      </c>
      <c r="AD24">
        <v>60.8</v>
      </c>
      <c r="AE24">
        <v>62.6</v>
      </c>
      <c r="AF24">
        <v>64.099999999999994</v>
      </c>
      <c r="AG24">
        <v>65.400000000000006</v>
      </c>
      <c r="AH24">
        <v>66.599999999999994</v>
      </c>
      <c r="AI24">
        <v>67.8</v>
      </c>
      <c r="AJ24">
        <v>68.900000000000006</v>
      </c>
      <c r="AK24">
        <v>69.900000000000006</v>
      </c>
      <c r="AL24">
        <v>71</v>
      </c>
      <c r="AM24">
        <v>72</v>
      </c>
      <c r="AN24">
        <v>73.099999999999994</v>
      </c>
      <c r="AO24">
        <v>74.3</v>
      </c>
      <c r="AP24">
        <v>75.5</v>
      </c>
      <c r="AQ24">
        <v>76.8</v>
      </c>
      <c r="AR24">
        <v>78.400000000000006</v>
      </c>
      <c r="AS24">
        <v>80.3</v>
      </c>
      <c r="AT24">
        <v>83</v>
      </c>
      <c r="AU24">
        <v>84.8</v>
      </c>
    </row>
    <row r="25" spans="1:47">
      <c r="A25">
        <v>7.5</v>
      </c>
      <c r="B25" s="6" t="s">
        <v>23</v>
      </c>
      <c r="C25" s="7">
        <v>64.5</v>
      </c>
      <c r="D25" s="8">
        <v>67.5</v>
      </c>
      <c r="E25" s="7">
        <v>71.7</v>
      </c>
      <c r="F25" s="8">
        <v>74.400000000000006</v>
      </c>
      <c r="G25" s="7">
        <v>76.400000000000006</v>
      </c>
      <c r="H25" s="8">
        <v>78.099999999999994</v>
      </c>
      <c r="I25" s="7">
        <v>79.5</v>
      </c>
      <c r="J25" s="8">
        <v>80.8</v>
      </c>
      <c r="K25" s="7">
        <v>82.1</v>
      </c>
      <c r="L25" s="8">
        <v>83.2</v>
      </c>
      <c r="M25" s="7">
        <v>84.3</v>
      </c>
      <c r="N25" s="8">
        <v>85.4</v>
      </c>
      <c r="O25" s="7">
        <v>86.5</v>
      </c>
      <c r="P25" s="8">
        <v>87.6</v>
      </c>
      <c r="Q25" s="7">
        <v>88.8</v>
      </c>
      <c r="R25" s="8">
        <v>90</v>
      </c>
      <c r="S25" s="7">
        <v>91.3</v>
      </c>
      <c r="T25" s="8">
        <v>92.8</v>
      </c>
      <c r="U25" s="7">
        <v>94.7</v>
      </c>
      <c r="V25" s="8">
        <v>97.3</v>
      </c>
      <c r="W25" s="9">
        <v>99</v>
      </c>
      <c r="Z25">
        <v>3.83</v>
      </c>
      <c r="AA25">
        <v>53.151634093069902</v>
      </c>
      <c r="AB25">
        <v>55.529073909117201</v>
      </c>
      <c r="AC25">
        <v>59.049999074562798</v>
      </c>
      <c r="AD25">
        <v>61.377629090523101</v>
      </c>
      <c r="AE25">
        <v>63.160759090952901</v>
      </c>
      <c r="AF25">
        <v>64.685729131698494</v>
      </c>
      <c r="AG25">
        <v>66.0342521734418</v>
      </c>
      <c r="AH25">
        <v>67.249420629875999</v>
      </c>
      <c r="AI25">
        <v>68.412461215473996</v>
      </c>
      <c r="AJ25">
        <v>69.4940351250996</v>
      </c>
      <c r="AK25">
        <v>70.565360196226095</v>
      </c>
      <c r="AL25">
        <v>71.630700568809203</v>
      </c>
      <c r="AM25">
        <v>72.691051064647695</v>
      </c>
      <c r="AN25">
        <v>73.784697923501398</v>
      </c>
      <c r="AO25">
        <v>74.936222057863503</v>
      </c>
      <c r="AP25">
        <v>76.147630270211394</v>
      </c>
      <c r="AQ25">
        <v>77.489539641232597</v>
      </c>
      <c r="AR25">
        <v>79.025649752595896</v>
      </c>
      <c r="AS25">
        <v>80.940498842491806</v>
      </c>
      <c r="AT25">
        <v>83.713321935088402</v>
      </c>
      <c r="AU25">
        <v>85.515079889911604</v>
      </c>
    </row>
    <row r="26" spans="1:47" ht="17" thickBot="1">
      <c r="A26">
        <v>7.75</v>
      </c>
      <c r="B26" s="10" t="s">
        <v>24</v>
      </c>
      <c r="C26" s="11">
        <v>64.900000000000006</v>
      </c>
      <c r="D26" s="12">
        <v>67.900000000000006</v>
      </c>
      <c r="E26" s="11">
        <v>72.2</v>
      </c>
      <c r="F26" s="12">
        <v>74.900000000000006</v>
      </c>
      <c r="G26" s="11">
        <v>76.900000000000006</v>
      </c>
      <c r="H26" s="12">
        <v>78.599999999999994</v>
      </c>
      <c r="I26" s="11">
        <v>80.099999999999994</v>
      </c>
      <c r="J26" s="12">
        <v>81.400000000000006</v>
      </c>
      <c r="K26" s="11">
        <v>82.6</v>
      </c>
      <c r="L26" s="12">
        <v>83.8</v>
      </c>
      <c r="M26" s="11">
        <v>84.9</v>
      </c>
      <c r="N26" s="12">
        <v>86</v>
      </c>
      <c r="O26" s="11">
        <v>87.1</v>
      </c>
      <c r="P26" s="12">
        <v>88.2</v>
      </c>
      <c r="Q26" s="11">
        <v>89.3</v>
      </c>
      <c r="R26" s="12">
        <v>90.5</v>
      </c>
      <c r="S26" s="11">
        <v>91.9</v>
      </c>
      <c r="T26" s="12">
        <v>93.4</v>
      </c>
      <c r="U26" s="11">
        <v>95.2</v>
      </c>
      <c r="V26" s="12">
        <v>97.8</v>
      </c>
      <c r="W26" s="13">
        <v>99.5</v>
      </c>
      <c r="Z26">
        <v>3.92</v>
      </c>
      <c r="AA26">
        <v>53.559233968891498</v>
      </c>
      <c r="AB26">
        <v>55.955386436946497</v>
      </c>
      <c r="AC26">
        <v>59.501385231621903</v>
      </c>
      <c r="AD26">
        <v>61.844327536161401</v>
      </c>
      <c r="AE26">
        <v>63.638463399034002</v>
      </c>
      <c r="AF26">
        <v>65.171190952980993</v>
      </c>
      <c r="AG26">
        <v>66.526734607442293</v>
      </c>
      <c r="AH26">
        <v>67.7475783039107</v>
      </c>
      <c r="AI26">
        <v>68.916125617388502</v>
      </c>
      <c r="AJ26">
        <v>70.003171128068701</v>
      </c>
      <c r="AK26">
        <v>71.079180107895496</v>
      </c>
      <c r="AL26">
        <v>72.148586988995504</v>
      </c>
      <c r="AM26">
        <v>73.213168218662403</v>
      </c>
      <c r="AN26">
        <v>74.310331107511999</v>
      </c>
      <c r="AO26">
        <v>75.466575750712096</v>
      </c>
      <c r="AP26">
        <v>76.682832919365893</v>
      </c>
      <c r="AQ26">
        <v>78.027556544774399</v>
      </c>
      <c r="AR26">
        <v>79.568433450959404</v>
      </c>
      <c r="AS26">
        <v>81.488515480417604</v>
      </c>
      <c r="AT26">
        <v>84.268321544622097</v>
      </c>
      <c r="AU26">
        <v>86.074107566685996</v>
      </c>
    </row>
    <row r="27" spans="1:47">
      <c r="A27">
        <v>8</v>
      </c>
      <c r="B27" s="6" t="s">
        <v>30</v>
      </c>
      <c r="C27" s="7">
        <v>65.3</v>
      </c>
      <c r="D27" s="8">
        <v>68.400000000000006</v>
      </c>
      <c r="E27" s="7">
        <v>72.7</v>
      </c>
      <c r="F27" s="8">
        <v>75.400000000000006</v>
      </c>
      <c r="G27" s="7">
        <v>77.5</v>
      </c>
      <c r="H27" s="8">
        <v>79.099999999999994</v>
      </c>
      <c r="I27" s="7">
        <v>80.599999999999994</v>
      </c>
      <c r="J27" s="8">
        <v>81.900000000000006</v>
      </c>
      <c r="K27" s="7">
        <v>83.2</v>
      </c>
      <c r="L27" s="8">
        <v>84.3</v>
      </c>
      <c r="M27" s="7">
        <v>85.4</v>
      </c>
      <c r="N27" s="8">
        <v>86.5</v>
      </c>
      <c r="O27" s="7">
        <v>87.6</v>
      </c>
      <c r="P27" s="8">
        <v>88.7</v>
      </c>
      <c r="Q27" s="7">
        <v>89.9</v>
      </c>
      <c r="R27" s="8">
        <v>91.1</v>
      </c>
      <c r="S27" s="7">
        <v>92.4</v>
      </c>
      <c r="T27" s="8">
        <v>93.9</v>
      </c>
      <c r="U27" s="7">
        <v>95.7</v>
      </c>
      <c r="V27" s="8">
        <v>98.3</v>
      </c>
      <c r="W27" s="9">
        <v>100</v>
      </c>
      <c r="Z27">
        <v>4</v>
      </c>
      <c r="AA27">
        <v>53.8</v>
      </c>
      <c r="AB27">
        <v>56.2</v>
      </c>
      <c r="AC27">
        <v>59.8</v>
      </c>
      <c r="AD27">
        <v>62.1</v>
      </c>
      <c r="AE27">
        <v>64</v>
      </c>
      <c r="AF27">
        <v>65.5</v>
      </c>
      <c r="AG27">
        <v>66.900000000000006</v>
      </c>
      <c r="AH27">
        <v>68.099999999999994</v>
      </c>
      <c r="AI27">
        <v>69.3</v>
      </c>
      <c r="AJ27">
        <v>70.400000000000006</v>
      </c>
      <c r="AK27">
        <v>71.5</v>
      </c>
      <c r="AL27">
        <v>72.5</v>
      </c>
      <c r="AM27">
        <v>73.599999999999994</v>
      </c>
      <c r="AN27">
        <v>74.7</v>
      </c>
      <c r="AO27">
        <v>75.900000000000006</v>
      </c>
      <c r="AP27">
        <v>77.099999999999994</v>
      </c>
      <c r="AQ27">
        <v>78.400000000000006</v>
      </c>
      <c r="AR27">
        <v>80</v>
      </c>
      <c r="AS27">
        <v>81.900000000000006</v>
      </c>
      <c r="AT27">
        <v>84.7</v>
      </c>
      <c r="AU27">
        <v>86.5</v>
      </c>
    </row>
    <row r="28" spans="1:47">
      <c r="A28">
        <v>8.25</v>
      </c>
      <c r="B28" s="6" t="s">
        <v>22</v>
      </c>
      <c r="C28" s="7">
        <v>65.599999999999994</v>
      </c>
      <c r="D28" s="8">
        <v>68.7</v>
      </c>
      <c r="E28" s="7">
        <v>73.099999999999994</v>
      </c>
      <c r="F28" s="8">
        <v>75.900000000000006</v>
      </c>
      <c r="G28" s="7">
        <v>77.900000000000006</v>
      </c>
      <c r="H28" s="8">
        <v>79.599999999999994</v>
      </c>
      <c r="I28" s="7">
        <v>81.099999999999994</v>
      </c>
      <c r="J28" s="8">
        <v>82.4</v>
      </c>
      <c r="K28" s="7">
        <v>83.7</v>
      </c>
      <c r="L28" s="8">
        <v>84.8</v>
      </c>
      <c r="M28" s="7">
        <v>86</v>
      </c>
      <c r="N28" s="8">
        <v>87.1</v>
      </c>
      <c r="O28" s="7">
        <v>88.1</v>
      </c>
      <c r="P28" s="8">
        <v>89.3</v>
      </c>
      <c r="Q28" s="7">
        <v>90.4</v>
      </c>
      <c r="R28" s="8">
        <v>91.6</v>
      </c>
      <c r="S28" s="7">
        <v>92.9</v>
      </c>
      <c r="T28" s="8">
        <v>94.4</v>
      </c>
      <c r="U28" s="7">
        <v>96.2</v>
      </c>
      <c r="V28" s="8">
        <v>98.8</v>
      </c>
      <c r="W28" s="9">
        <v>100</v>
      </c>
      <c r="Z28">
        <v>4.08</v>
      </c>
      <c r="AA28">
        <v>54.269099702104498</v>
      </c>
      <c r="AB28">
        <v>56.698015897289103</v>
      </c>
      <c r="AC28">
        <v>60.287513674377202</v>
      </c>
      <c r="AD28">
        <v>62.656891464559997</v>
      </c>
      <c r="AE28">
        <v>64.469942409062895</v>
      </c>
      <c r="AF28">
        <v>66.015832696608896</v>
      </c>
      <c r="AG28">
        <v>67.383437338160405</v>
      </c>
      <c r="AH28">
        <v>68.613972009057207</v>
      </c>
      <c r="AI28">
        <v>69.791714897071103</v>
      </c>
      <c r="AJ28">
        <v>70.888053159144903</v>
      </c>
      <c r="AK28">
        <v>71.971982146695694</v>
      </c>
      <c r="AL28">
        <v>73.048155440454494</v>
      </c>
      <c r="AM28">
        <v>74.119846905802504</v>
      </c>
      <c r="AN28">
        <v>75.222891973983096</v>
      </c>
      <c r="AO28">
        <v>76.386816589207399</v>
      </c>
      <c r="AP28">
        <v>77.611097480412695</v>
      </c>
      <c r="AQ28">
        <v>78.960385340906697</v>
      </c>
      <c r="AR28">
        <v>80.509020496766297</v>
      </c>
      <c r="AS28">
        <v>82.437492259862594</v>
      </c>
      <c r="AT28">
        <v>85.228506463342399</v>
      </c>
      <c r="AU28">
        <v>87.0404026440264</v>
      </c>
    </row>
    <row r="29" spans="1:47">
      <c r="A29">
        <v>8.5</v>
      </c>
      <c r="B29" s="6" t="s">
        <v>23</v>
      </c>
      <c r="C29" s="7">
        <v>65.8</v>
      </c>
      <c r="D29" s="8">
        <v>69</v>
      </c>
      <c r="E29" s="7">
        <v>73.5</v>
      </c>
      <c r="F29" s="8">
        <v>76.3</v>
      </c>
      <c r="G29" s="7">
        <v>78.400000000000006</v>
      </c>
      <c r="H29" s="8">
        <v>80.099999999999994</v>
      </c>
      <c r="I29" s="7">
        <v>81.599999999999994</v>
      </c>
      <c r="J29" s="8">
        <v>82.9</v>
      </c>
      <c r="K29" s="7">
        <v>84.1</v>
      </c>
      <c r="L29" s="8">
        <v>85.3</v>
      </c>
      <c r="M29" s="7">
        <v>86.4</v>
      </c>
      <c r="N29" s="8">
        <v>87.5</v>
      </c>
      <c r="O29" s="7">
        <v>88.6</v>
      </c>
      <c r="P29" s="8">
        <v>89.7</v>
      </c>
      <c r="Q29" s="7">
        <v>90.9</v>
      </c>
      <c r="R29" s="8">
        <v>92.1</v>
      </c>
      <c r="S29" s="7">
        <v>93.4</v>
      </c>
      <c r="T29" s="8">
        <v>94.9</v>
      </c>
      <c r="U29" s="7">
        <v>96.7</v>
      </c>
      <c r="V29" s="8">
        <v>99.3</v>
      </c>
      <c r="W29" s="9">
        <v>100</v>
      </c>
      <c r="Z29">
        <v>4.17</v>
      </c>
      <c r="AA29">
        <v>54.660136667735699</v>
      </c>
      <c r="AB29">
        <v>57.107201566177999</v>
      </c>
      <c r="AC29">
        <v>60.720566093943297</v>
      </c>
      <c r="AD29">
        <v>63.104374476894797</v>
      </c>
      <c r="AE29">
        <v>64.927702048345296</v>
      </c>
      <c r="AF29">
        <v>66.480642070013602</v>
      </c>
      <c r="AG29">
        <v>67.854798709133107</v>
      </c>
      <c r="AH29">
        <v>69.090563491040996</v>
      </c>
      <c r="AI29">
        <v>70.273144885557599</v>
      </c>
      <c r="AJ29">
        <v>71.374463712960704</v>
      </c>
      <c r="AK29">
        <v>72.462622819687795</v>
      </c>
      <c r="AL29">
        <v>73.542340526817895</v>
      </c>
      <c r="AM29">
        <v>74.617806923925698</v>
      </c>
      <c r="AN29">
        <v>75.723949909361593</v>
      </c>
      <c r="AO29">
        <v>76.891797827683604</v>
      </c>
      <c r="AP29">
        <v>78.120259112077605</v>
      </c>
      <c r="AQ29">
        <v>79.471866867983707</v>
      </c>
      <c r="AR29">
        <v>81.024464692283004</v>
      </c>
      <c r="AS29">
        <v>82.957144849146999</v>
      </c>
      <c r="AT29">
        <v>85.753788367477995</v>
      </c>
      <c r="AU29">
        <v>87.568531016099001</v>
      </c>
    </row>
    <row r="30" spans="1:47" ht="17" thickBot="1">
      <c r="A30">
        <v>8.75</v>
      </c>
      <c r="B30" s="10" t="s">
        <v>24</v>
      </c>
      <c r="C30" s="11">
        <v>66</v>
      </c>
      <c r="D30" s="12">
        <v>69.3</v>
      </c>
      <c r="E30" s="11">
        <v>73.8</v>
      </c>
      <c r="F30" s="12">
        <v>76.599999999999994</v>
      </c>
      <c r="G30" s="11">
        <v>78.7</v>
      </c>
      <c r="H30" s="12">
        <v>80.5</v>
      </c>
      <c r="I30" s="11">
        <v>82</v>
      </c>
      <c r="J30" s="12">
        <v>83.3</v>
      </c>
      <c r="K30" s="11">
        <v>84.6</v>
      </c>
      <c r="L30" s="12">
        <v>85.7</v>
      </c>
      <c r="M30" s="11">
        <v>86.9</v>
      </c>
      <c r="N30" s="12">
        <v>88</v>
      </c>
      <c r="O30" s="11">
        <v>89.1</v>
      </c>
      <c r="P30" s="12">
        <v>90.2</v>
      </c>
      <c r="Q30" s="11">
        <v>91.3</v>
      </c>
      <c r="R30" s="12">
        <v>92.5</v>
      </c>
      <c r="S30" s="11">
        <v>93.8</v>
      </c>
      <c r="T30" s="12">
        <v>95.3</v>
      </c>
      <c r="U30" s="11">
        <v>97.1</v>
      </c>
      <c r="V30" s="12">
        <v>99.7</v>
      </c>
      <c r="W30" s="13">
        <v>100</v>
      </c>
      <c r="Z30">
        <v>4.25</v>
      </c>
      <c r="AA30">
        <v>55</v>
      </c>
      <c r="AB30">
        <v>57.4</v>
      </c>
      <c r="AC30">
        <v>61.1</v>
      </c>
      <c r="AD30">
        <v>63.5</v>
      </c>
      <c r="AE30">
        <v>65.3</v>
      </c>
      <c r="AF30">
        <v>66.900000000000006</v>
      </c>
      <c r="AG30">
        <v>68.3</v>
      </c>
      <c r="AH30">
        <v>69.5</v>
      </c>
      <c r="AI30">
        <v>70.7</v>
      </c>
      <c r="AJ30">
        <v>71.8</v>
      </c>
      <c r="AK30">
        <v>72.900000000000006</v>
      </c>
      <c r="AL30">
        <v>74</v>
      </c>
      <c r="AM30">
        <v>75.099999999999994</v>
      </c>
      <c r="AN30">
        <v>76.2</v>
      </c>
      <c r="AO30">
        <v>77.400000000000006</v>
      </c>
      <c r="AP30">
        <v>78.599999999999994</v>
      </c>
      <c r="AQ30">
        <v>80</v>
      </c>
      <c r="AR30">
        <v>81.5</v>
      </c>
      <c r="AS30">
        <v>83.5</v>
      </c>
      <c r="AT30">
        <v>86.3</v>
      </c>
      <c r="AU30">
        <v>88.1</v>
      </c>
    </row>
    <row r="31" spans="1:47">
      <c r="A31">
        <v>9</v>
      </c>
      <c r="B31" s="6" t="s">
        <v>31</v>
      </c>
      <c r="C31" s="7">
        <v>66.099999999999994</v>
      </c>
      <c r="D31" s="8">
        <v>69.5</v>
      </c>
      <c r="E31" s="7">
        <v>74.099999999999994</v>
      </c>
      <c r="F31" s="8">
        <v>76.900000000000006</v>
      </c>
      <c r="G31" s="7">
        <v>79.099999999999994</v>
      </c>
      <c r="H31" s="8">
        <v>80.8</v>
      </c>
      <c r="I31" s="7">
        <v>82.3</v>
      </c>
      <c r="J31" s="8">
        <v>83.7</v>
      </c>
      <c r="K31" s="7">
        <v>84.9</v>
      </c>
      <c r="L31" s="8">
        <v>86.1</v>
      </c>
      <c r="M31" s="7">
        <v>87.3</v>
      </c>
      <c r="N31" s="8">
        <v>88.4</v>
      </c>
      <c r="O31" s="7">
        <v>89.5</v>
      </c>
      <c r="P31" s="8">
        <v>90.6</v>
      </c>
      <c r="Q31" s="7">
        <v>91.7</v>
      </c>
      <c r="R31" s="8">
        <v>92.9</v>
      </c>
      <c r="S31" s="7">
        <v>94.2</v>
      </c>
      <c r="T31" s="8">
        <v>95.7</v>
      </c>
      <c r="U31" s="7">
        <v>97.5</v>
      </c>
      <c r="V31" s="8">
        <v>100</v>
      </c>
      <c r="W31" s="9">
        <v>100</v>
      </c>
      <c r="Z31">
        <v>4.33</v>
      </c>
      <c r="AA31">
        <v>55.3407378561174</v>
      </c>
      <c r="AB31">
        <v>57.819573292596097</v>
      </c>
      <c r="AC31">
        <v>61.474305555328201</v>
      </c>
      <c r="AD31">
        <v>63.882995913088898</v>
      </c>
      <c r="AE31">
        <v>65.723951678087701</v>
      </c>
      <c r="AF31">
        <v>67.288792750489606</v>
      </c>
      <c r="AG31">
        <v>68.674193618653206</v>
      </c>
      <c r="AH31">
        <v>69.918872864510604</v>
      </c>
      <c r="AI31">
        <v>71.109458718477896</v>
      </c>
      <c r="AJ31">
        <v>72.219188341179105</v>
      </c>
      <c r="AK31">
        <v>73.314477042007695</v>
      </c>
      <c r="AL31">
        <v>74.400030543398103</v>
      </c>
      <c r="AM31">
        <v>75.481824577353194</v>
      </c>
      <c r="AN31">
        <v>76.593090647464194</v>
      </c>
      <c r="AO31">
        <v>77.7672130592847</v>
      </c>
      <c r="AP31">
        <v>79.002521886354998</v>
      </c>
      <c r="AQ31">
        <v>80.357814529958802</v>
      </c>
      <c r="AR31">
        <v>81.916742598722195</v>
      </c>
      <c r="AS31">
        <v>83.856004180155693</v>
      </c>
      <c r="AT31">
        <v>86.661462677067206</v>
      </c>
      <c r="AU31">
        <v>88.480219059608899</v>
      </c>
    </row>
    <row r="32" spans="1:47">
      <c r="A32">
        <v>9.25</v>
      </c>
      <c r="B32" s="6" t="s">
        <v>22</v>
      </c>
      <c r="C32" s="7">
        <v>66.099999999999994</v>
      </c>
      <c r="D32" s="8">
        <v>69.599999999999994</v>
      </c>
      <c r="E32" s="7">
        <v>74.3</v>
      </c>
      <c r="F32" s="8">
        <v>77.2</v>
      </c>
      <c r="G32" s="7">
        <v>79.400000000000006</v>
      </c>
      <c r="H32" s="8">
        <v>81.099999999999994</v>
      </c>
      <c r="I32" s="7">
        <v>82.6</v>
      </c>
      <c r="J32" s="8">
        <v>84</v>
      </c>
      <c r="K32" s="7">
        <v>85.3</v>
      </c>
      <c r="L32" s="8">
        <v>86.5</v>
      </c>
      <c r="M32" s="7">
        <v>87.6</v>
      </c>
      <c r="N32" s="8">
        <v>88.7</v>
      </c>
      <c r="O32" s="7">
        <v>89.8</v>
      </c>
      <c r="P32" s="8">
        <v>90.9</v>
      </c>
      <c r="Q32" s="7">
        <v>92.1</v>
      </c>
      <c r="R32" s="8">
        <v>93.3</v>
      </c>
      <c r="S32" s="7">
        <v>94.6</v>
      </c>
      <c r="T32" s="8">
        <v>96</v>
      </c>
      <c r="U32" s="7">
        <v>97.9</v>
      </c>
      <c r="V32" s="8">
        <v>100</v>
      </c>
      <c r="W32" s="9">
        <v>100</v>
      </c>
      <c r="Z32">
        <v>4.42</v>
      </c>
      <c r="AA32">
        <v>55.7154450081782</v>
      </c>
      <c r="AB32">
        <v>58.211877307795298</v>
      </c>
      <c r="AC32">
        <v>61.889283175785003</v>
      </c>
      <c r="AD32">
        <v>64.311539484596494</v>
      </c>
      <c r="AE32">
        <v>66.162052598294096</v>
      </c>
      <c r="AF32">
        <v>67.7332304246479</v>
      </c>
      <c r="AG32">
        <v>69.124733738964196</v>
      </c>
      <c r="AH32">
        <v>70.374217961029302</v>
      </c>
      <c r="AI32">
        <v>71.568966390452999</v>
      </c>
      <c r="AJ32">
        <v>72.683175270684004</v>
      </c>
      <c r="AK32">
        <v>73.782259134570197</v>
      </c>
      <c r="AL32">
        <v>74.870833737844293</v>
      </c>
      <c r="AM32">
        <v>75.955979568038103</v>
      </c>
      <c r="AN32">
        <v>77.069905748835296</v>
      </c>
      <c r="AO32">
        <v>78.247163909352693</v>
      </c>
      <c r="AP32">
        <v>79.486000534998098</v>
      </c>
      <c r="AQ32">
        <v>80.843118847318905</v>
      </c>
      <c r="AR32">
        <v>82.405204429286997</v>
      </c>
      <c r="AS32">
        <v>84.347665022781001</v>
      </c>
      <c r="AT32">
        <v>87.157415253217096</v>
      </c>
      <c r="AU32">
        <v>88.977843502244994</v>
      </c>
    </row>
    <row r="33" spans="1:47">
      <c r="A33">
        <v>9.5</v>
      </c>
      <c r="B33" s="6" t="s">
        <v>23</v>
      </c>
      <c r="C33" s="7">
        <v>66.099999999999994</v>
      </c>
      <c r="D33" s="8">
        <v>69.599999999999994</v>
      </c>
      <c r="E33" s="7">
        <v>74.5</v>
      </c>
      <c r="F33" s="8">
        <v>77.400000000000006</v>
      </c>
      <c r="G33" s="7">
        <v>79.599999999999994</v>
      </c>
      <c r="H33" s="8">
        <v>81.400000000000006</v>
      </c>
      <c r="I33" s="7">
        <v>82.9</v>
      </c>
      <c r="J33" s="8">
        <v>84.3</v>
      </c>
      <c r="K33" s="7">
        <v>85.5</v>
      </c>
      <c r="L33" s="8">
        <v>86.7</v>
      </c>
      <c r="M33" s="7">
        <v>87.9</v>
      </c>
      <c r="N33" s="8">
        <v>89</v>
      </c>
      <c r="O33" s="7">
        <v>90.1</v>
      </c>
      <c r="P33" s="8">
        <v>91.2</v>
      </c>
      <c r="Q33" s="7">
        <v>92.3</v>
      </c>
      <c r="R33" s="8">
        <v>93.5</v>
      </c>
      <c r="S33" s="7">
        <v>94.9</v>
      </c>
      <c r="T33" s="8">
        <v>96.3</v>
      </c>
      <c r="U33" s="7">
        <v>98.1</v>
      </c>
      <c r="V33" s="8">
        <v>100</v>
      </c>
      <c r="W33" s="9">
        <v>100</v>
      </c>
      <c r="Z33">
        <v>4.5</v>
      </c>
      <c r="AA33">
        <v>56.1</v>
      </c>
      <c r="AB33">
        <v>58.6</v>
      </c>
      <c r="AC33">
        <v>62.3</v>
      </c>
      <c r="AD33">
        <v>64.8</v>
      </c>
      <c r="AE33">
        <v>66.599999999999994</v>
      </c>
      <c r="AF33">
        <v>68.2</v>
      </c>
      <c r="AG33">
        <v>69.599999999999994</v>
      </c>
      <c r="AH33">
        <v>70.900000000000006</v>
      </c>
      <c r="AI33">
        <v>72.099999999999994</v>
      </c>
      <c r="AJ33">
        <v>73.2</v>
      </c>
      <c r="AK33">
        <v>74.3</v>
      </c>
      <c r="AL33">
        <v>75.400000000000006</v>
      </c>
      <c r="AM33">
        <v>76.5</v>
      </c>
      <c r="AN33">
        <v>77.599999999999994</v>
      </c>
      <c r="AO33">
        <v>78.8</v>
      </c>
      <c r="AP33">
        <v>80.099999999999994</v>
      </c>
      <c r="AQ33">
        <v>81.400000000000006</v>
      </c>
      <c r="AR33">
        <v>83</v>
      </c>
      <c r="AS33">
        <v>85</v>
      </c>
      <c r="AT33">
        <v>87.8</v>
      </c>
      <c r="AU33">
        <v>89.6</v>
      </c>
    </row>
    <row r="34" spans="1:47" ht="17" thickBot="1">
      <c r="A34">
        <v>9.75</v>
      </c>
      <c r="B34" s="10" t="s">
        <v>24</v>
      </c>
      <c r="C34" s="11">
        <v>66.099999999999994</v>
      </c>
      <c r="D34" s="12">
        <v>69.7</v>
      </c>
      <c r="E34" s="11">
        <v>74.599999999999994</v>
      </c>
      <c r="F34" s="12">
        <v>77.5</v>
      </c>
      <c r="G34" s="11">
        <v>79.7</v>
      </c>
      <c r="H34" s="12">
        <v>81.5</v>
      </c>
      <c r="I34" s="11">
        <v>83.1</v>
      </c>
      <c r="J34" s="12">
        <v>84.5</v>
      </c>
      <c r="K34" s="11">
        <v>85.8</v>
      </c>
      <c r="L34" s="12">
        <v>86.9</v>
      </c>
      <c r="M34" s="11">
        <v>88.1</v>
      </c>
      <c r="N34" s="12">
        <v>89.2</v>
      </c>
      <c r="O34" s="11">
        <v>90.3</v>
      </c>
      <c r="P34" s="12">
        <v>91.4</v>
      </c>
      <c r="Q34" s="11">
        <v>92.6</v>
      </c>
      <c r="R34" s="12">
        <v>93.8</v>
      </c>
      <c r="S34" s="11">
        <v>95.1</v>
      </c>
      <c r="T34" s="12">
        <v>96.6</v>
      </c>
      <c r="U34" s="11">
        <v>98.3</v>
      </c>
      <c r="V34" s="12">
        <v>100</v>
      </c>
      <c r="W34" s="13">
        <v>100</v>
      </c>
      <c r="Z34">
        <v>4.58</v>
      </c>
      <c r="AA34">
        <v>56.367315759978098</v>
      </c>
      <c r="AB34">
        <v>58.894554677777002</v>
      </c>
      <c r="AC34">
        <v>62.611207992649298</v>
      </c>
      <c r="AD34">
        <v>65.056825515153804</v>
      </c>
      <c r="AE34">
        <v>66.923698020118593</v>
      </c>
      <c r="AF34">
        <v>68.505496715007894</v>
      </c>
      <c r="AG34">
        <v>69.907463955610098</v>
      </c>
      <c r="AH34">
        <v>71.165136273425802</v>
      </c>
      <c r="AI34">
        <v>72.366665344323195</v>
      </c>
      <c r="AJ34">
        <v>73.488385431417797</v>
      </c>
      <c r="AK34">
        <v>74.593843042890597</v>
      </c>
      <c r="AL34">
        <v>75.687324724407802</v>
      </c>
      <c r="AM34">
        <v>76.778078889637399</v>
      </c>
      <c r="AN34">
        <v>77.896325982122093</v>
      </c>
      <c r="AO34">
        <v>79.078452964711204</v>
      </c>
      <c r="AP34">
        <v>80.322997757060406</v>
      </c>
      <c r="AQ34">
        <v>81.682921878194193</v>
      </c>
      <c r="AR34">
        <v>83.249898392616899</v>
      </c>
      <c r="AS34">
        <v>85.197156811369197</v>
      </c>
      <c r="AT34">
        <v>88.013361406710402</v>
      </c>
      <c r="AU34">
        <v>89.835731464365196</v>
      </c>
    </row>
    <row r="35" spans="1:47">
      <c r="A35">
        <v>10</v>
      </c>
      <c r="B35" s="6" t="s">
        <v>32</v>
      </c>
      <c r="C35" s="7">
        <v>65.900000000000006</v>
      </c>
      <c r="D35" s="8">
        <v>69.599999999999994</v>
      </c>
      <c r="E35" s="7">
        <v>74.599999999999994</v>
      </c>
      <c r="F35" s="8">
        <v>77.599999999999994</v>
      </c>
      <c r="G35" s="7">
        <v>79.900000000000006</v>
      </c>
      <c r="H35" s="8">
        <v>81.7</v>
      </c>
      <c r="I35" s="7">
        <v>83.2</v>
      </c>
      <c r="J35" s="8">
        <v>84.6</v>
      </c>
      <c r="K35" s="7">
        <v>85.9</v>
      </c>
      <c r="L35" s="8">
        <v>87.1</v>
      </c>
      <c r="M35" s="7">
        <v>88.3</v>
      </c>
      <c r="N35" s="8">
        <v>89.4</v>
      </c>
      <c r="O35" s="7">
        <v>90.5</v>
      </c>
      <c r="P35" s="8">
        <v>91.6</v>
      </c>
      <c r="Q35" s="7">
        <v>92.7</v>
      </c>
      <c r="R35" s="8">
        <v>93.9</v>
      </c>
      <c r="S35" s="7">
        <v>95.2</v>
      </c>
      <c r="T35" s="8">
        <v>96.7</v>
      </c>
      <c r="U35" s="7">
        <v>98.5</v>
      </c>
      <c r="V35" s="8">
        <v>100</v>
      </c>
      <c r="W35" s="9">
        <v>100</v>
      </c>
      <c r="Z35">
        <v>4.67</v>
      </c>
      <c r="AA35">
        <v>56.726062853784804</v>
      </c>
      <c r="AB35">
        <v>59.270367404498998</v>
      </c>
      <c r="AC35">
        <v>63.008496878127197</v>
      </c>
      <c r="AD35">
        <v>65.466831750003294</v>
      </c>
      <c r="AE35">
        <v>67.342554931383305</v>
      </c>
      <c r="AF35">
        <v>68.929959064263002</v>
      </c>
      <c r="AG35">
        <v>70.337601014639702</v>
      </c>
      <c r="AH35">
        <v>71.599689287634405</v>
      </c>
      <c r="AI35">
        <v>72.804672880005</v>
      </c>
      <c r="AJ35">
        <v>73.9303627511961</v>
      </c>
      <c r="AK35">
        <v>75.039199700531796</v>
      </c>
      <c r="AL35">
        <v>76.135181849609907</v>
      </c>
      <c r="AM35">
        <v>77.228902471815204</v>
      </c>
      <c r="AN35">
        <v>78.349342588425202</v>
      </c>
      <c r="AO35">
        <v>79.533804237522006</v>
      </c>
      <c r="AP35">
        <v>80.781247955021698</v>
      </c>
      <c r="AQ35">
        <v>82.142504271332896</v>
      </c>
      <c r="AR35">
        <v>83.711819391782896</v>
      </c>
      <c r="AS35">
        <v>85.661277261012401</v>
      </c>
      <c r="AT35">
        <v>88.480456163610796</v>
      </c>
      <c r="AU35">
        <v>90.303347686345901</v>
      </c>
    </row>
    <row r="36" spans="1:47">
      <c r="A36">
        <v>10.25</v>
      </c>
      <c r="B36" s="6" t="s">
        <v>22</v>
      </c>
      <c r="C36" s="7">
        <v>65.8</v>
      </c>
      <c r="D36" s="8">
        <v>69.599999999999994</v>
      </c>
      <c r="E36" s="7">
        <v>74.599999999999994</v>
      </c>
      <c r="F36" s="8">
        <v>77.7</v>
      </c>
      <c r="G36" s="7">
        <v>79.900000000000006</v>
      </c>
      <c r="H36" s="8">
        <v>81.8</v>
      </c>
      <c r="I36" s="7">
        <v>83.3</v>
      </c>
      <c r="J36" s="8">
        <v>84.7</v>
      </c>
      <c r="K36" s="7">
        <v>86</v>
      </c>
      <c r="L36" s="8">
        <v>87.2</v>
      </c>
      <c r="M36" s="7">
        <v>88.4</v>
      </c>
      <c r="N36" s="8">
        <v>89.5</v>
      </c>
      <c r="O36" s="7">
        <v>90.6</v>
      </c>
      <c r="P36" s="8">
        <v>91.7</v>
      </c>
      <c r="Q36" s="7">
        <v>92.8</v>
      </c>
      <c r="R36" s="8">
        <v>94</v>
      </c>
      <c r="S36" s="7">
        <v>95.3</v>
      </c>
      <c r="T36" s="8">
        <v>96.8</v>
      </c>
      <c r="U36" s="7">
        <v>98.6</v>
      </c>
      <c r="V36" s="8">
        <v>100</v>
      </c>
      <c r="W36" s="9">
        <v>100</v>
      </c>
      <c r="Z36">
        <v>4.75</v>
      </c>
      <c r="AA36">
        <v>57.1</v>
      </c>
      <c r="AB36">
        <v>59.7</v>
      </c>
      <c r="AC36">
        <v>63.5</v>
      </c>
      <c r="AD36">
        <v>66</v>
      </c>
      <c r="AE36">
        <v>67.900000000000006</v>
      </c>
      <c r="AF36">
        <v>69.5</v>
      </c>
      <c r="AG36">
        <v>70.900000000000006</v>
      </c>
      <c r="AH36">
        <v>72.2</v>
      </c>
      <c r="AI36">
        <v>73.400000000000006</v>
      </c>
      <c r="AJ36">
        <v>74.5</v>
      </c>
      <c r="AK36">
        <v>75.599999999999994</v>
      </c>
      <c r="AL36">
        <v>76.7</v>
      </c>
      <c r="AM36">
        <v>77.900000000000006</v>
      </c>
      <c r="AN36">
        <v>79</v>
      </c>
      <c r="AO36">
        <v>80.2</v>
      </c>
      <c r="AP36">
        <v>81.400000000000006</v>
      </c>
      <c r="AQ36">
        <v>82.8</v>
      </c>
      <c r="AR36">
        <v>84.4</v>
      </c>
      <c r="AS36">
        <v>86.3</v>
      </c>
      <c r="AT36">
        <v>89.2</v>
      </c>
      <c r="AU36">
        <v>91</v>
      </c>
    </row>
    <row r="37" spans="1:47">
      <c r="A37">
        <v>10.5</v>
      </c>
      <c r="B37" s="6" t="s">
        <v>23</v>
      </c>
      <c r="C37" s="7">
        <v>65.599999999999994</v>
      </c>
      <c r="D37" s="8">
        <v>69.5</v>
      </c>
      <c r="E37" s="7">
        <v>74.599999999999994</v>
      </c>
      <c r="F37" s="8">
        <v>77.7</v>
      </c>
      <c r="G37" s="7">
        <v>80</v>
      </c>
      <c r="H37" s="8">
        <v>81.8</v>
      </c>
      <c r="I37" s="7">
        <v>83.4</v>
      </c>
      <c r="J37" s="8">
        <v>84.8</v>
      </c>
      <c r="K37" s="7">
        <v>86.1</v>
      </c>
      <c r="L37" s="8">
        <v>87.3</v>
      </c>
      <c r="M37" s="7">
        <v>88.4</v>
      </c>
      <c r="N37" s="8">
        <v>89.5</v>
      </c>
      <c r="O37" s="7">
        <v>90.7</v>
      </c>
      <c r="P37" s="8">
        <v>91.8</v>
      </c>
      <c r="Q37" s="7">
        <v>92.9</v>
      </c>
      <c r="R37" s="8">
        <v>94.1</v>
      </c>
      <c r="S37" s="7">
        <v>95.4</v>
      </c>
      <c r="T37" s="8">
        <v>96.9</v>
      </c>
      <c r="U37" s="7">
        <v>98.6</v>
      </c>
      <c r="V37" s="8">
        <v>100</v>
      </c>
      <c r="W37" s="9">
        <v>100</v>
      </c>
      <c r="Z37">
        <v>4.83</v>
      </c>
      <c r="AA37">
        <v>57.349982419158799</v>
      </c>
      <c r="AB37">
        <v>59.924166840332703</v>
      </c>
      <c r="AC37">
        <v>63.699392074128603</v>
      </c>
      <c r="AD37">
        <v>66.179578600732</v>
      </c>
      <c r="AE37">
        <v>68.070421059843198</v>
      </c>
      <c r="AF37">
        <v>69.667115065424895</v>
      </c>
      <c r="AG37">
        <v>71.084481033170704</v>
      </c>
      <c r="AH37">
        <v>72.354102930089994</v>
      </c>
      <c r="AI37">
        <v>73.564552346861902</v>
      </c>
      <c r="AJ37">
        <v>74.6968470286441</v>
      </c>
      <c r="AK37">
        <v>75.8113318030165</v>
      </c>
      <c r="AL37">
        <v>76.911301675678999</v>
      </c>
      <c r="AM37">
        <v>78.009979124267602</v>
      </c>
      <c r="AN37">
        <v>79.133875384754404</v>
      </c>
      <c r="AO37">
        <v>80.321740624453298</v>
      </c>
      <c r="AP37">
        <v>81.573790013062606</v>
      </c>
      <c r="AQ37">
        <v>82.936985435094996</v>
      </c>
      <c r="AR37">
        <v>84.509698991900706</v>
      </c>
      <c r="AS37">
        <v>86.462176781021199</v>
      </c>
      <c r="AT37">
        <v>89.285486088477398</v>
      </c>
      <c r="AU37">
        <v>91.108321315360698</v>
      </c>
    </row>
    <row r="38" spans="1:47" ht="17" thickBot="1">
      <c r="A38">
        <v>10.75</v>
      </c>
      <c r="B38" s="10" t="s">
        <v>24</v>
      </c>
      <c r="C38" s="11">
        <v>65.400000000000006</v>
      </c>
      <c r="D38" s="12">
        <v>69.3</v>
      </c>
      <c r="E38" s="11">
        <v>74.599999999999994</v>
      </c>
      <c r="F38" s="12">
        <v>77.7</v>
      </c>
      <c r="G38" s="11">
        <v>80</v>
      </c>
      <c r="H38" s="12">
        <v>81.8</v>
      </c>
      <c r="I38" s="11">
        <v>83.4</v>
      </c>
      <c r="J38" s="12">
        <v>84.8</v>
      </c>
      <c r="K38" s="11">
        <v>86.1</v>
      </c>
      <c r="L38" s="12">
        <v>87.3</v>
      </c>
      <c r="M38" s="11">
        <v>88.5</v>
      </c>
      <c r="N38" s="12">
        <v>89.6</v>
      </c>
      <c r="O38" s="11">
        <v>90.7</v>
      </c>
      <c r="P38" s="12">
        <v>91.8</v>
      </c>
      <c r="Q38" s="11">
        <v>92.9</v>
      </c>
      <c r="R38" s="12">
        <v>94.1</v>
      </c>
      <c r="S38" s="11">
        <v>95.4</v>
      </c>
      <c r="T38" s="12">
        <v>96.9</v>
      </c>
      <c r="U38" s="11">
        <v>98.6</v>
      </c>
      <c r="V38" s="12">
        <v>100</v>
      </c>
      <c r="W38" s="13">
        <v>100</v>
      </c>
      <c r="Z38">
        <v>4.92</v>
      </c>
      <c r="AA38">
        <v>57.693268455299901</v>
      </c>
      <c r="AB38">
        <v>60.284002090448197</v>
      </c>
      <c r="AC38">
        <v>64.079469182895494</v>
      </c>
      <c r="AD38">
        <v>66.571513623268103</v>
      </c>
      <c r="AE38">
        <v>68.470517451564504</v>
      </c>
      <c r="AF38">
        <v>70.072044647416405</v>
      </c>
      <c r="AG38">
        <v>71.494680257994204</v>
      </c>
      <c r="AH38">
        <v>72.768370750743102</v>
      </c>
      <c r="AI38">
        <v>73.981489912577501</v>
      </c>
      <c r="AJ38">
        <v>75.117248644439798</v>
      </c>
      <c r="AK38">
        <v>76.234708434179296</v>
      </c>
      <c r="AL38">
        <v>77.336667569325996</v>
      </c>
      <c r="AM38">
        <v>78.437959170814196</v>
      </c>
      <c r="AN38">
        <v>79.563539184068404</v>
      </c>
      <c r="AO38">
        <v>80.7528763174803</v>
      </c>
      <c r="AP38">
        <v>82.007209826359698</v>
      </c>
      <c r="AQ38">
        <v>83.371259866890696</v>
      </c>
      <c r="AR38">
        <v>84.945437454643098</v>
      </c>
      <c r="AS38">
        <v>86.899111390858707</v>
      </c>
      <c r="AT38">
        <v>89.724093662051402</v>
      </c>
      <c r="AU38">
        <v>91.546367886573293</v>
      </c>
    </row>
    <row r="39" spans="1:47">
      <c r="A39">
        <v>11</v>
      </c>
      <c r="B39" s="6" t="s">
        <v>33</v>
      </c>
      <c r="C39" s="7">
        <v>65.099999999999994</v>
      </c>
      <c r="D39" s="8">
        <v>69.2</v>
      </c>
      <c r="E39" s="7">
        <v>74.5</v>
      </c>
      <c r="F39" s="8">
        <v>77.599999999999994</v>
      </c>
      <c r="G39" s="7">
        <v>80</v>
      </c>
      <c r="H39" s="8">
        <v>81.8</v>
      </c>
      <c r="I39" s="7">
        <v>83.4</v>
      </c>
      <c r="J39" s="8">
        <v>84.8</v>
      </c>
      <c r="K39" s="7">
        <v>86.1</v>
      </c>
      <c r="L39" s="8">
        <v>87.3</v>
      </c>
      <c r="M39" s="7">
        <v>88.5</v>
      </c>
      <c r="N39" s="8">
        <v>89.6</v>
      </c>
      <c r="O39" s="7">
        <v>90.7</v>
      </c>
      <c r="P39" s="8">
        <v>91.8</v>
      </c>
      <c r="Q39" s="7">
        <v>92.9</v>
      </c>
      <c r="R39" s="8">
        <v>94.1</v>
      </c>
      <c r="S39" s="7">
        <v>95.4</v>
      </c>
      <c r="T39" s="8">
        <v>96.9</v>
      </c>
      <c r="U39" s="7">
        <v>98.6</v>
      </c>
      <c r="V39" s="8">
        <v>100</v>
      </c>
      <c r="W39" s="9">
        <v>100</v>
      </c>
      <c r="Z39">
        <v>5</v>
      </c>
      <c r="AA39">
        <v>58.1</v>
      </c>
      <c r="AB39">
        <v>60.8</v>
      </c>
      <c r="AC39">
        <v>64.599999999999994</v>
      </c>
      <c r="AD39">
        <v>67.099999999999994</v>
      </c>
      <c r="AE39">
        <v>69</v>
      </c>
      <c r="AF39">
        <v>70.599999999999994</v>
      </c>
      <c r="AG39">
        <v>72.099999999999994</v>
      </c>
      <c r="AH39">
        <v>73.400000000000006</v>
      </c>
      <c r="AI39">
        <v>74.599999999999994</v>
      </c>
      <c r="AJ39">
        <v>75.7</v>
      </c>
      <c r="AK39">
        <v>76.900000000000006</v>
      </c>
      <c r="AL39">
        <v>78</v>
      </c>
      <c r="AM39">
        <v>79.099999999999994</v>
      </c>
      <c r="AN39">
        <v>80.2</v>
      </c>
      <c r="AO39">
        <v>81.400000000000006</v>
      </c>
      <c r="AP39">
        <v>82.7</v>
      </c>
      <c r="AQ39">
        <v>84.1</v>
      </c>
      <c r="AR39">
        <v>85.6</v>
      </c>
      <c r="AS39">
        <v>87.6</v>
      </c>
      <c r="AT39">
        <v>90.4</v>
      </c>
      <c r="AU39">
        <v>92.3</v>
      </c>
    </row>
    <row r="40" spans="1:47">
      <c r="A40">
        <v>11.25</v>
      </c>
      <c r="B40" s="6" t="s">
        <v>22</v>
      </c>
      <c r="C40" s="7">
        <v>64.900000000000006</v>
      </c>
      <c r="D40" s="8">
        <v>69</v>
      </c>
      <c r="E40" s="7">
        <v>74.400000000000006</v>
      </c>
      <c r="F40" s="8">
        <v>77.599999999999994</v>
      </c>
      <c r="G40" s="7">
        <v>79.900000000000006</v>
      </c>
      <c r="H40" s="8">
        <v>81.8</v>
      </c>
      <c r="I40" s="7">
        <v>83.4</v>
      </c>
      <c r="J40" s="8">
        <v>84.8</v>
      </c>
      <c r="K40" s="7">
        <v>86.1</v>
      </c>
      <c r="L40" s="8">
        <v>87.3</v>
      </c>
      <c r="M40" s="7">
        <v>88.5</v>
      </c>
      <c r="N40" s="8">
        <v>89.6</v>
      </c>
      <c r="O40" s="7">
        <v>90.7</v>
      </c>
      <c r="P40" s="8">
        <v>91.8</v>
      </c>
      <c r="Q40" s="7">
        <v>92.9</v>
      </c>
      <c r="R40" s="8">
        <v>94.1</v>
      </c>
      <c r="S40" s="7">
        <v>95.4</v>
      </c>
      <c r="T40" s="8">
        <v>96.8</v>
      </c>
      <c r="U40" s="7">
        <v>98.6</v>
      </c>
      <c r="V40" s="8">
        <v>100</v>
      </c>
      <c r="W40" s="9">
        <v>100</v>
      </c>
      <c r="Z40">
        <v>5.08</v>
      </c>
      <c r="AA40">
        <v>58.290160962520503</v>
      </c>
      <c r="AB40">
        <v>60.9098369567172</v>
      </c>
      <c r="AC40">
        <v>64.740124414077698</v>
      </c>
      <c r="AD40">
        <v>67.252439616957801</v>
      </c>
      <c r="AE40">
        <v>69.165338389375606</v>
      </c>
      <c r="AF40">
        <v>70.774726087570599</v>
      </c>
      <c r="AG40">
        <v>72.2063794342439</v>
      </c>
      <c r="AH40">
        <v>73.487016913250997</v>
      </c>
      <c r="AI40">
        <v>74.704085645312404</v>
      </c>
      <c r="AJ40">
        <v>75.845573419166101</v>
      </c>
      <c r="AK40">
        <v>76.967952831783904</v>
      </c>
      <c r="AL40">
        <v>78.073010901067605</v>
      </c>
      <c r="AM40">
        <v>79.178631503957703</v>
      </c>
      <c r="AN40">
        <v>80.306712689803803</v>
      </c>
      <c r="AO40">
        <v>81.497801510822697</v>
      </c>
      <c r="AP40">
        <v>82.755645118768797</v>
      </c>
      <c r="AQ40">
        <v>84.1208114067352</v>
      </c>
      <c r="AR40">
        <v>85.6967225148898</v>
      </c>
      <c r="AS40">
        <v>87.6516230946863</v>
      </c>
      <c r="AT40">
        <v>90.478407882628304</v>
      </c>
      <c r="AU40">
        <v>92.298826724911393</v>
      </c>
    </row>
    <row r="41" spans="1:47">
      <c r="A41">
        <v>11.5</v>
      </c>
      <c r="B41" s="6" t="s">
        <v>23</v>
      </c>
      <c r="C41" s="7">
        <v>64.7</v>
      </c>
      <c r="D41" s="8">
        <v>68.900000000000006</v>
      </c>
      <c r="E41" s="7">
        <v>74.400000000000006</v>
      </c>
      <c r="F41" s="8">
        <v>77.599999999999994</v>
      </c>
      <c r="G41" s="7">
        <v>79.900000000000006</v>
      </c>
      <c r="H41" s="8">
        <v>81.8</v>
      </c>
      <c r="I41" s="7">
        <v>83.4</v>
      </c>
      <c r="J41" s="8">
        <v>84.8</v>
      </c>
      <c r="K41" s="7">
        <v>86.1</v>
      </c>
      <c r="L41" s="8">
        <v>87.3</v>
      </c>
      <c r="M41" s="7">
        <v>88.5</v>
      </c>
      <c r="N41" s="8">
        <v>89.6</v>
      </c>
      <c r="O41" s="7">
        <v>90.7</v>
      </c>
      <c r="P41" s="8">
        <v>91.8</v>
      </c>
      <c r="Q41" s="7">
        <v>92.9</v>
      </c>
      <c r="R41" s="8">
        <v>94.1</v>
      </c>
      <c r="S41" s="7">
        <v>95.4</v>
      </c>
      <c r="T41" s="8">
        <v>96.8</v>
      </c>
      <c r="U41" s="7">
        <v>98.5</v>
      </c>
      <c r="V41" s="8">
        <v>100</v>
      </c>
      <c r="W41" s="9">
        <v>100</v>
      </c>
      <c r="Z41">
        <v>5.17</v>
      </c>
      <c r="AA41">
        <v>58.6184192008349</v>
      </c>
      <c r="AB41">
        <v>61.254078053988003</v>
      </c>
      <c r="AC41">
        <v>65.103257209158102</v>
      </c>
      <c r="AD41">
        <v>67.626484090032804</v>
      </c>
      <c r="AE41">
        <v>69.546841407208504</v>
      </c>
      <c r="AF41">
        <v>71.160221634494803</v>
      </c>
      <c r="AG41">
        <v>72.596743511149199</v>
      </c>
      <c r="AH41">
        <v>73.8811275686801</v>
      </c>
      <c r="AI41">
        <v>75.0999204816451</v>
      </c>
      <c r="AJ41">
        <v>76.244404419734394</v>
      </c>
      <c r="AK41">
        <v>77.369325211062701</v>
      </c>
      <c r="AL41">
        <v>78.475892170802894</v>
      </c>
      <c r="AM41">
        <v>79.583751766624502</v>
      </c>
      <c r="AN41">
        <v>80.712947310746401</v>
      </c>
      <c r="AO41">
        <v>81.904479053477203</v>
      </c>
      <c r="AP41">
        <v>83.163971927240496</v>
      </c>
      <c r="AQ41">
        <v>84.529551965293805</v>
      </c>
      <c r="AR41">
        <v>86.105897342934</v>
      </c>
      <c r="AS41">
        <v>88.060973835645697</v>
      </c>
      <c r="AT41">
        <v>90.888095012131501</v>
      </c>
      <c r="AU41">
        <v>92.707046137686206</v>
      </c>
    </row>
    <row r="42" spans="1:47" ht="17" thickBot="1">
      <c r="A42">
        <v>11.75</v>
      </c>
      <c r="B42" s="10" t="s">
        <v>24</v>
      </c>
      <c r="C42" s="11">
        <v>64.400000000000006</v>
      </c>
      <c r="D42" s="12">
        <v>68.7</v>
      </c>
      <c r="E42" s="11">
        <v>74.3</v>
      </c>
      <c r="F42" s="12">
        <v>77.5</v>
      </c>
      <c r="G42" s="11">
        <v>79.900000000000006</v>
      </c>
      <c r="H42" s="12">
        <v>81.8</v>
      </c>
      <c r="I42" s="11">
        <v>83.4</v>
      </c>
      <c r="J42" s="12">
        <v>84.8</v>
      </c>
      <c r="K42" s="11">
        <v>86.1</v>
      </c>
      <c r="L42" s="12">
        <v>87.3</v>
      </c>
      <c r="M42" s="11">
        <v>88.5</v>
      </c>
      <c r="N42" s="12">
        <v>89.6</v>
      </c>
      <c r="O42" s="11">
        <v>90.7</v>
      </c>
      <c r="P42" s="12">
        <v>91.8</v>
      </c>
      <c r="Q42" s="11">
        <v>92.9</v>
      </c>
      <c r="R42" s="12">
        <v>94.1</v>
      </c>
      <c r="S42" s="11">
        <v>95.3</v>
      </c>
      <c r="T42" s="12">
        <v>96.8</v>
      </c>
      <c r="U42" s="11">
        <v>98.5</v>
      </c>
      <c r="V42" s="12">
        <v>100</v>
      </c>
      <c r="W42" s="13">
        <v>100</v>
      </c>
      <c r="Z42">
        <v>5.25</v>
      </c>
      <c r="AA42">
        <v>59.1</v>
      </c>
      <c r="AB42">
        <v>61.7</v>
      </c>
      <c r="AC42">
        <v>65.599999999999994</v>
      </c>
      <c r="AD42">
        <v>68.099999999999994</v>
      </c>
      <c r="AE42">
        <v>70.099999999999994</v>
      </c>
      <c r="AF42">
        <v>71.7</v>
      </c>
      <c r="AG42">
        <v>73.099999999999994</v>
      </c>
      <c r="AH42">
        <v>74.400000000000006</v>
      </c>
      <c r="AI42">
        <v>75.7</v>
      </c>
      <c r="AJ42">
        <v>76.8</v>
      </c>
      <c r="AK42">
        <v>78</v>
      </c>
      <c r="AL42">
        <v>79.099999999999994</v>
      </c>
      <c r="AM42">
        <v>80.2</v>
      </c>
      <c r="AN42">
        <v>81.3</v>
      </c>
      <c r="AO42">
        <v>82.5</v>
      </c>
      <c r="AP42">
        <v>83.8</v>
      </c>
      <c r="AQ42">
        <v>85.2</v>
      </c>
      <c r="AR42">
        <v>86.8</v>
      </c>
      <c r="AS42">
        <v>88.7</v>
      </c>
      <c r="AT42">
        <v>91.6</v>
      </c>
      <c r="AU42">
        <v>93.4</v>
      </c>
    </row>
    <row r="43" spans="1:47" ht="17" thickBot="1">
      <c r="A43">
        <v>12</v>
      </c>
      <c r="B43" s="10" t="s">
        <v>34</v>
      </c>
      <c r="C43" s="11">
        <v>64.099999999999994</v>
      </c>
      <c r="D43" s="12">
        <v>68.5</v>
      </c>
      <c r="E43" s="11">
        <v>74.2</v>
      </c>
      <c r="F43" s="12">
        <v>77.5</v>
      </c>
      <c r="G43" s="11">
        <v>79.8</v>
      </c>
      <c r="H43" s="12">
        <v>81.7</v>
      </c>
      <c r="I43" s="11">
        <v>83.3</v>
      </c>
      <c r="J43" s="12">
        <v>84.8</v>
      </c>
      <c r="K43" s="11">
        <v>86.1</v>
      </c>
      <c r="L43" s="12">
        <v>87.3</v>
      </c>
      <c r="M43" s="11">
        <v>88.4</v>
      </c>
      <c r="N43" s="12">
        <v>89.6</v>
      </c>
      <c r="O43" s="11">
        <v>90.7</v>
      </c>
      <c r="P43" s="12">
        <v>91.8</v>
      </c>
      <c r="Q43" s="11">
        <v>92.9</v>
      </c>
      <c r="R43" s="12">
        <v>94.1</v>
      </c>
      <c r="S43" s="11">
        <v>95.3</v>
      </c>
      <c r="T43" s="12">
        <v>96.7</v>
      </c>
      <c r="U43" s="11">
        <v>98.5</v>
      </c>
      <c r="V43" s="12">
        <v>100</v>
      </c>
      <c r="W43" s="13">
        <v>100</v>
      </c>
      <c r="Z43">
        <v>5.33</v>
      </c>
      <c r="AA43">
        <v>59.188184115479302</v>
      </c>
      <c r="AB43">
        <v>61.851588134793403</v>
      </c>
      <c r="AC43">
        <v>65.733000686388294</v>
      </c>
      <c r="AD43">
        <v>68.274615303900802</v>
      </c>
      <c r="AE43">
        <v>70.207517957651703</v>
      </c>
      <c r="AF43">
        <v>71.827217738391795</v>
      </c>
      <c r="AG43">
        <v>73.271968253921898</v>
      </c>
      <c r="AH43">
        <v>74.562681649868495</v>
      </c>
      <c r="AI43">
        <v>75.783532839297493</v>
      </c>
      <c r="AJ43">
        <v>76.932991935640203</v>
      </c>
      <c r="AK43">
        <v>78.061933921664206</v>
      </c>
      <c r="AL43">
        <v>79.170816442551001</v>
      </c>
      <c r="AM43">
        <v>80.282210867240806</v>
      </c>
      <c r="AN43">
        <v>81.412837633004997</v>
      </c>
      <c r="AO43">
        <v>82.604026123602097</v>
      </c>
      <c r="AP43">
        <v>83.865776525262604</v>
      </c>
      <c r="AQ43">
        <v>85.231760516953301</v>
      </c>
      <c r="AR43">
        <v>86.807753158318405</v>
      </c>
      <c r="AS43">
        <v>88.7621940332414</v>
      </c>
      <c r="AT43">
        <v>91.588619349409498</v>
      </c>
      <c r="AU43">
        <v>93.404391041798704</v>
      </c>
    </row>
    <row r="44" spans="1:47">
      <c r="Z44">
        <v>5.42</v>
      </c>
      <c r="AA44">
        <v>59.499992837731803</v>
      </c>
      <c r="AB44">
        <v>62.178505893021601</v>
      </c>
      <c r="AC44">
        <v>66.077233238699307</v>
      </c>
      <c r="AD44">
        <v>68.628518321039493</v>
      </c>
      <c r="AE44">
        <v>70.567984859586502</v>
      </c>
      <c r="AF44">
        <v>72.190838505569403</v>
      </c>
      <c r="AG44">
        <v>73.639903000561901</v>
      </c>
      <c r="AH44">
        <v>74.933920937732296</v>
      </c>
      <c r="AI44">
        <v>76.155331160543</v>
      </c>
      <c r="AJ44">
        <v>77.307418932901996</v>
      </c>
      <c r="AK44">
        <v>78.438257615102501</v>
      </c>
      <c r="AL44">
        <v>79.548279033773895</v>
      </c>
      <c r="AM44">
        <v>80.661312333709205</v>
      </c>
      <c r="AN44">
        <v>81.792437775177106</v>
      </c>
      <c r="AO44">
        <v>82.9827184542997</v>
      </c>
      <c r="AP44">
        <v>84.245259007125</v>
      </c>
      <c r="AQ44">
        <v>85.611324496900096</v>
      </c>
      <c r="AR44">
        <v>87.186389864757302</v>
      </c>
      <c r="AS44">
        <v>89.139915965475097</v>
      </c>
      <c r="AT44">
        <v>91.965138649731003</v>
      </c>
      <c r="AU44">
        <v>93.778906758383101</v>
      </c>
    </row>
    <row r="45" spans="1:47">
      <c r="C45" t="s">
        <v>175</v>
      </c>
      <c r="Z45">
        <v>5.5</v>
      </c>
      <c r="AA45">
        <v>59.9</v>
      </c>
      <c r="AB45">
        <v>62.6</v>
      </c>
      <c r="AC45">
        <v>66.5</v>
      </c>
      <c r="AD45">
        <v>69.099999999999994</v>
      </c>
      <c r="AE45">
        <v>71</v>
      </c>
      <c r="AF45">
        <v>72.7</v>
      </c>
      <c r="AG45">
        <v>74.099999999999994</v>
      </c>
      <c r="AH45">
        <v>75.400000000000006</v>
      </c>
      <c r="AI45">
        <v>76.599999999999994</v>
      </c>
      <c r="AJ45">
        <v>77.8</v>
      </c>
      <c r="AK45">
        <v>78.900000000000006</v>
      </c>
      <c r="AL45">
        <v>80.099999999999994</v>
      </c>
      <c r="AM45">
        <v>81.2</v>
      </c>
      <c r="AN45">
        <v>82.3</v>
      </c>
      <c r="AO45">
        <v>83.5</v>
      </c>
      <c r="AP45">
        <v>84.8</v>
      </c>
      <c r="AQ45">
        <v>86.1</v>
      </c>
      <c r="AR45">
        <v>87.7</v>
      </c>
      <c r="AS45">
        <v>89.7</v>
      </c>
      <c r="AT45">
        <v>92.5</v>
      </c>
      <c r="AU45">
        <v>94.3</v>
      </c>
    </row>
    <row r="46" spans="1:47">
      <c r="Z46">
        <v>5.58</v>
      </c>
      <c r="AA46">
        <v>60.034182152972001</v>
      </c>
      <c r="AB46">
        <v>62.7383186626586</v>
      </c>
      <c r="AC46">
        <v>66.666387882949294</v>
      </c>
      <c r="AD46">
        <v>69.233447140382296</v>
      </c>
      <c r="AE46">
        <v>71.183326360853499</v>
      </c>
      <c r="AF46">
        <v>72.8114096470334</v>
      </c>
      <c r="AG46">
        <v>74.267271207151694</v>
      </c>
      <c r="AH46">
        <v>75.566380417336205</v>
      </c>
      <c r="AI46">
        <v>76.787964722131804</v>
      </c>
      <c r="AJ46">
        <v>77.944410255293704</v>
      </c>
      <c r="AK46">
        <v>79.077732032297305</v>
      </c>
      <c r="AL46">
        <v>80.189602899647298</v>
      </c>
      <c r="AM46">
        <v>81.304577956978306</v>
      </c>
      <c r="AN46">
        <v>82.4361919480816</v>
      </c>
      <c r="AO46">
        <v>83.6236349889503</v>
      </c>
      <c r="AP46">
        <v>84.886372976333504</v>
      </c>
      <c r="AQ46">
        <v>86.252424530756599</v>
      </c>
      <c r="AR46">
        <v>87.824463794910898</v>
      </c>
      <c r="AS46">
        <v>89.775297642923306</v>
      </c>
      <c r="AT46">
        <v>92.596707703787004</v>
      </c>
      <c r="AU46">
        <v>94.406609461482503</v>
      </c>
    </row>
    <row r="47" spans="1:47">
      <c r="Z47">
        <v>5.67</v>
      </c>
      <c r="AA47">
        <v>60.317558050335101</v>
      </c>
      <c r="AB47">
        <v>63.034306690804797</v>
      </c>
      <c r="AC47">
        <v>66.977436788796993</v>
      </c>
      <c r="AD47">
        <v>69.552147652648102</v>
      </c>
      <c r="AE47">
        <v>71.506224762038798</v>
      </c>
      <c r="AF47">
        <v>73.137079978475995</v>
      </c>
      <c r="AG47">
        <v>74.595728515265293</v>
      </c>
      <c r="AH47">
        <v>75.896517551497098</v>
      </c>
      <c r="AI47">
        <v>77.1185076719497</v>
      </c>
      <c r="AJ47">
        <v>78.276590682987703</v>
      </c>
      <c r="AK47">
        <v>79.410325523903097</v>
      </c>
      <c r="AL47">
        <v>80.522725271363299</v>
      </c>
      <c r="AM47">
        <v>81.637825152012795</v>
      </c>
      <c r="AN47">
        <v>82.7694452526286</v>
      </c>
      <c r="AO47">
        <v>83.955278515036298</v>
      </c>
      <c r="AP47">
        <v>85.216742248679395</v>
      </c>
      <c r="AQ47">
        <v>86.582513472018206</v>
      </c>
      <c r="AR47">
        <v>88.152268091912205</v>
      </c>
      <c r="AS47">
        <v>90.100361779560302</v>
      </c>
      <c r="AT47">
        <v>92.917664908842298</v>
      </c>
      <c r="AU47">
        <v>94.731072920733098</v>
      </c>
    </row>
    <row r="48" spans="1:47">
      <c r="Z48">
        <v>5.75</v>
      </c>
      <c r="AA48">
        <v>60.6</v>
      </c>
      <c r="AB48">
        <v>63.4</v>
      </c>
      <c r="AC48">
        <v>67.3</v>
      </c>
      <c r="AD48">
        <v>69.900000000000006</v>
      </c>
      <c r="AE48">
        <v>71.900000000000006</v>
      </c>
      <c r="AF48">
        <v>73.5</v>
      </c>
      <c r="AG48">
        <v>75</v>
      </c>
      <c r="AH48">
        <v>76.3</v>
      </c>
      <c r="AI48">
        <v>77.5</v>
      </c>
      <c r="AJ48">
        <v>78.7</v>
      </c>
      <c r="AK48">
        <v>79.8</v>
      </c>
      <c r="AL48">
        <v>80.900000000000006</v>
      </c>
      <c r="AM48">
        <v>82</v>
      </c>
      <c r="AN48">
        <v>83.2</v>
      </c>
      <c r="AO48">
        <v>84.4</v>
      </c>
      <c r="AP48">
        <v>85.6</v>
      </c>
      <c r="AQ48">
        <v>87</v>
      </c>
      <c r="AR48">
        <v>88.6</v>
      </c>
      <c r="AS48">
        <v>90.5</v>
      </c>
      <c r="AT48">
        <v>93.3</v>
      </c>
      <c r="AU48">
        <v>95.1</v>
      </c>
    </row>
    <row r="49" spans="26:47">
      <c r="Z49">
        <v>5.83</v>
      </c>
      <c r="AA49">
        <v>60.802413136901698</v>
      </c>
      <c r="AB49">
        <v>63.540742318373198</v>
      </c>
      <c r="AC49">
        <v>67.509663732837694</v>
      </c>
      <c r="AD49">
        <v>70.097188426710005</v>
      </c>
      <c r="AE49">
        <v>72.057636644654707</v>
      </c>
      <c r="AF49">
        <v>73.693164588498703</v>
      </c>
      <c r="AG49">
        <v>75.156092059499102</v>
      </c>
      <c r="AH49">
        <v>76.458945323451402</v>
      </c>
      <c r="AI49">
        <v>77.6817974369051</v>
      </c>
      <c r="AJ49">
        <v>78.841976557987707</v>
      </c>
      <c r="AK49">
        <v>79.975923758815199</v>
      </c>
      <c r="AL49">
        <v>81.088868265444503</v>
      </c>
      <c r="AM49">
        <v>82.203401848005299</v>
      </c>
      <c r="AN49">
        <v>83.335018670559904</v>
      </c>
      <c r="AO49">
        <v>84.517701866040696</v>
      </c>
      <c r="AP49">
        <v>85.776118715473103</v>
      </c>
      <c r="AQ49">
        <v>87.140992758177802</v>
      </c>
      <c r="AR49">
        <v>88.706298053651693</v>
      </c>
      <c r="AS49">
        <v>90.648295718507796</v>
      </c>
      <c r="AT49">
        <v>93.457401660197803</v>
      </c>
      <c r="AU49">
        <v>95.277663169769198</v>
      </c>
    </row>
    <row r="50" spans="26:47">
      <c r="Z50">
        <v>5.92</v>
      </c>
      <c r="AA50">
        <v>61.064675333042103</v>
      </c>
      <c r="AB50">
        <v>63.814786533009901</v>
      </c>
      <c r="AC50">
        <v>67.797752886426593</v>
      </c>
      <c r="AD50">
        <v>70.392108384668603</v>
      </c>
      <c r="AE50">
        <v>72.3556399338094</v>
      </c>
      <c r="AF50">
        <v>73.993677733406301</v>
      </c>
      <c r="AG50">
        <v>75.458675995982105</v>
      </c>
      <c r="AH50">
        <v>76.762201327188606</v>
      </c>
      <c r="AI50">
        <v>77.985646278442999</v>
      </c>
      <c r="AJ50">
        <v>79.146579397348106</v>
      </c>
      <c r="AK50">
        <v>80.280413336564706</v>
      </c>
      <c r="AL50">
        <v>81.393454162711095</v>
      </c>
      <c r="AM50">
        <v>82.507242030980294</v>
      </c>
      <c r="AN50">
        <v>83.638894905658802</v>
      </c>
      <c r="AO50">
        <v>84.819673427628999</v>
      </c>
      <c r="AP50">
        <v>86.076015763623204</v>
      </c>
      <c r="AQ50">
        <v>87.440148551880398</v>
      </c>
      <c r="AR50">
        <v>89.002855519451501</v>
      </c>
      <c r="AS50">
        <v>90.940781070778598</v>
      </c>
      <c r="AT50">
        <v>93.744969212275706</v>
      </c>
      <c r="AU50">
        <v>95.568733733407001</v>
      </c>
    </row>
    <row r="51" spans="26:47">
      <c r="Z51">
        <v>6</v>
      </c>
      <c r="AA51">
        <v>61.3</v>
      </c>
      <c r="AB51">
        <v>64.099999999999994</v>
      </c>
      <c r="AC51">
        <v>68.099999999999994</v>
      </c>
      <c r="AD51">
        <v>70.7</v>
      </c>
      <c r="AE51">
        <v>72.7</v>
      </c>
      <c r="AF51">
        <v>74.3</v>
      </c>
      <c r="AG51">
        <v>75.8</v>
      </c>
      <c r="AH51">
        <v>77.099999999999994</v>
      </c>
      <c r="AI51">
        <v>78.3</v>
      </c>
      <c r="AJ51">
        <v>79.5</v>
      </c>
      <c r="AK51">
        <v>80.599999999999994</v>
      </c>
      <c r="AL51">
        <v>81.7</v>
      </c>
      <c r="AM51">
        <v>82.8</v>
      </c>
      <c r="AN51">
        <v>84</v>
      </c>
      <c r="AO51">
        <v>85.1</v>
      </c>
      <c r="AP51">
        <v>86.4</v>
      </c>
      <c r="AQ51">
        <v>87.8</v>
      </c>
      <c r="AR51">
        <v>89.3</v>
      </c>
      <c r="AS51">
        <v>91.3</v>
      </c>
      <c r="AT51">
        <v>94.1</v>
      </c>
      <c r="AU51">
        <v>95.8</v>
      </c>
    </row>
    <row r="52" spans="26:47">
      <c r="Z52">
        <v>6.08</v>
      </c>
      <c r="AA52">
        <v>61.512756170069999</v>
      </c>
      <c r="AB52">
        <v>64.283384993824797</v>
      </c>
      <c r="AC52">
        <v>68.290484780800796</v>
      </c>
      <c r="AD52">
        <v>70.896364313389597</v>
      </c>
      <c r="AE52">
        <v>72.8647345984308</v>
      </c>
      <c r="AF52">
        <v>74.506935192993794</v>
      </c>
      <c r="AG52">
        <v>75.9750893406991</v>
      </c>
      <c r="AH52">
        <v>77.278997536391003</v>
      </c>
      <c r="AI52">
        <v>78.503720400766298</v>
      </c>
      <c r="AJ52">
        <v>79.665327922776001</v>
      </c>
      <c r="AK52">
        <v>80.798556215126595</v>
      </c>
      <c r="AL52">
        <v>81.911422641152996</v>
      </c>
      <c r="AM52">
        <v>83.023130263079295</v>
      </c>
      <c r="AN52">
        <v>84.154932190537295</v>
      </c>
      <c r="AO52">
        <v>85.3321326376022</v>
      </c>
      <c r="AP52">
        <v>86.584271639058002</v>
      </c>
      <c r="AQ52">
        <v>87.946571415518704</v>
      </c>
      <c r="AR52">
        <v>89.504667225980995</v>
      </c>
      <c r="AS52">
        <v>91.4343545006396</v>
      </c>
      <c r="AT52">
        <v>94.229718935756594</v>
      </c>
      <c r="AU52">
        <v>96.057731246039694</v>
      </c>
    </row>
    <row r="53" spans="26:47">
      <c r="Z53">
        <v>6.17</v>
      </c>
      <c r="AA53">
        <v>61.754760416501497</v>
      </c>
      <c r="AB53">
        <v>64.536863998042193</v>
      </c>
      <c r="AC53">
        <v>68.557176506536194</v>
      </c>
      <c r="AD53">
        <v>71.169240460954896</v>
      </c>
      <c r="AE53">
        <v>73.140122363279005</v>
      </c>
      <c r="AF53">
        <v>74.7844999823606</v>
      </c>
      <c r="AG53">
        <v>76.254169236109405</v>
      </c>
      <c r="AH53">
        <v>77.557904920663603</v>
      </c>
      <c r="AI53">
        <v>78.783480452257606</v>
      </c>
      <c r="AJ53">
        <v>79.945164984078403</v>
      </c>
      <c r="AK53">
        <v>81.077878823396404</v>
      </c>
      <c r="AL53">
        <v>82.190472250409499</v>
      </c>
      <c r="AM53">
        <v>83.300654710311093</v>
      </c>
      <c r="AN53">
        <v>84.432579311509002</v>
      </c>
      <c r="AO53">
        <v>85.607704310893197</v>
      </c>
      <c r="AP53">
        <v>86.857264771666607</v>
      </c>
      <c r="AQ53">
        <v>88.218232187186103</v>
      </c>
      <c r="AR53">
        <v>89.773799557510202</v>
      </c>
      <c r="AS53">
        <v>91.698416924963496</v>
      </c>
      <c r="AT53">
        <v>94.488896723662904</v>
      </c>
      <c r="AU53">
        <v>96.317343679038103</v>
      </c>
    </row>
    <row r="54" spans="26:47">
      <c r="Z54">
        <v>6.25</v>
      </c>
      <c r="AA54">
        <v>61.9</v>
      </c>
      <c r="AB54">
        <v>64.7</v>
      </c>
      <c r="AC54">
        <v>68.8</v>
      </c>
      <c r="AD54">
        <v>71.400000000000006</v>
      </c>
      <c r="AE54">
        <v>73.400000000000006</v>
      </c>
      <c r="AF54">
        <v>75</v>
      </c>
      <c r="AG54">
        <v>76.5</v>
      </c>
      <c r="AH54">
        <v>77.8</v>
      </c>
      <c r="AI54">
        <v>79</v>
      </c>
      <c r="AJ54">
        <v>80.2</v>
      </c>
      <c r="AK54">
        <v>81.3</v>
      </c>
      <c r="AL54">
        <v>82.4</v>
      </c>
      <c r="AM54">
        <v>83.5</v>
      </c>
      <c r="AN54">
        <v>84.7</v>
      </c>
      <c r="AO54">
        <v>85.8</v>
      </c>
      <c r="AP54">
        <v>87.1</v>
      </c>
      <c r="AQ54">
        <v>88.4</v>
      </c>
      <c r="AR54">
        <v>90</v>
      </c>
      <c r="AS54">
        <v>91.9</v>
      </c>
      <c r="AT54">
        <v>94.7</v>
      </c>
      <c r="AU54">
        <v>96.4</v>
      </c>
    </row>
    <row r="55" spans="26:47">
      <c r="Z55">
        <v>6.33</v>
      </c>
      <c r="AA55">
        <v>62.167528656631298</v>
      </c>
      <c r="AB55">
        <v>64.970157335475506</v>
      </c>
      <c r="AC55">
        <v>69.013482329297304</v>
      </c>
      <c r="AD55">
        <v>71.636040093591703</v>
      </c>
      <c r="AE55">
        <v>73.611261871374893</v>
      </c>
      <c r="AF55">
        <v>75.259188116219406</v>
      </c>
      <c r="AG55">
        <v>76.731069055101997</v>
      </c>
      <c r="AH55">
        <v>78.033926040884097</v>
      </c>
      <c r="AI55">
        <v>79.261136992976006</v>
      </c>
      <c r="AJ55">
        <v>80.422618328526298</v>
      </c>
      <c r="AK55">
        <v>81.554199924329495</v>
      </c>
      <c r="AL55">
        <v>82.666010231990995</v>
      </c>
      <c r="AM55">
        <v>83.773013886180607</v>
      </c>
      <c r="AN55">
        <v>84.905122746502101</v>
      </c>
      <c r="AO55">
        <v>86.076423025236394</v>
      </c>
      <c r="AP55">
        <v>87.321095371204194</v>
      </c>
      <c r="AQ55">
        <v>88.679186466257505</v>
      </c>
      <c r="AR55">
        <v>90.2303113085147</v>
      </c>
      <c r="AS55">
        <v>92.145420398305404</v>
      </c>
      <c r="AT55">
        <v>94.927685606721099</v>
      </c>
      <c r="AU55">
        <v>96.751911114207999</v>
      </c>
    </row>
    <row r="56" spans="26:47">
      <c r="Z56">
        <v>6.42</v>
      </c>
      <c r="AA56">
        <v>62.390083248336197</v>
      </c>
      <c r="AB56">
        <v>65.204465954436102</v>
      </c>
      <c r="AC56">
        <v>69.260655084651006</v>
      </c>
      <c r="AD56">
        <v>71.888901153161996</v>
      </c>
      <c r="AE56">
        <v>73.866617933813004</v>
      </c>
      <c r="AF56">
        <v>75.516378222679407</v>
      </c>
      <c r="AG56">
        <v>76.989281283274906</v>
      </c>
      <c r="AH56">
        <v>78.291418543585195</v>
      </c>
      <c r="AI56">
        <v>79.519596620061094</v>
      </c>
      <c r="AJ56">
        <v>80.680853862377305</v>
      </c>
      <c r="AK56">
        <v>81.811742156135296</v>
      </c>
      <c r="AL56">
        <v>82.922959849572905</v>
      </c>
      <c r="AM56">
        <v>84.028016133315006</v>
      </c>
      <c r="AN56">
        <v>85.160156591840504</v>
      </c>
      <c r="AO56">
        <v>86.329290029458093</v>
      </c>
      <c r="AP56">
        <v>87.571093312540498</v>
      </c>
      <c r="AQ56">
        <v>88.927326976390304</v>
      </c>
      <c r="AR56">
        <v>90.475955453892894</v>
      </c>
      <c r="AS56">
        <v>92.385584758515606</v>
      </c>
      <c r="AT56">
        <v>95.163493859108797</v>
      </c>
      <c r="AU56">
        <v>96.981785164733907</v>
      </c>
    </row>
    <row r="57" spans="26:47">
      <c r="Z57">
        <v>6.5</v>
      </c>
      <c r="AA57">
        <v>62.5</v>
      </c>
      <c r="AB57">
        <v>65.3</v>
      </c>
      <c r="AC57">
        <v>69.400000000000006</v>
      </c>
      <c r="AD57">
        <v>72</v>
      </c>
      <c r="AE57">
        <v>74</v>
      </c>
      <c r="AF57">
        <v>75.7</v>
      </c>
      <c r="AG57">
        <v>77.099999999999994</v>
      </c>
      <c r="AH57">
        <v>78.400000000000006</v>
      </c>
      <c r="AI57">
        <v>79.7</v>
      </c>
      <c r="AJ57">
        <v>80.8</v>
      </c>
      <c r="AK57">
        <v>82</v>
      </c>
      <c r="AL57">
        <v>83.1</v>
      </c>
      <c r="AM57">
        <v>84.2</v>
      </c>
      <c r="AN57">
        <v>85.3</v>
      </c>
      <c r="AO57">
        <v>86.5</v>
      </c>
      <c r="AP57">
        <v>87.7</v>
      </c>
      <c r="AQ57">
        <v>89.1</v>
      </c>
      <c r="AR57">
        <v>90.6</v>
      </c>
      <c r="AS57">
        <v>92.5</v>
      </c>
      <c r="AT57">
        <v>95.3</v>
      </c>
      <c r="AU57">
        <v>97</v>
      </c>
    </row>
    <row r="58" spans="26:47">
      <c r="Z58">
        <v>6.58</v>
      </c>
      <c r="AA58">
        <v>62.769094874031303</v>
      </c>
      <c r="AB58">
        <v>65.604831965206401</v>
      </c>
      <c r="AC58">
        <v>69.684014653768003</v>
      </c>
      <c r="AD58">
        <v>72.322024454028394</v>
      </c>
      <c r="AE58">
        <v>74.304335346416295</v>
      </c>
      <c r="AF58">
        <v>75.957093350357098</v>
      </c>
      <c r="AG58">
        <v>77.431568795696606</v>
      </c>
      <c r="AH58">
        <v>78.732197248673401</v>
      </c>
      <c r="AI58">
        <v>79.962106213231806</v>
      </c>
      <c r="AJ58">
        <v>81.122803798720795</v>
      </c>
      <c r="AK58">
        <v>82.252454721029906</v>
      </c>
      <c r="AL58">
        <v>83.362350347206601</v>
      </c>
      <c r="AM58">
        <v>84.463849049855199</v>
      </c>
      <c r="AN58">
        <v>85.595763141399303</v>
      </c>
      <c r="AO58">
        <v>86.761182798297796</v>
      </c>
      <c r="AP58">
        <v>87.997684161089197</v>
      </c>
      <c r="AQ58">
        <v>89.350282939809304</v>
      </c>
      <c r="AR58">
        <v>90.894311909864498</v>
      </c>
      <c r="AS58">
        <v>92.794124119911402</v>
      </c>
      <c r="AT58">
        <v>95.564830474371504</v>
      </c>
      <c r="AU58">
        <v>97.365004626279102</v>
      </c>
    </row>
    <row r="59" spans="26:47">
      <c r="Z59">
        <v>6.67</v>
      </c>
      <c r="AA59">
        <v>62.973156211694402</v>
      </c>
      <c r="AB59">
        <v>65.821244000405002</v>
      </c>
      <c r="AC59">
        <v>69.913645157684499</v>
      </c>
      <c r="AD59">
        <v>72.557021056773806</v>
      </c>
      <c r="AE59">
        <v>74.542065233448298</v>
      </c>
      <c r="AF59">
        <v>76.196423961492698</v>
      </c>
      <c r="AG59">
        <v>77.671707666723293</v>
      </c>
      <c r="AH59">
        <v>78.971492953105098</v>
      </c>
      <c r="AI59">
        <v>80.202364125441903</v>
      </c>
      <c r="AJ59">
        <v>81.362667268510506</v>
      </c>
      <c r="AK59">
        <v>82.491681826582195</v>
      </c>
      <c r="AL59">
        <v>83.600702234167301</v>
      </c>
      <c r="AM59">
        <v>84.700252148887898</v>
      </c>
      <c r="AN59">
        <v>85.831847897232095</v>
      </c>
      <c r="AO59">
        <v>86.995344799849804</v>
      </c>
      <c r="AP59">
        <v>88.228784928741803</v>
      </c>
      <c r="AQ59">
        <v>89.579207448316396</v>
      </c>
      <c r="AR59">
        <v>91.120543753990205</v>
      </c>
      <c r="AS59">
        <v>93.014901337748697</v>
      </c>
      <c r="AT59">
        <v>95.781663898904696</v>
      </c>
      <c r="AU59">
        <v>97.566925623950098</v>
      </c>
    </row>
    <row r="60" spans="26:47">
      <c r="Z60">
        <v>6.75</v>
      </c>
      <c r="AA60">
        <v>63.1</v>
      </c>
      <c r="AB60">
        <v>65.900000000000006</v>
      </c>
      <c r="AC60">
        <v>70</v>
      </c>
      <c r="AD60">
        <v>72.7</v>
      </c>
      <c r="AE60">
        <v>74.599999999999994</v>
      </c>
      <c r="AF60">
        <v>76.3</v>
      </c>
      <c r="AG60">
        <v>77.8</v>
      </c>
      <c r="AH60">
        <v>79.099999999999994</v>
      </c>
      <c r="AI60">
        <v>80.3</v>
      </c>
      <c r="AJ60">
        <v>81.5</v>
      </c>
      <c r="AK60">
        <v>82.6</v>
      </c>
      <c r="AL60">
        <v>83.7</v>
      </c>
      <c r="AM60">
        <v>84.8</v>
      </c>
      <c r="AN60">
        <v>85.9</v>
      </c>
      <c r="AO60">
        <v>87.1</v>
      </c>
      <c r="AP60">
        <v>88.3</v>
      </c>
      <c r="AQ60">
        <v>89.6</v>
      </c>
      <c r="AR60">
        <v>91.2</v>
      </c>
      <c r="AS60">
        <v>93.1</v>
      </c>
      <c r="AT60">
        <v>95.8</v>
      </c>
      <c r="AU60">
        <v>97.5</v>
      </c>
    </row>
    <row r="61" spans="26:47">
      <c r="Z61">
        <v>6.83</v>
      </c>
      <c r="AA61">
        <v>63.3200650540902</v>
      </c>
      <c r="AB61">
        <v>66.190718787843593</v>
      </c>
      <c r="AC61">
        <v>70.307466810235496</v>
      </c>
      <c r="AD61">
        <v>72.960184724093907</v>
      </c>
      <c r="AE61">
        <v>74.950429478827502</v>
      </c>
      <c r="AF61">
        <v>76.607542328964797</v>
      </c>
      <c r="AG61">
        <v>78.084198942198896</v>
      </c>
      <c r="AH61">
        <v>79.382733768340998</v>
      </c>
      <c r="AI61">
        <v>80.615240792251001</v>
      </c>
      <c r="AJ61">
        <v>81.774635512728494</v>
      </c>
      <c r="AK61">
        <v>82.902693460465599</v>
      </c>
      <c r="AL61">
        <v>84.009957702951596</v>
      </c>
      <c r="AM61">
        <v>85.106294346223606</v>
      </c>
      <c r="AN61">
        <v>86.236943154989007</v>
      </c>
      <c r="AO61">
        <v>87.397431580108602</v>
      </c>
      <c r="AP61">
        <v>88.625299837172307</v>
      </c>
      <c r="AQ61">
        <v>89.971696235062694</v>
      </c>
      <c r="AR61">
        <v>91.507993298180907</v>
      </c>
      <c r="AS61">
        <v>93.392889279193497</v>
      </c>
      <c r="AT61">
        <v>96.152441794124101</v>
      </c>
      <c r="AU61">
        <v>97.902133057776595</v>
      </c>
    </row>
    <row r="62" spans="26:47">
      <c r="Z62">
        <v>6.92</v>
      </c>
      <c r="AA62">
        <v>63.506429632182503</v>
      </c>
      <c r="AB62">
        <v>66.390233858333204</v>
      </c>
      <c r="AC62">
        <v>70.5213332098877</v>
      </c>
      <c r="AD62">
        <v>73.179256581967707</v>
      </c>
      <c r="AE62">
        <v>75.172695188439704</v>
      </c>
      <c r="AF62">
        <v>76.831369263897002</v>
      </c>
      <c r="AG62">
        <v>78.308820375108695</v>
      </c>
      <c r="AH62">
        <v>79.606883575047803</v>
      </c>
      <c r="AI62">
        <v>80.840289345938004</v>
      </c>
      <c r="AJ62">
        <v>81.999041782296402</v>
      </c>
      <c r="AK62">
        <v>83.126722498018907</v>
      </c>
      <c r="AL62">
        <v>84.232945531495304</v>
      </c>
      <c r="AM62">
        <v>85.327688735420793</v>
      </c>
      <c r="AN62">
        <v>86.457582119125405</v>
      </c>
      <c r="AO62">
        <v>87.616647979296502</v>
      </c>
      <c r="AP62">
        <v>88.8413757059608</v>
      </c>
      <c r="AQ62">
        <v>90.185471857815301</v>
      </c>
      <c r="AR62">
        <v>91.718791579438999</v>
      </c>
      <c r="AS62">
        <v>93.598545163487699</v>
      </c>
      <c r="AT62">
        <v>96.353630020829598</v>
      </c>
      <c r="AU62">
        <v>98.078048945140296</v>
      </c>
    </row>
    <row r="63" spans="26:47">
      <c r="Z63">
        <v>7</v>
      </c>
      <c r="AA63">
        <v>63.6</v>
      </c>
      <c r="AB63">
        <v>66.5</v>
      </c>
      <c r="AC63">
        <v>70.599999999999994</v>
      </c>
      <c r="AD63">
        <v>73.3</v>
      </c>
      <c r="AE63">
        <v>75.3</v>
      </c>
      <c r="AF63">
        <v>76.900000000000006</v>
      </c>
      <c r="AG63">
        <v>78.400000000000006</v>
      </c>
      <c r="AH63">
        <v>79.7</v>
      </c>
      <c r="AI63">
        <v>80.900000000000006</v>
      </c>
      <c r="AJ63">
        <v>82.1</v>
      </c>
      <c r="AK63">
        <v>83.2</v>
      </c>
      <c r="AL63">
        <v>84.3</v>
      </c>
      <c r="AM63">
        <v>85.4</v>
      </c>
      <c r="AN63">
        <v>86.5</v>
      </c>
      <c r="AO63">
        <v>87.7</v>
      </c>
      <c r="AP63">
        <v>88.9</v>
      </c>
      <c r="AQ63">
        <v>90.2</v>
      </c>
      <c r="AR63">
        <v>91.7</v>
      </c>
      <c r="AS63">
        <v>93.6</v>
      </c>
      <c r="AT63">
        <v>96.3</v>
      </c>
      <c r="AU63">
        <v>98</v>
      </c>
    </row>
    <row r="64" spans="26:47">
      <c r="Z64">
        <v>7.08</v>
      </c>
      <c r="AA64">
        <v>63.822312875558403</v>
      </c>
      <c r="AB64">
        <v>66.730471039539296</v>
      </c>
      <c r="AC64">
        <v>70.888401785074706</v>
      </c>
      <c r="AD64">
        <v>73.555552751654105</v>
      </c>
      <c r="AE64">
        <v>75.555177371299806</v>
      </c>
      <c r="AF64">
        <v>77.216812711394297</v>
      </c>
      <c r="AG64">
        <v>78.6957151794617</v>
      </c>
      <c r="AH64">
        <v>79.993442933300301</v>
      </c>
      <c r="AI64">
        <v>81.228457304883094</v>
      </c>
      <c r="AJ64">
        <v>82.385757622974396</v>
      </c>
      <c r="AK64">
        <v>83.513223581633596</v>
      </c>
      <c r="AL64">
        <v>84.617625876321995</v>
      </c>
      <c r="AM64">
        <v>85.709895852743699</v>
      </c>
      <c r="AN64">
        <v>86.838043783991196</v>
      </c>
      <c r="AO64">
        <v>87.995042333862202</v>
      </c>
      <c r="AP64">
        <v>89.214293515223105</v>
      </c>
      <c r="AQ64">
        <v>90.554332872985995</v>
      </c>
      <c r="AR64">
        <v>92.082044599850505</v>
      </c>
      <c r="AS64">
        <v>93.9530060131205</v>
      </c>
      <c r="AT64">
        <v>96.698854741964396</v>
      </c>
      <c r="AU64">
        <v>98.368775851662306</v>
      </c>
    </row>
    <row r="65" spans="26:47">
      <c r="Z65">
        <v>7.17</v>
      </c>
      <c r="AA65">
        <v>63.991416165034899</v>
      </c>
      <c r="AB65">
        <v>66.913947966002397</v>
      </c>
      <c r="AC65">
        <v>71.087807675368296</v>
      </c>
      <c r="AD65">
        <v>73.760245257604694</v>
      </c>
      <c r="AE65">
        <v>75.763657536181498</v>
      </c>
      <c r="AF65">
        <v>77.427158501372105</v>
      </c>
      <c r="AG65">
        <v>78.906901730049995</v>
      </c>
      <c r="AH65">
        <v>80.204803964596906</v>
      </c>
      <c r="AI65">
        <v>81.4407322713773</v>
      </c>
      <c r="AJ65">
        <v>82.597061991910607</v>
      </c>
      <c r="AK65">
        <v>83.7247555716325</v>
      </c>
      <c r="AL65">
        <v>84.828187451589798</v>
      </c>
      <c r="AM65">
        <v>85.919280770355599</v>
      </c>
      <c r="AN65">
        <v>87.046233494101102</v>
      </c>
      <c r="AO65">
        <v>88.202306544663799</v>
      </c>
      <c r="AP65">
        <v>89.418612731484302</v>
      </c>
      <c r="AQ65">
        <v>90.756470080725407</v>
      </c>
      <c r="AR65">
        <v>92.280863569563806</v>
      </c>
      <c r="AS65">
        <v>94.147130497477207</v>
      </c>
      <c r="AT65">
        <v>96.886637837467603</v>
      </c>
      <c r="AU65">
        <v>98.520688997136205</v>
      </c>
    </row>
    <row r="66" spans="26:47">
      <c r="Z66">
        <v>7.25</v>
      </c>
      <c r="AA66">
        <v>64.099999999999994</v>
      </c>
      <c r="AB66">
        <v>67</v>
      </c>
      <c r="AC66">
        <v>71.2</v>
      </c>
      <c r="AD66">
        <v>73.8</v>
      </c>
      <c r="AE66">
        <v>75.8</v>
      </c>
      <c r="AF66">
        <v>77.5</v>
      </c>
      <c r="AG66">
        <v>79</v>
      </c>
      <c r="AH66">
        <v>80.3</v>
      </c>
      <c r="AI66">
        <v>81.5</v>
      </c>
      <c r="AJ66">
        <v>82.6</v>
      </c>
      <c r="AK66">
        <v>83.8</v>
      </c>
      <c r="AL66">
        <v>84.9</v>
      </c>
      <c r="AM66">
        <v>86</v>
      </c>
      <c r="AN66">
        <v>87.1</v>
      </c>
      <c r="AO66">
        <v>88.2</v>
      </c>
      <c r="AP66">
        <v>89.4</v>
      </c>
      <c r="AQ66">
        <v>90.8</v>
      </c>
      <c r="AR66">
        <v>92.3</v>
      </c>
      <c r="AS66">
        <v>94.1</v>
      </c>
      <c r="AT66">
        <v>96.8</v>
      </c>
      <c r="AU66">
        <v>98.5</v>
      </c>
    </row>
    <row r="67" spans="26:47">
      <c r="Z67">
        <v>7.33</v>
      </c>
      <c r="AA67">
        <v>64.276817587124597</v>
      </c>
      <c r="AB67">
        <v>67.226328907949494</v>
      </c>
      <c r="AC67">
        <v>71.4299241857358</v>
      </c>
      <c r="AD67">
        <v>74.112118896065198</v>
      </c>
      <c r="AE67">
        <v>76.122790711532005</v>
      </c>
      <c r="AF67">
        <v>77.790123575375901</v>
      </c>
      <c r="AG67">
        <v>79.271324258784503</v>
      </c>
      <c r="AH67">
        <v>80.570299594712793</v>
      </c>
      <c r="AI67">
        <v>81.807836416636405</v>
      </c>
      <c r="AJ67">
        <v>82.962222175926101</v>
      </c>
      <c r="AK67">
        <v>84.091024630630102</v>
      </c>
      <c r="AL67">
        <v>85.192850729647304</v>
      </c>
      <c r="AM67">
        <v>86.282221359763497</v>
      </c>
      <c r="AN67">
        <v>87.406707077134001</v>
      </c>
      <c r="AO67">
        <v>88.5614446603375</v>
      </c>
      <c r="AP67">
        <v>89.772859027286799</v>
      </c>
      <c r="AQ67">
        <v>91.107170772627796</v>
      </c>
      <c r="AR67">
        <v>92.625381268765196</v>
      </c>
      <c r="AS67">
        <v>94.483791844967996</v>
      </c>
      <c r="AT67">
        <v>97.209124205927196</v>
      </c>
      <c r="AU67">
        <v>98.770504079552495</v>
      </c>
    </row>
    <row r="68" spans="26:47">
      <c r="Z68">
        <v>7.42</v>
      </c>
      <c r="AA68">
        <v>64.428811011445305</v>
      </c>
      <c r="AB68">
        <v>67.394448154368405</v>
      </c>
      <c r="AC68">
        <v>71.615586102248898</v>
      </c>
      <c r="AD68">
        <v>74.303585763804193</v>
      </c>
      <c r="AE68">
        <v>76.318671783789299</v>
      </c>
      <c r="AF68">
        <v>77.988508189318793</v>
      </c>
      <c r="AG68">
        <v>79.470496594029299</v>
      </c>
      <c r="AH68">
        <v>80.770549162726894</v>
      </c>
      <c r="AI68">
        <v>82.009009297332796</v>
      </c>
      <c r="AJ68">
        <v>83.162231260805797</v>
      </c>
      <c r="AK68">
        <v>84.292036487426699</v>
      </c>
      <c r="AL68">
        <v>85.393072721366295</v>
      </c>
      <c r="AM68">
        <v>86.4816928443948</v>
      </c>
      <c r="AN68">
        <v>87.6046344826743</v>
      </c>
      <c r="AO68">
        <v>88.758767322032796</v>
      </c>
      <c r="AP68">
        <v>89.967684197676803</v>
      </c>
      <c r="AQ68">
        <v>91.300221100778899</v>
      </c>
      <c r="AR68">
        <v>92.814866234377803</v>
      </c>
      <c r="AS68">
        <v>94.6691440773495</v>
      </c>
      <c r="AT68">
        <v>97.384444544726406</v>
      </c>
      <c r="AU68">
        <v>98.900367149647593</v>
      </c>
    </row>
    <row r="69" spans="26:47">
      <c r="Z69">
        <v>7.5</v>
      </c>
      <c r="AA69">
        <v>64.5</v>
      </c>
      <c r="AB69">
        <v>67.5</v>
      </c>
      <c r="AC69">
        <v>71.7</v>
      </c>
      <c r="AD69">
        <v>74.400000000000006</v>
      </c>
      <c r="AE69">
        <v>76.400000000000006</v>
      </c>
      <c r="AF69">
        <v>78.099999999999994</v>
      </c>
      <c r="AG69">
        <v>79.5</v>
      </c>
      <c r="AH69">
        <v>80.8</v>
      </c>
      <c r="AI69">
        <v>82.1</v>
      </c>
      <c r="AJ69">
        <v>83.2</v>
      </c>
      <c r="AK69">
        <v>84.3</v>
      </c>
      <c r="AL69">
        <v>85.4</v>
      </c>
      <c r="AM69">
        <v>86.5</v>
      </c>
      <c r="AN69">
        <v>87.6</v>
      </c>
      <c r="AO69">
        <v>88.8</v>
      </c>
      <c r="AP69">
        <v>90</v>
      </c>
      <c r="AQ69">
        <v>91.3</v>
      </c>
      <c r="AR69">
        <v>92.8</v>
      </c>
      <c r="AS69">
        <v>94.7</v>
      </c>
      <c r="AT69">
        <v>97.3</v>
      </c>
      <c r="AU69">
        <v>99</v>
      </c>
    </row>
    <row r="70" spans="26:47">
      <c r="Z70">
        <v>7.58</v>
      </c>
      <c r="AA70">
        <v>64.683713192012604</v>
      </c>
      <c r="AB70">
        <v>67.679846237531606</v>
      </c>
      <c r="AC70">
        <v>71.933592000268902</v>
      </c>
      <c r="AD70">
        <v>74.632621872792598</v>
      </c>
      <c r="AE70">
        <v>76.656162052581706</v>
      </c>
      <c r="AF70">
        <v>78.331108838100604</v>
      </c>
      <c r="AG70">
        <v>79.814379900975695</v>
      </c>
      <c r="AH70">
        <v>81.117202717787094</v>
      </c>
      <c r="AI70">
        <v>82.357413942018994</v>
      </c>
      <c r="AJ70">
        <v>83.508550974582207</v>
      </c>
      <c r="AK70">
        <v>84.640669275522299</v>
      </c>
      <c r="AL70">
        <v>85.740571323894898</v>
      </c>
      <c r="AM70">
        <v>86.828209025558493</v>
      </c>
      <c r="AN70">
        <v>87.948207282112307</v>
      </c>
      <c r="AO70">
        <v>89.101472787603598</v>
      </c>
      <c r="AP70">
        <v>90.306457968565098</v>
      </c>
      <c r="AQ70">
        <v>91.636199040682499</v>
      </c>
      <c r="AR70">
        <v>93.144511691356598</v>
      </c>
      <c r="AS70">
        <v>94.991888607392994</v>
      </c>
      <c r="AT70">
        <v>97.6848881954446</v>
      </c>
      <c r="AU70">
        <v>99.112534611326396</v>
      </c>
    </row>
    <row r="71" spans="26:47">
      <c r="Z71">
        <v>7.67</v>
      </c>
      <c r="AA71">
        <v>64.818443214422402</v>
      </c>
      <c r="AB71">
        <v>67.832825307842995</v>
      </c>
      <c r="AC71">
        <v>72.105748884691707</v>
      </c>
      <c r="AD71">
        <v>74.811447244794806</v>
      </c>
      <c r="AE71">
        <v>76.840147379235603</v>
      </c>
      <c r="AF71">
        <v>78.518328075567695</v>
      </c>
      <c r="AG71">
        <v>80.002289825051193</v>
      </c>
      <c r="AH71">
        <v>81.307140262584795</v>
      </c>
      <c r="AI71">
        <v>82.548428106771297</v>
      </c>
      <c r="AJ71">
        <v>83.698458051172494</v>
      </c>
      <c r="AK71">
        <v>84.832136997783607</v>
      </c>
      <c r="AL71">
        <v>85.931554478489502</v>
      </c>
      <c r="AM71">
        <v>87.018847850508607</v>
      </c>
      <c r="AN71">
        <v>88.137134451209604</v>
      </c>
      <c r="AO71">
        <v>89.289991553895106</v>
      </c>
      <c r="AP71">
        <v>90.493083091432794</v>
      </c>
      <c r="AQ71">
        <v>91.821444436874103</v>
      </c>
      <c r="AR71">
        <v>93.326297688204704</v>
      </c>
      <c r="AS71">
        <v>95.170001792520495</v>
      </c>
      <c r="AT71">
        <v>97.847662544610301</v>
      </c>
      <c r="AU71">
        <v>99.222036845194694</v>
      </c>
    </row>
    <row r="72" spans="26:47">
      <c r="Z72">
        <v>7.75</v>
      </c>
      <c r="AA72">
        <v>64.900000000000006</v>
      </c>
      <c r="AB72">
        <v>67.900000000000006</v>
      </c>
      <c r="AC72">
        <v>72.2</v>
      </c>
      <c r="AD72">
        <v>74.900000000000006</v>
      </c>
      <c r="AE72">
        <v>76.900000000000006</v>
      </c>
      <c r="AF72">
        <v>78.599999999999994</v>
      </c>
      <c r="AG72">
        <v>80.099999999999994</v>
      </c>
      <c r="AH72">
        <v>81.400000000000006</v>
      </c>
      <c r="AI72">
        <v>82.6</v>
      </c>
      <c r="AJ72">
        <v>83.8</v>
      </c>
      <c r="AK72">
        <v>84.9</v>
      </c>
      <c r="AL72">
        <v>86</v>
      </c>
      <c r="AM72">
        <v>87.1</v>
      </c>
      <c r="AN72">
        <v>88.2</v>
      </c>
      <c r="AO72">
        <v>89.3</v>
      </c>
      <c r="AP72">
        <v>90.5</v>
      </c>
      <c r="AQ72">
        <v>91.9</v>
      </c>
      <c r="AR72">
        <v>93.4</v>
      </c>
      <c r="AS72">
        <v>95.2</v>
      </c>
      <c r="AT72">
        <v>97.8</v>
      </c>
      <c r="AU72">
        <v>99.5</v>
      </c>
    </row>
    <row r="73" spans="26:47">
      <c r="Z73">
        <v>7.83</v>
      </c>
      <c r="AA73">
        <v>65.042272647023097</v>
      </c>
      <c r="AB73">
        <v>68.091091699753704</v>
      </c>
      <c r="AC73">
        <v>72.399614966198598</v>
      </c>
      <c r="AD73">
        <v>75.117958325328502</v>
      </c>
      <c r="AE73">
        <v>77.156758169082906</v>
      </c>
      <c r="AF73">
        <v>78.841175616686598</v>
      </c>
      <c r="AG73">
        <v>80.326399915113399</v>
      </c>
      <c r="AH73">
        <v>81.635592060168605</v>
      </c>
      <c r="AI73">
        <v>82.879000109451795</v>
      </c>
      <c r="AJ73">
        <v>84.027320268498897</v>
      </c>
      <c r="AK73">
        <v>85.164145734283807</v>
      </c>
      <c r="AL73">
        <v>86.262908631005104</v>
      </c>
      <c r="AM73">
        <v>87.349957984711196</v>
      </c>
      <c r="AN73">
        <v>88.465211637231704</v>
      </c>
      <c r="AO73">
        <v>89.617394861857704</v>
      </c>
      <c r="AP73">
        <v>90.817677960916399</v>
      </c>
      <c r="AQ73">
        <v>92.143869006284802</v>
      </c>
      <c r="AR73">
        <v>93.642986300472202</v>
      </c>
      <c r="AS73">
        <v>95.480320892841604</v>
      </c>
      <c r="AT73">
        <v>98.125276213473796</v>
      </c>
      <c r="AU73">
        <v>99.399309340694103</v>
      </c>
    </row>
    <row r="74" spans="26:47">
      <c r="Z74">
        <v>7.92</v>
      </c>
      <c r="AA74">
        <v>65.159242497950601</v>
      </c>
      <c r="AB74">
        <v>68.228567495706102</v>
      </c>
      <c r="AC74">
        <v>72.557998512126503</v>
      </c>
      <c r="AD74">
        <v>75.283921079548193</v>
      </c>
      <c r="AE74">
        <v>77.328980336175803</v>
      </c>
      <c r="AF74">
        <v>79.017132654395198</v>
      </c>
      <c r="AG74">
        <v>80.5031424903474</v>
      </c>
      <c r="AH74">
        <v>81.815133133614097</v>
      </c>
      <c r="AI74">
        <v>83.059862370880595</v>
      </c>
      <c r="AJ74">
        <v>84.207442988109904</v>
      </c>
      <c r="AK74">
        <v>85.346200047269505</v>
      </c>
      <c r="AL74">
        <v>86.444715647550893</v>
      </c>
      <c r="AM74">
        <v>87.531819179326803</v>
      </c>
      <c r="AN74">
        <v>88.645437977567397</v>
      </c>
      <c r="AO74">
        <v>89.797226257800105</v>
      </c>
      <c r="AP74">
        <v>90.996245866450806</v>
      </c>
      <c r="AQ74">
        <v>92.321371735019994</v>
      </c>
      <c r="AR74">
        <v>93.817569572492204</v>
      </c>
      <c r="AS74">
        <v>95.651375677407998</v>
      </c>
      <c r="AT74">
        <v>98.274768062251198</v>
      </c>
      <c r="AU74">
        <v>99.489827039906004</v>
      </c>
    </row>
    <row r="75" spans="26:47">
      <c r="Z75">
        <v>8</v>
      </c>
      <c r="AA75">
        <v>65.3</v>
      </c>
      <c r="AB75">
        <v>68.400000000000006</v>
      </c>
      <c r="AC75">
        <v>72.7</v>
      </c>
      <c r="AD75">
        <v>75.400000000000006</v>
      </c>
      <c r="AE75">
        <v>77.5</v>
      </c>
      <c r="AF75">
        <v>79.099999999999994</v>
      </c>
      <c r="AG75">
        <v>80.599999999999994</v>
      </c>
      <c r="AH75">
        <v>81.900000000000006</v>
      </c>
      <c r="AI75">
        <v>83.2</v>
      </c>
      <c r="AJ75">
        <v>84.3</v>
      </c>
      <c r="AK75">
        <v>85.4</v>
      </c>
      <c r="AL75">
        <v>86.5</v>
      </c>
      <c r="AM75">
        <v>87.6</v>
      </c>
      <c r="AN75">
        <v>88.7</v>
      </c>
      <c r="AO75">
        <v>89.9</v>
      </c>
      <c r="AP75">
        <v>91.1</v>
      </c>
      <c r="AQ75">
        <v>92.4</v>
      </c>
      <c r="AR75">
        <v>93.9</v>
      </c>
      <c r="AS75">
        <v>95.7</v>
      </c>
      <c r="AT75">
        <v>98.3</v>
      </c>
      <c r="AU75">
        <v>100</v>
      </c>
    </row>
    <row r="76" spans="26:47">
      <c r="Z76">
        <v>8.08</v>
      </c>
      <c r="AA76">
        <v>65.350849077658907</v>
      </c>
      <c r="AB76">
        <v>68.458560029567494</v>
      </c>
      <c r="AC76">
        <v>72.826751752780496</v>
      </c>
      <c r="AD76">
        <v>75.566999240499698</v>
      </c>
      <c r="AE76">
        <v>77.624271622614799</v>
      </c>
      <c r="AF76">
        <v>79.319373347164202</v>
      </c>
      <c r="AG76">
        <v>80.807001692708994</v>
      </c>
      <c r="AH76">
        <v>82.124455621569993</v>
      </c>
      <c r="AI76">
        <v>83.371772154168397</v>
      </c>
      <c r="AJ76">
        <v>84.518551722355099</v>
      </c>
      <c r="AK76">
        <v>85.660914024707495</v>
      </c>
      <c r="AL76">
        <v>86.759210453561195</v>
      </c>
      <c r="AM76">
        <v>87.846691326819993</v>
      </c>
      <c r="AN76">
        <v>88.957644874868095</v>
      </c>
      <c r="AO76">
        <v>90.108617666857995</v>
      </c>
      <c r="AP76">
        <v>91.305911627141498</v>
      </c>
      <c r="AQ76">
        <v>92.629387388137005</v>
      </c>
      <c r="AR76">
        <v>94.121026869873603</v>
      </c>
      <c r="AS76">
        <v>95.948678669092402</v>
      </c>
      <c r="AT76">
        <v>98.527842185698205</v>
      </c>
      <c r="AU76">
        <v>99.634308002953105</v>
      </c>
    </row>
    <row r="77" spans="26:47">
      <c r="Z77">
        <v>8.17</v>
      </c>
      <c r="AA77">
        <v>65.449284589308107</v>
      </c>
      <c r="AB77">
        <v>68.579640979306006</v>
      </c>
      <c r="AC77">
        <v>72.970531582553306</v>
      </c>
      <c r="AD77">
        <v>75.719359662948193</v>
      </c>
      <c r="AE77">
        <v>77.7840961233494</v>
      </c>
      <c r="AF77">
        <v>79.483246929591203</v>
      </c>
      <c r="AG77">
        <v>80.971956141104002</v>
      </c>
      <c r="AH77">
        <v>82.292709558514701</v>
      </c>
      <c r="AI77">
        <v>83.541604636338207</v>
      </c>
      <c r="AJ77">
        <v>84.688282032228003</v>
      </c>
      <c r="AK77">
        <v>85.832709950503002</v>
      </c>
      <c r="AL77">
        <v>86.931004961876198</v>
      </c>
      <c r="AM77">
        <v>88.0188234289582</v>
      </c>
      <c r="AN77">
        <v>89.128473846371904</v>
      </c>
      <c r="AO77">
        <v>90.278881621084196</v>
      </c>
      <c r="AP77">
        <v>91.475502893778199</v>
      </c>
      <c r="AQ77">
        <v>92.798149740547402</v>
      </c>
      <c r="AR77">
        <v>94.287621516162304</v>
      </c>
      <c r="AS77">
        <v>96.111905172434106</v>
      </c>
      <c r="AT77">
        <v>98.662930950820495</v>
      </c>
      <c r="AU77">
        <v>99.706825363262595</v>
      </c>
    </row>
    <row r="78" spans="26:47">
      <c r="Z78">
        <v>8.25</v>
      </c>
      <c r="AA78">
        <v>65.599999999999994</v>
      </c>
      <c r="AB78">
        <v>68.7</v>
      </c>
      <c r="AC78">
        <v>73.099999999999994</v>
      </c>
      <c r="AD78">
        <v>75.900000000000006</v>
      </c>
      <c r="AE78">
        <v>77.900000000000006</v>
      </c>
      <c r="AF78">
        <v>79.599999999999994</v>
      </c>
      <c r="AG78">
        <v>81.099999999999994</v>
      </c>
      <c r="AH78">
        <v>82.4</v>
      </c>
      <c r="AI78">
        <v>83.7</v>
      </c>
      <c r="AJ78">
        <v>84.8</v>
      </c>
      <c r="AK78">
        <v>86</v>
      </c>
      <c r="AL78">
        <v>87.1</v>
      </c>
      <c r="AM78">
        <v>88.1</v>
      </c>
      <c r="AN78">
        <v>89.3</v>
      </c>
      <c r="AO78">
        <v>90.4</v>
      </c>
      <c r="AP78">
        <v>91.6</v>
      </c>
      <c r="AQ78">
        <v>92.9</v>
      </c>
      <c r="AR78">
        <v>94.4</v>
      </c>
      <c r="AS78">
        <v>96.2</v>
      </c>
      <c r="AT78">
        <v>98.8</v>
      </c>
      <c r="AU78">
        <v>100</v>
      </c>
    </row>
    <row r="79" spans="26:47">
      <c r="Z79">
        <v>8.33</v>
      </c>
      <c r="AA79">
        <v>65.607169805848599</v>
      </c>
      <c r="AB79">
        <v>68.779542556664197</v>
      </c>
      <c r="AC79">
        <v>73.212334821503106</v>
      </c>
      <c r="AD79">
        <v>75.977458322050197</v>
      </c>
      <c r="AE79">
        <v>78.056361910922902</v>
      </c>
      <c r="AF79">
        <v>79.762914838125795</v>
      </c>
      <c r="AG79">
        <v>81.253908743523397</v>
      </c>
      <c r="AH79">
        <v>82.580872912968502</v>
      </c>
      <c r="AI79">
        <v>83.832745312656698</v>
      </c>
      <c r="AJ79">
        <v>84.979934120713196</v>
      </c>
      <c r="AK79">
        <v>86.127978966216602</v>
      </c>
      <c r="AL79">
        <v>87.226458683280896</v>
      </c>
      <c r="AM79">
        <v>88.315055326403098</v>
      </c>
      <c r="AN79">
        <v>89.422821394893205</v>
      </c>
      <c r="AO79">
        <v>90.571957053217304</v>
      </c>
      <c r="AP79">
        <v>91.767899453871806</v>
      </c>
      <c r="AQ79">
        <v>93.089210048318094</v>
      </c>
      <c r="AR79">
        <v>94.57551662473</v>
      </c>
      <c r="AS79">
        <v>96.394036557224695</v>
      </c>
      <c r="AT79">
        <v>98.889321388260996</v>
      </c>
      <c r="AU79">
        <v>99.819962365078297</v>
      </c>
    </row>
    <row r="80" spans="26:47">
      <c r="Z80">
        <v>8.42</v>
      </c>
      <c r="AA80">
        <v>65.686216718575295</v>
      </c>
      <c r="AB80">
        <v>68.883163271968996</v>
      </c>
      <c r="AC80">
        <v>73.340390420999</v>
      </c>
      <c r="AD80">
        <v>76.115286246032497</v>
      </c>
      <c r="AE80">
        <v>78.202600206379799</v>
      </c>
      <c r="AF80">
        <v>79.913415658185201</v>
      </c>
      <c r="AG80">
        <v>81.405929663999402</v>
      </c>
      <c r="AH80">
        <v>82.736529580118102</v>
      </c>
      <c r="AI80">
        <v>83.990136615829996</v>
      </c>
      <c r="AJ80">
        <v>85.138029504001494</v>
      </c>
      <c r="AK80">
        <v>86.288030641432997</v>
      </c>
      <c r="AL80">
        <v>87.386690795095902</v>
      </c>
      <c r="AM80">
        <v>88.475832120707807</v>
      </c>
      <c r="AN80">
        <v>89.582812864308394</v>
      </c>
      <c r="AO80">
        <v>90.731053275597105</v>
      </c>
      <c r="AP80">
        <v>91.926858903259799</v>
      </c>
      <c r="AQ80">
        <v>93.2475020679925</v>
      </c>
      <c r="AR80">
        <v>94.732392460552205</v>
      </c>
      <c r="AS80">
        <v>96.547788925207698</v>
      </c>
      <c r="AT80">
        <v>99.008782878374802</v>
      </c>
      <c r="AU80">
        <v>99.8751877161057</v>
      </c>
    </row>
    <row r="81" spans="26:47">
      <c r="Z81">
        <v>8.5</v>
      </c>
      <c r="AA81">
        <v>65.8</v>
      </c>
      <c r="AB81">
        <v>69</v>
      </c>
      <c r="AC81">
        <v>73.5</v>
      </c>
      <c r="AD81">
        <v>76.3</v>
      </c>
      <c r="AE81">
        <v>78.400000000000006</v>
      </c>
      <c r="AF81">
        <v>80.099999999999994</v>
      </c>
      <c r="AG81">
        <v>81.599999999999994</v>
      </c>
      <c r="AH81">
        <v>82.9</v>
      </c>
      <c r="AI81">
        <v>84.1</v>
      </c>
      <c r="AJ81">
        <v>85.3</v>
      </c>
      <c r="AK81">
        <v>86.4</v>
      </c>
      <c r="AL81">
        <v>87.5</v>
      </c>
      <c r="AM81">
        <v>88.6</v>
      </c>
      <c r="AN81">
        <v>89.7</v>
      </c>
      <c r="AO81">
        <v>90.9</v>
      </c>
      <c r="AP81">
        <v>92.1</v>
      </c>
      <c r="AQ81">
        <v>93.4</v>
      </c>
      <c r="AR81">
        <v>94.9</v>
      </c>
      <c r="AS81">
        <v>96.7</v>
      </c>
      <c r="AT81">
        <v>99.3</v>
      </c>
      <c r="AU81">
        <v>100</v>
      </c>
    </row>
    <row r="82" spans="26:47">
      <c r="Z82">
        <v>8.58</v>
      </c>
      <c r="AA82">
        <v>65.801192562964204</v>
      </c>
      <c r="AB82">
        <v>69.044153642196704</v>
      </c>
      <c r="AC82">
        <v>73.547786191129006</v>
      </c>
      <c r="AD82">
        <v>76.342453994040596</v>
      </c>
      <c r="AE82">
        <v>78.446013580469298</v>
      </c>
      <c r="AF82">
        <v>80.164908262871904</v>
      </c>
      <c r="AG82">
        <v>81.661357124414195</v>
      </c>
      <c r="AH82">
        <v>82.998770660906501</v>
      </c>
      <c r="AI82">
        <v>84.255525421114299</v>
      </c>
      <c r="AJ82">
        <v>85.406256864241399</v>
      </c>
      <c r="AK82">
        <v>86.559587738930205</v>
      </c>
      <c r="AL82">
        <v>87.658002142893395</v>
      </c>
      <c r="AM82">
        <v>88.749282326366497</v>
      </c>
      <c r="AN82">
        <v>89.855429582592194</v>
      </c>
      <c r="AO82">
        <v>91.00126775535</v>
      </c>
      <c r="AP82">
        <v>92.197002712506006</v>
      </c>
      <c r="AQ82">
        <v>93.517286471608898</v>
      </c>
      <c r="AR82">
        <v>95.001244994262805</v>
      </c>
      <c r="AS82">
        <v>96.8109545735241</v>
      </c>
      <c r="AT82">
        <v>99.1942644947882</v>
      </c>
      <c r="AU82">
        <v>99.949436724869201</v>
      </c>
    </row>
    <row r="83" spans="26:47">
      <c r="Z83">
        <v>8.67</v>
      </c>
      <c r="AA83">
        <v>65.856364059775004</v>
      </c>
      <c r="AB83">
        <v>69.125497811284006</v>
      </c>
      <c r="AC83">
        <v>73.6555427565347</v>
      </c>
      <c r="AD83">
        <v>76.461513975176203</v>
      </c>
      <c r="AE83">
        <v>78.574179914880304</v>
      </c>
      <c r="AF83">
        <v>80.297588968062101</v>
      </c>
      <c r="AG83">
        <v>81.796538998924106</v>
      </c>
      <c r="AH83">
        <v>83.137314655578194</v>
      </c>
      <c r="AI83">
        <v>84.395873968981505</v>
      </c>
      <c r="AJ83">
        <v>85.548233229447106</v>
      </c>
      <c r="AK83">
        <v>86.7035526395549</v>
      </c>
      <c r="AL83">
        <v>87.801628734461403</v>
      </c>
      <c r="AM83">
        <v>88.894066993131503</v>
      </c>
      <c r="AN83">
        <v>89.999761008651305</v>
      </c>
      <c r="AO83">
        <v>91.144139105871403</v>
      </c>
      <c r="AP83">
        <v>92.339822693685605</v>
      </c>
      <c r="AQ83">
        <v>93.660013692637904</v>
      </c>
      <c r="AR83">
        <v>95.143493950376197</v>
      </c>
      <c r="AS83">
        <v>96.9497535802481</v>
      </c>
      <c r="AT83">
        <v>99.289885547741804</v>
      </c>
      <c r="AU83">
        <v>99.987717961882893</v>
      </c>
    </row>
    <row r="84" spans="26:47">
      <c r="Z84">
        <v>8.75</v>
      </c>
      <c r="AA84">
        <v>66</v>
      </c>
      <c r="AB84">
        <v>69.3</v>
      </c>
      <c r="AC84">
        <v>73.8</v>
      </c>
      <c r="AD84">
        <v>76.599999999999994</v>
      </c>
      <c r="AE84">
        <v>78.7</v>
      </c>
      <c r="AF84">
        <v>80.5</v>
      </c>
      <c r="AG84">
        <v>82</v>
      </c>
      <c r="AH84">
        <v>83.3</v>
      </c>
      <c r="AI84">
        <v>84.6</v>
      </c>
      <c r="AJ84">
        <v>85.7</v>
      </c>
      <c r="AK84">
        <v>86.9</v>
      </c>
      <c r="AL84">
        <v>88</v>
      </c>
      <c r="AM84">
        <v>89.1</v>
      </c>
      <c r="AN84">
        <v>90.2</v>
      </c>
      <c r="AO84">
        <v>91.3</v>
      </c>
      <c r="AP84">
        <v>92.5</v>
      </c>
      <c r="AQ84">
        <v>93.8</v>
      </c>
      <c r="AR84">
        <v>95.3</v>
      </c>
      <c r="AS84">
        <v>97.1</v>
      </c>
      <c r="AT84">
        <v>99.7</v>
      </c>
      <c r="AU84">
        <v>100</v>
      </c>
    </row>
    <row r="85" spans="26:47">
      <c r="Z85">
        <v>8.83</v>
      </c>
      <c r="AA85">
        <v>65.940313506712599</v>
      </c>
      <c r="AB85">
        <v>69.256233477859098</v>
      </c>
      <c r="AC85">
        <v>73.833610272616298</v>
      </c>
      <c r="AD85">
        <v>76.659693205522004</v>
      </c>
      <c r="AE85">
        <v>78.788080770205397</v>
      </c>
      <c r="AF85">
        <v>80.519486259621203</v>
      </c>
      <c r="AG85">
        <v>82.023112847038107</v>
      </c>
      <c r="AH85">
        <v>83.369249427064901</v>
      </c>
      <c r="AI85">
        <v>84.630944952502901</v>
      </c>
      <c r="AJ85">
        <v>85.786077493568001</v>
      </c>
      <c r="AK85">
        <v>86.944878917916299</v>
      </c>
      <c r="AL85">
        <v>88.042293838439804</v>
      </c>
      <c r="AM85">
        <v>89.136536628174198</v>
      </c>
      <c r="AN85">
        <v>90.241437950813506</v>
      </c>
      <c r="AO85">
        <v>91.383181519841997</v>
      </c>
      <c r="AP85">
        <v>92.578707521341499</v>
      </c>
      <c r="AQ85">
        <v>93.898502904100994</v>
      </c>
      <c r="AR85">
        <v>95.3809211699256</v>
      </c>
      <c r="AS85">
        <v>97.180960919107207</v>
      </c>
      <c r="AT85">
        <v>99.448624318862002</v>
      </c>
      <c r="AU85">
        <v>100.053546390051</v>
      </c>
    </row>
    <row r="86" spans="26:47">
      <c r="Z86">
        <v>8.92</v>
      </c>
      <c r="AA86">
        <v>65.979986621509795</v>
      </c>
      <c r="AB86">
        <v>69.322403801503199</v>
      </c>
      <c r="AC86">
        <v>73.926657873620002</v>
      </c>
      <c r="AD86">
        <v>76.764060187707798</v>
      </c>
      <c r="AE86">
        <v>78.901006884648098</v>
      </c>
      <c r="AF86">
        <v>80.636915120340007</v>
      </c>
      <c r="AG86">
        <v>82.143238852824496</v>
      </c>
      <c r="AH86">
        <v>83.492181392248398</v>
      </c>
      <c r="AI86">
        <v>84.755580199267101</v>
      </c>
      <c r="AJ86">
        <v>85.912206353450301</v>
      </c>
      <c r="AK86">
        <v>87.072869733016304</v>
      </c>
      <c r="AL86">
        <v>88.169967383027199</v>
      </c>
      <c r="AM86">
        <v>89.265086361882894</v>
      </c>
      <c r="AN86">
        <v>90.369553354700201</v>
      </c>
      <c r="AO86">
        <v>91.509821732555807</v>
      </c>
      <c r="AP86">
        <v>92.705235944464903</v>
      </c>
      <c r="AQ86">
        <v>94.024608196979202</v>
      </c>
      <c r="AR86">
        <v>95.506286407254507</v>
      </c>
      <c r="AS86">
        <v>97.302890246784003</v>
      </c>
      <c r="AT86">
        <v>99.532262009627701</v>
      </c>
      <c r="AU86">
        <v>100.08912560994</v>
      </c>
    </row>
    <row r="87" spans="26:47">
      <c r="Z87">
        <v>9</v>
      </c>
      <c r="AA87">
        <v>66.099999999999994</v>
      </c>
      <c r="AB87">
        <v>69.5</v>
      </c>
      <c r="AC87">
        <v>74.099999999999994</v>
      </c>
      <c r="AD87">
        <v>76.900000000000006</v>
      </c>
      <c r="AE87">
        <v>79.099999999999994</v>
      </c>
      <c r="AF87">
        <v>80.8</v>
      </c>
      <c r="AG87">
        <v>82.3</v>
      </c>
      <c r="AH87">
        <v>83.7</v>
      </c>
      <c r="AI87">
        <v>84.9</v>
      </c>
      <c r="AJ87">
        <v>86.1</v>
      </c>
      <c r="AK87">
        <v>87.3</v>
      </c>
      <c r="AL87">
        <v>88.4</v>
      </c>
      <c r="AM87">
        <v>89.5</v>
      </c>
      <c r="AN87">
        <v>90.6</v>
      </c>
      <c r="AO87">
        <v>91.7</v>
      </c>
      <c r="AP87">
        <v>92.9</v>
      </c>
      <c r="AQ87">
        <v>94.2</v>
      </c>
      <c r="AR87">
        <v>95.7</v>
      </c>
      <c r="AS87">
        <v>97.5</v>
      </c>
      <c r="AT87">
        <v>100</v>
      </c>
      <c r="AU87">
        <v>100</v>
      </c>
    </row>
    <row r="88" spans="26:47">
      <c r="Z88">
        <v>9.08</v>
      </c>
      <c r="AA88">
        <v>66.037130877788499</v>
      </c>
      <c r="AB88">
        <v>69.427112885330999</v>
      </c>
      <c r="AC88">
        <v>74.079731770291204</v>
      </c>
      <c r="AD88">
        <v>76.937342483744303</v>
      </c>
      <c r="AE88">
        <v>79.0890747336163</v>
      </c>
      <c r="AF88">
        <v>80.833034533631107</v>
      </c>
      <c r="AG88">
        <v>82.344222819064996</v>
      </c>
      <c r="AH88">
        <v>83.697989392010498</v>
      </c>
      <c r="AI88">
        <v>84.964302008413298</v>
      </c>
      <c r="AJ88">
        <v>86.123517734762103</v>
      </c>
      <c r="AK88">
        <v>87.287264794324201</v>
      </c>
      <c r="AL88">
        <v>88.383982451545805</v>
      </c>
      <c r="AM88">
        <v>89.480467372036998</v>
      </c>
      <c r="AN88">
        <v>90.584193685518798</v>
      </c>
      <c r="AO88">
        <v>91.721869089922606</v>
      </c>
      <c r="AP88">
        <v>92.917083312095301</v>
      </c>
      <c r="AQ88">
        <v>94.235325973078304</v>
      </c>
      <c r="AR88">
        <v>95.715467418345696</v>
      </c>
      <c r="AS88">
        <v>97.506192721735104</v>
      </c>
      <c r="AT88">
        <v>99.671058014397403</v>
      </c>
      <c r="AU88">
        <v>100.148312775691</v>
      </c>
    </row>
    <row r="89" spans="26:47">
      <c r="Z89">
        <v>9.17</v>
      </c>
      <c r="AA89">
        <v>66.061642149905694</v>
      </c>
      <c r="AB89">
        <v>69.478691868588797</v>
      </c>
      <c r="AC89">
        <v>74.158895595467499</v>
      </c>
      <c r="AD89">
        <v>77.027958333341203</v>
      </c>
      <c r="AE89">
        <v>79.187804784965806</v>
      </c>
      <c r="AF89">
        <v>80.936333907083494</v>
      </c>
      <c r="AG89">
        <v>82.450292612200499</v>
      </c>
      <c r="AH89">
        <v>83.806738244337694</v>
      </c>
      <c r="AI89">
        <v>85.074630765911905</v>
      </c>
      <c r="AJ89">
        <v>86.235288757175297</v>
      </c>
      <c r="AK89">
        <v>87.400635471195201</v>
      </c>
      <c r="AL89">
        <v>88.497258629536205</v>
      </c>
      <c r="AM89">
        <v>89.594429325195307</v>
      </c>
      <c r="AN89">
        <v>90.697760276325496</v>
      </c>
      <c r="AO89">
        <v>91.833994684424695</v>
      </c>
      <c r="AP89">
        <v>93.029110189933803</v>
      </c>
      <c r="AQ89">
        <v>94.346516127772205</v>
      </c>
      <c r="AR89">
        <v>95.825691183128299</v>
      </c>
      <c r="AS89">
        <v>97.613262296745305</v>
      </c>
      <c r="AT89">
        <v>99.7434282946449</v>
      </c>
      <c r="AU89">
        <v>100.178673706605</v>
      </c>
    </row>
    <row r="90" spans="26:47">
      <c r="Z90">
        <v>9.25</v>
      </c>
      <c r="AA90">
        <v>66.099999999999994</v>
      </c>
      <c r="AB90">
        <v>69.599999999999994</v>
      </c>
      <c r="AC90">
        <v>74.3</v>
      </c>
      <c r="AD90">
        <v>77.2</v>
      </c>
      <c r="AE90">
        <v>79.400000000000006</v>
      </c>
      <c r="AF90">
        <v>81.099999999999994</v>
      </c>
      <c r="AG90">
        <v>82.6</v>
      </c>
      <c r="AH90">
        <v>84</v>
      </c>
      <c r="AI90">
        <v>85.3</v>
      </c>
      <c r="AJ90">
        <v>86.5</v>
      </c>
      <c r="AK90">
        <v>87.6</v>
      </c>
      <c r="AL90">
        <v>88.7</v>
      </c>
      <c r="AM90">
        <v>89.8</v>
      </c>
      <c r="AN90">
        <v>90.9</v>
      </c>
      <c r="AO90">
        <v>92.1</v>
      </c>
      <c r="AP90">
        <v>93.3</v>
      </c>
      <c r="AQ90">
        <v>94.6</v>
      </c>
      <c r="AR90">
        <v>96</v>
      </c>
      <c r="AS90">
        <v>97.9</v>
      </c>
      <c r="AT90">
        <v>100</v>
      </c>
      <c r="AU90">
        <v>100</v>
      </c>
    </row>
    <row r="91" spans="26:47">
      <c r="Z91">
        <v>9.33</v>
      </c>
      <c r="AA91">
        <v>66.091398660163307</v>
      </c>
      <c r="AB91">
        <v>69.557206422912103</v>
      </c>
      <c r="AC91">
        <v>74.287204725760802</v>
      </c>
      <c r="AD91">
        <v>77.176842504423306</v>
      </c>
      <c r="AE91">
        <v>79.350819630823096</v>
      </c>
      <c r="AF91">
        <v>81.107566239536197</v>
      </c>
      <c r="AG91">
        <v>82.626513580294201</v>
      </c>
      <c r="AH91">
        <v>83.987731036939394</v>
      </c>
      <c r="AI91">
        <v>85.258343131728495</v>
      </c>
      <c r="AJ91">
        <v>86.421574071449896</v>
      </c>
      <c r="AK91">
        <v>87.589521610943294</v>
      </c>
      <c r="AL91">
        <v>88.686199599850696</v>
      </c>
      <c r="AM91">
        <v>89.784484775475903</v>
      </c>
      <c r="AN91">
        <v>90.887155287703905</v>
      </c>
      <c r="AO91">
        <v>92.020856879451202</v>
      </c>
      <c r="AP91">
        <v>93.215842226563694</v>
      </c>
      <c r="AQ91">
        <v>94.531434216263804</v>
      </c>
      <c r="AR91">
        <v>96.008752712964693</v>
      </c>
      <c r="AS91">
        <v>97.791004500574701</v>
      </c>
      <c r="AT91">
        <v>99.861562115636005</v>
      </c>
      <c r="AU91">
        <v>100.226406260334</v>
      </c>
    </row>
    <row r="92" spans="26:47">
      <c r="Z92">
        <v>9.42</v>
      </c>
      <c r="AA92">
        <v>66.100259374908205</v>
      </c>
      <c r="AB92">
        <v>69.593876925412999</v>
      </c>
      <c r="AC92">
        <v>74.352334462266597</v>
      </c>
      <c r="AD92">
        <v>77.253689449234301</v>
      </c>
      <c r="AE92">
        <v>79.4354711395778</v>
      </c>
      <c r="AF92">
        <v>81.196901175524104</v>
      </c>
      <c r="AG92">
        <v>82.718694198412095</v>
      </c>
      <c r="AH92">
        <v>84.082617962330502</v>
      </c>
      <c r="AI92">
        <v>85.354715835784702</v>
      </c>
      <c r="AJ92">
        <v>86.519409451899307</v>
      </c>
      <c r="AK92">
        <v>87.688685821016605</v>
      </c>
      <c r="AL92">
        <v>88.785520043859194</v>
      </c>
      <c r="AM92">
        <v>89.8843876179766</v>
      </c>
      <c r="AN92">
        <v>90.986711691919893</v>
      </c>
      <c r="AO92">
        <v>92.119001442244297</v>
      </c>
      <c r="AP92">
        <v>93.313945191586896</v>
      </c>
      <c r="AQ92">
        <v>94.628347092714804</v>
      </c>
      <c r="AR92">
        <v>96.104561329185003</v>
      </c>
      <c r="AS92">
        <v>97.883981013605904</v>
      </c>
      <c r="AT92">
        <v>99.921919671889299</v>
      </c>
      <c r="AU92">
        <v>100.249411544479</v>
      </c>
    </row>
    <row r="93" spans="26:47">
      <c r="Z93">
        <v>9.5</v>
      </c>
      <c r="AA93">
        <v>66.099999999999994</v>
      </c>
      <c r="AB93">
        <v>69.599999999999994</v>
      </c>
      <c r="AC93">
        <v>74.5</v>
      </c>
      <c r="AD93">
        <v>77.400000000000006</v>
      </c>
      <c r="AE93">
        <v>79.599999999999994</v>
      </c>
      <c r="AF93">
        <v>81.400000000000006</v>
      </c>
      <c r="AG93">
        <v>82.9</v>
      </c>
      <c r="AH93">
        <v>84.3</v>
      </c>
      <c r="AI93">
        <v>85.5</v>
      </c>
      <c r="AJ93">
        <v>86.7</v>
      </c>
      <c r="AK93">
        <v>87.9</v>
      </c>
      <c r="AL93">
        <v>89</v>
      </c>
      <c r="AM93">
        <v>90.1</v>
      </c>
      <c r="AN93">
        <v>91.2</v>
      </c>
      <c r="AO93">
        <v>92.3</v>
      </c>
      <c r="AP93">
        <v>93.5</v>
      </c>
      <c r="AQ93">
        <v>94.9</v>
      </c>
      <c r="AR93">
        <v>96.3</v>
      </c>
      <c r="AS93">
        <v>98.1</v>
      </c>
      <c r="AT93">
        <v>100</v>
      </c>
      <c r="AU93">
        <v>100</v>
      </c>
    </row>
    <row r="94" spans="26:47">
      <c r="Z94">
        <v>9.58</v>
      </c>
      <c r="AA94">
        <v>66.101823032096803</v>
      </c>
      <c r="AB94">
        <v>69.645594628510295</v>
      </c>
      <c r="AC94">
        <v>74.455481067890204</v>
      </c>
      <c r="AD94">
        <v>77.377956717263999</v>
      </c>
      <c r="AE94">
        <v>79.573389064519006</v>
      </c>
      <c r="AF94">
        <v>81.343267086690005</v>
      </c>
      <c r="AG94">
        <v>82.870199457982807</v>
      </c>
      <c r="AH94">
        <v>84.238990302919902</v>
      </c>
      <c r="AI94">
        <v>85.513661948935706</v>
      </c>
      <c r="AJ94">
        <v>86.680996610730901</v>
      </c>
      <c r="AK94">
        <v>87.852405790401406</v>
      </c>
      <c r="AL94">
        <v>88.949736201940496</v>
      </c>
      <c r="AM94">
        <v>90.049582263815793</v>
      </c>
      <c r="AN94">
        <v>91.151336411488401</v>
      </c>
      <c r="AO94">
        <v>92.28112945414</v>
      </c>
      <c r="AP94">
        <v>93.476063423401797</v>
      </c>
      <c r="AQ94">
        <v>94.788072850058299</v>
      </c>
      <c r="AR94">
        <v>96.262251372932695</v>
      </c>
      <c r="AS94">
        <v>98.036905370690505</v>
      </c>
      <c r="AT94">
        <v>100.018066907497</v>
      </c>
      <c r="AU94">
        <v>100.282994805291</v>
      </c>
    </row>
    <row r="95" spans="26:47">
      <c r="Z95">
        <v>9.67</v>
      </c>
      <c r="AA95">
        <v>66.094652694888893</v>
      </c>
      <c r="AB95">
        <v>69.667047748943801</v>
      </c>
      <c r="AC95">
        <v>74.506340517437295</v>
      </c>
      <c r="AD95">
        <v>77.440871632308202</v>
      </c>
      <c r="AE95">
        <v>79.643866350915602</v>
      </c>
      <c r="AF95">
        <v>81.4185682820995</v>
      </c>
      <c r="AG95">
        <v>82.948441608444</v>
      </c>
      <c r="AH95">
        <v>84.320003432667505</v>
      </c>
      <c r="AI95">
        <v>85.596090325486003</v>
      </c>
      <c r="AJ95">
        <v>86.764936836150696</v>
      </c>
      <c r="AK95">
        <v>87.937419800534002</v>
      </c>
      <c r="AL95">
        <v>89.0351491658258</v>
      </c>
      <c r="AM95">
        <v>90.135520967340398</v>
      </c>
      <c r="AN95">
        <v>91.236980734903995</v>
      </c>
      <c r="AO95">
        <v>92.365373354423497</v>
      </c>
      <c r="AP95">
        <v>93.560339994317403</v>
      </c>
      <c r="AQ95">
        <v>94.870855740341696</v>
      </c>
      <c r="AR95">
        <v>96.343862118353201</v>
      </c>
      <c r="AS95">
        <v>98.115978487075495</v>
      </c>
      <c r="AT95">
        <v>100.065750216319</v>
      </c>
      <c r="AU95">
        <v>100.297627307905</v>
      </c>
    </row>
    <row r="96" spans="26:47">
      <c r="Z96">
        <v>9.75</v>
      </c>
      <c r="AA96">
        <v>66.099999999999994</v>
      </c>
      <c r="AB96">
        <v>69.7</v>
      </c>
      <c r="AC96">
        <v>74.599999999999994</v>
      </c>
      <c r="AD96">
        <v>77.5</v>
      </c>
      <c r="AE96">
        <v>79.7</v>
      </c>
      <c r="AF96">
        <v>81.5</v>
      </c>
      <c r="AG96">
        <v>83.1</v>
      </c>
      <c r="AH96">
        <v>84.5</v>
      </c>
      <c r="AI96">
        <v>85.8</v>
      </c>
      <c r="AJ96">
        <v>86.9</v>
      </c>
      <c r="AK96">
        <v>88.1</v>
      </c>
      <c r="AL96">
        <v>89.2</v>
      </c>
      <c r="AM96">
        <v>90.3</v>
      </c>
      <c r="AN96">
        <v>91.4</v>
      </c>
      <c r="AO96">
        <v>92.6</v>
      </c>
      <c r="AP96">
        <v>93.8</v>
      </c>
      <c r="AQ96">
        <v>95.1</v>
      </c>
      <c r="AR96">
        <v>96.6</v>
      </c>
      <c r="AS96">
        <v>98.3</v>
      </c>
      <c r="AT96">
        <v>100</v>
      </c>
      <c r="AU96">
        <v>100</v>
      </c>
    </row>
    <row r="97" spans="26:47">
      <c r="Z97">
        <v>9.83</v>
      </c>
      <c r="AA97">
        <v>66.067479066380102</v>
      </c>
      <c r="AB97">
        <v>69.691505873517002</v>
      </c>
      <c r="AC97">
        <v>74.583930582264102</v>
      </c>
      <c r="AD97">
        <v>77.540223951559696</v>
      </c>
      <c r="AE97">
        <v>79.756470320073106</v>
      </c>
      <c r="AF97">
        <v>81.539878652869305</v>
      </c>
      <c r="AG97">
        <v>83.075079171621695</v>
      </c>
      <c r="AH97">
        <v>84.451622573556307</v>
      </c>
      <c r="AI97">
        <v>85.730179849232101</v>
      </c>
      <c r="AJ97">
        <v>86.901764057012002</v>
      </c>
      <c r="AK97">
        <v>88.075936742618893</v>
      </c>
      <c r="AL97">
        <v>89.174581379900005</v>
      </c>
      <c r="AM97">
        <v>90.275854950138594</v>
      </c>
      <c r="AN97">
        <v>91.376838386512503</v>
      </c>
      <c r="AO97">
        <v>92.502742697462907</v>
      </c>
      <c r="AP97">
        <v>93.697837434322196</v>
      </c>
      <c r="AQ97">
        <v>95.005444982548099</v>
      </c>
      <c r="AR97">
        <v>96.476344640669197</v>
      </c>
      <c r="AS97">
        <v>98.244186222410704</v>
      </c>
      <c r="AT97">
        <v>100.138928031779</v>
      </c>
      <c r="AU97">
        <v>100.315886275579</v>
      </c>
    </row>
    <row r="98" spans="26:47">
      <c r="Z98">
        <v>9.92</v>
      </c>
      <c r="AA98">
        <v>66.044037818398095</v>
      </c>
      <c r="AB98">
        <v>69.697530224996498</v>
      </c>
      <c r="AC98">
        <v>74.620321437818006</v>
      </c>
      <c r="AD98">
        <v>77.589048763395695</v>
      </c>
      <c r="AE98">
        <v>79.812644967215704</v>
      </c>
      <c r="AF98">
        <v>81.6010240041266</v>
      </c>
      <c r="AG98">
        <v>83.139279596778806</v>
      </c>
      <c r="AH98">
        <v>84.518652417635295</v>
      </c>
      <c r="AI98">
        <v>85.798577880934204</v>
      </c>
      <c r="AJ98">
        <v>86.971731763163206</v>
      </c>
      <c r="AK98">
        <v>88.146732888215993</v>
      </c>
      <c r="AL98">
        <v>89.246005047968197</v>
      </c>
      <c r="AM98">
        <v>90.3477707678896</v>
      </c>
      <c r="AN98">
        <v>91.448512831391895</v>
      </c>
      <c r="AO98">
        <v>92.573014817591101</v>
      </c>
      <c r="AP98">
        <v>93.768221259297903</v>
      </c>
      <c r="AQ98">
        <v>95.074054461195004</v>
      </c>
      <c r="AR98">
        <v>96.543764712237305</v>
      </c>
      <c r="AS98">
        <v>98.309328172972201</v>
      </c>
      <c r="AT98">
        <v>100.173492627996</v>
      </c>
      <c r="AU98">
        <v>100.32175230336399</v>
      </c>
    </row>
    <row r="99" spans="26:47">
      <c r="Z99">
        <v>10</v>
      </c>
      <c r="AA99">
        <v>65.900000000000006</v>
      </c>
      <c r="AB99">
        <v>69.599999999999994</v>
      </c>
      <c r="AC99">
        <v>74.599999999999994</v>
      </c>
      <c r="AD99">
        <v>77.599999999999994</v>
      </c>
      <c r="AE99">
        <v>79.900000000000006</v>
      </c>
      <c r="AF99">
        <v>81.7</v>
      </c>
      <c r="AG99">
        <v>83.2</v>
      </c>
      <c r="AH99">
        <v>84.6</v>
      </c>
      <c r="AI99">
        <v>85.9</v>
      </c>
      <c r="AJ99">
        <v>87.1</v>
      </c>
      <c r="AK99">
        <v>88.3</v>
      </c>
      <c r="AL99">
        <v>89.4</v>
      </c>
      <c r="AM99">
        <v>90.5</v>
      </c>
      <c r="AN99">
        <v>91.6</v>
      </c>
      <c r="AO99">
        <v>92.7</v>
      </c>
      <c r="AP99">
        <v>93.9</v>
      </c>
      <c r="AQ99">
        <v>95.2</v>
      </c>
      <c r="AR99">
        <v>96.7</v>
      </c>
      <c r="AS99">
        <v>98.5</v>
      </c>
      <c r="AT99">
        <v>100</v>
      </c>
      <c r="AU99">
        <v>100</v>
      </c>
    </row>
    <row r="100" spans="26:47">
      <c r="Z100">
        <v>10.08</v>
      </c>
      <c r="AA100">
        <v>65.987799651510201</v>
      </c>
      <c r="AB100">
        <v>69.694429373232097</v>
      </c>
      <c r="AC100">
        <v>74.672053007033</v>
      </c>
      <c r="AD100">
        <v>77.663238780350596</v>
      </c>
      <c r="AE100">
        <v>79.899720872060797</v>
      </c>
      <c r="AF100">
        <v>81.697064890184606</v>
      </c>
      <c r="AG100">
        <v>83.240859479340898</v>
      </c>
      <c r="AH100">
        <v>84.625299975981804</v>
      </c>
      <c r="AI100">
        <v>85.907626186484094</v>
      </c>
      <c r="AJ100">
        <v>87.083626817313998</v>
      </c>
      <c r="AK100">
        <v>88.259884994386496</v>
      </c>
      <c r="AL100">
        <v>89.360466796308003</v>
      </c>
      <c r="AM100">
        <v>90.463085066316793</v>
      </c>
      <c r="AN100">
        <v>91.563445447749203</v>
      </c>
      <c r="AO100">
        <v>92.685441708516805</v>
      </c>
      <c r="AP100">
        <v>93.880916747800697</v>
      </c>
      <c r="AQ100">
        <v>95.183355438946606</v>
      </c>
      <c r="AR100">
        <v>96.650955897405495</v>
      </c>
      <c r="AS100">
        <v>98.412683072381597</v>
      </c>
      <c r="AT100">
        <v>100.22308935272299</v>
      </c>
      <c r="AU100">
        <v>100.32432596908301</v>
      </c>
    </row>
    <row r="101" spans="26:47">
      <c r="Z101">
        <v>10.17</v>
      </c>
      <c r="AA101">
        <v>65.947953547723102</v>
      </c>
      <c r="AB101">
        <v>69.684896458090606</v>
      </c>
      <c r="AC101">
        <v>74.693836019777095</v>
      </c>
      <c r="AD101">
        <v>77.697856515492703</v>
      </c>
      <c r="AE101">
        <v>79.941485273790207</v>
      </c>
      <c r="AF101">
        <v>81.743942590065203</v>
      </c>
      <c r="AG101">
        <v>83.290915479840194</v>
      </c>
      <c r="AH101">
        <v>84.678222037360001</v>
      </c>
      <c r="AI101">
        <v>85.961882944787604</v>
      </c>
      <c r="AJ101">
        <v>87.139516864249401</v>
      </c>
      <c r="AK101">
        <v>88.316360779772495</v>
      </c>
      <c r="AL101">
        <v>89.417785871995306</v>
      </c>
      <c r="AM101">
        <v>90.520872125735906</v>
      </c>
      <c r="AN101">
        <v>91.621044573565399</v>
      </c>
      <c r="AO101">
        <v>92.741621499014798</v>
      </c>
      <c r="AP101">
        <v>93.937286445801405</v>
      </c>
      <c r="AQ101">
        <v>95.237682639023106</v>
      </c>
      <c r="AR101">
        <v>96.704102585895996</v>
      </c>
      <c r="AS101">
        <v>98.463786958638806</v>
      </c>
      <c r="AT101">
        <v>100.244282977644</v>
      </c>
      <c r="AU101">
        <v>100.321367982509</v>
      </c>
    </row>
    <row r="102" spans="26:47">
      <c r="Z102">
        <v>10.25</v>
      </c>
      <c r="AA102">
        <v>65.8</v>
      </c>
      <c r="AB102">
        <v>69.599999999999994</v>
      </c>
      <c r="AC102">
        <v>74.599999999999994</v>
      </c>
      <c r="AD102">
        <v>77.7</v>
      </c>
      <c r="AE102">
        <v>79.900000000000006</v>
      </c>
      <c r="AF102">
        <v>81.8</v>
      </c>
      <c r="AG102">
        <v>83.3</v>
      </c>
      <c r="AH102">
        <v>84.7</v>
      </c>
      <c r="AI102">
        <v>86</v>
      </c>
      <c r="AJ102">
        <v>87.2</v>
      </c>
      <c r="AK102">
        <v>88.4</v>
      </c>
      <c r="AL102">
        <v>89.5</v>
      </c>
      <c r="AM102">
        <v>90.6</v>
      </c>
      <c r="AN102">
        <v>91.7</v>
      </c>
      <c r="AO102">
        <v>92.8</v>
      </c>
      <c r="AP102">
        <v>94</v>
      </c>
      <c r="AQ102">
        <v>95.3</v>
      </c>
      <c r="AR102">
        <v>96.8</v>
      </c>
      <c r="AS102">
        <v>98.6</v>
      </c>
      <c r="AT102">
        <v>100</v>
      </c>
      <c r="AU102">
        <v>100</v>
      </c>
    </row>
    <row r="103" spans="26:47">
      <c r="Z103">
        <v>10.33</v>
      </c>
      <c r="AA103">
        <v>65.862494786136295</v>
      </c>
      <c r="AB103">
        <v>69.654076157551103</v>
      </c>
      <c r="AC103">
        <v>74.719518214192306</v>
      </c>
      <c r="AD103">
        <v>77.746717033376697</v>
      </c>
      <c r="AE103">
        <v>80.002866423843102</v>
      </c>
      <c r="AF103">
        <v>81.814534941218696</v>
      </c>
      <c r="AG103">
        <v>83.367274110262102</v>
      </c>
      <c r="AH103">
        <v>84.759690944088504</v>
      </c>
      <c r="AI103">
        <v>86.045699403465406</v>
      </c>
      <c r="AJ103">
        <v>87.226292524127302</v>
      </c>
      <c r="AK103">
        <v>88.403961038749401</v>
      </c>
      <c r="AL103">
        <v>89.507070371335104</v>
      </c>
      <c r="AM103">
        <v>90.610968341565695</v>
      </c>
      <c r="AN103">
        <v>91.710854465389303</v>
      </c>
      <c r="AO103">
        <v>92.828886691761099</v>
      </c>
      <c r="AP103">
        <v>94.024956594631504</v>
      </c>
      <c r="AQ103">
        <v>95.321487667269096</v>
      </c>
      <c r="AR103">
        <v>96.785823897872206</v>
      </c>
      <c r="AS103">
        <v>98.542070810438503</v>
      </c>
      <c r="AT103">
        <v>100.26999382411201</v>
      </c>
      <c r="AU103">
        <v>100.308342109886</v>
      </c>
    </row>
    <row r="104" spans="26:47">
      <c r="Z104">
        <v>10.42</v>
      </c>
      <c r="AA104">
        <v>65.806197264690397</v>
      </c>
      <c r="AB104">
        <v>69.628930448673103</v>
      </c>
      <c r="AC104">
        <v>74.726617163520999</v>
      </c>
      <c r="AD104">
        <v>77.767055775577106</v>
      </c>
      <c r="AE104">
        <v>80.030142258485</v>
      </c>
      <c r="AF104">
        <v>81.847056902913195</v>
      </c>
      <c r="AG104">
        <v>83.403107073120495</v>
      </c>
      <c r="AH104">
        <v>84.798401219397704</v>
      </c>
      <c r="AI104">
        <v>86.085716635151101</v>
      </c>
      <c r="AJ104">
        <v>87.268004256342195</v>
      </c>
      <c r="AK104">
        <v>88.446013915954794</v>
      </c>
      <c r="AL104">
        <v>89.550173117306798</v>
      </c>
      <c r="AM104">
        <v>90.6545157131428</v>
      </c>
      <c r="AN104">
        <v>91.754267760620195</v>
      </c>
      <c r="AO104">
        <v>92.870855422527995</v>
      </c>
      <c r="AP104">
        <v>94.067190069118297</v>
      </c>
      <c r="AQ104">
        <v>95.361415825104999</v>
      </c>
      <c r="AR104">
        <v>96.824588686113401</v>
      </c>
      <c r="AS104">
        <v>98.579006747741701</v>
      </c>
      <c r="AT104">
        <v>100.277716879856</v>
      </c>
      <c r="AU104">
        <v>100.296689703773</v>
      </c>
    </row>
    <row r="105" spans="26:47">
      <c r="Z105">
        <v>10.5</v>
      </c>
      <c r="AA105">
        <v>65.599999999999994</v>
      </c>
      <c r="AB105">
        <v>69.5</v>
      </c>
      <c r="AC105">
        <v>74.599999999999994</v>
      </c>
      <c r="AD105">
        <v>77.7</v>
      </c>
      <c r="AE105">
        <v>80</v>
      </c>
      <c r="AF105">
        <v>81.8</v>
      </c>
      <c r="AG105">
        <v>83.4</v>
      </c>
      <c r="AH105">
        <v>84.8</v>
      </c>
      <c r="AI105">
        <v>86.1</v>
      </c>
      <c r="AJ105">
        <v>87.3</v>
      </c>
      <c r="AK105">
        <v>88.4</v>
      </c>
      <c r="AL105">
        <v>89.5</v>
      </c>
      <c r="AM105">
        <v>90.7</v>
      </c>
      <c r="AN105">
        <v>91.8</v>
      </c>
      <c r="AO105">
        <v>92.9</v>
      </c>
      <c r="AP105">
        <v>94.1</v>
      </c>
      <c r="AQ105">
        <v>95.4</v>
      </c>
      <c r="AR105">
        <v>96.9</v>
      </c>
      <c r="AS105">
        <v>98.6</v>
      </c>
      <c r="AT105">
        <v>100</v>
      </c>
      <c r="AU105">
        <v>100</v>
      </c>
    </row>
    <row r="106" spans="26:47">
      <c r="Z106">
        <v>10.58</v>
      </c>
      <c r="AA106">
        <v>65.691495501405996</v>
      </c>
      <c r="AB106">
        <v>69.570343349921899</v>
      </c>
      <c r="AC106">
        <v>74.726165676930904</v>
      </c>
      <c r="AD106">
        <v>77.790494974405703</v>
      </c>
      <c r="AE106">
        <v>80.065721486598306</v>
      </c>
      <c r="AF106">
        <v>81.892069559493905</v>
      </c>
      <c r="AG106">
        <v>83.454130361608193</v>
      </c>
      <c r="AH106">
        <v>84.854533118607307</v>
      </c>
      <c r="AI106">
        <v>86.144148296619605</v>
      </c>
      <c r="AJ106">
        <v>87.329497681161001</v>
      </c>
      <c r="AK106">
        <v>88.507893604230901</v>
      </c>
      <c r="AL106">
        <v>89.614098989782804</v>
      </c>
      <c r="AM106">
        <v>90.719208093651204</v>
      </c>
      <c r="AN106">
        <v>91.818770003588895</v>
      </c>
      <c r="AO106">
        <v>92.932764973038005</v>
      </c>
      <c r="AP106">
        <v>94.129633805819594</v>
      </c>
      <c r="AQ106">
        <v>95.419527506920801</v>
      </c>
      <c r="AR106">
        <v>96.880645701262594</v>
      </c>
      <c r="AS106">
        <v>98.631990209127196</v>
      </c>
      <c r="AT106">
        <v>100.279474016522</v>
      </c>
      <c r="AU106">
        <v>100.26839939681101</v>
      </c>
    </row>
    <row r="107" spans="26:47">
      <c r="Z107">
        <v>10.67</v>
      </c>
      <c r="AA107">
        <v>65.618763329009298</v>
      </c>
      <c r="AB107">
        <v>69.529583482195804</v>
      </c>
      <c r="AC107">
        <v>74.718559382818398</v>
      </c>
      <c r="AD107">
        <v>77.796522263605993</v>
      </c>
      <c r="AE107">
        <v>80.078466238624202</v>
      </c>
      <c r="AF107">
        <v>81.910177438362396</v>
      </c>
      <c r="AG107">
        <v>83.475690314213196</v>
      </c>
      <c r="AH107">
        <v>84.878957994995105</v>
      </c>
      <c r="AI107">
        <v>86.169853237059598</v>
      </c>
      <c r="AJ107">
        <v>87.356950415271399</v>
      </c>
      <c r="AK107">
        <v>88.535439401043703</v>
      </c>
      <c r="AL107">
        <v>89.642896211649898</v>
      </c>
      <c r="AM107">
        <v>90.748420426110798</v>
      </c>
      <c r="AN107">
        <v>91.847902638007199</v>
      </c>
      <c r="AO107">
        <v>92.960425294875506</v>
      </c>
      <c r="AP107">
        <v>94.157629284795803</v>
      </c>
      <c r="AQ107">
        <v>95.444953854536806</v>
      </c>
      <c r="AR107">
        <v>96.904921983730503</v>
      </c>
      <c r="AS107">
        <v>98.654635057256101</v>
      </c>
      <c r="AT107">
        <v>100.273741808957</v>
      </c>
      <c r="AU107">
        <v>100.24828572467101</v>
      </c>
    </row>
    <row r="108" spans="26:47">
      <c r="Z108">
        <v>10.75</v>
      </c>
      <c r="AA108">
        <v>65.400000000000006</v>
      </c>
      <c r="AB108">
        <v>69.3</v>
      </c>
      <c r="AC108">
        <v>74.599999999999994</v>
      </c>
      <c r="AD108">
        <v>77.7</v>
      </c>
      <c r="AE108">
        <v>80</v>
      </c>
      <c r="AF108">
        <v>81.8</v>
      </c>
      <c r="AG108">
        <v>83.4</v>
      </c>
      <c r="AH108">
        <v>84.8</v>
      </c>
      <c r="AI108">
        <v>86.1</v>
      </c>
      <c r="AJ108">
        <v>87.3</v>
      </c>
      <c r="AK108">
        <v>88.5</v>
      </c>
      <c r="AL108">
        <v>89.6</v>
      </c>
      <c r="AM108">
        <v>90.7</v>
      </c>
      <c r="AN108">
        <v>91.8</v>
      </c>
      <c r="AO108">
        <v>92.9</v>
      </c>
      <c r="AP108">
        <v>94.1</v>
      </c>
      <c r="AQ108">
        <v>95.4</v>
      </c>
      <c r="AR108">
        <v>96.9</v>
      </c>
      <c r="AS108">
        <v>98.6</v>
      </c>
      <c r="AT108">
        <v>100</v>
      </c>
      <c r="AU108">
        <v>100</v>
      </c>
    </row>
    <row r="109" spans="26:47">
      <c r="Z109">
        <v>10.83</v>
      </c>
      <c r="AA109">
        <v>65.474893291922996</v>
      </c>
      <c r="AB109">
        <v>69.443266628518302</v>
      </c>
      <c r="AC109">
        <v>74.691977111893607</v>
      </c>
      <c r="AD109">
        <v>77.794515060732394</v>
      </c>
      <c r="AE109">
        <v>80.088195398600007</v>
      </c>
      <c r="AF109">
        <v>81.929535999287395</v>
      </c>
      <c r="AG109">
        <v>83.501312832127596</v>
      </c>
      <c r="AH109">
        <v>84.909648722766207</v>
      </c>
      <c r="AI109">
        <v>86.202794421775394</v>
      </c>
      <c r="AJ109">
        <v>87.393038967322695</v>
      </c>
      <c r="AK109">
        <v>88.571472751797501</v>
      </c>
      <c r="AL109">
        <v>89.681332421985701</v>
      </c>
      <c r="AM109">
        <v>90.787558401646194</v>
      </c>
      <c r="AN109">
        <v>91.886947684050796</v>
      </c>
      <c r="AO109">
        <v>92.996828715316596</v>
      </c>
      <c r="AP109">
        <v>94.194687876620804</v>
      </c>
      <c r="AQ109">
        <v>95.477206675386299</v>
      </c>
      <c r="AR109">
        <v>96.935134435434804</v>
      </c>
      <c r="AS109">
        <v>98.682117653081406</v>
      </c>
      <c r="AT109">
        <v>100.25165192211</v>
      </c>
      <c r="AU109">
        <v>100.2052012254</v>
      </c>
    </row>
    <row r="110" spans="26:47">
      <c r="Z110">
        <v>10.92</v>
      </c>
      <c r="AA110">
        <v>65.385790544629899</v>
      </c>
      <c r="AB110">
        <v>69.386933884932205</v>
      </c>
      <c r="AC110">
        <v>74.669687186978905</v>
      </c>
      <c r="AD110">
        <v>77.786233983716997</v>
      </c>
      <c r="AE110">
        <v>80.086396110582498</v>
      </c>
      <c r="AF110">
        <v>81.933204411008305</v>
      </c>
      <c r="AG110">
        <v>83.508575706449506</v>
      </c>
      <c r="AH110">
        <v>84.919744494525006</v>
      </c>
      <c r="AI110">
        <v>86.214141131795103</v>
      </c>
      <c r="AJ110">
        <v>87.406176061828802</v>
      </c>
      <c r="AK110">
        <v>88.584454315853904</v>
      </c>
      <c r="AL110">
        <v>89.695766000394599</v>
      </c>
      <c r="AM110">
        <v>90.802362741470503</v>
      </c>
      <c r="AN110">
        <v>91.901727326304396</v>
      </c>
      <c r="AO110">
        <v>93.010109391471801</v>
      </c>
      <c r="AP110">
        <v>94.208369386451196</v>
      </c>
      <c r="AQ110">
        <v>95.4880487970686</v>
      </c>
      <c r="AR110">
        <v>96.944827736733103</v>
      </c>
      <c r="AS110">
        <v>98.690371085694593</v>
      </c>
      <c r="AT110">
        <v>100.232562794232</v>
      </c>
      <c r="AU110">
        <v>100.17691368748901</v>
      </c>
    </row>
    <row r="111" spans="26:47">
      <c r="Z111">
        <v>11</v>
      </c>
      <c r="AA111">
        <v>65.099999999999994</v>
      </c>
      <c r="AB111">
        <v>69.2</v>
      </c>
      <c r="AC111">
        <v>74.5</v>
      </c>
      <c r="AD111">
        <v>77.599999999999994</v>
      </c>
      <c r="AE111">
        <v>80</v>
      </c>
      <c r="AF111">
        <v>81.8</v>
      </c>
      <c r="AG111">
        <v>83.4</v>
      </c>
      <c r="AH111">
        <v>84.8</v>
      </c>
      <c r="AI111">
        <v>86.1</v>
      </c>
      <c r="AJ111">
        <v>87.3</v>
      </c>
      <c r="AK111">
        <v>88.5</v>
      </c>
      <c r="AL111">
        <v>89.6</v>
      </c>
      <c r="AM111">
        <v>90.7</v>
      </c>
      <c r="AN111">
        <v>91.8</v>
      </c>
      <c r="AO111">
        <v>92.9</v>
      </c>
      <c r="AP111">
        <v>94.1</v>
      </c>
      <c r="AQ111">
        <v>95.4</v>
      </c>
      <c r="AR111">
        <v>96.9</v>
      </c>
      <c r="AS111">
        <v>98.6</v>
      </c>
      <c r="AT111">
        <v>100</v>
      </c>
      <c r="AU111">
        <v>100</v>
      </c>
    </row>
    <row r="112" spans="26:47">
      <c r="Z112">
        <v>11.08</v>
      </c>
      <c r="AA112">
        <v>65.212898953022403</v>
      </c>
      <c r="AB112">
        <v>69.272994515717599</v>
      </c>
      <c r="AC112">
        <v>74.617042420706198</v>
      </c>
      <c r="AD112">
        <v>77.758813453486795</v>
      </c>
      <c r="AE112">
        <v>80.070275763543606</v>
      </c>
      <c r="AF112">
        <v>81.926891678075705</v>
      </c>
      <c r="AG112">
        <v>83.508777214236403</v>
      </c>
      <c r="AH112">
        <v>84.9249430951443</v>
      </c>
      <c r="AI112">
        <v>86.221534993546797</v>
      </c>
      <c r="AJ112">
        <v>87.416782529017794</v>
      </c>
      <c r="AK112">
        <v>88.594561230080103</v>
      </c>
      <c r="AL112">
        <v>89.708634120539102</v>
      </c>
      <c r="AM112">
        <v>90.815839721774196</v>
      </c>
      <c r="AN112">
        <v>91.915209758235605</v>
      </c>
      <c r="AO112">
        <v>93.020905485010303</v>
      </c>
      <c r="AP112">
        <v>94.219933213941502</v>
      </c>
      <c r="AQ112">
        <v>95.494317378452493</v>
      </c>
      <c r="AR112">
        <v>96.949043295563996</v>
      </c>
      <c r="AS112">
        <v>98.692198505895803</v>
      </c>
      <c r="AT112">
        <v>100.186857081155</v>
      </c>
      <c r="AU112">
        <v>100.119572675477</v>
      </c>
    </row>
    <row r="113" spans="26:47">
      <c r="Z113">
        <v>11.17</v>
      </c>
      <c r="AA113">
        <v>65.107524730573502</v>
      </c>
      <c r="AB113">
        <v>69.201166256198803</v>
      </c>
      <c r="AC113">
        <v>74.580122426744595</v>
      </c>
      <c r="AD113">
        <v>77.736257464547194</v>
      </c>
      <c r="AE113">
        <v>80.053945114983904</v>
      </c>
      <c r="AF113">
        <v>81.916125784586399</v>
      </c>
      <c r="AG113">
        <v>83.501743942471094</v>
      </c>
      <c r="AH113">
        <v>84.920695877838895</v>
      </c>
      <c r="AI113">
        <v>86.218505391712696</v>
      </c>
      <c r="AJ113">
        <v>87.415573945962095</v>
      </c>
      <c r="AK113">
        <v>88.592944931521401</v>
      </c>
      <c r="AL113">
        <v>89.708673204082402</v>
      </c>
      <c r="AM113">
        <v>90.816189526223198</v>
      </c>
      <c r="AN113">
        <v>91.915590553686798</v>
      </c>
      <c r="AO113">
        <v>93.019764092433306</v>
      </c>
      <c r="AP113">
        <v>94.219253649757505</v>
      </c>
      <c r="AQ113">
        <v>95.490517011526805</v>
      </c>
      <c r="AR113">
        <v>96.944077496117401</v>
      </c>
      <c r="AS113">
        <v>98.685987471464102</v>
      </c>
      <c r="AT113">
        <v>100.1545681577</v>
      </c>
      <c r="AU113">
        <v>100.083423784736</v>
      </c>
    </row>
    <row r="114" spans="26:47">
      <c r="Z114">
        <v>11.25</v>
      </c>
      <c r="AA114">
        <v>64.900000000000006</v>
      </c>
      <c r="AB114">
        <v>69</v>
      </c>
      <c r="AC114">
        <v>74.400000000000006</v>
      </c>
      <c r="AD114">
        <v>77.599999999999994</v>
      </c>
      <c r="AE114">
        <v>79.900000000000006</v>
      </c>
      <c r="AF114">
        <v>81.8</v>
      </c>
      <c r="AG114">
        <v>83.4</v>
      </c>
      <c r="AH114">
        <v>84.8</v>
      </c>
      <c r="AI114">
        <v>86.1</v>
      </c>
      <c r="AJ114">
        <v>87.3</v>
      </c>
      <c r="AK114">
        <v>88.5</v>
      </c>
      <c r="AL114">
        <v>89.6</v>
      </c>
      <c r="AM114">
        <v>90.7</v>
      </c>
      <c r="AN114">
        <v>91.8</v>
      </c>
      <c r="AO114">
        <v>92.9</v>
      </c>
      <c r="AP114">
        <v>94.1</v>
      </c>
      <c r="AQ114">
        <v>95.4</v>
      </c>
      <c r="AR114">
        <v>96.8</v>
      </c>
      <c r="AS114">
        <v>98.6</v>
      </c>
      <c r="AT114">
        <v>100</v>
      </c>
      <c r="AU114">
        <v>100</v>
      </c>
    </row>
    <row r="115" spans="26:47">
      <c r="Z115">
        <v>11.33</v>
      </c>
      <c r="AA115">
        <v>64.905815178293594</v>
      </c>
      <c r="AB115">
        <v>69.059766652217704</v>
      </c>
      <c r="AC115">
        <v>74.501535660440794</v>
      </c>
      <c r="AD115">
        <v>77.683509487960293</v>
      </c>
      <c r="AE115">
        <v>80.012017653017296</v>
      </c>
      <c r="AF115">
        <v>81.884175263310595</v>
      </c>
      <c r="AG115">
        <v>83.476546785353804</v>
      </c>
      <c r="AH115">
        <v>84.900402879966606</v>
      </c>
      <c r="AI115">
        <v>86.200343762500907</v>
      </c>
      <c r="AJ115">
        <v>87.400668420726802</v>
      </c>
      <c r="AK115">
        <v>88.577085763081698</v>
      </c>
      <c r="AL115">
        <v>89.695941691007505</v>
      </c>
      <c r="AM115">
        <v>90.803946669357003</v>
      </c>
      <c r="AN115">
        <v>91.903452781879594</v>
      </c>
      <c r="AO115">
        <v>93.004902878328707</v>
      </c>
      <c r="AP115">
        <v>94.205264593730007</v>
      </c>
      <c r="AQ115">
        <v>95.470719481422407</v>
      </c>
      <c r="AR115">
        <v>96.922178455456802</v>
      </c>
      <c r="AS115">
        <v>98.6620538987667</v>
      </c>
      <c r="AT115">
        <v>100.085565766294</v>
      </c>
      <c r="AU115">
        <v>100.012391485758</v>
      </c>
    </row>
    <row r="116" spans="26:47">
      <c r="Z116">
        <v>11.42</v>
      </c>
      <c r="AA116">
        <v>64.784297778047701</v>
      </c>
      <c r="AB116">
        <v>68.972546508289298</v>
      </c>
      <c r="AC116">
        <v>74.450066921410198</v>
      </c>
      <c r="AD116">
        <v>77.646740920723104</v>
      </c>
      <c r="AE116">
        <v>79.981190466552405</v>
      </c>
      <c r="AF116">
        <v>81.859006623457404</v>
      </c>
      <c r="AG116">
        <v>83.455240913879095</v>
      </c>
      <c r="AH116">
        <v>84.881826570848006</v>
      </c>
      <c r="AI116">
        <v>86.1829462910937</v>
      </c>
      <c r="AJ116">
        <v>87.385110253014702</v>
      </c>
      <c r="AK116">
        <v>88.560860390638496</v>
      </c>
      <c r="AL116">
        <v>89.681581394756094</v>
      </c>
      <c r="AM116">
        <v>90.789822122431204</v>
      </c>
      <c r="AN116">
        <v>91.889415625309098</v>
      </c>
      <c r="AO116">
        <v>92.989325297095405</v>
      </c>
      <c r="AP116">
        <v>94.190205391562003</v>
      </c>
      <c r="AQ116">
        <v>95.452242491067196</v>
      </c>
      <c r="AR116">
        <v>96.902498098951199</v>
      </c>
      <c r="AS116">
        <v>98.641331971412896</v>
      </c>
      <c r="AT116">
        <v>100.04027559680701</v>
      </c>
      <c r="AU116">
        <v>99.9687014596023</v>
      </c>
    </row>
    <row r="117" spans="26:47">
      <c r="Z117">
        <v>11.5</v>
      </c>
      <c r="AA117">
        <v>64.7</v>
      </c>
      <c r="AB117">
        <v>68.900000000000006</v>
      </c>
      <c r="AC117">
        <v>74.400000000000006</v>
      </c>
      <c r="AD117">
        <v>77.599999999999994</v>
      </c>
      <c r="AE117">
        <v>79.900000000000006</v>
      </c>
      <c r="AF117">
        <v>81.8</v>
      </c>
      <c r="AG117">
        <v>83.4</v>
      </c>
      <c r="AH117">
        <v>84.8</v>
      </c>
      <c r="AI117">
        <v>86.1</v>
      </c>
      <c r="AJ117">
        <v>87.3</v>
      </c>
      <c r="AK117">
        <v>88.5</v>
      </c>
      <c r="AL117">
        <v>89.6</v>
      </c>
      <c r="AM117">
        <v>90.7</v>
      </c>
      <c r="AN117">
        <v>91.8</v>
      </c>
      <c r="AO117">
        <v>92.9</v>
      </c>
      <c r="AP117">
        <v>94.1</v>
      </c>
      <c r="AQ117">
        <v>95.4</v>
      </c>
      <c r="AR117">
        <v>96.8</v>
      </c>
      <c r="AS117">
        <v>98.5</v>
      </c>
      <c r="AT117">
        <v>100</v>
      </c>
      <c r="AU117">
        <v>100</v>
      </c>
    </row>
    <row r="118" spans="26:47">
      <c r="Z118">
        <v>11.58</v>
      </c>
      <c r="AA118">
        <v>64.554017648667994</v>
      </c>
      <c r="AB118">
        <v>68.803891301205098</v>
      </c>
      <c r="AC118">
        <v>74.345705379777897</v>
      </c>
      <c r="AD118">
        <v>77.568797717514499</v>
      </c>
      <c r="AE118">
        <v>79.913538508812394</v>
      </c>
      <c r="AF118">
        <v>81.801494850858603</v>
      </c>
      <c r="AG118">
        <v>83.404704870988695</v>
      </c>
      <c r="AH118">
        <v>84.836089504964306</v>
      </c>
      <c r="AI118">
        <v>86.139266255431394</v>
      </c>
      <c r="AJ118">
        <v>87.344707929772397</v>
      </c>
      <c r="AK118">
        <v>88.519034075376695</v>
      </c>
      <c r="AL118">
        <v>89.643263658115998</v>
      </c>
      <c r="AM118">
        <v>90.751847247221704</v>
      </c>
      <c r="AN118">
        <v>91.851646722825507</v>
      </c>
      <c r="AO118">
        <v>92.948805695135604</v>
      </c>
      <c r="AP118">
        <v>94.150654762823393</v>
      </c>
      <c r="AQ118">
        <v>95.406338323494495</v>
      </c>
      <c r="AR118">
        <v>96.854408118156798</v>
      </c>
      <c r="AS118">
        <v>98.591576950012893</v>
      </c>
      <c r="AT118">
        <v>99.948356725454403</v>
      </c>
      <c r="AU118">
        <v>99.884545229902798</v>
      </c>
    </row>
    <row r="119" spans="26:47">
      <c r="Z119">
        <v>11.67</v>
      </c>
      <c r="AA119">
        <v>64.416504185748806</v>
      </c>
      <c r="AB119">
        <v>68.701403910444895</v>
      </c>
      <c r="AC119">
        <v>74.2797927889617</v>
      </c>
      <c r="AD119">
        <v>77.517900970643794</v>
      </c>
      <c r="AE119">
        <v>79.868272385616507</v>
      </c>
      <c r="AF119">
        <v>81.761976723537202</v>
      </c>
      <c r="AG119">
        <v>83.369169081685897</v>
      </c>
      <c r="AH119">
        <v>84.803222838690402</v>
      </c>
      <c r="AI119">
        <v>86.107533470437204</v>
      </c>
      <c r="AJ119">
        <v>87.314820588015294</v>
      </c>
      <c r="AK119">
        <v>88.488208959637802</v>
      </c>
      <c r="AL119">
        <v>89.614523380412905</v>
      </c>
      <c r="AM119">
        <v>90.723253989837104</v>
      </c>
      <c r="AN119">
        <v>91.823197946998206</v>
      </c>
      <c r="AO119">
        <v>92.918804223718595</v>
      </c>
      <c r="AP119">
        <v>94.121224131619698</v>
      </c>
      <c r="AQ119">
        <v>95.373172431071396</v>
      </c>
      <c r="AR119">
        <v>96.819983162745999</v>
      </c>
      <c r="AS119">
        <v>98.556322792333106</v>
      </c>
      <c r="AT119">
        <v>99.890291202203997</v>
      </c>
      <c r="AU119">
        <v>99.833629201013196</v>
      </c>
    </row>
    <row r="120" spans="26:47">
      <c r="Z120">
        <v>11.75</v>
      </c>
      <c r="AA120">
        <v>64.400000000000006</v>
      </c>
      <c r="AB120">
        <v>68.7</v>
      </c>
      <c r="AC120">
        <v>74.3</v>
      </c>
      <c r="AD120">
        <v>77.5</v>
      </c>
      <c r="AE120">
        <v>79.900000000000006</v>
      </c>
      <c r="AF120">
        <v>81.8</v>
      </c>
      <c r="AG120">
        <v>83.4</v>
      </c>
      <c r="AH120">
        <v>84.8</v>
      </c>
      <c r="AI120">
        <v>86.1</v>
      </c>
      <c r="AJ120">
        <v>87.3</v>
      </c>
      <c r="AK120">
        <v>88.5</v>
      </c>
      <c r="AL120">
        <v>89.6</v>
      </c>
      <c r="AM120">
        <v>90.7</v>
      </c>
      <c r="AN120">
        <v>91.8</v>
      </c>
      <c r="AO120">
        <v>92.9</v>
      </c>
      <c r="AP120">
        <v>94.1</v>
      </c>
      <c r="AQ120">
        <v>95.3</v>
      </c>
      <c r="AR120">
        <v>96.8</v>
      </c>
      <c r="AS120">
        <v>98.5</v>
      </c>
      <c r="AT120">
        <v>100</v>
      </c>
      <c r="AU120">
        <v>100</v>
      </c>
    </row>
    <row r="121" spans="26:47">
      <c r="Z121">
        <v>11.83</v>
      </c>
      <c r="AA121">
        <v>64.157921504807106</v>
      </c>
      <c r="AB121">
        <v>68.505724256186696</v>
      </c>
      <c r="AC121">
        <v>74.149854957442301</v>
      </c>
      <c r="AD121">
        <v>77.414925048742802</v>
      </c>
      <c r="AE121">
        <v>79.775014187939206</v>
      </c>
      <c r="AF121">
        <v>81.679012778299295</v>
      </c>
      <c r="AG121">
        <v>83.293383002749806</v>
      </c>
      <c r="AH121">
        <v>84.732129355988604</v>
      </c>
      <c r="AI121">
        <v>86.038411429192607</v>
      </c>
      <c r="AJ121">
        <v>87.248976888313706</v>
      </c>
      <c r="AK121">
        <v>88.420447397432596</v>
      </c>
      <c r="AL121">
        <v>89.550673066459893</v>
      </c>
      <c r="AM121">
        <v>90.659577656226702</v>
      </c>
      <c r="AN121">
        <v>91.759829665495602</v>
      </c>
      <c r="AO121">
        <v>92.852669052706304</v>
      </c>
      <c r="AP121">
        <v>94.056147885636605</v>
      </c>
      <c r="AQ121">
        <v>95.301155924994006</v>
      </c>
      <c r="AR121">
        <v>96.745669972347898</v>
      </c>
      <c r="AS121">
        <v>98.480733097726997</v>
      </c>
      <c r="AT121">
        <v>99.775870644907002</v>
      </c>
      <c r="AU121">
        <v>99.736894895157903</v>
      </c>
    </row>
    <row r="122" spans="26:47">
      <c r="Z122">
        <v>11.92</v>
      </c>
      <c r="AA122">
        <v>64.004562711404802</v>
      </c>
      <c r="AB122">
        <v>68.388101460150097</v>
      </c>
      <c r="AC122">
        <v>74.069613442455903</v>
      </c>
      <c r="AD122">
        <v>77.3499963246513</v>
      </c>
      <c r="AE122">
        <v>79.7153815835713</v>
      </c>
      <c r="AF122">
        <v>81.625211844445801</v>
      </c>
      <c r="AG122">
        <v>83.243672159322699</v>
      </c>
      <c r="AH122">
        <v>84.685030193497695</v>
      </c>
      <c r="AI122">
        <v>85.992394862549602</v>
      </c>
      <c r="AJ122">
        <v>87.204800630775196</v>
      </c>
      <c r="AK122">
        <v>88.375047132917004</v>
      </c>
      <c r="AL122">
        <v>89.507592112524904</v>
      </c>
      <c r="AM122">
        <v>90.616542900359306</v>
      </c>
      <c r="AN122">
        <v>91.716997128592396</v>
      </c>
      <c r="AO122">
        <v>92.808277864830899</v>
      </c>
      <c r="AP122">
        <v>94.012376411284507</v>
      </c>
      <c r="AQ122">
        <v>95.253306383265098</v>
      </c>
      <c r="AR122">
        <v>96.696492380991899</v>
      </c>
      <c r="AS122">
        <v>98.430952630267001</v>
      </c>
      <c r="AT122">
        <v>99.705265406971606</v>
      </c>
      <c r="AU122">
        <v>99.679047337017195</v>
      </c>
    </row>
    <row r="123" spans="26:47">
      <c r="Z123">
        <v>12</v>
      </c>
      <c r="AA123">
        <v>64.099999999999994</v>
      </c>
      <c r="AB123">
        <v>68.5</v>
      </c>
      <c r="AC123">
        <v>74.2</v>
      </c>
      <c r="AD123">
        <v>77.5</v>
      </c>
      <c r="AE123">
        <v>79.8</v>
      </c>
      <c r="AF123">
        <v>81.7</v>
      </c>
      <c r="AG123">
        <v>83.3</v>
      </c>
      <c r="AH123">
        <v>84.8</v>
      </c>
      <c r="AI123">
        <v>86.1</v>
      </c>
      <c r="AJ123">
        <v>87.3</v>
      </c>
      <c r="AK123">
        <v>88.4</v>
      </c>
      <c r="AL123">
        <v>89.6</v>
      </c>
      <c r="AM123">
        <v>90.7</v>
      </c>
      <c r="AN123">
        <v>91.8</v>
      </c>
      <c r="AO123">
        <v>92.9</v>
      </c>
      <c r="AP123">
        <v>94.1</v>
      </c>
      <c r="AQ123">
        <v>95.3</v>
      </c>
      <c r="AR123">
        <v>96.7</v>
      </c>
      <c r="AS123">
        <v>98.5</v>
      </c>
      <c r="AT123">
        <v>100</v>
      </c>
      <c r="AU123">
        <v>100</v>
      </c>
    </row>
  </sheetData>
  <sortState ref="AA3:AW514">
    <sortCondition descending="1" ref="AV3:AV514"/>
  </sortState>
  <mergeCells count="1">
    <mergeCell ref="C1:W1"/>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dimension ref="A1:AU123"/>
  <sheetViews>
    <sheetView topLeftCell="X82" workbookViewId="0">
      <selection activeCell="B2" sqref="B2"/>
    </sheetView>
  </sheetViews>
  <sheetFormatPr baseColWidth="10" defaultColWidth="11" defaultRowHeight="16"/>
  <cols>
    <col min="2" max="2" width="10.6640625" bestFit="1" customWidth="1"/>
    <col min="3" max="23" width="5.1640625" customWidth="1"/>
    <col min="27" max="48" width="5.1640625" customWidth="1"/>
  </cols>
  <sheetData>
    <row r="1" spans="1:47" ht="25" thickBot="1">
      <c r="B1" s="23" t="s">
        <v>215</v>
      </c>
      <c r="C1" s="330" t="s">
        <v>9</v>
      </c>
      <c r="D1" s="331"/>
      <c r="E1" s="331"/>
      <c r="F1" s="331"/>
      <c r="G1" s="331"/>
      <c r="H1" s="331"/>
      <c r="I1" s="331"/>
      <c r="J1" s="331"/>
      <c r="K1" s="331"/>
      <c r="L1" s="331"/>
      <c r="M1" s="331"/>
      <c r="N1" s="331"/>
      <c r="O1" s="331"/>
      <c r="P1" s="331"/>
      <c r="Q1" s="331"/>
      <c r="R1" s="331"/>
      <c r="S1" s="331"/>
      <c r="T1" s="331"/>
      <c r="U1" s="331"/>
      <c r="V1" s="331"/>
      <c r="W1" s="332"/>
    </row>
    <row r="2" spans="1:47" ht="17" thickBot="1">
      <c r="B2" s="2" t="s">
        <v>5</v>
      </c>
      <c r="C2" s="3">
        <v>3</v>
      </c>
      <c r="D2" s="183">
        <v>5</v>
      </c>
      <c r="E2" s="4">
        <v>10</v>
      </c>
      <c r="F2" s="183">
        <v>15</v>
      </c>
      <c r="G2" s="4">
        <v>20</v>
      </c>
      <c r="H2" s="183">
        <v>25</v>
      </c>
      <c r="I2" s="4">
        <v>30</v>
      </c>
      <c r="J2" s="183">
        <v>35</v>
      </c>
      <c r="K2" s="4">
        <v>40</v>
      </c>
      <c r="L2" s="183">
        <v>45</v>
      </c>
      <c r="M2" s="4">
        <v>50</v>
      </c>
      <c r="N2" s="183">
        <v>55</v>
      </c>
      <c r="O2" s="4">
        <v>60</v>
      </c>
      <c r="P2" s="183">
        <v>65</v>
      </c>
      <c r="Q2" s="4">
        <v>70</v>
      </c>
      <c r="R2" s="183">
        <v>75</v>
      </c>
      <c r="S2" s="4">
        <v>80</v>
      </c>
      <c r="T2" s="183">
        <v>85</v>
      </c>
      <c r="U2" s="4">
        <v>90</v>
      </c>
      <c r="V2" s="18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v>2</v>
      </c>
      <c r="B3" s="6" t="s">
        <v>21</v>
      </c>
      <c r="C3" s="7">
        <v>36.799999999999997</v>
      </c>
      <c r="D3" s="8">
        <v>37.9</v>
      </c>
      <c r="E3" s="7">
        <v>39.700000000000003</v>
      </c>
      <c r="F3" s="8">
        <v>41</v>
      </c>
      <c r="G3" s="7">
        <v>42</v>
      </c>
      <c r="H3" s="8">
        <v>43</v>
      </c>
      <c r="I3" s="7">
        <v>43.9</v>
      </c>
      <c r="J3" s="8">
        <v>44.7</v>
      </c>
      <c r="K3" s="7">
        <v>45.5</v>
      </c>
      <c r="L3" s="8">
        <v>46.3</v>
      </c>
      <c r="M3" s="7">
        <v>47.1</v>
      </c>
      <c r="N3" s="8">
        <v>47.9</v>
      </c>
      <c r="O3" s="7">
        <v>48.8</v>
      </c>
      <c r="P3" s="8">
        <v>49.7</v>
      </c>
      <c r="Q3" s="7">
        <v>50.7</v>
      </c>
      <c r="R3" s="8">
        <v>51.8</v>
      </c>
      <c r="S3" s="7">
        <v>53.1</v>
      </c>
      <c r="T3" s="8">
        <v>54.7</v>
      </c>
      <c r="U3" s="7">
        <v>56.7</v>
      </c>
      <c r="V3" s="8">
        <v>60</v>
      </c>
      <c r="W3" s="9">
        <v>62.2</v>
      </c>
      <c r="Z3">
        <v>2</v>
      </c>
      <c r="AA3">
        <v>36.884020587593902</v>
      </c>
      <c r="AB3">
        <v>37.9507468674202</v>
      </c>
      <c r="AC3">
        <v>39.7006815443251</v>
      </c>
      <c r="AD3">
        <v>40.959673159009199</v>
      </c>
      <c r="AE3">
        <v>42.0080558091448</v>
      </c>
      <c r="AF3">
        <v>42.942762364501</v>
      </c>
      <c r="AG3">
        <v>43.8110205035495</v>
      </c>
      <c r="AH3">
        <v>44.640825298579003</v>
      </c>
      <c r="AI3">
        <v>45.451400818487301</v>
      </c>
      <c r="AJ3">
        <v>46.257779403893203</v>
      </c>
      <c r="AK3">
        <v>47.073264001868303</v>
      </c>
      <c r="AL3">
        <v>47.911103892960703</v>
      </c>
      <c r="AM3">
        <v>48.786016717069998</v>
      </c>
      <c r="AN3">
        <v>49.716036410242801</v>
      </c>
      <c r="AO3">
        <v>50.7253285979439</v>
      </c>
      <c r="AP3">
        <v>51.8492419081918</v>
      </c>
      <c r="AQ3">
        <v>53.144738990949399</v>
      </c>
      <c r="AR3">
        <v>54.715679910616103</v>
      </c>
      <c r="AS3">
        <v>56.789988987944199</v>
      </c>
      <c r="AT3">
        <v>60.078061310939297</v>
      </c>
      <c r="AU3">
        <v>62.359756955046798</v>
      </c>
    </row>
    <row r="4" spans="1:47">
      <c r="A4">
        <v>2.25</v>
      </c>
      <c r="B4" s="6" t="s">
        <v>22</v>
      </c>
      <c r="C4" s="7">
        <v>37.5</v>
      </c>
      <c r="D4" s="8">
        <v>38.6</v>
      </c>
      <c r="E4" s="7">
        <v>40.5</v>
      </c>
      <c r="F4" s="8">
        <v>41.8</v>
      </c>
      <c r="G4" s="7">
        <v>42.9</v>
      </c>
      <c r="H4" s="8">
        <v>43.8</v>
      </c>
      <c r="I4" s="7">
        <v>44.7</v>
      </c>
      <c r="J4" s="8">
        <v>45.6</v>
      </c>
      <c r="K4" s="7">
        <v>46.4</v>
      </c>
      <c r="L4" s="8">
        <v>47.2</v>
      </c>
      <c r="M4" s="7">
        <v>48</v>
      </c>
      <c r="N4" s="8">
        <v>48.9</v>
      </c>
      <c r="O4" s="7">
        <v>49.7</v>
      </c>
      <c r="P4" s="8">
        <v>50.7</v>
      </c>
      <c r="Q4" s="7">
        <v>51.7</v>
      </c>
      <c r="R4" s="8">
        <v>52.8</v>
      </c>
      <c r="S4" s="7">
        <v>54</v>
      </c>
      <c r="T4" s="8">
        <v>55.6</v>
      </c>
      <c r="U4" s="7">
        <v>57.6</v>
      </c>
      <c r="V4" s="8">
        <v>60.8</v>
      </c>
      <c r="W4" s="9">
        <v>63</v>
      </c>
      <c r="Z4">
        <v>2.08</v>
      </c>
      <c r="AA4">
        <v>36.810625459999997</v>
      </c>
      <c r="AB4">
        <v>37.912105689999997</v>
      </c>
      <c r="AC4">
        <v>39.704214909999997</v>
      </c>
      <c r="AD4">
        <v>40.983788740000001</v>
      </c>
      <c r="AE4">
        <v>42.043989510000003</v>
      </c>
      <c r="AF4">
        <v>42.985645920000003</v>
      </c>
      <c r="AG4">
        <v>43.85765954</v>
      </c>
      <c r="AH4">
        <v>44.688873030000003</v>
      </c>
      <c r="AI4">
        <v>45.498974400000002</v>
      </c>
      <c r="AJ4">
        <v>46.303250810000002</v>
      </c>
      <c r="AK4">
        <v>47.115127909999998</v>
      </c>
      <c r="AL4">
        <v>47.947879589999999</v>
      </c>
      <c r="AM4">
        <v>48.816160140000001</v>
      </c>
      <c r="AN4">
        <v>49.737843980000001</v>
      </c>
      <c r="AO4">
        <v>50.736811299999999</v>
      </c>
      <c r="AP4">
        <v>51.847933400000002</v>
      </c>
      <c r="AQ4">
        <v>53.127361149999999</v>
      </c>
      <c r="AR4">
        <v>54.677469250000001</v>
      </c>
      <c r="AS4">
        <v>56.723046099999998</v>
      </c>
      <c r="AT4">
        <v>59.965664220000001</v>
      </c>
      <c r="AU4">
        <v>62.217890539999999</v>
      </c>
    </row>
    <row r="5" spans="1:47">
      <c r="A5">
        <v>2.5</v>
      </c>
      <c r="B5" s="6" t="s">
        <v>23</v>
      </c>
      <c r="C5" s="7">
        <v>38.200000000000003</v>
      </c>
      <c r="D5" s="8">
        <v>39.4</v>
      </c>
      <c r="E5" s="7">
        <v>41.3</v>
      </c>
      <c r="F5" s="8">
        <v>42.6</v>
      </c>
      <c r="G5" s="7">
        <v>43.7</v>
      </c>
      <c r="H5" s="8">
        <v>44.7</v>
      </c>
      <c r="I5" s="7">
        <v>45.6</v>
      </c>
      <c r="J5" s="8">
        <v>46.4</v>
      </c>
      <c r="K5" s="7">
        <v>47.3</v>
      </c>
      <c r="L5" s="8">
        <v>48.1</v>
      </c>
      <c r="M5" s="7">
        <v>48.9</v>
      </c>
      <c r="N5" s="8">
        <v>49.8</v>
      </c>
      <c r="O5" s="7">
        <v>50.6</v>
      </c>
      <c r="P5" s="8">
        <v>51.6</v>
      </c>
      <c r="Q5" s="7">
        <v>52.6</v>
      </c>
      <c r="R5" s="8">
        <v>53.7</v>
      </c>
      <c r="S5" s="7">
        <v>55</v>
      </c>
      <c r="T5" s="8">
        <v>56.5</v>
      </c>
      <c r="U5" s="7">
        <v>58.5</v>
      </c>
      <c r="V5" s="8">
        <v>61.6</v>
      </c>
      <c r="W5" s="9">
        <v>63.8</v>
      </c>
      <c r="Z5">
        <v>2.17</v>
      </c>
      <c r="AA5">
        <v>37.373554040000002</v>
      </c>
      <c r="AB5">
        <v>38.499660349999999</v>
      </c>
      <c r="AC5">
        <v>40.327787649999998</v>
      </c>
      <c r="AD5">
        <v>41.629961539999996</v>
      </c>
      <c r="AE5">
        <v>42.706894830000003</v>
      </c>
      <c r="AF5">
        <v>43.66188528</v>
      </c>
      <c r="AG5">
        <v>44.544956800000001</v>
      </c>
      <c r="AH5">
        <v>45.385550010000003</v>
      </c>
      <c r="AI5">
        <v>46.203697939999998</v>
      </c>
      <c r="AJ5">
        <v>47.014889869999998</v>
      </c>
      <c r="AK5">
        <v>47.832659880000001</v>
      </c>
      <c r="AL5">
        <v>48.670317220000001</v>
      </c>
      <c r="AM5">
        <v>49.54248166</v>
      </c>
      <c r="AN5">
        <v>50.466910300000002</v>
      </c>
      <c r="AO5">
        <v>51.46724708</v>
      </c>
      <c r="AP5">
        <v>52.577927590000002</v>
      </c>
      <c r="AQ5">
        <v>53.854280850000002</v>
      </c>
      <c r="AR5">
        <v>55.396981619999998</v>
      </c>
      <c r="AS5">
        <v>57.426608260000002</v>
      </c>
      <c r="AT5">
        <v>60.629565120000002</v>
      </c>
      <c r="AU5">
        <v>62.843897980000001</v>
      </c>
    </row>
    <row r="6" spans="1:47" ht="17" thickBot="1">
      <c r="A6">
        <v>2.75</v>
      </c>
      <c r="B6" s="10" t="s">
        <v>24</v>
      </c>
      <c r="C6" s="11">
        <v>39</v>
      </c>
      <c r="D6" s="12">
        <v>40.200000000000003</v>
      </c>
      <c r="E6" s="11">
        <v>42.1</v>
      </c>
      <c r="F6" s="12">
        <v>43.5</v>
      </c>
      <c r="G6" s="11">
        <v>44.6</v>
      </c>
      <c r="H6" s="12">
        <v>45.6</v>
      </c>
      <c r="I6" s="11">
        <v>46.5</v>
      </c>
      <c r="J6" s="12">
        <v>47.4</v>
      </c>
      <c r="K6" s="11">
        <v>48.2</v>
      </c>
      <c r="L6" s="12">
        <v>49</v>
      </c>
      <c r="M6" s="11">
        <v>49.9</v>
      </c>
      <c r="N6" s="12">
        <v>50.7</v>
      </c>
      <c r="O6" s="11">
        <v>51.6</v>
      </c>
      <c r="P6" s="12">
        <v>52.5</v>
      </c>
      <c r="Q6" s="11">
        <v>53.5</v>
      </c>
      <c r="R6" s="12">
        <v>54.6</v>
      </c>
      <c r="S6" s="11">
        <v>55.9</v>
      </c>
      <c r="T6" s="12">
        <v>57.4</v>
      </c>
      <c r="U6" s="11">
        <v>59.4</v>
      </c>
      <c r="V6" s="12">
        <v>62.5</v>
      </c>
      <c r="W6" s="13">
        <v>64.599999999999994</v>
      </c>
      <c r="Z6">
        <v>2.25</v>
      </c>
      <c r="AA6">
        <v>37.657282979999998</v>
      </c>
      <c r="AB6">
        <v>38.795852070000002</v>
      </c>
      <c r="AC6">
        <v>40.642146699999998</v>
      </c>
      <c r="AD6">
        <v>41.955678679999998</v>
      </c>
      <c r="AE6">
        <v>43.040997939999997</v>
      </c>
      <c r="AF6">
        <v>44.0026552</v>
      </c>
      <c r="AG6">
        <v>44.891243500000002</v>
      </c>
      <c r="AH6">
        <v>45.736506650000003</v>
      </c>
      <c r="AI6">
        <v>46.558652789999996</v>
      </c>
      <c r="AJ6">
        <v>47.373274119999998</v>
      </c>
      <c r="AK6">
        <v>48.193960490000002</v>
      </c>
      <c r="AL6">
        <v>49.034040449999999</v>
      </c>
      <c r="AM6">
        <v>49.908118440000003</v>
      </c>
      <c r="AN6">
        <v>50.833895560000002</v>
      </c>
      <c r="AO6">
        <v>51.834901870000003</v>
      </c>
      <c r="AP6">
        <v>52.945362289999998</v>
      </c>
      <c r="AQ6">
        <v>54.220208620000001</v>
      </c>
      <c r="AR6">
        <v>55.759295659999999</v>
      </c>
      <c r="AS6">
        <v>57.78117718</v>
      </c>
      <c r="AT6">
        <v>60.964998319999999</v>
      </c>
      <c r="AU6">
        <v>63.161160279999997</v>
      </c>
    </row>
    <row r="7" spans="1:47">
      <c r="A7">
        <v>3</v>
      </c>
      <c r="B7" s="6" t="s">
        <v>25</v>
      </c>
      <c r="C7" s="7">
        <v>39.700000000000003</v>
      </c>
      <c r="D7" s="8">
        <v>40.9</v>
      </c>
      <c r="E7" s="7">
        <v>42.9</v>
      </c>
      <c r="F7" s="8">
        <v>44.3</v>
      </c>
      <c r="G7" s="7">
        <v>45.5</v>
      </c>
      <c r="H7" s="8">
        <v>46.5</v>
      </c>
      <c r="I7" s="7">
        <v>47.4</v>
      </c>
      <c r="J7" s="8">
        <v>48.3</v>
      </c>
      <c r="K7" s="7">
        <v>49.1</v>
      </c>
      <c r="L7" s="8">
        <v>50</v>
      </c>
      <c r="M7" s="7">
        <v>50.8</v>
      </c>
      <c r="N7" s="8">
        <v>51.7</v>
      </c>
      <c r="O7" s="7">
        <v>52.5</v>
      </c>
      <c r="P7" s="8">
        <v>53.5</v>
      </c>
      <c r="Q7" s="7">
        <v>54.5</v>
      </c>
      <c r="R7" s="8">
        <v>55.6</v>
      </c>
      <c r="S7" s="7">
        <v>56.9</v>
      </c>
      <c r="T7" s="8">
        <v>58.4</v>
      </c>
      <c r="U7" s="7">
        <v>60.4</v>
      </c>
      <c r="V7" s="8">
        <v>63.4</v>
      </c>
      <c r="W7" s="9">
        <v>65.5</v>
      </c>
      <c r="Z7">
        <v>2.33</v>
      </c>
      <c r="AA7">
        <v>37.867267915966501</v>
      </c>
      <c r="AB7">
        <v>38.991783257944398</v>
      </c>
      <c r="AC7">
        <v>40.822181636296897</v>
      </c>
      <c r="AD7">
        <v>42.1288091811141</v>
      </c>
      <c r="AE7">
        <v>43.210750803629203</v>
      </c>
      <c r="AF7">
        <v>44.170940784327499</v>
      </c>
      <c r="AG7">
        <v>45.059290963056903</v>
      </c>
      <c r="AH7">
        <v>45.905205410467403</v>
      </c>
      <c r="AI7">
        <v>46.7287083038741</v>
      </c>
      <c r="AJ7">
        <v>47.545291210520702</v>
      </c>
      <c r="AK7">
        <v>48.368494671754199</v>
      </c>
      <c r="AL7">
        <v>49.211634772134602</v>
      </c>
      <c r="AM7">
        <v>50.089335162352</v>
      </c>
      <c r="AN7">
        <v>51.019349073710202</v>
      </c>
      <c r="AO7">
        <v>52.025299838740601</v>
      </c>
      <c r="AP7">
        <v>53.141565511680398</v>
      </c>
      <c r="AQ7">
        <v>54.423330352493899</v>
      </c>
      <c r="AR7">
        <v>55.970890140759003</v>
      </c>
      <c r="AS7">
        <v>58.003662901490401</v>
      </c>
      <c r="AT7">
        <v>61.202880631809897</v>
      </c>
      <c r="AU7">
        <v>63.407626421782602</v>
      </c>
    </row>
    <row r="8" spans="1:47">
      <c r="A8">
        <v>3.25</v>
      </c>
      <c r="B8" s="6" t="s">
        <v>22</v>
      </c>
      <c r="C8" s="7">
        <v>40.4</v>
      </c>
      <c r="D8" s="8">
        <v>41.7</v>
      </c>
      <c r="E8" s="7">
        <v>43.7</v>
      </c>
      <c r="F8" s="8">
        <v>45.2</v>
      </c>
      <c r="G8" s="7">
        <v>46.3</v>
      </c>
      <c r="H8" s="8">
        <v>47.4</v>
      </c>
      <c r="I8" s="7">
        <v>48.3</v>
      </c>
      <c r="J8" s="8">
        <v>49.2</v>
      </c>
      <c r="K8" s="7">
        <v>50.1</v>
      </c>
      <c r="L8" s="8">
        <v>50.9</v>
      </c>
      <c r="M8" s="7">
        <v>51.7</v>
      </c>
      <c r="N8" s="8">
        <v>52.6</v>
      </c>
      <c r="O8" s="7">
        <v>53.5</v>
      </c>
      <c r="P8" s="8">
        <v>54.4</v>
      </c>
      <c r="Q8" s="7">
        <v>55.5</v>
      </c>
      <c r="R8" s="8">
        <v>56.6</v>
      </c>
      <c r="S8" s="7">
        <v>57.8</v>
      </c>
      <c r="T8" s="8">
        <v>59.3</v>
      </c>
      <c r="U8" s="7">
        <v>61.3</v>
      </c>
      <c r="V8" s="8">
        <v>64.3</v>
      </c>
      <c r="W8" s="9">
        <v>66.400000000000006</v>
      </c>
      <c r="Z8">
        <v>2.42</v>
      </c>
      <c r="AA8">
        <v>37.94330875</v>
      </c>
      <c r="AB8">
        <v>39.094477380000001</v>
      </c>
      <c r="AC8">
        <v>40.95910258</v>
      </c>
      <c r="AD8">
        <v>42.284071179999998</v>
      </c>
      <c r="AE8">
        <v>43.377821849999997</v>
      </c>
      <c r="AF8">
        <v>44.346174070000004</v>
      </c>
      <c r="AG8">
        <v>45.24029693</v>
      </c>
      <c r="AH8">
        <v>46.09024119</v>
      </c>
      <c r="AI8">
        <v>46.916392420000001</v>
      </c>
      <c r="AJ8">
        <v>47.734447449999998</v>
      </c>
      <c r="AK8">
        <v>48.558053340000001</v>
      </c>
      <c r="AL8">
        <v>49.400559319999999</v>
      </c>
      <c r="AM8">
        <v>50.27655618</v>
      </c>
      <c r="AN8">
        <v>51.203691210000002</v>
      </c>
      <c r="AO8">
        <v>52.205383830000002</v>
      </c>
      <c r="AP8">
        <v>53.315653769999997</v>
      </c>
      <c r="AQ8">
        <v>54.589045710000001</v>
      </c>
      <c r="AR8">
        <v>56.124615800000001</v>
      </c>
      <c r="AS8">
        <v>58.138949160000003</v>
      </c>
      <c r="AT8">
        <v>61.30415103</v>
      </c>
      <c r="AU8">
        <v>63.482680649999999</v>
      </c>
    </row>
    <row r="9" spans="1:47">
      <c r="A9">
        <v>3.5</v>
      </c>
      <c r="B9" s="6" t="s">
        <v>23</v>
      </c>
      <c r="C9" s="7">
        <v>41.2</v>
      </c>
      <c r="D9" s="8">
        <v>42.5</v>
      </c>
      <c r="E9" s="7">
        <v>44.5</v>
      </c>
      <c r="F9" s="8">
        <v>46</v>
      </c>
      <c r="G9" s="7">
        <v>47.2</v>
      </c>
      <c r="H9" s="8">
        <v>48.2</v>
      </c>
      <c r="I9" s="7">
        <v>49.2</v>
      </c>
      <c r="J9" s="8">
        <v>50.1</v>
      </c>
      <c r="K9" s="7">
        <v>51</v>
      </c>
      <c r="L9" s="8">
        <v>51.8</v>
      </c>
      <c r="M9" s="7">
        <v>52.7</v>
      </c>
      <c r="N9" s="8">
        <v>53.6</v>
      </c>
      <c r="O9" s="7">
        <v>54.5</v>
      </c>
      <c r="P9" s="8">
        <v>55.4</v>
      </c>
      <c r="Q9" s="7">
        <v>56.4</v>
      </c>
      <c r="R9" s="8">
        <v>57.5</v>
      </c>
      <c r="S9" s="7">
        <v>58.8</v>
      </c>
      <c r="T9" s="8">
        <v>60.3</v>
      </c>
      <c r="U9" s="7">
        <v>62.2</v>
      </c>
      <c r="V9" s="8">
        <v>65.2</v>
      </c>
      <c r="W9" s="9">
        <v>67.2</v>
      </c>
      <c r="Z9">
        <v>2.5</v>
      </c>
      <c r="AA9">
        <v>38.231678950000003</v>
      </c>
      <c r="AB9">
        <v>39.395599140000002</v>
      </c>
      <c r="AC9">
        <v>41.278740480000003</v>
      </c>
      <c r="AD9">
        <v>42.615238550000001</v>
      </c>
      <c r="AE9">
        <v>43.717477119999998</v>
      </c>
      <c r="AF9">
        <v>44.692561660000003</v>
      </c>
      <c r="AG9">
        <v>45.592244970000003</v>
      </c>
      <c r="AH9">
        <v>46.44688884</v>
      </c>
      <c r="AI9">
        <v>47.277058869999998</v>
      </c>
      <c r="AJ9">
        <v>48.098558349999998</v>
      </c>
      <c r="AK9">
        <v>48.925093089999997</v>
      </c>
      <c r="AL9">
        <v>49.77003449</v>
      </c>
      <c r="AM9">
        <v>50.647961350000003</v>
      </c>
      <c r="AN9">
        <v>51.57646939</v>
      </c>
      <c r="AO9">
        <v>52.578870670000001</v>
      </c>
      <c r="AP9">
        <v>53.688985070000001</v>
      </c>
      <c r="AQ9">
        <v>54.960979969999997</v>
      </c>
      <c r="AR9">
        <v>56.493133640000003</v>
      </c>
      <c r="AS9">
        <v>58.500116439999999</v>
      </c>
      <c r="AT9">
        <v>61.64720355</v>
      </c>
      <c r="AU9">
        <v>63.808619100000001</v>
      </c>
    </row>
    <row r="10" spans="1:47" ht="17" thickBot="1">
      <c r="A10">
        <v>3.75</v>
      </c>
      <c r="B10" s="10" t="s">
        <v>24</v>
      </c>
      <c r="C10" s="11">
        <v>41.9</v>
      </c>
      <c r="D10" s="12">
        <v>43.2</v>
      </c>
      <c r="E10" s="11">
        <v>45.3</v>
      </c>
      <c r="F10" s="12">
        <v>46.8</v>
      </c>
      <c r="G10" s="11">
        <v>48</v>
      </c>
      <c r="H10" s="12">
        <v>49.1</v>
      </c>
      <c r="I10" s="11">
        <v>50.1</v>
      </c>
      <c r="J10" s="12">
        <v>51</v>
      </c>
      <c r="K10" s="11">
        <v>51.9</v>
      </c>
      <c r="L10" s="12">
        <v>52.7</v>
      </c>
      <c r="M10" s="11">
        <v>53.6</v>
      </c>
      <c r="N10" s="12">
        <v>54.5</v>
      </c>
      <c r="O10" s="11">
        <v>55.4</v>
      </c>
      <c r="P10" s="12">
        <v>56.3</v>
      </c>
      <c r="Q10" s="11">
        <v>57.3</v>
      </c>
      <c r="R10" s="12">
        <v>58.5</v>
      </c>
      <c r="S10" s="11">
        <v>59.7</v>
      </c>
      <c r="T10" s="12">
        <v>61.2</v>
      </c>
      <c r="U10" s="11">
        <v>63.1</v>
      </c>
      <c r="V10" s="12">
        <v>66.099999999999994</v>
      </c>
      <c r="W10" s="13">
        <v>68.099999999999994</v>
      </c>
      <c r="Z10">
        <v>2.58</v>
      </c>
      <c r="AA10">
        <v>38.522357790000001</v>
      </c>
      <c r="AB10">
        <v>39.699193960000002</v>
      </c>
      <c r="AC10">
        <v>41.60105428</v>
      </c>
      <c r="AD10">
        <v>42.949185239999998</v>
      </c>
      <c r="AE10">
        <v>44.059975970000004</v>
      </c>
      <c r="AF10">
        <v>45.041836449999998</v>
      </c>
      <c r="AG10">
        <v>45.947111380000003</v>
      </c>
      <c r="AH10">
        <v>46.806478009999999</v>
      </c>
      <c r="AI10">
        <v>47.640684690000001</v>
      </c>
      <c r="AJ10">
        <v>48.465643129999997</v>
      </c>
      <c r="AK10">
        <v>49.295119470000003</v>
      </c>
      <c r="AL10">
        <v>50.142508810000002</v>
      </c>
      <c r="AM10">
        <v>51.022379649999998</v>
      </c>
      <c r="AN10">
        <v>51.952278309999997</v>
      </c>
      <c r="AO10">
        <v>52.955412639999999</v>
      </c>
      <c r="AP10">
        <v>54.065407870000001</v>
      </c>
      <c r="AQ10">
        <v>55.336063500000002</v>
      </c>
      <c r="AR10">
        <v>56.864899700000002</v>
      </c>
      <c r="AS10">
        <v>58.864723269999999</v>
      </c>
      <c r="AT10">
        <v>61.994177950000001</v>
      </c>
      <c r="AU10">
        <v>64.138971130000002</v>
      </c>
    </row>
    <row r="11" spans="1:47">
      <c r="A11">
        <v>4</v>
      </c>
      <c r="B11" s="6" t="s">
        <v>26</v>
      </c>
      <c r="C11" s="7">
        <v>42.5</v>
      </c>
      <c r="D11" s="8">
        <v>43.9</v>
      </c>
      <c r="E11" s="7">
        <v>46.1</v>
      </c>
      <c r="F11" s="8">
        <v>47.6</v>
      </c>
      <c r="G11" s="7">
        <v>48.9</v>
      </c>
      <c r="H11" s="8">
        <v>50</v>
      </c>
      <c r="I11" s="7">
        <v>50.9</v>
      </c>
      <c r="J11" s="8">
        <v>51.9</v>
      </c>
      <c r="K11" s="7">
        <v>52.8</v>
      </c>
      <c r="L11" s="8">
        <v>53.6</v>
      </c>
      <c r="M11" s="7">
        <v>54.5</v>
      </c>
      <c r="N11" s="8">
        <v>55.4</v>
      </c>
      <c r="O11" s="7">
        <v>56.3</v>
      </c>
      <c r="P11" s="8">
        <v>57.2</v>
      </c>
      <c r="Q11" s="7">
        <v>58.3</v>
      </c>
      <c r="R11" s="8">
        <v>59.4</v>
      </c>
      <c r="S11" s="7">
        <v>60.6</v>
      </c>
      <c r="T11" s="8">
        <v>62.1</v>
      </c>
      <c r="U11" s="7">
        <v>64</v>
      </c>
      <c r="V11" s="8">
        <v>66.900000000000006</v>
      </c>
      <c r="W11" s="9">
        <v>68.900000000000006</v>
      </c>
      <c r="Z11">
        <v>2.67</v>
      </c>
      <c r="AA11">
        <v>38.851806440640601</v>
      </c>
      <c r="AB11">
        <v>40.036115900470598</v>
      </c>
      <c r="AC11">
        <v>41.949732446232503</v>
      </c>
      <c r="AD11">
        <v>43.305679734876598</v>
      </c>
      <c r="AE11">
        <v>44.422450110247702</v>
      </c>
      <c r="AF11">
        <v>45.4091830103674</v>
      </c>
      <c r="AG11">
        <v>46.318566251222698</v>
      </c>
      <c r="AH11">
        <v>47.181463935895103</v>
      </c>
      <c r="AI11">
        <v>48.018733545208903</v>
      </c>
      <c r="AJ11">
        <v>48.846350748839399</v>
      </c>
      <c r="AK11">
        <v>49.6781151091689</v>
      </c>
      <c r="AL11">
        <v>50.527430663269101</v>
      </c>
      <c r="AM11">
        <v>51.408850750284799</v>
      </c>
      <c r="AN11">
        <v>52.339877514905602</v>
      </c>
      <c r="AO11">
        <v>53.3436328536948</v>
      </c>
      <c r="AP11">
        <v>54.453586113539203</v>
      </c>
      <c r="AQ11">
        <v>55.723246858516099</v>
      </c>
      <c r="AR11">
        <v>57.249544424921098</v>
      </c>
      <c r="AS11">
        <v>59.243849465444697</v>
      </c>
      <c r="AT11">
        <v>62.3597765124413</v>
      </c>
      <c r="AU11">
        <v>64.491976521313205</v>
      </c>
    </row>
    <row r="12" spans="1:47">
      <c r="A12">
        <v>4.25</v>
      </c>
      <c r="B12" s="6" t="s">
        <v>22</v>
      </c>
      <c r="C12" s="7">
        <v>43.1</v>
      </c>
      <c r="D12" s="8">
        <v>44.6</v>
      </c>
      <c r="E12" s="7">
        <v>46.8</v>
      </c>
      <c r="F12" s="8">
        <v>48.4</v>
      </c>
      <c r="G12" s="7">
        <v>49.6</v>
      </c>
      <c r="H12" s="8">
        <v>50.7</v>
      </c>
      <c r="I12" s="7">
        <v>51.8</v>
      </c>
      <c r="J12" s="8">
        <v>52.7</v>
      </c>
      <c r="K12" s="7">
        <v>53.6</v>
      </c>
      <c r="L12" s="8">
        <v>54.5</v>
      </c>
      <c r="M12" s="7">
        <v>55.4</v>
      </c>
      <c r="N12" s="8">
        <v>56.2</v>
      </c>
      <c r="O12" s="7">
        <v>57.2</v>
      </c>
      <c r="P12" s="8">
        <v>58.1</v>
      </c>
      <c r="Q12" s="7">
        <v>59.1</v>
      </c>
      <c r="R12" s="8">
        <v>60.2</v>
      </c>
      <c r="S12" s="7">
        <v>61.5</v>
      </c>
      <c r="T12" s="8">
        <v>63</v>
      </c>
      <c r="U12" s="7">
        <v>64.900000000000006</v>
      </c>
      <c r="V12" s="8">
        <v>67.7</v>
      </c>
      <c r="W12" s="9">
        <v>69.599999999999994</v>
      </c>
      <c r="Z12">
        <v>2.75</v>
      </c>
      <c r="AA12">
        <v>39.11025017</v>
      </c>
      <c r="AB12">
        <v>40.313453869999996</v>
      </c>
      <c r="AC12">
        <v>42.253416940000001</v>
      </c>
      <c r="AD12">
        <v>43.625156029999999</v>
      </c>
      <c r="AE12">
        <v>44.753266250000003</v>
      </c>
      <c r="AF12">
        <v>45.74882659</v>
      </c>
      <c r="AG12">
        <v>46.665391970000002</v>
      </c>
      <c r="AH12">
        <v>47.534284769999999</v>
      </c>
      <c r="AI12">
        <v>48.376627650000003</v>
      </c>
      <c r="AJ12">
        <v>49.208555310000001</v>
      </c>
      <c r="AK12">
        <v>50.043959460000004</v>
      </c>
      <c r="AL12">
        <v>50.896287170000001</v>
      </c>
      <c r="AM12">
        <v>51.780091300000002</v>
      </c>
      <c r="AN12">
        <v>52.71282557</v>
      </c>
      <c r="AO12">
        <v>53.717498419999998</v>
      </c>
      <c r="AP12">
        <v>54.827360200000001</v>
      </c>
      <c r="AQ12">
        <v>56.095500909999998</v>
      </c>
      <c r="AR12">
        <v>57.617979429999998</v>
      </c>
      <c r="AS12">
        <v>59.604017300000002</v>
      </c>
      <c r="AT12">
        <v>62.699543859999999</v>
      </c>
      <c r="AU12">
        <v>64.812450319999996</v>
      </c>
    </row>
    <row r="13" spans="1:47">
      <c r="A13">
        <v>4.5</v>
      </c>
      <c r="B13" s="6" t="s">
        <v>23</v>
      </c>
      <c r="C13" s="7">
        <v>43.7</v>
      </c>
      <c r="D13" s="8">
        <v>45.2</v>
      </c>
      <c r="E13" s="7">
        <v>47.5</v>
      </c>
      <c r="F13" s="8">
        <v>49.1</v>
      </c>
      <c r="G13" s="7">
        <v>50.4</v>
      </c>
      <c r="H13" s="8">
        <v>51.5</v>
      </c>
      <c r="I13" s="7">
        <v>52.5</v>
      </c>
      <c r="J13" s="8">
        <v>53.5</v>
      </c>
      <c r="K13" s="7">
        <v>54.4</v>
      </c>
      <c r="L13" s="8">
        <v>55.3</v>
      </c>
      <c r="M13" s="7">
        <v>56.2</v>
      </c>
      <c r="N13" s="8">
        <v>57.1</v>
      </c>
      <c r="O13" s="7">
        <v>58</v>
      </c>
      <c r="P13" s="8">
        <v>58.9</v>
      </c>
      <c r="Q13" s="7">
        <v>60</v>
      </c>
      <c r="R13" s="8">
        <v>61.1</v>
      </c>
      <c r="S13" s="7">
        <v>62.3</v>
      </c>
      <c r="T13" s="8">
        <v>63.8</v>
      </c>
      <c r="U13" s="7">
        <v>65.7</v>
      </c>
      <c r="V13" s="8">
        <v>68.5</v>
      </c>
      <c r="W13" s="9">
        <v>70.400000000000006</v>
      </c>
      <c r="Z13">
        <v>2.83</v>
      </c>
      <c r="AA13">
        <v>39.305363986714802</v>
      </c>
      <c r="AB13">
        <v>40.5178576466297</v>
      </c>
      <c r="AC13">
        <v>42.470694602827798</v>
      </c>
      <c r="AD13">
        <v>43.849910366826101</v>
      </c>
      <c r="AE13">
        <v>44.983145132694801</v>
      </c>
      <c r="AF13">
        <v>45.982461240879097</v>
      </c>
      <c r="AG13">
        <v>46.901854449464203</v>
      </c>
      <c r="AH13">
        <v>47.772877812330798</v>
      </c>
      <c r="AI13">
        <v>48.616783519244102</v>
      </c>
      <c r="AJ13">
        <v>49.449778581702397</v>
      </c>
      <c r="AK13">
        <v>50.285789291115798</v>
      </c>
      <c r="AL13">
        <v>51.1382677481201</v>
      </c>
      <c r="AM13">
        <v>52.021743581245197</v>
      </c>
      <c r="AN13">
        <v>52.953614338820799</v>
      </c>
      <c r="AO13">
        <v>53.956786385221399</v>
      </c>
      <c r="AP13">
        <v>55.064334033926102</v>
      </c>
      <c r="AQ13">
        <v>56.329035020154102</v>
      </c>
      <c r="AR13">
        <v>57.846343580258498</v>
      </c>
      <c r="AS13">
        <v>59.824098679729701</v>
      </c>
      <c r="AT13">
        <v>62.903781939346104</v>
      </c>
      <c r="AU13">
        <v>65.0042427083295</v>
      </c>
    </row>
    <row r="14" spans="1:47" ht="17" thickBot="1">
      <c r="A14">
        <v>4.75</v>
      </c>
      <c r="B14" s="10" t="s">
        <v>24</v>
      </c>
      <c r="C14" s="11">
        <v>44.2</v>
      </c>
      <c r="D14" s="12">
        <v>45.8</v>
      </c>
      <c r="E14" s="11">
        <v>48.1</v>
      </c>
      <c r="F14" s="12">
        <v>49.8</v>
      </c>
      <c r="G14" s="11">
        <v>51.1</v>
      </c>
      <c r="H14" s="12">
        <v>52.2</v>
      </c>
      <c r="I14" s="11">
        <v>53.3</v>
      </c>
      <c r="J14" s="12">
        <v>54.2</v>
      </c>
      <c r="K14" s="11">
        <v>55.2</v>
      </c>
      <c r="L14" s="12">
        <v>56.1</v>
      </c>
      <c r="M14" s="11">
        <v>57</v>
      </c>
      <c r="N14" s="12">
        <v>57.9</v>
      </c>
      <c r="O14" s="11">
        <v>58.8</v>
      </c>
      <c r="P14" s="12">
        <v>59.8</v>
      </c>
      <c r="Q14" s="11">
        <v>60.8</v>
      </c>
      <c r="R14" s="12">
        <v>61.9</v>
      </c>
      <c r="S14" s="11">
        <v>63.1</v>
      </c>
      <c r="T14" s="12">
        <v>64.599999999999994</v>
      </c>
      <c r="U14" s="11">
        <v>66.5</v>
      </c>
      <c r="V14" s="12">
        <v>69.3</v>
      </c>
      <c r="W14" s="13">
        <v>71.099999999999994</v>
      </c>
      <c r="Z14">
        <v>2.92</v>
      </c>
      <c r="AA14">
        <v>39.703644140000002</v>
      </c>
      <c r="AB14">
        <v>40.933994759999997</v>
      </c>
      <c r="AC14">
        <v>42.913018600000001</v>
      </c>
      <c r="AD14">
        <v>44.308850450000001</v>
      </c>
      <c r="AE14">
        <v>45.45457751</v>
      </c>
      <c r="AF14">
        <v>46.464035299999999</v>
      </c>
      <c r="AG14">
        <v>47.392027319999997</v>
      </c>
      <c r="AH14">
        <v>48.270541440000002</v>
      </c>
      <c r="AI14">
        <v>49.121086920000003</v>
      </c>
      <c r="AJ14">
        <v>49.96002979</v>
      </c>
      <c r="AK14">
        <v>50.801393590000004</v>
      </c>
      <c r="AL14">
        <v>51.658682800000001</v>
      </c>
      <c r="AM14">
        <v>52.546440130000001</v>
      </c>
      <c r="AN14">
        <v>53.482033309999998</v>
      </c>
      <c r="AO14">
        <v>54.488280549999999</v>
      </c>
      <c r="AP14">
        <v>55.598072019999996</v>
      </c>
      <c r="AQ14">
        <v>56.863815119999998</v>
      </c>
      <c r="AR14">
        <v>58.380164440000001</v>
      </c>
      <c r="AS14">
        <v>60.352906019999999</v>
      </c>
      <c r="AT14">
        <v>63.415844839999998</v>
      </c>
      <c r="AU14">
        <v>65.49829201</v>
      </c>
    </row>
    <row r="15" spans="1:47">
      <c r="A15">
        <v>5</v>
      </c>
      <c r="B15" s="6" t="s">
        <v>27</v>
      </c>
      <c r="C15" s="7">
        <v>44.8</v>
      </c>
      <c r="D15" s="8">
        <v>46.3</v>
      </c>
      <c r="E15" s="7">
        <v>48.8</v>
      </c>
      <c r="F15" s="8">
        <v>50.4</v>
      </c>
      <c r="G15" s="7">
        <v>51.8</v>
      </c>
      <c r="H15" s="8">
        <v>53</v>
      </c>
      <c r="I15" s="7">
        <v>54</v>
      </c>
      <c r="J15" s="8">
        <v>55</v>
      </c>
      <c r="K15" s="7">
        <v>55.9</v>
      </c>
      <c r="L15" s="8">
        <v>56.8</v>
      </c>
      <c r="M15" s="7">
        <v>57.8</v>
      </c>
      <c r="N15" s="8">
        <v>58.7</v>
      </c>
      <c r="O15" s="7">
        <v>59.6</v>
      </c>
      <c r="P15" s="8">
        <v>60.6</v>
      </c>
      <c r="Q15" s="7">
        <v>61.6</v>
      </c>
      <c r="R15" s="8">
        <v>62.7</v>
      </c>
      <c r="S15" s="7">
        <v>63.9</v>
      </c>
      <c r="T15" s="8">
        <v>65.400000000000006</v>
      </c>
      <c r="U15" s="7">
        <v>67.2</v>
      </c>
      <c r="V15" s="8">
        <v>70</v>
      </c>
      <c r="W15" s="9">
        <v>71.900000000000006</v>
      </c>
      <c r="Z15">
        <v>3</v>
      </c>
      <c r="AA15">
        <v>39.780586916923099</v>
      </c>
      <c r="AB15">
        <v>41.023030883732702</v>
      </c>
      <c r="AC15">
        <v>43.017547657915998</v>
      </c>
      <c r="AD15">
        <v>44.421511496137498</v>
      </c>
      <c r="AE15">
        <v>45.572282472666203</v>
      </c>
      <c r="AF15">
        <v>46.585027423206697</v>
      </c>
      <c r="AG15">
        <v>47.515131601226898</v>
      </c>
      <c r="AH15">
        <v>48.394880720690601</v>
      </c>
      <c r="AI15">
        <v>49.245947782282798</v>
      </c>
      <c r="AJ15">
        <v>50.084787867718703</v>
      </c>
      <c r="AK15">
        <v>50.925465205356502</v>
      </c>
      <c r="AL15">
        <v>51.781487612457397</v>
      </c>
      <c r="AM15">
        <v>52.667366133693697</v>
      </c>
      <c r="AN15">
        <v>53.600396795570099</v>
      </c>
      <c r="AO15">
        <v>54.603271481276401</v>
      </c>
      <c r="AP15">
        <v>55.708667961310297</v>
      </c>
      <c r="AQ15">
        <v>56.968626414922397</v>
      </c>
      <c r="AR15">
        <v>58.477111329140001</v>
      </c>
      <c r="AS15">
        <v>60.438390500453202</v>
      </c>
      <c r="AT15">
        <v>63.481666294549797</v>
      </c>
      <c r="AU15">
        <v>65.550108092812494</v>
      </c>
    </row>
    <row r="16" spans="1:47">
      <c r="A16">
        <v>5.25</v>
      </c>
      <c r="B16" s="6" t="s">
        <v>22</v>
      </c>
      <c r="C16" s="7">
        <v>45.3</v>
      </c>
      <c r="D16" s="8">
        <v>46.9</v>
      </c>
      <c r="E16" s="7">
        <v>49.4</v>
      </c>
      <c r="F16" s="8">
        <v>51.1</v>
      </c>
      <c r="G16" s="7">
        <v>52.5</v>
      </c>
      <c r="H16" s="8">
        <v>53.7</v>
      </c>
      <c r="I16" s="7">
        <v>54.8</v>
      </c>
      <c r="J16" s="8">
        <v>55.8</v>
      </c>
      <c r="K16" s="7">
        <v>56.7</v>
      </c>
      <c r="L16" s="8">
        <v>57.6</v>
      </c>
      <c r="M16" s="7">
        <v>58.6</v>
      </c>
      <c r="N16" s="8">
        <v>59.5</v>
      </c>
      <c r="O16" s="7">
        <v>60.4</v>
      </c>
      <c r="P16" s="8">
        <v>61.4</v>
      </c>
      <c r="Q16" s="7">
        <v>62.4</v>
      </c>
      <c r="R16" s="8">
        <v>63.5</v>
      </c>
      <c r="S16" s="7">
        <v>64.8</v>
      </c>
      <c r="T16" s="8">
        <v>66.2</v>
      </c>
      <c r="U16" s="7">
        <v>68.099999999999994</v>
      </c>
      <c r="V16" s="8">
        <v>70.8</v>
      </c>
      <c r="W16" s="9">
        <v>72.599999999999994</v>
      </c>
      <c r="Z16">
        <v>3.08</v>
      </c>
      <c r="AA16">
        <v>39.999447629999999</v>
      </c>
      <c r="AB16">
        <v>41.243714629999999</v>
      </c>
      <c r="AC16">
        <v>43.242685090000002</v>
      </c>
      <c r="AD16">
        <v>44.650768079999999</v>
      </c>
      <c r="AE16">
        <v>45.80542389</v>
      </c>
      <c r="AF16">
        <v>46.821905010000002</v>
      </c>
      <c r="AG16">
        <v>47.755656020000004</v>
      </c>
      <c r="AH16">
        <v>48.639006289999998</v>
      </c>
      <c r="AI16">
        <v>49.493663509999998</v>
      </c>
      <c r="AJ16">
        <v>50.33611252</v>
      </c>
      <c r="AK16">
        <v>51.180444960000003</v>
      </c>
      <c r="AL16">
        <v>52.04019555</v>
      </c>
      <c r="AM16">
        <v>52.92990313</v>
      </c>
      <c r="AN16">
        <v>53.866893570000002</v>
      </c>
      <c r="AO16">
        <v>54.873891329999999</v>
      </c>
      <c r="AP16">
        <v>55.983608599999997</v>
      </c>
      <c r="AQ16">
        <v>57.248115599999998</v>
      </c>
      <c r="AR16">
        <v>58.761374500000002</v>
      </c>
      <c r="AS16">
        <v>60.72748223</v>
      </c>
      <c r="AT16">
        <v>63.774308580000003</v>
      </c>
      <c r="AU16">
        <v>65.841798220000001</v>
      </c>
    </row>
    <row r="17" spans="1:47">
      <c r="A17">
        <v>5.5</v>
      </c>
      <c r="B17" s="6" t="s">
        <v>23</v>
      </c>
      <c r="C17" s="7">
        <v>45.8</v>
      </c>
      <c r="D17" s="8">
        <v>47.5</v>
      </c>
      <c r="E17" s="7">
        <v>50.1</v>
      </c>
      <c r="F17" s="8">
        <v>51.8</v>
      </c>
      <c r="G17" s="7">
        <v>53.2</v>
      </c>
      <c r="H17" s="8">
        <v>54.4</v>
      </c>
      <c r="I17" s="7">
        <v>55.5</v>
      </c>
      <c r="J17" s="8">
        <v>56.5</v>
      </c>
      <c r="K17" s="7">
        <v>57.5</v>
      </c>
      <c r="L17" s="8">
        <v>58.4</v>
      </c>
      <c r="M17" s="7">
        <v>59.4</v>
      </c>
      <c r="N17" s="8">
        <v>60.3</v>
      </c>
      <c r="O17" s="7">
        <v>61.2</v>
      </c>
      <c r="P17" s="8">
        <v>62.2</v>
      </c>
      <c r="Q17" s="7">
        <v>63.3</v>
      </c>
      <c r="R17" s="8">
        <v>64.400000000000006</v>
      </c>
      <c r="S17" s="7">
        <v>65.599999999999994</v>
      </c>
      <c r="T17" s="8">
        <v>67.099999999999994</v>
      </c>
      <c r="U17" s="7">
        <v>68.900000000000006</v>
      </c>
      <c r="V17" s="8">
        <v>71.7</v>
      </c>
      <c r="W17" s="9">
        <v>73.5</v>
      </c>
      <c r="Z17">
        <v>3.17</v>
      </c>
      <c r="AA17">
        <v>40.29371853</v>
      </c>
      <c r="AB17">
        <v>41.55216841</v>
      </c>
      <c r="AC17">
        <v>43.571416200000002</v>
      </c>
      <c r="AD17">
        <v>44.991919449999997</v>
      </c>
      <c r="AE17">
        <v>46.155608370000003</v>
      </c>
      <c r="AF17">
        <v>47.179182060000002</v>
      </c>
      <c r="AG17">
        <v>48.118739179999999</v>
      </c>
      <c r="AH17">
        <v>49.006957319999998</v>
      </c>
      <c r="AI17">
        <v>49.865746549999997</v>
      </c>
      <c r="AJ17">
        <v>50.711713080000003</v>
      </c>
      <c r="AK17">
        <v>51.559018309999999</v>
      </c>
      <c r="AL17">
        <v>52.421228429999999</v>
      </c>
      <c r="AM17">
        <v>53.3128794</v>
      </c>
      <c r="AN17">
        <v>54.251256099999999</v>
      </c>
      <c r="AO17">
        <v>55.258990220000001</v>
      </c>
      <c r="AP17">
        <v>56.368617479999997</v>
      </c>
      <c r="AQ17">
        <v>57.631873710000001</v>
      </c>
      <c r="AR17">
        <v>59.142035</v>
      </c>
      <c r="AS17">
        <v>61.101527539999999</v>
      </c>
      <c r="AT17">
        <v>64.132366099999999</v>
      </c>
      <c r="AU17">
        <v>66.185073450000004</v>
      </c>
    </row>
    <row r="18" spans="1:47" ht="17" thickBot="1">
      <c r="A18">
        <v>5.75</v>
      </c>
      <c r="B18" s="10" t="s">
        <v>24</v>
      </c>
      <c r="C18" s="11">
        <v>46.4</v>
      </c>
      <c r="D18" s="12">
        <v>48.1</v>
      </c>
      <c r="E18" s="11">
        <v>50.7</v>
      </c>
      <c r="F18" s="12">
        <v>52.5</v>
      </c>
      <c r="G18" s="11">
        <v>54</v>
      </c>
      <c r="H18" s="12">
        <v>55.2</v>
      </c>
      <c r="I18" s="11">
        <v>56.3</v>
      </c>
      <c r="J18" s="12">
        <v>57.3</v>
      </c>
      <c r="K18" s="11">
        <v>58.3</v>
      </c>
      <c r="L18" s="12">
        <v>59.3</v>
      </c>
      <c r="M18" s="11">
        <v>60.2</v>
      </c>
      <c r="N18" s="12">
        <v>61.1</v>
      </c>
      <c r="O18" s="11">
        <v>62.1</v>
      </c>
      <c r="P18" s="12">
        <v>63.1</v>
      </c>
      <c r="Q18" s="11">
        <v>64.099999999999994</v>
      </c>
      <c r="R18" s="12">
        <v>65.3</v>
      </c>
      <c r="S18" s="11">
        <v>66.5</v>
      </c>
      <c r="T18" s="12">
        <v>68</v>
      </c>
      <c r="U18" s="11">
        <v>69.8</v>
      </c>
      <c r="V18" s="12">
        <v>72.599999999999994</v>
      </c>
      <c r="W18" s="13">
        <v>74.400000000000006</v>
      </c>
      <c r="Z18">
        <v>3.25</v>
      </c>
      <c r="AA18">
        <v>40.586116029999999</v>
      </c>
      <c r="AB18">
        <v>41.859037549999996</v>
      </c>
      <c r="AC18">
        <v>43.898926240000002</v>
      </c>
      <c r="AD18">
        <v>45.332040599999999</v>
      </c>
      <c r="AE18">
        <v>46.504884339999997</v>
      </c>
      <c r="AF18">
        <v>47.535634969999997</v>
      </c>
      <c r="AG18">
        <v>48.481059119999998</v>
      </c>
      <c r="AH18">
        <v>49.374189989999998</v>
      </c>
      <c r="AI18">
        <v>50.237144350000001</v>
      </c>
      <c r="AJ18">
        <v>51.086652559999997</v>
      </c>
      <c r="AK18">
        <v>51.936947760000002</v>
      </c>
      <c r="AL18">
        <v>52.801629069999997</v>
      </c>
      <c r="AM18">
        <v>53.695230789999997</v>
      </c>
      <c r="AN18">
        <v>54.634998060000001</v>
      </c>
      <c r="AO18">
        <v>55.643471259999998</v>
      </c>
      <c r="AP18">
        <v>56.75301176</v>
      </c>
      <c r="AQ18">
        <v>58.01502481</v>
      </c>
      <c r="AR18">
        <v>59.522108690000003</v>
      </c>
      <c r="AS18">
        <v>61.475041230000002</v>
      </c>
      <c r="AT18">
        <v>64.490074399999997</v>
      </c>
      <c r="AU18">
        <v>66.528213489999999</v>
      </c>
    </row>
    <row r="19" spans="1:47">
      <c r="A19">
        <v>6</v>
      </c>
      <c r="B19" s="6" t="s">
        <v>28</v>
      </c>
      <c r="C19" s="7">
        <v>46.9</v>
      </c>
      <c r="D19" s="8">
        <v>48.7</v>
      </c>
      <c r="E19" s="7">
        <v>51.4</v>
      </c>
      <c r="F19" s="8">
        <v>53.3</v>
      </c>
      <c r="G19" s="7">
        <v>54.7</v>
      </c>
      <c r="H19" s="8">
        <v>56</v>
      </c>
      <c r="I19" s="7">
        <v>57.1</v>
      </c>
      <c r="J19" s="8">
        <v>58.2</v>
      </c>
      <c r="K19" s="7">
        <v>59.2</v>
      </c>
      <c r="L19" s="8">
        <v>60.1</v>
      </c>
      <c r="M19" s="7">
        <v>61.1</v>
      </c>
      <c r="N19" s="8">
        <v>62</v>
      </c>
      <c r="O19" s="7">
        <v>63</v>
      </c>
      <c r="P19" s="8">
        <v>64</v>
      </c>
      <c r="Q19" s="7">
        <v>65</v>
      </c>
      <c r="R19" s="8">
        <v>66.2</v>
      </c>
      <c r="S19" s="7">
        <v>67.400000000000006</v>
      </c>
      <c r="T19" s="8">
        <v>68.900000000000006</v>
      </c>
      <c r="U19" s="7">
        <v>70.7</v>
      </c>
      <c r="V19" s="8">
        <v>73.5</v>
      </c>
      <c r="W19" s="9">
        <v>75.3</v>
      </c>
      <c r="Z19">
        <v>3.33</v>
      </c>
      <c r="AA19">
        <v>40.876174810000002</v>
      </c>
      <c r="AB19">
        <v>42.163872040000001</v>
      </c>
      <c r="AC19">
        <v>44.224786659999999</v>
      </c>
      <c r="AD19">
        <v>45.670716489999997</v>
      </c>
      <c r="AE19">
        <v>46.852847220000001</v>
      </c>
      <c r="AF19">
        <v>47.890868099999999</v>
      </c>
      <c r="AG19">
        <v>48.84222836</v>
      </c>
      <c r="AH19">
        <v>49.740324530000002</v>
      </c>
      <c r="AI19">
        <v>50.607484659999997</v>
      </c>
      <c r="AJ19">
        <v>51.46056626</v>
      </c>
      <c r="AK19">
        <v>52.313876319999999</v>
      </c>
      <c r="AL19">
        <v>53.181048509999997</v>
      </c>
      <c r="AM19">
        <v>54.076616919999999</v>
      </c>
      <c r="AN19">
        <v>55.017788340000003</v>
      </c>
      <c r="AO19">
        <v>56.027013609999997</v>
      </c>
      <c r="AP19">
        <v>57.13648233</v>
      </c>
      <c r="AQ19">
        <v>58.397273660000003</v>
      </c>
      <c r="AR19">
        <v>59.901317470000002</v>
      </c>
      <c r="AS19">
        <v>61.847768180000003</v>
      </c>
      <c r="AT19">
        <v>64.847214449999996</v>
      </c>
      <c r="AU19">
        <v>66.871023070000007</v>
      </c>
    </row>
    <row r="20" spans="1:47">
      <c r="A20">
        <v>6.25</v>
      </c>
      <c r="B20" s="6" t="s">
        <v>22</v>
      </c>
      <c r="C20" s="7">
        <v>47.5</v>
      </c>
      <c r="D20" s="8">
        <v>49.3</v>
      </c>
      <c r="E20" s="7">
        <v>52.1</v>
      </c>
      <c r="F20" s="8">
        <v>54</v>
      </c>
      <c r="G20" s="7">
        <v>55.5</v>
      </c>
      <c r="H20" s="8">
        <v>56.8</v>
      </c>
      <c r="I20" s="7">
        <v>57.9</v>
      </c>
      <c r="J20" s="8">
        <v>59</v>
      </c>
      <c r="K20" s="7">
        <v>60</v>
      </c>
      <c r="L20" s="8">
        <v>60.9</v>
      </c>
      <c r="M20" s="7">
        <v>61.9</v>
      </c>
      <c r="N20" s="8">
        <v>62.9</v>
      </c>
      <c r="O20" s="7">
        <v>63.8</v>
      </c>
      <c r="P20" s="8">
        <v>64.8</v>
      </c>
      <c r="Q20" s="7">
        <v>65.900000000000006</v>
      </c>
      <c r="R20" s="8">
        <v>67.099999999999994</v>
      </c>
      <c r="S20" s="7">
        <v>68.3</v>
      </c>
      <c r="T20" s="8">
        <v>69.8</v>
      </c>
      <c r="U20" s="7">
        <v>71.7</v>
      </c>
      <c r="V20" s="8">
        <v>74.5</v>
      </c>
      <c r="W20" s="9">
        <v>76.3</v>
      </c>
      <c r="Z20">
        <v>3.42</v>
      </c>
      <c r="AA20">
        <v>41.163045490000002</v>
      </c>
      <c r="AB20">
        <v>42.465817880000003</v>
      </c>
      <c r="AC20">
        <v>44.54813291</v>
      </c>
      <c r="AD20">
        <v>46.007073630000001</v>
      </c>
      <c r="AE20">
        <v>47.198615689999997</v>
      </c>
      <c r="AF20">
        <v>48.243993060000001</v>
      </c>
      <c r="AG20">
        <v>49.201352</v>
      </c>
      <c r="AH20">
        <v>50.104459919999996</v>
      </c>
      <c r="AI20">
        <v>50.975860679999997</v>
      </c>
      <c r="AJ20">
        <v>51.832541849999998</v>
      </c>
      <c r="AK20">
        <v>52.688886310000001</v>
      </c>
      <c r="AL20">
        <v>53.558563890000002</v>
      </c>
      <c r="AM20">
        <v>54.456109820000002</v>
      </c>
      <c r="AN20">
        <v>55.398693969999997</v>
      </c>
      <c r="AO20">
        <v>56.408679300000003</v>
      </c>
      <c r="AP20">
        <v>57.518086150000002</v>
      </c>
      <c r="AQ20">
        <v>58.777672000000003</v>
      </c>
      <c r="AR20">
        <v>60.278707570000002</v>
      </c>
      <c r="AS20">
        <v>62.218748349999998</v>
      </c>
      <c r="AT20">
        <v>65.202817400000001</v>
      </c>
      <c r="AU20">
        <v>67.212526909999994</v>
      </c>
    </row>
    <row r="21" spans="1:47">
      <c r="A21">
        <v>6.5</v>
      </c>
      <c r="B21" s="6" t="s">
        <v>23</v>
      </c>
      <c r="C21" s="7">
        <v>48.1</v>
      </c>
      <c r="D21" s="8">
        <v>49.9</v>
      </c>
      <c r="E21" s="7">
        <v>52.8</v>
      </c>
      <c r="F21" s="8">
        <v>54.7</v>
      </c>
      <c r="G21" s="7">
        <v>56.2</v>
      </c>
      <c r="H21" s="8">
        <v>57.5</v>
      </c>
      <c r="I21" s="7">
        <v>58.7</v>
      </c>
      <c r="J21" s="8">
        <v>59.7</v>
      </c>
      <c r="K21" s="7">
        <v>60.8</v>
      </c>
      <c r="L21" s="8">
        <v>61.8</v>
      </c>
      <c r="M21" s="7">
        <v>62.7</v>
      </c>
      <c r="N21" s="8">
        <v>63.7</v>
      </c>
      <c r="O21" s="7">
        <v>64.7</v>
      </c>
      <c r="P21" s="8">
        <v>65.7</v>
      </c>
      <c r="Q21" s="7">
        <v>66.8</v>
      </c>
      <c r="R21" s="8">
        <v>67.900000000000006</v>
      </c>
      <c r="S21" s="7">
        <v>69.2</v>
      </c>
      <c r="T21" s="8">
        <v>70.7</v>
      </c>
      <c r="U21" s="7">
        <v>72.599999999999994</v>
      </c>
      <c r="V21" s="8">
        <v>75.400000000000006</v>
      </c>
      <c r="W21" s="9">
        <v>77.2</v>
      </c>
      <c r="Z21">
        <v>3.5</v>
      </c>
      <c r="AA21">
        <v>41.139515001912102</v>
      </c>
      <c r="AB21">
        <v>42.469859601977802</v>
      </c>
      <c r="AC21">
        <v>44.586750579059199</v>
      </c>
      <c r="AD21">
        <v>46.0635245747022</v>
      </c>
      <c r="AE21">
        <v>47.266051777882403</v>
      </c>
      <c r="AF21">
        <v>48.318599409578198</v>
      </c>
      <c r="AG21">
        <v>49.280628038629303</v>
      </c>
      <c r="AH21">
        <v>50.186576921030401</v>
      </c>
      <c r="AI21">
        <v>51.059362402401099</v>
      </c>
      <c r="AJ21">
        <v>51.916181102199801</v>
      </c>
      <c r="AK21">
        <v>52.771521721618797</v>
      </c>
      <c r="AL21">
        <v>53.639083419706502</v>
      </c>
      <c r="AM21">
        <v>54.533362239625298</v>
      </c>
      <c r="AN21">
        <v>55.4714137180896</v>
      </c>
      <c r="AO21">
        <v>56.475386993039599</v>
      </c>
      <c r="AP21">
        <v>57.576934310410003</v>
      </c>
      <c r="AQ21">
        <v>58.826169594873299</v>
      </c>
      <c r="AR21">
        <v>60.313146404328499</v>
      </c>
      <c r="AS21">
        <v>62.232727903851703</v>
      </c>
      <c r="AT21">
        <v>65.1817036917801</v>
      </c>
      <c r="AU21">
        <v>67.166303533470895</v>
      </c>
    </row>
    <row r="22" spans="1:47" ht="17" thickBot="1">
      <c r="A22">
        <v>6.75</v>
      </c>
      <c r="B22" s="10" t="s">
        <v>24</v>
      </c>
      <c r="C22" s="11">
        <v>48.7</v>
      </c>
      <c r="D22" s="12">
        <v>50.5</v>
      </c>
      <c r="E22" s="11">
        <v>53.4</v>
      </c>
      <c r="F22" s="12">
        <v>55.4</v>
      </c>
      <c r="G22" s="11">
        <v>56.9</v>
      </c>
      <c r="H22" s="12">
        <v>58.2</v>
      </c>
      <c r="I22" s="11">
        <v>59.4</v>
      </c>
      <c r="J22" s="12">
        <v>60.5</v>
      </c>
      <c r="K22" s="11">
        <v>61.5</v>
      </c>
      <c r="L22" s="12">
        <v>62.5</v>
      </c>
      <c r="M22" s="11">
        <v>63.5</v>
      </c>
      <c r="N22" s="12">
        <v>64.5</v>
      </c>
      <c r="O22" s="11">
        <v>65.5</v>
      </c>
      <c r="P22" s="12">
        <v>66.5</v>
      </c>
      <c r="Q22" s="11">
        <v>67.599999999999994</v>
      </c>
      <c r="R22" s="12">
        <v>68.8</v>
      </c>
      <c r="S22" s="11">
        <v>70.099999999999994</v>
      </c>
      <c r="T22" s="12">
        <v>71.599999999999994</v>
      </c>
      <c r="U22" s="11">
        <v>73.5</v>
      </c>
      <c r="V22" s="12">
        <v>76.400000000000006</v>
      </c>
      <c r="W22" s="13">
        <v>78.2</v>
      </c>
      <c r="Z22">
        <v>3.58</v>
      </c>
      <c r="AA22">
        <v>41.44591175</v>
      </c>
      <c r="AB22">
        <v>42.764063190000002</v>
      </c>
      <c r="AC22">
        <v>44.868156470000002</v>
      </c>
      <c r="AD22">
        <v>46.340303990000002</v>
      </c>
      <c r="AE22">
        <v>47.54138133</v>
      </c>
      <c r="AF22">
        <v>48.594200749999999</v>
      </c>
      <c r="AG22">
        <v>49.557620139999997</v>
      </c>
      <c r="AH22">
        <v>50.465785480000001</v>
      </c>
      <c r="AI22">
        <v>51.341460949999998</v>
      </c>
      <c r="AJ22">
        <v>52.201767169999997</v>
      </c>
      <c r="AK22">
        <v>53.061164980000001</v>
      </c>
      <c r="AL22">
        <v>53.93336197</v>
      </c>
      <c r="AM22">
        <v>54.832895909999998</v>
      </c>
      <c r="AN22">
        <v>55.776901170000002</v>
      </c>
      <c r="AO22">
        <v>56.787654609999997</v>
      </c>
      <c r="AP22">
        <v>57.897009820000001</v>
      </c>
      <c r="AQ22">
        <v>59.155407099999998</v>
      </c>
      <c r="AR22">
        <v>60.653467390000003</v>
      </c>
      <c r="AS22">
        <v>62.587171920000003</v>
      </c>
      <c r="AT22">
        <v>65.55607569</v>
      </c>
      <c r="AU22">
        <v>67.551917680000003</v>
      </c>
    </row>
    <row r="23" spans="1:47">
      <c r="A23">
        <v>7</v>
      </c>
      <c r="B23" s="6" t="s">
        <v>29</v>
      </c>
      <c r="C23" s="7">
        <v>49.2</v>
      </c>
      <c r="D23" s="8">
        <v>51.1</v>
      </c>
      <c r="E23" s="7">
        <v>54</v>
      </c>
      <c r="F23" s="8">
        <v>56</v>
      </c>
      <c r="G23" s="7">
        <v>57.6</v>
      </c>
      <c r="H23" s="8">
        <v>58.9</v>
      </c>
      <c r="I23" s="7">
        <v>60.1</v>
      </c>
      <c r="J23" s="8">
        <v>61.2</v>
      </c>
      <c r="K23" s="7">
        <v>62.3</v>
      </c>
      <c r="L23" s="8">
        <v>63.3</v>
      </c>
      <c r="M23" s="7">
        <v>64.3</v>
      </c>
      <c r="N23" s="8">
        <v>65.3</v>
      </c>
      <c r="O23" s="7">
        <v>66.3</v>
      </c>
      <c r="P23" s="8">
        <v>67.3</v>
      </c>
      <c r="Q23" s="7">
        <v>68.400000000000006</v>
      </c>
      <c r="R23" s="8">
        <v>69.599999999999994</v>
      </c>
      <c r="S23" s="7">
        <v>70.900000000000006</v>
      </c>
      <c r="T23" s="8">
        <v>72.5</v>
      </c>
      <c r="U23" s="7">
        <v>74.400000000000006</v>
      </c>
      <c r="V23" s="8">
        <v>77.3</v>
      </c>
      <c r="W23" s="9">
        <v>79.099999999999994</v>
      </c>
      <c r="Z23">
        <v>3.67</v>
      </c>
      <c r="AA23">
        <v>41.588704996050801</v>
      </c>
      <c r="AB23">
        <v>42.948798052783197</v>
      </c>
      <c r="AC23">
        <v>45.107133809128797</v>
      </c>
      <c r="AD23">
        <v>46.608625728088001</v>
      </c>
      <c r="AE23">
        <v>47.828784008610398</v>
      </c>
      <c r="AF23">
        <v>48.894951496043099</v>
      </c>
      <c r="AG23">
        <v>49.867966983713004</v>
      </c>
      <c r="AH23">
        <v>50.782999697402502</v>
      </c>
      <c r="AI23">
        <v>51.6633896570495</v>
      </c>
      <c r="AJ23">
        <v>52.526589092331399</v>
      </c>
      <c r="AK23">
        <v>53.387237105053899</v>
      </c>
      <c r="AL23">
        <v>54.259107132771597</v>
      </c>
      <c r="AM23">
        <v>55.1567036434637</v>
      </c>
      <c r="AN23">
        <v>56.0970203706433</v>
      </c>
      <c r="AO23">
        <v>57.102052285245797</v>
      </c>
      <c r="AP23">
        <v>58.203151554378401</v>
      </c>
      <c r="AQ23">
        <v>59.449861092555601</v>
      </c>
      <c r="AR23">
        <v>60.931067189187701</v>
      </c>
      <c r="AS23">
        <v>62.838814279065303</v>
      </c>
      <c r="AT23">
        <v>65.760146103329603</v>
      </c>
      <c r="AU23">
        <v>67.719802062971695</v>
      </c>
    </row>
    <row r="24" spans="1:47">
      <c r="A24">
        <v>7.25</v>
      </c>
      <c r="B24" s="6" t="s">
        <v>22</v>
      </c>
      <c r="C24" s="7">
        <v>49.7</v>
      </c>
      <c r="D24" s="8">
        <v>51.7</v>
      </c>
      <c r="E24" s="7">
        <v>54.6</v>
      </c>
      <c r="F24" s="8">
        <v>56.6</v>
      </c>
      <c r="G24" s="7">
        <v>58.2</v>
      </c>
      <c r="H24" s="8">
        <v>59.5</v>
      </c>
      <c r="I24" s="7">
        <v>60.7</v>
      </c>
      <c r="J24" s="8">
        <v>61.9</v>
      </c>
      <c r="K24" s="7">
        <v>62.9</v>
      </c>
      <c r="L24" s="8">
        <v>64</v>
      </c>
      <c r="M24" s="7">
        <v>65</v>
      </c>
      <c r="N24" s="8">
        <v>66</v>
      </c>
      <c r="O24" s="7">
        <v>67</v>
      </c>
      <c r="P24" s="8">
        <v>68.099999999999994</v>
      </c>
      <c r="Q24" s="7">
        <v>69.2</v>
      </c>
      <c r="R24" s="8">
        <v>70.400000000000006</v>
      </c>
      <c r="S24" s="7">
        <v>71.7</v>
      </c>
      <c r="T24" s="8">
        <v>73.3</v>
      </c>
      <c r="U24" s="7">
        <v>75.3</v>
      </c>
      <c r="V24" s="8">
        <v>78.2</v>
      </c>
      <c r="W24" s="9">
        <v>80.099999999999994</v>
      </c>
      <c r="Z24">
        <v>3.75</v>
      </c>
      <c r="AA24">
        <v>41.99662103</v>
      </c>
      <c r="AB24">
        <v>43.346478070000003</v>
      </c>
      <c r="AC24">
        <v>45.495300970000002</v>
      </c>
      <c r="AD24">
        <v>46.994467909999997</v>
      </c>
      <c r="AE24">
        <v>48.214998549999997</v>
      </c>
      <c r="AF24">
        <v>49.282966119999998</v>
      </c>
      <c r="AG24">
        <v>50.258697230000003</v>
      </c>
      <c r="AH24">
        <v>51.17711886</v>
      </c>
      <c r="AI24">
        <v>52.061449979999999</v>
      </c>
      <c r="AJ24">
        <v>52.929086380000001</v>
      </c>
      <c r="AK24">
        <v>53.794651330000001</v>
      </c>
      <c r="AL24">
        <v>54.671932939999998</v>
      </c>
      <c r="AM24">
        <v>55.575478439999998</v>
      </c>
      <c r="AN24">
        <v>56.522355650000002</v>
      </c>
      <c r="AO24">
        <v>57.534674580000001</v>
      </c>
      <c r="AP24">
        <v>58.643963309999997</v>
      </c>
      <c r="AQ24">
        <v>59.900041459999997</v>
      </c>
      <c r="AR24">
        <v>61.39225897</v>
      </c>
      <c r="AS24">
        <v>63.313522730000003</v>
      </c>
      <c r="AT24">
        <v>66.25274254</v>
      </c>
      <c r="AU24">
        <v>68.221543400000002</v>
      </c>
    </row>
    <row r="25" spans="1:47">
      <c r="A25">
        <v>7.5</v>
      </c>
      <c r="B25" s="6" t="s">
        <v>23</v>
      </c>
      <c r="C25" s="7">
        <v>50.2</v>
      </c>
      <c r="D25" s="8">
        <v>52.2</v>
      </c>
      <c r="E25" s="7">
        <v>55.1</v>
      </c>
      <c r="F25" s="8">
        <v>57.1</v>
      </c>
      <c r="G25" s="7">
        <v>58.7</v>
      </c>
      <c r="H25" s="8">
        <v>60.1</v>
      </c>
      <c r="I25" s="7">
        <v>61.3</v>
      </c>
      <c r="J25" s="8">
        <v>62.4</v>
      </c>
      <c r="K25" s="7">
        <v>63.5</v>
      </c>
      <c r="L25" s="8">
        <v>64.599999999999994</v>
      </c>
      <c r="M25" s="7">
        <v>65.599999999999994</v>
      </c>
      <c r="N25" s="8">
        <v>66.599999999999994</v>
      </c>
      <c r="O25" s="7">
        <v>67.7</v>
      </c>
      <c r="P25" s="8">
        <v>68.7</v>
      </c>
      <c r="Q25" s="7">
        <v>69.900000000000006</v>
      </c>
      <c r="R25" s="8">
        <v>71.099999999999994</v>
      </c>
      <c r="S25" s="7">
        <v>72.400000000000006</v>
      </c>
      <c r="T25" s="8">
        <v>74</v>
      </c>
      <c r="U25" s="7">
        <v>76</v>
      </c>
      <c r="V25" s="8">
        <v>79</v>
      </c>
      <c r="W25" s="9">
        <v>80.900000000000006</v>
      </c>
      <c r="Z25">
        <v>3.83</v>
      </c>
      <c r="AA25">
        <v>42.005638600403501</v>
      </c>
      <c r="AB25">
        <v>43.393634585785001</v>
      </c>
      <c r="AC25">
        <v>45.590862874730597</v>
      </c>
      <c r="AD25">
        <v>47.1155815349573</v>
      </c>
      <c r="AE25">
        <v>48.352337390544697</v>
      </c>
      <c r="AF25">
        <v>49.431355925157597</v>
      </c>
      <c r="AG25">
        <v>50.414768163036001</v>
      </c>
      <c r="AH25">
        <v>51.338428558968303</v>
      </c>
      <c r="AI25">
        <v>52.226075890947698</v>
      </c>
      <c r="AJ25">
        <v>53.095404331306703</v>
      </c>
      <c r="AK25">
        <v>53.961197215712701</v>
      </c>
      <c r="AL25">
        <v>54.837302105689801</v>
      </c>
      <c r="AM25">
        <v>55.738237673028898</v>
      </c>
      <c r="AN25">
        <v>56.680948808987203</v>
      </c>
      <c r="AO25">
        <v>57.687299617060702</v>
      </c>
      <c r="AP25">
        <v>58.788382644040603</v>
      </c>
      <c r="AQ25">
        <v>60.033242777094898</v>
      </c>
      <c r="AR25">
        <v>61.5097439395484</v>
      </c>
      <c r="AS25">
        <v>63.407455316198899</v>
      </c>
      <c r="AT25">
        <v>66.304845068041104</v>
      </c>
      <c r="AU25">
        <v>68.242695199384499</v>
      </c>
    </row>
    <row r="26" spans="1:47" ht="17" thickBot="1">
      <c r="A26">
        <v>7.75</v>
      </c>
      <c r="B26" s="10" t="s">
        <v>24</v>
      </c>
      <c r="C26" s="11">
        <v>50.7</v>
      </c>
      <c r="D26" s="12">
        <v>52.6</v>
      </c>
      <c r="E26" s="11">
        <v>55.6</v>
      </c>
      <c r="F26" s="12">
        <v>57.6</v>
      </c>
      <c r="G26" s="11">
        <v>59.2</v>
      </c>
      <c r="H26" s="12">
        <v>60.6</v>
      </c>
      <c r="I26" s="11">
        <v>61.8</v>
      </c>
      <c r="J26" s="12">
        <v>63</v>
      </c>
      <c r="K26" s="11">
        <v>64.099999999999994</v>
      </c>
      <c r="L26" s="12">
        <v>65.099999999999994</v>
      </c>
      <c r="M26" s="11">
        <v>66.2</v>
      </c>
      <c r="N26" s="12">
        <v>67.2</v>
      </c>
      <c r="O26" s="11">
        <v>68.2</v>
      </c>
      <c r="P26" s="12">
        <v>69.3</v>
      </c>
      <c r="Q26" s="11">
        <v>70.5</v>
      </c>
      <c r="R26" s="12">
        <v>71.7</v>
      </c>
      <c r="S26" s="11">
        <v>73.099999999999994</v>
      </c>
      <c r="T26" s="12">
        <v>74.7</v>
      </c>
      <c r="U26" s="11">
        <v>76.8</v>
      </c>
      <c r="V26" s="12">
        <v>79.8</v>
      </c>
      <c r="W26" s="13">
        <v>81.7</v>
      </c>
      <c r="Z26">
        <v>3.92</v>
      </c>
      <c r="AA26">
        <v>42.26301557</v>
      </c>
      <c r="AB26">
        <v>43.62921274</v>
      </c>
      <c r="AC26">
        <v>45.800998139999997</v>
      </c>
      <c r="AD26">
        <v>47.313979740000001</v>
      </c>
      <c r="AE26">
        <v>48.544427460000001</v>
      </c>
      <c r="AF26">
        <v>49.620098859999999</v>
      </c>
      <c r="AG26">
        <v>50.602078300000002</v>
      </c>
      <c r="AH26">
        <v>51.525695409999997</v>
      </c>
      <c r="AI26">
        <v>52.414403759999999</v>
      </c>
      <c r="AJ26">
        <v>53.285741379999997</v>
      </c>
      <c r="AK26">
        <v>54.154415989999997</v>
      </c>
      <c r="AL26">
        <v>55.034258489999999</v>
      </c>
      <c r="AM26">
        <v>55.939822980000002</v>
      </c>
      <c r="AN26">
        <v>56.888146159999998</v>
      </c>
      <c r="AO26">
        <v>57.901257209999997</v>
      </c>
      <c r="AP26">
        <v>59.010525219999998</v>
      </c>
      <c r="AQ26">
        <v>60.265465980000002</v>
      </c>
      <c r="AR26">
        <v>61.754807489999997</v>
      </c>
      <c r="AS26">
        <v>63.669954679999996</v>
      </c>
      <c r="AT26">
        <v>66.594632869999998</v>
      </c>
      <c r="AU26">
        <v>68.550239880000007</v>
      </c>
    </row>
    <row r="27" spans="1:47">
      <c r="A27">
        <v>8</v>
      </c>
      <c r="B27" s="6" t="s">
        <v>30</v>
      </c>
      <c r="C27" s="7">
        <v>51.2</v>
      </c>
      <c r="D27" s="8">
        <v>53.1</v>
      </c>
      <c r="E27" s="7">
        <v>56.1</v>
      </c>
      <c r="F27" s="8">
        <v>58.1</v>
      </c>
      <c r="G27" s="7">
        <v>59.7</v>
      </c>
      <c r="H27" s="8">
        <v>61.1</v>
      </c>
      <c r="I27" s="7">
        <v>62.3</v>
      </c>
      <c r="J27" s="8">
        <v>63.5</v>
      </c>
      <c r="K27" s="7">
        <v>64.599999999999994</v>
      </c>
      <c r="L27" s="8">
        <v>65.599999999999994</v>
      </c>
      <c r="M27" s="7">
        <v>66.7</v>
      </c>
      <c r="N27" s="8">
        <v>67.7</v>
      </c>
      <c r="O27" s="7">
        <v>68.8</v>
      </c>
      <c r="P27" s="8">
        <v>69.900000000000006</v>
      </c>
      <c r="Q27" s="7">
        <v>71.099999999999994</v>
      </c>
      <c r="R27" s="8">
        <v>72.3</v>
      </c>
      <c r="S27" s="7">
        <v>73.7</v>
      </c>
      <c r="T27" s="8">
        <v>75.400000000000006</v>
      </c>
      <c r="U27" s="7">
        <v>77.400000000000006</v>
      </c>
      <c r="V27" s="8">
        <v>80.5</v>
      </c>
      <c r="W27" s="9">
        <v>82.5</v>
      </c>
      <c r="Z27">
        <v>4</v>
      </c>
      <c r="AA27">
        <v>42.52218139</v>
      </c>
      <c r="AB27">
        <v>43.905032689999999</v>
      </c>
      <c r="AC27">
        <v>46.100154029999999</v>
      </c>
      <c r="AD27">
        <v>47.627131900000002</v>
      </c>
      <c r="AE27">
        <v>48.867604139999997</v>
      </c>
      <c r="AF27">
        <v>49.951047789999997</v>
      </c>
      <c r="AG27">
        <v>50.93931997</v>
      </c>
      <c r="AH27">
        <v>51.86816082</v>
      </c>
      <c r="AI27">
        <v>52.761263020000001</v>
      </c>
      <c r="AJ27">
        <v>53.636309709999999</v>
      </c>
      <c r="AK27">
        <v>54.508095040000001</v>
      </c>
      <c r="AL27">
        <v>55.39049413</v>
      </c>
      <c r="AM27">
        <v>56.298069150000003</v>
      </c>
      <c r="AN27">
        <v>57.247826789999998</v>
      </c>
      <c r="AO27">
        <v>58.261716749999998</v>
      </c>
      <c r="AP27">
        <v>59.370950989999997</v>
      </c>
      <c r="AQ27">
        <v>60.624744839999998</v>
      </c>
      <c r="AR27">
        <v>62.111211410000003</v>
      </c>
      <c r="AS27">
        <v>64.020272980000001</v>
      </c>
      <c r="AT27">
        <v>66.930548450000003</v>
      </c>
      <c r="AU27">
        <v>68.873135199999993</v>
      </c>
    </row>
    <row r="28" spans="1:47">
      <c r="A28">
        <v>8.25</v>
      </c>
      <c r="B28" s="6" t="s">
        <v>22</v>
      </c>
      <c r="C28" s="7">
        <v>51.6</v>
      </c>
      <c r="D28" s="8">
        <v>53.5</v>
      </c>
      <c r="E28" s="7">
        <v>56.5</v>
      </c>
      <c r="F28" s="8">
        <v>58.5</v>
      </c>
      <c r="G28" s="7">
        <v>60.1</v>
      </c>
      <c r="H28" s="8">
        <v>61.5</v>
      </c>
      <c r="I28" s="7">
        <v>62.7</v>
      </c>
      <c r="J28" s="8">
        <v>63.9</v>
      </c>
      <c r="K28" s="7">
        <v>65</v>
      </c>
      <c r="L28" s="8">
        <v>66.099999999999994</v>
      </c>
      <c r="M28" s="7">
        <v>67.099999999999994</v>
      </c>
      <c r="N28" s="8">
        <v>68.2</v>
      </c>
      <c r="O28" s="7">
        <v>69.3</v>
      </c>
      <c r="P28" s="8">
        <v>70.400000000000006</v>
      </c>
      <c r="Q28" s="7">
        <v>71.599999999999994</v>
      </c>
      <c r="R28" s="8">
        <v>72.900000000000006</v>
      </c>
      <c r="S28" s="7">
        <v>74.3</v>
      </c>
      <c r="T28" s="8">
        <v>76</v>
      </c>
      <c r="U28" s="7">
        <v>78.099999999999994</v>
      </c>
      <c r="V28" s="8">
        <v>81.2</v>
      </c>
      <c r="W28" s="9">
        <v>83.3</v>
      </c>
      <c r="Z28">
        <v>4.08</v>
      </c>
      <c r="AA28">
        <v>42.773276410000001</v>
      </c>
      <c r="AB28">
        <v>44.173085270000001</v>
      </c>
      <c r="AC28">
        <v>46.391893549999999</v>
      </c>
      <c r="AD28">
        <v>47.933030690000002</v>
      </c>
      <c r="AE28">
        <v>49.183618510000002</v>
      </c>
      <c r="AF28">
        <v>50.274887829999997</v>
      </c>
      <c r="AG28">
        <v>51.269483149999999</v>
      </c>
      <c r="AH28">
        <v>52.203562580000003</v>
      </c>
      <c r="AI28">
        <v>53.101062200000001</v>
      </c>
      <c r="AJ28">
        <v>53.979812969999998</v>
      </c>
      <c r="AK28">
        <v>54.854697250000001</v>
      </c>
      <c r="AL28">
        <v>55.739635640000003</v>
      </c>
      <c r="AM28">
        <v>56.649199420000002</v>
      </c>
      <c r="AN28">
        <v>57.600366170000001</v>
      </c>
      <c r="AO28">
        <v>58.615007110000001</v>
      </c>
      <c r="AP28">
        <v>59.724178530000003</v>
      </c>
      <c r="AQ28">
        <v>60.976797920000003</v>
      </c>
      <c r="AR28">
        <v>62.460369380000003</v>
      </c>
      <c r="AS28">
        <v>64.363348830000007</v>
      </c>
      <c r="AT28">
        <v>67.259317449999998</v>
      </c>
      <c r="AU28">
        <v>69.189027159999995</v>
      </c>
    </row>
    <row r="29" spans="1:47">
      <c r="A29">
        <v>8.5</v>
      </c>
      <c r="B29" s="6" t="s">
        <v>23</v>
      </c>
      <c r="C29" s="7">
        <v>52</v>
      </c>
      <c r="D29" s="8">
        <v>53.9</v>
      </c>
      <c r="E29" s="7">
        <v>56.9</v>
      </c>
      <c r="F29" s="8">
        <v>58.9</v>
      </c>
      <c r="G29" s="7">
        <v>60.5</v>
      </c>
      <c r="H29" s="8">
        <v>61.9</v>
      </c>
      <c r="I29" s="7">
        <v>63.2</v>
      </c>
      <c r="J29" s="8">
        <v>64.3</v>
      </c>
      <c r="K29" s="7">
        <v>65.400000000000006</v>
      </c>
      <c r="L29" s="8">
        <v>66.5</v>
      </c>
      <c r="M29" s="7">
        <v>67.599999999999994</v>
      </c>
      <c r="N29" s="8">
        <v>68.7</v>
      </c>
      <c r="O29" s="7">
        <v>69.7</v>
      </c>
      <c r="P29" s="8">
        <v>70.900000000000006</v>
      </c>
      <c r="Q29" s="7">
        <v>72.099999999999994</v>
      </c>
      <c r="R29" s="8">
        <v>73.400000000000006</v>
      </c>
      <c r="S29" s="7">
        <v>74.8</v>
      </c>
      <c r="T29" s="8">
        <v>76.5</v>
      </c>
      <c r="U29" s="7">
        <v>78.7</v>
      </c>
      <c r="V29" s="8">
        <v>81.900000000000006</v>
      </c>
      <c r="W29" s="9">
        <v>84</v>
      </c>
      <c r="Z29">
        <v>4.17</v>
      </c>
      <c r="AA29">
        <v>43.016364359999997</v>
      </c>
      <c r="AB29">
        <v>44.433449930000002</v>
      </c>
      <c r="AC29">
        <v>46.67631686</v>
      </c>
      <c r="AD29">
        <v>48.231788829999999</v>
      </c>
      <c r="AE29">
        <v>49.492592930000001</v>
      </c>
      <c r="AF29">
        <v>50.591749630000002</v>
      </c>
      <c r="AG29">
        <v>51.592706079999999</v>
      </c>
      <c r="AH29">
        <v>52.532046200000003</v>
      </c>
      <c r="AI29">
        <v>53.433954010000001</v>
      </c>
      <c r="AJ29">
        <v>54.316411160000001</v>
      </c>
      <c r="AK29">
        <v>55.194390149999997</v>
      </c>
      <c r="AL29">
        <v>56.081858539999999</v>
      </c>
      <c r="AM29">
        <v>56.993397850000001</v>
      </c>
      <c r="AN29">
        <v>57.945957720000003</v>
      </c>
      <c r="AO29">
        <v>58.961332159999998</v>
      </c>
      <c r="AP29">
        <v>60.07042371</v>
      </c>
      <c r="AQ29">
        <v>61.321855319999997</v>
      </c>
      <c r="AR29">
        <v>62.802529149999998</v>
      </c>
      <c r="AS29">
        <v>64.699453730000002</v>
      </c>
      <c r="AT29">
        <v>67.581248900000006</v>
      </c>
      <c r="AU29">
        <v>69.498249860000001</v>
      </c>
    </row>
    <row r="30" spans="1:47" ht="17" thickBot="1">
      <c r="A30">
        <v>8.75</v>
      </c>
      <c r="B30" s="10" t="s">
        <v>24</v>
      </c>
      <c r="C30" s="11">
        <v>52.4</v>
      </c>
      <c r="D30" s="12">
        <v>54.3</v>
      </c>
      <c r="E30" s="11">
        <v>57.3</v>
      </c>
      <c r="F30" s="12">
        <v>59.3</v>
      </c>
      <c r="G30" s="11">
        <v>60.9</v>
      </c>
      <c r="H30" s="12">
        <v>62.3</v>
      </c>
      <c r="I30" s="11">
        <v>63.6</v>
      </c>
      <c r="J30" s="12">
        <v>64.7</v>
      </c>
      <c r="K30" s="11">
        <v>65.900000000000006</v>
      </c>
      <c r="L30" s="12">
        <v>66.900000000000006</v>
      </c>
      <c r="M30" s="11">
        <v>68</v>
      </c>
      <c r="N30" s="12">
        <v>69.099999999999994</v>
      </c>
      <c r="O30" s="11">
        <v>70.2</v>
      </c>
      <c r="P30" s="12">
        <v>71.3</v>
      </c>
      <c r="Q30" s="11">
        <v>72.599999999999994</v>
      </c>
      <c r="R30" s="12">
        <v>73.900000000000006</v>
      </c>
      <c r="S30" s="11">
        <v>75.400000000000006</v>
      </c>
      <c r="T30" s="12">
        <v>77.099999999999994</v>
      </c>
      <c r="U30" s="11">
        <v>79.3</v>
      </c>
      <c r="V30" s="12">
        <v>82.5</v>
      </c>
      <c r="W30" s="13">
        <v>84.7</v>
      </c>
      <c r="Z30">
        <v>4.25</v>
      </c>
      <c r="AA30">
        <v>43.251833849999997</v>
      </c>
      <c r="AB30">
        <v>44.686541849999998</v>
      </c>
      <c r="AC30">
        <v>46.953877079999998</v>
      </c>
      <c r="AD30">
        <v>48.523884010000003</v>
      </c>
      <c r="AE30">
        <v>49.79502454</v>
      </c>
      <c r="AF30">
        <v>50.902147210000003</v>
      </c>
      <c r="AG30">
        <v>51.909518249999998</v>
      </c>
      <c r="AH30">
        <v>52.85415587</v>
      </c>
      <c r="AI30">
        <v>53.760497010000002</v>
      </c>
      <c r="AJ30">
        <v>54.646677150000002</v>
      </c>
      <c r="AK30">
        <v>55.527761220000002</v>
      </c>
      <c r="AL30">
        <v>56.417765379999999</v>
      </c>
      <c r="AM30">
        <v>57.331282909999999</v>
      </c>
      <c r="AN30">
        <v>58.285236930000003</v>
      </c>
      <c r="AO30">
        <v>59.30134606</v>
      </c>
      <c r="AP30">
        <v>60.410361620000003</v>
      </c>
      <c r="AQ30">
        <v>61.66061646</v>
      </c>
      <c r="AR30">
        <v>63.138419769999999</v>
      </c>
      <c r="AS30">
        <v>65.029355769999995</v>
      </c>
      <c r="AT30">
        <v>67.897171490000005</v>
      </c>
      <c r="AU30">
        <v>69.801672300000007</v>
      </c>
    </row>
    <row r="31" spans="1:47">
      <c r="A31">
        <v>9</v>
      </c>
      <c r="B31" s="6" t="s">
        <v>31</v>
      </c>
      <c r="C31" s="7">
        <v>52.9</v>
      </c>
      <c r="D31" s="8">
        <v>54.7</v>
      </c>
      <c r="E31" s="7">
        <v>57.7</v>
      </c>
      <c r="F31" s="8">
        <v>59.7</v>
      </c>
      <c r="G31" s="7">
        <v>61.3</v>
      </c>
      <c r="H31" s="8">
        <v>62.7</v>
      </c>
      <c r="I31" s="7">
        <v>64</v>
      </c>
      <c r="J31" s="8">
        <v>65.099999999999994</v>
      </c>
      <c r="K31" s="7">
        <v>66.3</v>
      </c>
      <c r="L31" s="8">
        <v>67.400000000000006</v>
      </c>
      <c r="M31" s="7">
        <v>68.400000000000006</v>
      </c>
      <c r="N31" s="8">
        <v>69.5</v>
      </c>
      <c r="O31" s="7">
        <v>70.7</v>
      </c>
      <c r="P31" s="8">
        <v>71.8</v>
      </c>
      <c r="Q31" s="7">
        <v>73</v>
      </c>
      <c r="R31" s="8">
        <v>74.400000000000006</v>
      </c>
      <c r="S31" s="7">
        <v>75.900000000000006</v>
      </c>
      <c r="T31" s="8">
        <v>77.599999999999994</v>
      </c>
      <c r="U31" s="7">
        <v>79.900000000000006</v>
      </c>
      <c r="V31" s="8">
        <v>83.2</v>
      </c>
      <c r="W31" s="9">
        <v>85.4</v>
      </c>
      <c r="Z31">
        <v>4.33</v>
      </c>
      <c r="AA31">
        <v>43.272420732970403</v>
      </c>
      <c r="AB31">
        <v>44.746868464306601</v>
      </c>
      <c r="AC31">
        <v>47.064738201098599</v>
      </c>
      <c r="AD31">
        <v>48.661712454735898</v>
      </c>
      <c r="AE31">
        <v>49.950297541959699</v>
      </c>
      <c r="AF31">
        <v>51.069635808880101</v>
      </c>
      <c r="AG31">
        <v>52.085858863495602</v>
      </c>
      <c r="AH31">
        <v>53.036947706917999</v>
      </c>
      <c r="AI31">
        <v>53.9478852642509</v>
      </c>
      <c r="AJ31">
        <v>54.837129132875297</v>
      </c>
      <c r="AK31">
        <v>55.719929419266798</v>
      </c>
      <c r="AL31">
        <v>56.610391283377297</v>
      </c>
      <c r="AM31">
        <v>57.523116881358902</v>
      </c>
      <c r="AN31">
        <v>58.4749568907053</v>
      </c>
      <c r="AO31">
        <v>59.4874558314512</v>
      </c>
      <c r="AP31">
        <v>60.591038347577502</v>
      </c>
      <c r="AQ31">
        <v>61.833440821129003</v>
      </c>
      <c r="AR31">
        <v>63.299811942134603</v>
      </c>
      <c r="AS31">
        <v>65.173103349010802</v>
      </c>
      <c r="AT31">
        <v>68.008738154730693</v>
      </c>
      <c r="AU31">
        <v>69.888954304181695</v>
      </c>
    </row>
    <row r="32" spans="1:47">
      <c r="A32">
        <v>9.25</v>
      </c>
      <c r="B32" s="6" t="s">
        <v>22</v>
      </c>
      <c r="C32" s="7">
        <v>53.3</v>
      </c>
      <c r="D32" s="8">
        <v>55.2</v>
      </c>
      <c r="E32" s="7">
        <v>58.1</v>
      </c>
      <c r="F32" s="8">
        <v>60.1</v>
      </c>
      <c r="G32" s="7">
        <v>61.7</v>
      </c>
      <c r="H32" s="8">
        <v>63.1</v>
      </c>
      <c r="I32" s="7">
        <v>64.400000000000006</v>
      </c>
      <c r="J32" s="8">
        <v>65.599999999999994</v>
      </c>
      <c r="K32" s="7">
        <v>66.7</v>
      </c>
      <c r="L32" s="8">
        <v>67.8</v>
      </c>
      <c r="M32" s="7">
        <v>68.900000000000006</v>
      </c>
      <c r="N32" s="8">
        <v>70</v>
      </c>
      <c r="O32" s="7">
        <v>71.099999999999994</v>
      </c>
      <c r="P32" s="8">
        <v>72.3</v>
      </c>
      <c r="Q32" s="7">
        <v>73.5</v>
      </c>
      <c r="R32" s="8">
        <v>74.900000000000006</v>
      </c>
      <c r="S32" s="7">
        <v>76.400000000000006</v>
      </c>
      <c r="T32" s="8">
        <v>78.2</v>
      </c>
      <c r="U32" s="7">
        <v>80.5</v>
      </c>
      <c r="V32" s="8">
        <v>83.9</v>
      </c>
      <c r="W32" s="9">
        <v>86.2</v>
      </c>
      <c r="Z32">
        <v>4.42</v>
      </c>
      <c r="AA32">
        <v>43.702374620000001</v>
      </c>
      <c r="AB32">
        <v>45.173469730000001</v>
      </c>
      <c r="AC32">
        <v>47.491118370000002</v>
      </c>
      <c r="AD32">
        <v>49.090889959999998</v>
      </c>
      <c r="AE32">
        <v>50.383137859999998</v>
      </c>
      <c r="AF32">
        <v>51.50649215</v>
      </c>
      <c r="AG32">
        <v>52.526911040000002</v>
      </c>
      <c r="AH32">
        <v>53.482309290000003</v>
      </c>
      <c r="AI32">
        <v>54.397646180000002</v>
      </c>
      <c r="AJ32">
        <v>55.291375670000001</v>
      </c>
      <c r="AK32">
        <v>56.178755119999998</v>
      </c>
      <c r="AL32">
        <v>57.0739041</v>
      </c>
      <c r="AM32">
        <v>57.991444770000001</v>
      </c>
      <c r="AN32">
        <v>58.948253020000003</v>
      </c>
      <c r="AO32">
        <v>59.96590363</v>
      </c>
      <c r="AP32">
        <v>61.074855599999999</v>
      </c>
      <c r="AQ32">
        <v>62.322878529999997</v>
      </c>
      <c r="AR32">
        <v>63.795129439999997</v>
      </c>
      <c r="AS32">
        <v>65.674427429999994</v>
      </c>
      <c r="AT32">
        <v>68.51508149</v>
      </c>
      <c r="AU32">
        <v>70.395348749999997</v>
      </c>
    </row>
    <row r="33" spans="1:47">
      <c r="A33">
        <v>9.5</v>
      </c>
      <c r="B33" s="6" t="s">
        <v>23</v>
      </c>
      <c r="C33" s="7">
        <v>53.7</v>
      </c>
      <c r="D33" s="8">
        <v>55.6</v>
      </c>
      <c r="E33" s="7">
        <v>58.5</v>
      </c>
      <c r="F33" s="8">
        <v>60.5</v>
      </c>
      <c r="G33" s="7">
        <v>62.1</v>
      </c>
      <c r="H33" s="8">
        <v>63.5</v>
      </c>
      <c r="I33" s="7">
        <v>64.8</v>
      </c>
      <c r="J33" s="8">
        <v>66</v>
      </c>
      <c r="K33" s="7">
        <v>67.099999999999994</v>
      </c>
      <c r="L33" s="8">
        <v>68.2</v>
      </c>
      <c r="M33" s="7">
        <v>69.3</v>
      </c>
      <c r="N33" s="8">
        <v>70.400000000000006</v>
      </c>
      <c r="O33" s="7">
        <v>71.599999999999994</v>
      </c>
      <c r="P33" s="8">
        <v>72.8</v>
      </c>
      <c r="Q33" s="7">
        <v>74</v>
      </c>
      <c r="R33" s="8">
        <v>75.400000000000006</v>
      </c>
      <c r="S33" s="7">
        <v>76.900000000000006</v>
      </c>
      <c r="T33" s="8">
        <v>78.8</v>
      </c>
      <c r="U33" s="7">
        <v>81.099999999999994</v>
      </c>
      <c r="V33" s="8">
        <v>84.6</v>
      </c>
      <c r="W33" s="9">
        <v>86.9</v>
      </c>
      <c r="Z33">
        <v>4.5</v>
      </c>
      <c r="AA33">
        <v>43.690572704710902</v>
      </c>
      <c r="AB33">
        <v>45.194143351213</v>
      </c>
      <c r="AC33">
        <v>47.552703459214101</v>
      </c>
      <c r="AD33">
        <v>49.1741208573211</v>
      </c>
      <c r="AE33">
        <v>50.480306890857001</v>
      </c>
      <c r="AF33">
        <v>51.613402736259701</v>
      </c>
      <c r="AG33">
        <v>52.640886616430201</v>
      </c>
      <c r="AH33">
        <v>53.601457135561098</v>
      </c>
      <c r="AI33">
        <v>54.520519353462802</v>
      </c>
      <c r="AJ33">
        <v>55.416792835356503</v>
      </c>
      <c r="AK33">
        <v>56.305691821113001</v>
      </c>
      <c r="AL33">
        <v>57.201417923176002</v>
      </c>
      <c r="AM33">
        <v>58.118615087315199</v>
      </c>
      <c r="AN33">
        <v>59.074122023274803</v>
      </c>
      <c r="AO33">
        <v>60.089405321837503</v>
      </c>
      <c r="AP33">
        <v>61.194711878016001</v>
      </c>
      <c r="AQ33">
        <v>62.437418484173001</v>
      </c>
      <c r="AR33">
        <v>63.901915816780701</v>
      </c>
      <c r="AS33">
        <v>65.769290555343304</v>
      </c>
      <c r="AT33">
        <v>68.588424355656201</v>
      </c>
      <c r="AU33">
        <v>70.452664998000699</v>
      </c>
    </row>
    <row r="34" spans="1:47" ht="17" thickBot="1">
      <c r="A34">
        <v>9.75</v>
      </c>
      <c r="B34" s="10" t="s">
        <v>24</v>
      </c>
      <c r="C34" s="11">
        <v>54.1</v>
      </c>
      <c r="D34" s="12">
        <v>56</v>
      </c>
      <c r="E34" s="11">
        <v>58.9</v>
      </c>
      <c r="F34" s="12">
        <v>60.9</v>
      </c>
      <c r="G34" s="11">
        <v>62.5</v>
      </c>
      <c r="H34" s="12">
        <v>63.9</v>
      </c>
      <c r="I34" s="11">
        <v>65.2</v>
      </c>
      <c r="J34" s="12">
        <v>66.400000000000006</v>
      </c>
      <c r="K34" s="11">
        <v>67.5</v>
      </c>
      <c r="L34" s="12">
        <v>68.599999999999994</v>
      </c>
      <c r="M34" s="11">
        <v>69.7</v>
      </c>
      <c r="N34" s="12">
        <v>70.900000000000006</v>
      </c>
      <c r="O34" s="11">
        <v>72</v>
      </c>
      <c r="P34" s="12">
        <v>73.2</v>
      </c>
      <c r="Q34" s="11">
        <v>74.5</v>
      </c>
      <c r="R34" s="12">
        <v>75.900000000000006</v>
      </c>
      <c r="S34" s="11">
        <v>77.5</v>
      </c>
      <c r="T34" s="12">
        <v>79.3</v>
      </c>
      <c r="U34" s="11">
        <v>81.7</v>
      </c>
      <c r="V34" s="12">
        <v>85.3</v>
      </c>
      <c r="W34" s="13">
        <v>87.6</v>
      </c>
      <c r="Z34">
        <v>4.58</v>
      </c>
      <c r="AA34">
        <v>43.918337010000002</v>
      </c>
      <c r="AB34">
        <v>45.408189129999997</v>
      </c>
      <c r="AC34">
        <v>47.751666149999998</v>
      </c>
      <c r="AD34">
        <v>49.366655209999998</v>
      </c>
      <c r="AE34">
        <v>50.669665000000002</v>
      </c>
      <c r="AF34">
        <v>51.801278199999999</v>
      </c>
      <c r="AG34">
        <v>52.82832543</v>
      </c>
      <c r="AH34">
        <v>53.789183459999997</v>
      </c>
      <c r="AI34">
        <v>54.709080829999998</v>
      </c>
      <c r="AJ34">
        <v>55.606636020000003</v>
      </c>
      <c r="AK34">
        <v>56.497206480000003</v>
      </c>
      <c r="AL34">
        <v>57.394966549999999</v>
      </c>
      <c r="AM34">
        <v>58.314555730000002</v>
      </c>
      <c r="AN34">
        <v>59.272829340000001</v>
      </c>
      <c r="AO34">
        <v>60.291294120000003</v>
      </c>
      <c r="AP34">
        <v>61.400268519999997</v>
      </c>
      <c r="AQ34">
        <v>62.647249979999998</v>
      </c>
      <c r="AR34">
        <v>64.116838139999999</v>
      </c>
      <c r="AS34">
        <v>65.990515250000001</v>
      </c>
      <c r="AT34">
        <v>68.818036849999999</v>
      </c>
      <c r="AU34">
        <v>70.6866062</v>
      </c>
    </row>
    <row r="35" spans="1:47">
      <c r="A35">
        <v>10</v>
      </c>
      <c r="B35" s="6" t="s">
        <v>32</v>
      </c>
      <c r="C35" s="7">
        <v>54.5</v>
      </c>
      <c r="D35" s="8">
        <v>56.4</v>
      </c>
      <c r="E35" s="7">
        <v>59.2</v>
      </c>
      <c r="F35" s="8">
        <v>61.2</v>
      </c>
      <c r="G35" s="7">
        <v>62.8</v>
      </c>
      <c r="H35" s="8">
        <v>64.2</v>
      </c>
      <c r="I35" s="7">
        <v>65.5</v>
      </c>
      <c r="J35" s="8">
        <v>66.7</v>
      </c>
      <c r="K35" s="7">
        <v>67.900000000000006</v>
      </c>
      <c r="L35" s="8">
        <v>69</v>
      </c>
      <c r="M35" s="7">
        <v>70.099999999999994</v>
      </c>
      <c r="N35" s="8">
        <v>71.3</v>
      </c>
      <c r="O35" s="7">
        <v>72.400000000000006</v>
      </c>
      <c r="P35" s="8">
        <v>73.599999999999994</v>
      </c>
      <c r="Q35" s="7">
        <v>74.900000000000006</v>
      </c>
      <c r="R35" s="8">
        <v>76.3</v>
      </c>
      <c r="S35" s="7">
        <v>77.900000000000006</v>
      </c>
      <c r="T35" s="8">
        <v>79.8</v>
      </c>
      <c r="U35" s="7">
        <v>82.2</v>
      </c>
      <c r="V35" s="8">
        <v>85.9</v>
      </c>
      <c r="W35" s="9">
        <v>88.3</v>
      </c>
      <c r="Z35">
        <v>4.67</v>
      </c>
      <c r="AA35">
        <v>44.102146710729301</v>
      </c>
      <c r="AB35">
        <v>45.634730776117301</v>
      </c>
      <c r="AC35">
        <v>48.0338483364445</v>
      </c>
      <c r="AD35">
        <v>49.679661937808099</v>
      </c>
      <c r="AE35">
        <v>51.003447002777797</v>
      </c>
      <c r="AF35">
        <v>52.150329995939501</v>
      </c>
      <c r="AG35">
        <v>53.189130213294199</v>
      </c>
      <c r="AH35">
        <v>54.159261790610302</v>
      </c>
      <c r="AI35">
        <v>55.086551846281303</v>
      </c>
      <c r="AJ35">
        <v>55.989983329888702</v>
      </c>
      <c r="AK35">
        <v>56.885137458435302</v>
      </c>
      <c r="AL35">
        <v>57.786316802244301</v>
      </c>
      <c r="AM35">
        <v>58.708213827610201</v>
      </c>
      <c r="AN35">
        <v>59.667665301477101</v>
      </c>
      <c r="AO35">
        <v>60.686075207313301</v>
      </c>
      <c r="AP35">
        <v>61.793537278914499</v>
      </c>
      <c r="AQ35">
        <v>63.037111244075298</v>
      </c>
      <c r="AR35">
        <v>64.500512180840104</v>
      </c>
      <c r="AS35">
        <v>66.363154199922704</v>
      </c>
      <c r="AT35">
        <v>69.168025480339196</v>
      </c>
      <c r="AU35">
        <v>71.018099300078404</v>
      </c>
    </row>
    <row r="36" spans="1:47">
      <c r="A36">
        <v>10.25</v>
      </c>
      <c r="B36" s="6" t="s">
        <v>22</v>
      </c>
      <c r="C36" s="7">
        <v>54.9</v>
      </c>
      <c r="D36" s="8">
        <v>56.7</v>
      </c>
      <c r="E36" s="7">
        <v>59.6</v>
      </c>
      <c r="F36" s="8">
        <v>61.6</v>
      </c>
      <c r="G36" s="7">
        <v>63.2</v>
      </c>
      <c r="H36" s="8">
        <v>64.599999999999994</v>
      </c>
      <c r="I36" s="7">
        <v>65.900000000000006</v>
      </c>
      <c r="J36" s="8">
        <v>67.099999999999994</v>
      </c>
      <c r="K36" s="7">
        <v>68.2</v>
      </c>
      <c r="L36" s="8">
        <v>69.400000000000006</v>
      </c>
      <c r="M36" s="7">
        <v>70.5</v>
      </c>
      <c r="N36" s="8">
        <v>71.599999999999994</v>
      </c>
      <c r="O36" s="7">
        <v>72.8</v>
      </c>
      <c r="P36" s="8">
        <v>74</v>
      </c>
      <c r="Q36" s="7">
        <v>75.3</v>
      </c>
      <c r="R36" s="8">
        <v>76.8</v>
      </c>
      <c r="S36" s="7">
        <v>78.400000000000006</v>
      </c>
      <c r="T36" s="8">
        <v>80.3</v>
      </c>
      <c r="U36" s="7">
        <v>82.7</v>
      </c>
      <c r="V36" s="8">
        <v>86.5</v>
      </c>
      <c r="W36" s="9">
        <v>88.9</v>
      </c>
      <c r="Z36">
        <v>4.75</v>
      </c>
      <c r="AA36">
        <v>44.33757627</v>
      </c>
      <c r="AB36">
        <v>45.86591731</v>
      </c>
      <c r="AC36">
        <v>48.262217319999998</v>
      </c>
      <c r="AD36">
        <v>49.908238910000001</v>
      </c>
      <c r="AE36">
        <v>51.233161690000003</v>
      </c>
      <c r="AF36">
        <v>52.38157898</v>
      </c>
      <c r="AG36">
        <v>53.422111270000002</v>
      </c>
      <c r="AH36">
        <v>54.394082969999999</v>
      </c>
      <c r="AI36">
        <v>55.323275610000003</v>
      </c>
      <c r="AJ36">
        <v>56.228646779999998</v>
      </c>
      <c r="AK36">
        <v>57.125762049999999</v>
      </c>
      <c r="AL36">
        <v>58.028912699999999</v>
      </c>
      <c r="AM36">
        <v>58.952780650000001</v>
      </c>
      <c r="AN36">
        <v>59.914189460000003</v>
      </c>
      <c r="AO36">
        <v>60.934522549999997</v>
      </c>
      <c r="AP36">
        <v>62.043836640000002</v>
      </c>
      <c r="AQ36">
        <v>63.289117490000002</v>
      </c>
      <c r="AR36">
        <v>64.753913150000002</v>
      </c>
      <c r="AS36">
        <v>66.617181290000005</v>
      </c>
      <c r="AT36">
        <v>69.420083550000001</v>
      </c>
      <c r="AU36">
        <v>71.266642880000006</v>
      </c>
    </row>
    <row r="37" spans="1:47">
      <c r="A37">
        <v>10.5</v>
      </c>
      <c r="B37" s="6" t="s">
        <v>23</v>
      </c>
      <c r="C37" s="7">
        <v>55.3</v>
      </c>
      <c r="D37" s="8">
        <v>57.1</v>
      </c>
      <c r="E37" s="7">
        <v>59.9</v>
      </c>
      <c r="F37" s="8">
        <v>61.9</v>
      </c>
      <c r="G37" s="7">
        <v>63.5</v>
      </c>
      <c r="H37" s="8">
        <v>64.900000000000006</v>
      </c>
      <c r="I37" s="7">
        <v>66.2</v>
      </c>
      <c r="J37" s="8">
        <v>67.400000000000006</v>
      </c>
      <c r="K37" s="7">
        <v>68.5</v>
      </c>
      <c r="L37" s="8">
        <v>69.7</v>
      </c>
      <c r="M37" s="7">
        <v>70.8</v>
      </c>
      <c r="N37" s="8">
        <v>72</v>
      </c>
      <c r="O37" s="7">
        <v>73.099999999999994</v>
      </c>
      <c r="P37" s="8">
        <v>74.400000000000006</v>
      </c>
      <c r="Q37" s="7">
        <v>75.7</v>
      </c>
      <c r="R37" s="8">
        <v>77.099999999999994</v>
      </c>
      <c r="S37" s="7">
        <v>78.8</v>
      </c>
      <c r="T37" s="8">
        <v>80.7</v>
      </c>
      <c r="U37" s="7">
        <v>83.2</v>
      </c>
      <c r="V37" s="8">
        <v>87</v>
      </c>
      <c r="W37" s="9">
        <v>89.6</v>
      </c>
      <c r="Z37">
        <v>4.83</v>
      </c>
      <c r="AA37">
        <v>44.54401214</v>
      </c>
      <c r="AB37">
        <v>46.091995410000003</v>
      </c>
      <c r="AC37">
        <v>48.515192169999999</v>
      </c>
      <c r="AD37">
        <v>50.176992939999998</v>
      </c>
      <c r="AE37">
        <v>51.513056839999997</v>
      </c>
      <c r="AF37">
        <v>52.670024339999998</v>
      </c>
      <c r="AG37">
        <v>53.717428830000003</v>
      </c>
      <c r="AH37">
        <v>54.69507823</v>
      </c>
      <c r="AI37">
        <v>55.629036759999998</v>
      </c>
      <c r="AJ37">
        <v>56.538436249999997</v>
      </c>
      <c r="AK37">
        <v>57.438950470000002</v>
      </c>
      <c r="AL37">
        <v>58.344933400000002</v>
      </c>
      <c r="AM37">
        <v>59.271093069999999</v>
      </c>
      <c r="AN37">
        <v>60.234243569999997</v>
      </c>
      <c r="AO37">
        <v>61.255715590000001</v>
      </c>
      <c r="AP37">
        <v>62.365448780000001</v>
      </c>
      <c r="AQ37">
        <v>63.61019641</v>
      </c>
      <c r="AR37">
        <v>65.073025400000006</v>
      </c>
      <c r="AS37">
        <v>66.931734860000006</v>
      </c>
      <c r="AT37">
        <v>69.723537399999998</v>
      </c>
      <c r="AU37">
        <v>71.560064170000004</v>
      </c>
    </row>
    <row r="38" spans="1:47" ht="17" thickBot="1">
      <c r="A38">
        <v>10.75</v>
      </c>
      <c r="B38" s="10" t="s">
        <v>24</v>
      </c>
      <c r="C38" s="11">
        <v>55.6</v>
      </c>
      <c r="D38" s="12">
        <v>57.4</v>
      </c>
      <c r="E38" s="11">
        <v>60.2</v>
      </c>
      <c r="F38" s="12">
        <v>62.2</v>
      </c>
      <c r="G38" s="11">
        <v>63.8</v>
      </c>
      <c r="H38" s="12">
        <v>65.2</v>
      </c>
      <c r="I38" s="11">
        <v>66.5</v>
      </c>
      <c r="J38" s="12">
        <v>67.7</v>
      </c>
      <c r="K38" s="11">
        <v>68.900000000000006</v>
      </c>
      <c r="L38" s="12">
        <v>70</v>
      </c>
      <c r="M38" s="11">
        <v>71.099999999999994</v>
      </c>
      <c r="N38" s="12">
        <v>72.3</v>
      </c>
      <c r="O38" s="11">
        <v>73.5</v>
      </c>
      <c r="P38" s="12">
        <v>74.7</v>
      </c>
      <c r="Q38" s="11">
        <v>76.099999999999994</v>
      </c>
      <c r="R38" s="12">
        <v>77.5</v>
      </c>
      <c r="S38" s="11">
        <v>79.2</v>
      </c>
      <c r="T38" s="12">
        <v>81.099999999999994</v>
      </c>
      <c r="U38" s="11">
        <v>83.7</v>
      </c>
      <c r="V38" s="12">
        <v>87.5</v>
      </c>
      <c r="W38" s="13">
        <v>90.1</v>
      </c>
      <c r="Z38">
        <v>4.92</v>
      </c>
      <c r="AA38">
        <v>44.694830239998097</v>
      </c>
      <c r="AB38">
        <v>46.270006421866</v>
      </c>
      <c r="AC38">
        <v>48.728677362117203</v>
      </c>
      <c r="AD38">
        <v>50.410357847064603</v>
      </c>
      <c r="AE38">
        <v>51.760065175627098</v>
      </c>
      <c r="AF38">
        <v>52.9273051225884</v>
      </c>
      <c r="AG38">
        <v>53.982865002487301</v>
      </c>
      <c r="AH38">
        <v>54.967210450508702</v>
      </c>
      <c r="AI38">
        <v>55.906790789263802</v>
      </c>
      <c r="AJ38">
        <v>56.820979815646503</v>
      </c>
      <c r="AK38">
        <v>57.725609962177103</v>
      </c>
      <c r="AL38">
        <v>58.635140621674701</v>
      </c>
      <c r="AM38">
        <v>59.564347731197898</v>
      </c>
      <c r="AN38">
        <v>60.530083004547599</v>
      </c>
      <c r="AO38">
        <v>61.553685401209698</v>
      </c>
      <c r="AP38">
        <v>62.665066720470598</v>
      </c>
      <c r="AQ38">
        <v>63.910895300969898</v>
      </c>
      <c r="AR38">
        <v>65.374037991828502</v>
      </c>
      <c r="AS38">
        <v>67.2317891926172</v>
      </c>
      <c r="AT38">
        <v>70.019619295220593</v>
      </c>
      <c r="AU38">
        <v>71.852054950342605</v>
      </c>
    </row>
    <row r="39" spans="1:47">
      <c r="A39">
        <v>11</v>
      </c>
      <c r="B39" s="6" t="s">
        <v>33</v>
      </c>
      <c r="C39" s="7">
        <v>55.9</v>
      </c>
      <c r="D39" s="8">
        <v>57.7</v>
      </c>
      <c r="E39" s="7">
        <v>60.5</v>
      </c>
      <c r="F39" s="8">
        <v>62.4</v>
      </c>
      <c r="G39" s="7">
        <v>64.099999999999994</v>
      </c>
      <c r="H39" s="8">
        <v>65.5</v>
      </c>
      <c r="I39" s="7">
        <v>66.7</v>
      </c>
      <c r="J39" s="8">
        <v>68</v>
      </c>
      <c r="K39" s="7">
        <v>69.099999999999994</v>
      </c>
      <c r="L39" s="8">
        <v>70.3</v>
      </c>
      <c r="M39" s="7">
        <v>71.400000000000006</v>
      </c>
      <c r="N39" s="8">
        <v>72.599999999999994</v>
      </c>
      <c r="O39" s="7">
        <v>73.8</v>
      </c>
      <c r="P39" s="8">
        <v>75</v>
      </c>
      <c r="Q39" s="7">
        <v>76.400000000000006</v>
      </c>
      <c r="R39" s="8">
        <v>77.900000000000006</v>
      </c>
      <c r="S39" s="7">
        <v>79.5</v>
      </c>
      <c r="T39" s="8">
        <v>81.5</v>
      </c>
      <c r="U39" s="7">
        <v>84.1</v>
      </c>
      <c r="V39" s="8">
        <v>88</v>
      </c>
      <c r="W39" s="9">
        <v>90.6</v>
      </c>
      <c r="Z39">
        <v>5</v>
      </c>
      <c r="AA39">
        <v>44.75052161</v>
      </c>
      <c r="AB39">
        <v>46.318340429999999</v>
      </c>
      <c r="AC39">
        <v>48.768678989999998</v>
      </c>
      <c r="AD39">
        <v>50.446404469999997</v>
      </c>
      <c r="AE39">
        <v>51.793722729999999</v>
      </c>
      <c r="AF39">
        <v>52.959340619999999</v>
      </c>
      <c r="AG39">
        <v>54.013712839999997</v>
      </c>
      <c r="AH39">
        <v>54.997135559999997</v>
      </c>
      <c r="AI39">
        <v>55.935958980000002</v>
      </c>
      <c r="AJ39">
        <v>56.84949194</v>
      </c>
      <c r="AK39">
        <v>57.753519189999999</v>
      </c>
      <c r="AL39">
        <v>58.662460520000003</v>
      </c>
      <c r="AM39">
        <v>59.591054</v>
      </c>
      <c r="AN39">
        <v>60.556109480000003</v>
      </c>
      <c r="AO39">
        <v>61.578912559999999</v>
      </c>
      <c r="AP39">
        <v>62.689297590000002</v>
      </c>
      <c r="AQ39">
        <v>63.933805249999999</v>
      </c>
      <c r="AR39">
        <v>65.395059340000003</v>
      </c>
      <c r="AS39">
        <v>67.249787670000003</v>
      </c>
      <c r="AT39">
        <v>70.031542270000003</v>
      </c>
      <c r="AU39">
        <v>71.858859530000004</v>
      </c>
    </row>
    <row r="40" spans="1:47">
      <c r="A40">
        <v>11.25</v>
      </c>
      <c r="B40" s="6" t="s">
        <v>22</v>
      </c>
      <c r="C40" s="7">
        <v>56.1</v>
      </c>
      <c r="D40" s="8">
        <v>57.9</v>
      </c>
      <c r="E40" s="7">
        <v>60.7</v>
      </c>
      <c r="F40" s="8">
        <v>62.7</v>
      </c>
      <c r="G40" s="7">
        <v>64.3</v>
      </c>
      <c r="H40" s="8">
        <v>65.7</v>
      </c>
      <c r="I40" s="7">
        <v>67</v>
      </c>
      <c r="J40" s="8">
        <v>68.2</v>
      </c>
      <c r="K40" s="7">
        <v>69.400000000000006</v>
      </c>
      <c r="L40" s="8">
        <v>70.5</v>
      </c>
      <c r="M40" s="7">
        <v>71.7</v>
      </c>
      <c r="N40" s="8">
        <v>72.8</v>
      </c>
      <c r="O40" s="7">
        <v>74</v>
      </c>
      <c r="P40" s="8">
        <v>75.3</v>
      </c>
      <c r="Q40" s="7">
        <v>76.7</v>
      </c>
      <c r="R40" s="8">
        <v>78.099999999999994</v>
      </c>
      <c r="S40" s="7">
        <v>79.8</v>
      </c>
      <c r="T40" s="8">
        <v>81.8</v>
      </c>
      <c r="U40" s="7">
        <v>84.4</v>
      </c>
      <c r="V40" s="8">
        <v>88.4</v>
      </c>
      <c r="W40" s="9">
        <v>91.1</v>
      </c>
      <c r="Z40">
        <v>5.08</v>
      </c>
      <c r="AA40">
        <v>44.958722600000002</v>
      </c>
      <c r="AB40">
        <v>46.546504050000003</v>
      </c>
      <c r="AC40">
        <v>49.024155239999999</v>
      </c>
      <c r="AD40">
        <v>50.71792026</v>
      </c>
      <c r="AE40">
        <v>52.076592840000004</v>
      </c>
      <c r="AF40">
        <v>53.250957739999997</v>
      </c>
      <c r="AG40">
        <v>54.312396139999997</v>
      </c>
      <c r="AH40">
        <v>55.30169557</v>
      </c>
      <c r="AI40">
        <v>56.245494690000001</v>
      </c>
      <c r="AJ40">
        <v>57.163281759999997</v>
      </c>
      <c r="AK40">
        <v>58.070955179999999</v>
      </c>
      <c r="AL40">
        <v>58.983003789999998</v>
      </c>
      <c r="AM40">
        <v>59.914200000000001</v>
      </c>
      <c r="AN40">
        <v>60.881355329999998</v>
      </c>
      <c r="AO40">
        <v>61.905718909999997</v>
      </c>
      <c r="AP40">
        <v>63.01703328</v>
      </c>
      <c r="AQ40">
        <v>64.261649360000007</v>
      </c>
      <c r="AR40">
        <v>65.721791179999997</v>
      </c>
      <c r="AS40">
        <v>67.573214480000004</v>
      </c>
      <c r="AT40">
        <v>70.346135840000002</v>
      </c>
      <c r="AU40">
        <v>72.16518173</v>
      </c>
    </row>
    <row r="41" spans="1:47">
      <c r="A41">
        <v>11.5</v>
      </c>
      <c r="B41" s="6" t="s">
        <v>23</v>
      </c>
      <c r="C41" s="7">
        <v>56.4</v>
      </c>
      <c r="D41" s="8">
        <v>58.1</v>
      </c>
      <c r="E41" s="7">
        <v>60.9</v>
      </c>
      <c r="F41" s="8">
        <v>62.9</v>
      </c>
      <c r="G41" s="7">
        <v>64.5</v>
      </c>
      <c r="H41" s="8">
        <v>65.900000000000006</v>
      </c>
      <c r="I41" s="7">
        <v>67.2</v>
      </c>
      <c r="J41" s="8">
        <v>68.400000000000006</v>
      </c>
      <c r="K41" s="7">
        <v>69.599999999999994</v>
      </c>
      <c r="L41" s="8">
        <v>70.7</v>
      </c>
      <c r="M41" s="7">
        <v>71.900000000000006</v>
      </c>
      <c r="N41" s="8">
        <v>73.099999999999994</v>
      </c>
      <c r="O41" s="7">
        <v>74.3</v>
      </c>
      <c r="P41" s="8">
        <v>75.5</v>
      </c>
      <c r="Q41" s="7">
        <v>76.900000000000006</v>
      </c>
      <c r="R41" s="8">
        <v>78.400000000000006</v>
      </c>
      <c r="S41" s="7">
        <v>80.099999999999994</v>
      </c>
      <c r="T41" s="8">
        <v>82.1</v>
      </c>
      <c r="U41" s="7">
        <v>84.8</v>
      </c>
      <c r="V41" s="8">
        <v>88.8</v>
      </c>
      <c r="W41" s="9">
        <v>91.5</v>
      </c>
      <c r="Z41">
        <v>5.17</v>
      </c>
      <c r="AA41">
        <v>45.169316039999998</v>
      </c>
      <c r="AB41">
        <v>46.777120600000003</v>
      </c>
      <c r="AC41">
        <v>49.28217677</v>
      </c>
      <c r="AD41">
        <v>50.992059400000002</v>
      </c>
      <c r="AE41">
        <v>52.362166109999997</v>
      </c>
      <c r="AF41">
        <v>53.545363600000002</v>
      </c>
      <c r="AG41">
        <v>54.613961410000002</v>
      </c>
      <c r="AH41">
        <v>55.609239969999997</v>
      </c>
      <c r="AI41">
        <v>56.558128050000001</v>
      </c>
      <c r="AJ41">
        <v>57.4802952</v>
      </c>
      <c r="AK41">
        <v>58.391755879999998</v>
      </c>
      <c r="AL41">
        <v>59.307071260000001</v>
      </c>
      <c r="AM41">
        <v>60.241052420000003</v>
      </c>
      <c r="AN41">
        <v>61.210518739999998</v>
      </c>
      <c r="AO41">
        <v>62.236692079999997</v>
      </c>
      <c r="AP41">
        <v>63.349237510000002</v>
      </c>
      <c r="AQ41">
        <v>64.594340500000001</v>
      </c>
      <c r="AR41">
        <v>66.053871509999993</v>
      </c>
      <c r="AS41">
        <v>67.902719559999994</v>
      </c>
      <c r="AT41">
        <v>70.668109450000003</v>
      </c>
      <c r="AU41">
        <v>72.479881610000007</v>
      </c>
    </row>
    <row r="42" spans="1:47" ht="17" thickBot="1">
      <c r="A42">
        <v>11.75</v>
      </c>
      <c r="B42" s="10" t="s">
        <v>24</v>
      </c>
      <c r="C42" s="11">
        <v>56.6</v>
      </c>
      <c r="D42" s="12">
        <v>58.3</v>
      </c>
      <c r="E42" s="11">
        <v>61.1</v>
      </c>
      <c r="F42" s="12">
        <v>63.1</v>
      </c>
      <c r="G42" s="11">
        <v>64.7</v>
      </c>
      <c r="H42" s="12">
        <v>66.099999999999994</v>
      </c>
      <c r="I42" s="11">
        <v>67.400000000000006</v>
      </c>
      <c r="J42" s="12">
        <v>68.599999999999994</v>
      </c>
      <c r="K42" s="11">
        <v>69.8</v>
      </c>
      <c r="L42" s="12">
        <v>70.900000000000006</v>
      </c>
      <c r="M42" s="11">
        <v>72.099999999999994</v>
      </c>
      <c r="N42" s="12">
        <v>73.3</v>
      </c>
      <c r="O42" s="11">
        <v>74.5</v>
      </c>
      <c r="P42" s="12">
        <v>75.8</v>
      </c>
      <c r="Q42" s="11">
        <v>77.099999999999994</v>
      </c>
      <c r="R42" s="12">
        <v>78.599999999999994</v>
      </c>
      <c r="S42" s="11">
        <v>80.400000000000006</v>
      </c>
      <c r="T42" s="12">
        <v>82.4</v>
      </c>
      <c r="U42" s="11">
        <v>85.1</v>
      </c>
      <c r="V42" s="12">
        <v>89.2</v>
      </c>
      <c r="W42" s="13">
        <v>91.9</v>
      </c>
      <c r="Z42">
        <v>5.25</v>
      </c>
      <c r="AA42">
        <v>45.382556370000003</v>
      </c>
      <c r="AB42">
        <v>47.010378690000003</v>
      </c>
      <c r="AC42">
        <v>49.542853690000001</v>
      </c>
      <c r="AD42">
        <v>51.268894109999998</v>
      </c>
      <c r="AE42">
        <v>52.65049286</v>
      </c>
      <c r="AF42">
        <v>53.842595189999997</v>
      </c>
      <c r="AG42">
        <v>54.91843781</v>
      </c>
      <c r="AH42">
        <v>55.919794019999998</v>
      </c>
      <c r="AI42">
        <v>56.873883339999999</v>
      </c>
      <c r="AJ42">
        <v>57.800558049999999</v>
      </c>
      <c r="AK42">
        <v>58.715950829999997</v>
      </c>
      <c r="AL42">
        <v>59.634698229999998</v>
      </c>
      <c r="AM42">
        <v>60.5716544</v>
      </c>
      <c r="AN42">
        <v>61.543652899999998</v>
      </c>
      <c r="AO42">
        <v>62.571897749999998</v>
      </c>
      <c r="AP42">
        <v>63.685991430000001</v>
      </c>
      <c r="AQ42">
        <v>64.931979190000007</v>
      </c>
      <c r="AR42">
        <v>66.391425749999996</v>
      </c>
      <c r="AS42">
        <v>68.238462310000003</v>
      </c>
      <c r="AT42">
        <v>70.997675770000001</v>
      </c>
      <c r="AU42">
        <v>72.803206590000002</v>
      </c>
    </row>
    <row r="43" spans="1:47" ht="17" thickBot="1">
      <c r="A43">
        <v>12</v>
      </c>
      <c r="B43" s="10" t="s">
        <v>34</v>
      </c>
      <c r="C43" s="11">
        <v>56.7</v>
      </c>
      <c r="D43" s="12">
        <v>58.5</v>
      </c>
      <c r="E43" s="11">
        <v>61.3</v>
      </c>
      <c r="F43" s="12">
        <v>63.2</v>
      </c>
      <c r="G43" s="11">
        <v>64.8</v>
      </c>
      <c r="H43" s="12">
        <v>66.2</v>
      </c>
      <c r="I43" s="11">
        <v>67.5</v>
      </c>
      <c r="J43" s="12">
        <v>68.7</v>
      </c>
      <c r="K43" s="11">
        <v>69.900000000000006</v>
      </c>
      <c r="L43" s="12">
        <v>71.099999999999994</v>
      </c>
      <c r="M43" s="11">
        <v>72.2</v>
      </c>
      <c r="N43" s="12">
        <v>73.400000000000006</v>
      </c>
      <c r="O43" s="11">
        <v>74.599999999999994</v>
      </c>
      <c r="P43" s="12">
        <v>75.900000000000006</v>
      </c>
      <c r="Q43" s="11">
        <v>77.3</v>
      </c>
      <c r="R43" s="12">
        <v>78.8</v>
      </c>
      <c r="S43" s="11">
        <v>80.5</v>
      </c>
      <c r="T43" s="12">
        <v>82.6</v>
      </c>
      <c r="U43" s="11">
        <v>85.3</v>
      </c>
      <c r="V43" s="12">
        <v>89.4</v>
      </c>
      <c r="W43" s="13">
        <v>92.2</v>
      </c>
      <c r="Z43">
        <v>5.33</v>
      </c>
      <c r="AA43">
        <v>45.598024729999999</v>
      </c>
      <c r="AB43">
        <v>47.245806260000002</v>
      </c>
      <c r="AC43">
        <v>49.805649979999998</v>
      </c>
      <c r="AD43">
        <v>51.547856539999998</v>
      </c>
      <c r="AE43">
        <v>52.940985849999997</v>
      </c>
      <c r="AF43">
        <v>54.142052460000002</v>
      </c>
      <c r="AG43">
        <v>55.22521656</v>
      </c>
      <c r="AH43">
        <v>56.232742889999997</v>
      </c>
      <c r="AI43">
        <v>57.192141749999998</v>
      </c>
      <c r="AJ43">
        <v>58.123449090000001</v>
      </c>
      <c r="AK43">
        <v>59.042917660000001</v>
      </c>
      <c r="AL43">
        <v>59.965262250000002</v>
      </c>
      <c r="AM43">
        <v>60.905384349999999</v>
      </c>
      <c r="AN43">
        <v>61.880137949999998</v>
      </c>
      <c r="AO43">
        <v>62.910718629999998</v>
      </c>
      <c r="AP43">
        <v>64.026681109999998</v>
      </c>
      <c r="AQ43">
        <v>65.273955630000003</v>
      </c>
      <c r="AR43">
        <v>66.733849000000006</v>
      </c>
      <c r="AS43">
        <v>68.579843190000005</v>
      </c>
      <c r="AT43">
        <v>71.334239120000007</v>
      </c>
      <c r="AU43">
        <v>73.134559260000003</v>
      </c>
    </row>
    <row r="44" spans="1:47">
      <c r="Z44">
        <v>5.42</v>
      </c>
      <c r="AA44">
        <v>45.8286764736607</v>
      </c>
      <c r="AB44">
        <v>47.490647699165898</v>
      </c>
      <c r="AC44">
        <v>50.070420921666198</v>
      </c>
      <c r="AD44">
        <v>51.824982951931801</v>
      </c>
      <c r="AE44">
        <v>53.227412739021901</v>
      </c>
      <c r="AF44">
        <v>54.436141892557302</v>
      </c>
      <c r="AG44">
        <v>55.525967580970701</v>
      </c>
      <c r="AH44">
        <v>56.539501101016803</v>
      </c>
      <c r="AI44">
        <v>57.504467117485603</v>
      </c>
      <c r="AJ44">
        <v>58.441048520747501</v>
      </c>
      <c r="AK44">
        <v>59.365608744777198</v>
      </c>
      <c r="AL44">
        <v>60.292954473236698</v>
      </c>
      <c r="AM44">
        <v>61.2380718947649</v>
      </c>
      <c r="AN44">
        <v>62.217902427055101</v>
      </c>
      <c r="AO44">
        <v>63.253743091816098</v>
      </c>
      <c r="AP44">
        <v>64.375281035973998</v>
      </c>
      <c r="AQ44">
        <v>65.628641780008394</v>
      </c>
      <c r="AR44">
        <v>67.095462640627204</v>
      </c>
      <c r="AS44">
        <v>68.949898938567102</v>
      </c>
      <c r="AT44">
        <v>71.716149977553599</v>
      </c>
      <c r="AU44">
        <v>73.523652123238506</v>
      </c>
    </row>
    <row r="45" spans="1:47">
      <c r="C45" t="s">
        <v>175</v>
      </c>
      <c r="Z45">
        <v>5.5</v>
      </c>
      <c r="AA45">
        <v>45.815833660000003</v>
      </c>
      <c r="AB45">
        <v>47.483461869999999</v>
      </c>
      <c r="AC45">
        <v>50.070561689999998</v>
      </c>
      <c r="AD45">
        <v>51.828913470000003</v>
      </c>
      <c r="AE45">
        <v>53.233595280000003</v>
      </c>
      <c r="AF45">
        <v>54.443675689999999</v>
      </c>
      <c r="AG45">
        <v>55.534232099999997</v>
      </c>
      <c r="AH45">
        <v>56.548018089999999</v>
      </c>
      <c r="AI45">
        <v>57.512833960000002</v>
      </c>
      <c r="AJ45">
        <v>58.448899840000003</v>
      </c>
      <c r="AK45">
        <v>59.372590129999999</v>
      </c>
      <c r="AL45">
        <v>60.29870064</v>
      </c>
      <c r="AM45">
        <v>61.242184350000002</v>
      </c>
      <c r="AN45">
        <v>62.219921929999998</v>
      </c>
      <c r="AO45">
        <v>63.25311001</v>
      </c>
      <c r="AP45">
        <v>64.371270559999999</v>
      </c>
      <c r="AQ45">
        <v>65.620244290000002</v>
      </c>
      <c r="AR45">
        <v>67.081128440000001</v>
      </c>
      <c r="AS45">
        <v>68.926865379999995</v>
      </c>
      <c r="AT45">
        <v>71.677824049999998</v>
      </c>
      <c r="AU45">
        <v>73.473974940000005</v>
      </c>
    </row>
    <row r="46" spans="1:47">
      <c r="Z46">
        <v>5.58</v>
      </c>
      <c r="AA46">
        <v>46.03632554</v>
      </c>
      <c r="AB46">
        <v>47.723637099999998</v>
      </c>
      <c r="AC46">
        <v>50.33782454</v>
      </c>
      <c r="AD46">
        <v>52.112276770000001</v>
      </c>
      <c r="AE46">
        <v>53.528521169999998</v>
      </c>
      <c r="AF46">
        <v>54.747659319999997</v>
      </c>
      <c r="AG46">
        <v>55.84567715</v>
      </c>
      <c r="AH46">
        <v>56.865813250000002</v>
      </c>
      <c r="AI46">
        <v>57.836156539999998</v>
      </c>
      <c r="AJ46">
        <v>58.77711145</v>
      </c>
      <c r="AK46">
        <v>59.705175449999999</v>
      </c>
      <c r="AL46">
        <v>60.635227970000003</v>
      </c>
      <c r="AM46">
        <v>61.582277699999999</v>
      </c>
      <c r="AN46">
        <v>62.563238310000003</v>
      </c>
      <c r="AO46">
        <v>63.599317110000001</v>
      </c>
      <c r="AP46">
        <v>64.720018640000006</v>
      </c>
      <c r="AQ46">
        <v>65.971120139999996</v>
      </c>
      <c r="AR46">
        <v>67.433558540000007</v>
      </c>
      <c r="AS46">
        <v>69.279848130000005</v>
      </c>
      <c r="AT46">
        <v>72.028784959999996</v>
      </c>
      <c r="AU46">
        <v>73.821828420000003</v>
      </c>
    </row>
    <row r="47" spans="1:47">
      <c r="Z47">
        <v>5.67</v>
      </c>
      <c r="AA47">
        <v>46.369188904638698</v>
      </c>
      <c r="AB47">
        <v>48.076564490583898</v>
      </c>
      <c r="AC47">
        <v>50.719412458382102</v>
      </c>
      <c r="AD47">
        <v>52.511813839687797</v>
      </c>
      <c r="AE47">
        <v>53.941590875237203</v>
      </c>
      <c r="AF47">
        <v>55.171849978984397</v>
      </c>
      <c r="AG47">
        <v>56.2794857585546</v>
      </c>
      <c r="AH47">
        <v>57.308232534043299</v>
      </c>
      <c r="AI47">
        <v>58.286484776258</v>
      </c>
      <c r="AJ47">
        <v>59.234853880256303</v>
      </c>
      <c r="AK47">
        <v>60.169989557767899</v>
      </c>
      <c r="AL47">
        <v>61.106892989275899</v>
      </c>
      <c r="AM47">
        <v>62.060679347211</v>
      </c>
      <c r="AN47">
        <v>63.048365411465198</v>
      </c>
      <c r="AO47">
        <v>64.091270171878605</v>
      </c>
      <c r="AP47">
        <v>65.219034604719894</v>
      </c>
      <c r="AQ47">
        <v>66.477625424150702</v>
      </c>
      <c r="AR47">
        <v>67.948283150290194</v>
      </c>
      <c r="AS47">
        <v>69.804106732711503</v>
      </c>
      <c r="AT47">
        <v>72.565418512868305</v>
      </c>
      <c r="AU47">
        <v>74.3652892746898</v>
      </c>
    </row>
    <row r="48" spans="1:47">
      <c r="Z48">
        <v>5.75</v>
      </c>
      <c r="AA48">
        <v>46.486032690000002</v>
      </c>
      <c r="AB48">
        <v>48.212017930000002</v>
      </c>
      <c r="AC48">
        <v>50.879651500000001</v>
      </c>
      <c r="AD48">
        <v>52.686073389999997</v>
      </c>
      <c r="AE48">
        <v>54.125423490000003</v>
      </c>
      <c r="AF48">
        <v>55.362783389999997</v>
      </c>
      <c r="AG48">
        <v>56.475920680000002</v>
      </c>
      <c r="AH48">
        <v>57.509027789999998</v>
      </c>
      <c r="AI48">
        <v>58.490764030000001</v>
      </c>
      <c r="AJ48">
        <v>59.441901459999997</v>
      </c>
      <c r="AK48">
        <v>60.379186900000001</v>
      </c>
      <c r="AL48">
        <v>61.31767456</v>
      </c>
      <c r="AM48">
        <v>62.272496889999999</v>
      </c>
      <c r="AN48">
        <v>63.260652669999999</v>
      </c>
      <c r="AO48">
        <v>64.303399979999995</v>
      </c>
      <c r="AP48">
        <v>65.430255270000004</v>
      </c>
      <c r="AQ48">
        <v>66.686948360000002</v>
      </c>
      <c r="AR48">
        <v>68.154246020000002</v>
      </c>
      <c r="AS48">
        <v>70.004146050000003</v>
      </c>
      <c r="AT48">
        <v>72.753387889999999</v>
      </c>
      <c r="AU48">
        <v>74.543457309999994</v>
      </c>
    </row>
    <row r="49" spans="26:47">
      <c r="Z49">
        <v>5.83</v>
      </c>
      <c r="AA49">
        <v>46.721975655486297</v>
      </c>
      <c r="AB49">
        <v>48.457693035030097</v>
      </c>
      <c r="AC49">
        <v>51.140209414984497</v>
      </c>
      <c r="AD49">
        <v>52.956663532237897</v>
      </c>
      <c r="AE49">
        <v>54.404004495204703</v>
      </c>
      <c r="AF49">
        <v>55.648239391858901</v>
      </c>
      <c r="AG49">
        <v>56.7675682913111</v>
      </c>
      <c r="AH49">
        <v>57.806427910855803</v>
      </c>
      <c r="AI49">
        <v>58.793635136317398</v>
      </c>
      <c r="AJ49">
        <v>59.750075538789702</v>
      </c>
      <c r="AK49">
        <v>60.692586803166598</v>
      </c>
      <c r="AL49">
        <v>61.6363040828005</v>
      </c>
      <c r="AM49">
        <v>62.596440259027098</v>
      </c>
      <c r="AN49">
        <v>63.590083321469301</v>
      </c>
      <c r="AO49">
        <v>64.6386013258536</v>
      </c>
      <c r="AP49">
        <v>65.771661063073395</v>
      </c>
      <c r="AQ49">
        <v>67.035221240373602</v>
      </c>
      <c r="AR49">
        <v>68.510444535055797</v>
      </c>
      <c r="AS49">
        <v>70.370148890524604</v>
      </c>
      <c r="AT49">
        <v>73.1334298721697</v>
      </c>
      <c r="AU49">
        <v>74.932188309659495</v>
      </c>
    </row>
    <row r="50" spans="26:47">
      <c r="Z50">
        <v>5.92</v>
      </c>
      <c r="AA50">
        <v>46.923151787356502</v>
      </c>
      <c r="AB50">
        <v>48.673997452975897</v>
      </c>
      <c r="AC50">
        <v>51.377891798928403</v>
      </c>
      <c r="AD50">
        <v>53.207463262691199</v>
      </c>
      <c r="AE50">
        <v>54.664482409836197</v>
      </c>
      <c r="AF50">
        <v>55.9164949334589</v>
      </c>
      <c r="AG50">
        <v>57.042396126658403</v>
      </c>
      <c r="AH50">
        <v>58.086998674310202</v>
      </c>
      <c r="AI50">
        <v>59.079347271737902</v>
      </c>
      <c r="AJ50">
        <v>60.040477140468298</v>
      </c>
      <c r="AK50">
        <v>60.987330631408</v>
      </c>
      <c r="AL50">
        <v>61.935120067651702</v>
      </c>
      <c r="AM50">
        <v>62.899118033340102</v>
      </c>
      <c r="AN50">
        <v>63.896460940396203</v>
      </c>
      <c r="AO50">
        <v>64.948558046684497</v>
      </c>
      <c r="AP50">
        <v>66.085112844508799</v>
      </c>
      <c r="AQ50">
        <v>67.352117582069795</v>
      </c>
      <c r="AR50">
        <v>68.8307630978737</v>
      </c>
      <c r="AS50">
        <v>70.693870726434895</v>
      </c>
      <c r="AT50">
        <v>73.460356864531505</v>
      </c>
      <c r="AU50">
        <v>75.260028513439096</v>
      </c>
    </row>
    <row r="51" spans="26:47">
      <c r="Z51">
        <v>6</v>
      </c>
      <c r="AA51">
        <v>46.94485813</v>
      </c>
      <c r="AB51">
        <v>48.707929790000001</v>
      </c>
      <c r="AC51">
        <v>51.427188950000001</v>
      </c>
      <c r="AD51">
        <v>53.264804230000003</v>
      </c>
      <c r="AE51">
        <v>54.726914819999998</v>
      </c>
      <c r="AF51">
        <v>55.98239779</v>
      </c>
      <c r="AG51">
        <v>57.110724779999998</v>
      </c>
      <c r="AH51">
        <v>58.157004540000003</v>
      </c>
      <c r="AI51">
        <v>59.150448369999999</v>
      </c>
      <c r="AJ51">
        <v>60.112188459999999</v>
      </c>
      <c r="AK51">
        <v>61.059221260000001</v>
      </c>
      <c r="AL51">
        <v>62.006782719999997</v>
      </c>
      <c r="AM51">
        <v>62.970143190000002</v>
      </c>
      <c r="AN51">
        <v>63.966410070000002</v>
      </c>
      <c r="AO51">
        <v>65.016929520000005</v>
      </c>
      <c r="AP51">
        <v>66.151290270000004</v>
      </c>
      <c r="AQ51">
        <v>67.415278180000001</v>
      </c>
      <c r="AR51">
        <v>68.88968611</v>
      </c>
      <c r="AS51">
        <v>70.746439129999999</v>
      </c>
      <c r="AT51">
        <v>73.501642009999998</v>
      </c>
      <c r="AU51">
        <v>75.292959719999999</v>
      </c>
    </row>
    <row r="52" spans="26:47">
      <c r="Z52">
        <v>6.08</v>
      </c>
      <c r="AA52">
        <v>47.176570480000002</v>
      </c>
      <c r="AB52">
        <v>48.957313560000003</v>
      </c>
      <c r="AC52">
        <v>51.701347290000001</v>
      </c>
      <c r="AD52">
        <v>53.554070590000002</v>
      </c>
      <c r="AE52">
        <v>55.02729626</v>
      </c>
      <c r="AF52">
        <v>56.291700849999998</v>
      </c>
      <c r="AG52">
        <v>57.427566290000001</v>
      </c>
      <c r="AH52">
        <v>58.480438800000002</v>
      </c>
      <c r="AI52">
        <v>59.47979488</v>
      </c>
      <c r="AJ52">
        <v>60.446941469999999</v>
      </c>
      <c r="AK52">
        <v>61.398998220000003</v>
      </c>
      <c r="AL52">
        <v>62.351293249999998</v>
      </c>
      <c r="AM52">
        <v>63.31917026</v>
      </c>
      <c r="AN52">
        <v>64.319798899999995</v>
      </c>
      <c r="AO52">
        <v>65.374582630000006</v>
      </c>
      <c r="AP52">
        <v>66.513168179999994</v>
      </c>
      <c r="AQ52">
        <v>67.781407180000002</v>
      </c>
      <c r="AR52">
        <v>69.260177650000003</v>
      </c>
      <c r="AS52">
        <v>71.121531430000005</v>
      </c>
      <c r="AT52">
        <v>73.881779120000004</v>
      </c>
      <c r="AU52">
        <v>75.675268040000006</v>
      </c>
    </row>
    <row r="53" spans="26:47">
      <c r="Z53">
        <v>6.17</v>
      </c>
      <c r="AA53">
        <v>47.408905369999999</v>
      </c>
      <c r="AB53">
        <v>49.20658796</v>
      </c>
      <c r="AC53">
        <v>51.97450912</v>
      </c>
      <c r="AD53">
        <v>53.841905189999999</v>
      </c>
      <c r="AE53">
        <v>55.325993130000001</v>
      </c>
      <c r="AF53">
        <v>56.599167799999996</v>
      </c>
      <c r="AG53">
        <v>57.742486749999998</v>
      </c>
      <c r="AH53">
        <v>58.80191627</v>
      </c>
      <c r="AI53">
        <v>59.807188699999998</v>
      </c>
      <c r="AJ53">
        <v>60.779780819999999</v>
      </c>
      <c r="AK53">
        <v>61.73693342</v>
      </c>
      <c r="AL53">
        <v>62.69406704</v>
      </c>
      <c r="AM53">
        <v>63.666600969999998</v>
      </c>
      <c r="AN53">
        <v>64.671772000000004</v>
      </c>
      <c r="AO53">
        <v>65.731049229999996</v>
      </c>
      <c r="AP53">
        <v>66.874151429999998</v>
      </c>
      <c r="AQ53">
        <v>68.147020530000006</v>
      </c>
      <c r="AR53">
        <v>69.630666570000002</v>
      </c>
      <c r="AS53">
        <v>71.497374710000003</v>
      </c>
      <c r="AT53">
        <v>74.264003130000006</v>
      </c>
      <c r="AU53">
        <v>76.060669189999999</v>
      </c>
    </row>
    <row r="54" spans="26:47">
      <c r="Z54">
        <v>6.25</v>
      </c>
      <c r="AA54">
        <v>47.640099594216899</v>
      </c>
      <c r="AB54">
        <v>49.442405248173202</v>
      </c>
      <c r="AC54">
        <v>52.219509869661799</v>
      </c>
      <c r="AD54">
        <v>54.094376178603298</v>
      </c>
      <c r="AE54">
        <v>55.585055362767697</v>
      </c>
      <c r="AF54">
        <v>56.864304034190702</v>
      </c>
      <c r="AG54">
        <v>58.0133791407142</v>
      </c>
      <c r="AH54">
        <v>59.078375599448997</v>
      </c>
      <c r="AI54">
        <v>60.089119744649601</v>
      </c>
      <c r="AJ54">
        <v>61.067165276837599</v>
      </c>
      <c r="AK54">
        <v>62.029823006536297</v>
      </c>
      <c r="AL54">
        <v>62.992584137719298</v>
      </c>
      <c r="AM54">
        <v>63.970946406875697</v>
      </c>
      <c r="AN54">
        <v>64.982241693310598</v>
      </c>
      <c r="AO54">
        <v>66.048064228312697</v>
      </c>
      <c r="AP54">
        <v>67.1983115928996</v>
      </c>
      <c r="AQ54">
        <v>68.479205883678603</v>
      </c>
      <c r="AR54">
        <v>69.972250535990199</v>
      </c>
      <c r="AS54">
        <v>71.850765329032598</v>
      </c>
      <c r="AT54">
        <v>74.634614615644693</v>
      </c>
      <c r="AU54">
        <v>76.4421219102545</v>
      </c>
    </row>
    <row r="55" spans="26:47">
      <c r="Z55">
        <v>6.33</v>
      </c>
      <c r="AA55">
        <v>47.872976809999997</v>
      </c>
      <c r="AB55">
        <v>49.701980089999999</v>
      </c>
      <c r="AC55">
        <v>52.514556630000001</v>
      </c>
      <c r="AD55">
        <v>54.40974241</v>
      </c>
      <c r="AE55">
        <v>55.914627080000002</v>
      </c>
      <c r="AF55">
        <v>57.20476026</v>
      </c>
      <c r="AG55">
        <v>58.362630289999998</v>
      </c>
      <c r="AH55">
        <v>59.434982929999997</v>
      </c>
      <c r="AI55">
        <v>60.452029080000003</v>
      </c>
      <c r="AJ55">
        <v>61.435567310000003</v>
      </c>
      <c r="AK55">
        <v>62.403072340000001</v>
      </c>
      <c r="AL55">
        <v>63.370148499999999</v>
      </c>
      <c r="AM55">
        <v>64.352372119999998</v>
      </c>
      <c r="AN55">
        <v>65.367127819999993</v>
      </c>
      <c r="AO55">
        <v>66.436040199999994</v>
      </c>
      <c r="AP55">
        <v>67.589013339999994</v>
      </c>
      <c r="AQ55">
        <v>68.872242349999993</v>
      </c>
      <c r="AR55">
        <v>70.367140689999999</v>
      </c>
      <c r="AS55">
        <v>72.246776819999994</v>
      </c>
      <c r="AT55">
        <v>75.030120589999996</v>
      </c>
      <c r="AU55">
        <v>76.836125480000007</v>
      </c>
    </row>
    <row r="56" spans="26:47">
      <c r="Z56">
        <v>6.42</v>
      </c>
      <c r="AA56">
        <v>48.0041891415066</v>
      </c>
      <c r="AB56">
        <v>49.830745697514601</v>
      </c>
      <c r="AC56">
        <v>52.642731351098</v>
      </c>
      <c r="AD56">
        <v>54.539474673198299</v>
      </c>
      <c r="AE56">
        <v>56.046604872312201</v>
      </c>
      <c r="AF56">
        <v>57.339315166259297</v>
      </c>
      <c r="AG56">
        <v>58.499972191620202</v>
      </c>
      <c r="AH56">
        <v>59.5752773817741</v>
      </c>
      <c r="AI56">
        <v>60.595430595361698</v>
      </c>
      <c r="AJ56">
        <v>61.582237374384803</v>
      </c>
      <c r="AK56">
        <v>62.553192223281997</v>
      </c>
      <c r="AL56">
        <v>63.523931139083899</v>
      </c>
      <c r="AM56">
        <v>64.510076055957299</v>
      </c>
      <c r="AN56">
        <v>65.529076236721593</v>
      </c>
      <c r="AO56">
        <v>66.602649923383296</v>
      </c>
      <c r="AP56">
        <v>67.760843032394007</v>
      </c>
      <c r="AQ56">
        <v>69.050080873872801</v>
      </c>
      <c r="AR56">
        <v>70.552191426398707</v>
      </c>
      <c r="AS56">
        <v>72.441125729970693</v>
      </c>
      <c r="AT56">
        <v>75.238454014091005</v>
      </c>
      <c r="AU56">
        <v>77.053500604721904</v>
      </c>
    </row>
    <row r="57" spans="26:47">
      <c r="Z57">
        <v>6.5</v>
      </c>
      <c r="AA57">
        <v>48.103768039999999</v>
      </c>
      <c r="AB57">
        <v>49.947041489999997</v>
      </c>
      <c r="AC57">
        <v>52.780253610000003</v>
      </c>
      <c r="AD57">
        <v>54.688489279999999</v>
      </c>
      <c r="AE57">
        <v>56.203265850000001</v>
      </c>
      <c r="AF57">
        <v>57.501557570000003</v>
      </c>
      <c r="AG57">
        <v>58.666502970000003</v>
      </c>
      <c r="AH57">
        <v>59.745204600000001</v>
      </c>
      <c r="AI57">
        <v>60.768094689999998</v>
      </c>
      <c r="AJ57">
        <v>61.757122760000001</v>
      </c>
      <c r="AK57">
        <v>62.729875790000001</v>
      </c>
      <c r="AL57">
        <v>63.702049100000004</v>
      </c>
      <c r="AM57">
        <v>64.689300149999994</v>
      </c>
      <c r="AN57">
        <v>65.709094039999997</v>
      </c>
      <c r="AO57">
        <v>66.783145099999999</v>
      </c>
      <c r="AP57">
        <v>67.941470659999993</v>
      </c>
      <c r="AQ57">
        <v>69.23042864</v>
      </c>
      <c r="AR57">
        <v>70.731703890000006</v>
      </c>
      <c r="AS57">
        <v>72.618914869999998</v>
      </c>
      <c r="AT57">
        <v>75.412595060000001</v>
      </c>
      <c r="AU57">
        <v>77.22476159</v>
      </c>
    </row>
    <row r="58" spans="26:47">
      <c r="Z58">
        <v>6.58</v>
      </c>
      <c r="AA58">
        <v>48.332900950000003</v>
      </c>
      <c r="AB58">
        <v>50.189451949999999</v>
      </c>
      <c r="AC58">
        <v>53.042089199999999</v>
      </c>
      <c r="AD58">
        <v>54.962766639999998</v>
      </c>
      <c r="AE58">
        <v>56.487066970000001</v>
      </c>
      <c r="AF58">
        <v>57.793280369999998</v>
      </c>
      <c r="AG58">
        <v>58.965149109999999</v>
      </c>
      <c r="AH58">
        <v>60.050109059999997</v>
      </c>
      <c r="AI58">
        <v>61.07880084</v>
      </c>
      <c r="AJ58">
        <v>62.073317809999999</v>
      </c>
      <c r="AK58">
        <v>63.051355600000001</v>
      </c>
      <c r="AL58">
        <v>64.028699590000002</v>
      </c>
      <c r="AM58">
        <v>65.021089860000004</v>
      </c>
      <c r="AN58">
        <v>66.046076159999998</v>
      </c>
      <c r="AO58">
        <v>67.125470289999996</v>
      </c>
      <c r="AP58">
        <v>68.289416200000005</v>
      </c>
      <c r="AQ58">
        <v>69.584458359999999</v>
      </c>
      <c r="AR58">
        <v>71.092598679999995</v>
      </c>
      <c r="AS58">
        <v>72.988109519999995</v>
      </c>
      <c r="AT58">
        <v>75.793421219999999</v>
      </c>
      <c r="AU58">
        <v>77.612727300000003</v>
      </c>
    </row>
    <row r="59" spans="26:47">
      <c r="Z59">
        <v>6.67</v>
      </c>
      <c r="AA59">
        <v>48.559980009999997</v>
      </c>
      <c r="AB59">
        <v>50.428797529999997</v>
      </c>
      <c r="AC59">
        <v>53.299625980000002</v>
      </c>
      <c r="AD59">
        <v>55.232123549999997</v>
      </c>
      <c r="AE59">
        <v>56.765569560000003</v>
      </c>
      <c r="AF59">
        <v>58.079459589999999</v>
      </c>
      <c r="AG59">
        <v>59.258092410000003</v>
      </c>
      <c r="AH59">
        <v>60.349213310000003</v>
      </c>
      <c r="AI59">
        <v>61.383658150000002</v>
      </c>
      <c r="AJ59">
        <v>62.383656760000001</v>
      </c>
      <c r="AK59">
        <v>63.367009660000001</v>
      </c>
      <c r="AL59">
        <v>64.349591270000005</v>
      </c>
      <c r="AM59">
        <v>65.347225609999995</v>
      </c>
      <c r="AN59">
        <v>66.377550999999997</v>
      </c>
      <c r="AO59">
        <v>67.462484230000001</v>
      </c>
      <c r="AP59">
        <v>68.632308890000004</v>
      </c>
      <c r="AQ59">
        <v>69.93377907</v>
      </c>
      <c r="AR59">
        <v>71.449258349999994</v>
      </c>
      <c r="AS59">
        <v>73.353774299999998</v>
      </c>
      <c r="AT59">
        <v>76.171979260000001</v>
      </c>
      <c r="AU59">
        <v>77.999378320000005</v>
      </c>
    </row>
    <row r="60" spans="26:47">
      <c r="Z60">
        <v>6.75</v>
      </c>
      <c r="AA60">
        <v>48.784783169999997</v>
      </c>
      <c r="AB60">
        <v>50.664838760000002</v>
      </c>
      <c r="AC60">
        <v>53.55260011</v>
      </c>
      <c r="AD60">
        <v>55.496280630000001</v>
      </c>
      <c r="AE60">
        <v>57.03848215</v>
      </c>
      <c r="AF60">
        <v>58.359793379999999</v>
      </c>
      <c r="AG60">
        <v>59.545021650000002</v>
      </c>
      <c r="AH60">
        <v>60.642197320000001</v>
      </c>
      <c r="AI60">
        <v>61.682338059999999</v>
      </c>
      <c r="AJ60">
        <v>62.687802589999997</v>
      </c>
      <c r="AK60">
        <v>63.676492459999999</v>
      </c>
      <c r="AL60">
        <v>64.664369859999994</v>
      </c>
      <c r="AM60">
        <v>65.667343919999993</v>
      </c>
      <c r="AN60">
        <v>66.703145289999995</v>
      </c>
      <c r="AO60">
        <v>67.793802929999998</v>
      </c>
      <c r="AP60">
        <v>68.969752679999999</v>
      </c>
      <c r="AQ60">
        <v>70.277980709999994</v>
      </c>
      <c r="AR60">
        <v>71.801255549999993</v>
      </c>
      <c r="AS60">
        <v>73.715458690000006</v>
      </c>
      <c r="AT60">
        <v>76.547781029999996</v>
      </c>
      <c r="AU60">
        <v>78.384199850000002</v>
      </c>
    </row>
    <row r="61" spans="26:47">
      <c r="Z61">
        <v>6.83</v>
      </c>
      <c r="AA61">
        <v>48.873146875838998</v>
      </c>
      <c r="AB61">
        <v>50.746434315549898</v>
      </c>
      <c r="AC61">
        <v>53.627976278406202</v>
      </c>
      <c r="AD61">
        <v>55.570032346364897</v>
      </c>
      <c r="AE61">
        <v>57.112262765290602</v>
      </c>
      <c r="AF61">
        <v>58.434450620297298</v>
      </c>
      <c r="AG61">
        <v>59.621085645411902</v>
      </c>
      <c r="AH61">
        <v>60.720051119628501</v>
      </c>
      <c r="AI61">
        <v>61.762293120578803</v>
      </c>
      <c r="AJ61">
        <v>62.770138791568201</v>
      </c>
      <c r="AK61">
        <v>63.761483465111397</v>
      </c>
      <c r="AL61">
        <v>64.752302769372406</v>
      </c>
      <c r="AM61">
        <v>65.758538336348096</v>
      </c>
      <c r="AN61">
        <v>66.797976083894497</v>
      </c>
      <c r="AO61">
        <v>67.892732157298795</v>
      </c>
      <c r="AP61">
        <v>69.073380814257803</v>
      </c>
      <c r="AQ61">
        <v>70.387139083265396</v>
      </c>
      <c r="AR61">
        <v>71.917198764693495</v>
      </c>
      <c r="AS61">
        <v>73.840355612948002</v>
      </c>
      <c r="AT61">
        <v>76.686538183683894</v>
      </c>
      <c r="AU61">
        <v>78.532163405390804</v>
      </c>
    </row>
    <row r="62" spans="26:47">
      <c r="Z62">
        <v>6.92</v>
      </c>
      <c r="AA62">
        <v>49.006943460000002</v>
      </c>
      <c r="AB62">
        <v>50.897182489999999</v>
      </c>
      <c r="AC62">
        <v>53.800579329999998</v>
      </c>
      <c r="AD62">
        <v>55.754779820000003</v>
      </c>
      <c r="AE62">
        <v>57.305326280000003</v>
      </c>
      <c r="AF62">
        <v>58.63378582</v>
      </c>
      <c r="AG62">
        <v>59.825425170000003</v>
      </c>
      <c r="AH62">
        <v>60.92853479</v>
      </c>
      <c r="AI62">
        <v>61.974300309999997</v>
      </c>
      <c r="AJ62">
        <v>62.985201449999998</v>
      </c>
      <c r="AK62">
        <v>63.979236649999997</v>
      </c>
      <c r="AL62">
        <v>64.972454420000005</v>
      </c>
      <c r="AM62">
        <v>65.980849890000002</v>
      </c>
      <c r="AN62">
        <v>67.022249549999998</v>
      </c>
      <c r="AO62">
        <v>68.118801340000005</v>
      </c>
      <c r="AP62">
        <v>69.301105500000006</v>
      </c>
      <c r="AQ62">
        <v>70.616401920000001</v>
      </c>
      <c r="AR62">
        <v>72.147906019999994</v>
      </c>
      <c r="AS62">
        <v>74.072448850000001</v>
      </c>
      <c r="AT62">
        <v>76.920067270000004</v>
      </c>
      <c r="AU62">
        <v>78.766401999999999</v>
      </c>
    </row>
    <row r="63" spans="26:47">
      <c r="Z63">
        <v>7</v>
      </c>
      <c r="AA63">
        <v>49.226449689876098</v>
      </c>
      <c r="AB63">
        <v>51.114137845470502</v>
      </c>
      <c r="AC63">
        <v>54.018263068821497</v>
      </c>
      <c r="AD63">
        <v>55.975830095500498</v>
      </c>
      <c r="AE63">
        <v>57.530542774640097</v>
      </c>
      <c r="AF63">
        <v>58.863547078770502</v>
      </c>
      <c r="AG63">
        <v>60.059979619228798</v>
      </c>
      <c r="AH63">
        <v>61.168094350940898</v>
      </c>
      <c r="AI63">
        <v>62.219080296059197</v>
      </c>
      <c r="AJ63">
        <v>63.235443136839898</v>
      </c>
      <c r="AK63">
        <v>64.235224677458106</v>
      </c>
      <c r="AL63">
        <v>65.234534888463699</v>
      </c>
      <c r="AM63">
        <v>66.249453265181003</v>
      </c>
      <c r="AN63">
        <v>67.297923539631796</v>
      </c>
      <c r="AO63">
        <v>68.402262279298398</v>
      </c>
      <c r="AP63">
        <v>69.593325283223905</v>
      </c>
      <c r="AQ63">
        <v>70.918769501211301</v>
      </c>
      <c r="AR63">
        <v>72.462568739075394</v>
      </c>
      <c r="AS63">
        <v>74.403193388775506</v>
      </c>
      <c r="AT63">
        <v>77.275634975203204</v>
      </c>
      <c r="AU63">
        <v>79.138549829168795</v>
      </c>
    </row>
    <row r="64" spans="26:47">
      <c r="Z64">
        <v>7.08</v>
      </c>
      <c r="AA64">
        <v>49.439355839999997</v>
      </c>
      <c r="AB64">
        <v>51.346555209999998</v>
      </c>
      <c r="AC64">
        <v>54.276961010000001</v>
      </c>
      <c r="AD64">
        <v>56.249965430000003</v>
      </c>
      <c r="AE64">
        <v>57.815775219999999</v>
      </c>
      <c r="AF64">
        <v>59.157546609999997</v>
      </c>
      <c r="AG64">
        <v>60.361306659999997</v>
      </c>
      <c r="AH64">
        <v>61.475784969999999</v>
      </c>
      <c r="AI64">
        <v>62.5324575</v>
      </c>
      <c r="AJ64">
        <v>63.554019590000003</v>
      </c>
      <c r="AK64">
        <v>64.558648660000003</v>
      </c>
      <c r="AL64">
        <v>65.562559559999997</v>
      </c>
      <c r="AM64">
        <v>66.581920240000002</v>
      </c>
      <c r="AN64">
        <v>67.634757109999995</v>
      </c>
      <c r="AO64">
        <v>68.743474059999997</v>
      </c>
      <c r="AP64">
        <v>69.939032859999998</v>
      </c>
      <c r="AQ64">
        <v>71.269240310000001</v>
      </c>
      <c r="AR64">
        <v>72.818321819999994</v>
      </c>
      <c r="AS64">
        <v>74.765274120000001</v>
      </c>
      <c r="AT64">
        <v>77.646687400000005</v>
      </c>
      <c r="AU64">
        <v>79.515328299999993</v>
      </c>
    </row>
    <row r="65" spans="26:47">
      <c r="Z65">
        <v>7.17</v>
      </c>
      <c r="AA65">
        <v>49.647717550000003</v>
      </c>
      <c r="AB65">
        <v>51.56157391</v>
      </c>
      <c r="AC65">
        <v>54.503164900000002</v>
      </c>
      <c r="AD65">
        <v>56.484324690000001</v>
      </c>
      <c r="AE65">
        <v>58.05695016</v>
      </c>
      <c r="AF65">
        <v>59.4047968</v>
      </c>
      <c r="AG65">
        <v>60.614187209999997</v>
      </c>
      <c r="AH65">
        <v>61.734026890000003</v>
      </c>
      <c r="AI65">
        <v>62.795912170000001</v>
      </c>
      <c r="AJ65">
        <v>63.822631510000001</v>
      </c>
      <c r="AK65">
        <v>64.832443330000004</v>
      </c>
      <c r="AL65">
        <v>65.841641460000005</v>
      </c>
      <c r="AM65">
        <v>66.866479630000001</v>
      </c>
      <c r="AN65">
        <v>67.925087250000004</v>
      </c>
      <c r="AO65">
        <v>69.040003769999998</v>
      </c>
      <c r="AP65">
        <v>70.242386249999996</v>
      </c>
      <c r="AQ65">
        <v>71.580351820000004</v>
      </c>
      <c r="AR65">
        <v>73.138683979999996</v>
      </c>
      <c r="AS65">
        <v>75.097585080000002</v>
      </c>
      <c r="AT65">
        <v>77.997321670000005</v>
      </c>
      <c r="AU65">
        <v>79.878241509999995</v>
      </c>
    </row>
    <row r="66" spans="26:47">
      <c r="Z66">
        <v>7.25</v>
      </c>
      <c r="AA66">
        <v>49.84993102</v>
      </c>
      <c r="AB66">
        <v>51.769169830000003</v>
      </c>
      <c r="AC66">
        <v>54.720301999999997</v>
      </c>
      <c r="AD66">
        <v>56.708716619999997</v>
      </c>
      <c r="AE66">
        <v>58.287557130000003</v>
      </c>
      <c r="AF66">
        <v>59.641042560000002</v>
      </c>
      <c r="AG66">
        <v>60.855731910000003</v>
      </c>
      <c r="AH66">
        <v>61.98067588</v>
      </c>
      <c r="AI66">
        <v>63.047573649999997</v>
      </c>
      <c r="AJ66">
        <v>64.079296229999997</v>
      </c>
      <c r="AK66">
        <v>65.094176759999996</v>
      </c>
      <c r="AL66">
        <v>66.108584680000007</v>
      </c>
      <c r="AM66">
        <v>67.138858549999995</v>
      </c>
      <c r="AN66">
        <v>68.203232170000007</v>
      </c>
      <c r="AO66">
        <v>69.324384859999995</v>
      </c>
      <c r="AP66">
        <v>70.533677580000003</v>
      </c>
      <c r="AQ66">
        <v>71.879554139999996</v>
      </c>
      <c r="AR66">
        <v>73.447388700000005</v>
      </c>
      <c r="AS66">
        <v>75.418665309999994</v>
      </c>
      <c r="AT66">
        <v>78.337576260000006</v>
      </c>
      <c r="AU66">
        <v>80.231463329999997</v>
      </c>
    </row>
    <row r="67" spans="26:47">
      <c r="Z67">
        <v>7.33</v>
      </c>
      <c r="AA67">
        <v>50.04671046</v>
      </c>
      <c r="AB67">
        <v>51.970080959999997</v>
      </c>
      <c r="AC67">
        <v>54.929136040000003</v>
      </c>
      <c r="AD67">
        <v>56.923916140000003</v>
      </c>
      <c r="AE67">
        <v>58.508377080000002</v>
      </c>
      <c r="AF67">
        <v>59.8670683</v>
      </c>
      <c r="AG67">
        <v>61.086727099999997</v>
      </c>
      <c r="AH67">
        <v>62.216519269999999</v>
      </c>
      <c r="AI67">
        <v>63.288229510000001</v>
      </c>
      <c r="AJ67">
        <v>64.324801050000005</v>
      </c>
      <c r="AK67">
        <v>65.344635530000005</v>
      </c>
      <c r="AL67">
        <v>66.364174730000002</v>
      </c>
      <c r="AM67">
        <v>67.399841109999997</v>
      </c>
      <c r="AN67">
        <v>68.469974280000002</v>
      </c>
      <c r="AO67">
        <v>69.597397740000005</v>
      </c>
      <c r="AP67">
        <v>70.813684960000003</v>
      </c>
      <c r="AQ67">
        <v>72.16762267</v>
      </c>
      <c r="AR67">
        <v>73.745208289999994</v>
      </c>
      <c r="AS67">
        <v>75.729283440000003</v>
      </c>
      <c r="AT67">
        <v>78.668215529999998</v>
      </c>
      <c r="AU67">
        <v>80.575756389999995</v>
      </c>
    </row>
    <row r="68" spans="26:47">
      <c r="Z68">
        <v>7.42</v>
      </c>
      <c r="AA68">
        <v>50.239327670000002</v>
      </c>
      <c r="AB68">
        <v>52.16563292</v>
      </c>
      <c r="AC68">
        <v>55.131060830000003</v>
      </c>
      <c r="AD68">
        <v>57.131354790000003</v>
      </c>
      <c r="AE68">
        <v>58.720867550000001</v>
      </c>
      <c r="AF68">
        <v>60.084351409999996</v>
      </c>
      <c r="AG68">
        <v>61.308666350000003</v>
      </c>
      <c r="AH68">
        <v>62.443064329999999</v>
      </c>
      <c r="AI68">
        <v>63.519399059999998</v>
      </c>
      <c r="AJ68">
        <v>64.560676079999993</v>
      </c>
      <c r="AK68">
        <v>65.585359729999993</v>
      </c>
      <c r="AL68">
        <v>66.609961060000003</v>
      </c>
      <c r="AM68">
        <v>67.650985759999998</v>
      </c>
      <c r="AN68">
        <v>68.726880850000001</v>
      </c>
      <c r="AO68">
        <v>69.860618520000003</v>
      </c>
      <c r="AP68">
        <v>71.083993629999995</v>
      </c>
      <c r="AQ68">
        <v>72.446152510000005</v>
      </c>
      <c r="AR68">
        <v>74.033748990000007</v>
      </c>
      <c r="AS68">
        <v>76.031059639999995</v>
      </c>
      <c r="AT68">
        <v>78.990880669999996</v>
      </c>
      <c r="AU68">
        <v>80.912776339999994</v>
      </c>
    </row>
    <row r="69" spans="26:47">
      <c r="Z69">
        <v>7.5</v>
      </c>
      <c r="AA69">
        <v>50.240795097270201</v>
      </c>
      <c r="AB69">
        <v>52.1561587558041</v>
      </c>
      <c r="AC69">
        <v>55.108016398150198</v>
      </c>
      <c r="AD69">
        <v>57.101250127020698</v>
      </c>
      <c r="AE69">
        <v>58.686276013108298</v>
      </c>
      <c r="AF69">
        <v>60.046662471884297</v>
      </c>
      <c r="AG69">
        <v>61.268760470370999</v>
      </c>
      <c r="AH69">
        <v>62.401560853894303</v>
      </c>
      <c r="AI69">
        <v>63.4767694999993</v>
      </c>
      <c r="AJ69">
        <v>64.517304176243698</v>
      </c>
      <c r="AK69">
        <v>65.541577540126298</v>
      </c>
      <c r="AL69">
        <v>66.566073730005897</v>
      </c>
      <c r="AM69">
        <v>67.607291370701802</v>
      </c>
      <c r="AN69">
        <v>68.683689839230198</v>
      </c>
      <c r="AO69">
        <v>69.818277007737393</v>
      </c>
      <c r="AP69">
        <v>71.042917660387602</v>
      </c>
      <c r="AQ69">
        <v>72.406887662069707</v>
      </c>
      <c r="AR69">
        <v>73.997094012965505</v>
      </c>
      <c r="AS69">
        <v>75.998387363514595</v>
      </c>
      <c r="AT69">
        <v>78.965373422682404</v>
      </c>
      <c r="AU69">
        <v>80.892616744216795</v>
      </c>
    </row>
    <row r="70" spans="26:47">
      <c r="Z70">
        <v>7.58</v>
      </c>
      <c r="AA70">
        <v>50.429084719999999</v>
      </c>
      <c r="AB70">
        <v>52.357185860000001</v>
      </c>
      <c r="AC70">
        <v>55.32750918</v>
      </c>
      <c r="AD70">
        <v>57.332504720000003</v>
      </c>
      <c r="AE70">
        <v>58.926527309999997</v>
      </c>
      <c r="AF70">
        <v>60.294410689999999</v>
      </c>
      <c r="AG70">
        <v>61.523084470000001</v>
      </c>
      <c r="AH70">
        <v>62.661859229999997</v>
      </c>
      <c r="AI70">
        <v>63.742641990000003</v>
      </c>
      <c r="AJ70">
        <v>64.788491239999999</v>
      </c>
      <c r="AK70">
        <v>65.817928480000006</v>
      </c>
      <c r="AL70">
        <v>66.847531309999994</v>
      </c>
      <c r="AM70">
        <v>67.89388812</v>
      </c>
      <c r="AN70">
        <v>68.975555200000002</v>
      </c>
      <c r="AO70">
        <v>70.115658120000006</v>
      </c>
      <c r="AP70">
        <v>71.346222229999995</v>
      </c>
      <c r="AQ70">
        <v>72.716770440000005</v>
      </c>
      <c r="AR70">
        <v>74.314646760000002</v>
      </c>
      <c r="AS70">
        <v>76.325641160000004</v>
      </c>
      <c r="AT70">
        <v>79.307236270000004</v>
      </c>
      <c r="AU70">
        <v>81.244199859999995</v>
      </c>
    </row>
    <row r="71" spans="26:47">
      <c r="Z71">
        <v>7.67</v>
      </c>
      <c r="AA71">
        <v>50.616883860000002</v>
      </c>
      <c r="AB71">
        <v>52.54570038</v>
      </c>
      <c r="AC71">
        <v>55.519509069999998</v>
      </c>
      <c r="AD71">
        <v>57.52842613</v>
      </c>
      <c r="AE71">
        <v>59.126435600000001</v>
      </c>
      <c r="AF71">
        <v>60.498337569999997</v>
      </c>
      <c r="AG71">
        <v>61.731080900000002</v>
      </c>
      <c r="AH71">
        <v>62.874008590000003</v>
      </c>
      <c r="AI71">
        <v>63.959065969999997</v>
      </c>
      <c r="AJ71">
        <v>65.009355529999993</v>
      </c>
      <c r="AK71">
        <v>66.043450750000005</v>
      </c>
      <c r="AL71">
        <v>67.077993149999998</v>
      </c>
      <c r="AM71">
        <v>68.129653410000003</v>
      </c>
      <c r="AN71">
        <v>69.217098849999999</v>
      </c>
      <c r="AO71">
        <v>70.363613060000006</v>
      </c>
      <c r="AP71">
        <v>71.601460759999995</v>
      </c>
      <c r="AQ71">
        <v>72.980557989999994</v>
      </c>
      <c r="AR71">
        <v>74.588971889999996</v>
      </c>
      <c r="AS71">
        <v>76.614082609999997</v>
      </c>
      <c r="AT71">
        <v>79.618311469999995</v>
      </c>
      <c r="AU71">
        <v>81.571038880000003</v>
      </c>
    </row>
    <row r="72" spans="26:47">
      <c r="Z72">
        <v>7.75</v>
      </c>
      <c r="AA72">
        <v>50.725192788979697</v>
      </c>
      <c r="AB72">
        <v>52.644582192046599</v>
      </c>
      <c r="AC72">
        <v>55.607646131539703</v>
      </c>
      <c r="AD72">
        <v>57.611818217231203</v>
      </c>
      <c r="AE72">
        <v>59.207450235255699</v>
      </c>
      <c r="AF72">
        <v>60.578270955693498</v>
      </c>
      <c r="AG72">
        <v>61.810780318758397</v>
      </c>
      <c r="AH72">
        <v>62.9541004846348</v>
      </c>
      <c r="AI72">
        <v>64.040061114563301</v>
      </c>
      <c r="AJ72">
        <v>65.091706686447495</v>
      </c>
      <c r="AK72">
        <v>66.127590039805497</v>
      </c>
      <c r="AL72">
        <v>67.164361409529207</v>
      </c>
      <c r="AM72">
        <v>68.218728573125901</v>
      </c>
      <c r="AN72">
        <v>69.309429735866303</v>
      </c>
      <c r="AO72">
        <v>70.459866834391406</v>
      </c>
      <c r="AP72">
        <v>71.702499615386103</v>
      </c>
      <c r="AQ72">
        <v>73.087579631497505</v>
      </c>
      <c r="AR72">
        <v>74.703808050580193</v>
      </c>
      <c r="AS72">
        <v>76.739983248063595</v>
      </c>
      <c r="AT72">
        <v>79.762988514294094</v>
      </c>
      <c r="AU72">
        <v>81.729329544204404</v>
      </c>
    </row>
    <row r="73" spans="26:47">
      <c r="Z73">
        <v>7.83</v>
      </c>
      <c r="AA73">
        <v>50.984887380000004</v>
      </c>
      <c r="AB73">
        <v>52.912215359999998</v>
      </c>
      <c r="AC73">
        <v>55.889119280000003</v>
      </c>
      <c r="AD73">
        <v>57.903691100000003</v>
      </c>
      <c r="AE73">
        <v>59.508180799999998</v>
      </c>
      <c r="AF73">
        <v>60.887012069999997</v>
      </c>
      <c r="AG73">
        <v>62.127036009999998</v>
      </c>
      <c r="AH73">
        <v>63.27758918</v>
      </c>
      <c r="AI73">
        <v>64.370652469999996</v>
      </c>
      <c r="AJ73">
        <v>65.429391649999999</v>
      </c>
      <c r="AK73">
        <v>66.472469369999999</v>
      </c>
      <c r="AL73">
        <v>67.516647320000004</v>
      </c>
      <c r="AM73">
        <v>68.578758780000001</v>
      </c>
      <c r="AN73">
        <v>69.677697100000003</v>
      </c>
      <c r="AO73">
        <v>70.837073099999998</v>
      </c>
      <c r="AP73">
        <v>72.089652560000005</v>
      </c>
      <c r="AQ73">
        <v>73.486179960000001</v>
      </c>
      <c r="AR73">
        <v>75.116253310000005</v>
      </c>
      <c r="AS73">
        <v>77.170631929999999</v>
      </c>
      <c r="AT73">
        <v>80.2222735</v>
      </c>
      <c r="AU73">
        <v>82.208309409999998</v>
      </c>
    </row>
    <row r="74" spans="26:47">
      <c r="Z74">
        <v>7.92</v>
      </c>
      <c r="AA74">
        <v>51.048572142979197</v>
      </c>
      <c r="AB74">
        <v>52.968509461046501</v>
      </c>
      <c r="AC74">
        <v>55.936296473494899</v>
      </c>
      <c r="AD74">
        <v>57.946285443238899</v>
      </c>
      <c r="AE74">
        <v>59.548037495163499</v>
      </c>
      <c r="AF74">
        <v>60.925157614778499</v>
      </c>
      <c r="AG74">
        <v>62.164144617717298</v>
      </c>
      <c r="AH74">
        <v>63.3141566936253</v>
      </c>
      <c r="AI74">
        <v>64.407077441462704</v>
      </c>
      <c r="AJ74">
        <v>65.466019857392197</v>
      </c>
      <c r="AK74">
        <v>66.509622367856096</v>
      </c>
      <c r="AL74">
        <v>67.554644207692505</v>
      </c>
      <c r="AM74">
        <v>68.617936539326806</v>
      </c>
      <c r="AN74">
        <v>69.718433878362006</v>
      </c>
      <c r="AO74">
        <v>70.879820187382506</v>
      </c>
      <c r="AP74">
        <v>72.134985424152305</v>
      </c>
      <c r="AQ74">
        <v>73.534891450343196</v>
      </c>
      <c r="AR74">
        <v>75.169552040623401</v>
      </c>
      <c r="AS74">
        <v>77.230665939957007</v>
      </c>
      <c r="AT74">
        <v>80.294179723876397</v>
      </c>
      <c r="AU74">
        <v>82.289072549329504</v>
      </c>
    </row>
    <row r="75" spans="26:47">
      <c r="Z75">
        <v>8</v>
      </c>
      <c r="AA75">
        <v>51.16350929</v>
      </c>
      <c r="AB75">
        <v>53.088775179999999</v>
      </c>
      <c r="AC75">
        <v>56.065436800000001</v>
      </c>
      <c r="AD75">
        <v>58.081797629999997</v>
      </c>
      <c r="AE75">
        <v>59.688801920000003</v>
      </c>
      <c r="AF75">
        <v>61.070546919999998</v>
      </c>
      <c r="AG75">
        <v>62.31377337</v>
      </c>
      <c r="AH75">
        <v>63.467782120000003</v>
      </c>
      <c r="AI75">
        <v>64.56455296</v>
      </c>
      <c r="AJ75">
        <v>65.627271710000002</v>
      </c>
      <c r="AK75">
        <v>66.674638520000002</v>
      </c>
      <c r="AL75">
        <v>67.723471110000006</v>
      </c>
      <c r="AM75">
        <v>68.790682590000003</v>
      </c>
      <c r="AN75">
        <v>69.895280290000002</v>
      </c>
      <c r="AO75">
        <v>71.061042599999993</v>
      </c>
      <c r="AP75">
        <v>72.320994339999999</v>
      </c>
      <c r="AQ75">
        <v>73.726310760000004</v>
      </c>
      <c r="AR75">
        <v>75.36738914</v>
      </c>
      <c r="AS75">
        <v>77.43675897</v>
      </c>
      <c r="AT75">
        <v>80.512917369999997</v>
      </c>
      <c r="AU75">
        <v>82.516313960000005</v>
      </c>
    </row>
    <row r="76" spans="26:47">
      <c r="Z76">
        <v>8.08</v>
      </c>
      <c r="AA76">
        <v>51.338265419999999</v>
      </c>
      <c r="AB76">
        <v>53.260681959999999</v>
      </c>
      <c r="AC76">
        <v>56.236015309999999</v>
      </c>
      <c r="AD76">
        <v>58.253524759999998</v>
      </c>
      <c r="AE76">
        <v>59.862590560000001</v>
      </c>
      <c r="AF76">
        <v>61.246901360000003</v>
      </c>
      <c r="AG76">
        <v>62.493050740000001</v>
      </c>
      <c r="AH76">
        <v>63.650284380000002</v>
      </c>
      <c r="AI76">
        <v>64.750569499999997</v>
      </c>
      <c r="AJ76">
        <v>65.817104959999995</v>
      </c>
      <c r="AK76">
        <v>66.868624030000007</v>
      </c>
      <c r="AL76">
        <v>67.921998040000005</v>
      </c>
      <c r="AM76">
        <v>68.994218900000007</v>
      </c>
      <c r="AN76">
        <v>70.104408430000007</v>
      </c>
      <c r="AO76">
        <v>71.276514939999998</v>
      </c>
      <c r="AP76">
        <v>72.543827300000004</v>
      </c>
      <c r="AQ76">
        <v>73.957961429999997</v>
      </c>
      <c r="AR76">
        <v>75.610134310000007</v>
      </c>
      <c r="AS76">
        <v>77.694694519999999</v>
      </c>
      <c r="AT76">
        <v>80.795844799999998</v>
      </c>
      <c r="AU76">
        <v>82.817026920000004</v>
      </c>
    </row>
    <row r="77" spans="26:47">
      <c r="Z77">
        <v>8.17</v>
      </c>
      <c r="AA77">
        <v>51.512740816286197</v>
      </c>
      <c r="AB77">
        <v>53.429599085984101</v>
      </c>
      <c r="AC77">
        <v>56.3992198898721</v>
      </c>
      <c r="AD77">
        <v>58.414915132009</v>
      </c>
      <c r="AE77">
        <v>60.023751959318801</v>
      </c>
      <c r="AF77">
        <v>61.4087400546358</v>
      </c>
      <c r="AG77">
        <v>62.6561951300571</v>
      </c>
      <c r="AH77">
        <v>63.8152340031723</v>
      </c>
      <c r="AI77">
        <v>64.917765876919603</v>
      </c>
      <c r="AJ77">
        <v>65.986972886522395</v>
      </c>
      <c r="AK77">
        <v>67.041601445910004</v>
      </c>
      <c r="AL77">
        <v>68.098563125620004</v>
      </c>
      <c r="AM77">
        <v>69.174920557451102</v>
      </c>
      <c r="AN77">
        <v>70.289906660028805</v>
      </c>
      <c r="AO77">
        <v>71.467641711200699</v>
      </c>
      <c r="AP77">
        <v>72.7416883565446</v>
      </c>
      <c r="AQ77">
        <v>74.164126641668403</v>
      </c>
      <c r="AR77">
        <v>75.827046418616007</v>
      </c>
      <c r="AS77">
        <v>77.926751545268601</v>
      </c>
      <c r="AT77">
        <v>81.053639095047103</v>
      </c>
      <c r="AU77">
        <v>83.0936087276568</v>
      </c>
    </row>
    <row r="78" spans="26:47">
      <c r="Z78">
        <v>8.25</v>
      </c>
      <c r="AA78">
        <v>51.50952358</v>
      </c>
      <c r="AB78">
        <v>53.428383119999999</v>
      </c>
      <c r="AC78">
        <v>56.40140555</v>
      </c>
      <c r="AD78">
        <v>58.419481189999999</v>
      </c>
      <c r="AE78">
        <v>60.030195429999999</v>
      </c>
      <c r="AF78">
        <v>61.416754570000002</v>
      </c>
      <c r="AG78">
        <v>62.665571900000003</v>
      </c>
      <c r="AH78">
        <v>63.825820290000003</v>
      </c>
      <c r="AI78">
        <v>64.929444149999995</v>
      </c>
      <c r="AJ78">
        <v>65.999649050000002</v>
      </c>
      <c r="AK78">
        <v>67.055197570000004</v>
      </c>
      <c r="AL78">
        <v>68.113012470000001</v>
      </c>
      <c r="AM78">
        <v>69.190163810000001</v>
      </c>
      <c r="AN78">
        <v>70.305888620000005</v>
      </c>
      <c r="AO78">
        <v>71.484307670000007</v>
      </c>
      <c r="AP78">
        <v>72.758979100000005</v>
      </c>
      <c r="AQ78">
        <v>74.181969699999996</v>
      </c>
      <c r="AR78">
        <v>75.845336919999994</v>
      </c>
      <c r="AS78">
        <v>77.945298190000003</v>
      </c>
      <c r="AT78">
        <v>81.071930429999995</v>
      </c>
      <c r="AU78">
        <v>83.111332270000005</v>
      </c>
    </row>
    <row r="79" spans="26:47">
      <c r="Z79">
        <v>8.33</v>
      </c>
      <c r="AA79">
        <v>51.845159350000003</v>
      </c>
      <c r="AB79">
        <v>53.755174779999997</v>
      </c>
      <c r="AC79">
        <v>56.721158320000001</v>
      </c>
      <c r="AD79">
        <v>58.738931270000002</v>
      </c>
      <c r="AE79">
        <v>60.35192756</v>
      </c>
      <c r="AF79">
        <v>61.742207919999998</v>
      </c>
      <c r="AG79">
        <v>62.995743769999997</v>
      </c>
      <c r="AH79">
        <v>64.161519190000007</v>
      </c>
      <c r="AI79">
        <v>65.271407890000006</v>
      </c>
      <c r="AJ79">
        <v>66.348613830000005</v>
      </c>
      <c r="AK79">
        <v>67.411949359999994</v>
      </c>
      <c r="AL79">
        <v>68.478435880000006</v>
      </c>
      <c r="AM79">
        <v>69.565299379999999</v>
      </c>
      <c r="AN79">
        <v>70.692011149999999</v>
      </c>
      <c r="AO79">
        <v>71.883046140000005</v>
      </c>
      <c r="AP79">
        <v>73.172518839999995</v>
      </c>
      <c r="AQ79">
        <v>74.613431079999998</v>
      </c>
      <c r="AR79">
        <v>76.299588369999995</v>
      </c>
      <c r="AS79">
        <v>78.431104840000003</v>
      </c>
      <c r="AT79">
        <v>81.610341450000007</v>
      </c>
      <c r="AU79">
        <v>83.68759317</v>
      </c>
    </row>
    <row r="80" spans="26:47">
      <c r="Z80">
        <v>8.42</v>
      </c>
      <c r="AA80">
        <v>51.964740649696097</v>
      </c>
      <c r="AB80">
        <v>53.874463506734401</v>
      </c>
      <c r="AC80">
        <v>56.840345541300699</v>
      </c>
      <c r="AD80">
        <v>58.858485548528201</v>
      </c>
      <c r="AE80">
        <v>60.472120705983301</v>
      </c>
      <c r="AF80">
        <v>61.863240896121397</v>
      </c>
      <c r="AG80">
        <v>63.117789172389898</v>
      </c>
      <c r="AH80">
        <v>64.2847409123044</v>
      </c>
      <c r="AI80">
        <v>65.395973026767294</v>
      </c>
      <c r="AJ80">
        <v>66.474701965802694</v>
      </c>
      <c r="AK80">
        <v>67.539761689789799</v>
      </c>
      <c r="AL80">
        <v>68.608205996628797</v>
      </c>
      <c r="AM80">
        <v>69.6973077183155</v>
      </c>
      <c r="AN80">
        <v>70.826606188057596</v>
      </c>
      <c r="AO80">
        <v>72.020678006482001</v>
      </c>
      <c r="AP80">
        <v>73.313797148764905</v>
      </c>
      <c r="AQ80">
        <v>74.759234536156299</v>
      </c>
      <c r="AR80">
        <v>76.451302509578795</v>
      </c>
      <c r="AS80">
        <v>78.591256886264105</v>
      </c>
      <c r="AT80">
        <v>81.785112112255504</v>
      </c>
      <c r="AU80">
        <v>83.873238673646</v>
      </c>
    </row>
    <row r="81" spans="26:47">
      <c r="Z81">
        <v>8.5</v>
      </c>
      <c r="AA81">
        <v>52.011573089999999</v>
      </c>
      <c r="AB81">
        <v>53.916501269999998</v>
      </c>
      <c r="AC81">
        <v>56.878029589999997</v>
      </c>
      <c r="AD81">
        <v>58.895095619999999</v>
      </c>
      <c r="AE81">
        <v>60.508842649999998</v>
      </c>
      <c r="AF81">
        <v>61.900688799999998</v>
      </c>
      <c r="AG81">
        <v>63.156353070000002</v>
      </c>
      <c r="AH81">
        <v>64.324708470000004</v>
      </c>
      <c r="AI81">
        <v>65.43758382</v>
      </c>
      <c r="AJ81">
        <v>66.518176729999993</v>
      </c>
      <c r="AK81">
        <v>67.58532142</v>
      </c>
      <c r="AL81">
        <v>68.656087580000005</v>
      </c>
      <c r="AM81">
        <v>69.747779919999999</v>
      </c>
      <c r="AN81">
        <v>70.879989640000005</v>
      </c>
      <c r="AO81">
        <v>72.077374289999995</v>
      </c>
      <c r="AP81">
        <v>73.374336499999998</v>
      </c>
      <c r="AQ81">
        <v>74.824363790000007</v>
      </c>
      <c r="AR81">
        <v>76.52217177</v>
      </c>
      <c r="AS81">
        <v>78.669907679999994</v>
      </c>
      <c r="AT81">
        <v>81.87635813</v>
      </c>
      <c r="AU81">
        <v>83.973297709999997</v>
      </c>
    </row>
    <row r="82" spans="26:47">
      <c r="Z82">
        <v>8.58</v>
      </c>
      <c r="AA82">
        <v>52.178464699999999</v>
      </c>
      <c r="AB82">
        <v>54.077991439999998</v>
      </c>
      <c r="AC82">
        <v>57.034616149999998</v>
      </c>
      <c r="AD82">
        <v>59.050708069999999</v>
      </c>
      <c r="AE82">
        <v>60.665019479999998</v>
      </c>
      <c r="AF82">
        <v>62.058292790000003</v>
      </c>
      <c r="AG82">
        <v>63.315979509999998</v>
      </c>
      <c r="AH82">
        <v>64.486833700000005</v>
      </c>
      <c r="AI82">
        <v>65.602634820000006</v>
      </c>
      <c r="AJ82">
        <v>66.686571670000006</v>
      </c>
      <c r="AK82">
        <v>67.757499260000003</v>
      </c>
      <c r="AL82">
        <v>68.83253551</v>
      </c>
      <c r="AM82">
        <v>69.929064850000003</v>
      </c>
      <c r="AN82">
        <v>71.066800689999994</v>
      </c>
      <c r="AO82">
        <v>72.270587289999995</v>
      </c>
      <c r="AP82">
        <v>73.57512251</v>
      </c>
      <c r="AQ82">
        <v>75.034392249999996</v>
      </c>
      <c r="AR82">
        <v>76.74404715</v>
      </c>
      <c r="AS82">
        <v>78.908325759999997</v>
      </c>
      <c r="AT82">
        <v>82.142634430000001</v>
      </c>
      <c r="AU82">
        <v>84.259791640000003</v>
      </c>
    </row>
    <row r="83" spans="26:47">
      <c r="Z83">
        <v>8.67</v>
      </c>
      <c r="AA83">
        <v>52.346516200000003</v>
      </c>
      <c r="AB83">
        <v>54.240412880000001</v>
      </c>
      <c r="AC83">
        <v>57.19179871</v>
      </c>
      <c r="AD83">
        <v>59.206713329999999</v>
      </c>
      <c r="AE83">
        <v>60.821446860000002</v>
      </c>
      <c r="AF83">
        <v>62.21604189</v>
      </c>
      <c r="AG83">
        <v>63.475671429999998</v>
      </c>
      <c r="AH83">
        <v>64.648964750000005</v>
      </c>
      <c r="AI83">
        <v>65.767648780000002</v>
      </c>
      <c r="AJ83">
        <v>66.854901780000006</v>
      </c>
      <c r="AK83">
        <v>67.929598940000005</v>
      </c>
      <c r="AL83">
        <v>69.008906719999999</v>
      </c>
      <c r="AM83">
        <v>70.110290500000005</v>
      </c>
      <c r="AN83">
        <v>71.253588289999996</v>
      </c>
      <c r="AO83">
        <v>72.463835189999998</v>
      </c>
      <c r="AP83">
        <v>73.776031259999996</v>
      </c>
      <c r="AQ83">
        <v>75.244673149999997</v>
      </c>
      <c r="AR83">
        <v>76.966370749999996</v>
      </c>
      <c r="AS83">
        <v>79.14751047</v>
      </c>
      <c r="AT83">
        <v>82.410307009999997</v>
      </c>
      <c r="AU83">
        <v>84.54819809</v>
      </c>
    </row>
    <row r="84" spans="26:47">
      <c r="Z84">
        <v>8.75</v>
      </c>
      <c r="AA84">
        <v>52.516093439999999</v>
      </c>
      <c r="AB84">
        <v>54.404206520000002</v>
      </c>
      <c r="AC84">
        <v>57.350114779999998</v>
      </c>
      <c r="AD84">
        <v>59.363701220000003</v>
      </c>
      <c r="AE84">
        <v>60.978748969999998</v>
      </c>
      <c r="AF84">
        <v>62.374584839999997</v>
      </c>
      <c r="AG84">
        <v>63.636095779999998</v>
      </c>
      <c r="AH84">
        <v>64.811782309999998</v>
      </c>
      <c r="AI84">
        <v>65.933316640000001</v>
      </c>
      <c r="AJ84">
        <v>67.023865479999998</v>
      </c>
      <c r="AK84">
        <v>68.10232397</v>
      </c>
      <c r="AL84">
        <v>69.185907549999996</v>
      </c>
      <c r="AM84">
        <v>70.292163880000004</v>
      </c>
      <c r="AN84">
        <v>71.441057869999995</v>
      </c>
      <c r="AO84">
        <v>72.657819309999994</v>
      </c>
      <c r="AP84">
        <v>73.977756970000002</v>
      </c>
      <c r="AQ84">
        <v>75.4558897</v>
      </c>
      <c r="AR84">
        <v>77.189809019999998</v>
      </c>
      <c r="AS84">
        <v>79.388101599999999</v>
      </c>
      <c r="AT84">
        <v>82.679965949999996</v>
      </c>
      <c r="AU84">
        <v>84.839069109999997</v>
      </c>
    </row>
    <row r="85" spans="26:47">
      <c r="Z85">
        <v>8.83</v>
      </c>
      <c r="AA85">
        <v>52.681028332197499</v>
      </c>
      <c r="AB85">
        <v>54.576811637652597</v>
      </c>
      <c r="AC85">
        <v>57.532803268237302</v>
      </c>
      <c r="AD85">
        <v>59.5523016075377</v>
      </c>
      <c r="AE85">
        <v>61.171687846740703</v>
      </c>
      <c r="AF85">
        <v>62.571069084835102</v>
      </c>
      <c r="AG85">
        <v>63.835674455817198</v>
      </c>
      <c r="AH85">
        <v>65.014189093145603</v>
      </c>
      <c r="AI85">
        <v>66.138400876397398</v>
      </c>
      <c r="AJ85">
        <v>67.231559123751296</v>
      </c>
      <c r="AK85">
        <v>68.312626072286704</v>
      </c>
      <c r="AL85">
        <v>69.398879375126199</v>
      </c>
      <c r="AM85">
        <v>70.507932256447106</v>
      </c>
      <c r="AN85">
        <v>71.659827581977495</v>
      </c>
      <c r="AO85">
        <v>72.879898392768993</v>
      </c>
      <c r="AP85">
        <v>74.203604719437095</v>
      </c>
      <c r="AQ85">
        <v>75.686211959724602</v>
      </c>
      <c r="AR85">
        <v>77.425769350904602</v>
      </c>
      <c r="AS85">
        <v>79.631893508030203</v>
      </c>
      <c r="AT85">
        <v>82.937110304647106</v>
      </c>
      <c r="AU85">
        <v>85.106146800604705</v>
      </c>
    </row>
    <row r="86" spans="26:47">
      <c r="Z86">
        <v>8.92</v>
      </c>
      <c r="AA86">
        <v>52.686807139999999</v>
      </c>
      <c r="AB86">
        <v>54.569033179999998</v>
      </c>
      <c r="AC86">
        <v>57.509281139999999</v>
      </c>
      <c r="AD86">
        <v>59.521411749999999</v>
      </c>
      <c r="AE86">
        <v>61.136675969999999</v>
      </c>
      <c r="AF86">
        <v>62.53367463</v>
      </c>
      <c r="AG86">
        <v>63.797003599999996</v>
      </c>
      <c r="AH86">
        <v>64.975031819999998</v>
      </c>
      <c r="AI86">
        <v>66.099375230000007</v>
      </c>
      <c r="AJ86">
        <v>67.193188230000004</v>
      </c>
      <c r="AK86">
        <v>68.275385679999999</v>
      </c>
      <c r="AL86">
        <v>69.363232460000006</v>
      </c>
      <c r="AM86">
        <v>70.474359449999994</v>
      </c>
      <c r="AN86">
        <v>71.628860290000006</v>
      </c>
      <c r="AO86">
        <v>72.852162509999999</v>
      </c>
      <c r="AP86">
        <v>74.179888700000006</v>
      </c>
      <c r="AQ86">
        <v>75.667589100000001</v>
      </c>
      <c r="AR86">
        <v>77.413854979999996</v>
      </c>
      <c r="AS86">
        <v>79.62951606</v>
      </c>
      <c r="AT86">
        <v>82.950900099999998</v>
      </c>
      <c r="AU86">
        <v>85.131601419999996</v>
      </c>
    </row>
    <row r="87" spans="26:47">
      <c r="Z87">
        <v>9</v>
      </c>
      <c r="AA87">
        <v>52.967151873919804</v>
      </c>
      <c r="AB87">
        <v>54.856691435054501</v>
      </c>
      <c r="AC87">
        <v>57.807700594307803</v>
      </c>
      <c r="AD87">
        <v>59.827079995484901</v>
      </c>
      <c r="AE87">
        <v>61.4482739111264</v>
      </c>
      <c r="AF87">
        <v>62.850569506891702</v>
      </c>
      <c r="AG87">
        <v>64.118879260893706</v>
      </c>
      <c r="AH87">
        <v>65.301755556809496</v>
      </c>
      <c r="AI87">
        <v>66.430941218557095</v>
      </c>
      <c r="AJ87">
        <v>67.529693513435205</v>
      </c>
      <c r="AK87">
        <v>68.617023737410307</v>
      </c>
      <c r="AL87">
        <v>69.710299300895798</v>
      </c>
      <c r="AM87">
        <v>70.827272337517101</v>
      </c>
      <c r="AN87">
        <v>71.988193053958099</v>
      </c>
      <c r="AO87">
        <v>73.218707670952995</v>
      </c>
      <c r="AP87">
        <v>74.554769124723194</v>
      </c>
      <c r="AQ87">
        <v>76.052474195293499</v>
      </c>
      <c r="AR87">
        <v>77.8114342136994</v>
      </c>
      <c r="AS87">
        <v>80.044771568555305</v>
      </c>
      <c r="AT87">
        <v>83.396174760662902</v>
      </c>
      <c r="AU87">
        <v>85.599026035619801</v>
      </c>
    </row>
    <row r="88" spans="26:47">
      <c r="Z88">
        <v>9.08</v>
      </c>
      <c r="AA88">
        <v>53.030944169999998</v>
      </c>
      <c r="AB88">
        <v>54.90127906</v>
      </c>
      <c r="AC88">
        <v>57.829904020000001</v>
      </c>
      <c r="AD88">
        <v>59.838869109999997</v>
      </c>
      <c r="AE88">
        <v>61.454354160000001</v>
      </c>
      <c r="AF88">
        <v>62.853498780000002</v>
      </c>
      <c r="AG88">
        <v>64.120310610000004</v>
      </c>
      <c r="AH88">
        <v>65.302891849999995</v>
      </c>
      <c r="AI88">
        <v>66.432743860000002</v>
      </c>
      <c r="AJ88">
        <v>67.532995569999997</v>
      </c>
      <c r="AK88">
        <v>68.622601649999993</v>
      </c>
      <c r="AL88">
        <v>69.718927160000007</v>
      </c>
      <c r="AM88">
        <v>70.839772229999994</v>
      </c>
      <c r="AN88">
        <v>72.00549264</v>
      </c>
      <c r="AO88">
        <v>73.241919120000006</v>
      </c>
      <c r="AP88">
        <v>74.585314850000003</v>
      </c>
      <c r="AQ88">
        <v>76.092315970000001</v>
      </c>
      <c r="AR88">
        <v>77.863559120000005</v>
      </c>
      <c r="AS88">
        <v>80.114469560000003</v>
      </c>
      <c r="AT88">
        <v>83.496009839999999</v>
      </c>
      <c r="AU88">
        <v>85.720887840000003</v>
      </c>
    </row>
    <row r="89" spans="26:47">
      <c r="Z89">
        <v>9.17</v>
      </c>
      <c r="AA89">
        <v>53.204236129999998</v>
      </c>
      <c r="AB89">
        <v>55.068654530000003</v>
      </c>
      <c r="AC89">
        <v>57.99143291</v>
      </c>
      <c r="AD89">
        <v>59.998752889999999</v>
      </c>
      <c r="AE89">
        <v>61.614285350000003</v>
      </c>
      <c r="AF89">
        <v>63.014444079999997</v>
      </c>
      <c r="AG89">
        <v>64.282943779999997</v>
      </c>
      <c r="AH89">
        <v>65.467753669999993</v>
      </c>
      <c r="AI89">
        <v>66.600318029999997</v>
      </c>
      <c r="AJ89">
        <v>67.703753410000004</v>
      </c>
      <c r="AK89">
        <v>68.797034929999995</v>
      </c>
      <c r="AL89">
        <v>69.897578629999998</v>
      </c>
      <c r="AM89">
        <v>71.023270659999994</v>
      </c>
      <c r="AN89">
        <v>72.194599999999994</v>
      </c>
      <c r="AO89">
        <v>73.437602400000003</v>
      </c>
      <c r="AP89">
        <v>74.788866959999993</v>
      </c>
      <c r="AQ89">
        <v>76.305582749999999</v>
      </c>
      <c r="AR89">
        <v>78.089429060000001</v>
      </c>
      <c r="AS89">
        <v>80.358176740000005</v>
      </c>
      <c r="AT89">
        <v>83.770272019999993</v>
      </c>
      <c r="AU89">
        <v>86.01766585</v>
      </c>
    </row>
    <row r="90" spans="26:47">
      <c r="Z90">
        <v>9.25</v>
      </c>
      <c r="AA90">
        <v>53.378331029999998</v>
      </c>
      <c r="AB90">
        <v>55.236872980000001</v>
      </c>
      <c r="AC90">
        <v>58.153808640000001</v>
      </c>
      <c r="AD90">
        <v>60.159456560000002</v>
      </c>
      <c r="AE90">
        <v>61.775003640000001</v>
      </c>
      <c r="AF90">
        <v>63.176143330000002</v>
      </c>
      <c r="AG90">
        <v>64.446299229999994</v>
      </c>
      <c r="AH90">
        <v>65.633308319999998</v>
      </c>
      <c r="AI90">
        <v>66.768558290000001</v>
      </c>
      <c r="AJ90">
        <v>67.875153679999997</v>
      </c>
      <c r="AK90">
        <v>68.972090530000003</v>
      </c>
      <c r="AL90">
        <v>70.076836470000003</v>
      </c>
      <c r="AM90">
        <v>71.207364560000002</v>
      </c>
      <c r="AN90">
        <v>72.384298310000005</v>
      </c>
      <c r="AO90">
        <v>73.633880570000002</v>
      </c>
      <c r="AP90">
        <v>74.993029789999994</v>
      </c>
      <c r="AQ90">
        <v>76.519494120000005</v>
      </c>
      <c r="AR90">
        <v>78.316007740000003</v>
      </c>
      <c r="AS90">
        <v>80.602716740000005</v>
      </c>
      <c r="AT90">
        <v>84.045654959999993</v>
      </c>
      <c r="AU90">
        <v>86.315828409999995</v>
      </c>
    </row>
    <row r="91" spans="26:47">
      <c r="Z91">
        <v>9.33</v>
      </c>
      <c r="AA91">
        <v>53.552472100000003</v>
      </c>
      <c r="AB91">
        <v>55.405167400000003</v>
      </c>
      <c r="AC91">
        <v>58.316242070000001</v>
      </c>
      <c r="AD91">
        <v>60.32017115</v>
      </c>
      <c r="AE91">
        <v>61.935681180000003</v>
      </c>
      <c r="AF91">
        <v>63.337750219999997</v>
      </c>
      <c r="AG91">
        <v>64.609512190000004</v>
      </c>
      <c r="AH91">
        <v>65.798672330000002</v>
      </c>
      <c r="AI91">
        <v>66.936561960000006</v>
      </c>
      <c r="AJ91">
        <v>68.046273769999999</v>
      </c>
      <c r="AK91">
        <v>69.146824910000007</v>
      </c>
      <c r="AL91">
        <v>70.255734910000001</v>
      </c>
      <c r="AM91">
        <v>71.391064220000004</v>
      </c>
      <c r="AN91">
        <v>72.573571740000006</v>
      </c>
      <c r="AO91">
        <v>73.829708719999999</v>
      </c>
      <c r="AP91">
        <v>75.196725310000005</v>
      </c>
      <c r="AQ91">
        <v>76.73293305</v>
      </c>
      <c r="AR91">
        <v>78.542129970000005</v>
      </c>
      <c r="AS91">
        <v>80.846859749999993</v>
      </c>
      <c r="AT91">
        <v>84.32082552</v>
      </c>
      <c r="AU91">
        <v>86.61397083</v>
      </c>
    </row>
    <row r="92" spans="26:47">
      <c r="Z92">
        <v>9.42</v>
      </c>
      <c r="AA92">
        <v>53.646596355836301</v>
      </c>
      <c r="AB92">
        <v>55.5184849572803</v>
      </c>
      <c r="AC92">
        <v>58.453674208654597</v>
      </c>
      <c r="AD92">
        <v>60.470393531519498</v>
      </c>
      <c r="AE92">
        <v>62.094207858386</v>
      </c>
      <c r="AF92">
        <v>63.502163604132797</v>
      </c>
      <c r="AG92">
        <v>64.778289205034397</v>
      </c>
      <c r="AH92">
        <v>65.970752579648007</v>
      </c>
      <c r="AI92">
        <v>67.111150740978502</v>
      </c>
      <c r="AJ92">
        <v>68.222738355975196</v>
      </c>
      <c r="AK92">
        <v>69.324633344127193</v>
      </c>
      <c r="AL92">
        <v>70.434415694446301</v>
      </c>
      <c r="AM92">
        <v>71.570176016085497</v>
      </c>
      <c r="AN92">
        <v>72.752676576291606</v>
      </c>
      <c r="AO92">
        <v>74.008342901581003</v>
      </c>
      <c r="AP92">
        <v>75.374360377720194</v>
      </c>
      <c r="AQ92">
        <v>76.908911864466603</v>
      </c>
      <c r="AR92">
        <v>78.715540011754499</v>
      </c>
      <c r="AS92">
        <v>81.016217232136896</v>
      </c>
      <c r="AT92">
        <v>84.482921815169107</v>
      </c>
      <c r="AU92">
        <v>86.770839714350203</v>
      </c>
    </row>
    <row r="93" spans="26:47">
      <c r="Z93">
        <v>9.5</v>
      </c>
      <c r="AA93">
        <v>53.725615789999999</v>
      </c>
      <c r="AB93">
        <v>55.572483550000001</v>
      </c>
      <c r="AC93">
        <v>58.477654430000001</v>
      </c>
      <c r="AD93">
        <v>60.479795080000002</v>
      </c>
      <c r="AE93">
        <v>62.095194370000002</v>
      </c>
      <c r="AF93">
        <v>63.498119320000001</v>
      </c>
      <c r="AG93">
        <v>64.771415259999998</v>
      </c>
      <c r="AH93">
        <v>65.96265588</v>
      </c>
      <c r="AI93">
        <v>67.103116069999999</v>
      </c>
      <c r="AJ93">
        <v>68.215876530000003</v>
      </c>
      <c r="AK93">
        <v>69.319975389999996</v>
      </c>
      <c r="AL93">
        <v>70.432984020000006</v>
      </c>
      <c r="AM93">
        <v>71.573050260000002</v>
      </c>
      <c r="AN93">
        <v>72.761068510000001</v>
      </c>
      <c r="AO93">
        <v>74.023698870000004</v>
      </c>
      <c r="AP93">
        <v>75.39852406</v>
      </c>
      <c r="AQ93">
        <v>76.944420980000004</v>
      </c>
      <c r="AR93">
        <v>78.766256029999994</v>
      </c>
      <c r="AS93">
        <v>81.088983319999997</v>
      </c>
      <c r="AT93">
        <v>84.594026979999995</v>
      </c>
      <c r="AU93">
        <v>86.910242100000005</v>
      </c>
    </row>
    <row r="94" spans="26:47">
      <c r="Z94">
        <v>9.58</v>
      </c>
      <c r="AA94">
        <v>53.895363141294801</v>
      </c>
      <c r="AB94">
        <v>55.759534929055597</v>
      </c>
      <c r="AC94">
        <v>58.6871856573011</v>
      </c>
      <c r="AD94">
        <v>60.701904827238202</v>
      </c>
      <c r="AE94">
        <v>62.3259646313752</v>
      </c>
      <c r="AF94">
        <v>63.735459846062902</v>
      </c>
      <c r="AG94">
        <v>65.014036508037407</v>
      </c>
      <c r="AH94">
        <v>66.209691085308506</v>
      </c>
      <c r="AI94">
        <v>67.353950009176998</v>
      </c>
      <c r="AJ94">
        <v>68.470057444391699</v>
      </c>
      <c r="AK94">
        <v>69.5771658727583</v>
      </c>
      <c r="AL94">
        <v>70.692932669301598</v>
      </c>
      <c r="AM94">
        <v>71.835575852480801</v>
      </c>
      <c r="AN94">
        <v>73.026053351749596</v>
      </c>
      <c r="AO94">
        <v>74.291090900432195</v>
      </c>
      <c r="AP94">
        <v>75.668351040036796</v>
      </c>
      <c r="AQ94">
        <v>77.216827138414999</v>
      </c>
      <c r="AR94">
        <v>79.041593747141903</v>
      </c>
      <c r="AS94">
        <v>81.368081820909197</v>
      </c>
      <c r="AT94">
        <v>84.879365240002201</v>
      </c>
      <c r="AU94">
        <v>87.200414661601698</v>
      </c>
    </row>
    <row r="95" spans="26:47">
      <c r="Z95">
        <v>9.67</v>
      </c>
      <c r="AA95">
        <v>54.063720009999997</v>
      </c>
      <c r="AB95">
        <v>55.898986870000002</v>
      </c>
      <c r="AC95">
        <v>58.792182410000002</v>
      </c>
      <c r="AD95">
        <v>60.790483770000002</v>
      </c>
      <c r="AE95">
        <v>62.405380520000001</v>
      </c>
      <c r="AF95">
        <v>63.809732459999999</v>
      </c>
      <c r="AG95">
        <v>65.08581126</v>
      </c>
      <c r="AH95">
        <v>66.280927980000001</v>
      </c>
      <c r="AI95">
        <v>67.426243869999993</v>
      </c>
      <c r="AJ95">
        <v>68.544814520000003</v>
      </c>
      <c r="AK95">
        <v>69.655718570000005</v>
      </c>
      <c r="AL95">
        <v>70.776629400000004</v>
      </c>
      <c r="AM95">
        <v>71.925867719999999</v>
      </c>
      <c r="AN95">
        <v>73.124596690000004</v>
      </c>
      <c r="AO95">
        <v>74.399891319999995</v>
      </c>
      <c r="AP95">
        <v>75.789996099999996</v>
      </c>
      <c r="AQ95">
        <v>77.354914309999998</v>
      </c>
      <c r="AR95">
        <v>79.201644090000002</v>
      </c>
      <c r="AS95">
        <v>81.559956720000002</v>
      </c>
      <c r="AT95">
        <v>85.126741890000005</v>
      </c>
      <c r="AU95">
        <v>87.488984400000007</v>
      </c>
    </row>
    <row r="96" spans="26:47">
      <c r="Z96">
        <v>9.75</v>
      </c>
      <c r="AA96">
        <v>54.226548899999997</v>
      </c>
      <c r="AB96">
        <v>56.0560513</v>
      </c>
      <c r="AC96">
        <v>58.943175580000002</v>
      </c>
      <c r="AD96">
        <v>60.939415199999999</v>
      </c>
      <c r="AE96">
        <v>62.553904180000004</v>
      </c>
      <c r="AF96">
        <v>63.95880786</v>
      </c>
      <c r="AG96">
        <v>65.23611348</v>
      </c>
      <c r="AH96">
        <v>66.433001110000006</v>
      </c>
      <c r="AI96">
        <v>67.580574830000003</v>
      </c>
      <c r="AJ96">
        <v>68.701876830000003</v>
      </c>
      <c r="AK96">
        <v>69.816004919999997</v>
      </c>
      <c r="AL96">
        <v>70.940682100000004</v>
      </c>
      <c r="AM96">
        <v>72.094313760000006</v>
      </c>
      <c r="AN96">
        <v>73.298195179999993</v>
      </c>
      <c r="AO96">
        <v>74.579605729999997</v>
      </c>
      <c r="AP96">
        <v>75.977116469999999</v>
      </c>
      <c r="AQ96">
        <v>77.551287279999997</v>
      </c>
      <c r="AR96">
        <v>79.410171329999997</v>
      </c>
      <c r="AS96">
        <v>81.785928119999994</v>
      </c>
      <c r="AT96">
        <v>85.383132889999999</v>
      </c>
      <c r="AU96">
        <v>87.768154539999998</v>
      </c>
    </row>
    <row r="97" spans="26:47">
      <c r="Z97">
        <v>9.83</v>
      </c>
      <c r="AA97">
        <v>54.273157685824003</v>
      </c>
      <c r="AB97">
        <v>56.124096444441598</v>
      </c>
      <c r="AC97">
        <v>59.038199230763603</v>
      </c>
      <c r="AD97">
        <v>61.048652210839997</v>
      </c>
      <c r="AE97">
        <v>62.672232757766103</v>
      </c>
      <c r="AF97">
        <v>64.083431756535205</v>
      </c>
      <c r="AG97">
        <v>65.365243596701305</v>
      </c>
      <c r="AH97">
        <v>66.565367342426896</v>
      </c>
      <c r="AI97">
        <v>67.715201483304796</v>
      </c>
      <c r="AJ97">
        <v>68.837962690133097</v>
      </c>
      <c r="AK97">
        <v>69.952850483207598</v>
      </c>
      <c r="AL97">
        <v>71.077639134402204</v>
      </c>
      <c r="AM97">
        <v>72.230744210642797</v>
      </c>
      <c r="AN97">
        <v>73.433430423349193</v>
      </c>
      <c r="AO97">
        <v>74.712896990530396</v>
      </c>
      <c r="AP97">
        <v>76.107561718205801</v>
      </c>
      <c r="AQ97">
        <v>77.677704067736599</v>
      </c>
      <c r="AR97">
        <v>79.530834262096107</v>
      </c>
      <c r="AS97">
        <v>81.897893025827798</v>
      </c>
      <c r="AT97">
        <v>85.479673440696104</v>
      </c>
      <c r="AU97">
        <v>87.8533816477904</v>
      </c>
    </row>
    <row r="98" spans="26:47">
      <c r="Z98">
        <v>9.92</v>
      </c>
      <c r="AA98">
        <v>54.38502836</v>
      </c>
      <c r="AB98">
        <v>56.208815110000003</v>
      </c>
      <c r="AC98">
        <v>59.089848439999997</v>
      </c>
      <c r="AD98">
        <v>61.08395333</v>
      </c>
      <c r="AE98">
        <v>62.697945410000003</v>
      </c>
      <c r="AF98">
        <v>64.103304289999997</v>
      </c>
      <c r="AG98">
        <v>65.381735539999994</v>
      </c>
      <c r="AH98">
        <v>66.580289179999994</v>
      </c>
      <c r="AI98">
        <v>67.730012130000006</v>
      </c>
      <c r="AJ98">
        <v>68.853932869999994</v>
      </c>
      <c r="AK98">
        <v>69.971167750000006</v>
      </c>
      <c r="AL98">
        <v>71.099488440000002</v>
      </c>
      <c r="AM98">
        <v>72.257383750000002</v>
      </c>
      <c r="AN98">
        <v>73.466279330000006</v>
      </c>
      <c r="AO98">
        <v>74.753656559999996</v>
      </c>
      <c r="AP98">
        <v>76.158409500000005</v>
      </c>
      <c r="AQ98">
        <v>77.741649170000002</v>
      </c>
      <c r="AR98">
        <v>79.612474410000004</v>
      </c>
      <c r="AS98">
        <v>82.005414369999997</v>
      </c>
      <c r="AT98">
        <v>85.632682130000006</v>
      </c>
      <c r="AU98">
        <v>88.040281570000005</v>
      </c>
    </row>
    <row r="99" spans="26:47">
      <c r="Z99">
        <v>10</v>
      </c>
      <c r="AA99">
        <v>54.539504280000003</v>
      </c>
      <c r="AB99">
        <v>56.357645490000003</v>
      </c>
      <c r="AC99">
        <v>59.232602300000003</v>
      </c>
      <c r="AD99">
        <v>61.224522649999997</v>
      </c>
      <c r="AE99">
        <v>62.837946870000003</v>
      </c>
      <c r="AF99">
        <v>64.243679580000006</v>
      </c>
      <c r="AG99">
        <v>65.523148509999999</v>
      </c>
      <c r="AH99">
        <v>66.723275009999995</v>
      </c>
      <c r="AI99">
        <v>67.875049309999994</v>
      </c>
      <c r="AJ99">
        <v>69.001486060000005</v>
      </c>
      <c r="AK99">
        <v>70.121719630000001</v>
      </c>
      <c r="AL99">
        <v>71.253569560000003</v>
      </c>
      <c r="AM99">
        <v>72.4156069</v>
      </c>
      <c r="AN99">
        <v>73.629385999999997</v>
      </c>
      <c r="AO99">
        <v>74.922587829999998</v>
      </c>
      <c r="AP99">
        <v>76.334425920000001</v>
      </c>
      <c r="AQ99">
        <v>77.926556860000005</v>
      </c>
      <c r="AR99">
        <v>79.809115469999995</v>
      </c>
      <c r="AS99">
        <v>82.218981279999994</v>
      </c>
      <c r="AT99">
        <v>85.875954410000006</v>
      </c>
      <c r="AU99">
        <v>88.305925439999996</v>
      </c>
    </row>
    <row r="100" spans="26:47">
      <c r="Z100">
        <v>10.08</v>
      </c>
      <c r="AA100">
        <v>54.690269170000001</v>
      </c>
      <c r="AB100">
        <v>56.50285581</v>
      </c>
      <c r="AC100">
        <v>59.371784099999999</v>
      </c>
      <c r="AD100">
        <v>61.361493000000003</v>
      </c>
      <c r="AE100">
        <v>62.974296350000003</v>
      </c>
      <c r="AF100">
        <v>64.380336600000007</v>
      </c>
      <c r="AG100">
        <v>65.660768340000004</v>
      </c>
      <c r="AH100">
        <v>66.862386270000002</v>
      </c>
      <c r="AI100">
        <v>68.016124689999998</v>
      </c>
      <c r="AJ100">
        <v>69.14498451</v>
      </c>
      <c r="AK100">
        <v>70.268117810000007</v>
      </c>
      <c r="AL100">
        <v>71.403391279999994</v>
      </c>
      <c r="AM100">
        <v>72.569457069999999</v>
      </c>
      <c r="AN100">
        <v>73.787996620000001</v>
      </c>
      <c r="AO100">
        <v>75.086888110000004</v>
      </c>
      <c r="AP100">
        <v>76.505660939999999</v>
      </c>
      <c r="AQ100">
        <v>78.106511560000001</v>
      </c>
      <c r="AR100">
        <v>80.000600809999995</v>
      </c>
      <c r="AS100">
        <v>82.427138389999996</v>
      </c>
      <c r="AT100">
        <v>86.113457299999993</v>
      </c>
      <c r="AU100">
        <v>88.565587930000007</v>
      </c>
    </row>
    <row r="101" spans="26:47">
      <c r="Z101">
        <v>10.17</v>
      </c>
      <c r="AA101">
        <v>54.837412120000003</v>
      </c>
      <c r="AB101">
        <v>56.644560949999999</v>
      </c>
      <c r="AC101">
        <v>59.507549650000001</v>
      </c>
      <c r="AD101">
        <v>61.495047980000002</v>
      </c>
      <c r="AE101">
        <v>63.10719924</v>
      </c>
      <c r="AF101">
        <v>64.513498990000002</v>
      </c>
      <c r="AG101">
        <v>65.794834629999997</v>
      </c>
      <c r="AH101">
        <v>66.997876840000004</v>
      </c>
      <c r="AI101">
        <v>68.153505159999995</v>
      </c>
      <c r="AJ101">
        <v>69.284707179999998</v>
      </c>
      <c r="AK101">
        <v>70.410652519999999</v>
      </c>
      <c r="AL101">
        <v>71.549254430000005</v>
      </c>
      <c r="AM101">
        <v>72.719245200000003</v>
      </c>
      <c r="AN101">
        <v>73.942431729999996</v>
      </c>
      <c r="AO101">
        <v>75.246887060000006</v>
      </c>
      <c r="AP101">
        <v>76.672452899999996</v>
      </c>
      <c r="AQ101">
        <v>78.281859699999998</v>
      </c>
      <c r="AR101">
        <v>80.187284070000004</v>
      </c>
      <c r="AS101">
        <v>82.630244829999995</v>
      </c>
      <c r="AT101">
        <v>86.345550160000002</v>
      </c>
      <c r="AU101">
        <v>88.81962317</v>
      </c>
    </row>
    <row r="102" spans="26:47">
      <c r="Z102">
        <v>10.25</v>
      </c>
      <c r="AA102">
        <v>54.878279859234503</v>
      </c>
      <c r="AB102">
        <v>56.7037538746116</v>
      </c>
      <c r="AC102">
        <v>59.590229274343301</v>
      </c>
      <c r="AD102">
        <v>61.590376411671002</v>
      </c>
      <c r="AE102">
        <v>63.210779068161401</v>
      </c>
      <c r="AF102">
        <v>64.622911806008801</v>
      </c>
      <c r="AG102">
        <v>65.908525249958998</v>
      </c>
      <c r="AH102">
        <v>67.114737629622297</v>
      </c>
      <c r="AI102">
        <v>68.272683937763404</v>
      </c>
      <c r="AJ102">
        <v>69.405504214016602</v>
      </c>
      <c r="AK102">
        <v>70.532457927015102</v>
      </c>
      <c r="AL102">
        <v>71.671504806006595</v>
      </c>
      <c r="AM102">
        <v>72.841388277641798</v>
      </c>
      <c r="AN102">
        <v>74.063891630434696</v>
      </c>
      <c r="AO102">
        <v>75.367022075304504</v>
      </c>
      <c r="AP102">
        <v>76.790493605283501</v>
      </c>
      <c r="AQ102">
        <v>78.396801517434994</v>
      </c>
      <c r="AR102">
        <v>80.297665739152393</v>
      </c>
      <c r="AS102">
        <v>82.7335790353373</v>
      </c>
      <c r="AT102">
        <v>86.436169223424798</v>
      </c>
      <c r="AU102">
        <v>88.900837642385099</v>
      </c>
    </row>
    <row r="103" spans="26:47">
      <c r="Z103">
        <v>10.33</v>
      </c>
      <c r="AA103">
        <v>54.981019850000003</v>
      </c>
      <c r="AB103">
        <v>56.782873889999998</v>
      </c>
      <c r="AC103">
        <v>59.640053719999997</v>
      </c>
      <c r="AD103">
        <v>61.625370740000001</v>
      </c>
      <c r="AE103">
        <v>63.236860960000001</v>
      </c>
      <c r="AF103">
        <v>64.643390879999998</v>
      </c>
      <c r="AG103">
        <v>65.925587840000006</v>
      </c>
      <c r="AH103">
        <v>67.130001829999998</v>
      </c>
      <c r="AI103">
        <v>68.287459249999998</v>
      </c>
      <c r="AJ103">
        <v>69.420934990000006</v>
      </c>
      <c r="AK103">
        <v>70.549616279999995</v>
      </c>
      <c r="AL103">
        <v>71.691462529999995</v>
      </c>
      <c r="AM103">
        <v>72.865285170000007</v>
      </c>
      <c r="AN103">
        <v>74.093015120000004</v>
      </c>
      <c r="AO103">
        <v>75.402917930000001</v>
      </c>
      <c r="AP103">
        <v>76.835143959999996</v>
      </c>
      <c r="AQ103">
        <v>78.452951769999999</v>
      </c>
      <c r="AR103">
        <v>80.369523119999997</v>
      </c>
      <c r="AS103">
        <v>82.828663890000001</v>
      </c>
      <c r="AT103">
        <v>86.572595789999994</v>
      </c>
      <c r="AU103">
        <v>89.068387819999998</v>
      </c>
    </row>
    <row r="104" spans="26:47">
      <c r="Z104">
        <v>10.42</v>
      </c>
      <c r="AA104">
        <v>55.121347360000001</v>
      </c>
      <c r="AB104">
        <v>56.918069699999997</v>
      </c>
      <c r="AC104">
        <v>59.769603189999998</v>
      </c>
      <c r="AD104">
        <v>61.752789610000001</v>
      </c>
      <c r="AE104">
        <v>63.363626500000002</v>
      </c>
      <c r="AF104">
        <v>64.770371049999994</v>
      </c>
      <c r="AG104">
        <v>66.053398619999996</v>
      </c>
      <c r="AH104">
        <v>67.259142350000005</v>
      </c>
      <c r="AI104">
        <v>68.418377390000003</v>
      </c>
      <c r="AJ104">
        <v>69.554066809999995</v>
      </c>
      <c r="AK104">
        <v>70.685415629999994</v>
      </c>
      <c r="AL104">
        <v>71.830429030000005</v>
      </c>
      <c r="AM104">
        <v>73.007996719999994</v>
      </c>
      <c r="AN104">
        <v>74.24017207</v>
      </c>
      <c r="AO104">
        <v>75.555410749999993</v>
      </c>
      <c r="AP104">
        <v>76.994167950000005</v>
      </c>
      <c r="AQ104">
        <v>78.620224039999997</v>
      </c>
      <c r="AR104">
        <v>80.547754519999998</v>
      </c>
      <c r="AS104">
        <v>83.022828340000004</v>
      </c>
      <c r="AT104">
        <v>86.795011950000003</v>
      </c>
      <c r="AU104">
        <v>89.31228342</v>
      </c>
    </row>
    <row r="105" spans="26:47">
      <c r="Z105">
        <v>10.5</v>
      </c>
      <c r="AA105">
        <v>55.258622789999997</v>
      </c>
      <c r="AB105">
        <v>57.050375010000003</v>
      </c>
      <c r="AC105">
        <v>59.896422829999999</v>
      </c>
      <c r="AD105">
        <v>61.877527739999998</v>
      </c>
      <c r="AE105">
        <v>63.487717150000002</v>
      </c>
      <c r="AF105">
        <v>64.894658609999993</v>
      </c>
      <c r="AG105">
        <v>66.178483529999994</v>
      </c>
      <c r="AH105">
        <v>67.385511969999996</v>
      </c>
      <c r="AI105">
        <v>68.546469700000003</v>
      </c>
      <c r="AJ105">
        <v>69.684308770000001</v>
      </c>
      <c r="AK105">
        <v>70.818252060000006</v>
      </c>
      <c r="AL105">
        <v>71.966350039999995</v>
      </c>
      <c r="AM105">
        <v>73.147569619999999</v>
      </c>
      <c r="AN105">
        <v>74.384084860000002</v>
      </c>
      <c r="AO105">
        <v>75.704538749999998</v>
      </c>
      <c r="AP105">
        <v>77.149686919999994</v>
      </c>
      <c r="AQ105">
        <v>78.783824240000001</v>
      </c>
      <c r="AR105">
        <v>80.722106679999996</v>
      </c>
      <c r="AS105">
        <v>83.212837859999993</v>
      </c>
      <c r="AT105">
        <v>87.012845909999996</v>
      </c>
      <c r="AU105">
        <v>89.551316360000001</v>
      </c>
    </row>
    <row r="106" spans="26:47">
      <c r="Z106">
        <v>10.58</v>
      </c>
      <c r="AA106">
        <v>55.392925089999999</v>
      </c>
      <c r="AB106">
        <v>57.179858340000003</v>
      </c>
      <c r="AC106">
        <v>60.020564970000002</v>
      </c>
      <c r="AD106">
        <v>61.999625850000001</v>
      </c>
      <c r="AE106">
        <v>63.609163670000001</v>
      </c>
      <c r="AF106">
        <v>65.016275070000006</v>
      </c>
      <c r="AG106">
        <v>66.30085502</v>
      </c>
      <c r="AH106">
        <v>67.509114080000003</v>
      </c>
      <c r="AI106">
        <v>68.671730260000004</v>
      </c>
      <c r="AJ106">
        <v>69.811645209999995</v>
      </c>
      <c r="AK106">
        <v>70.948099549999995</v>
      </c>
      <c r="AL106">
        <v>72.099188350000006</v>
      </c>
      <c r="AM106">
        <v>73.283954370000004</v>
      </c>
      <c r="AN106">
        <v>74.524690219999997</v>
      </c>
      <c r="AO106">
        <v>75.850222900000006</v>
      </c>
      <c r="AP106">
        <v>77.301603290000003</v>
      </c>
      <c r="AQ106">
        <v>78.943632100000002</v>
      </c>
      <c r="AR106">
        <v>80.892429969999995</v>
      </c>
      <c r="AS106">
        <v>83.398501089999996</v>
      </c>
      <c r="AT106">
        <v>87.225833609999995</v>
      </c>
      <c r="AU106">
        <v>89.785167860000001</v>
      </c>
    </row>
    <row r="107" spans="26:47">
      <c r="Z107">
        <v>10.67</v>
      </c>
      <c r="AA107">
        <v>55.523711800000001</v>
      </c>
      <c r="AB107">
        <v>57.305951499999999</v>
      </c>
      <c r="AC107">
        <v>60.141421270000002</v>
      </c>
      <c r="AD107">
        <v>62.11844756</v>
      </c>
      <c r="AE107">
        <v>63.72730645</v>
      </c>
      <c r="AF107">
        <v>65.134540029999997</v>
      </c>
      <c r="AG107">
        <v>66.419813289999993</v>
      </c>
      <c r="AH107">
        <v>67.629230079999999</v>
      </c>
      <c r="AI107">
        <v>68.793421879999997</v>
      </c>
      <c r="AJ107">
        <v>69.935320149999995</v>
      </c>
      <c r="AK107">
        <v>71.074182820000004</v>
      </c>
      <c r="AL107">
        <v>72.228148450000006</v>
      </c>
      <c r="AM107">
        <v>73.41633392</v>
      </c>
      <c r="AN107">
        <v>74.661147679999999</v>
      </c>
      <c r="AO107">
        <v>75.991596729999998</v>
      </c>
      <c r="AP107">
        <v>77.449020849999997</v>
      </c>
      <c r="AQ107">
        <v>79.098716139999993</v>
      </c>
      <c r="AR107">
        <v>81.057748689999997</v>
      </c>
      <c r="AS107">
        <v>83.578781500000005</v>
      </c>
      <c r="AT107">
        <v>87.432836760000001</v>
      </c>
      <c r="AU107">
        <v>90.012625360000001</v>
      </c>
    </row>
    <row r="108" spans="26:47">
      <c r="Z108">
        <v>10.75</v>
      </c>
      <c r="AA108">
        <v>55.649904120000002</v>
      </c>
      <c r="AB108">
        <v>57.427547330000003</v>
      </c>
      <c r="AC108">
        <v>60.25784273</v>
      </c>
      <c r="AD108">
        <v>62.232816399999997</v>
      </c>
      <c r="AE108">
        <v>63.840947450000002</v>
      </c>
      <c r="AF108">
        <v>65.248236939999998</v>
      </c>
      <c r="AG108">
        <v>66.534125020000005</v>
      </c>
      <c r="AH108">
        <v>67.744610980000004</v>
      </c>
      <c r="AI108">
        <v>68.910280459999996</v>
      </c>
      <c r="AJ108">
        <v>70.054054590000007</v>
      </c>
      <c r="AK108">
        <v>71.195207879999998</v>
      </c>
      <c r="AL108">
        <v>72.351921020000006</v>
      </c>
      <c r="AM108">
        <v>73.543382910000005</v>
      </c>
      <c r="AN108">
        <v>74.792114810000001</v>
      </c>
      <c r="AO108">
        <v>76.127299120000004</v>
      </c>
      <c r="AP108">
        <v>77.590557480000001</v>
      </c>
      <c r="AQ108">
        <v>79.247669700000003</v>
      </c>
      <c r="AR108">
        <v>81.216625809999996</v>
      </c>
      <c r="AS108">
        <v>83.752200900000005</v>
      </c>
      <c r="AT108">
        <v>87.632309140000004</v>
      </c>
      <c r="AU108">
        <v>90.232093419999998</v>
      </c>
    </row>
    <row r="109" spans="26:47">
      <c r="Z109">
        <v>10.83</v>
      </c>
      <c r="AA109">
        <v>55.653368207921297</v>
      </c>
      <c r="AB109">
        <v>57.437338035345199</v>
      </c>
      <c r="AC109">
        <v>60.2760296097075</v>
      </c>
      <c r="AD109">
        <v>62.255678961075802</v>
      </c>
      <c r="AE109">
        <v>63.866927973492103</v>
      </c>
      <c r="AF109">
        <v>65.276458160241603</v>
      </c>
      <c r="AG109">
        <v>66.564010725851901</v>
      </c>
      <c r="AH109">
        <v>67.775742222740206</v>
      </c>
      <c r="AI109">
        <v>68.942328044132395</v>
      </c>
      <c r="AJ109">
        <v>70.086742184282699</v>
      </c>
      <c r="AK109">
        <v>71.228288981183596</v>
      </c>
      <c r="AL109">
        <v>72.385162357156204</v>
      </c>
      <c r="AM109">
        <v>73.576550155352294</v>
      </c>
      <c r="AN109">
        <v>74.824957618117693</v>
      </c>
      <c r="AO109">
        <v>76.159531996485597</v>
      </c>
      <c r="AP109">
        <v>77.621830701165194</v>
      </c>
      <c r="AQ109">
        <v>79.277517537502604</v>
      </c>
      <c r="AR109">
        <v>81.244358530547402</v>
      </c>
      <c r="AS109">
        <v>83.776624084039</v>
      </c>
      <c r="AT109">
        <v>87.650650719769402</v>
      </c>
      <c r="AU109">
        <v>90.245857183038098</v>
      </c>
    </row>
    <row r="110" spans="26:47">
      <c r="Z110">
        <v>10.92</v>
      </c>
      <c r="AA110">
        <v>55.770439670000002</v>
      </c>
      <c r="AB110">
        <v>57.543558930000003</v>
      </c>
      <c r="AC110">
        <v>60.368706510000003</v>
      </c>
      <c r="AD110">
        <v>62.341586190000001</v>
      </c>
      <c r="AE110">
        <v>63.94892213</v>
      </c>
      <c r="AF110">
        <v>65.356185539999998</v>
      </c>
      <c r="AG110">
        <v>66.642595779999994</v>
      </c>
      <c r="AH110">
        <v>67.85404905</v>
      </c>
      <c r="AI110">
        <v>69.021085450000001</v>
      </c>
      <c r="AJ110">
        <v>70.166615370000002</v>
      </c>
      <c r="AK110">
        <v>71.309928839999998</v>
      </c>
      <c r="AL110">
        <v>72.469247109999998</v>
      </c>
      <c r="AM110">
        <v>73.663828719999998</v>
      </c>
      <c r="AN110">
        <v>74.916304330000003</v>
      </c>
      <c r="AO110">
        <v>76.256026730000002</v>
      </c>
      <c r="AP110">
        <v>77.724891700000001</v>
      </c>
      <c r="AQ110">
        <v>79.389149950000004</v>
      </c>
      <c r="AR110">
        <v>81.367691969999996</v>
      </c>
      <c r="AS110">
        <v>83.91735362</v>
      </c>
      <c r="AT110">
        <v>87.822784319999997</v>
      </c>
      <c r="AU110">
        <v>90.442061089999996</v>
      </c>
    </row>
    <row r="111" spans="26:47">
      <c r="Z111">
        <v>11</v>
      </c>
      <c r="AA111">
        <v>55.884870360000001</v>
      </c>
      <c r="AB111">
        <v>57.653531880000003</v>
      </c>
      <c r="AC111">
        <v>60.47354876</v>
      </c>
      <c r="AD111">
        <v>62.444286349999999</v>
      </c>
      <c r="AE111">
        <v>64.05075411</v>
      </c>
      <c r="AF111">
        <v>65.457903939999994</v>
      </c>
      <c r="AG111">
        <v>66.744738170000005</v>
      </c>
      <c r="AH111">
        <v>67.957051250000006</v>
      </c>
      <c r="AI111">
        <v>69.125337900000005</v>
      </c>
      <c r="AJ111">
        <v>70.272497189999996</v>
      </c>
      <c r="AK111">
        <v>71.417833529999996</v>
      </c>
      <c r="AL111">
        <v>72.579606920000003</v>
      </c>
      <c r="AM111">
        <v>73.777142990000002</v>
      </c>
      <c r="AN111">
        <v>75.033178079999999</v>
      </c>
      <c r="AO111">
        <v>76.377229940000007</v>
      </c>
      <c r="AP111">
        <v>77.851460090000003</v>
      </c>
      <c r="AQ111">
        <v>79.522576169999994</v>
      </c>
      <c r="AR111">
        <v>81.510343489999997</v>
      </c>
      <c r="AS111">
        <v>84.073602339999994</v>
      </c>
      <c r="AT111">
        <v>88.003564139999995</v>
      </c>
      <c r="AU111">
        <v>90.641782759999998</v>
      </c>
    </row>
    <row r="112" spans="26:47">
      <c r="Z112">
        <v>11.08</v>
      </c>
      <c r="AA112">
        <v>55.993427130000001</v>
      </c>
      <c r="AB112">
        <v>57.757713199999998</v>
      </c>
      <c r="AC112">
        <v>60.57264344</v>
      </c>
      <c r="AD112">
        <v>62.541210159999999</v>
      </c>
      <c r="AE112">
        <v>64.14675235</v>
      </c>
      <c r="AF112">
        <v>65.553714690000007</v>
      </c>
      <c r="AG112">
        <v>66.840886940000004</v>
      </c>
      <c r="AH112">
        <v>68.053963530000004</v>
      </c>
      <c r="AI112">
        <v>69.223394200000001</v>
      </c>
      <c r="AJ112">
        <v>70.372066329999996</v>
      </c>
      <c r="AK112">
        <v>71.519297690000002</v>
      </c>
      <c r="AL112">
        <v>72.683385310000006</v>
      </c>
      <c r="AM112">
        <v>73.883719420000006</v>
      </c>
      <c r="AN112">
        <v>75.143138410000006</v>
      </c>
      <c r="AO112">
        <v>76.491319540000006</v>
      </c>
      <c r="AP112">
        <v>77.970681659999997</v>
      </c>
      <c r="AQ112">
        <v>79.648375360000003</v>
      </c>
      <c r="AR112">
        <v>81.645014799999998</v>
      </c>
      <c r="AS112">
        <v>84.221387559999997</v>
      </c>
      <c r="AT112">
        <v>88.1750902</v>
      </c>
      <c r="AU112">
        <v>90.831694850000005</v>
      </c>
    </row>
    <row r="113" spans="26:47">
      <c r="Z113">
        <v>11.17</v>
      </c>
      <c r="AA113">
        <v>56.074939714511103</v>
      </c>
      <c r="AB113">
        <v>57.831450776249298</v>
      </c>
      <c r="AC113">
        <v>60.637296572219</v>
      </c>
      <c r="AD113">
        <v>62.6017356884104</v>
      </c>
      <c r="AE113">
        <v>64.205163418187794</v>
      </c>
      <c r="AF113">
        <v>65.611144760975193</v>
      </c>
      <c r="AG113">
        <v>66.8980992526606</v>
      </c>
      <c r="AH113">
        <v>68.1115406136621</v>
      </c>
      <c r="AI113">
        <v>69.281827067484102</v>
      </c>
      <c r="AJ113">
        <v>70.431804994249106</v>
      </c>
      <c r="AK113">
        <v>71.580785742698495</v>
      </c>
      <c r="AL113">
        <v>72.747089097350198</v>
      </c>
      <c r="AM113">
        <v>73.950158647992595</v>
      </c>
      <c r="AN113">
        <v>75.2129249933799</v>
      </c>
      <c r="AO113">
        <v>76.565214805849806</v>
      </c>
      <c r="AP113">
        <v>78.049691513467195</v>
      </c>
      <c r="AQ113">
        <v>79.733928769687495</v>
      </c>
      <c r="AR113">
        <v>81.739350650315899</v>
      </c>
      <c r="AS113">
        <v>84.328594094985903</v>
      </c>
      <c r="AT113">
        <v>88.3052678670077</v>
      </c>
      <c r="AU113">
        <v>90.979405556021703</v>
      </c>
    </row>
    <row r="114" spans="26:47">
      <c r="Z114">
        <v>11.25</v>
      </c>
      <c r="AA114">
        <v>56.195121659999998</v>
      </c>
      <c r="AB114">
        <v>57.950986950000001</v>
      </c>
      <c r="AC114">
        <v>60.756020540000002</v>
      </c>
      <c r="AD114">
        <v>62.720266580000001</v>
      </c>
      <c r="AE114">
        <v>64.323876010000006</v>
      </c>
      <c r="AF114">
        <v>65.730322439999995</v>
      </c>
      <c r="AG114">
        <v>67.017987559999995</v>
      </c>
      <c r="AH114">
        <v>68.232373100000004</v>
      </c>
      <c r="AI114">
        <v>69.403841619999994</v>
      </c>
      <c r="AJ114">
        <v>70.555257040000001</v>
      </c>
      <c r="AK114">
        <v>71.705961669999994</v>
      </c>
      <c r="AL114">
        <v>72.87432244</v>
      </c>
      <c r="AM114">
        <v>74.079852110000004</v>
      </c>
      <c r="AN114">
        <v>75.345583239999996</v>
      </c>
      <c r="AO114">
        <v>76.701497119999999</v>
      </c>
      <c r="AP114">
        <v>78.190503680000006</v>
      </c>
      <c r="AQ114">
        <v>79.880600000000001</v>
      </c>
      <c r="AR114">
        <v>81.894024479999999</v>
      </c>
      <c r="AS114">
        <v>84.495296640000007</v>
      </c>
      <c r="AT114">
        <v>88.494276020000001</v>
      </c>
      <c r="AU114">
        <v>91.186081220000005</v>
      </c>
    </row>
    <row r="115" spans="26:47">
      <c r="Z115">
        <v>11.33</v>
      </c>
      <c r="AA115">
        <v>56.2648577088517</v>
      </c>
      <c r="AB115">
        <v>58.007713332235902</v>
      </c>
      <c r="AC115">
        <v>60.796948916138703</v>
      </c>
      <c r="AD115">
        <v>62.753456213943501</v>
      </c>
      <c r="AE115">
        <v>64.352601970368198</v>
      </c>
      <c r="AF115">
        <v>65.7564134067635</v>
      </c>
      <c r="AG115">
        <v>67.042654480732693</v>
      </c>
      <c r="AH115">
        <v>68.256517779823</v>
      </c>
      <c r="AI115">
        <v>69.428200948333199</v>
      </c>
      <c r="AJ115">
        <v>70.580483069379497</v>
      </c>
      <c r="AK115">
        <v>71.732674112293793</v>
      </c>
      <c r="AL115">
        <v>72.903150243640397</v>
      </c>
      <c r="AM115">
        <v>74.1114740958662</v>
      </c>
      <c r="AN115">
        <v>75.380776716633406</v>
      </c>
      <c r="AO115">
        <v>76.741206845182603</v>
      </c>
      <c r="AP115">
        <v>78.235954003485702</v>
      </c>
      <c r="AQ115">
        <v>79.933502454134199</v>
      </c>
      <c r="AR115">
        <v>81.957023819648796</v>
      </c>
      <c r="AS115">
        <v>84.573159635256502</v>
      </c>
      <c r="AT115">
        <v>88.598603227342707</v>
      </c>
      <c r="AU115">
        <v>91.310437803310094</v>
      </c>
    </row>
    <row r="116" spans="26:47">
      <c r="Z116">
        <v>11.42</v>
      </c>
      <c r="AA116">
        <v>56.382877700000002</v>
      </c>
      <c r="AB116">
        <v>58.130876110000003</v>
      </c>
      <c r="AC116">
        <v>60.926618359999999</v>
      </c>
      <c r="AD116">
        <v>62.886774799999998</v>
      </c>
      <c r="AE116">
        <v>64.488529569999997</v>
      </c>
      <c r="AF116">
        <v>65.894450989999996</v>
      </c>
      <c r="AG116">
        <v>67.182540029999998</v>
      </c>
      <c r="AH116">
        <v>68.39811881</v>
      </c>
      <c r="AI116">
        <v>69.571468940000003</v>
      </c>
      <c r="AJ116">
        <v>70.725433280000004</v>
      </c>
      <c r="AK116">
        <v>71.879378329999994</v>
      </c>
      <c r="AL116">
        <v>73.051738200000003</v>
      </c>
      <c r="AM116">
        <v>74.262142879999999</v>
      </c>
      <c r="AN116">
        <v>75.53381048</v>
      </c>
      <c r="AO116">
        <v>76.897012849999996</v>
      </c>
      <c r="AP116">
        <v>78.395129440000005</v>
      </c>
      <c r="AQ116">
        <v>80.096967320000005</v>
      </c>
      <c r="AR116">
        <v>82.126320829999997</v>
      </c>
      <c r="AS116">
        <v>84.751289909999997</v>
      </c>
      <c r="AT116">
        <v>88.79352523</v>
      </c>
      <c r="AU116">
        <v>91.519081760000006</v>
      </c>
    </row>
    <row r="117" spans="26:47">
      <c r="Z117">
        <v>11.5</v>
      </c>
      <c r="AA117">
        <v>56.460658191618101</v>
      </c>
      <c r="AB117">
        <v>58.188519051210797</v>
      </c>
      <c r="AC117">
        <v>60.959333369214001</v>
      </c>
      <c r="AD117">
        <v>62.9068888894137</v>
      </c>
      <c r="AE117">
        <v>64.501074884354097</v>
      </c>
      <c r="AF117">
        <v>65.902237901920401</v>
      </c>
      <c r="AG117">
        <v>67.187423128810806</v>
      </c>
      <c r="AH117">
        <v>68.401469580335799</v>
      </c>
      <c r="AI117">
        <v>69.574396727846405</v>
      </c>
      <c r="AJ117">
        <v>70.728907286057506</v>
      </c>
      <c r="AK117">
        <v>71.884306585182998</v>
      </c>
      <c r="AL117">
        <v>73.059028728910107</v>
      </c>
      <c r="AM117">
        <v>74.272761870573305</v>
      </c>
      <c r="AN117">
        <v>75.548850107583903</v>
      </c>
      <c r="AO117">
        <v>76.917785783401897</v>
      </c>
      <c r="AP117">
        <v>78.423320930222204</v>
      </c>
      <c r="AQ117">
        <v>80.134914936861307</v>
      </c>
      <c r="AR117">
        <v>82.177613138974706</v>
      </c>
      <c r="AS117">
        <v>84.822356128373698</v>
      </c>
      <c r="AT117">
        <v>88.899905451322098</v>
      </c>
      <c r="AU117">
        <v>91.652151695029104</v>
      </c>
    </row>
    <row r="118" spans="26:47">
      <c r="Z118">
        <v>11.58</v>
      </c>
      <c r="AA118">
        <v>56.474025660000002</v>
      </c>
      <c r="AB118">
        <v>58.218307080000002</v>
      </c>
      <c r="AC118">
        <v>61.009672309999999</v>
      </c>
      <c r="AD118">
        <v>62.967919350000003</v>
      </c>
      <c r="AE118">
        <v>64.568827440000007</v>
      </c>
      <c r="AF118">
        <v>65.974536299999997</v>
      </c>
      <c r="AG118">
        <v>67.262866979999998</v>
      </c>
      <c r="AH118">
        <v>68.479057040000001</v>
      </c>
      <c r="AI118">
        <v>69.653350549999999</v>
      </c>
      <c r="AJ118">
        <v>70.808581419999996</v>
      </c>
      <c r="AK118">
        <v>71.964128990000006</v>
      </c>
      <c r="AL118">
        <v>73.138461050000004</v>
      </c>
      <c r="AM118">
        <v>74.351265740000002</v>
      </c>
      <c r="AN118">
        <v>75.625852809999998</v>
      </c>
      <c r="AO118">
        <v>76.992637369999997</v>
      </c>
      <c r="AP118">
        <v>78.495230239999998</v>
      </c>
      <c r="AQ118">
        <v>80.202837610000003</v>
      </c>
      <c r="AR118">
        <v>82.240020860000001</v>
      </c>
      <c r="AS118">
        <v>84.876646170000001</v>
      </c>
      <c r="AT118">
        <v>88.940187839999993</v>
      </c>
      <c r="AU118">
        <v>91.682395589999999</v>
      </c>
    </row>
    <row r="119" spans="26:47">
      <c r="Z119">
        <v>11.67</v>
      </c>
      <c r="AA119">
        <v>56.564485939999997</v>
      </c>
      <c r="AB119">
        <v>58.30516815</v>
      </c>
      <c r="AC119">
        <v>61.092308269999997</v>
      </c>
      <c r="AD119">
        <v>63.048728029999999</v>
      </c>
      <c r="AE119">
        <v>64.648843099999993</v>
      </c>
      <c r="AF119">
        <v>66.054377419999994</v>
      </c>
      <c r="AG119">
        <v>67.342977689999998</v>
      </c>
      <c r="AH119">
        <v>68.559799920000003</v>
      </c>
      <c r="AI119">
        <v>69.73505231</v>
      </c>
      <c r="AJ119">
        <v>70.89156088</v>
      </c>
      <c r="AK119">
        <v>72.048718480000005</v>
      </c>
      <c r="AL119">
        <v>73.225027019999999</v>
      </c>
      <c r="AM119">
        <v>74.440233039999995</v>
      </c>
      <c r="AN119">
        <v>75.717737990000003</v>
      </c>
      <c r="AO119">
        <v>77.088100249999997</v>
      </c>
      <c r="AP119">
        <v>78.595161809999993</v>
      </c>
      <c r="AQ119">
        <v>80.308527679999997</v>
      </c>
      <c r="AR119">
        <v>82.353525820000002</v>
      </c>
      <c r="AS119">
        <v>85.001788320000003</v>
      </c>
      <c r="AT119">
        <v>89.086616230000004</v>
      </c>
      <c r="AU119">
        <v>91.845474289999999</v>
      </c>
    </row>
    <row r="120" spans="26:47">
      <c r="Z120">
        <v>11.75</v>
      </c>
      <c r="AA120">
        <v>56.737304686180799</v>
      </c>
      <c r="AB120">
        <v>58.442248599181703</v>
      </c>
      <c r="AC120">
        <v>61.184580916551297</v>
      </c>
      <c r="AD120">
        <v>63.118019305426103</v>
      </c>
      <c r="AE120">
        <v>64.704161506465496</v>
      </c>
      <c r="AF120">
        <v>66.100799690649694</v>
      </c>
      <c r="AG120">
        <v>67.383882504742402</v>
      </c>
      <c r="AH120">
        <v>68.5977069076731</v>
      </c>
      <c r="AI120">
        <v>69.772016788340196</v>
      </c>
      <c r="AJ120">
        <v>70.929393772720701</v>
      </c>
      <c r="AK120">
        <v>72.089130589336094</v>
      </c>
      <c r="AL120">
        <v>73.269742895990404</v>
      </c>
      <c r="AM120">
        <v>74.491101560462198</v>
      </c>
      <c r="AN120">
        <v>75.776863924450097</v>
      </c>
      <c r="AO120">
        <v>77.158029896851701</v>
      </c>
      <c r="AP120">
        <v>78.6791847086037</v>
      </c>
      <c r="AQ120">
        <v>80.411234861051696</v>
      </c>
      <c r="AR120">
        <v>82.4820106960359</v>
      </c>
      <c r="AS120">
        <v>85.168852709776999</v>
      </c>
      <c r="AT120">
        <v>89.323505792209104</v>
      </c>
      <c r="AU120">
        <v>92.135806434802404</v>
      </c>
    </row>
    <row r="121" spans="26:47">
      <c r="Z121">
        <v>11.83</v>
      </c>
      <c r="AA121">
        <v>56.745799869999999</v>
      </c>
      <c r="AB121">
        <v>58.47952033</v>
      </c>
      <c r="AC121">
        <v>61.258517509999997</v>
      </c>
      <c r="AD121">
        <v>63.211453059999997</v>
      </c>
      <c r="AE121">
        <v>64.810097959999993</v>
      </c>
      <c r="AF121">
        <v>66.215370149999998</v>
      </c>
      <c r="AG121">
        <v>67.50457901</v>
      </c>
      <c r="AH121">
        <v>68.722723470000005</v>
      </c>
      <c r="AI121">
        <v>69.899943789999995</v>
      </c>
      <c r="AJ121">
        <v>71.059052780000002</v>
      </c>
      <c r="AK121">
        <v>72.219472300000007</v>
      </c>
      <c r="AL121">
        <v>73.399774219999998</v>
      </c>
      <c r="AM121">
        <v>74.619823609999997</v>
      </c>
      <c r="AN121">
        <v>75.903207460000004</v>
      </c>
      <c r="AO121">
        <v>77.280773300000007</v>
      </c>
      <c r="AP121">
        <v>78.796829720000005</v>
      </c>
      <c r="AQ121">
        <v>80.521786539999994</v>
      </c>
      <c r="AR121">
        <v>82.582519250000004</v>
      </c>
      <c r="AS121">
        <v>85.254227540000002</v>
      </c>
      <c r="AT121">
        <v>89.381997459999994</v>
      </c>
      <c r="AU121">
        <v>92.174496919999996</v>
      </c>
    </row>
    <row r="122" spans="26:47">
      <c r="Z122">
        <v>11.92</v>
      </c>
      <c r="AA122">
        <v>56.917686088726597</v>
      </c>
      <c r="AB122">
        <v>58.606483784234101</v>
      </c>
      <c r="AC122">
        <v>61.328534684529998</v>
      </c>
      <c r="AD122">
        <v>63.251742639457497</v>
      </c>
      <c r="AE122">
        <v>64.831915685272506</v>
      </c>
      <c r="AF122">
        <v>66.225055565943805</v>
      </c>
      <c r="AG122">
        <v>67.506339640090204</v>
      </c>
      <c r="AH122">
        <v>68.719681872827607</v>
      </c>
      <c r="AI122">
        <v>69.894629882352106</v>
      </c>
      <c r="AJ122">
        <v>71.053677176171803</v>
      </c>
      <c r="AK122">
        <v>72.216104079010293</v>
      </c>
      <c r="AL122">
        <v>73.400479246490605</v>
      </c>
      <c r="AM122">
        <v>74.626796470738</v>
      </c>
      <c r="AN122">
        <v>75.918925933295</v>
      </c>
      <c r="AO122">
        <v>77.308214001868905</v>
      </c>
      <c r="AP122">
        <v>78.839816157856902</v>
      </c>
      <c r="AQ122">
        <v>80.5856311616878</v>
      </c>
      <c r="AR122">
        <v>82.675401928592194</v>
      </c>
      <c r="AS122">
        <v>85.390870770881804</v>
      </c>
      <c r="AT122">
        <v>89.598242143411497</v>
      </c>
      <c r="AU122">
        <v>92.451777111155394</v>
      </c>
    </row>
    <row r="123" spans="26:47">
      <c r="Z123">
        <v>12</v>
      </c>
      <c r="AA123">
        <v>57.000392962802998</v>
      </c>
      <c r="AB123">
        <v>58.6814396653198</v>
      </c>
      <c r="AC123">
        <v>61.393696556239597</v>
      </c>
      <c r="AD123">
        <v>63.311916686229999</v>
      </c>
      <c r="AE123">
        <v>64.889142825667605</v>
      </c>
      <c r="AF123">
        <v>66.280519722335896</v>
      </c>
      <c r="AG123">
        <v>67.560854823025494</v>
      </c>
      <c r="AH123">
        <v>68.773877945423905</v>
      </c>
      <c r="AI123">
        <v>69.949041923998493</v>
      </c>
      <c r="AJ123">
        <v>71.108797216298498</v>
      </c>
      <c r="AK123">
        <v>72.272417253597595</v>
      </c>
      <c r="AL123">
        <v>73.458494946856803</v>
      </c>
      <c r="AM123">
        <v>74.687081556151597</v>
      </c>
      <c r="AN123">
        <v>75.9821473535347</v>
      </c>
      <c r="AO123">
        <v>77.375202072212701</v>
      </c>
      <c r="AP123">
        <v>78.911670503651905</v>
      </c>
      <c r="AQ123">
        <v>80.663920528820299</v>
      </c>
      <c r="AR123">
        <v>82.762600108615601</v>
      </c>
      <c r="AS123">
        <v>85.491536411882095</v>
      </c>
      <c r="AT123">
        <v>89.723790083162001</v>
      </c>
      <c r="AU123">
        <v>92.596835523263493</v>
      </c>
    </row>
  </sheetData>
  <mergeCells count="1">
    <mergeCell ref="C1:W1"/>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dimension ref="A1:AU123"/>
  <sheetViews>
    <sheetView topLeftCell="R93" workbookViewId="0">
      <selection activeCell="B2" sqref="B2"/>
    </sheetView>
  </sheetViews>
  <sheetFormatPr baseColWidth="10" defaultColWidth="11" defaultRowHeight="16"/>
  <cols>
    <col min="2" max="2" width="10.6640625" bestFit="1" customWidth="1"/>
    <col min="3" max="23" width="5.1640625" customWidth="1"/>
    <col min="27" max="48" width="5.1640625" customWidth="1"/>
  </cols>
  <sheetData>
    <row r="1" spans="1:47" ht="25" thickBot="1">
      <c r="B1" s="23" t="s">
        <v>216</v>
      </c>
      <c r="C1" s="330" t="s">
        <v>9</v>
      </c>
      <c r="D1" s="331"/>
      <c r="E1" s="331"/>
      <c r="F1" s="331"/>
      <c r="G1" s="331"/>
      <c r="H1" s="331"/>
      <c r="I1" s="331"/>
      <c r="J1" s="331"/>
      <c r="K1" s="331"/>
      <c r="L1" s="331"/>
      <c r="M1" s="331"/>
      <c r="N1" s="331"/>
      <c r="O1" s="331"/>
      <c r="P1" s="331"/>
      <c r="Q1" s="331"/>
      <c r="R1" s="331"/>
      <c r="S1" s="331"/>
      <c r="T1" s="331"/>
      <c r="U1" s="331"/>
      <c r="V1" s="331"/>
      <c r="W1" s="332"/>
    </row>
    <row r="2" spans="1:47" ht="17" thickBot="1">
      <c r="B2" s="2" t="s">
        <v>5</v>
      </c>
      <c r="C2" s="3">
        <v>3</v>
      </c>
      <c r="D2" s="183">
        <v>5</v>
      </c>
      <c r="E2" s="4">
        <v>10</v>
      </c>
      <c r="F2" s="183">
        <v>15</v>
      </c>
      <c r="G2" s="4">
        <v>20</v>
      </c>
      <c r="H2" s="183">
        <v>25</v>
      </c>
      <c r="I2" s="4">
        <v>30</v>
      </c>
      <c r="J2" s="183">
        <v>35</v>
      </c>
      <c r="K2" s="4">
        <v>40</v>
      </c>
      <c r="L2" s="183">
        <v>45</v>
      </c>
      <c r="M2" s="4">
        <v>50</v>
      </c>
      <c r="N2" s="183">
        <v>55</v>
      </c>
      <c r="O2" s="4">
        <v>60</v>
      </c>
      <c r="P2" s="183">
        <v>65</v>
      </c>
      <c r="Q2" s="4">
        <v>70</v>
      </c>
      <c r="R2" s="183">
        <v>75</v>
      </c>
      <c r="S2" s="4">
        <v>80</v>
      </c>
      <c r="T2" s="183">
        <v>85</v>
      </c>
      <c r="U2" s="4">
        <v>90</v>
      </c>
      <c r="V2" s="18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v>2</v>
      </c>
      <c r="B3" s="6" t="s">
        <v>21</v>
      </c>
      <c r="C3" s="7">
        <v>37</v>
      </c>
      <c r="D3" s="8">
        <v>38.200000000000003</v>
      </c>
      <c r="E3" s="7">
        <v>40</v>
      </c>
      <c r="F3" s="8">
        <v>41.1</v>
      </c>
      <c r="G3" s="7">
        <v>42.1</v>
      </c>
      <c r="H3" s="8">
        <v>42.8</v>
      </c>
      <c r="I3" s="7">
        <v>43.5</v>
      </c>
      <c r="J3" s="8">
        <v>44.1</v>
      </c>
      <c r="K3" s="7">
        <v>44.7</v>
      </c>
      <c r="L3" s="8">
        <v>45.3</v>
      </c>
      <c r="M3" s="7">
        <v>45.8</v>
      </c>
      <c r="N3" s="8">
        <v>46.4</v>
      </c>
      <c r="O3" s="7">
        <v>46.9</v>
      </c>
      <c r="P3" s="8">
        <v>47.5</v>
      </c>
      <c r="Q3" s="7">
        <v>48.1</v>
      </c>
      <c r="R3" s="8">
        <v>48.7</v>
      </c>
      <c r="S3" s="7">
        <v>49.4</v>
      </c>
      <c r="T3" s="8">
        <v>50.2</v>
      </c>
      <c r="U3" s="7">
        <v>51.2</v>
      </c>
      <c r="V3" s="8">
        <v>52.7</v>
      </c>
      <c r="W3" s="9">
        <v>53.6</v>
      </c>
      <c r="Z3">
        <v>2</v>
      </c>
      <c r="AA3">
        <v>20.870159926260001</v>
      </c>
      <c r="AB3">
        <v>22.6464544721625</v>
      </c>
      <c r="AC3">
        <v>25.142401346663199</v>
      </c>
      <c r="AD3">
        <v>26.695859852738099</v>
      </c>
      <c r="AE3">
        <v>27.868854596286798</v>
      </c>
      <c r="AF3">
        <v>28.837097134991598</v>
      </c>
      <c r="AG3">
        <v>29.679598644286301</v>
      </c>
      <c r="AH3">
        <v>30.4393917882058</v>
      </c>
      <c r="AI3">
        <v>31.143129850207401</v>
      </c>
      <c r="AJ3">
        <v>31.809098287875401</v>
      </c>
      <c r="AK3">
        <v>32.451079906947101</v>
      </c>
      <c r="AL3">
        <v>33.080520279308303</v>
      </c>
      <c r="AM3">
        <v>33.707979193213397</v>
      </c>
      <c r="AN3">
        <v>34.344376034891702</v>
      </c>
      <c r="AO3">
        <v>35.002431346242801</v>
      </c>
      <c r="AP3">
        <v>35.698870444709399</v>
      </c>
      <c r="AQ3">
        <v>36.458621168797698</v>
      </c>
      <c r="AR3">
        <v>37.324546060279701</v>
      </c>
      <c r="AS3">
        <v>38.386134502008403</v>
      </c>
      <c r="AT3">
        <v>39.9072896144136</v>
      </c>
      <c r="AU3">
        <v>40.864649945406399</v>
      </c>
    </row>
    <row r="4" spans="1:47">
      <c r="A4">
        <v>2.25</v>
      </c>
      <c r="B4" s="6" t="s">
        <v>22</v>
      </c>
      <c r="C4" s="7">
        <v>37.1</v>
      </c>
      <c r="D4" s="8">
        <v>38.4</v>
      </c>
      <c r="E4" s="7">
        <v>40.200000000000003</v>
      </c>
      <c r="F4" s="8">
        <v>41.3</v>
      </c>
      <c r="G4" s="7">
        <v>42.3</v>
      </c>
      <c r="H4" s="8">
        <v>43.1</v>
      </c>
      <c r="I4" s="7">
        <v>43.8</v>
      </c>
      <c r="J4" s="8">
        <v>44.4</v>
      </c>
      <c r="K4" s="7">
        <v>45</v>
      </c>
      <c r="L4" s="8">
        <v>45.6</v>
      </c>
      <c r="M4" s="7">
        <v>46.1</v>
      </c>
      <c r="N4" s="8">
        <v>46.7</v>
      </c>
      <c r="O4" s="7">
        <v>47.2</v>
      </c>
      <c r="P4" s="8">
        <v>47.8</v>
      </c>
      <c r="Q4" s="7">
        <v>48.4</v>
      </c>
      <c r="R4" s="8">
        <v>49.1</v>
      </c>
      <c r="S4" s="7">
        <v>49.8</v>
      </c>
      <c r="T4" s="8">
        <v>50.6</v>
      </c>
      <c r="U4" s="7">
        <v>51.6</v>
      </c>
      <c r="V4" s="8">
        <v>53.1</v>
      </c>
      <c r="W4" s="9">
        <v>54</v>
      </c>
      <c r="Z4">
        <v>2.08</v>
      </c>
      <c r="AA4">
        <v>21.0122120877827</v>
      </c>
      <c r="AB4">
        <v>22.8318162862317</v>
      </c>
      <c r="AC4">
        <v>25.3781255491817</v>
      </c>
      <c r="AD4">
        <v>26.958384088356599</v>
      </c>
      <c r="AE4">
        <v>28.149789042464199</v>
      </c>
      <c r="AF4">
        <v>29.1322028770199</v>
      </c>
      <c r="AG4">
        <v>29.986356590966299</v>
      </c>
      <c r="AH4">
        <v>30.756160493510102</v>
      </c>
      <c r="AI4">
        <v>31.468779002072399</v>
      </c>
      <c r="AJ4">
        <v>32.142825516007399</v>
      </c>
      <c r="AK4">
        <v>32.792310979660698</v>
      </c>
      <c r="AL4">
        <v>33.428852443870902</v>
      </c>
      <c r="AM4">
        <v>34.063149846517597</v>
      </c>
      <c r="AN4">
        <v>34.706248936887903</v>
      </c>
      <c r="AO4">
        <v>35.370998374460001</v>
      </c>
      <c r="AP4">
        <v>36.074272315131303</v>
      </c>
      <c r="AQ4">
        <v>36.841199868528001</v>
      </c>
      <c r="AR4">
        <v>37.7149664150894</v>
      </c>
      <c r="AS4">
        <v>38.785703344094003</v>
      </c>
      <c r="AT4">
        <v>40.319132459360901</v>
      </c>
      <c r="AU4">
        <v>41.283745357130002</v>
      </c>
    </row>
    <row r="5" spans="1:47">
      <c r="A5">
        <v>2.5</v>
      </c>
      <c r="B5" s="6" t="s">
        <v>23</v>
      </c>
      <c r="C5" s="7">
        <v>37.4</v>
      </c>
      <c r="D5" s="8">
        <v>38.6</v>
      </c>
      <c r="E5" s="7">
        <v>40.5</v>
      </c>
      <c r="F5" s="8">
        <v>41.7</v>
      </c>
      <c r="G5" s="7">
        <v>42.6</v>
      </c>
      <c r="H5" s="8">
        <v>43.4</v>
      </c>
      <c r="I5" s="7">
        <v>44.2</v>
      </c>
      <c r="J5" s="8">
        <v>44.8</v>
      </c>
      <c r="K5" s="7">
        <v>45.4</v>
      </c>
      <c r="L5" s="8">
        <v>46</v>
      </c>
      <c r="M5" s="7">
        <v>46.6</v>
      </c>
      <c r="N5" s="8">
        <v>47.2</v>
      </c>
      <c r="O5" s="7">
        <v>47.8</v>
      </c>
      <c r="P5" s="8">
        <v>48.3</v>
      </c>
      <c r="Q5" s="7">
        <v>49</v>
      </c>
      <c r="R5" s="8">
        <v>49.6</v>
      </c>
      <c r="S5" s="7">
        <v>50.4</v>
      </c>
      <c r="T5" s="8">
        <v>51.2</v>
      </c>
      <c r="U5" s="7">
        <v>52.3</v>
      </c>
      <c r="V5" s="8">
        <v>53.8</v>
      </c>
      <c r="W5" s="9">
        <v>54.8</v>
      </c>
      <c r="Z5">
        <v>2.17</v>
      </c>
      <c r="AA5">
        <v>21.156626410000001</v>
      </c>
      <c r="AB5">
        <v>23.079542109999998</v>
      </c>
      <c r="AC5">
        <v>25.729929980000001</v>
      </c>
      <c r="AD5">
        <v>27.356834800000001</v>
      </c>
      <c r="AE5">
        <v>28.57602365</v>
      </c>
      <c r="AF5">
        <v>29.577129809999999</v>
      </c>
      <c r="AG5">
        <v>30.444704420000001</v>
      </c>
      <c r="AH5">
        <v>31.224503890000001</v>
      </c>
      <c r="AI5">
        <v>31.944704550000001</v>
      </c>
      <c r="AJ5">
        <v>32.624520070000003</v>
      </c>
      <c r="AK5">
        <v>33.278333619999998</v>
      </c>
      <c r="AL5">
        <v>33.917994559999997</v>
      </c>
      <c r="AM5">
        <v>34.554339229999997</v>
      </c>
      <c r="AN5">
        <v>35.198473679999999</v>
      </c>
      <c r="AO5">
        <v>35.863233180000002</v>
      </c>
      <c r="AP5">
        <v>36.565387860000001</v>
      </c>
      <c r="AQ5">
        <v>37.329820359999999</v>
      </c>
      <c r="AR5">
        <v>38.19918775</v>
      </c>
      <c r="AS5">
        <v>39.262371309999999</v>
      </c>
      <c r="AT5">
        <v>40.781052279999997</v>
      </c>
      <c r="AU5">
        <v>41.734136499999998</v>
      </c>
    </row>
    <row r="6" spans="1:47" ht="17" thickBot="1">
      <c r="A6">
        <v>2.75</v>
      </c>
      <c r="B6" s="10" t="s">
        <v>24</v>
      </c>
      <c r="C6" s="11">
        <v>37.6</v>
      </c>
      <c r="D6" s="12">
        <v>38.799999999999997</v>
      </c>
      <c r="E6" s="11">
        <v>40.700000000000003</v>
      </c>
      <c r="F6" s="12">
        <v>42</v>
      </c>
      <c r="G6" s="11">
        <v>43</v>
      </c>
      <c r="H6" s="12">
        <v>43.8</v>
      </c>
      <c r="I6" s="11">
        <v>44.5</v>
      </c>
      <c r="J6" s="12">
        <v>45.2</v>
      </c>
      <c r="K6" s="11">
        <v>45.9</v>
      </c>
      <c r="L6" s="12">
        <v>46.5</v>
      </c>
      <c r="M6" s="11">
        <v>47.1</v>
      </c>
      <c r="N6" s="12">
        <v>47.7</v>
      </c>
      <c r="O6" s="11">
        <v>48.3</v>
      </c>
      <c r="P6" s="12">
        <v>48.9</v>
      </c>
      <c r="Q6" s="11">
        <v>49.5</v>
      </c>
      <c r="R6" s="12">
        <v>50.2</v>
      </c>
      <c r="S6" s="11">
        <v>50.9</v>
      </c>
      <c r="T6" s="12">
        <v>51.8</v>
      </c>
      <c r="U6" s="11">
        <v>52.9</v>
      </c>
      <c r="V6" s="12">
        <v>54.5</v>
      </c>
      <c r="W6" s="13">
        <v>55.5</v>
      </c>
      <c r="Z6">
        <v>2.25</v>
      </c>
      <c r="AA6">
        <v>21.324740460000001</v>
      </c>
      <c r="AB6">
        <v>23.28275026</v>
      </c>
      <c r="AC6">
        <v>25.977382309999999</v>
      </c>
      <c r="AD6">
        <v>27.629573350000001</v>
      </c>
      <c r="AE6">
        <v>28.86694013</v>
      </c>
      <c r="AF6">
        <v>29.88253534</v>
      </c>
      <c r="AG6">
        <v>30.762375609999999</v>
      </c>
      <c r="AH6">
        <v>31.55298617</v>
      </c>
      <c r="AI6">
        <v>32.28300333</v>
      </c>
      <c r="AJ6">
        <v>32.971944960000002</v>
      </c>
      <c r="AK6">
        <v>33.634413940000002</v>
      </c>
      <c r="AL6">
        <v>34.28243312</v>
      </c>
      <c r="AM6">
        <v>34.926989849999998</v>
      </c>
      <c r="AN6">
        <v>35.579337049999999</v>
      </c>
      <c r="AO6">
        <v>36.252471569999997</v>
      </c>
      <c r="AP6">
        <v>36.963366209999997</v>
      </c>
      <c r="AQ6">
        <v>37.737195460000002</v>
      </c>
      <c r="AR6">
        <v>38.617106710000002</v>
      </c>
      <c r="AS6">
        <v>39.692989320000002</v>
      </c>
      <c r="AT6">
        <v>41.229461329999999</v>
      </c>
      <c r="AU6">
        <v>42.193514790000002</v>
      </c>
    </row>
    <row r="7" spans="1:47">
      <c r="A7">
        <v>3</v>
      </c>
      <c r="B7" s="6" t="s">
        <v>25</v>
      </c>
      <c r="C7" s="7">
        <v>37.799999999999997</v>
      </c>
      <c r="D7" s="8">
        <v>39.1</v>
      </c>
      <c r="E7" s="7">
        <v>41</v>
      </c>
      <c r="F7" s="8">
        <v>42.3</v>
      </c>
      <c r="G7" s="7">
        <v>43.3</v>
      </c>
      <c r="H7" s="8">
        <v>44.2</v>
      </c>
      <c r="I7" s="7">
        <v>44.9</v>
      </c>
      <c r="J7" s="8">
        <v>45.6</v>
      </c>
      <c r="K7" s="7">
        <v>46.3</v>
      </c>
      <c r="L7" s="8">
        <v>46.9</v>
      </c>
      <c r="M7" s="7">
        <v>47.5</v>
      </c>
      <c r="N7" s="8">
        <v>48.1</v>
      </c>
      <c r="O7" s="7">
        <v>48.8</v>
      </c>
      <c r="P7" s="8">
        <v>49.4</v>
      </c>
      <c r="Q7" s="7">
        <v>50</v>
      </c>
      <c r="R7" s="8">
        <v>50.8</v>
      </c>
      <c r="S7" s="7">
        <v>51.5</v>
      </c>
      <c r="T7" s="8">
        <v>52.4</v>
      </c>
      <c r="U7" s="7">
        <v>53.6</v>
      </c>
      <c r="V7" s="8">
        <v>55.2</v>
      </c>
      <c r="W7" s="9">
        <v>56.2</v>
      </c>
      <c r="Z7">
        <v>2.33</v>
      </c>
      <c r="AA7">
        <v>21.442379246950601</v>
      </c>
      <c r="AB7">
        <v>23.391373880111502</v>
      </c>
      <c r="AC7">
        <v>26.0884807059115</v>
      </c>
      <c r="AD7">
        <v>27.7491622961704</v>
      </c>
      <c r="AE7">
        <v>28.995897079423099</v>
      </c>
      <c r="AF7">
        <v>30.020952713320899</v>
      </c>
      <c r="AG7">
        <v>30.9102048383245</v>
      </c>
      <c r="AH7">
        <v>31.7101912624405</v>
      </c>
      <c r="AI7">
        <v>32.449607891311501</v>
      </c>
      <c r="AJ7">
        <v>33.148051656052701</v>
      </c>
      <c r="AK7">
        <v>33.820218550936097</v>
      </c>
      <c r="AL7">
        <v>34.478241397993003</v>
      </c>
      <c r="AM7">
        <v>35.133242626903701</v>
      </c>
      <c r="AN7">
        <v>35.796650023283</v>
      </c>
      <c r="AO7">
        <v>36.481700891206302</v>
      </c>
      <c r="AP7">
        <v>37.205722427292898</v>
      </c>
      <c r="AQ7">
        <v>37.994458204885902</v>
      </c>
      <c r="AR7">
        <v>38.892081478306302</v>
      </c>
      <c r="AS7">
        <v>39.990691510989798</v>
      </c>
      <c r="AT7">
        <v>41.5615929331261</v>
      </c>
      <c r="AU7">
        <v>42.548394017696801</v>
      </c>
    </row>
    <row r="8" spans="1:47">
      <c r="A8">
        <v>3.25</v>
      </c>
      <c r="B8" s="6" t="s">
        <v>22</v>
      </c>
      <c r="C8" s="7">
        <v>37.9</v>
      </c>
      <c r="D8" s="8">
        <v>39.299999999999997</v>
      </c>
      <c r="E8" s="7">
        <v>41.3</v>
      </c>
      <c r="F8" s="8">
        <v>42.6</v>
      </c>
      <c r="G8" s="7">
        <v>43.7</v>
      </c>
      <c r="H8" s="8">
        <v>44.5</v>
      </c>
      <c r="I8" s="7">
        <v>45.3</v>
      </c>
      <c r="J8" s="8">
        <v>46</v>
      </c>
      <c r="K8" s="7">
        <v>46.7</v>
      </c>
      <c r="L8" s="8">
        <v>47.4</v>
      </c>
      <c r="M8" s="7">
        <v>48</v>
      </c>
      <c r="N8" s="8">
        <v>48.6</v>
      </c>
      <c r="O8" s="7">
        <v>49.3</v>
      </c>
      <c r="P8" s="8">
        <v>49.9</v>
      </c>
      <c r="Q8" s="7">
        <v>50.6</v>
      </c>
      <c r="R8" s="8">
        <v>51.3</v>
      </c>
      <c r="S8" s="7">
        <v>52.1</v>
      </c>
      <c r="T8" s="8">
        <v>53</v>
      </c>
      <c r="U8" s="7">
        <v>54.2</v>
      </c>
      <c r="V8" s="8">
        <v>55.9</v>
      </c>
      <c r="W8" s="9">
        <v>57</v>
      </c>
      <c r="Z8">
        <v>2.42</v>
      </c>
      <c r="AA8">
        <v>21.491065469999999</v>
      </c>
      <c r="AB8">
        <v>23.484644169999999</v>
      </c>
      <c r="AC8">
        <v>26.223971519999999</v>
      </c>
      <c r="AD8">
        <v>27.901645630000001</v>
      </c>
      <c r="AE8">
        <v>29.157308400000002</v>
      </c>
      <c r="AF8">
        <v>30.187474089999998</v>
      </c>
      <c r="AG8">
        <v>31.0796408</v>
      </c>
      <c r="AH8">
        <v>31.881110190000001</v>
      </c>
      <c r="AI8">
        <v>32.620982720000001</v>
      </c>
      <c r="AJ8">
        <v>33.31908292</v>
      </c>
      <c r="AK8">
        <v>33.99023502</v>
      </c>
      <c r="AL8">
        <v>34.646636409999999</v>
      </c>
      <c r="AM8">
        <v>35.299426199999999</v>
      </c>
      <c r="AN8">
        <v>35.960004699999999</v>
      </c>
      <c r="AO8">
        <v>36.641530760000002</v>
      </c>
      <c r="AP8">
        <v>37.361180070000003</v>
      </c>
      <c r="AQ8">
        <v>38.144419120000002</v>
      </c>
      <c r="AR8">
        <v>39.034885629999998</v>
      </c>
      <c r="AS8">
        <v>40.123476580000002</v>
      </c>
      <c r="AT8">
        <v>41.677744969999999</v>
      </c>
      <c r="AU8">
        <v>42.652766730000003</v>
      </c>
    </row>
    <row r="9" spans="1:47">
      <c r="A9">
        <v>3.5</v>
      </c>
      <c r="B9" s="6" t="s">
        <v>23</v>
      </c>
      <c r="C9" s="7">
        <v>38.1</v>
      </c>
      <c r="D9" s="8">
        <v>39.5</v>
      </c>
      <c r="E9" s="7">
        <v>41.6</v>
      </c>
      <c r="F9" s="8">
        <v>42.9</v>
      </c>
      <c r="G9" s="7">
        <v>44</v>
      </c>
      <c r="H9" s="8">
        <v>44.9</v>
      </c>
      <c r="I9" s="7">
        <v>45.7</v>
      </c>
      <c r="J9" s="8">
        <v>46.4</v>
      </c>
      <c r="K9" s="7">
        <v>47.1</v>
      </c>
      <c r="L9" s="8">
        <v>47.8</v>
      </c>
      <c r="M9" s="7">
        <v>48.5</v>
      </c>
      <c r="N9" s="8">
        <v>49.1</v>
      </c>
      <c r="O9" s="7">
        <v>49.8</v>
      </c>
      <c r="P9" s="8">
        <v>50.4</v>
      </c>
      <c r="Q9" s="7">
        <v>51.1</v>
      </c>
      <c r="R9" s="8">
        <v>51.9</v>
      </c>
      <c r="S9" s="7">
        <v>52.7</v>
      </c>
      <c r="T9" s="8">
        <v>53.7</v>
      </c>
      <c r="U9" s="7">
        <v>54.9</v>
      </c>
      <c r="V9" s="8">
        <v>56.6</v>
      </c>
      <c r="W9" s="9">
        <v>57.7</v>
      </c>
      <c r="Z9">
        <v>2.5</v>
      </c>
      <c r="AA9">
        <v>21.7230003656253</v>
      </c>
      <c r="AB9">
        <v>23.754807102213299</v>
      </c>
      <c r="AC9">
        <v>26.548739039037098</v>
      </c>
      <c r="AD9">
        <v>28.261223149494398</v>
      </c>
      <c r="AE9">
        <v>29.543674426478301</v>
      </c>
      <c r="AF9">
        <v>30.596303813461201</v>
      </c>
      <c r="AG9">
        <v>31.508285671811699</v>
      </c>
      <c r="AH9">
        <v>32.327844523845798</v>
      </c>
      <c r="AI9">
        <v>33.084660569811703</v>
      </c>
      <c r="AJ9">
        <v>33.798963727108003</v>
      </c>
      <c r="AK9">
        <v>34.485891654719701</v>
      </c>
      <c r="AL9">
        <v>35.157910496508599</v>
      </c>
      <c r="AM9">
        <v>35.826416602222103</v>
      </c>
      <c r="AN9">
        <v>36.503086468702598</v>
      </c>
      <c r="AO9">
        <v>37.201411613646997</v>
      </c>
      <c r="AP9">
        <v>37.939016981677398</v>
      </c>
      <c r="AQ9">
        <v>38.7420516553832</v>
      </c>
      <c r="AR9">
        <v>39.655342901882598</v>
      </c>
      <c r="AS9">
        <v>40.772295856462797</v>
      </c>
      <c r="AT9">
        <v>42.367927353718002</v>
      </c>
      <c r="AU9">
        <v>43.369413891967802</v>
      </c>
    </row>
    <row r="10" spans="1:47" ht="17" thickBot="1">
      <c r="A10">
        <v>3.75</v>
      </c>
      <c r="B10" s="10" t="s">
        <v>24</v>
      </c>
      <c r="C10" s="11">
        <v>38.299999999999997</v>
      </c>
      <c r="D10" s="12">
        <v>39.700000000000003</v>
      </c>
      <c r="E10" s="11">
        <v>41.8</v>
      </c>
      <c r="F10" s="12">
        <v>43.2</v>
      </c>
      <c r="G10" s="11">
        <v>44.3</v>
      </c>
      <c r="H10" s="12">
        <v>45.3</v>
      </c>
      <c r="I10" s="11">
        <v>46.1</v>
      </c>
      <c r="J10" s="12">
        <v>46.8</v>
      </c>
      <c r="K10" s="11">
        <v>47.6</v>
      </c>
      <c r="L10" s="12">
        <v>48.2</v>
      </c>
      <c r="M10" s="11">
        <v>48.9</v>
      </c>
      <c r="N10" s="12">
        <v>49.6</v>
      </c>
      <c r="O10" s="11">
        <v>50.3</v>
      </c>
      <c r="P10" s="12">
        <v>50.9</v>
      </c>
      <c r="Q10" s="11">
        <v>51.7</v>
      </c>
      <c r="R10" s="12">
        <v>52.4</v>
      </c>
      <c r="S10" s="11">
        <v>53.3</v>
      </c>
      <c r="T10" s="12">
        <v>54.3</v>
      </c>
      <c r="U10" s="11">
        <v>55.5</v>
      </c>
      <c r="V10" s="12">
        <v>57.3</v>
      </c>
      <c r="W10" s="13">
        <v>58.5</v>
      </c>
      <c r="Z10">
        <v>2.58</v>
      </c>
      <c r="AA10">
        <v>21.8517281390017</v>
      </c>
      <c r="AB10">
        <v>23.9210488646284</v>
      </c>
      <c r="AC10">
        <v>26.75893809754</v>
      </c>
      <c r="AD10">
        <v>28.494989875534401</v>
      </c>
      <c r="AE10">
        <v>29.7937139408257</v>
      </c>
      <c r="AF10">
        <v>30.858920687122499</v>
      </c>
      <c r="AG10">
        <v>31.781280647088099</v>
      </c>
      <c r="AH10">
        <v>32.609783973722202</v>
      </c>
      <c r="AI10">
        <v>33.3745580112124</v>
      </c>
      <c r="AJ10">
        <v>34.096120493508998</v>
      </c>
      <c r="AK10">
        <v>34.789810140131202</v>
      </c>
      <c r="AL10">
        <v>35.468245076467397</v>
      </c>
      <c r="AM10">
        <v>36.142946817135197</v>
      </c>
      <c r="AN10">
        <v>36.825705814654498</v>
      </c>
      <c r="AO10">
        <v>37.530130426502502</v>
      </c>
      <c r="AP10">
        <v>38.273982871313898</v>
      </c>
      <c r="AQ10">
        <v>39.083599688710002</v>
      </c>
      <c r="AR10">
        <v>40.004111099540999</v>
      </c>
      <c r="AS10">
        <v>41.129528059757</v>
      </c>
      <c r="AT10">
        <v>42.736591791845903</v>
      </c>
      <c r="AU10">
        <v>43.744879755771102</v>
      </c>
    </row>
    <row r="11" spans="1:47">
      <c r="A11">
        <v>4</v>
      </c>
      <c r="B11" s="6" t="s">
        <v>26</v>
      </c>
      <c r="C11" s="7">
        <v>38.5</v>
      </c>
      <c r="D11" s="8">
        <v>40</v>
      </c>
      <c r="E11" s="7">
        <v>42.1</v>
      </c>
      <c r="F11" s="8">
        <v>43.6</v>
      </c>
      <c r="G11" s="7">
        <v>44.7</v>
      </c>
      <c r="H11" s="8">
        <v>45.6</v>
      </c>
      <c r="I11" s="7">
        <v>46.5</v>
      </c>
      <c r="J11" s="8">
        <v>47.3</v>
      </c>
      <c r="K11" s="7">
        <v>48</v>
      </c>
      <c r="L11" s="8">
        <v>48.7</v>
      </c>
      <c r="M11" s="7">
        <v>49.4</v>
      </c>
      <c r="N11" s="8">
        <v>50.1</v>
      </c>
      <c r="O11" s="7">
        <v>50.8</v>
      </c>
      <c r="P11" s="8">
        <v>51.5</v>
      </c>
      <c r="Q11" s="7">
        <v>52.2</v>
      </c>
      <c r="R11" s="8">
        <v>53</v>
      </c>
      <c r="S11" s="7">
        <v>53.9</v>
      </c>
      <c r="T11" s="8">
        <v>54.9</v>
      </c>
      <c r="U11" s="7">
        <v>56.2</v>
      </c>
      <c r="V11" s="8">
        <v>58</v>
      </c>
      <c r="W11" s="9">
        <v>59.2</v>
      </c>
      <c r="Z11">
        <v>2.67</v>
      </c>
      <c r="AA11">
        <v>21.994002000480101</v>
      </c>
      <c r="AB11">
        <v>24.104408070916701</v>
      </c>
      <c r="AC11">
        <v>26.990516580664199</v>
      </c>
      <c r="AD11">
        <v>28.7524615298566</v>
      </c>
      <c r="AE11">
        <v>30.069083049756799</v>
      </c>
      <c r="AF11">
        <v>31.1481345604079</v>
      </c>
      <c r="AG11">
        <v>32.081926692560799</v>
      </c>
      <c r="AH11">
        <v>32.920289368734899</v>
      </c>
      <c r="AI11">
        <v>33.693840662508002</v>
      </c>
      <c r="AJ11">
        <v>34.423414393390999</v>
      </c>
      <c r="AK11">
        <v>35.124570281329703</v>
      </c>
      <c r="AL11">
        <v>35.810093701747</v>
      </c>
      <c r="AM11">
        <v>36.491644125197197</v>
      </c>
      <c r="AN11">
        <v>37.181137855153501</v>
      </c>
      <c r="AO11">
        <v>37.892312577133303</v>
      </c>
      <c r="AP11">
        <v>38.643082797146803</v>
      </c>
      <c r="AQ11">
        <v>39.459993413926497</v>
      </c>
      <c r="AR11">
        <v>40.388511876562397</v>
      </c>
      <c r="AS11">
        <v>41.523324226171702</v>
      </c>
      <c r="AT11">
        <v>43.143094991841402</v>
      </c>
      <c r="AU11">
        <v>44.158952882975299</v>
      </c>
    </row>
    <row r="12" spans="1:47">
      <c r="A12">
        <v>4.25</v>
      </c>
      <c r="B12" s="6" t="s">
        <v>22</v>
      </c>
      <c r="C12" s="7">
        <v>38.700000000000003</v>
      </c>
      <c r="D12" s="8">
        <v>40.200000000000003</v>
      </c>
      <c r="E12" s="7">
        <v>42.4</v>
      </c>
      <c r="F12" s="8">
        <v>43.9</v>
      </c>
      <c r="G12" s="7">
        <v>45</v>
      </c>
      <c r="H12" s="8">
        <v>46</v>
      </c>
      <c r="I12" s="7">
        <v>46.9</v>
      </c>
      <c r="J12" s="8">
        <v>47.7</v>
      </c>
      <c r="K12" s="7">
        <v>48.4</v>
      </c>
      <c r="L12" s="8">
        <v>49.2</v>
      </c>
      <c r="M12" s="7">
        <v>49.9</v>
      </c>
      <c r="N12" s="8">
        <v>50.6</v>
      </c>
      <c r="O12" s="7">
        <v>51.3</v>
      </c>
      <c r="P12" s="8">
        <v>52</v>
      </c>
      <c r="Q12" s="7">
        <v>52.8</v>
      </c>
      <c r="R12" s="8">
        <v>53.6</v>
      </c>
      <c r="S12" s="7">
        <v>54.5</v>
      </c>
      <c r="T12" s="8">
        <v>55.5</v>
      </c>
      <c r="U12" s="7">
        <v>56.9</v>
      </c>
      <c r="V12" s="8">
        <v>58.8</v>
      </c>
      <c r="W12" s="9">
        <v>60</v>
      </c>
      <c r="Z12">
        <v>2.75</v>
      </c>
      <c r="AA12">
        <v>22.13563083</v>
      </c>
      <c r="AB12">
        <v>24.275038410000001</v>
      </c>
      <c r="AC12">
        <v>27.19611806</v>
      </c>
      <c r="AD12">
        <v>28.97681377</v>
      </c>
      <c r="AE12">
        <v>30.306214359999998</v>
      </c>
      <c r="AF12">
        <v>31.394980520000001</v>
      </c>
      <c r="AG12">
        <v>32.336644280000002</v>
      </c>
      <c r="AH12">
        <v>33.181661990000002</v>
      </c>
      <c r="AI12">
        <v>33.961016000000001</v>
      </c>
      <c r="AJ12">
        <v>34.695771780000001</v>
      </c>
      <c r="AK12">
        <v>35.40164721</v>
      </c>
      <c r="AL12">
        <v>36.091542689999997</v>
      </c>
      <c r="AM12">
        <v>36.777206759999999</v>
      </c>
      <c r="AN12">
        <v>37.47062991</v>
      </c>
      <c r="AO12">
        <v>38.185617440000001</v>
      </c>
      <c r="AP12">
        <v>38.940153000000002</v>
      </c>
      <c r="AQ12">
        <v>39.760863460000003</v>
      </c>
      <c r="AR12">
        <v>40.693332589999997</v>
      </c>
      <c r="AS12">
        <v>41.83245367</v>
      </c>
      <c r="AT12">
        <v>43.457412949999998</v>
      </c>
      <c r="AU12">
        <v>44.475964529999999</v>
      </c>
    </row>
    <row r="13" spans="1:47">
      <c r="A13">
        <v>4.5</v>
      </c>
      <c r="B13" s="6" t="s">
        <v>23</v>
      </c>
      <c r="C13" s="7">
        <v>38.9</v>
      </c>
      <c r="D13" s="8">
        <v>40.4</v>
      </c>
      <c r="E13" s="7">
        <v>42.7</v>
      </c>
      <c r="F13" s="8">
        <v>44.2</v>
      </c>
      <c r="G13" s="7">
        <v>45.4</v>
      </c>
      <c r="H13" s="8">
        <v>46.4</v>
      </c>
      <c r="I13" s="7">
        <v>47.3</v>
      </c>
      <c r="J13" s="8">
        <v>48.1</v>
      </c>
      <c r="K13" s="7">
        <v>48.9</v>
      </c>
      <c r="L13" s="8">
        <v>49.6</v>
      </c>
      <c r="M13" s="7">
        <v>50.3</v>
      </c>
      <c r="N13" s="8">
        <v>51.1</v>
      </c>
      <c r="O13" s="7">
        <v>51.8</v>
      </c>
      <c r="P13" s="8">
        <v>52.5</v>
      </c>
      <c r="Q13" s="7">
        <v>53.3</v>
      </c>
      <c r="R13" s="8">
        <v>54.2</v>
      </c>
      <c r="S13" s="7">
        <v>55.1</v>
      </c>
      <c r="T13" s="8">
        <v>56.2</v>
      </c>
      <c r="U13" s="7">
        <v>57.5</v>
      </c>
      <c r="V13" s="8">
        <v>59.5</v>
      </c>
      <c r="W13" s="9">
        <v>60.8</v>
      </c>
      <c r="Z13">
        <v>2.83</v>
      </c>
      <c r="AA13">
        <v>22.291020880000001</v>
      </c>
      <c r="AB13">
        <v>24.467393619999999</v>
      </c>
      <c r="AC13">
        <v>27.43418204</v>
      </c>
      <c r="AD13">
        <v>29.240642780000002</v>
      </c>
      <c r="AE13">
        <v>30.588431249999999</v>
      </c>
      <c r="AF13">
        <v>31.691782100000001</v>
      </c>
      <c r="AG13">
        <v>32.645746870000004</v>
      </c>
      <c r="AH13">
        <v>33.501574519999998</v>
      </c>
      <c r="AI13">
        <v>34.290719269999997</v>
      </c>
      <c r="AJ13">
        <v>35.034557200000002</v>
      </c>
      <c r="AK13">
        <v>35.749029419999999</v>
      </c>
      <c r="AL13">
        <v>36.447211510000002</v>
      </c>
      <c r="AM13">
        <v>37.141003529999999</v>
      </c>
      <c r="AN13">
        <v>37.84254224</v>
      </c>
      <c r="AO13">
        <v>38.565792739999999</v>
      </c>
      <c r="AP13">
        <v>39.328937949999997</v>
      </c>
      <c r="AQ13">
        <v>40.15889043</v>
      </c>
      <c r="AR13">
        <v>41.101712550000002</v>
      </c>
      <c r="AS13">
        <v>42.253279679999999</v>
      </c>
      <c r="AT13">
        <v>43.895635540000001</v>
      </c>
      <c r="AU13">
        <v>44.924891180000003</v>
      </c>
    </row>
    <row r="14" spans="1:47" ht="17" thickBot="1">
      <c r="A14">
        <v>4.75</v>
      </c>
      <c r="B14" s="10" t="s">
        <v>24</v>
      </c>
      <c r="C14" s="11">
        <v>39.200000000000003</v>
      </c>
      <c r="D14" s="12">
        <v>40.700000000000003</v>
      </c>
      <c r="E14" s="11">
        <v>43</v>
      </c>
      <c r="F14" s="12">
        <v>44.5</v>
      </c>
      <c r="G14" s="11">
        <v>45.7</v>
      </c>
      <c r="H14" s="12">
        <v>46.8</v>
      </c>
      <c r="I14" s="11">
        <v>47.7</v>
      </c>
      <c r="J14" s="12">
        <v>48.5</v>
      </c>
      <c r="K14" s="11">
        <v>49.3</v>
      </c>
      <c r="L14" s="12">
        <v>50.1</v>
      </c>
      <c r="M14" s="11">
        <v>50.8</v>
      </c>
      <c r="N14" s="12">
        <v>51.6</v>
      </c>
      <c r="O14" s="11">
        <v>52.3</v>
      </c>
      <c r="P14" s="12">
        <v>53.1</v>
      </c>
      <c r="Q14" s="11">
        <v>53.9</v>
      </c>
      <c r="R14" s="12">
        <v>54.8</v>
      </c>
      <c r="S14" s="11">
        <v>55.7</v>
      </c>
      <c r="T14" s="12">
        <v>56.8</v>
      </c>
      <c r="U14" s="11">
        <v>58.2</v>
      </c>
      <c r="V14" s="12">
        <v>60.2</v>
      </c>
      <c r="W14" s="13">
        <v>61.6</v>
      </c>
      <c r="Z14">
        <v>2.92</v>
      </c>
      <c r="AA14">
        <v>22.375082839234299</v>
      </c>
      <c r="AB14">
        <v>24.593379985222001</v>
      </c>
      <c r="AC14">
        <v>27.606563569819699</v>
      </c>
      <c r="AD14">
        <v>29.436982064069898</v>
      </c>
      <c r="AE14">
        <v>30.801043313840498</v>
      </c>
      <c r="AF14">
        <v>31.916860421068399</v>
      </c>
      <c r="AG14">
        <v>32.881059605647998</v>
      </c>
      <c r="AH14">
        <v>33.745683318257498</v>
      </c>
      <c r="AI14">
        <v>34.542644223488701</v>
      </c>
      <c r="AJ14">
        <v>35.2936112543372</v>
      </c>
      <c r="AK14">
        <v>36.014729145804502</v>
      </c>
      <c r="AL14">
        <v>36.7192271488614</v>
      </c>
      <c r="AM14">
        <v>37.419132128392398</v>
      </c>
      <c r="AN14">
        <v>38.126697000583199</v>
      </c>
      <c r="AO14">
        <v>38.856007062364696</v>
      </c>
      <c r="AP14">
        <v>39.625388122023303</v>
      </c>
      <c r="AQ14">
        <v>40.461950140529602</v>
      </c>
      <c r="AR14">
        <v>41.4120779765815</v>
      </c>
      <c r="AS14">
        <v>42.572298393211398</v>
      </c>
      <c r="AT14">
        <v>44.226530314104302</v>
      </c>
      <c r="AU14">
        <v>45.262976058771997</v>
      </c>
    </row>
    <row r="15" spans="1:47">
      <c r="A15">
        <v>5</v>
      </c>
      <c r="B15" s="6" t="s">
        <v>27</v>
      </c>
      <c r="C15" s="7">
        <v>39.299999999999997</v>
      </c>
      <c r="D15" s="8">
        <v>40.9</v>
      </c>
      <c r="E15" s="7">
        <v>43.3</v>
      </c>
      <c r="F15" s="8">
        <v>44.8</v>
      </c>
      <c r="G15" s="7">
        <v>46.1</v>
      </c>
      <c r="H15" s="8">
        <v>47.1</v>
      </c>
      <c r="I15" s="7">
        <v>48.1</v>
      </c>
      <c r="J15" s="8">
        <v>48.9</v>
      </c>
      <c r="K15" s="7">
        <v>49.7</v>
      </c>
      <c r="L15" s="8">
        <v>50.5</v>
      </c>
      <c r="M15" s="7">
        <v>51.3</v>
      </c>
      <c r="N15" s="8">
        <v>52</v>
      </c>
      <c r="O15" s="7">
        <v>52.8</v>
      </c>
      <c r="P15" s="8">
        <v>53.6</v>
      </c>
      <c r="Q15" s="7">
        <v>54.4</v>
      </c>
      <c r="R15" s="8">
        <v>55.3</v>
      </c>
      <c r="S15" s="7">
        <v>56.3</v>
      </c>
      <c r="T15" s="8">
        <v>57.5</v>
      </c>
      <c r="U15" s="7">
        <v>58.9</v>
      </c>
      <c r="V15" s="8">
        <v>61</v>
      </c>
      <c r="W15" s="9">
        <v>62.3</v>
      </c>
      <c r="Z15">
        <v>3</v>
      </c>
      <c r="AA15">
        <v>22.492645737766299</v>
      </c>
      <c r="AB15">
        <v>24.743524450722902</v>
      </c>
      <c r="AC15">
        <v>27.7952336344344</v>
      </c>
      <c r="AD15">
        <v>29.646490193031799</v>
      </c>
      <c r="AE15">
        <v>31.0250253174252</v>
      </c>
      <c r="AF15">
        <v>32.152082298648303</v>
      </c>
      <c r="AG15">
        <v>33.125593488260101</v>
      </c>
      <c r="AH15">
        <v>33.998271919451298</v>
      </c>
      <c r="AI15">
        <v>34.802423187080699</v>
      </c>
      <c r="AJ15">
        <v>35.559970113376103</v>
      </c>
      <c r="AK15">
        <v>36.287235663268</v>
      </c>
      <c r="AL15">
        <v>36.997584700619498</v>
      </c>
      <c r="AM15">
        <v>37.703156758197899</v>
      </c>
      <c r="AN15">
        <v>38.4163084641552</v>
      </c>
      <c r="AO15">
        <v>39.151232778433901</v>
      </c>
      <c r="AP15">
        <v>39.926383551258297</v>
      </c>
      <c r="AQ15">
        <v>40.769047413189</v>
      </c>
      <c r="AR15">
        <v>41.725896989897898</v>
      </c>
      <c r="AS15">
        <v>42.8940377961964</v>
      </c>
      <c r="AT15">
        <v>44.559044141643597</v>
      </c>
      <c r="AU15">
        <v>45.601945874539297</v>
      </c>
    </row>
    <row r="16" spans="1:47">
      <c r="A16">
        <v>5.25</v>
      </c>
      <c r="B16" s="6" t="s">
        <v>22</v>
      </c>
      <c r="C16" s="7">
        <v>39.5</v>
      </c>
      <c r="D16" s="8">
        <v>41.1</v>
      </c>
      <c r="E16" s="7">
        <v>43.5</v>
      </c>
      <c r="F16" s="8">
        <v>45.1</v>
      </c>
      <c r="G16" s="7">
        <v>46.4</v>
      </c>
      <c r="H16" s="8">
        <v>47.5</v>
      </c>
      <c r="I16" s="7">
        <v>48.4</v>
      </c>
      <c r="J16" s="8">
        <v>49.3</v>
      </c>
      <c r="K16" s="7">
        <v>50.1</v>
      </c>
      <c r="L16" s="8">
        <v>50.9</v>
      </c>
      <c r="M16" s="7">
        <v>51.7</v>
      </c>
      <c r="N16" s="8">
        <v>52.5</v>
      </c>
      <c r="O16" s="7">
        <v>53.3</v>
      </c>
      <c r="P16" s="8">
        <v>54.1</v>
      </c>
      <c r="Q16" s="7">
        <v>54.9</v>
      </c>
      <c r="R16" s="8">
        <v>55.8</v>
      </c>
      <c r="S16" s="7">
        <v>56.8</v>
      </c>
      <c r="T16" s="8">
        <v>58</v>
      </c>
      <c r="U16" s="7">
        <v>59.5</v>
      </c>
      <c r="V16" s="8">
        <v>61.6</v>
      </c>
      <c r="W16" s="9">
        <v>63</v>
      </c>
      <c r="Z16">
        <v>3.08</v>
      </c>
      <c r="AA16">
        <v>22.608085168923601</v>
      </c>
      <c r="AB16">
        <v>24.890599985777499</v>
      </c>
      <c r="AC16">
        <v>27.9797955646257</v>
      </c>
      <c r="AD16">
        <v>29.851369174426502</v>
      </c>
      <c r="AE16">
        <v>31.244035463563701</v>
      </c>
      <c r="AF16">
        <v>32.382077957921702</v>
      </c>
      <c r="AG16">
        <v>33.364698739399998</v>
      </c>
      <c r="AH16">
        <v>34.245263231372803</v>
      </c>
      <c r="AI16">
        <v>35.056459591415702</v>
      </c>
      <c r="AJ16">
        <v>35.820458050286703</v>
      </c>
      <c r="AK16">
        <v>36.553755449000697</v>
      </c>
      <c r="AL16">
        <v>37.269849150667703</v>
      </c>
      <c r="AM16">
        <v>37.980988988154401</v>
      </c>
      <c r="AN16">
        <v>38.699633372558097</v>
      </c>
      <c r="AO16">
        <v>39.440081214232897</v>
      </c>
      <c r="AP16">
        <v>40.220912703280703</v>
      </c>
      <c r="AQ16">
        <v>41.069589179806698</v>
      </c>
      <c r="AR16">
        <v>42.033068318861403</v>
      </c>
      <c r="AS16">
        <v>43.209029614305102</v>
      </c>
      <c r="AT16">
        <v>44.884690792232597</v>
      </c>
      <c r="AU16">
        <v>45.933986584848597</v>
      </c>
    </row>
    <row r="17" spans="1:47">
      <c r="A17">
        <v>5.5</v>
      </c>
      <c r="B17" s="6" t="s">
        <v>23</v>
      </c>
      <c r="C17" s="7">
        <v>39.6</v>
      </c>
      <c r="D17" s="8">
        <v>41.3</v>
      </c>
      <c r="E17" s="7">
        <v>43.7</v>
      </c>
      <c r="F17" s="8">
        <v>45.3</v>
      </c>
      <c r="G17" s="7">
        <v>46.6</v>
      </c>
      <c r="H17" s="8">
        <v>47.7</v>
      </c>
      <c r="I17" s="7">
        <v>48.7</v>
      </c>
      <c r="J17" s="8">
        <v>49.6</v>
      </c>
      <c r="K17" s="7">
        <v>50.4</v>
      </c>
      <c r="L17" s="8">
        <v>51.3</v>
      </c>
      <c r="M17" s="7">
        <v>52.1</v>
      </c>
      <c r="N17" s="8">
        <v>52.9</v>
      </c>
      <c r="O17" s="7">
        <v>53.7</v>
      </c>
      <c r="P17" s="8">
        <v>54.5</v>
      </c>
      <c r="Q17" s="7">
        <v>55.4</v>
      </c>
      <c r="R17" s="8">
        <v>56.3</v>
      </c>
      <c r="S17" s="7">
        <v>57.3</v>
      </c>
      <c r="T17" s="8">
        <v>58.5</v>
      </c>
      <c r="U17" s="7">
        <v>60</v>
      </c>
      <c r="V17" s="8">
        <v>62.2</v>
      </c>
      <c r="W17" s="9">
        <v>63.6</v>
      </c>
      <c r="Z17">
        <v>3.17</v>
      </c>
      <c r="AA17">
        <v>22.739688480000002</v>
      </c>
      <c r="AB17">
        <v>25.026565349999998</v>
      </c>
      <c r="AC17">
        <v>28.129131059999999</v>
      </c>
      <c r="AD17">
        <v>30.01178745</v>
      </c>
      <c r="AE17">
        <v>31.41382977</v>
      </c>
      <c r="AF17">
        <v>32.560146770000003</v>
      </c>
      <c r="AG17">
        <v>33.550308080000001</v>
      </c>
      <c r="AH17">
        <v>34.437915019999998</v>
      </c>
      <c r="AI17">
        <v>35.255820249999999</v>
      </c>
      <c r="AJ17">
        <v>36.026318930000002</v>
      </c>
      <c r="AK17">
        <v>36.766011669999997</v>
      </c>
      <c r="AL17">
        <v>37.488490730000002</v>
      </c>
      <c r="AM17">
        <v>38.206102000000001</v>
      </c>
      <c r="AN17">
        <v>38.93141181</v>
      </c>
      <c r="AO17">
        <v>39.67885347</v>
      </c>
      <c r="AP17">
        <v>40.467192689999997</v>
      </c>
      <c r="AQ17">
        <v>41.324176440000002</v>
      </c>
      <c r="AR17">
        <v>42.297263569999998</v>
      </c>
      <c r="AS17">
        <v>43.48519348</v>
      </c>
      <c r="AT17">
        <v>45.178339530000002</v>
      </c>
      <c r="AU17">
        <v>46.23882631</v>
      </c>
    </row>
    <row r="18" spans="1:47" ht="17" thickBot="1">
      <c r="A18">
        <v>5.75</v>
      </c>
      <c r="B18" s="10" t="s">
        <v>24</v>
      </c>
      <c r="C18" s="11">
        <v>39.700000000000003</v>
      </c>
      <c r="D18" s="12">
        <v>41.4</v>
      </c>
      <c r="E18" s="11">
        <v>43.9</v>
      </c>
      <c r="F18" s="12">
        <v>45.5</v>
      </c>
      <c r="G18" s="11">
        <v>46.8</v>
      </c>
      <c r="H18" s="12">
        <v>47.9</v>
      </c>
      <c r="I18" s="11">
        <v>48.9</v>
      </c>
      <c r="J18" s="12">
        <v>49.8</v>
      </c>
      <c r="K18" s="11">
        <v>50.7</v>
      </c>
      <c r="L18" s="12">
        <v>51.5</v>
      </c>
      <c r="M18" s="11">
        <v>52.3</v>
      </c>
      <c r="N18" s="12">
        <v>53.1</v>
      </c>
      <c r="O18" s="11">
        <v>54</v>
      </c>
      <c r="P18" s="12">
        <v>54.8</v>
      </c>
      <c r="Q18" s="11">
        <v>55.7</v>
      </c>
      <c r="R18" s="12">
        <v>56.6</v>
      </c>
      <c r="S18" s="11">
        <v>57.7</v>
      </c>
      <c r="T18" s="12">
        <v>58.9</v>
      </c>
      <c r="U18" s="11">
        <v>60.4</v>
      </c>
      <c r="V18" s="12">
        <v>62.7</v>
      </c>
      <c r="W18" s="13">
        <v>64.099999999999994</v>
      </c>
      <c r="Z18">
        <v>3.25</v>
      </c>
      <c r="AA18">
        <v>22.882263649999999</v>
      </c>
      <c r="AB18">
        <v>25.205450540000001</v>
      </c>
      <c r="AC18">
        <v>28.352336430000001</v>
      </c>
      <c r="AD18">
        <v>30.25974854</v>
      </c>
      <c r="AE18">
        <v>31.679374630000002</v>
      </c>
      <c r="AF18">
        <v>32.839594030000001</v>
      </c>
      <c r="AG18">
        <v>33.841452650000001</v>
      </c>
      <c r="AH18">
        <v>34.739319029999997</v>
      </c>
      <c r="AI18">
        <v>35.566501160000001</v>
      </c>
      <c r="AJ18">
        <v>36.345592979999999</v>
      </c>
      <c r="AK18">
        <v>37.093409170000001</v>
      </c>
      <c r="AL18">
        <v>37.823709319999999</v>
      </c>
      <c r="AM18">
        <v>38.54898343</v>
      </c>
      <c r="AN18">
        <v>39.281936309999999</v>
      </c>
      <c r="AO18">
        <v>40.037151850000001</v>
      </c>
      <c r="AP18">
        <v>40.833582810000003</v>
      </c>
      <c r="AQ18">
        <v>41.699243520000003</v>
      </c>
      <c r="AR18">
        <v>42.682039889999999</v>
      </c>
      <c r="AS18">
        <v>43.8816275</v>
      </c>
      <c r="AT18">
        <v>45.591043040000002</v>
      </c>
      <c r="AU18">
        <v>46.661526520000002</v>
      </c>
    </row>
    <row r="19" spans="1:47">
      <c r="A19">
        <v>6</v>
      </c>
      <c r="B19" s="6" t="s">
        <v>28</v>
      </c>
      <c r="C19" s="7">
        <v>39.799999999999997</v>
      </c>
      <c r="D19" s="8">
        <v>41.4</v>
      </c>
      <c r="E19" s="7">
        <v>44</v>
      </c>
      <c r="F19" s="8">
        <v>45.6</v>
      </c>
      <c r="G19" s="7">
        <v>47</v>
      </c>
      <c r="H19" s="8">
        <v>48.1</v>
      </c>
      <c r="I19" s="7">
        <v>49.1</v>
      </c>
      <c r="J19" s="8">
        <v>50</v>
      </c>
      <c r="K19" s="7">
        <v>50.9</v>
      </c>
      <c r="L19" s="8">
        <v>51.7</v>
      </c>
      <c r="M19" s="7">
        <v>52.6</v>
      </c>
      <c r="N19" s="8">
        <v>53.4</v>
      </c>
      <c r="O19" s="7">
        <v>54.2</v>
      </c>
      <c r="P19" s="8">
        <v>55.1</v>
      </c>
      <c r="Q19" s="7">
        <v>56</v>
      </c>
      <c r="R19" s="8">
        <v>56.9</v>
      </c>
      <c r="S19" s="7">
        <v>58</v>
      </c>
      <c r="T19" s="8">
        <v>59.3</v>
      </c>
      <c r="U19" s="7">
        <v>60.8</v>
      </c>
      <c r="V19" s="8">
        <v>63.1</v>
      </c>
      <c r="W19" s="9">
        <v>64.5</v>
      </c>
      <c r="Z19">
        <v>3.33</v>
      </c>
      <c r="AA19">
        <v>22.955157761051598</v>
      </c>
      <c r="AB19">
        <v>25.330423655450002</v>
      </c>
      <c r="AC19">
        <v>28.530052814276701</v>
      </c>
      <c r="AD19">
        <v>30.4617564730376</v>
      </c>
      <c r="AE19">
        <v>31.896374286949101</v>
      </c>
      <c r="AF19">
        <v>33.067108978353701</v>
      </c>
      <c r="AG19">
        <v>34.076895298855597</v>
      </c>
      <c r="AH19">
        <v>34.9810198717364</v>
      </c>
      <c r="AI19">
        <v>35.813299420857398</v>
      </c>
      <c r="AJ19">
        <v>36.596635508768799</v>
      </c>
      <c r="AK19">
        <v>37.348040268916499</v>
      </c>
      <c r="AL19">
        <v>38.081405077694903</v>
      </c>
      <c r="AM19">
        <v>38.809309244113599</v>
      </c>
      <c r="AN19">
        <v>39.544516899999898</v>
      </c>
      <c r="AO19">
        <v>40.301647140710202</v>
      </c>
      <c r="AP19">
        <v>41.0996642006602</v>
      </c>
      <c r="AQ19">
        <v>41.966563092305798</v>
      </c>
      <c r="AR19">
        <v>42.950175377828003</v>
      </c>
      <c r="AS19">
        <v>44.149944836686302</v>
      </c>
      <c r="AT19">
        <v>45.858151896746399</v>
      </c>
      <c r="AU19">
        <v>46.9270437493945</v>
      </c>
    </row>
    <row r="20" spans="1:47">
      <c r="A20">
        <v>6.25</v>
      </c>
      <c r="B20" s="6" t="s">
        <v>22</v>
      </c>
      <c r="C20" s="7">
        <v>39.799999999999997</v>
      </c>
      <c r="D20" s="8">
        <v>41.5</v>
      </c>
      <c r="E20" s="7">
        <v>44</v>
      </c>
      <c r="F20" s="8">
        <v>45.7</v>
      </c>
      <c r="G20" s="7">
        <v>47.1</v>
      </c>
      <c r="H20" s="8">
        <v>48.2</v>
      </c>
      <c r="I20" s="7">
        <v>49.2</v>
      </c>
      <c r="J20" s="8">
        <v>50.2</v>
      </c>
      <c r="K20" s="7">
        <v>51</v>
      </c>
      <c r="L20" s="8">
        <v>51.9</v>
      </c>
      <c r="M20" s="7">
        <v>52.7</v>
      </c>
      <c r="N20" s="8">
        <v>53.6</v>
      </c>
      <c r="O20" s="7">
        <v>54.4</v>
      </c>
      <c r="P20" s="8">
        <v>55.3</v>
      </c>
      <c r="Q20" s="7">
        <v>56.2</v>
      </c>
      <c r="R20" s="8">
        <v>57.2</v>
      </c>
      <c r="S20" s="7">
        <v>58.3</v>
      </c>
      <c r="T20" s="8">
        <v>59.5</v>
      </c>
      <c r="U20" s="7">
        <v>61.1</v>
      </c>
      <c r="V20" s="8">
        <v>63.4</v>
      </c>
      <c r="W20" s="9">
        <v>64.900000000000006</v>
      </c>
      <c r="Z20">
        <v>3.42</v>
      </c>
      <c r="AA20">
        <v>23.020757589999999</v>
      </c>
      <c r="AB20">
        <v>25.379760520000001</v>
      </c>
      <c r="AC20">
        <v>28.570211690000001</v>
      </c>
      <c r="AD20">
        <v>30.501897270000001</v>
      </c>
      <c r="AE20">
        <v>31.93874168</v>
      </c>
      <c r="AF20">
        <v>33.112562179999998</v>
      </c>
      <c r="AG20">
        <v>34.125856689999999</v>
      </c>
      <c r="AH20">
        <v>35.03374754</v>
      </c>
      <c r="AI20">
        <v>35.86998972</v>
      </c>
      <c r="AJ20">
        <v>36.657470259999997</v>
      </c>
      <c r="AK20">
        <v>37.413213560000003</v>
      </c>
      <c r="AL20">
        <v>38.151143070000003</v>
      </c>
      <c r="AM20">
        <v>38.883889619999998</v>
      </c>
      <c r="AN20">
        <v>39.624293229999999</v>
      </c>
      <c r="AO20">
        <v>40.387084600000001</v>
      </c>
      <c r="AP20">
        <v>41.191398620000001</v>
      </c>
      <c r="AQ20">
        <v>42.065509720000001</v>
      </c>
      <c r="AR20">
        <v>43.057758460000002</v>
      </c>
      <c r="AS20">
        <v>44.268690810000003</v>
      </c>
      <c r="AT20">
        <v>45.993931070000002</v>
      </c>
      <c r="AU20">
        <v>47.074133459999999</v>
      </c>
    </row>
    <row r="21" spans="1:47">
      <c r="A21">
        <v>6.5</v>
      </c>
      <c r="B21" s="6" t="s">
        <v>23</v>
      </c>
      <c r="C21" s="7">
        <v>39.799999999999997</v>
      </c>
      <c r="D21" s="8">
        <v>41.5</v>
      </c>
      <c r="E21" s="7">
        <v>44.1</v>
      </c>
      <c r="F21" s="8">
        <v>45.8</v>
      </c>
      <c r="G21" s="7">
        <v>47.1</v>
      </c>
      <c r="H21" s="8">
        <v>48.3</v>
      </c>
      <c r="I21" s="7">
        <v>49.3</v>
      </c>
      <c r="J21" s="8">
        <v>50.3</v>
      </c>
      <c r="K21" s="7">
        <v>51.2</v>
      </c>
      <c r="L21" s="8">
        <v>52</v>
      </c>
      <c r="M21" s="7">
        <v>52.9</v>
      </c>
      <c r="N21" s="8">
        <v>53.7</v>
      </c>
      <c r="O21" s="7">
        <v>54.6</v>
      </c>
      <c r="P21" s="8">
        <v>55.4</v>
      </c>
      <c r="Q21" s="7">
        <v>56.4</v>
      </c>
      <c r="R21" s="8">
        <v>57.3</v>
      </c>
      <c r="S21" s="7">
        <v>58.4</v>
      </c>
      <c r="T21" s="8">
        <v>59.7</v>
      </c>
      <c r="U21" s="7">
        <v>61.3</v>
      </c>
      <c r="V21" s="8">
        <v>63.6</v>
      </c>
      <c r="W21" s="9">
        <v>65.099999999999994</v>
      </c>
      <c r="Z21">
        <v>3.5</v>
      </c>
      <c r="AA21">
        <v>23.154859460000001</v>
      </c>
      <c r="AB21">
        <v>25.549007979999999</v>
      </c>
      <c r="AC21">
        <v>28.782054609999999</v>
      </c>
      <c r="AD21">
        <v>30.737411040000001</v>
      </c>
      <c r="AE21">
        <v>32.191022519999997</v>
      </c>
      <c r="AF21">
        <v>33.378074730000002</v>
      </c>
      <c r="AG21">
        <v>34.402486160000002</v>
      </c>
      <c r="AH21">
        <v>35.320115850000001</v>
      </c>
      <c r="AI21">
        <v>36.165155249999998</v>
      </c>
      <c r="AJ21">
        <v>36.960777299999997</v>
      </c>
      <c r="AK21">
        <v>37.724210820000003</v>
      </c>
      <c r="AL21">
        <v>38.469538710000002</v>
      </c>
      <c r="AM21">
        <v>39.209528749999997</v>
      </c>
      <c r="AN21">
        <v>39.957152149999999</v>
      </c>
      <c r="AO21">
        <v>40.727281869999999</v>
      </c>
      <c r="AP21">
        <v>41.539229030000001</v>
      </c>
      <c r="AQ21">
        <v>42.421519539999998</v>
      </c>
      <c r="AR21">
        <v>43.422913790000003</v>
      </c>
      <c r="AS21">
        <v>44.644817519999997</v>
      </c>
      <c r="AT21">
        <v>46.385352699999999</v>
      </c>
      <c r="AU21">
        <v>47.474943539999998</v>
      </c>
    </row>
    <row r="22" spans="1:47" ht="17" thickBot="1">
      <c r="A22">
        <v>6.75</v>
      </c>
      <c r="B22" s="10" t="s">
        <v>24</v>
      </c>
      <c r="C22" s="11">
        <v>39.799999999999997</v>
      </c>
      <c r="D22" s="12">
        <v>41.5</v>
      </c>
      <c r="E22" s="11">
        <v>44.1</v>
      </c>
      <c r="F22" s="12">
        <v>45.8</v>
      </c>
      <c r="G22" s="11">
        <v>47.2</v>
      </c>
      <c r="H22" s="12">
        <v>48.3</v>
      </c>
      <c r="I22" s="11">
        <v>49.4</v>
      </c>
      <c r="J22" s="12">
        <v>50.3</v>
      </c>
      <c r="K22" s="11">
        <v>51.2</v>
      </c>
      <c r="L22" s="12">
        <v>52.1</v>
      </c>
      <c r="M22" s="11">
        <v>52.9</v>
      </c>
      <c r="N22" s="12">
        <v>53.8</v>
      </c>
      <c r="O22" s="11">
        <v>54.6</v>
      </c>
      <c r="P22" s="12">
        <v>55.5</v>
      </c>
      <c r="Q22" s="11">
        <v>56.5</v>
      </c>
      <c r="R22" s="12">
        <v>57.5</v>
      </c>
      <c r="S22" s="11">
        <v>58.6</v>
      </c>
      <c r="T22" s="12">
        <v>59.8</v>
      </c>
      <c r="U22" s="11">
        <v>61.5</v>
      </c>
      <c r="V22" s="12">
        <v>63.8</v>
      </c>
      <c r="W22" s="13">
        <v>65.3</v>
      </c>
      <c r="Z22">
        <v>3.58</v>
      </c>
      <c r="AA22">
        <v>23.28439551</v>
      </c>
      <c r="AB22">
        <v>25.712851690000001</v>
      </c>
      <c r="AC22">
        <v>28.987326190000001</v>
      </c>
      <c r="AD22">
        <v>30.965642920000001</v>
      </c>
      <c r="AE22">
        <v>32.435494380000002</v>
      </c>
      <c r="AF22">
        <v>33.635349329999997</v>
      </c>
      <c r="AG22">
        <v>34.670508810000001</v>
      </c>
      <c r="AH22">
        <v>35.597548070000002</v>
      </c>
      <c r="AI22">
        <v>36.451082509999999</v>
      </c>
      <c r="AJ22">
        <v>37.254562479999997</v>
      </c>
      <c r="AK22">
        <v>38.025414949999998</v>
      </c>
      <c r="AL22">
        <v>38.777877220000001</v>
      </c>
      <c r="AM22">
        <v>39.524849430000003</v>
      </c>
      <c r="AN22">
        <v>40.279429409999999</v>
      </c>
      <c r="AO22">
        <v>41.05662718</v>
      </c>
      <c r="AP22">
        <v>41.875923440000001</v>
      </c>
      <c r="AQ22">
        <v>42.766085750000002</v>
      </c>
      <c r="AR22">
        <v>43.776277669999999</v>
      </c>
      <c r="AS22">
        <v>45.008730180000001</v>
      </c>
      <c r="AT22">
        <v>46.763961610000003</v>
      </c>
      <c r="AU22">
        <v>47.86256805</v>
      </c>
    </row>
    <row r="23" spans="1:47">
      <c r="A23">
        <v>7</v>
      </c>
      <c r="B23" s="6" t="s">
        <v>29</v>
      </c>
      <c r="C23" s="7">
        <v>39.799999999999997</v>
      </c>
      <c r="D23" s="8">
        <v>41.5</v>
      </c>
      <c r="E23" s="7">
        <v>44.1</v>
      </c>
      <c r="F23" s="8">
        <v>45.8</v>
      </c>
      <c r="G23" s="7">
        <v>47.2</v>
      </c>
      <c r="H23" s="8">
        <v>48.4</v>
      </c>
      <c r="I23" s="7">
        <v>49.4</v>
      </c>
      <c r="J23" s="8">
        <v>50.4</v>
      </c>
      <c r="K23" s="7">
        <v>51.3</v>
      </c>
      <c r="L23" s="8">
        <v>52.1</v>
      </c>
      <c r="M23" s="7">
        <v>53</v>
      </c>
      <c r="N23" s="8">
        <v>53.9</v>
      </c>
      <c r="O23" s="7">
        <v>54.7</v>
      </c>
      <c r="P23" s="8">
        <v>55.6</v>
      </c>
      <c r="Q23" s="7">
        <v>56.6</v>
      </c>
      <c r="R23" s="8">
        <v>57.6</v>
      </c>
      <c r="S23" s="7">
        <v>58.7</v>
      </c>
      <c r="T23" s="8">
        <v>60</v>
      </c>
      <c r="U23" s="7">
        <v>61.6</v>
      </c>
      <c r="V23" s="8">
        <v>64</v>
      </c>
      <c r="W23" s="9">
        <v>65.5</v>
      </c>
      <c r="Z23">
        <v>3.67</v>
      </c>
      <c r="AA23">
        <v>23.40962472</v>
      </c>
      <c r="AB23">
        <v>25.871460679999998</v>
      </c>
      <c r="AC23">
        <v>29.18610979</v>
      </c>
      <c r="AD23">
        <v>31.186639320000001</v>
      </c>
      <c r="AE23">
        <v>32.672181960000003</v>
      </c>
      <c r="AF23">
        <v>33.884396109999997</v>
      </c>
      <c r="AG23">
        <v>34.929924249999999</v>
      </c>
      <c r="AH23">
        <v>35.866035869999997</v>
      </c>
      <c r="AI23">
        <v>36.72775695</v>
      </c>
      <c r="AJ23">
        <v>37.538806360000002</v>
      </c>
      <c r="AK23">
        <v>38.31680265</v>
      </c>
      <c r="AL23">
        <v>39.076132219999998</v>
      </c>
      <c r="AM23">
        <v>39.829822890000003</v>
      </c>
      <c r="AN23">
        <v>40.591094480000002</v>
      </c>
      <c r="AO23">
        <v>41.375088859999998</v>
      </c>
      <c r="AP23">
        <v>42.201449599999997</v>
      </c>
      <c r="AQ23">
        <v>43.099176210000003</v>
      </c>
      <c r="AR23">
        <v>44.117819009999998</v>
      </c>
      <c r="AS23">
        <v>45.360400140000003</v>
      </c>
      <c r="AT23">
        <v>47.129734829999997</v>
      </c>
      <c r="AU23">
        <v>48.236988750000002</v>
      </c>
    </row>
    <row r="24" spans="1:47">
      <c r="A24">
        <v>7.25</v>
      </c>
      <c r="B24" s="6" t="s">
        <v>22</v>
      </c>
      <c r="C24" s="7">
        <v>39.799999999999997</v>
      </c>
      <c r="D24" s="8">
        <v>41.5</v>
      </c>
      <c r="E24" s="7">
        <v>44.1</v>
      </c>
      <c r="F24" s="8">
        <v>45.9</v>
      </c>
      <c r="G24" s="7">
        <v>47.2</v>
      </c>
      <c r="H24" s="8">
        <v>48.4</v>
      </c>
      <c r="I24" s="7">
        <v>49.4</v>
      </c>
      <c r="J24" s="8">
        <v>50.4</v>
      </c>
      <c r="K24" s="7">
        <v>51.3</v>
      </c>
      <c r="L24" s="8">
        <v>52.2</v>
      </c>
      <c r="M24" s="7">
        <v>53.1</v>
      </c>
      <c r="N24" s="8">
        <v>53.9</v>
      </c>
      <c r="O24" s="7">
        <v>54.8</v>
      </c>
      <c r="P24" s="8">
        <v>55.7</v>
      </c>
      <c r="Q24" s="7">
        <v>56.6</v>
      </c>
      <c r="R24" s="8">
        <v>57.6</v>
      </c>
      <c r="S24" s="7">
        <v>58.8</v>
      </c>
      <c r="T24" s="8">
        <v>60.1</v>
      </c>
      <c r="U24" s="7">
        <v>61.7</v>
      </c>
      <c r="V24" s="8">
        <v>64.099999999999994</v>
      </c>
      <c r="W24" s="9">
        <v>65.599999999999994</v>
      </c>
      <c r="Z24">
        <v>3.75</v>
      </c>
      <c r="AA24">
        <v>23.4916639541722</v>
      </c>
      <c r="AB24">
        <v>26.001824739669399</v>
      </c>
      <c r="AC24">
        <v>29.364035172240701</v>
      </c>
      <c r="AD24">
        <v>31.3852891081427</v>
      </c>
      <c r="AE24">
        <v>32.8828624089426</v>
      </c>
      <c r="AF24">
        <v>34.102950326369701</v>
      </c>
      <c r="AG24">
        <v>35.153953299241103</v>
      </c>
      <c r="AH24">
        <v>36.093983556511397</v>
      </c>
      <c r="AI24">
        <v>36.9585249886699</v>
      </c>
      <c r="AJ24">
        <v>37.771564990614401</v>
      </c>
      <c r="AK24">
        <v>38.550885678531401</v>
      </c>
      <c r="AL24">
        <v>39.310972181051397</v>
      </c>
      <c r="AM24">
        <v>40.064905778899202</v>
      </c>
      <c r="AN24">
        <v>40.825922608674603</v>
      </c>
      <c r="AO24">
        <v>41.6091432533117</v>
      </c>
      <c r="AP24">
        <v>42.434141642867502</v>
      </c>
      <c r="AQ24">
        <v>43.329769458865101</v>
      </c>
      <c r="AR24">
        <v>44.3452725169413</v>
      </c>
      <c r="AS24">
        <v>45.582966477129503</v>
      </c>
      <c r="AT24">
        <v>47.343413132228001</v>
      </c>
      <c r="AU24">
        <v>48.443994467757697</v>
      </c>
    </row>
    <row r="25" spans="1:47">
      <c r="A25">
        <v>7.5</v>
      </c>
      <c r="B25" s="6" t="s">
        <v>23</v>
      </c>
      <c r="C25" s="7">
        <v>39.799999999999997</v>
      </c>
      <c r="D25" s="8">
        <v>41.5</v>
      </c>
      <c r="E25" s="7">
        <v>44.1</v>
      </c>
      <c r="F25" s="8">
        <v>45.9</v>
      </c>
      <c r="G25" s="7">
        <v>47.3</v>
      </c>
      <c r="H25" s="8">
        <v>48.4</v>
      </c>
      <c r="I25" s="7">
        <v>49.5</v>
      </c>
      <c r="J25" s="8">
        <v>50.4</v>
      </c>
      <c r="K25" s="7">
        <v>51.4</v>
      </c>
      <c r="L25" s="8">
        <v>52.2</v>
      </c>
      <c r="M25" s="7">
        <v>53.1</v>
      </c>
      <c r="N25" s="8">
        <v>54</v>
      </c>
      <c r="O25" s="7">
        <v>54.8</v>
      </c>
      <c r="P25" s="8">
        <v>55.7</v>
      </c>
      <c r="Q25" s="7">
        <v>56.7</v>
      </c>
      <c r="R25" s="8">
        <v>57.7</v>
      </c>
      <c r="S25" s="7">
        <v>58.8</v>
      </c>
      <c r="T25" s="8">
        <v>60.1</v>
      </c>
      <c r="U25" s="7">
        <v>61.8</v>
      </c>
      <c r="V25" s="8">
        <v>64.2</v>
      </c>
      <c r="W25" s="9">
        <v>65.7</v>
      </c>
      <c r="Z25">
        <v>3.83</v>
      </c>
      <c r="AA25">
        <v>23.648778190000002</v>
      </c>
      <c r="AB25">
        <v>26.1743022</v>
      </c>
      <c r="AC25">
        <v>29.56531356</v>
      </c>
      <c r="AD25">
        <v>31.607955329999999</v>
      </c>
      <c r="AE25">
        <v>33.123206860000003</v>
      </c>
      <c r="AF25">
        <v>34.358800610000003</v>
      </c>
      <c r="AG25">
        <v>35.423929800000003</v>
      </c>
      <c r="AH25">
        <v>36.37718271</v>
      </c>
      <c r="AI25">
        <v>37.254364610000003</v>
      </c>
      <c r="AJ25">
        <v>38.07970349</v>
      </c>
      <c r="AK25">
        <v>38.871180899999999</v>
      </c>
      <c r="AL25">
        <v>39.643465480000003</v>
      </c>
      <c r="AM25">
        <v>40.409826440000003</v>
      </c>
      <c r="AN25">
        <v>41.183713879999999</v>
      </c>
      <c r="AO25">
        <v>41.980518269999997</v>
      </c>
      <c r="AP25">
        <v>42.820189999999997</v>
      </c>
      <c r="AQ25">
        <v>43.732165070000001</v>
      </c>
      <c r="AR25">
        <v>44.766721140000001</v>
      </c>
      <c r="AS25">
        <v>46.028367809999999</v>
      </c>
      <c r="AT25">
        <v>47.824237369999999</v>
      </c>
      <c r="AU25">
        <v>48.947754400000001</v>
      </c>
    </row>
    <row r="26" spans="1:47" ht="17" thickBot="1">
      <c r="A26">
        <v>7.75</v>
      </c>
      <c r="B26" s="10" t="s">
        <v>24</v>
      </c>
      <c r="C26" s="11">
        <v>39.799999999999997</v>
      </c>
      <c r="D26" s="12">
        <v>41.5</v>
      </c>
      <c r="E26" s="11">
        <v>44.2</v>
      </c>
      <c r="F26" s="12">
        <v>45.9</v>
      </c>
      <c r="G26" s="11">
        <v>47.3</v>
      </c>
      <c r="H26" s="12">
        <v>48.5</v>
      </c>
      <c r="I26" s="11">
        <v>49.5</v>
      </c>
      <c r="J26" s="12">
        <v>50.5</v>
      </c>
      <c r="K26" s="11">
        <v>51.4</v>
      </c>
      <c r="L26" s="12">
        <v>52.3</v>
      </c>
      <c r="M26" s="11">
        <v>53.2</v>
      </c>
      <c r="N26" s="12">
        <v>54</v>
      </c>
      <c r="O26" s="11">
        <v>54.9</v>
      </c>
      <c r="P26" s="12">
        <v>55.8</v>
      </c>
      <c r="Q26" s="11">
        <v>56.8</v>
      </c>
      <c r="R26" s="12">
        <v>57.8</v>
      </c>
      <c r="S26" s="11">
        <v>58.9</v>
      </c>
      <c r="T26" s="12">
        <v>60.2</v>
      </c>
      <c r="U26" s="11">
        <v>61.9</v>
      </c>
      <c r="V26" s="12">
        <v>64.3</v>
      </c>
      <c r="W26" s="13">
        <v>65.8</v>
      </c>
      <c r="Z26">
        <v>3.92</v>
      </c>
      <c r="AA26">
        <v>23.6922535733407</v>
      </c>
      <c r="AB26">
        <v>26.249541949902301</v>
      </c>
      <c r="AC26">
        <v>29.669374469635201</v>
      </c>
      <c r="AD26">
        <v>31.722791767262901</v>
      </c>
      <c r="AE26">
        <v>33.243172783651097</v>
      </c>
      <c r="AF26">
        <v>34.4812601321659</v>
      </c>
      <c r="AG26">
        <v>35.547379042216903</v>
      </c>
      <c r="AH26">
        <v>36.500641972369799</v>
      </c>
      <c r="AI26">
        <v>37.377126012630001</v>
      </c>
      <c r="AJ26">
        <v>38.201207182069702</v>
      </c>
      <c r="AK26">
        <v>38.990945207245701</v>
      </c>
      <c r="AL26">
        <v>39.761041342498402</v>
      </c>
      <c r="AM26">
        <v>40.524761820664999</v>
      </c>
      <c r="AN26">
        <v>41.295519204923103</v>
      </c>
      <c r="AO26">
        <v>42.088624378153398</v>
      </c>
      <c r="AP26">
        <v>42.923885854188498</v>
      </c>
      <c r="AQ26">
        <v>43.830488584627503</v>
      </c>
      <c r="AR26">
        <v>44.858232976816502</v>
      </c>
      <c r="AS26">
        <v>46.110567238005999</v>
      </c>
      <c r="AT26">
        <v>47.891334318826601</v>
      </c>
      <c r="AU26">
        <v>49.004333257644397</v>
      </c>
    </row>
    <row r="27" spans="1:47">
      <c r="A27">
        <v>8</v>
      </c>
      <c r="B27" s="6" t="s">
        <v>30</v>
      </c>
      <c r="C27" s="7">
        <v>39.799999999999997</v>
      </c>
      <c r="D27" s="8">
        <v>41.6</v>
      </c>
      <c r="E27" s="7">
        <v>44.2</v>
      </c>
      <c r="F27" s="8">
        <v>45.9</v>
      </c>
      <c r="G27" s="7">
        <v>47.3</v>
      </c>
      <c r="H27" s="8">
        <v>48.5</v>
      </c>
      <c r="I27" s="7">
        <v>49.6</v>
      </c>
      <c r="J27" s="8">
        <v>50.5</v>
      </c>
      <c r="K27" s="7">
        <v>51.5</v>
      </c>
      <c r="L27" s="8">
        <v>52.3</v>
      </c>
      <c r="M27" s="7">
        <v>53.2</v>
      </c>
      <c r="N27" s="8">
        <v>54.1</v>
      </c>
      <c r="O27" s="7">
        <v>55</v>
      </c>
      <c r="P27" s="8">
        <v>55.9</v>
      </c>
      <c r="Q27" s="7">
        <v>56.8</v>
      </c>
      <c r="R27" s="8">
        <v>57.8</v>
      </c>
      <c r="S27" s="7">
        <v>59</v>
      </c>
      <c r="T27" s="8">
        <v>60.3</v>
      </c>
      <c r="U27" s="7">
        <v>61.9</v>
      </c>
      <c r="V27" s="8">
        <v>64.400000000000006</v>
      </c>
      <c r="W27" s="9">
        <v>65.900000000000006</v>
      </c>
      <c r="Z27">
        <v>4</v>
      </c>
      <c r="AA27">
        <v>23.76334443</v>
      </c>
      <c r="AB27">
        <v>26.319003469999998</v>
      </c>
      <c r="AC27">
        <v>29.746056979999999</v>
      </c>
      <c r="AD27">
        <v>31.808545970000001</v>
      </c>
      <c r="AE27">
        <v>33.337789970000003</v>
      </c>
      <c r="AF27">
        <v>34.584390880000001</v>
      </c>
      <c r="AG27">
        <v>35.65874582</v>
      </c>
      <c r="AH27">
        <v>36.62006512</v>
      </c>
      <c r="AI27">
        <v>37.504521459999999</v>
      </c>
      <c r="AJ27">
        <v>38.336582800000002</v>
      </c>
      <c r="AK27">
        <v>39.134401709999999</v>
      </c>
      <c r="AL27">
        <v>39.912779759999999</v>
      </c>
      <c r="AM27">
        <v>40.685099780000002</v>
      </c>
      <c r="AN27">
        <v>41.464920249999999</v>
      </c>
      <c r="AO27">
        <v>42.267748589999997</v>
      </c>
      <c r="AP27">
        <v>43.113679480000002</v>
      </c>
      <c r="AQ27">
        <v>44.032354130000002</v>
      </c>
      <c r="AR27">
        <v>45.074392160000002</v>
      </c>
      <c r="AS27">
        <v>46.345002409999999</v>
      </c>
      <c r="AT27">
        <v>48.15334644</v>
      </c>
      <c r="AU27">
        <v>49.284508670000001</v>
      </c>
    </row>
    <row r="28" spans="1:47">
      <c r="A28">
        <v>8.25</v>
      </c>
      <c r="B28" s="6" t="s">
        <v>22</v>
      </c>
      <c r="C28" s="7">
        <v>39.799999999999997</v>
      </c>
      <c r="D28" s="8">
        <v>41.6</v>
      </c>
      <c r="E28" s="7">
        <v>44.2</v>
      </c>
      <c r="F28" s="8">
        <v>46</v>
      </c>
      <c r="G28" s="7">
        <v>47.4</v>
      </c>
      <c r="H28" s="8">
        <v>48.5</v>
      </c>
      <c r="I28" s="7">
        <v>49.6</v>
      </c>
      <c r="J28" s="8">
        <v>50.6</v>
      </c>
      <c r="K28" s="7">
        <v>51.5</v>
      </c>
      <c r="L28" s="8">
        <v>52.4</v>
      </c>
      <c r="M28" s="7">
        <v>53.3</v>
      </c>
      <c r="N28" s="8">
        <v>54.1</v>
      </c>
      <c r="O28" s="7">
        <v>55</v>
      </c>
      <c r="P28" s="8">
        <v>55.9</v>
      </c>
      <c r="Q28" s="7">
        <v>56.9</v>
      </c>
      <c r="R28" s="8">
        <v>57.9</v>
      </c>
      <c r="S28" s="7">
        <v>59</v>
      </c>
      <c r="T28" s="8">
        <v>60.4</v>
      </c>
      <c r="U28" s="7">
        <v>62</v>
      </c>
      <c r="V28" s="8">
        <v>64.5</v>
      </c>
      <c r="W28" s="9">
        <v>66</v>
      </c>
      <c r="Z28">
        <v>4.08</v>
      </c>
      <c r="AA28">
        <v>23.874866189999999</v>
      </c>
      <c r="AB28">
        <v>26.459382560000002</v>
      </c>
      <c r="AC28">
        <v>29.920929180000002</v>
      </c>
      <c r="AD28">
        <v>32.002410470000001</v>
      </c>
      <c r="AE28">
        <v>33.545045440000003</v>
      </c>
      <c r="AF28">
        <v>34.802181650000001</v>
      </c>
      <c r="AG28">
        <v>35.885368010000001</v>
      </c>
      <c r="AH28">
        <v>36.854409920000002</v>
      </c>
      <c r="AI28">
        <v>37.745831549999998</v>
      </c>
      <c r="AJ28">
        <v>38.584330479999998</v>
      </c>
      <c r="AK28">
        <v>39.388222910000003</v>
      </c>
      <c r="AL28">
        <v>40.172437619999997</v>
      </c>
      <c r="AM28">
        <v>40.950466280000001</v>
      </c>
      <c r="AN28">
        <v>41.73597118</v>
      </c>
      <c r="AO28">
        <v>42.544571810000001</v>
      </c>
      <c r="AP28">
        <v>43.396501190000002</v>
      </c>
      <c r="AQ28">
        <v>44.321597390000001</v>
      </c>
      <c r="AR28">
        <v>45.370808070000002</v>
      </c>
      <c r="AS28">
        <v>46.650013020000003</v>
      </c>
      <c r="AT28">
        <v>48.470321349999999</v>
      </c>
      <c r="AU28">
        <v>49.608817930000001</v>
      </c>
    </row>
    <row r="29" spans="1:47">
      <c r="A29">
        <v>8.5</v>
      </c>
      <c r="B29" s="6" t="s">
        <v>23</v>
      </c>
      <c r="C29" s="7">
        <v>39.799999999999997</v>
      </c>
      <c r="D29" s="8">
        <v>41.6</v>
      </c>
      <c r="E29" s="7">
        <v>44.2</v>
      </c>
      <c r="F29" s="8">
        <v>46</v>
      </c>
      <c r="G29" s="7">
        <v>47.4</v>
      </c>
      <c r="H29" s="8">
        <v>48.6</v>
      </c>
      <c r="I29" s="7">
        <v>49.6</v>
      </c>
      <c r="J29" s="8">
        <v>50.6</v>
      </c>
      <c r="K29" s="7">
        <v>51.5</v>
      </c>
      <c r="L29" s="8">
        <v>52.4</v>
      </c>
      <c r="M29" s="7">
        <v>53.3</v>
      </c>
      <c r="N29" s="8">
        <v>54.2</v>
      </c>
      <c r="O29" s="7">
        <v>55.1</v>
      </c>
      <c r="P29" s="8">
        <v>56</v>
      </c>
      <c r="Q29" s="7">
        <v>56.9</v>
      </c>
      <c r="R29" s="8">
        <v>58</v>
      </c>
      <c r="S29" s="7">
        <v>59.1</v>
      </c>
      <c r="T29" s="8">
        <v>60.4</v>
      </c>
      <c r="U29" s="7">
        <v>62.1</v>
      </c>
      <c r="V29" s="8">
        <v>64.5</v>
      </c>
      <c r="W29" s="9">
        <v>66.099999999999994</v>
      </c>
      <c r="Z29">
        <v>4.17</v>
      </c>
      <c r="AA29">
        <v>23.98356356</v>
      </c>
      <c r="AB29">
        <v>26.59554417</v>
      </c>
      <c r="AC29">
        <v>30.08993104</v>
      </c>
      <c r="AD29">
        <v>32.189507390000003</v>
      </c>
      <c r="AE29">
        <v>33.744908039999999</v>
      </c>
      <c r="AF29">
        <v>35.012092389999999</v>
      </c>
      <c r="AG29">
        <v>36.103705230000003</v>
      </c>
      <c r="AH29">
        <v>37.08011836</v>
      </c>
      <c r="AI29">
        <v>37.978190599999998</v>
      </c>
      <c r="AJ29">
        <v>38.822838179999998</v>
      </c>
      <c r="AK29">
        <v>39.632533260000002</v>
      </c>
      <c r="AL29">
        <v>40.422325950000001</v>
      </c>
      <c r="AM29">
        <v>41.205811779999998</v>
      </c>
      <c r="AN29">
        <v>41.996752239999999</v>
      </c>
      <c r="AO29">
        <v>42.81087402</v>
      </c>
      <c r="AP29">
        <v>43.668542629999997</v>
      </c>
      <c r="AQ29">
        <v>44.599784759999999</v>
      </c>
      <c r="AR29">
        <v>45.655862620000001</v>
      </c>
      <c r="AS29">
        <v>46.943299580000001</v>
      </c>
      <c r="AT29">
        <v>48.775073409999997</v>
      </c>
      <c r="AU29">
        <v>49.920602129999999</v>
      </c>
    </row>
    <row r="30" spans="1:47" ht="17" thickBot="1">
      <c r="A30">
        <v>8.75</v>
      </c>
      <c r="B30" s="10" t="s">
        <v>24</v>
      </c>
      <c r="C30" s="11">
        <v>39.799999999999997</v>
      </c>
      <c r="D30" s="12">
        <v>41.6</v>
      </c>
      <c r="E30" s="11">
        <v>44.2</v>
      </c>
      <c r="F30" s="12">
        <v>46</v>
      </c>
      <c r="G30" s="11">
        <v>47.4</v>
      </c>
      <c r="H30" s="12">
        <v>48.6</v>
      </c>
      <c r="I30" s="11">
        <v>49.6</v>
      </c>
      <c r="J30" s="12">
        <v>50.6</v>
      </c>
      <c r="K30" s="11">
        <v>51.6</v>
      </c>
      <c r="L30" s="12">
        <v>52.5</v>
      </c>
      <c r="M30" s="11">
        <v>53.3</v>
      </c>
      <c r="N30" s="12">
        <v>54.2</v>
      </c>
      <c r="O30" s="11">
        <v>55.1</v>
      </c>
      <c r="P30" s="12">
        <v>56</v>
      </c>
      <c r="Q30" s="11">
        <v>57</v>
      </c>
      <c r="R30" s="12">
        <v>58</v>
      </c>
      <c r="S30" s="11">
        <v>59.1</v>
      </c>
      <c r="T30" s="12">
        <v>60.5</v>
      </c>
      <c r="U30" s="11">
        <v>62.1</v>
      </c>
      <c r="V30" s="12">
        <v>64.599999999999994</v>
      </c>
      <c r="W30" s="13">
        <v>66.2</v>
      </c>
      <c r="Z30">
        <v>4.25</v>
      </c>
      <c r="AA30">
        <v>24.0544396161709</v>
      </c>
      <c r="AB30">
        <v>26.6909391190202</v>
      </c>
      <c r="AC30">
        <v>30.209191317631099</v>
      </c>
      <c r="AD30">
        <v>32.318348016928098</v>
      </c>
      <c r="AE30">
        <v>33.878622555605602</v>
      </c>
      <c r="AF30">
        <v>35.148415553013997</v>
      </c>
      <c r="AG30">
        <v>36.241316222486901</v>
      </c>
      <c r="AH30">
        <v>37.218143000988903</v>
      </c>
      <c r="AI30">
        <v>38.115990507039598</v>
      </c>
      <c r="AJ30">
        <v>38.959905674688301</v>
      </c>
      <c r="AK30">
        <v>39.768431321808698</v>
      </c>
      <c r="AL30">
        <v>40.5566486503444</v>
      </c>
      <c r="AM30">
        <v>41.338153191561098</v>
      </c>
      <c r="AN30">
        <v>42.126676251072404</v>
      </c>
      <c r="AO30">
        <v>42.937877689809497</v>
      </c>
      <c r="AP30">
        <v>43.792001963202203</v>
      </c>
      <c r="AQ30">
        <v>44.718859812657698</v>
      </c>
      <c r="AR30">
        <v>45.7693006983665</v>
      </c>
      <c r="AS30">
        <v>47.0489261348852</v>
      </c>
      <c r="AT30">
        <v>48.867843989514903</v>
      </c>
      <c r="AU30">
        <v>50.004315426507397</v>
      </c>
    </row>
    <row r="31" spans="1:47">
      <c r="A31">
        <v>9</v>
      </c>
      <c r="B31" s="6" t="s">
        <v>31</v>
      </c>
      <c r="C31" s="7">
        <v>39.799999999999997</v>
      </c>
      <c r="D31" s="8">
        <v>41.5</v>
      </c>
      <c r="E31" s="7">
        <v>44.2</v>
      </c>
      <c r="F31" s="8">
        <v>46</v>
      </c>
      <c r="G31" s="7">
        <v>47.4</v>
      </c>
      <c r="H31" s="8">
        <v>48.6</v>
      </c>
      <c r="I31" s="7">
        <v>49.7</v>
      </c>
      <c r="J31" s="8">
        <v>50.6</v>
      </c>
      <c r="K31" s="7">
        <v>51.6</v>
      </c>
      <c r="L31" s="8">
        <v>52.5</v>
      </c>
      <c r="M31" s="7">
        <v>53.4</v>
      </c>
      <c r="N31" s="8">
        <v>54.2</v>
      </c>
      <c r="O31" s="7">
        <v>55.1</v>
      </c>
      <c r="P31" s="8">
        <v>56</v>
      </c>
      <c r="Q31" s="7">
        <v>57</v>
      </c>
      <c r="R31" s="8">
        <v>58</v>
      </c>
      <c r="S31" s="7">
        <v>59.2</v>
      </c>
      <c r="T31" s="8">
        <v>60.5</v>
      </c>
      <c r="U31" s="7">
        <v>62.2</v>
      </c>
      <c r="V31" s="8">
        <v>64.599999999999994</v>
      </c>
      <c r="W31" s="9">
        <v>66.2</v>
      </c>
      <c r="Z31">
        <v>4.33</v>
      </c>
      <c r="AA31">
        <v>24.089844729999999</v>
      </c>
      <c r="AB31">
        <v>26.727796309999999</v>
      </c>
      <c r="AC31">
        <v>30.2532946</v>
      </c>
      <c r="AD31">
        <v>32.370046309999999</v>
      </c>
      <c r="AE31">
        <v>33.93757943</v>
      </c>
      <c r="AF31">
        <v>35.214323039999996</v>
      </c>
      <c r="AG31">
        <v>36.313959029999999</v>
      </c>
      <c r="AH31">
        <v>37.297395610000002</v>
      </c>
      <c r="AI31">
        <v>38.20180877</v>
      </c>
      <c r="AJ31">
        <v>39.052322179999997</v>
      </c>
      <c r="AK31">
        <v>39.867556100000002</v>
      </c>
      <c r="AL31">
        <v>40.66267603</v>
      </c>
      <c r="AM31">
        <v>41.451376420000003</v>
      </c>
      <c r="AN31">
        <v>42.24751345</v>
      </c>
      <c r="AO31">
        <v>43.066916380000002</v>
      </c>
      <c r="AP31">
        <v>43.930077660000002</v>
      </c>
      <c r="AQ31">
        <v>44.867205009999999</v>
      </c>
      <c r="AR31">
        <v>45.929862800000002</v>
      </c>
      <c r="AS31">
        <v>47.225193099999998</v>
      </c>
      <c r="AT31">
        <v>49.067970979999998</v>
      </c>
      <c r="AU31">
        <v>50.220254709999999</v>
      </c>
    </row>
    <row r="32" spans="1:47">
      <c r="A32">
        <v>9.25</v>
      </c>
      <c r="B32" s="6" t="s">
        <v>22</v>
      </c>
      <c r="C32" s="7">
        <v>39.700000000000003</v>
      </c>
      <c r="D32" s="8">
        <v>41.5</v>
      </c>
      <c r="E32" s="7">
        <v>44.2</v>
      </c>
      <c r="F32" s="8">
        <v>45.9</v>
      </c>
      <c r="G32" s="7">
        <v>47.4</v>
      </c>
      <c r="H32" s="8">
        <v>48.6</v>
      </c>
      <c r="I32" s="7">
        <v>49.6</v>
      </c>
      <c r="J32" s="8">
        <v>50.6</v>
      </c>
      <c r="K32" s="7">
        <v>51.6</v>
      </c>
      <c r="L32" s="8">
        <v>52.5</v>
      </c>
      <c r="M32" s="7">
        <v>53.4</v>
      </c>
      <c r="N32" s="8">
        <v>54.2</v>
      </c>
      <c r="O32" s="7">
        <v>55.1</v>
      </c>
      <c r="P32" s="8">
        <v>56.1</v>
      </c>
      <c r="Q32" s="7">
        <v>57</v>
      </c>
      <c r="R32" s="8">
        <v>58.1</v>
      </c>
      <c r="S32" s="7">
        <v>59.2</v>
      </c>
      <c r="T32" s="8">
        <v>60.5</v>
      </c>
      <c r="U32" s="7">
        <v>62.2</v>
      </c>
      <c r="V32" s="8">
        <v>64.7</v>
      </c>
      <c r="W32" s="9">
        <v>66.2</v>
      </c>
      <c r="Z32">
        <v>4.42</v>
      </c>
      <c r="AA32">
        <v>24.19411663</v>
      </c>
      <c r="AB32">
        <v>26.856471580000001</v>
      </c>
      <c r="AC32">
        <v>30.4113091</v>
      </c>
      <c r="AD32">
        <v>32.54431263</v>
      </c>
      <c r="AE32">
        <v>34.123350600000002</v>
      </c>
      <c r="AF32">
        <v>35.40917366</v>
      </c>
      <c r="AG32">
        <v>36.516440209999999</v>
      </c>
      <c r="AH32">
        <v>37.506564169999997</v>
      </c>
      <c r="AI32">
        <v>38.417020979999997</v>
      </c>
      <c r="AJ32">
        <v>39.273130399999999</v>
      </c>
      <c r="AK32">
        <v>40.09365296</v>
      </c>
      <c r="AL32">
        <v>40.893863660000001</v>
      </c>
      <c r="AM32">
        <v>41.687551130000003</v>
      </c>
      <c r="AN32">
        <v>42.488661960000002</v>
      </c>
      <c r="AO32">
        <v>43.313123619999999</v>
      </c>
      <c r="AP32">
        <v>44.181550510000001</v>
      </c>
      <c r="AQ32">
        <v>45.124324600000001</v>
      </c>
      <c r="AR32">
        <v>46.193301570000003</v>
      </c>
      <c r="AS32">
        <v>47.496220540000003</v>
      </c>
      <c r="AT32">
        <v>49.3495925</v>
      </c>
      <c r="AU32">
        <v>50.50838804</v>
      </c>
    </row>
    <row r="33" spans="1:47">
      <c r="A33">
        <v>9.5</v>
      </c>
      <c r="B33" s="6" t="s">
        <v>23</v>
      </c>
      <c r="C33" s="7">
        <v>39.6</v>
      </c>
      <c r="D33" s="8">
        <v>41.4</v>
      </c>
      <c r="E33" s="7">
        <v>44.1</v>
      </c>
      <c r="F33" s="8">
        <v>45.9</v>
      </c>
      <c r="G33" s="7">
        <v>47.3</v>
      </c>
      <c r="H33" s="8">
        <v>48.5</v>
      </c>
      <c r="I33" s="7">
        <v>49.6</v>
      </c>
      <c r="J33" s="8">
        <v>50.6</v>
      </c>
      <c r="K33" s="7">
        <v>51.6</v>
      </c>
      <c r="L33" s="8">
        <v>52.5</v>
      </c>
      <c r="M33" s="7">
        <v>53.4</v>
      </c>
      <c r="N33" s="8">
        <v>54.2</v>
      </c>
      <c r="O33" s="7">
        <v>55.1</v>
      </c>
      <c r="P33" s="8">
        <v>56.1</v>
      </c>
      <c r="Q33" s="7">
        <v>57</v>
      </c>
      <c r="R33" s="8">
        <v>58.1</v>
      </c>
      <c r="S33" s="7">
        <v>59.2</v>
      </c>
      <c r="T33" s="8">
        <v>60.6</v>
      </c>
      <c r="U33" s="7">
        <v>62.2</v>
      </c>
      <c r="V33" s="8">
        <v>64.7</v>
      </c>
      <c r="W33" s="9">
        <v>66.3</v>
      </c>
      <c r="Z33">
        <v>4.5</v>
      </c>
      <c r="AA33">
        <v>24.29645185</v>
      </c>
      <c r="AB33">
        <v>26.98163529</v>
      </c>
      <c r="AC33">
        <v>30.564067680000001</v>
      </c>
      <c r="AD33">
        <v>32.712430959999999</v>
      </c>
      <c r="AE33">
        <v>34.302374970000002</v>
      </c>
      <c r="AF33">
        <v>35.596824169999998</v>
      </c>
      <c r="AG33">
        <v>36.711353440000003</v>
      </c>
      <c r="AH33">
        <v>37.707852289999998</v>
      </c>
      <c r="AI33">
        <v>38.624078220000001</v>
      </c>
      <c r="AJ33">
        <v>39.48553613</v>
      </c>
      <c r="AK33">
        <v>40.311119259999998</v>
      </c>
      <c r="AL33">
        <v>41.116206579999997</v>
      </c>
      <c r="AM33">
        <v>41.914676419999999</v>
      </c>
      <c r="AN33">
        <v>42.720561869999997</v>
      </c>
      <c r="AO33">
        <v>43.54988479</v>
      </c>
      <c r="AP33">
        <v>44.42337715</v>
      </c>
      <c r="AQ33">
        <v>45.371589460000003</v>
      </c>
      <c r="AR33">
        <v>46.44665973</v>
      </c>
      <c r="AS33">
        <v>47.756906450000002</v>
      </c>
      <c r="AT33">
        <v>49.620526939999998</v>
      </c>
      <c r="AU33">
        <v>50.785632589999999</v>
      </c>
    </row>
    <row r="34" spans="1:47" ht="17" thickBot="1">
      <c r="A34">
        <v>9.75</v>
      </c>
      <c r="B34" s="10" t="s">
        <v>24</v>
      </c>
      <c r="C34" s="11">
        <v>39.4</v>
      </c>
      <c r="D34" s="12">
        <v>41.2</v>
      </c>
      <c r="E34" s="11">
        <v>44</v>
      </c>
      <c r="F34" s="12">
        <v>45.8</v>
      </c>
      <c r="G34" s="11">
        <v>47.2</v>
      </c>
      <c r="H34" s="12">
        <v>48.5</v>
      </c>
      <c r="I34" s="11">
        <v>49.6</v>
      </c>
      <c r="J34" s="12">
        <v>50.6</v>
      </c>
      <c r="K34" s="11">
        <v>51.5</v>
      </c>
      <c r="L34" s="12">
        <v>52.4</v>
      </c>
      <c r="M34" s="11">
        <v>53.3</v>
      </c>
      <c r="N34" s="12">
        <v>54.2</v>
      </c>
      <c r="O34" s="11">
        <v>55.1</v>
      </c>
      <c r="P34" s="12">
        <v>56</v>
      </c>
      <c r="Q34" s="11">
        <v>57</v>
      </c>
      <c r="R34" s="12">
        <v>58.1</v>
      </c>
      <c r="S34" s="11">
        <v>59.2</v>
      </c>
      <c r="T34" s="12">
        <v>60.6</v>
      </c>
      <c r="U34" s="11">
        <v>62.2</v>
      </c>
      <c r="V34" s="12">
        <v>64.7</v>
      </c>
      <c r="W34" s="13">
        <v>66.2</v>
      </c>
      <c r="Z34">
        <v>4.58</v>
      </c>
      <c r="AA34">
        <v>24.396342499999999</v>
      </c>
      <c r="AB34">
        <v>27.10271023</v>
      </c>
      <c r="AC34">
        <v>30.710934850000001</v>
      </c>
      <c r="AD34">
        <v>32.873744219999999</v>
      </c>
      <c r="AE34">
        <v>34.473984530000003</v>
      </c>
      <c r="AF34">
        <v>35.776600379999998</v>
      </c>
      <c r="AG34">
        <v>36.898021</v>
      </c>
      <c r="AH34">
        <v>37.900580310000002</v>
      </c>
      <c r="AI34">
        <v>38.822300060000003</v>
      </c>
      <c r="AJ34">
        <v>39.688859020000002</v>
      </c>
      <c r="AK34">
        <v>40.519275460000003</v>
      </c>
      <c r="AL34">
        <v>41.329026640000002</v>
      </c>
      <c r="AM34">
        <v>42.13207611</v>
      </c>
      <c r="AN34">
        <v>42.94253956</v>
      </c>
      <c r="AO34">
        <v>43.776529439999997</v>
      </c>
      <c r="AP34">
        <v>44.6548911</v>
      </c>
      <c r="AQ34">
        <v>45.608338109999998</v>
      </c>
      <c r="AR34">
        <v>46.689282249999998</v>
      </c>
      <c r="AS34">
        <v>48.006604760000002</v>
      </c>
      <c r="AT34">
        <v>49.880142929999998</v>
      </c>
      <c r="AU34">
        <v>51.051367329999998</v>
      </c>
    </row>
    <row r="35" spans="1:47">
      <c r="A35">
        <v>10</v>
      </c>
      <c r="B35" s="6" t="s">
        <v>32</v>
      </c>
      <c r="C35" s="7">
        <v>39.200000000000003</v>
      </c>
      <c r="D35" s="8">
        <v>41.1</v>
      </c>
      <c r="E35" s="7">
        <v>43.8</v>
      </c>
      <c r="F35" s="8">
        <v>45.7</v>
      </c>
      <c r="G35" s="7">
        <v>47.2</v>
      </c>
      <c r="H35" s="8">
        <v>48.4</v>
      </c>
      <c r="I35" s="7">
        <v>49.5</v>
      </c>
      <c r="J35" s="8">
        <v>50.5</v>
      </c>
      <c r="K35" s="7">
        <v>51.5</v>
      </c>
      <c r="L35" s="8">
        <v>52.4</v>
      </c>
      <c r="M35" s="7">
        <v>53.3</v>
      </c>
      <c r="N35" s="8">
        <v>54.2</v>
      </c>
      <c r="O35" s="7">
        <v>55.1</v>
      </c>
      <c r="P35" s="8">
        <v>56</v>
      </c>
      <c r="Q35" s="7">
        <v>57</v>
      </c>
      <c r="R35" s="8">
        <v>58</v>
      </c>
      <c r="S35" s="7">
        <v>59.2</v>
      </c>
      <c r="T35" s="8">
        <v>60.5</v>
      </c>
      <c r="U35" s="7">
        <v>62.2</v>
      </c>
      <c r="V35" s="8">
        <v>64.7</v>
      </c>
      <c r="W35" s="9">
        <v>66.2</v>
      </c>
      <c r="Z35">
        <v>4.67</v>
      </c>
      <c r="AA35">
        <v>24.49315451</v>
      </c>
      <c r="AB35">
        <v>27.218960809999999</v>
      </c>
      <c r="AC35">
        <v>30.85107511</v>
      </c>
      <c r="AD35">
        <v>33.02737097</v>
      </c>
      <c r="AE35">
        <v>34.637269109999998</v>
      </c>
      <c r="AF35">
        <v>35.947571580000002</v>
      </c>
      <c r="AG35">
        <v>37.075496299999998</v>
      </c>
      <c r="AH35">
        <v>38.083788830000003</v>
      </c>
      <c r="AI35">
        <v>39.010716350000003</v>
      </c>
      <c r="AJ35">
        <v>39.882119660000001</v>
      </c>
      <c r="AK35">
        <v>40.71713398</v>
      </c>
      <c r="AL35">
        <v>41.531328960000003</v>
      </c>
      <c r="AM35">
        <v>42.338748709999997</v>
      </c>
      <c r="AN35">
        <v>43.153587459999997</v>
      </c>
      <c r="AO35">
        <v>43.99204434</v>
      </c>
      <c r="AP35">
        <v>44.875073790000002</v>
      </c>
      <c r="AQ35">
        <v>45.833546859999998</v>
      </c>
      <c r="AR35">
        <v>46.92014047</v>
      </c>
      <c r="AS35">
        <v>48.24428193</v>
      </c>
      <c r="AT35">
        <v>50.127402029999999</v>
      </c>
      <c r="AU35">
        <v>51.304551859999997</v>
      </c>
    </row>
    <row r="36" spans="1:47">
      <c r="A36">
        <v>10.25</v>
      </c>
      <c r="B36" s="6" t="s">
        <v>22</v>
      </c>
      <c r="C36" s="7">
        <v>39</v>
      </c>
      <c r="D36" s="8">
        <v>40.9</v>
      </c>
      <c r="E36" s="7">
        <v>43.7</v>
      </c>
      <c r="F36" s="8">
        <v>45.6</v>
      </c>
      <c r="G36" s="7">
        <v>47.1</v>
      </c>
      <c r="H36" s="8">
        <v>48.3</v>
      </c>
      <c r="I36" s="7">
        <v>49.4</v>
      </c>
      <c r="J36" s="8">
        <v>50.4</v>
      </c>
      <c r="K36" s="7">
        <v>51.4</v>
      </c>
      <c r="L36" s="8">
        <v>52.3</v>
      </c>
      <c r="M36" s="7">
        <v>53.2</v>
      </c>
      <c r="N36" s="8">
        <v>54.1</v>
      </c>
      <c r="O36" s="7">
        <v>55.1</v>
      </c>
      <c r="P36" s="8">
        <v>56</v>
      </c>
      <c r="Q36" s="7">
        <v>57</v>
      </c>
      <c r="R36" s="8">
        <v>58</v>
      </c>
      <c r="S36" s="7">
        <v>59.2</v>
      </c>
      <c r="T36" s="8">
        <v>60.5</v>
      </c>
      <c r="U36" s="7">
        <v>62.2</v>
      </c>
      <c r="V36" s="8">
        <v>64.599999999999994</v>
      </c>
      <c r="W36" s="9">
        <v>66.2</v>
      </c>
      <c r="Z36">
        <v>4.75</v>
      </c>
      <c r="AA36">
        <v>24.58636972</v>
      </c>
      <c r="AB36">
        <v>27.329723649999998</v>
      </c>
      <c r="AC36">
        <v>30.98367399</v>
      </c>
      <c r="AD36">
        <v>33.17242298</v>
      </c>
      <c r="AE36">
        <v>34.791292230000003</v>
      </c>
      <c r="AF36">
        <v>36.108765439999999</v>
      </c>
      <c r="AG36">
        <v>37.24277842</v>
      </c>
      <c r="AH36">
        <v>38.25645291</v>
      </c>
      <c r="AI36">
        <v>39.188281310000001</v>
      </c>
      <c r="AJ36">
        <v>40.064253669999999</v>
      </c>
      <c r="AK36">
        <v>40.903613530000001</v>
      </c>
      <c r="AL36">
        <v>41.722016519999997</v>
      </c>
      <c r="AM36">
        <v>42.53358231</v>
      </c>
      <c r="AN36">
        <v>43.352579329999998</v>
      </c>
      <c r="AO36">
        <v>44.195289219999999</v>
      </c>
      <c r="AP36">
        <v>45.082770889999999</v>
      </c>
      <c r="AQ36">
        <v>46.046046930000003</v>
      </c>
      <c r="AR36">
        <v>47.138050229999997</v>
      </c>
      <c r="AS36">
        <v>48.46873634</v>
      </c>
      <c r="AT36">
        <v>50.36108016</v>
      </c>
      <c r="AU36">
        <v>51.543949410000003</v>
      </c>
    </row>
    <row r="37" spans="1:47">
      <c r="A37">
        <v>10.5</v>
      </c>
      <c r="B37" s="6" t="s">
        <v>23</v>
      </c>
      <c r="C37" s="7">
        <v>38.700000000000003</v>
      </c>
      <c r="D37" s="8">
        <v>40.6</v>
      </c>
      <c r="E37" s="7">
        <v>43.5</v>
      </c>
      <c r="F37" s="8">
        <v>45.4</v>
      </c>
      <c r="G37" s="7">
        <v>46.9</v>
      </c>
      <c r="H37" s="8">
        <v>48.2</v>
      </c>
      <c r="I37" s="7">
        <v>49.3</v>
      </c>
      <c r="J37" s="8">
        <v>50.4</v>
      </c>
      <c r="K37" s="7">
        <v>51.4</v>
      </c>
      <c r="L37" s="8">
        <v>52.3</v>
      </c>
      <c r="M37" s="7">
        <v>53.2</v>
      </c>
      <c r="N37" s="8">
        <v>54.1</v>
      </c>
      <c r="O37" s="7">
        <v>55</v>
      </c>
      <c r="P37" s="8">
        <v>56</v>
      </c>
      <c r="Q37" s="7">
        <v>56.9</v>
      </c>
      <c r="R37" s="8">
        <v>58</v>
      </c>
      <c r="S37" s="7">
        <v>59.1</v>
      </c>
      <c r="T37" s="8">
        <v>60.5</v>
      </c>
      <c r="U37" s="7">
        <v>62.2</v>
      </c>
      <c r="V37" s="8">
        <v>64.599999999999994</v>
      </c>
      <c r="W37" s="9">
        <v>66.099999999999994</v>
      </c>
      <c r="Z37">
        <v>4.83</v>
      </c>
      <c r="AA37">
        <v>24.67574166</v>
      </c>
      <c r="AB37">
        <v>27.434629040000001</v>
      </c>
      <c r="AC37">
        <v>31.108240930000001</v>
      </c>
      <c r="AD37">
        <v>33.308354620000003</v>
      </c>
      <c r="AE37">
        <v>34.935474110000001</v>
      </c>
      <c r="AF37">
        <v>36.259577989999997</v>
      </c>
      <c r="AG37">
        <v>37.399244860000003</v>
      </c>
      <c r="AH37">
        <v>38.41793517</v>
      </c>
      <c r="AI37">
        <v>39.354345170000002</v>
      </c>
      <c r="AJ37">
        <v>40.234600749999998</v>
      </c>
      <c r="AK37">
        <v>41.078044579999997</v>
      </c>
      <c r="AL37">
        <v>41.900411650000002</v>
      </c>
      <c r="AM37">
        <v>42.715891910000003</v>
      </c>
      <c r="AN37">
        <v>43.538823520000001</v>
      </c>
      <c r="AO37">
        <v>44.385566330000003</v>
      </c>
      <c r="AP37">
        <v>45.277279</v>
      </c>
      <c r="AQ37">
        <v>46.245129669999997</v>
      </c>
      <c r="AR37">
        <v>47.342297940000002</v>
      </c>
      <c r="AS37">
        <v>48.679249800000001</v>
      </c>
      <c r="AT37">
        <v>50.580455090000001</v>
      </c>
      <c r="AU37">
        <v>51.768836640000004</v>
      </c>
    </row>
    <row r="38" spans="1:47" ht="17" thickBot="1">
      <c r="A38">
        <v>10.75</v>
      </c>
      <c r="B38" s="10" t="s">
        <v>24</v>
      </c>
      <c r="C38" s="11">
        <v>38.4</v>
      </c>
      <c r="D38" s="12">
        <v>40.4</v>
      </c>
      <c r="E38" s="11">
        <v>43.3</v>
      </c>
      <c r="F38" s="12">
        <v>45.3</v>
      </c>
      <c r="G38" s="11">
        <v>46.8</v>
      </c>
      <c r="H38" s="12">
        <v>48.1</v>
      </c>
      <c r="I38" s="11">
        <v>49.2</v>
      </c>
      <c r="J38" s="12">
        <v>50.3</v>
      </c>
      <c r="K38" s="11">
        <v>51.3</v>
      </c>
      <c r="L38" s="12">
        <v>52.2</v>
      </c>
      <c r="M38" s="11">
        <v>53.1</v>
      </c>
      <c r="N38" s="12">
        <v>54.1</v>
      </c>
      <c r="O38" s="11">
        <v>55</v>
      </c>
      <c r="P38" s="12">
        <v>55.9</v>
      </c>
      <c r="Q38" s="11">
        <v>56.9</v>
      </c>
      <c r="R38" s="12">
        <v>57.9</v>
      </c>
      <c r="S38" s="11">
        <v>59.1</v>
      </c>
      <c r="T38" s="12">
        <v>60.4</v>
      </c>
      <c r="U38" s="11">
        <v>62.1</v>
      </c>
      <c r="V38" s="12">
        <v>64.5</v>
      </c>
      <c r="W38" s="13">
        <v>66.099999999999994</v>
      </c>
      <c r="Z38">
        <v>4.92</v>
      </c>
      <c r="AA38">
        <v>24.6795498876449</v>
      </c>
      <c r="AB38">
        <v>27.4275391341498</v>
      </c>
      <c r="AC38">
        <v>31.091515152205101</v>
      </c>
      <c r="AD38">
        <v>33.2868435239495</v>
      </c>
      <c r="AE38">
        <v>34.910438054599503</v>
      </c>
      <c r="AF38">
        <v>36.231543070179498</v>
      </c>
      <c r="AG38">
        <v>37.368472813257497</v>
      </c>
      <c r="AH38">
        <v>38.384560176690002</v>
      </c>
      <c r="AI38">
        <v>39.318425774544302</v>
      </c>
      <c r="AJ38">
        <v>40.196142185146599</v>
      </c>
      <c r="AK38">
        <v>41.037007991924</v>
      </c>
      <c r="AL38">
        <v>41.856716029196399</v>
      </c>
      <c r="AM38">
        <v>42.669410335858402</v>
      </c>
      <c r="AN38">
        <v>43.489373382416197</v>
      </c>
      <c r="AO38">
        <v>44.3328907952896</v>
      </c>
      <c r="AP38">
        <v>45.221013206466601</v>
      </c>
      <c r="AQ38">
        <v>46.184735706920101</v>
      </c>
      <c r="AR38">
        <v>47.276925088008497</v>
      </c>
      <c r="AS38">
        <v>48.607369121504398</v>
      </c>
      <c r="AT38">
        <v>50.498464135385099</v>
      </c>
      <c r="AU38">
        <v>51.680004897382197</v>
      </c>
    </row>
    <row r="39" spans="1:47">
      <c r="A39">
        <v>11</v>
      </c>
      <c r="B39" s="6" t="s">
        <v>33</v>
      </c>
      <c r="C39" s="7">
        <v>38</v>
      </c>
      <c r="D39" s="8">
        <v>40.1</v>
      </c>
      <c r="E39" s="7">
        <v>43.1</v>
      </c>
      <c r="F39" s="8">
        <v>45.1</v>
      </c>
      <c r="G39" s="7">
        <v>46.7</v>
      </c>
      <c r="H39" s="8">
        <v>48</v>
      </c>
      <c r="I39" s="7">
        <v>49.1</v>
      </c>
      <c r="J39" s="8">
        <v>50.2</v>
      </c>
      <c r="K39" s="7">
        <v>51.2</v>
      </c>
      <c r="L39" s="8">
        <v>52.1</v>
      </c>
      <c r="M39" s="7">
        <v>53.1</v>
      </c>
      <c r="N39" s="8">
        <v>54</v>
      </c>
      <c r="O39" s="7">
        <v>54.9</v>
      </c>
      <c r="P39" s="8">
        <v>55.9</v>
      </c>
      <c r="Q39" s="7">
        <v>56.8</v>
      </c>
      <c r="R39" s="8">
        <v>57.9</v>
      </c>
      <c r="S39" s="7">
        <v>59.1</v>
      </c>
      <c r="T39" s="8">
        <v>60.4</v>
      </c>
      <c r="U39" s="7">
        <v>62.1</v>
      </c>
      <c r="V39" s="8">
        <v>64.5</v>
      </c>
      <c r="W39" s="9">
        <v>66</v>
      </c>
      <c r="Z39">
        <v>5</v>
      </c>
      <c r="AA39">
        <v>24.761079290000001</v>
      </c>
      <c r="AB39">
        <v>27.533382039999999</v>
      </c>
      <c r="AC39">
        <v>31.224382070000001</v>
      </c>
      <c r="AD39">
        <v>33.434728790000001</v>
      </c>
      <c r="AE39">
        <v>35.069351840000003</v>
      </c>
      <c r="AF39">
        <v>36.399528680000003</v>
      </c>
      <c r="AG39">
        <v>37.544402069999997</v>
      </c>
      <c r="AH39">
        <v>38.567732059999997</v>
      </c>
      <c r="AI39">
        <v>39.508396429999998</v>
      </c>
      <c r="AJ39">
        <v>40.392642909999999</v>
      </c>
      <c r="AK39">
        <v>41.239903830000003</v>
      </c>
      <c r="AL39">
        <v>42.065986649999999</v>
      </c>
      <c r="AM39">
        <v>42.885146220000003</v>
      </c>
      <c r="AN39">
        <v>43.711785810000002</v>
      </c>
      <c r="AO39">
        <v>44.562339129999998</v>
      </c>
      <c r="AP39">
        <v>45.458059919999997</v>
      </c>
      <c r="AQ39">
        <v>46.430255879999997</v>
      </c>
      <c r="AR39">
        <v>47.532344299999998</v>
      </c>
      <c r="AS39">
        <v>48.875284290000003</v>
      </c>
      <c r="AT39">
        <v>50.784993059999998</v>
      </c>
      <c r="AU39">
        <v>51.978683799999999</v>
      </c>
    </row>
    <row r="40" spans="1:47">
      <c r="A40">
        <v>11.25</v>
      </c>
      <c r="B40" s="6" t="s">
        <v>22</v>
      </c>
      <c r="C40" s="7">
        <v>37.6</v>
      </c>
      <c r="D40" s="8">
        <v>39.700000000000003</v>
      </c>
      <c r="E40" s="7">
        <v>42.9</v>
      </c>
      <c r="F40" s="8">
        <v>44.9</v>
      </c>
      <c r="G40" s="7">
        <v>46.5</v>
      </c>
      <c r="H40" s="8">
        <v>47.8</v>
      </c>
      <c r="I40" s="7">
        <v>49</v>
      </c>
      <c r="J40" s="8">
        <v>50.1</v>
      </c>
      <c r="K40" s="7">
        <v>51.1</v>
      </c>
      <c r="L40" s="8">
        <v>52</v>
      </c>
      <c r="M40" s="7">
        <v>53</v>
      </c>
      <c r="N40" s="8">
        <v>53.9</v>
      </c>
      <c r="O40" s="7">
        <v>54.8</v>
      </c>
      <c r="P40" s="8">
        <v>55.8</v>
      </c>
      <c r="Q40" s="7">
        <v>56.8</v>
      </c>
      <c r="R40" s="8">
        <v>57.8</v>
      </c>
      <c r="S40" s="7">
        <v>59</v>
      </c>
      <c r="T40" s="8">
        <v>60.3</v>
      </c>
      <c r="U40" s="7">
        <v>62</v>
      </c>
      <c r="V40" s="8">
        <v>64.400000000000006</v>
      </c>
      <c r="W40" s="9">
        <v>65.900000000000006</v>
      </c>
      <c r="Z40">
        <v>5.08</v>
      </c>
      <c r="AA40">
        <v>24.842174360000001</v>
      </c>
      <c r="AB40">
        <v>27.62570444</v>
      </c>
      <c r="AC40">
        <v>31.331756070000001</v>
      </c>
      <c r="AD40">
        <v>33.551178819999997</v>
      </c>
      <c r="AE40">
        <v>35.192544910000002</v>
      </c>
      <c r="AF40">
        <v>36.528228470000002</v>
      </c>
      <c r="AG40">
        <v>37.677855460000004</v>
      </c>
      <c r="AH40">
        <v>38.705445320000003</v>
      </c>
      <c r="AI40">
        <v>39.650034470000001</v>
      </c>
      <c r="AJ40">
        <v>40.537978170000002</v>
      </c>
      <c r="AK40">
        <v>41.388788720000001</v>
      </c>
      <c r="AL40">
        <v>42.218339059999998</v>
      </c>
      <c r="AM40">
        <v>43.040943470000002</v>
      </c>
      <c r="AN40">
        <v>43.87106575</v>
      </c>
      <c r="AO40">
        <v>44.725209159999999</v>
      </c>
      <c r="AP40">
        <v>45.624717889999999</v>
      </c>
      <c r="AQ40">
        <v>46.601033489999999</v>
      </c>
      <c r="AR40">
        <v>47.707802270000002</v>
      </c>
      <c r="AS40">
        <v>49.056460049999998</v>
      </c>
      <c r="AT40">
        <v>50.974326840000003</v>
      </c>
      <c r="AU40">
        <v>52.173132719999998</v>
      </c>
    </row>
    <row r="41" spans="1:47">
      <c r="A41">
        <v>11.5</v>
      </c>
      <c r="B41" s="6" t="s">
        <v>23</v>
      </c>
      <c r="C41" s="7">
        <v>37.1</v>
      </c>
      <c r="D41" s="8">
        <v>39.4</v>
      </c>
      <c r="E41" s="7">
        <v>42.6</v>
      </c>
      <c r="F41" s="8">
        <v>44.7</v>
      </c>
      <c r="G41" s="7">
        <v>46.3</v>
      </c>
      <c r="H41" s="8">
        <v>47.6</v>
      </c>
      <c r="I41" s="7">
        <v>48.8</v>
      </c>
      <c r="J41" s="8">
        <v>49.9</v>
      </c>
      <c r="K41" s="7">
        <v>50.9</v>
      </c>
      <c r="L41" s="8">
        <v>51.9</v>
      </c>
      <c r="M41" s="7">
        <v>52.8</v>
      </c>
      <c r="N41" s="8">
        <v>53.8</v>
      </c>
      <c r="O41" s="7">
        <v>54.7</v>
      </c>
      <c r="P41" s="8">
        <v>55.7</v>
      </c>
      <c r="Q41" s="7">
        <v>56.6</v>
      </c>
      <c r="R41" s="8">
        <v>57.7</v>
      </c>
      <c r="S41" s="7">
        <v>58.9</v>
      </c>
      <c r="T41" s="8">
        <v>60.2</v>
      </c>
      <c r="U41" s="7">
        <v>61.8</v>
      </c>
      <c r="V41" s="8">
        <v>64.2</v>
      </c>
      <c r="W41" s="9">
        <v>65.7</v>
      </c>
      <c r="Z41">
        <v>5.17</v>
      </c>
      <c r="AA41">
        <v>24.91885718</v>
      </c>
      <c r="AB41">
        <v>27.711391979999998</v>
      </c>
      <c r="AC41">
        <v>31.43013273</v>
      </c>
      <c r="AD41">
        <v>33.657467750000002</v>
      </c>
      <c r="AE41">
        <v>35.30481494</v>
      </c>
      <c r="AF41">
        <v>36.64543982</v>
      </c>
      <c r="AG41">
        <v>37.799369570000003</v>
      </c>
      <c r="AH41">
        <v>38.830842330000003</v>
      </c>
      <c r="AI41">
        <v>39.779030089999999</v>
      </c>
      <c r="AJ41">
        <v>40.670381190000001</v>
      </c>
      <c r="AK41">
        <v>41.524478209999998</v>
      </c>
      <c r="AL41">
        <v>42.357252529999997</v>
      </c>
      <c r="AM41">
        <v>43.18307248</v>
      </c>
      <c r="AN41">
        <v>44.016457840000001</v>
      </c>
      <c r="AO41">
        <v>44.873977230000001</v>
      </c>
      <c r="AP41">
        <v>45.777060919999997</v>
      </c>
      <c r="AQ41">
        <v>46.75727887</v>
      </c>
      <c r="AR41">
        <v>47.868498410000001</v>
      </c>
      <c r="AS41">
        <v>49.222617059999997</v>
      </c>
      <c r="AT41">
        <v>51.148317230000004</v>
      </c>
      <c r="AU41">
        <v>52.352058229999997</v>
      </c>
    </row>
    <row r="42" spans="1:47" ht="17" thickBot="1">
      <c r="A42">
        <v>11.75</v>
      </c>
      <c r="B42" s="10" t="s">
        <v>24</v>
      </c>
      <c r="C42" s="11">
        <v>36.6</v>
      </c>
      <c r="D42" s="12">
        <v>38.9</v>
      </c>
      <c r="E42" s="11">
        <v>42.3</v>
      </c>
      <c r="F42" s="12">
        <v>44.4</v>
      </c>
      <c r="G42" s="11">
        <v>46.1</v>
      </c>
      <c r="H42" s="12">
        <v>47.4</v>
      </c>
      <c r="I42" s="11">
        <v>48.7</v>
      </c>
      <c r="J42" s="12">
        <v>49.8</v>
      </c>
      <c r="K42" s="11">
        <v>50.8</v>
      </c>
      <c r="L42" s="12">
        <v>51.8</v>
      </c>
      <c r="M42" s="11">
        <v>52.7</v>
      </c>
      <c r="N42" s="12">
        <v>53.6</v>
      </c>
      <c r="O42" s="11">
        <v>54.6</v>
      </c>
      <c r="P42" s="12">
        <v>55.5</v>
      </c>
      <c r="Q42" s="11">
        <v>56.5</v>
      </c>
      <c r="R42" s="12">
        <v>57.6</v>
      </c>
      <c r="S42" s="11">
        <v>58.7</v>
      </c>
      <c r="T42" s="12">
        <v>60.1</v>
      </c>
      <c r="U42" s="11">
        <v>61.7</v>
      </c>
      <c r="V42" s="12">
        <v>64.099999999999994</v>
      </c>
      <c r="W42" s="13">
        <v>65.599999999999994</v>
      </c>
      <c r="Z42">
        <v>5.25</v>
      </c>
      <c r="AA42">
        <v>24.991162930000002</v>
      </c>
      <c r="AB42">
        <v>27.790544059999998</v>
      </c>
      <c r="AC42">
        <v>31.51969459</v>
      </c>
      <c r="AD42">
        <v>33.753827819999998</v>
      </c>
      <c r="AE42">
        <v>35.406431150000003</v>
      </c>
      <c r="AF42">
        <v>36.751462289999999</v>
      </c>
      <c r="AG42">
        <v>37.909270280000001</v>
      </c>
      <c r="AH42">
        <v>38.944272660000003</v>
      </c>
      <c r="AI42">
        <v>39.895754750000002</v>
      </c>
      <c r="AJ42">
        <v>40.790244180000002</v>
      </c>
      <c r="AK42">
        <v>41.647384500000001</v>
      </c>
      <c r="AL42">
        <v>42.48315891</v>
      </c>
      <c r="AM42">
        <v>43.311984680000002</v>
      </c>
      <c r="AN42">
        <v>44.148433429999997</v>
      </c>
      <c r="AO42">
        <v>45.009135329999999</v>
      </c>
      <c r="AP42">
        <v>45.915602849999999</v>
      </c>
      <c r="AQ42">
        <v>46.899529790000003</v>
      </c>
      <c r="AR42">
        <v>48.014997839999999</v>
      </c>
      <c r="AS42">
        <v>49.37435412</v>
      </c>
      <c r="AT42">
        <v>51.307611549999997</v>
      </c>
      <c r="AU42">
        <v>52.516138339999998</v>
      </c>
    </row>
    <row r="43" spans="1:47" ht="17" thickBot="1">
      <c r="A43">
        <v>12</v>
      </c>
      <c r="B43" s="10" t="s">
        <v>34</v>
      </c>
      <c r="C43" s="11">
        <v>36.1</v>
      </c>
      <c r="D43" s="12">
        <v>38.5</v>
      </c>
      <c r="E43" s="11">
        <v>42</v>
      </c>
      <c r="F43" s="12">
        <v>44.2</v>
      </c>
      <c r="G43" s="11">
        <v>45.8</v>
      </c>
      <c r="H43" s="12">
        <v>47.2</v>
      </c>
      <c r="I43" s="11">
        <v>48.5</v>
      </c>
      <c r="J43" s="12">
        <v>49.6</v>
      </c>
      <c r="K43" s="11">
        <v>50.6</v>
      </c>
      <c r="L43" s="12">
        <v>51.6</v>
      </c>
      <c r="M43" s="11">
        <v>52.6</v>
      </c>
      <c r="N43" s="12">
        <v>53.5</v>
      </c>
      <c r="O43" s="11">
        <v>54.4</v>
      </c>
      <c r="P43" s="12">
        <v>55.4</v>
      </c>
      <c r="Q43" s="11">
        <v>56.4</v>
      </c>
      <c r="R43" s="12">
        <v>57.4</v>
      </c>
      <c r="S43" s="11">
        <v>58.6</v>
      </c>
      <c r="T43" s="12">
        <v>59.9</v>
      </c>
      <c r="U43" s="11">
        <v>61.5</v>
      </c>
      <c r="V43" s="12">
        <v>63.9</v>
      </c>
      <c r="W43" s="13">
        <v>65.400000000000006</v>
      </c>
      <c r="Z43">
        <v>5.33</v>
      </c>
      <c r="AA43">
        <v>25.059185020000001</v>
      </c>
      <c r="AB43">
        <v>27.863361210000001</v>
      </c>
      <c r="AC43">
        <v>31.60077463</v>
      </c>
      <c r="AD43">
        <v>33.840668469999997</v>
      </c>
      <c r="AE43">
        <v>35.497858839999999</v>
      </c>
      <c r="AF43">
        <v>36.84680642</v>
      </c>
      <c r="AG43">
        <v>38.00810697</v>
      </c>
      <c r="AH43">
        <v>39.04632041</v>
      </c>
      <c r="AI43">
        <v>40.000824540000004</v>
      </c>
      <c r="AJ43">
        <v>40.89821328</v>
      </c>
      <c r="AK43">
        <v>41.758182589999997</v>
      </c>
      <c r="AL43">
        <v>42.596761370000003</v>
      </c>
      <c r="AM43">
        <v>43.428411269999998</v>
      </c>
      <c r="AN43">
        <v>44.267752039999998</v>
      </c>
      <c r="AO43">
        <v>45.131472219999999</v>
      </c>
      <c r="AP43">
        <v>46.04116337</v>
      </c>
      <c r="AQ43">
        <v>47.028639609999999</v>
      </c>
      <c r="AR43">
        <v>48.148192270000003</v>
      </c>
      <c r="AS43">
        <v>49.512609900000001</v>
      </c>
      <c r="AT43">
        <v>51.453215759999999</v>
      </c>
      <c r="AU43">
        <v>52.666421399999997</v>
      </c>
    </row>
    <row r="44" spans="1:47">
      <c r="Z44">
        <v>5.42</v>
      </c>
      <c r="AA44">
        <v>25.123008110000001</v>
      </c>
      <c r="AB44">
        <v>27.93005028</v>
      </c>
      <c r="AC44">
        <v>31.673728140000001</v>
      </c>
      <c r="AD44">
        <v>33.918429789999998</v>
      </c>
      <c r="AE44">
        <v>35.579599780000002</v>
      </c>
      <c r="AF44">
        <v>36.932023739999998</v>
      </c>
      <c r="AG44">
        <v>38.096473860000003</v>
      </c>
      <c r="AH44">
        <v>39.137617900000002</v>
      </c>
      <c r="AI44">
        <v>40.094906719999997</v>
      </c>
      <c r="AJ44">
        <v>40.994988669999998</v>
      </c>
      <c r="AK44">
        <v>41.857604209999998</v>
      </c>
      <c r="AL44">
        <v>42.698822460000002</v>
      </c>
      <c r="AM44">
        <v>43.533145410000003</v>
      </c>
      <c r="AN44">
        <v>44.375237810000002</v>
      </c>
      <c r="AO44">
        <v>45.241843979999999</v>
      </c>
      <c r="AP44">
        <v>46.154632290000002</v>
      </c>
      <c r="AQ44">
        <v>47.14553489</v>
      </c>
      <c r="AR44">
        <v>48.26905008</v>
      </c>
      <c r="AS44">
        <v>49.638404029999997</v>
      </c>
      <c r="AT44">
        <v>51.586222960000001</v>
      </c>
      <c r="AU44">
        <v>52.804046769999999</v>
      </c>
    </row>
    <row r="45" spans="1:47">
      <c r="C45" t="s">
        <v>175</v>
      </c>
      <c r="Z45">
        <v>5.5</v>
      </c>
      <c r="AA45">
        <v>25.100342201953499</v>
      </c>
      <c r="AB45">
        <v>27.892677239678399</v>
      </c>
      <c r="AC45">
        <v>31.625163474832299</v>
      </c>
      <c r="AD45">
        <v>33.866029398612298</v>
      </c>
      <c r="AE45">
        <v>35.525242806358101</v>
      </c>
      <c r="AF45">
        <v>36.876466972572999</v>
      </c>
      <c r="AG45">
        <v>38.040091901224997</v>
      </c>
      <c r="AH45">
        <v>39.080618498337699</v>
      </c>
      <c r="AI45">
        <v>40.037412411282403</v>
      </c>
      <c r="AJ45">
        <v>40.937073147922199</v>
      </c>
      <c r="AK45">
        <v>41.799310194686598</v>
      </c>
      <c r="AL45">
        <v>42.640170907266302</v>
      </c>
      <c r="AM45">
        <v>43.474140013052001</v>
      </c>
      <c r="AN45">
        <v>44.315866445958797</v>
      </c>
      <c r="AO45">
        <v>45.182077474448199</v>
      </c>
      <c r="AP45">
        <v>46.094419700699099</v>
      </c>
      <c r="AQ45">
        <v>47.0847926734696</v>
      </c>
      <c r="AR45">
        <v>48.2076369735993</v>
      </c>
      <c r="AS45">
        <v>49.576052487656497</v>
      </c>
      <c r="AT45">
        <v>51.522266701481698</v>
      </c>
      <c r="AU45">
        <v>52.738904329969699</v>
      </c>
    </row>
    <row r="46" spans="1:47">
      <c r="Z46">
        <v>5.58</v>
      </c>
      <c r="AA46">
        <v>25.182659730000001</v>
      </c>
      <c r="AB46">
        <v>27.990766879999999</v>
      </c>
      <c r="AC46">
        <v>31.738863779999999</v>
      </c>
      <c r="AD46">
        <v>33.987506979999999</v>
      </c>
      <c r="AE46">
        <v>35.652111849999997</v>
      </c>
      <c r="AF46">
        <v>37.007622679999997</v>
      </c>
      <c r="AG46">
        <v>38.174922619999997</v>
      </c>
      <c r="AH46">
        <v>39.218755350000002</v>
      </c>
      <c r="AI46">
        <v>40.178626950000002</v>
      </c>
      <c r="AJ46">
        <v>41.081229290000003</v>
      </c>
      <c r="AK46">
        <v>41.946340229999997</v>
      </c>
      <c r="AL46">
        <v>42.790064229999999</v>
      </c>
      <c r="AM46">
        <v>43.62694012</v>
      </c>
      <c r="AN46">
        <v>44.471675070000003</v>
      </c>
      <c r="AO46">
        <v>45.341067270000003</v>
      </c>
      <c r="AP46">
        <v>46.256860410000002</v>
      </c>
      <c r="AQ46">
        <v>47.251103620000002</v>
      </c>
      <c r="AR46">
        <v>48.378501640000003</v>
      </c>
      <c r="AS46">
        <v>49.752718819999998</v>
      </c>
      <c r="AT46">
        <v>51.707689899999998</v>
      </c>
      <c r="AU46">
        <v>52.930118159999999</v>
      </c>
    </row>
    <row r="47" spans="1:47">
      <c r="Z47">
        <v>5.67</v>
      </c>
      <c r="AA47">
        <v>25.237988219999998</v>
      </c>
      <c r="AB47">
        <v>28.045404380000001</v>
      </c>
      <c r="AC47">
        <v>31.796127420000001</v>
      </c>
      <c r="AD47">
        <v>34.047876619999997</v>
      </c>
      <c r="AE47">
        <v>35.715394750000002</v>
      </c>
      <c r="AF47">
        <v>37.073622159999999</v>
      </c>
      <c r="AG47">
        <v>38.243489169999997</v>
      </c>
      <c r="AH47">
        <v>39.289784210000001</v>
      </c>
      <c r="AI47">
        <v>40.252051280000003</v>
      </c>
      <c r="AJ47">
        <v>41.157015209999997</v>
      </c>
      <c r="AK47">
        <v>42.024484440000002</v>
      </c>
      <c r="AL47">
        <v>42.870594099999998</v>
      </c>
      <c r="AM47">
        <v>43.709916610000001</v>
      </c>
      <c r="AN47">
        <v>44.557199240000003</v>
      </c>
      <c r="AO47">
        <v>45.429292400000001</v>
      </c>
      <c r="AP47">
        <v>46.348014069999998</v>
      </c>
      <c r="AQ47">
        <v>47.345529919999997</v>
      </c>
      <c r="AR47">
        <v>48.476751710000002</v>
      </c>
      <c r="AS47">
        <v>49.85578486</v>
      </c>
      <c r="AT47">
        <v>51.817885250000003</v>
      </c>
      <c r="AU47">
        <v>53.044928779999999</v>
      </c>
    </row>
    <row r="48" spans="1:47">
      <c r="Z48">
        <v>5.75</v>
      </c>
      <c r="AA48">
        <v>25.2461215286427</v>
      </c>
      <c r="AB48">
        <v>28.042038173226199</v>
      </c>
      <c r="AC48">
        <v>31.7868958576409</v>
      </c>
      <c r="AD48">
        <v>34.038673611141597</v>
      </c>
      <c r="AE48">
        <v>35.7074267711697</v>
      </c>
      <c r="AF48">
        <v>37.067258816448202</v>
      </c>
      <c r="AG48">
        <v>38.2388607015708</v>
      </c>
      <c r="AH48">
        <v>39.286938951389097</v>
      </c>
      <c r="AI48">
        <v>40.251009626242201</v>
      </c>
      <c r="AJ48">
        <v>41.157791651084302</v>
      </c>
      <c r="AK48">
        <v>42.0270981824617</v>
      </c>
      <c r="AL48">
        <v>42.8750755936967</v>
      </c>
      <c r="AM48">
        <v>43.716312979740501</v>
      </c>
      <c r="AN48">
        <v>44.565580591141597</v>
      </c>
      <c r="AO48">
        <v>45.4397608150175</v>
      </c>
      <c r="AP48">
        <v>46.360718390266001</v>
      </c>
      <c r="AQ48">
        <v>47.360692863015103</v>
      </c>
      <c r="AR48">
        <v>48.494726259389402</v>
      </c>
      <c r="AS48">
        <v>49.8771974022102</v>
      </c>
      <c r="AT48">
        <v>51.8441595091072</v>
      </c>
      <c r="AU48">
        <v>53.074198804221197</v>
      </c>
    </row>
    <row r="49" spans="26:47">
      <c r="Z49">
        <v>5.83</v>
      </c>
      <c r="AA49">
        <v>25.288786999999999</v>
      </c>
      <c r="AB49">
        <v>28.093773590000001</v>
      </c>
      <c r="AC49">
        <v>31.845347360000002</v>
      </c>
      <c r="AD49">
        <v>34.09937772</v>
      </c>
      <c r="AE49">
        <v>35.769296240000003</v>
      </c>
      <c r="AF49">
        <v>37.12987785</v>
      </c>
      <c r="AG49">
        <v>38.302036549999997</v>
      </c>
      <c r="AH49">
        <v>39.350574620000003</v>
      </c>
      <c r="AI49">
        <v>40.315056810000002</v>
      </c>
      <c r="AJ49">
        <v>41.222230500000002</v>
      </c>
      <c r="AK49">
        <v>42.091927920000003</v>
      </c>
      <c r="AL49">
        <v>42.940310359999998</v>
      </c>
      <c r="AM49">
        <v>43.781980650000001</v>
      </c>
      <c r="AN49">
        <v>44.631723999999998</v>
      </c>
      <c r="AO49">
        <v>45.506441580000001</v>
      </c>
      <c r="AP49">
        <v>46.428024829999998</v>
      </c>
      <c r="AQ49">
        <v>47.428756020000002</v>
      </c>
      <c r="AR49">
        <v>48.563755159999999</v>
      </c>
      <c r="AS49">
        <v>49.947573310000003</v>
      </c>
      <c r="AT49">
        <v>51.91680495</v>
      </c>
      <c r="AU49">
        <v>53.148491040000003</v>
      </c>
    </row>
    <row r="50" spans="26:47">
      <c r="Z50">
        <v>5.92</v>
      </c>
      <c r="AA50">
        <v>25.334915720000001</v>
      </c>
      <c r="AB50">
        <v>28.135740890000001</v>
      </c>
      <c r="AC50">
        <v>31.8863944</v>
      </c>
      <c r="AD50">
        <v>34.14188472</v>
      </c>
      <c r="AE50">
        <v>35.813694740000003</v>
      </c>
      <c r="AF50">
        <v>37.176272320000002</v>
      </c>
      <c r="AG50">
        <v>38.350451700000001</v>
      </c>
      <c r="AH50">
        <v>39.401018069999999</v>
      </c>
      <c r="AI50">
        <v>40.36753976</v>
      </c>
      <c r="AJ50">
        <v>41.276776269999999</v>
      </c>
      <c r="AK50">
        <v>42.148576970000001</v>
      </c>
      <c r="AL50">
        <v>42.999124760000001</v>
      </c>
      <c r="AM50">
        <v>43.843049860000001</v>
      </c>
      <c r="AN50">
        <v>44.695173279999999</v>
      </c>
      <c r="AO50">
        <v>45.57244566</v>
      </c>
      <c r="AP50">
        <v>46.496831380000003</v>
      </c>
      <c r="AQ50">
        <v>47.50072961</v>
      </c>
      <c r="AR50">
        <v>48.639470660000001</v>
      </c>
      <c r="AS50">
        <v>50.02805721</v>
      </c>
      <c r="AT50">
        <v>52.004444339999999</v>
      </c>
      <c r="AU50">
        <v>53.240815329999997</v>
      </c>
    </row>
    <row r="51" spans="26:47">
      <c r="Z51">
        <v>6</v>
      </c>
      <c r="AA51">
        <v>25.376624639999999</v>
      </c>
      <c r="AB51">
        <v>28.171624349999998</v>
      </c>
      <c r="AC51">
        <v>31.919671409999999</v>
      </c>
      <c r="AD51">
        <v>34.175852399999997</v>
      </c>
      <c r="AE51">
        <v>35.849084840000003</v>
      </c>
      <c r="AF51">
        <v>37.213333730000002</v>
      </c>
      <c r="AG51">
        <v>38.389292560000001</v>
      </c>
      <c r="AH51">
        <v>39.441699870000001</v>
      </c>
      <c r="AI51">
        <v>40.410111239999999</v>
      </c>
      <c r="AJ51">
        <v>41.321288500000001</v>
      </c>
      <c r="AK51">
        <v>42.19509188</v>
      </c>
      <c r="AL51">
        <v>43.047721869999997</v>
      </c>
      <c r="AM51">
        <v>43.893833319999999</v>
      </c>
      <c r="AN51">
        <v>44.748281460000001</v>
      </c>
      <c r="AO51">
        <v>45.628065589999999</v>
      </c>
      <c r="AP51">
        <v>46.5552232</v>
      </c>
      <c r="AQ51">
        <v>47.562271869999996</v>
      </c>
      <c r="AR51">
        <v>48.704756150000001</v>
      </c>
      <c r="AS51">
        <v>50.098140520000001</v>
      </c>
      <c r="AT51">
        <v>52.081775149999999</v>
      </c>
      <c r="AU51">
        <v>53.322917080000003</v>
      </c>
    </row>
    <row r="52" spans="26:47">
      <c r="Z52">
        <v>6.08</v>
      </c>
      <c r="AA52">
        <v>25.414341589999999</v>
      </c>
      <c r="AB52">
        <v>28.201932979999999</v>
      </c>
      <c r="AC52">
        <v>31.945790150000001</v>
      </c>
      <c r="AD52">
        <v>34.201955519999999</v>
      </c>
      <c r="AE52">
        <v>35.876189670000002</v>
      </c>
      <c r="AF52">
        <v>37.24182588</v>
      </c>
      <c r="AG52">
        <v>38.419358989999999</v>
      </c>
      <c r="AH52">
        <v>39.473452989999998</v>
      </c>
      <c r="AI52">
        <v>40.44363542</v>
      </c>
      <c r="AJ52">
        <v>41.356661340000002</v>
      </c>
      <c r="AK52">
        <v>42.232396199999997</v>
      </c>
      <c r="AL52">
        <v>43.087054420000001</v>
      </c>
      <c r="AM52">
        <v>43.93531334</v>
      </c>
      <c r="AN52">
        <v>44.792061250000003</v>
      </c>
      <c r="AO52">
        <v>45.674345989999999</v>
      </c>
      <c r="AP52">
        <v>46.60427919</v>
      </c>
      <c r="AQ52">
        <v>47.614499680000002</v>
      </c>
      <c r="AR52">
        <v>48.76077257</v>
      </c>
      <c r="AS52">
        <v>50.159039280000002</v>
      </c>
      <c r="AT52">
        <v>52.1500944</v>
      </c>
      <c r="AU52">
        <v>53.396145509999997</v>
      </c>
    </row>
    <row r="53" spans="26:47">
      <c r="Z53">
        <v>6.17</v>
      </c>
      <c r="AA53">
        <v>25.4488029</v>
      </c>
      <c r="AB53">
        <v>28.227467690000001</v>
      </c>
      <c r="AC53">
        <v>31.965637489999999</v>
      </c>
      <c r="AD53">
        <v>34.221136450000003</v>
      </c>
      <c r="AE53">
        <v>35.895995360000001</v>
      </c>
      <c r="AF53">
        <v>37.262772480000002</v>
      </c>
      <c r="AG53">
        <v>38.441708519999999</v>
      </c>
      <c r="AH53">
        <v>39.497366370000002</v>
      </c>
      <c r="AI53">
        <v>40.46923108</v>
      </c>
      <c r="AJ53">
        <v>41.38404251</v>
      </c>
      <c r="AK53">
        <v>42.261666150000003</v>
      </c>
      <c r="AL53">
        <v>43.118327209999997</v>
      </c>
      <c r="AM53">
        <v>43.968723789999999</v>
      </c>
      <c r="AN53">
        <v>44.827776559999997</v>
      </c>
      <c r="AO53">
        <v>45.712582480000002</v>
      </c>
      <c r="AP53">
        <v>46.64532921</v>
      </c>
      <c r="AQ53">
        <v>47.658781040000001</v>
      </c>
      <c r="AR53">
        <v>48.808932319999997</v>
      </c>
      <c r="AS53">
        <v>50.212221739999997</v>
      </c>
      <c r="AT53">
        <v>52.210952949999999</v>
      </c>
      <c r="AU53">
        <v>53.462104979999999</v>
      </c>
    </row>
    <row r="54" spans="26:47">
      <c r="Z54">
        <v>6.25</v>
      </c>
      <c r="AA54">
        <v>25.480732450000001</v>
      </c>
      <c r="AB54">
        <v>28.24899607</v>
      </c>
      <c r="AC54">
        <v>31.98003877</v>
      </c>
      <c r="AD54">
        <v>34.234259250000001</v>
      </c>
      <c r="AE54">
        <v>35.909397599999998</v>
      </c>
      <c r="AF54">
        <v>37.277097050000002</v>
      </c>
      <c r="AG54">
        <v>38.457290200000003</v>
      </c>
      <c r="AH54">
        <v>39.514413130000001</v>
      </c>
      <c r="AI54">
        <v>40.487894590000003</v>
      </c>
      <c r="AJ54">
        <v>41.404451180000002</v>
      </c>
      <c r="AK54">
        <v>42.283943600000001</v>
      </c>
      <c r="AL54">
        <v>43.142605099999997</v>
      </c>
      <c r="AM54">
        <v>43.99515306</v>
      </c>
      <c r="AN54">
        <v>44.856540420000002</v>
      </c>
      <c r="AO54">
        <v>45.743914220000001</v>
      </c>
      <c r="AP54">
        <v>46.679540879999998</v>
      </c>
      <c r="AQ54">
        <v>47.696315499999997</v>
      </c>
      <c r="AR54">
        <v>48.850472529999998</v>
      </c>
      <c r="AS54">
        <v>50.258972649999997</v>
      </c>
      <c r="AT54">
        <v>52.265706819999998</v>
      </c>
      <c r="AU54">
        <v>53.522198119999999</v>
      </c>
    </row>
    <row r="55" spans="26:47">
      <c r="Z55">
        <v>6.33</v>
      </c>
      <c r="AA55">
        <v>25.5022689759267</v>
      </c>
      <c r="AB55">
        <v>28.258404050141301</v>
      </c>
      <c r="AC55">
        <v>31.982507481524099</v>
      </c>
      <c r="AD55">
        <v>34.236586649487897</v>
      </c>
      <c r="AE55">
        <v>35.913177252431304</v>
      </c>
      <c r="AF55">
        <v>37.282893741244003</v>
      </c>
      <c r="AG55">
        <v>38.465350610439799</v>
      </c>
      <c r="AH55">
        <v>39.524865952204102</v>
      </c>
      <c r="AI55">
        <v>40.500823636401201</v>
      </c>
      <c r="AJ55">
        <v>41.419927438797103</v>
      </c>
      <c r="AK55">
        <v>42.302042151317004</v>
      </c>
      <c r="AL55">
        <v>43.163416292077699</v>
      </c>
      <c r="AM55">
        <v>44.018792556915002</v>
      </c>
      <c r="AN55">
        <v>44.883160891071697</v>
      </c>
      <c r="AO55">
        <v>45.7737220634328</v>
      </c>
      <c r="AP55">
        <v>46.712823433237403</v>
      </c>
      <c r="AQ55">
        <v>47.733490719007399</v>
      </c>
      <c r="AR55">
        <v>48.892192862203999</v>
      </c>
      <c r="AS55">
        <v>50.306390236679597</v>
      </c>
      <c r="AT55">
        <v>52.321457561721303</v>
      </c>
      <c r="AU55">
        <v>53.5832572485686</v>
      </c>
    </row>
    <row r="56" spans="26:47">
      <c r="Z56">
        <v>6.42</v>
      </c>
      <c r="AA56">
        <v>25.538221180000001</v>
      </c>
      <c r="AB56">
        <v>28.281153060000001</v>
      </c>
      <c r="AC56">
        <v>31.993465969999999</v>
      </c>
      <c r="AD56">
        <v>34.243212</v>
      </c>
      <c r="AE56">
        <v>35.917823949999999</v>
      </c>
      <c r="AF56">
        <v>37.286680089999997</v>
      </c>
      <c r="AG56">
        <v>38.468928480000002</v>
      </c>
      <c r="AH56">
        <v>39.528671160000002</v>
      </c>
      <c r="AI56">
        <v>40.50518082</v>
      </c>
      <c r="AJ56">
        <v>41.425102340000002</v>
      </c>
      <c r="AK56">
        <v>42.308271810000001</v>
      </c>
      <c r="AL56">
        <v>43.170929690000001</v>
      </c>
      <c r="AM56">
        <v>44.027827739999999</v>
      </c>
      <c r="AN56">
        <v>44.893982860000001</v>
      </c>
      <c r="AO56">
        <v>45.786645790000001</v>
      </c>
      <c r="AP56">
        <v>46.728249259999998</v>
      </c>
      <c r="AQ56">
        <v>47.751967540000003</v>
      </c>
      <c r="AR56">
        <v>48.914550519999999</v>
      </c>
      <c r="AS56">
        <v>50.33408352</v>
      </c>
      <c r="AT56">
        <v>52.357886489999999</v>
      </c>
      <c r="AU56">
        <v>53.62583154</v>
      </c>
    </row>
    <row r="57" spans="26:47">
      <c r="Z57">
        <v>6.5</v>
      </c>
      <c r="AA57">
        <v>25.557994099215399</v>
      </c>
      <c r="AB57">
        <v>28.2900154014999</v>
      </c>
      <c r="AC57">
        <v>31.995317449885299</v>
      </c>
      <c r="AD57">
        <v>34.244330450226002</v>
      </c>
      <c r="AE57">
        <v>35.919782784449197</v>
      </c>
      <c r="AF57">
        <v>37.290071596402903</v>
      </c>
      <c r="AG57">
        <v>38.474027287981002</v>
      </c>
      <c r="AH57">
        <v>39.535627176379499</v>
      </c>
      <c r="AI57">
        <v>40.514091640441698</v>
      </c>
      <c r="AJ57">
        <v>41.436045613716999</v>
      </c>
      <c r="AK57">
        <v>42.321322373767799</v>
      </c>
      <c r="AL57">
        <v>43.186170559642598</v>
      </c>
      <c r="AM57">
        <v>44.045359346504</v>
      </c>
      <c r="AN57">
        <v>44.913933111608699</v>
      </c>
      <c r="AO57">
        <v>45.8091837956474</v>
      </c>
      <c r="AP57">
        <v>46.753607078286997</v>
      </c>
      <c r="AQ57">
        <v>47.780479428949</v>
      </c>
      <c r="AR57">
        <v>48.946734232445202</v>
      </c>
      <c r="AS57">
        <v>50.370846704313699</v>
      </c>
      <c r="AT57">
        <v>52.401286625102898</v>
      </c>
      <c r="AU57">
        <v>53.673412757440502</v>
      </c>
    </row>
    <row r="58" spans="26:47">
      <c r="Z58">
        <v>6.58</v>
      </c>
      <c r="AA58">
        <v>25.56411559</v>
      </c>
      <c r="AB58">
        <v>28.292064010000001</v>
      </c>
      <c r="AC58">
        <v>31.992684300000001</v>
      </c>
      <c r="AD58">
        <v>34.239182880000001</v>
      </c>
      <c r="AE58">
        <v>35.912955269999998</v>
      </c>
      <c r="AF58">
        <v>37.282021929999999</v>
      </c>
      <c r="AG58">
        <v>38.465050840000004</v>
      </c>
      <c r="AH58">
        <v>39.525934880000001</v>
      </c>
      <c r="AI58">
        <v>40.503845929999997</v>
      </c>
      <c r="AJ58">
        <v>41.425379700000001</v>
      </c>
      <c r="AK58">
        <v>42.310352020000003</v>
      </c>
      <c r="AL58">
        <v>43.175002300000003</v>
      </c>
      <c r="AM58">
        <v>44.034097250000002</v>
      </c>
      <c r="AN58">
        <v>44.902685460000001</v>
      </c>
      <c r="AO58">
        <v>45.798071409999999</v>
      </c>
      <c r="AP58">
        <v>46.742775629999997</v>
      </c>
      <c r="AQ58">
        <v>47.770121369999998</v>
      </c>
      <c r="AR58">
        <v>48.937134999999998</v>
      </c>
      <c r="AS58">
        <v>50.36250716</v>
      </c>
      <c r="AT58">
        <v>52.39540822</v>
      </c>
      <c r="AU58">
        <v>53.669492679999998</v>
      </c>
    </row>
    <row r="59" spans="26:47">
      <c r="Z59">
        <v>6.67</v>
      </c>
      <c r="AA59">
        <v>25.588285930000001</v>
      </c>
      <c r="AB59">
        <v>28.29969337</v>
      </c>
      <c r="AC59">
        <v>31.987028609999999</v>
      </c>
      <c r="AD59">
        <v>34.229579409999999</v>
      </c>
      <c r="AE59">
        <v>35.90210965</v>
      </c>
      <c r="AF59">
        <v>37.271128400000002</v>
      </c>
      <c r="AG59">
        <v>38.454763290000002</v>
      </c>
      <c r="AH59">
        <v>39.516669030000003</v>
      </c>
      <c r="AI59">
        <v>40.495900839999997</v>
      </c>
      <c r="AJ59">
        <v>41.418996079999999</v>
      </c>
      <c r="AK59">
        <v>42.305744769999997</v>
      </c>
      <c r="AL59">
        <v>43.172382089999999</v>
      </c>
      <c r="AM59">
        <v>44.033688069999997</v>
      </c>
      <c r="AN59">
        <v>44.904742900000002</v>
      </c>
      <c r="AO59">
        <v>45.80290609</v>
      </c>
      <c r="AP59">
        <v>46.750789359999999</v>
      </c>
      <c r="AQ59">
        <v>47.781871559999999</v>
      </c>
      <c r="AR59">
        <v>48.953468909999998</v>
      </c>
      <c r="AS59">
        <v>50.384907990000002</v>
      </c>
      <c r="AT59">
        <v>52.427306379999997</v>
      </c>
      <c r="AU59">
        <v>53.707823269999999</v>
      </c>
    </row>
    <row r="60" spans="26:47">
      <c r="Z60">
        <v>6.75</v>
      </c>
      <c r="AA60">
        <v>25.61072819</v>
      </c>
      <c r="AB60">
        <v>28.304085799999999</v>
      </c>
      <c r="AC60">
        <v>31.976570110000001</v>
      </c>
      <c r="AD60">
        <v>34.214478149999998</v>
      </c>
      <c r="AE60">
        <v>35.885365399999998</v>
      </c>
      <c r="AF60">
        <v>37.254078739999997</v>
      </c>
      <c r="AG60">
        <v>38.438145900000002</v>
      </c>
      <c r="AH60">
        <v>39.500954589999999</v>
      </c>
      <c r="AI60">
        <v>40.481427719999999</v>
      </c>
      <c r="AJ60">
        <v>41.40603514</v>
      </c>
      <c r="AK60">
        <v>42.294535580000002</v>
      </c>
      <c r="AL60">
        <v>43.163156780000001</v>
      </c>
      <c r="AM60">
        <v>44.026690639999998</v>
      </c>
      <c r="AN60">
        <v>44.900248830000002</v>
      </c>
      <c r="AO60">
        <v>45.80124739</v>
      </c>
      <c r="AP60">
        <v>46.75239277</v>
      </c>
      <c r="AQ60">
        <v>47.78732643</v>
      </c>
      <c r="AR60">
        <v>48.963668470000002</v>
      </c>
      <c r="AS60">
        <v>50.401413470000001</v>
      </c>
      <c r="AT60">
        <v>52.453727649999998</v>
      </c>
      <c r="AU60">
        <v>53.74098394</v>
      </c>
    </row>
    <row r="61" spans="26:47">
      <c r="Z61">
        <v>6.83</v>
      </c>
      <c r="AA61">
        <v>25.631430569999999</v>
      </c>
      <c r="AB61">
        <v>28.305293880000001</v>
      </c>
      <c r="AC61">
        <v>31.96140347</v>
      </c>
      <c r="AD61">
        <v>34.193985939999997</v>
      </c>
      <c r="AE61">
        <v>35.862835199999999</v>
      </c>
      <c r="AF61">
        <v>37.230989340000001</v>
      </c>
      <c r="AG61">
        <v>38.415317960000003</v>
      </c>
      <c r="AH61">
        <v>39.478913489999997</v>
      </c>
      <c r="AI61">
        <v>40.460551100000004</v>
      </c>
      <c r="AJ61">
        <v>41.386624079999997</v>
      </c>
      <c r="AK61">
        <v>42.27685451</v>
      </c>
      <c r="AL61">
        <v>43.147459619999999</v>
      </c>
      <c r="AM61">
        <v>44.013241710000003</v>
      </c>
      <c r="AN61">
        <v>44.889344029999997</v>
      </c>
      <c r="AO61">
        <v>45.793240760000003</v>
      </c>
      <c r="AP61">
        <v>46.747736860000003</v>
      </c>
      <c r="AQ61">
        <v>47.786643769999998</v>
      </c>
      <c r="AR61">
        <v>48.96790017</v>
      </c>
      <c r="AS61">
        <v>50.412202299999997</v>
      </c>
      <c r="AT61">
        <v>52.474871190000002</v>
      </c>
      <c r="AU61">
        <v>53.769188640000003</v>
      </c>
    </row>
    <row r="62" spans="26:47">
      <c r="Z62">
        <v>6.92</v>
      </c>
      <c r="AA62">
        <v>25.6639058031814</v>
      </c>
      <c r="AB62">
        <v>28.321373596283198</v>
      </c>
      <c r="AC62">
        <v>31.9633425115939</v>
      </c>
      <c r="AD62">
        <v>34.191544993328399</v>
      </c>
      <c r="AE62">
        <v>35.858970920601102</v>
      </c>
      <c r="AF62">
        <v>37.227021893136602</v>
      </c>
      <c r="AG62">
        <v>38.411968762223303</v>
      </c>
      <c r="AH62">
        <v>39.476636036574803</v>
      </c>
      <c r="AI62">
        <v>40.459665574448401</v>
      </c>
      <c r="AJ62">
        <v>41.387382145560203</v>
      </c>
      <c r="AK62">
        <v>42.279475185020303</v>
      </c>
      <c r="AL62">
        <v>43.152152528789898</v>
      </c>
      <c r="AM62">
        <v>44.020225356240601</v>
      </c>
      <c r="AN62">
        <v>44.898863810353703</v>
      </c>
      <c r="AO62">
        <v>45.8055913835477</v>
      </c>
      <c r="AP62">
        <v>46.763295911713598</v>
      </c>
      <c r="AQ62">
        <v>47.8059306531066</v>
      </c>
      <c r="AR62">
        <v>48.991697534236501</v>
      </c>
      <c r="AS62">
        <v>50.441865802342399</v>
      </c>
      <c r="AT62">
        <v>52.513487413798302</v>
      </c>
      <c r="AU62">
        <v>53.813713811740101</v>
      </c>
    </row>
    <row r="63" spans="26:47">
      <c r="Z63">
        <v>7</v>
      </c>
      <c r="AA63">
        <v>25.650485969999998</v>
      </c>
      <c r="AB63">
        <v>28.303478630000001</v>
      </c>
      <c r="AC63">
        <v>31.941735619999999</v>
      </c>
      <c r="AD63">
        <v>34.168323440000002</v>
      </c>
      <c r="AE63">
        <v>35.834746420000002</v>
      </c>
      <c r="AF63">
        <v>37.202091889999998</v>
      </c>
      <c r="AG63">
        <v>38.386514499999997</v>
      </c>
      <c r="AH63">
        <v>39.450783729999998</v>
      </c>
      <c r="AI63">
        <v>40.433511809999999</v>
      </c>
      <c r="AJ63">
        <v>41.361006690000004</v>
      </c>
      <c r="AK63">
        <v>42.25294847</v>
      </c>
      <c r="AL63">
        <v>43.125540899999997</v>
      </c>
      <c r="AM63">
        <v>43.993595399999997</v>
      </c>
      <c r="AN63">
        <v>44.872286920000001</v>
      </c>
      <c r="AO63">
        <v>45.779149580000002</v>
      </c>
      <c r="AP63">
        <v>46.737090870000003</v>
      </c>
      <c r="AQ63">
        <v>47.780100009999998</v>
      </c>
      <c r="AR63">
        <v>48.96644972</v>
      </c>
      <c r="AS63">
        <v>50.417573099999998</v>
      </c>
      <c r="AT63">
        <v>52.491057390000002</v>
      </c>
      <c r="AU63">
        <v>53.792773449999999</v>
      </c>
    </row>
    <row r="64" spans="26:47">
      <c r="Z64">
        <v>7.08</v>
      </c>
      <c r="AA64">
        <v>25.668021119999999</v>
      </c>
      <c r="AB64">
        <v>28.298827710000001</v>
      </c>
      <c r="AC64">
        <v>31.91779141</v>
      </c>
      <c r="AD64">
        <v>34.137724169999998</v>
      </c>
      <c r="AE64">
        <v>35.801335659999999</v>
      </c>
      <c r="AF64">
        <v>37.167624420000003</v>
      </c>
      <c r="AG64">
        <v>38.351974490000003</v>
      </c>
      <c r="AH64">
        <v>39.416805150000002</v>
      </c>
      <c r="AI64">
        <v>40.400550750000001</v>
      </c>
      <c r="AJ64">
        <v>41.329425120000003</v>
      </c>
      <c r="AK64">
        <v>42.22306124</v>
      </c>
      <c r="AL64">
        <v>43.097646400000002</v>
      </c>
      <c r="AM64">
        <v>43.967999919999997</v>
      </c>
      <c r="AN64">
        <v>44.849328730000003</v>
      </c>
      <c r="AO64">
        <v>45.759228829999998</v>
      </c>
      <c r="AP64">
        <v>46.720714469999997</v>
      </c>
      <c r="AQ64">
        <v>47.76796083</v>
      </c>
      <c r="AR64">
        <v>48.959590820000003</v>
      </c>
      <c r="AS64">
        <v>50.417811260000001</v>
      </c>
      <c r="AT64">
        <v>52.502592079999999</v>
      </c>
      <c r="AU64">
        <v>53.812059359999999</v>
      </c>
    </row>
    <row r="65" spans="26:47">
      <c r="Z65">
        <v>7.17</v>
      </c>
      <c r="AA65">
        <v>25.684190130000001</v>
      </c>
      <c r="AB65">
        <v>28.291557690000001</v>
      </c>
      <c r="AC65">
        <v>31.889825900000002</v>
      </c>
      <c r="AD65">
        <v>34.102452049999997</v>
      </c>
      <c r="AE65">
        <v>35.762869719999998</v>
      </c>
      <c r="AF65">
        <v>37.127854890000002</v>
      </c>
      <c r="AG65">
        <v>38.311966580000004</v>
      </c>
      <c r="AH65">
        <v>39.377247009999998</v>
      </c>
      <c r="AI65">
        <v>40.361937939999997</v>
      </c>
      <c r="AJ65">
        <v>41.29215044</v>
      </c>
      <c r="AK65">
        <v>42.18746522</v>
      </c>
      <c r="AL65">
        <v>43.064050299999998</v>
      </c>
      <c r="AM65">
        <v>43.936731739999999</v>
      </c>
      <c r="AN65">
        <v>44.820748799999997</v>
      </c>
      <c r="AO65">
        <v>45.733761440000002</v>
      </c>
      <c r="AP65">
        <v>46.698895200000003</v>
      </c>
      <c r="AQ65">
        <v>47.750519740000001</v>
      </c>
      <c r="AR65">
        <v>48.947625109999997</v>
      </c>
      <c r="AS65">
        <v>50.413230380000002</v>
      </c>
      <c r="AT65">
        <v>52.509809910000001</v>
      </c>
      <c r="AU65">
        <v>53.827396780000001</v>
      </c>
    </row>
    <row r="66" spans="26:47">
      <c r="Z66">
        <v>7.25</v>
      </c>
      <c r="AA66">
        <v>25.699260450000001</v>
      </c>
      <c r="AB66">
        <v>28.28200764</v>
      </c>
      <c r="AC66">
        <v>31.858226980000001</v>
      </c>
      <c r="AD66">
        <v>34.062908669999999</v>
      </c>
      <c r="AE66">
        <v>35.719756169999997</v>
      </c>
      <c r="AF66">
        <v>37.083194229999997</v>
      </c>
      <c r="AG66">
        <v>38.266903999999997</v>
      </c>
      <c r="AH66">
        <v>39.332524530000001</v>
      </c>
      <c r="AI66">
        <v>40.318090509999998</v>
      </c>
      <c r="AJ66">
        <v>41.249601820000002</v>
      </c>
      <c r="AK66">
        <v>42.14658189</v>
      </c>
      <c r="AL66">
        <v>43.025176729999998</v>
      </c>
      <c r="AM66">
        <v>43.90021806</v>
      </c>
      <c r="AN66">
        <v>44.786977989999997</v>
      </c>
      <c r="AO66">
        <v>45.703182730000002</v>
      </c>
      <c r="AP66">
        <v>46.672073810000001</v>
      </c>
      <c r="AQ66">
        <v>47.72822438</v>
      </c>
      <c r="AR66">
        <v>48.931009379999999</v>
      </c>
      <c r="AS66">
        <v>50.404300450000001</v>
      </c>
      <c r="AT66">
        <v>52.513203939999997</v>
      </c>
      <c r="AU66">
        <v>53.839295870000001</v>
      </c>
    </row>
    <row r="67" spans="26:47">
      <c r="Z67">
        <v>7.33</v>
      </c>
      <c r="AA67">
        <v>25.732742645200801</v>
      </c>
      <c r="AB67">
        <v>28.295252156875101</v>
      </c>
      <c r="AC67">
        <v>31.851068547816499</v>
      </c>
      <c r="AD67">
        <v>34.047705477886097</v>
      </c>
      <c r="AE67">
        <v>35.700678459321601</v>
      </c>
      <c r="AF67">
        <v>37.062248991569099</v>
      </c>
      <c r="AG67">
        <v>38.2452537067308</v>
      </c>
      <c r="AH67">
        <v>39.310931755876602</v>
      </c>
      <c r="AI67">
        <v>40.297107099069201</v>
      </c>
      <c r="AJ67">
        <v>41.229663108495799</v>
      </c>
      <c r="AK67">
        <v>42.128060348155202</v>
      </c>
      <c r="AL67">
        <v>43.008416977869999</v>
      </c>
      <c r="AM67">
        <v>43.885564027611402</v>
      </c>
      <c r="AN67">
        <v>44.774798897948301</v>
      </c>
      <c r="AO67">
        <v>45.693904148060803</v>
      </c>
      <c r="AP67">
        <v>46.6662230688028</v>
      </c>
      <c r="AQ67">
        <v>47.726509248405002</v>
      </c>
      <c r="AR67">
        <v>48.934479761604599</v>
      </c>
      <c r="AS67">
        <v>50.414762553302701</v>
      </c>
      <c r="AT67">
        <v>52.534782671644102</v>
      </c>
      <c r="AU67">
        <v>53.868464177107597</v>
      </c>
    </row>
    <row r="68" spans="26:47">
      <c r="Z68">
        <v>7.42</v>
      </c>
      <c r="AA68">
        <v>25.71346076</v>
      </c>
      <c r="AB68">
        <v>28.270477339999999</v>
      </c>
      <c r="AC68">
        <v>31.823340930000001</v>
      </c>
      <c r="AD68">
        <v>34.01945138</v>
      </c>
      <c r="AE68">
        <v>35.672355770000003</v>
      </c>
      <c r="AF68">
        <v>37.03400413</v>
      </c>
      <c r="AG68">
        <v>38.217148520000002</v>
      </c>
      <c r="AH68">
        <v>39.282999250000003</v>
      </c>
      <c r="AI68">
        <v>40.269369840000003</v>
      </c>
      <c r="AJ68">
        <v>41.202140640000003</v>
      </c>
      <c r="AK68">
        <v>42.100772919999997</v>
      </c>
      <c r="AL68">
        <v>42.981387990000002</v>
      </c>
      <c r="AM68">
        <v>43.858822259999997</v>
      </c>
      <c r="AN68">
        <v>44.748381299999998</v>
      </c>
      <c r="AO68">
        <v>45.66785994</v>
      </c>
      <c r="AP68">
        <v>46.640620720000001</v>
      </c>
      <c r="AQ68">
        <v>47.701449629999999</v>
      </c>
      <c r="AR68">
        <v>48.910124889999999</v>
      </c>
      <c r="AS68">
        <v>50.391412680000002</v>
      </c>
      <c r="AT68">
        <v>52.513183849999997</v>
      </c>
      <c r="AU68">
        <v>53.848180650000003</v>
      </c>
    </row>
    <row r="69" spans="26:47">
      <c r="Z69">
        <v>7.5</v>
      </c>
      <c r="AA69">
        <v>25.72673503</v>
      </c>
      <c r="AB69">
        <v>28.256960159999998</v>
      </c>
      <c r="AC69">
        <v>31.78517506</v>
      </c>
      <c r="AD69">
        <v>33.972076700000002</v>
      </c>
      <c r="AE69">
        <v>35.620651189999997</v>
      </c>
      <c r="AF69">
        <v>36.980253519999998</v>
      </c>
      <c r="AG69">
        <v>38.162656069999997</v>
      </c>
      <c r="AH69">
        <v>39.228614980000003</v>
      </c>
      <c r="AI69">
        <v>40.215708329999998</v>
      </c>
      <c r="AJ69">
        <v>41.149688580000003</v>
      </c>
      <c r="AK69">
        <v>42.049949820000002</v>
      </c>
      <c r="AL69">
        <v>42.932585899999999</v>
      </c>
      <c r="AM69">
        <v>43.812436900000002</v>
      </c>
      <c r="AN69">
        <v>44.70484235</v>
      </c>
      <c r="AO69">
        <v>45.627668069999999</v>
      </c>
      <c r="AP69">
        <v>46.604402479999997</v>
      </c>
      <c r="AQ69">
        <v>47.670053760000002</v>
      </c>
      <c r="AR69">
        <v>48.884821809999998</v>
      </c>
      <c r="AS69">
        <v>50.374409319999998</v>
      </c>
      <c r="AT69">
        <v>52.509584879999998</v>
      </c>
      <c r="AU69">
        <v>53.853884720000003</v>
      </c>
    </row>
    <row r="70" spans="26:47">
      <c r="Z70">
        <v>7.58</v>
      </c>
      <c r="AA70">
        <v>25.738831640000001</v>
      </c>
      <c r="AB70">
        <v>28.241228100000001</v>
      </c>
      <c r="AC70">
        <v>31.743482369999999</v>
      </c>
      <c r="AD70">
        <v>33.920507139999998</v>
      </c>
      <c r="AE70">
        <v>35.564336419999997</v>
      </c>
      <c r="AF70">
        <v>36.921610690000001</v>
      </c>
      <c r="AG70">
        <v>38.103071630000002</v>
      </c>
      <c r="AH70">
        <v>39.168995289999998</v>
      </c>
      <c r="AI70">
        <v>40.1567097</v>
      </c>
      <c r="AJ70">
        <v>41.091830680000001</v>
      </c>
      <c r="AK70">
        <v>41.993679899999997</v>
      </c>
      <c r="AL70">
        <v>42.878320760000001</v>
      </c>
      <c r="AM70">
        <v>43.76059575</v>
      </c>
      <c r="AN70">
        <v>44.655878710000003</v>
      </c>
      <c r="AO70">
        <v>45.582108580000003</v>
      </c>
      <c r="AP70">
        <v>46.562904369999998</v>
      </c>
      <c r="AQ70">
        <v>47.633505460000002</v>
      </c>
      <c r="AR70">
        <v>48.85455142</v>
      </c>
      <c r="AS70">
        <v>50.352722669999999</v>
      </c>
      <c r="AT70">
        <v>52.501817029999998</v>
      </c>
      <c r="AU70">
        <v>53.855807179999999</v>
      </c>
    </row>
    <row r="71" spans="26:47">
      <c r="Z71">
        <v>7.67</v>
      </c>
      <c r="AA71">
        <v>25.749450929999998</v>
      </c>
      <c r="AB71">
        <v>28.223021960000001</v>
      </c>
      <c r="AC71">
        <v>31.698003830000001</v>
      </c>
      <c r="AD71">
        <v>33.864462250000003</v>
      </c>
      <c r="AE71">
        <v>35.503108070000003</v>
      </c>
      <c r="AF71">
        <v>36.857750340000003</v>
      </c>
      <c r="AG71">
        <v>38.03804942</v>
      </c>
      <c r="AH71">
        <v>39.10377518</v>
      </c>
      <c r="AI71">
        <v>40.091990789999997</v>
      </c>
      <c r="AJ71">
        <v>41.02816653</v>
      </c>
      <c r="AK71">
        <v>41.931546179999998</v>
      </c>
      <c r="AL71">
        <v>42.818159520000002</v>
      </c>
      <c r="AM71">
        <v>43.702850050000002</v>
      </c>
      <c r="AN71">
        <v>44.601026109999999</v>
      </c>
      <c r="AO71">
        <v>45.530701720000003</v>
      </c>
      <c r="AP71">
        <v>46.515630940000001</v>
      </c>
      <c r="AQ71">
        <v>47.591293120000003</v>
      </c>
      <c r="AR71">
        <v>48.818785030000001</v>
      </c>
      <c r="AS71">
        <v>50.325805299999999</v>
      </c>
      <c r="AT71">
        <v>52.48931065</v>
      </c>
      <c r="AU71">
        <v>53.853367480000003</v>
      </c>
    </row>
    <row r="72" spans="26:47">
      <c r="Z72">
        <v>7.75</v>
      </c>
      <c r="AA72">
        <v>25.7708116105293</v>
      </c>
      <c r="AB72">
        <v>28.219286034711001</v>
      </c>
      <c r="AC72">
        <v>31.667078022058899</v>
      </c>
      <c r="AD72">
        <v>33.821727961863402</v>
      </c>
      <c r="AE72">
        <v>35.454047798724098</v>
      </c>
      <c r="AF72">
        <v>36.8051050580004</v>
      </c>
      <c r="AG72">
        <v>37.983454087102999</v>
      </c>
      <c r="AH72">
        <v>39.048326766872002</v>
      </c>
      <c r="AI72">
        <v>40.036495699936502</v>
      </c>
      <c r="AJ72">
        <v>40.973266386794997</v>
      </c>
      <c r="AK72">
        <v>41.877790581185003</v>
      </c>
      <c r="AL72">
        <v>42.766054240426101</v>
      </c>
      <c r="AM72">
        <v>43.652894621335001</v>
      </c>
      <c r="AN72">
        <v>44.5537498860485</v>
      </c>
      <c r="AO72">
        <v>45.486706854292798</v>
      </c>
      <c r="AP72">
        <v>46.4756550362697</v>
      </c>
      <c r="AQ72">
        <v>47.556317843452099</v>
      </c>
      <c r="AR72">
        <v>48.790259852560197</v>
      </c>
      <c r="AS72">
        <v>50.3062233023308</v>
      </c>
      <c r="AT72">
        <v>52.4843982337974</v>
      </c>
      <c r="AU72">
        <v>53.858727329500397</v>
      </c>
    </row>
    <row r="73" spans="26:47">
      <c r="Z73">
        <v>7.83</v>
      </c>
      <c r="AA73">
        <v>25.765540229999999</v>
      </c>
      <c r="AB73">
        <v>28.17902273</v>
      </c>
      <c r="AC73">
        <v>31.59599716</v>
      </c>
      <c r="AD73">
        <v>33.739420180000003</v>
      </c>
      <c r="AE73">
        <v>35.366462609999999</v>
      </c>
      <c r="AF73">
        <v>36.714970270000002</v>
      </c>
      <c r="AG73">
        <v>37.892306810000001</v>
      </c>
      <c r="AH73">
        <v>38.957159679999997</v>
      </c>
      <c r="AI73">
        <v>39.946021999999999</v>
      </c>
      <c r="AJ73">
        <v>40.884048530000001</v>
      </c>
      <c r="AK73">
        <v>41.790312299999997</v>
      </c>
      <c r="AL73">
        <v>42.680767330000002</v>
      </c>
      <c r="AM73">
        <v>43.570255439999997</v>
      </c>
      <c r="AN73">
        <v>44.474254889999997</v>
      </c>
      <c r="AO73">
        <v>45.410936040000003</v>
      </c>
      <c r="AP73">
        <v>46.404336700000002</v>
      </c>
      <c r="AQ73">
        <v>47.490442559999998</v>
      </c>
      <c r="AR73">
        <v>48.731317699999998</v>
      </c>
      <c r="AS73">
        <v>50.256819270000001</v>
      </c>
      <c r="AT73">
        <v>52.450613949999997</v>
      </c>
      <c r="AU73">
        <v>53.835934170000002</v>
      </c>
    </row>
    <row r="74" spans="26:47">
      <c r="Z74">
        <v>7.92</v>
      </c>
      <c r="AA74">
        <v>25.778857214062899</v>
      </c>
      <c r="AB74">
        <v>28.178088925650201</v>
      </c>
      <c r="AC74">
        <v>31.5779060813679</v>
      </c>
      <c r="AD74">
        <v>33.713322851837098</v>
      </c>
      <c r="AE74">
        <v>35.335897929814799</v>
      </c>
      <c r="AF74">
        <v>36.681783531719802</v>
      </c>
      <c r="AG74">
        <v>37.857630798496103</v>
      </c>
      <c r="AH74">
        <v>38.921771291741202</v>
      </c>
      <c r="AI74">
        <v>39.910502431776401</v>
      </c>
      <c r="AJ74">
        <v>40.848866713120103</v>
      </c>
      <c r="AK74">
        <v>41.755874284582902</v>
      </c>
      <c r="AL74">
        <v>42.647449691816803</v>
      </c>
      <c r="AM74">
        <v>43.538431985421099</v>
      </c>
      <c r="AN74">
        <v>44.444322796862799</v>
      </c>
      <c r="AO74">
        <v>45.383347548185299</v>
      </c>
      <c r="AP74">
        <v>46.379645682863099</v>
      </c>
      <c r="AQ74">
        <v>47.469385645537699</v>
      </c>
      <c r="AR74">
        <v>48.714981714388998</v>
      </c>
      <c r="AS74">
        <v>50.247072453232299</v>
      </c>
      <c r="AT74">
        <v>52.451746761500999</v>
      </c>
      <c r="AU74">
        <v>53.844719365856598</v>
      </c>
    </row>
    <row r="75" spans="26:47">
      <c r="Z75">
        <v>8</v>
      </c>
      <c r="AA75">
        <v>25.771107059999999</v>
      </c>
      <c r="AB75">
        <v>28.153681639999999</v>
      </c>
      <c r="AC75">
        <v>31.54026932</v>
      </c>
      <c r="AD75">
        <v>33.671372230000003</v>
      </c>
      <c r="AE75">
        <v>35.292081140000001</v>
      </c>
      <c r="AF75">
        <v>36.637143899999998</v>
      </c>
      <c r="AG75">
        <v>37.812721689999996</v>
      </c>
      <c r="AH75">
        <v>38.876931810000002</v>
      </c>
      <c r="AI75">
        <v>39.865965510000002</v>
      </c>
      <c r="AJ75">
        <v>40.804809519999999</v>
      </c>
      <c r="AK75">
        <v>41.712445350000003</v>
      </c>
      <c r="AL75">
        <v>42.604785720000002</v>
      </c>
      <c r="AM75">
        <v>43.496670440000003</v>
      </c>
      <c r="AN75">
        <v>44.403613720000003</v>
      </c>
      <c r="AO75">
        <v>45.343867680000002</v>
      </c>
      <c r="AP75">
        <v>46.34161933</v>
      </c>
      <c r="AQ75">
        <v>47.433121389999997</v>
      </c>
      <c r="AR75">
        <v>48.68094911</v>
      </c>
      <c r="AS75">
        <v>50.216102110000001</v>
      </c>
      <c r="AT75">
        <v>52.425804939999999</v>
      </c>
      <c r="AU75">
        <v>53.82234296</v>
      </c>
    </row>
    <row r="76" spans="26:47">
      <c r="Z76">
        <v>8.08</v>
      </c>
      <c r="AA76">
        <v>25.774913139999999</v>
      </c>
      <c r="AB76">
        <v>28.12624825</v>
      </c>
      <c r="AC76">
        <v>31.481778129999999</v>
      </c>
      <c r="AD76">
        <v>33.600138209999997</v>
      </c>
      <c r="AE76">
        <v>35.214226170000003</v>
      </c>
      <c r="AF76">
        <v>36.555638219999999</v>
      </c>
      <c r="AG76">
        <v>37.729306289999997</v>
      </c>
      <c r="AH76">
        <v>38.792762719999999</v>
      </c>
      <c r="AI76">
        <v>39.78188815</v>
      </c>
      <c r="AJ76">
        <v>40.721495969999999</v>
      </c>
      <c r="AK76">
        <v>41.63047297</v>
      </c>
      <c r="AL76">
        <v>42.524688990000001</v>
      </c>
      <c r="AM76">
        <v>43.418981580000001</v>
      </c>
      <c r="AN76">
        <v>44.328901969999997</v>
      </c>
      <c r="AO76">
        <v>45.272786789999998</v>
      </c>
      <c r="AP76">
        <v>46.27497752</v>
      </c>
      <c r="AQ76">
        <v>47.372003650000003</v>
      </c>
      <c r="AR76">
        <v>48.626970700000001</v>
      </c>
      <c r="AS76">
        <v>50.17206453</v>
      </c>
      <c r="AT76">
        <v>52.398207630000002</v>
      </c>
      <c r="AU76">
        <v>53.806369889999999</v>
      </c>
    </row>
    <row r="77" spans="26:47">
      <c r="Z77">
        <v>8.17</v>
      </c>
      <c r="AA77">
        <v>25.776946859999999</v>
      </c>
      <c r="AB77">
        <v>28.096894200000001</v>
      </c>
      <c r="AC77">
        <v>31.420894229999998</v>
      </c>
      <c r="AD77">
        <v>33.526182730000002</v>
      </c>
      <c r="AE77">
        <v>35.13342067</v>
      </c>
      <c r="AF77">
        <v>36.471017449999998</v>
      </c>
      <c r="AG77">
        <v>37.642656359999997</v>
      </c>
      <c r="AH77">
        <v>38.705273560000002</v>
      </c>
      <c r="AI77">
        <v>39.694432310000003</v>
      </c>
      <c r="AJ77">
        <v>40.634768579999999</v>
      </c>
      <c r="AK77">
        <v>41.54507212</v>
      </c>
      <c r="AL77">
        <v>42.44116889</v>
      </c>
      <c r="AM77">
        <v>43.337894339999998</v>
      </c>
      <c r="AN77">
        <v>44.250838190000003</v>
      </c>
      <c r="AO77">
        <v>45.198424680000002</v>
      </c>
      <c r="AP77">
        <v>46.205155419999997</v>
      </c>
      <c r="AQ77">
        <v>47.307846949999998</v>
      </c>
      <c r="AR77">
        <v>48.570154979999998</v>
      </c>
      <c r="AS77">
        <v>50.125496990000002</v>
      </c>
      <c r="AT77">
        <v>52.36863863</v>
      </c>
      <c r="AU77">
        <v>53.788848860000002</v>
      </c>
    </row>
    <row r="78" spans="26:47">
      <c r="Z78">
        <v>8.25</v>
      </c>
      <c r="AA78">
        <v>25.777280340000001</v>
      </c>
      <c r="AB78">
        <v>28.065863050000001</v>
      </c>
      <c r="AC78">
        <v>31.358054070000001</v>
      </c>
      <c r="AD78">
        <v>33.450036089999998</v>
      </c>
      <c r="AE78">
        <v>35.050254440000003</v>
      </c>
      <c r="AF78">
        <v>36.383914109999999</v>
      </c>
      <c r="AG78">
        <v>37.553437420000002</v>
      </c>
      <c r="AH78">
        <v>38.615156720000002</v>
      </c>
      <c r="AI78">
        <v>39.60431311</v>
      </c>
      <c r="AJ78">
        <v>40.545362300000001</v>
      </c>
      <c r="AK78">
        <v>41.456995480000003</v>
      </c>
      <c r="AL78">
        <v>42.354994339999998</v>
      </c>
      <c r="AM78">
        <v>43.254192889999999</v>
      </c>
      <c r="AN78">
        <v>44.170221179999999</v>
      </c>
      <c r="AO78">
        <v>45.121594539999997</v>
      </c>
      <c r="AP78">
        <v>46.132980850000003</v>
      </c>
      <c r="AQ78">
        <v>47.24149448</v>
      </c>
      <c r="AR78">
        <v>48.511362210000001</v>
      </c>
      <c r="AS78">
        <v>50.07728049</v>
      </c>
      <c r="AT78">
        <v>52.338009190000001</v>
      </c>
      <c r="AU78">
        <v>53.770710919999999</v>
      </c>
    </row>
    <row r="79" spans="26:47">
      <c r="Z79">
        <v>8.33</v>
      </c>
      <c r="AA79">
        <v>25.77604912</v>
      </c>
      <c r="AB79">
        <v>28.033440779999999</v>
      </c>
      <c r="AC79">
        <v>31.29371785</v>
      </c>
      <c r="AD79">
        <v>33.372244909999999</v>
      </c>
      <c r="AE79">
        <v>34.965329279999999</v>
      </c>
      <c r="AF79">
        <v>36.294969790000003</v>
      </c>
      <c r="AG79">
        <v>37.462321979999999</v>
      </c>
      <c r="AH79">
        <v>38.523109890000001</v>
      </c>
      <c r="AI79">
        <v>39.512249609999998</v>
      </c>
      <c r="AJ79">
        <v>40.454014829999998</v>
      </c>
      <c r="AK79">
        <v>41.366997490000003</v>
      </c>
      <c r="AL79">
        <v>42.266935140000001</v>
      </c>
      <c r="AM79">
        <v>43.16866143</v>
      </c>
      <c r="AN79">
        <v>44.087848970000003</v>
      </c>
      <c r="AO79">
        <v>45.043108080000003</v>
      </c>
      <c r="AP79">
        <v>46.05927938</v>
      </c>
      <c r="AQ79">
        <v>47.173786479999997</v>
      </c>
      <c r="AR79">
        <v>48.451449009999997</v>
      </c>
      <c r="AS79">
        <v>50.028291609999997</v>
      </c>
      <c r="AT79">
        <v>52.307225250000002</v>
      </c>
      <c r="AU79">
        <v>53.752881539999997</v>
      </c>
    </row>
    <row r="80" spans="26:47">
      <c r="Z80">
        <v>8.42</v>
      </c>
      <c r="AA80">
        <v>25.7716103557084</v>
      </c>
      <c r="AB80">
        <v>28.021986536154401</v>
      </c>
      <c r="AC80">
        <v>31.272171549577301</v>
      </c>
      <c r="AD80">
        <v>33.345577418558698</v>
      </c>
      <c r="AE80">
        <v>34.935798563999903</v>
      </c>
      <c r="AF80">
        <v>36.263858865922302</v>
      </c>
      <c r="AG80">
        <v>37.4304710666284</v>
      </c>
      <c r="AH80">
        <v>38.491129055014703</v>
      </c>
      <c r="AI80">
        <v>39.480620766991699</v>
      </c>
      <c r="AJ80">
        <v>40.423148231321797</v>
      </c>
      <c r="AK80">
        <v>41.337267418247002</v>
      </c>
      <c r="AL80">
        <v>42.238706341264098</v>
      </c>
      <c r="AM80">
        <v>43.142312652184003</v>
      </c>
      <c r="AN80">
        <v>44.063798622371898</v>
      </c>
      <c r="AO80">
        <v>45.021848141367698</v>
      </c>
      <c r="AP80">
        <v>46.041427934576802</v>
      </c>
      <c r="AQ80">
        <v>47.160181798280199</v>
      </c>
      <c r="AR80">
        <v>48.443346346166201</v>
      </c>
      <c r="AS80">
        <v>50.027873661331903</v>
      </c>
      <c r="AT80">
        <v>52.319554782629801</v>
      </c>
      <c r="AU80">
        <v>53.7742334358569</v>
      </c>
    </row>
    <row r="81" spans="26:47">
      <c r="Z81">
        <v>8.5</v>
      </c>
      <c r="AA81">
        <v>25.773292730000001</v>
      </c>
      <c r="AB81">
        <v>27.999774009999999</v>
      </c>
      <c r="AC81">
        <v>31.2281543</v>
      </c>
      <c r="AD81">
        <v>33.293135210000003</v>
      </c>
      <c r="AE81">
        <v>34.879005540000001</v>
      </c>
      <c r="AF81">
        <v>36.204567910000002</v>
      </c>
      <c r="AG81">
        <v>37.369710019999999</v>
      </c>
      <c r="AH81">
        <v>38.42954555</v>
      </c>
      <c r="AI81">
        <v>39.418663899999999</v>
      </c>
      <c r="AJ81">
        <v>40.3611559</v>
      </c>
      <c r="AK81">
        <v>41.275514000000001</v>
      </c>
      <c r="AL81">
        <v>42.177432109999998</v>
      </c>
      <c r="AM81">
        <v>43.081744890000003</v>
      </c>
      <c r="AN81">
        <v>44.004169910000002</v>
      </c>
      <c r="AO81">
        <v>44.963416500000001</v>
      </c>
      <c r="AP81">
        <v>45.984504680000001</v>
      </c>
      <c r="AQ81">
        <v>47.10517883</v>
      </c>
      <c r="AR81">
        <v>48.390873429999999</v>
      </c>
      <c r="AS81">
        <v>49.978990949999996</v>
      </c>
      <c r="AT81">
        <v>52.276751789999999</v>
      </c>
      <c r="AU81">
        <v>53.735829459999998</v>
      </c>
    </row>
    <row r="82" spans="26:47">
      <c r="Z82">
        <v>8.58</v>
      </c>
      <c r="AA82">
        <v>25.768981709999998</v>
      </c>
      <c r="AB82">
        <v>27.964921220000001</v>
      </c>
      <c r="AC82">
        <v>31.161522990000002</v>
      </c>
      <c r="AD82">
        <v>33.212912850000002</v>
      </c>
      <c r="AE82">
        <v>34.791515609999998</v>
      </c>
      <c r="AF82">
        <v>36.112957700000003</v>
      </c>
      <c r="AG82">
        <v>37.275861990000003</v>
      </c>
      <c r="AH82">
        <v>38.334731720000001</v>
      </c>
      <c r="AI82">
        <v>39.323829150000002</v>
      </c>
      <c r="AJ82">
        <v>40.267061990000002</v>
      </c>
      <c r="AK82">
        <v>41.182823399999997</v>
      </c>
      <c r="AL82">
        <v>42.086764469999999</v>
      </c>
      <c r="AM82">
        <v>42.993722339999998</v>
      </c>
      <c r="AN82">
        <v>43.919462109999998</v>
      </c>
      <c r="AO82">
        <v>44.88279618</v>
      </c>
      <c r="AP82">
        <v>45.90893063</v>
      </c>
      <c r="AQ82">
        <v>47.035942120000001</v>
      </c>
      <c r="AR82">
        <v>48.329901759999998</v>
      </c>
      <c r="AS82">
        <v>49.929639289999997</v>
      </c>
      <c r="AT82">
        <v>52.24684207</v>
      </c>
      <c r="AU82">
        <v>53.719804000000003</v>
      </c>
    </row>
    <row r="83" spans="26:47">
      <c r="Z83">
        <v>8.67</v>
      </c>
      <c r="AA83">
        <v>25.762898809999999</v>
      </c>
      <c r="AB83">
        <v>27.92873561</v>
      </c>
      <c r="AC83">
        <v>31.093756729999999</v>
      </c>
      <c r="AD83">
        <v>33.131544380000001</v>
      </c>
      <c r="AE83">
        <v>34.702843090000002</v>
      </c>
      <c r="AF83">
        <v>36.020131550000002</v>
      </c>
      <c r="AG83">
        <v>37.180774319999998</v>
      </c>
      <c r="AH83">
        <v>38.238665779999998</v>
      </c>
      <c r="AI83">
        <v>39.2277415</v>
      </c>
      <c r="AJ83">
        <v>40.171726319999998</v>
      </c>
      <c r="AK83">
        <v>41.08891466</v>
      </c>
      <c r="AL83">
        <v>41.994915730000002</v>
      </c>
      <c r="AM83">
        <v>42.904570749999998</v>
      </c>
      <c r="AN83">
        <v>43.833694870000002</v>
      </c>
      <c r="AO83">
        <v>44.80120754</v>
      </c>
      <c r="AP83">
        <v>45.832507380000003</v>
      </c>
      <c r="AQ83">
        <v>46.966014360000003</v>
      </c>
      <c r="AR83">
        <v>48.268457410000003</v>
      </c>
      <c r="AS83">
        <v>49.880141270000003</v>
      </c>
      <c r="AT83">
        <v>52.21737332</v>
      </c>
      <c r="AU83">
        <v>53.704665419999998</v>
      </c>
    </row>
    <row r="84" spans="26:47">
      <c r="Z84">
        <v>8.75</v>
      </c>
      <c r="AA84">
        <v>25.736043632376699</v>
      </c>
      <c r="AB84">
        <v>27.891332404324199</v>
      </c>
      <c r="AC84">
        <v>31.042196890663099</v>
      </c>
      <c r="AD84">
        <v>33.072825194852101</v>
      </c>
      <c r="AE84">
        <v>34.640027683062002</v>
      </c>
      <c r="AF84">
        <v>35.9549559646888</v>
      </c>
      <c r="AG84">
        <v>37.114380777601397</v>
      </c>
      <c r="AH84">
        <v>38.171889423791399</v>
      </c>
      <c r="AI84">
        <v>39.161247095965699</v>
      </c>
      <c r="AJ84">
        <v>40.106083948332902</v>
      </c>
      <c r="AK84">
        <v>41.024647940054102</v>
      </c>
      <c r="AL84">
        <v>41.932537896687002</v>
      </c>
      <c r="AM84">
        <v>42.844617319853199</v>
      </c>
      <c r="AN84">
        <v>43.776759841348998</v>
      </c>
      <c r="AO84">
        <v>44.747991807774</v>
      </c>
      <c r="AP84">
        <v>45.783894413461802</v>
      </c>
      <c r="AQ84">
        <v>46.923206527571097</v>
      </c>
      <c r="AR84">
        <v>48.233262400676097</v>
      </c>
      <c r="AS84">
        <v>49.855718595562202</v>
      </c>
      <c r="AT84">
        <v>52.211106987515201</v>
      </c>
      <c r="AU84">
        <v>53.7114303988456</v>
      </c>
    </row>
    <row r="85" spans="26:47">
      <c r="Z85">
        <v>8.83</v>
      </c>
      <c r="AA85">
        <v>25.744441890000001</v>
      </c>
      <c r="AB85">
        <v>27.851627830000002</v>
      </c>
      <c r="AC85">
        <v>30.954362840000002</v>
      </c>
      <c r="AD85">
        <v>32.965034559999999</v>
      </c>
      <c r="AE85">
        <v>34.521677179999998</v>
      </c>
      <c r="AF85">
        <v>35.8305893</v>
      </c>
      <c r="AG85">
        <v>36.98665072</v>
      </c>
      <c r="AH85">
        <v>38.042549110000003</v>
      </c>
      <c r="AI85">
        <v>39.031571239999998</v>
      </c>
      <c r="AJ85">
        <v>39.977079060000001</v>
      </c>
      <c r="AK85">
        <v>40.897172150000003</v>
      </c>
      <c r="AL85">
        <v>41.807379410000003</v>
      </c>
      <c r="AM85">
        <v>42.722555219999997</v>
      </c>
      <c r="AN85">
        <v>43.65862224</v>
      </c>
      <c r="AO85">
        <v>44.634725449999998</v>
      </c>
      <c r="AP85">
        <v>45.676666820000001</v>
      </c>
      <c r="AQ85">
        <v>46.823584439999998</v>
      </c>
      <c r="AR85">
        <v>48.143582530000003</v>
      </c>
      <c r="AS85">
        <v>49.780051520000001</v>
      </c>
      <c r="AT85">
        <v>52.158975490000003</v>
      </c>
      <c r="AU85">
        <v>53.67618427</v>
      </c>
    </row>
    <row r="86" spans="26:47">
      <c r="Z86">
        <v>8.92</v>
      </c>
      <c r="AA86">
        <v>25.7099645288503</v>
      </c>
      <c r="AB86">
        <v>27.819195794707401</v>
      </c>
      <c r="AC86">
        <v>30.9211928962375</v>
      </c>
      <c r="AD86">
        <v>32.930442134262599</v>
      </c>
      <c r="AE86">
        <v>34.486011648989503</v>
      </c>
      <c r="AF86">
        <v>35.794235887124302</v>
      </c>
      <c r="AG86">
        <v>36.949948202047899</v>
      </c>
      <c r="AH86">
        <v>38.005794527295002</v>
      </c>
      <c r="AI86">
        <v>38.995034106675497</v>
      </c>
      <c r="AJ86">
        <v>39.9410148684766</v>
      </c>
      <c r="AK86">
        <v>40.861834693766099</v>
      </c>
      <c r="AL86">
        <v>41.773033058994301</v>
      </c>
      <c r="AM86">
        <v>42.689488970216502</v>
      </c>
      <c r="AN86">
        <v>43.627168044914498</v>
      </c>
      <c r="AO86">
        <v>44.605285240378002</v>
      </c>
      <c r="AP86">
        <v>45.649756936302502</v>
      </c>
      <c r="AQ86">
        <v>46.799917697740398</v>
      </c>
      <c r="AR86">
        <v>48.1242429924893</v>
      </c>
      <c r="AS86">
        <v>49.766953587085602</v>
      </c>
      <c r="AT86">
        <v>52.156644805409698</v>
      </c>
      <c r="AU86">
        <v>53.681733086785997</v>
      </c>
    </row>
    <row r="87" spans="26:47">
      <c r="Z87">
        <v>9</v>
      </c>
      <c r="AA87">
        <v>25.731625399999999</v>
      </c>
      <c r="AB87">
        <v>27.81034777</v>
      </c>
      <c r="AC87">
        <v>30.882483350000001</v>
      </c>
      <c r="AD87">
        <v>32.879686749999998</v>
      </c>
      <c r="AE87">
        <v>34.428998419999999</v>
      </c>
      <c r="AF87">
        <v>35.733696289999997</v>
      </c>
      <c r="AG87">
        <v>36.88743874</v>
      </c>
      <c r="AH87">
        <v>37.942318059999998</v>
      </c>
      <c r="AI87">
        <v>38.931300270000001</v>
      </c>
      <c r="AJ87">
        <v>39.87756804</v>
      </c>
      <c r="AK87">
        <v>40.799125289999999</v>
      </c>
      <c r="AL87">
        <v>41.711462660000002</v>
      </c>
      <c r="AM87">
        <v>42.629443620000004</v>
      </c>
      <c r="AN87">
        <v>43.569048129999999</v>
      </c>
      <c r="AO87">
        <v>44.549539289999998</v>
      </c>
      <c r="AP87">
        <v>45.596929240000001</v>
      </c>
      <c r="AQ87">
        <v>46.750729649999997</v>
      </c>
      <c r="AR87">
        <v>48.079760159999999</v>
      </c>
      <c r="AS87">
        <v>49.729017220000003</v>
      </c>
      <c r="AT87">
        <v>52.129528020000002</v>
      </c>
      <c r="AU87">
        <v>53.662274969999999</v>
      </c>
    </row>
    <row r="88" spans="26:47">
      <c r="Z88">
        <v>9.08</v>
      </c>
      <c r="AA88">
        <v>25.716092849999999</v>
      </c>
      <c r="AB88">
        <v>27.766952010000001</v>
      </c>
      <c r="AC88">
        <v>30.808883890000001</v>
      </c>
      <c r="AD88">
        <v>32.792688300000002</v>
      </c>
      <c r="AE88">
        <v>34.334666339999998</v>
      </c>
      <c r="AF88">
        <v>35.635126360000001</v>
      </c>
      <c r="AG88">
        <v>36.786521360000002</v>
      </c>
      <c r="AH88">
        <v>37.84035454</v>
      </c>
      <c r="AI88">
        <v>38.829274169999998</v>
      </c>
      <c r="AJ88">
        <v>39.77628532</v>
      </c>
      <c r="AK88">
        <v>40.6992975</v>
      </c>
      <c r="AL88">
        <v>41.613764369999998</v>
      </c>
      <c r="AM88">
        <v>42.534559969999997</v>
      </c>
      <c r="AN88">
        <v>43.477723670000003</v>
      </c>
      <c r="AO88">
        <v>44.46263982</v>
      </c>
      <c r="AP88">
        <v>45.51553569</v>
      </c>
      <c r="AQ88">
        <v>46.676305069999998</v>
      </c>
      <c r="AR88">
        <v>48.01449933</v>
      </c>
      <c r="AS88">
        <v>49.676758499999998</v>
      </c>
      <c r="AT88">
        <v>52.099275769999998</v>
      </c>
      <c r="AU88">
        <v>53.647899590000002</v>
      </c>
    </row>
    <row r="89" spans="26:47">
      <c r="Z89">
        <v>9.17</v>
      </c>
      <c r="AA89">
        <v>25.69747113</v>
      </c>
      <c r="AB89">
        <v>27.72104994</v>
      </c>
      <c r="AC89">
        <v>30.733149659999999</v>
      </c>
      <c r="AD89">
        <v>32.703602230000001</v>
      </c>
      <c r="AE89">
        <v>34.238221619999997</v>
      </c>
      <c r="AF89">
        <v>35.534397650000002</v>
      </c>
      <c r="AG89">
        <v>36.683393940000002</v>
      </c>
      <c r="AH89">
        <v>37.736130840000001</v>
      </c>
      <c r="AI89">
        <v>38.724941729999998</v>
      </c>
      <c r="AJ89">
        <v>39.672655560000003</v>
      </c>
      <c r="AK89">
        <v>40.597088540000001</v>
      </c>
      <c r="AL89">
        <v>41.513658309999997</v>
      </c>
      <c r="AM89">
        <v>42.4372507</v>
      </c>
      <c r="AN89">
        <v>43.38396616</v>
      </c>
      <c r="AO89">
        <v>44.37331279</v>
      </c>
      <c r="AP89">
        <v>45.431737079999998</v>
      </c>
      <c r="AQ89">
        <v>46.59952199</v>
      </c>
      <c r="AR89">
        <v>47.946964430000001</v>
      </c>
      <c r="AS89">
        <v>49.622379989999999</v>
      </c>
      <c r="AT89">
        <v>52.067234429999999</v>
      </c>
      <c r="AU89">
        <v>53.632016409999999</v>
      </c>
    </row>
    <row r="90" spans="26:47">
      <c r="Z90">
        <v>9.25</v>
      </c>
      <c r="AA90">
        <v>25.675426210000001</v>
      </c>
      <c r="AB90">
        <v>27.67228858</v>
      </c>
      <c r="AC90">
        <v>30.654905589999998</v>
      </c>
      <c r="AD90">
        <v>32.612035079999998</v>
      </c>
      <c r="AE90">
        <v>34.139252489999997</v>
      </c>
      <c r="AF90">
        <v>35.431079840000002</v>
      </c>
      <c r="AG90">
        <v>36.577607280000002</v>
      </c>
      <c r="AH90">
        <v>37.629178520000004</v>
      </c>
      <c r="AI90">
        <v>38.617814729999999</v>
      </c>
      <c r="AJ90">
        <v>39.566170200000002</v>
      </c>
      <c r="AK90">
        <v>40.49196869</v>
      </c>
      <c r="AL90">
        <v>41.410592629999996</v>
      </c>
      <c r="AM90">
        <v>42.336940560000002</v>
      </c>
      <c r="AN90">
        <v>43.287175300000001</v>
      </c>
      <c r="AO90">
        <v>44.28093071</v>
      </c>
      <c r="AP90">
        <v>45.344875770000002</v>
      </c>
      <c r="AQ90">
        <v>46.519688469999998</v>
      </c>
      <c r="AR90">
        <v>47.87642271</v>
      </c>
      <c r="AS90">
        <v>49.565096879999999</v>
      </c>
      <c r="AT90">
        <v>52.032541469999998</v>
      </c>
      <c r="AU90">
        <v>53.613712720000002</v>
      </c>
    </row>
    <row r="91" spans="26:47">
      <c r="Z91">
        <v>9.33</v>
      </c>
      <c r="AA91">
        <v>25.64979499</v>
      </c>
      <c r="AB91">
        <v>27.620503280000001</v>
      </c>
      <c r="AC91">
        <v>30.57399208</v>
      </c>
      <c r="AD91">
        <v>32.517827369999999</v>
      </c>
      <c r="AE91">
        <v>34.037595809999999</v>
      </c>
      <c r="AF91">
        <v>35.325003700000003</v>
      </c>
      <c r="AG91">
        <v>36.468984380000002</v>
      </c>
      <c r="AH91">
        <v>37.519311449999996</v>
      </c>
      <c r="AI91">
        <v>38.507696799999998</v>
      </c>
      <c r="AJ91">
        <v>39.456621560000002</v>
      </c>
      <c r="AK91">
        <v>40.383717900000001</v>
      </c>
      <c r="AL91">
        <v>41.30433377</v>
      </c>
      <c r="AM91">
        <v>42.233381190000003</v>
      </c>
      <c r="AN91">
        <v>43.187086440000002</v>
      </c>
      <c r="AO91">
        <v>44.185210759999997</v>
      </c>
      <c r="AP91">
        <v>45.254648349999997</v>
      </c>
      <c r="AQ91">
        <v>46.436477099999998</v>
      </c>
      <c r="AR91">
        <v>47.802517719999997</v>
      </c>
      <c r="AS91">
        <v>49.504514880000002</v>
      </c>
      <c r="AT91">
        <v>51.994745029999997</v>
      </c>
      <c r="AU91">
        <v>53.592498999999997</v>
      </c>
    </row>
    <row r="92" spans="26:47">
      <c r="Z92">
        <v>9.42</v>
      </c>
      <c r="AA92">
        <v>25.610273589044301</v>
      </c>
      <c r="AB92">
        <v>27.5921322529877</v>
      </c>
      <c r="AC92">
        <v>30.5566554234336</v>
      </c>
      <c r="AD92">
        <v>32.504733436611801</v>
      </c>
      <c r="AE92">
        <v>34.026620008683302</v>
      </c>
      <c r="AF92">
        <v>35.315229606852199</v>
      </c>
      <c r="AG92">
        <v>36.459956889549197</v>
      </c>
      <c r="AH92">
        <v>37.510792833240203</v>
      </c>
      <c r="AI92">
        <v>38.499567879599297</v>
      </c>
      <c r="AJ92">
        <v>39.448836467991001</v>
      </c>
      <c r="AK92">
        <v>40.3762824777845</v>
      </c>
      <c r="AL92">
        <v>41.297296127869501</v>
      </c>
      <c r="AM92">
        <v>42.226830201668498</v>
      </c>
      <c r="AN92">
        <v>43.181157041342701</v>
      </c>
      <c r="AO92">
        <v>44.180097886200599</v>
      </c>
      <c r="AP92">
        <v>45.250635096449301</v>
      </c>
      <c r="AQ92">
        <v>46.433991964773803</v>
      </c>
      <c r="AR92">
        <v>47.8022635289852</v>
      </c>
      <c r="AS92">
        <v>49.5078228824324</v>
      </c>
      <c r="AT92">
        <v>52.005018225679798</v>
      </c>
      <c r="AU92">
        <v>53.608440350405203</v>
      </c>
    </row>
    <row r="93" spans="26:47">
      <c r="Z93">
        <v>9.5</v>
      </c>
      <c r="AA93">
        <v>25.62103231</v>
      </c>
      <c r="AB93">
        <v>27.566203730000002</v>
      </c>
      <c r="AC93">
        <v>30.49100958</v>
      </c>
      <c r="AD93">
        <v>32.421636880000001</v>
      </c>
      <c r="AE93">
        <v>33.933950780000004</v>
      </c>
      <c r="AF93">
        <v>35.216900690000003</v>
      </c>
      <c r="AG93">
        <v>36.358283049999997</v>
      </c>
      <c r="AH93">
        <v>37.407309679999997</v>
      </c>
      <c r="AI93">
        <v>38.39538726</v>
      </c>
      <c r="AJ93">
        <v>39.344825919999998</v>
      </c>
      <c r="AK93">
        <v>40.273167700000002</v>
      </c>
      <c r="AL93">
        <v>41.19572711</v>
      </c>
      <c r="AM93">
        <v>42.127430769999997</v>
      </c>
      <c r="AN93">
        <v>43.08456966</v>
      </c>
      <c r="AO93">
        <v>44.087034299999999</v>
      </c>
      <c r="AP93">
        <v>45.161947019999999</v>
      </c>
      <c r="AQ93">
        <v>46.35079073</v>
      </c>
      <c r="AR93">
        <v>47.726163030000002</v>
      </c>
      <c r="AS93">
        <v>49.441559040000001</v>
      </c>
      <c r="AT93">
        <v>51.954784109999999</v>
      </c>
      <c r="AU93">
        <v>53.56932201</v>
      </c>
    </row>
    <row r="94" spans="26:47">
      <c r="Z94">
        <v>9.58</v>
      </c>
      <c r="AA94">
        <v>25.589747490000001</v>
      </c>
      <c r="AB94">
        <v>27.510047360000002</v>
      </c>
      <c r="AC94">
        <v>30.40670166</v>
      </c>
      <c r="AD94">
        <v>32.324264890000002</v>
      </c>
      <c r="AE94">
        <v>33.829162050000001</v>
      </c>
      <c r="AF94">
        <v>35.107650380000003</v>
      </c>
      <c r="AG94">
        <v>36.24641226</v>
      </c>
      <c r="AH94">
        <v>37.294107799999999</v>
      </c>
      <c r="AI94">
        <v>38.281843520000002</v>
      </c>
      <c r="AJ94">
        <v>39.231761519999999</v>
      </c>
      <c r="AK94">
        <v>40.161315590000001</v>
      </c>
      <c r="AL94">
        <v>41.08578833</v>
      </c>
      <c r="AM94">
        <v>42.020122319999999</v>
      </c>
      <c r="AN94">
        <v>42.980674919999998</v>
      </c>
      <c r="AO94">
        <v>43.987468040000003</v>
      </c>
      <c r="AP94">
        <v>45.067855479999999</v>
      </c>
      <c r="AQ94">
        <v>46.263730789999997</v>
      </c>
      <c r="AR94">
        <v>47.648479440000003</v>
      </c>
      <c r="AS94">
        <v>49.377372860000001</v>
      </c>
      <c r="AT94">
        <v>51.91383356</v>
      </c>
      <c r="AU94">
        <v>53.545376140000002</v>
      </c>
    </row>
    <row r="95" spans="26:47">
      <c r="Z95">
        <v>9.67</v>
      </c>
      <c r="AA95">
        <v>25.55648648</v>
      </c>
      <c r="AB95">
        <v>27.45261322</v>
      </c>
      <c r="AC95">
        <v>30.321714069999999</v>
      </c>
      <c r="AD95">
        <v>32.226404219999999</v>
      </c>
      <c r="AE95">
        <v>33.723958600000003</v>
      </c>
      <c r="AF95">
        <v>34.998011269999999</v>
      </c>
      <c r="AG95">
        <v>36.134155640000003</v>
      </c>
      <c r="AH95">
        <v>37.180511410000001</v>
      </c>
      <c r="AI95">
        <v>38.16789095</v>
      </c>
      <c r="AJ95">
        <v>39.11827177</v>
      </c>
      <c r="AK95">
        <v>40.049021799999998</v>
      </c>
      <c r="AL95">
        <v>40.975393560000001</v>
      </c>
      <c r="AM95">
        <v>41.91234729</v>
      </c>
      <c r="AN95">
        <v>42.876308600000002</v>
      </c>
      <c r="AO95">
        <v>43.887433260000002</v>
      </c>
      <c r="AP95">
        <v>44.973310179999999</v>
      </c>
      <c r="AQ95">
        <v>46.176249660000003</v>
      </c>
      <c r="AR95">
        <v>47.570436819999998</v>
      </c>
      <c r="AS95">
        <v>49.312946949999997</v>
      </c>
      <c r="AT95">
        <v>51.872913060000002</v>
      </c>
      <c r="AU95">
        <v>53.521699499999997</v>
      </c>
    </row>
    <row r="96" spans="26:47">
      <c r="Z96">
        <v>9.75</v>
      </c>
      <c r="AA96">
        <v>25.52153418</v>
      </c>
      <c r="AB96">
        <v>27.39418628</v>
      </c>
      <c r="AC96">
        <v>30.23635384</v>
      </c>
      <c r="AD96">
        <v>32.128382950000002</v>
      </c>
      <c r="AE96">
        <v>33.618686109999999</v>
      </c>
      <c r="AF96">
        <v>34.888343990000003</v>
      </c>
      <c r="AG96">
        <v>36.021886819999999</v>
      </c>
      <c r="AH96">
        <v>37.066905759999997</v>
      </c>
      <c r="AI96">
        <v>38.05392526</v>
      </c>
      <c r="AJ96">
        <v>39.004762079999999</v>
      </c>
      <c r="AK96">
        <v>39.936700829999999</v>
      </c>
      <c r="AL96">
        <v>40.864965939999998</v>
      </c>
      <c r="AM96">
        <v>41.804537170000003</v>
      </c>
      <c r="AN96">
        <v>42.771910429999998</v>
      </c>
      <c r="AO96">
        <v>43.787377980000002</v>
      </c>
      <c r="AP96">
        <v>44.878767689999997</v>
      </c>
      <c r="AQ96">
        <v>46.088813100000003</v>
      </c>
      <c r="AR96">
        <v>47.492511309999998</v>
      </c>
      <c r="AS96">
        <v>49.248770319999998</v>
      </c>
      <c r="AT96">
        <v>51.832531039999999</v>
      </c>
      <c r="AU96">
        <v>53.498813859999998</v>
      </c>
    </row>
    <row r="97" spans="26:47">
      <c r="Z97">
        <v>9.83</v>
      </c>
      <c r="AA97">
        <v>25.501702236516198</v>
      </c>
      <c r="AB97">
        <v>27.3858748262132</v>
      </c>
      <c r="AC97">
        <v>30.242019511152101</v>
      </c>
      <c r="AD97">
        <v>32.140607119833199</v>
      </c>
      <c r="AE97">
        <v>33.634744119700102</v>
      </c>
      <c r="AF97">
        <v>34.906921684594003</v>
      </c>
      <c r="AG97">
        <v>36.042259108857202</v>
      </c>
      <c r="AH97">
        <v>37.0886447173121</v>
      </c>
      <c r="AI97">
        <v>38.076774098841597</v>
      </c>
      <c r="AJ97">
        <v>39.0285742066675</v>
      </c>
      <c r="AK97">
        <v>39.961408982040403</v>
      </c>
      <c r="AL97">
        <v>40.8905675425165</v>
      </c>
      <c r="AM97">
        <v>41.831090470709</v>
      </c>
      <c r="AN97">
        <v>42.799540028070503</v>
      </c>
      <c r="AO97">
        <v>43.816292156393601</v>
      </c>
      <c r="AP97">
        <v>44.909295055651</v>
      </c>
      <c r="AQ97">
        <v>46.121478850473302</v>
      </c>
      <c r="AR97">
        <v>47.528211500116001</v>
      </c>
      <c r="AS97">
        <v>49.289256736022097</v>
      </c>
      <c r="AT97">
        <v>51.882419344647097</v>
      </c>
      <c r="AU97">
        <v>53.556467830766699</v>
      </c>
    </row>
    <row r="98" spans="26:47">
      <c r="Z98">
        <v>9.92</v>
      </c>
      <c r="AA98">
        <v>25.44688747</v>
      </c>
      <c r="AB98">
        <v>27.2746283</v>
      </c>
      <c r="AC98">
        <v>30.064787639999999</v>
      </c>
      <c r="AD98">
        <v>31.932155519999998</v>
      </c>
      <c r="AE98">
        <v>33.408255539999999</v>
      </c>
      <c r="AF98">
        <v>34.669267980000001</v>
      </c>
      <c r="AG98">
        <v>35.797674000000001</v>
      </c>
      <c r="AH98">
        <v>36.840043629999997</v>
      </c>
      <c r="AI98">
        <v>37.826344839999997</v>
      </c>
      <c r="AJ98">
        <v>38.77808452</v>
      </c>
      <c r="AK98">
        <v>39.712388619999999</v>
      </c>
      <c r="AL98">
        <v>40.644431599999997</v>
      </c>
      <c r="AM98">
        <v>41.589238039999998</v>
      </c>
      <c r="AN98">
        <v>42.563450680000003</v>
      </c>
      <c r="AO98">
        <v>43.587642799999998</v>
      </c>
      <c r="AP98">
        <v>44.690131919999999</v>
      </c>
      <c r="AQ98">
        <v>45.914517549999999</v>
      </c>
      <c r="AR98">
        <v>47.33745811</v>
      </c>
      <c r="AS98">
        <v>49.121614270000002</v>
      </c>
      <c r="AT98">
        <v>51.753838479999999</v>
      </c>
      <c r="AU98">
        <v>53.455879400000001</v>
      </c>
    </row>
    <row r="99" spans="26:47">
      <c r="Z99">
        <v>10</v>
      </c>
      <c r="AA99">
        <v>25.449247793751901</v>
      </c>
      <c r="AB99">
        <v>27.294533468661299</v>
      </c>
      <c r="AC99">
        <v>30.106673050799699</v>
      </c>
      <c r="AD99">
        <v>31.9848063933478</v>
      </c>
      <c r="AE99">
        <v>33.467334710580403</v>
      </c>
      <c r="AF99">
        <v>34.732560830575302</v>
      </c>
      <c r="AG99">
        <v>35.863871370880403</v>
      </c>
      <c r="AH99">
        <v>36.9082980134148</v>
      </c>
      <c r="AI99">
        <v>37.896072943280899</v>
      </c>
      <c r="AJ99">
        <v>38.8488674754675</v>
      </c>
      <c r="AK99">
        <v>39.783917035187102</v>
      </c>
      <c r="AL99">
        <v>40.716473770570403</v>
      </c>
      <c r="AM99">
        <v>41.661621441009302</v>
      </c>
      <c r="AN99">
        <v>42.636052395322899</v>
      </c>
      <c r="AO99">
        <v>43.660387650670003</v>
      </c>
      <c r="AP99">
        <v>44.763000121811501</v>
      </c>
      <c r="AQ99">
        <v>45.987569573501901</v>
      </c>
      <c r="AR99">
        <v>47.410901961284097</v>
      </c>
      <c r="AS99">
        <v>49.196012597972398</v>
      </c>
      <c r="AT99">
        <v>51.831051146052197</v>
      </c>
      <c r="AU99">
        <v>53.536081428398802</v>
      </c>
    </row>
    <row r="100" spans="26:47">
      <c r="Z100">
        <v>10.08</v>
      </c>
      <c r="AA100">
        <v>25.40694083</v>
      </c>
      <c r="AB100">
        <v>27.21317955</v>
      </c>
      <c r="AC100">
        <v>29.97820316</v>
      </c>
      <c r="AD100">
        <v>31.83354224</v>
      </c>
      <c r="AE100">
        <v>33.302669940000001</v>
      </c>
      <c r="AF100">
        <v>34.559414359999998</v>
      </c>
      <c r="AG100">
        <v>35.685269030000001</v>
      </c>
      <c r="AH100">
        <v>36.726310570000003</v>
      </c>
      <c r="AI100">
        <v>37.712237889999997</v>
      </c>
      <c r="AJ100">
        <v>38.66440849</v>
      </c>
      <c r="AK100">
        <v>39.59987271</v>
      </c>
      <c r="AL100">
        <v>40.533782930000001</v>
      </c>
      <c r="AM100">
        <v>41.48118873</v>
      </c>
      <c r="AN100">
        <v>42.45880906</v>
      </c>
      <c r="AO100">
        <v>43.487361280000002</v>
      </c>
      <c r="AP100">
        <v>44.59541299</v>
      </c>
      <c r="AQ100">
        <v>45.827005389999997</v>
      </c>
      <c r="AR100">
        <v>47.259644479999999</v>
      </c>
      <c r="AS100">
        <v>49.057907159999999</v>
      </c>
      <c r="AT100">
        <v>51.714738830000002</v>
      </c>
      <c r="AU100">
        <v>53.435002969999999</v>
      </c>
    </row>
    <row r="101" spans="26:47">
      <c r="Z101">
        <v>10.17</v>
      </c>
      <c r="AA101">
        <v>25.365078220000001</v>
      </c>
      <c r="AB101">
        <v>27.150396189999999</v>
      </c>
      <c r="AC101">
        <v>29.890805189999998</v>
      </c>
      <c r="AD101">
        <v>31.734286260000001</v>
      </c>
      <c r="AE101">
        <v>33.196505459999997</v>
      </c>
      <c r="AF101">
        <v>34.448999499999999</v>
      </c>
      <c r="AG101">
        <v>35.572297110000001</v>
      </c>
      <c r="AH101">
        <v>36.61199208</v>
      </c>
      <c r="AI101">
        <v>37.597519910000003</v>
      </c>
      <c r="AJ101">
        <v>38.550092040000003</v>
      </c>
      <c r="AK101">
        <v>39.48668541</v>
      </c>
      <c r="AL101">
        <v>40.42243199</v>
      </c>
      <c r="AM101">
        <v>41.372407819999999</v>
      </c>
      <c r="AN101">
        <v>42.353409659999997</v>
      </c>
      <c r="AO101">
        <v>43.386300890000001</v>
      </c>
      <c r="AP101">
        <v>44.4999021</v>
      </c>
      <c r="AQ101">
        <v>45.738701140000003</v>
      </c>
      <c r="AR101">
        <v>47.181061239999998</v>
      </c>
      <c r="AS101">
        <v>48.993498850000002</v>
      </c>
      <c r="AT101">
        <v>51.675134200000002</v>
      </c>
      <c r="AU101">
        <v>53.413816699999998</v>
      </c>
    </row>
    <row r="102" spans="26:47">
      <c r="Z102">
        <v>10.25</v>
      </c>
      <c r="AA102">
        <v>25.321282549999999</v>
      </c>
      <c r="AB102">
        <v>27.086232899999999</v>
      </c>
      <c r="AC102">
        <v>29.80252282</v>
      </c>
      <c r="AD102">
        <v>31.634305340000001</v>
      </c>
      <c r="AE102">
        <v>33.089672180000001</v>
      </c>
      <c r="AF102">
        <v>34.337927100000002</v>
      </c>
      <c r="AG102">
        <v>35.458656050000002</v>
      </c>
      <c r="AH102">
        <v>36.496980229999998</v>
      </c>
      <c r="AI102">
        <v>37.482077160000003</v>
      </c>
      <c r="AJ102">
        <v>38.435015440000001</v>
      </c>
      <c r="AK102">
        <v>39.372700729999998</v>
      </c>
      <c r="AL102">
        <v>40.310246130000003</v>
      </c>
      <c r="AM102">
        <v>41.262755550000001</v>
      </c>
      <c r="AN102">
        <v>42.247104929999999</v>
      </c>
      <c r="AO102">
        <v>43.284305490000001</v>
      </c>
      <c r="AP102">
        <v>44.403433440000001</v>
      </c>
      <c r="AQ102">
        <v>45.649427760000002</v>
      </c>
      <c r="AR102">
        <v>47.10151785</v>
      </c>
      <c r="AS102">
        <v>48.928181430000002</v>
      </c>
      <c r="AT102">
        <v>51.634790860000003</v>
      </c>
      <c r="AU102">
        <v>53.39207064</v>
      </c>
    </row>
    <row r="103" spans="26:47">
      <c r="Z103">
        <v>10.33</v>
      </c>
      <c r="AA103">
        <v>25.275880040000001</v>
      </c>
      <c r="AB103">
        <v>27.021033469999999</v>
      </c>
      <c r="AC103">
        <v>29.713741410000001</v>
      </c>
      <c r="AD103">
        <v>31.534017110000001</v>
      </c>
      <c r="AE103">
        <v>32.982613819999997</v>
      </c>
      <c r="AF103">
        <v>34.226662920000003</v>
      </c>
      <c r="AG103">
        <v>35.34483084</v>
      </c>
      <c r="AH103">
        <v>36.381777190000001</v>
      </c>
      <c r="AI103">
        <v>37.366427469999998</v>
      </c>
      <c r="AJ103">
        <v>38.31971102</v>
      </c>
      <c r="AK103">
        <v>39.258464629999999</v>
      </c>
      <c r="AL103">
        <v>40.197784319999997</v>
      </c>
      <c r="AM103">
        <v>41.152803409999997</v>
      </c>
      <c r="AN103">
        <v>42.140478649999999</v>
      </c>
      <c r="AO103">
        <v>43.181971109999999</v>
      </c>
      <c r="AP103">
        <v>44.306615489999999</v>
      </c>
      <c r="AQ103">
        <v>45.559806790000003</v>
      </c>
      <c r="AR103">
        <v>47.02165007</v>
      </c>
      <c r="AS103">
        <v>48.862607300000001</v>
      </c>
      <c r="AT103">
        <v>51.594384269999999</v>
      </c>
      <c r="AU103">
        <v>53.37045474</v>
      </c>
    </row>
    <row r="104" spans="26:47">
      <c r="Z104">
        <v>10.42</v>
      </c>
      <c r="AA104">
        <v>25.300545871901999</v>
      </c>
      <c r="AB104">
        <v>27.0538750067956</v>
      </c>
      <c r="AC104">
        <v>29.759668576947899</v>
      </c>
      <c r="AD104">
        <v>31.587434185810999</v>
      </c>
      <c r="AE104">
        <v>33.041017957011903</v>
      </c>
      <c r="AF104">
        <v>34.288714930248503</v>
      </c>
      <c r="AG104">
        <v>35.409732848836903</v>
      </c>
      <c r="AH104">
        <v>36.4490255582324</v>
      </c>
      <c r="AI104">
        <v>37.435698437828897</v>
      </c>
      <c r="AJ104">
        <v>38.390802633751797</v>
      </c>
      <c r="AK104">
        <v>39.3312664113651</v>
      </c>
      <c r="AL104">
        <v>40.272262928235598</v>
      </c>
      <c r="AM104">
        <v>41.228999501382397</v>
      </c>
      <c r="AN104">
        <v>42.218514509370301</v>
      </c>
      <c r="AO104">
        <v>43.262072075089598</v>
      </c>
      <c r="AP104">
        <v>44.389154933386003</v>
      </c>
      <c r="AQ104">
        <v>45.645399595120203</v>
      </c>
      <c r="AR104">
        <v>47.111366810207301</v>
      </c>
      <c r="AS104">
        <v>48.958572606135803</v>
      </c>
      <c r="AT104">
        <v>51.702270130739102</v>
      </c>
      <c r="AU104">
        <v>53.488080902712603</v>
      </c>
    </row>
    <row r="105" spans="26:47">
      <c r="Z105">
        <v>10.5</v>
      </c>
      <c r="AA105">
        <v>25.229351569999999</v>
      </c>
      <c r="AB105">
        <v>26.955304649999999</v>
      </c>
      <c r="AC105">
        <v>29.625023049999999</v>
      </c>
      <c r="AD105">
        <v>31.43402622</v>
      </c>
      <c r="AE105">
        <v>32.875969900000001</v>
      </c>
      <c r="AF105">
        <v>34.115876460000003</v>
      </c>
      <c r="AG105">
        <v>35.231517650000001</v>
      </c>
      <c r="AH105">
        <v>36.267103460000001</v>
      </c>
      <c r="AI105">
        <v>37.251313979999999</v>
      </c>
      <c r="AJ105">
        <v>38.204943370000002</v>
      </c>
      <c r="AK105">
        <v>39.144762299999996</v>
      </c>
      <c r="AL105">
        <v>40.085851869999999</v>
      </c>
      <c r="AM105">
        <v>41.043376639999998</v>
      </c>
      <c r="AN105">
        <v>42.034376160000001</v>
      </c>
      <c r="AO105">
        <v>43.080163689999999</v>
      </c>
      <c r="AP105">
        <v>44.210335819999997</v>
      </c>
      <c r="AQ105">
        <v>45.4707492</v>
      </c>
      <c r="AR105">
        <v>46.942395410000003</v>
      </c>
      <c r="AS105">
        <v>48.79774647</v>
      </c>
      <c r="AT105">
        <v>51.554931490000001</v>
      </c>
      <c r="AU105">
        <v>53.350016410000002</v>
      </c>
    </row>
    <row r="106" spans="26:47">
      <c r="Z106">
        <v>10.58</v>
      </c>
      <c r="AA106">
        <v>25.18244713</v>
      </c>
      <c r="AB106">
        <v>26.889810270000002</v>
      </c>
      <c r="AC106">
        <v>29.53717511</v>
      </c>
      <c r="AD106">
        <v>31.335179310000001</v>
      </c>
      <c r="AE106">
        <v>32.770622029999998</v>
      </c>
      <c r="AF106">
        <v>34.006481219999998</v>
      </c>
      <c r="AG106">
        <v>35.119659779999999</v>
      </c>
      <c r="AH106">
        <v>36.153930729999999</v>
      </c>
      <c r="AI106">
        <v>37.137735900000003</v>
      </c>
      <c r="AJ106">
        <v>38.091738769999999</v>
      </c>
      <c r="AK106">
        <v>39.032647050000001</v>
      </c>
      <c r="AL106">
        <v>39.975529430000002</v>
      </c>
      <c r="AM106">
        <v>40.935584059999996</v>
      </c>
      <c r="AN106">
        <v>41.92993568</v>
      </c>
      <c r="AO106">
        <v>42.980052800000003</v>
      </c>
      <c r="AP106">
        <v>44.115798310000002</v>
      </c>
      <c r="AQ106">
        <v>45.383497630000001</v>
      </c>
      <c r="AR106">
        <v>46.865042529999997</v>
      </c>
      <c r="AS106">
        <v>48.734946989999997</v>
      </c>
      <c r="AT106">
        <v>51.517872199999999</v>
      </c>
      <c r="AU106">
        <v>53.332257669999997</v>
      </c>
    </row>
    <row r="107" spans="26:47">
      <c r="Z107">
        <v>10.67</v>
      </c>
      <c r="AA107">
        <v>25.135988359999999</v>
      </c>
      <c r="AB107">
        <v>26.825368449999999</v>
      </c>
      <c r="AC107">
        <v>29.451034799999999</v>
      </c>
      <c r="AD107">
        <v>31.238338429999999</v>
      </c>
      <c r="AE107">
        <v>32.667456970000003</v>
      </c>
      <c r="AF107">
        <v>33.899388049999999</v>
      </c>
      <c r="AG107">
        <v>35.010191620000001</v>
      </c>
      <c r="AH107">
        <v>36.043216620000003</v>
      </c>
      <c r="AI107">
        <v>37.026674020000002</v>
      </c>
      <c r="AJ107">
        <v>37.981101410000001</v>
      </c>
      <c r="AK107">
        <v>38.923146989999999</v>
      </c>
      <c r="AL107">
        <v>39.867869890000001</v>
      </c>
      <c r="AM107">
        <v>40.830504500000004</v>
      </c>
      <c r="AN107">
        <v>41.828263759999999</v>
      </c>
      <c r="AO107">
        <v>42.882775180000003</v>
      </c>
      <c r="AP107">
        <v>44.024173339999997</v>
      </c>
      <c r="AQ107">
        <v>45.299261340000001</v>
      </c>
      <c r="AR107">
        <v>46.790847900000003</v>
      </c>
      <c r="AS107">
        <v>48.675527840000001</v>
      </c>
      <c r="AT107">
        <v>51.4846249</v>
      </c>
      <c r="AU107">
        <v>53.318666450000002</v>
      </c>
    </row>
    <row r="108" spans="26:47">
      <c r="Z108">
        <v>10.75</v>
      </c>
      <c r="AA108">
        <v>25.090711259999999</v>
      </c>
      <c r="AB108">
        <v>26.762707089999999</v>
      </c>
      <c r="AC108">
        <v>29.3673404</v>
      </c>
      <c r="AD108">
        <v>31.144260249999999</v>
      </c>
      <c r="AE108">
        <v>32.567250960000003</v>
      </c>
      <c r="AF108">
        <v>33.795392849999999</v>
      </c>
      <c r="AG108">
        <v>34.903928639999997</v>
      </c>
      <c r="AH108">
        <v>35.935796250000003</v>
      </c>
      <c r="AI108">
        <v>36.918983330000003</v>
      </c>
      <c r="AJ108">
        <v>37.873906529999999</v>
      </c>
      <c r="AK108">
        <v>38.81715827</v>
      </c>
      <c r="AL108">
        <v>39.763791220000002</v>
      </c>
      <c r="AM108">
        <v>40.729079069999997</v>
      </c>
      <c r="AN108">
        <v>41.730326380000001</v>
      </c>
      <c r="AO108">
        <v>42.789324090000001</v>
      </c>
      <c r="AP108">
        <v>43.936484909999997</v>
      </c>
      <c r="AQ108">
        <v>45.219100140000002</v>
      </c>
      <c r="AR108">
        <v>46.720915300000001</v>
      </c>
      <c r="AS108">
        <v>48.620651629999998</v>
      </c>
      <c r="AT108">
        <v>51.456447449999999</v>
      </c>
      <c r="AU108">
        <v>53.310568050000001</v>
      </c>
    </row>
    <row r="109" spans="26:47">
      <c r="Z109">
        <v>10.83</v>
      </c>
      <c r="AA109">
        <v>25.047019389999999</v>
      </c>
      <c r="AB109">
        <v>26.702213489999998</v>
      </c>
      <c r="AC109">
        <v>29.28647389</v>
      </c>
      <c r="AD109">
        <v>31.053332950000001</v>
      </c>
      <c r="AE109">
        <v>32.470401299999999</v>
      </c>
      <c r="AF109">
        <v>33.694903140000001</v>
      </c>
      <c r="AG109">
        <v>34.801289259999997</v>
      </c>
      <c r="AH109">
        <v>35.832099329999998</v>
      </c>
      <c r="AI109">
        <v>36.815105289999998</v>
      </c>
      <c r="AJ109">
        <v>37.77060788</v>
      </c>
      <c r="AK109">
        <v>38.715147539999997</v>
      </c>
      <c r="AL109">
        <v>39.663773749999997</v>
      </c>
      <c r="AM109">
        <v>40.631802829999998</v>
      </c>
      <c r="AN109">
        <v>41.636634690000001</v>
      </c>
      <c r="AO109">
        <v>42.700228610000003</v>
      </c>
      <c r="AP109">
        <v>43.853282559999997</v>
      </c>
      <c r="AQ109">
        <v>45.14358781</v>
      </c>
      <c r="AR109">
        <v>46.655848800000001</v>
      </c>
      <c r="AS109">
        <v>48.570963999999996</v>
      </c>
      <c r="AT109">
        <v>51.434054690000004</v>
      </c>
      <c r="AU109">
        <v>53.308727789999999</v>
      </c>
    </row>
    <row r="110" spans="26:47">
      <c r="Z110">
        <v>10.92</v>
      </c>
      <c r="AA110">
        <v>25.0879015952206</v>
      </c>
      <c r="AB110">
        <v>26.7397638697277</v>
      </c>
      <c r="AC110">
        <v>29.3237649308012</v>
      </c>
      <c r="AD110">
        <v>31.092060950139601</v>
      </c>
      <c r="AE110">
        <v>32.510799434307401</v>
      </c>
      <c r="AF110">
        <v>33.737032532205397</v>
      </c>
      <c r="AG110">
        <v>34.8451986164971</v>
      </c>
      <c r="AH110">
        <v>35.877857604516599</v>
      </c>
      <c r="AI110">
        <v>36.862811444086901</v>
      </c>
      <c r="AJ110">
        <v>37.820396786598799</v>
      </c>
      <c r="AK110">
        <v>38.767197038433501</v>
      </c>
      <c r="AL110">
        <v>39.718315186459201</v>
      </c>
      <c r="AM110">
        <v>40.6891374777069</v>
      </c>
      <c r="AN110">
        <v>41.697160082306901</v>
      </c>
      <c r="AO110">
        <v>42.764482306831198</v>
      </c>
      <c r="AP110">
        <v>43.9220197101751</v>
      </c>
      <c r="AQ110">
        <v>45.217931109304502</v>
      </c>
      <c r="AR110">
        <v>46.737619446459703</v>
      </c>
      <c r="AS110">
        <v>48.663581752960297</v>
      </c>
      <c r="AT110">
        <v>51.5461869243818</v>
      </c>
      <c r="AU110">
        <v>53.435963575987699</v>
      </c>
    </row>
    <row r="111" spans="26:47">
      <c r="Z111">
        <v>11</v>
      </c>
      <c r="AA111">
        <v>25.005181589999999</v>
      </c>
      <c r="AB111">
        <v>26.644134350000002</v>
      </c>
      <c r="AC111">
        <v>29.208666010000002</v>
      </c>
      <c r="AD111">
        <v>30.965785629999999</v>
      </c>
      <c r="AE111">
        <v>32.37713978</v>
      </c>
      <c r="AF111">
        <v>33.598155370000001</v>
      </c>
      <c r="AG111">
        <v>34.702515689999998</v>
      </c>
      <c r="AH111">
        <v>35.732374700000001</v>
      </c>
      <c r="AI111">
        <v>36.715296029999998</v>
      </c>
      <c r="AJ111">
        <v>37.671469530000003</v>
      </c>
      <c r="AK111">
        <v>38.617387520000001</v>
      </c>
      <c r="AL111">
        <v>39.56809973</v>
      </c>
      <c r="AM111">
        <v>40.538968509999997</v>
      </c>
      <c r="AN111">
        <v>41.547493170000003</v>
      </c>
      <c r="AO111">
        <v>42.61580661</v>
      </c>
      <c r="AP111">
        <v>43.774899859999998</v>
      </c>
      <c r="AQ111">
        <v>45.073076950000001</v>
      </c>
      <c r="AR111">
        <v>46.596025419999997</v>
      </c>
      <c r="AS111">
        <v>48.526876299999998</v>
      </c>
      <c r="AT111">
        <v>51.41791731</v>
      </c>
      <c r="AU111">
        <v>53.313660849999998</v>
      </c>
    </row>
    <row r="112" spans="26:47">
      <c r="Z112">
        <v>11.08</v>
      </c>
      <c r="AA112">
        <v>24.96525351</v>
      </c>
      <c r="AB112">
        <v>26.588481649999999</v>
      </c>
      <c r="AC112">
        <v>29.133879</v>
      </c>
      <c r="AD112">
        <v>30.881556100000001</v>
      </c>
      <c r="AE112">
        <v>32.287388890000003</v>
      </c>
      <c r="AF112">
        <v>33.505061410000003</v>
      </c>
      <c r="AG112">
        <v>34.607512030000002</v>
      </c>
      <c r="AH112">
        <v>35.636520619999999</v>
      </c>
      <c r="AI112">
        <v>36.619449449999998</v>
      </c>
      <c r="AJ112">
        <v>37.576382240000001</v>
      </c>
      <c r="AK112">
        <v>38.523766889999997</v>
      </c>
      <c r="AL112">
        <v>39.476656679999998</v>
      </c>
      <c r="AM112">
        <v>40.450463499999998</v>
      </c>
      <c r="AN112">
        <v>41.46279019</v>
      </c>
      <c r="AO112">
        <v>42.53594871</v>
      </c>
      <c r="AP112">
        <v>43.70123134</v>
      </c>
      <c r="AQ112">
        <v>45.007468379999999</v>
      </c>
      <c r="AR112">
        <v>46.541355950000003</v>
      </c>
      <c r="AS112">
        <v>48.488316320000003</v>
      </c>
      <c r="AT112">
        <v>51.407998370000001</v>
      </c>
      <c r="AU112">
        <v>53.325360410000002</v>
      </c>
    </row>
    <row r="113" spans="26:47">
      <c r="Z113">
        <v>11.17</v>
      </c>
      <c r="AA113">
        <v>24.9271925</v>
      </c>
      <c r="AB113">
        <v>26.53515208</v>
      </c>
      <c r="AC113">
        <v>29.061932580000001</v>
      </c>
      <c r="AD113">
        <v>30.80042096</v>
      </c>
      <c r="AE113">
        <v>32.200895099999997</v>
      </c>
      <c r="AF113">
        <v>33.415344410000003</v>
      </c>
      <c r="AG113">
        <v>34.515982350000002</v>
      </c>
      <c r="AH113">
        <v>35.544224970000002</v>
      </c>
      <c r="AI113">
        <v>36.527239340000001</v>
      </c>
      <c r="AJ113">
        <v>37.485007330000002</v>
      </c>
      <c r="AK113">
        <v>38.433935779999999</v>
      </c>
      <c r="AL113">
        <v>39.389084709999999</v>
      </c>
      <c r="AM113">
        <v>40.365918880000002</v>
      </c>
      <c r="AN113">
        <v>41.382148700000002</v>
      </c>
      <c r="AO113">
        <v>42.460270790000003</v>
      </c>
      <c r="AP113">
        <v>43.631886960000003</v>
      </c>
      <c r="AQ113">
        <v>44.946367649999999</v>
      </c>
      <c r="AR113">
        <v>46.49144399</v>
      </c>
      <c r="AS113">
        <v>48.454890390000003</v>
      </c>
      <c r="AT113">
        <v>51.403919999999999</v>
      </c>
      <c r="AU113">
        <v>53.343467259999997</v>
      </c>
    </row>
    <row r="114" spans="26:47">
      <c r="Z114">
        <v>11.25</v>
      </c>
      <c r="AA114">
        <v>24.890913479999998</v>
      </c>
      <c r="AB114">
        <v>26.483998230000001</v>
      </c>
      <c r="AC114">
        <v>28.992598229999999</v>
      </c>
      <c r="AD114">
        <v>30.722105020000001</v>
      </c>
      <c r="AE114">
        <v>32.117349969999999</v>
      </c>
      <c r="AF114">
        <v>33.328669830000003</v>
      </c>
      <c r="AG114">
        <v>34.427570469999999</v>
      </c>
      <c r="AH114">
        <v>35.455112970000002</v>
      </c>
      <c r="AI114">
        <v>36.438274540000002</v>
      </c>
      <c r="AJ114">
        <v>37.396938929999997</v>
      </c>
      <c r="AK114">
        <v>38.347475039999999</v>
      </c>
      <c r="AL114">
        <v>39.304952499999999</v>
      </c>
      <c r="AM114">
        <v>40.284892159999998</v>
      </c>
      <c r="AN114">
        <v>41.305116050000002</v>
      </c>
      <c r="AO114">
        <v>42.388310990000001</v>
      </c>
      <c r="AP114">
        <v>43.566396750000003</v>
      </c>
      <c r="AQ114">
        <v>44.889298189999998</v>
      </c>
      <c r="AR114">
        <v>46.445808659999997</v>
      </c>
      <c r="AS114">
        <v>48.42611789</v>
      </c>
      <c r="AT114">
        <v>51.40521502</v>
      </c>
      <c r="AU114">
        <v>53.367532269999998</v>
      </c>
    </row>
    <row r="115" spans="26:47">
      <c r="Z115">
        <v>11.33</v>
      </c>
      <c r="AA115">
        <v>24.85619938</v>
      </c>
      <c r="AB115">
        <v>26.434741540000001</v>
      </c>
      <c r="AC115">
        <v>28.925515470000001</v>
      </c>
      <c r="AD115">
        <v>30.646199509999999</v>
      </c>
      <c r="AE115">
        <v>32.036309639999999</v>
      </c>
      <c r="AF115">
        <v>33.244565870000002</v>
      </c>
      <c r="AG115">
        <v>34.341781060000002</v>
      </c>
      <c r="AH115">
        <v>35.36866878</v>
      </c>
      <c r="AI115">
        <v>36.352020920000001</v>
      </c>
      <c r="AJ115">
        <v>37.311626330000003</v>
      </c>
      <c r="AK115">
        <v>38.263818630000003</v>
      </c>
      <c r="AL115">
        <v>39.223679799999999</v>
      </c>
      <c r="AM115">
        <v>40.206789839999999</v>
      </c>
      <c r="AN115">
        <v>41.231086300000001</v>
      </c>
      <c r="AO115">
        <v>42.319451739999998</v>
      </c>
      <c r="AP115">
        <v>43.504132499999997</v>
      </c>
      <c r="AQ115">
        <v>44.835622299999997</v>
      </c>
      <c r="AR115">
        <v>46.403804700000002</v>
      </c>
      <c r="AS115">
        <v>48.401349940000003</v>
      </c>
      <c r="AT115">
        <v>51.411242770000001</v>
      </c>
      <c r="AU115">
        <v>53.396929989999997</v>
      </c>
    </row>
    <row r="116" spans="26:47">
      <c r="Z116">
        <v>11.42</v>
      </c>
      <c r="AA116">
        <v>24.837087503491599</v>
      </c>
      <c r="AB116">
        <v>26.396776548645999</v>
      </c>
      <c r="AC116">
        <v>28.864936314306998</v>
      </c>
      <c r="AD116">
        <v>30.574650468425801</v>
      </c>
      <c r="AE116">
        <v>31.958333293708801</v>
      </c>
      <c r="AF116">
        <v>33.162592295319399</v>
      </c>
      <c r="AG116">
        <v>34.257348947587602</v>
      </c>
      <c r="AH116">
        <v>35.282870617458599</v>
      </c>
      <c r="AI116">
        <v>36.265705480296603</v>
      </c>
      <c r="AJ116">
        <v>37.225506630651203</v>
      </c>
      <c r="AK116">
        <v>38.178538434138602</v>
      </c>
      <c r="AL116">
        <v>39.1398616893404</v>
      </c>
      <c r="AM116">
        <v>40.125077428519198</v>
      </c>
      <c r="AN116">
        <v>41.1521900921705</v>
      </c>
      <c r="AO116">
        <v>42.244209894913602</v>
      </c>
      <c r="AP116">
        <v>43.433606023454203</v>
      </c>
      <c r="AQ116">
        <v>44.771267876992603</v>
      </c>
      <c r="AR116">
        <v>46.347842400177299</v>
      </c>
      <c r="AS116">
        <v>48.357737826949702</v>
      </c>
      <c r="AT116">
        <v>51.389521702449201</v>
      </c>
      <c r="AU116">
        <v>53.391678204762698</v>
      </c>
    </row>
    <row r="117" spans="26:47">
      <c r="Z117">
        <v>11.5</v>
      </c>
      <c r="AA117">
        <v>24.82267624</v>
      </c>
      <c r="AB117">
        <v>26.386960169999998</v>
      </c>
      <c r="AC117">
        <v>28.860196349999999</v>
      </c>
      <c r="AD117">
        <v>30.572175420000001</v>
      </c>
      <c r="AE117">
        <v>31.957213979999999</v>
      </c>
      <c r="AF117">
        <v>33.162446510000002</v>
      </c>
      <c r="AG117">
        <v>34.258005420000003</v>
      </c>
      <c r="AH117">
        <v>35.284263170000003</v>
      </c>
      <c r="AI117">
        <v>36.267830160000003</v>
      </c>
      <c r="AJ117">
        <v>37.228403120000003</v>
      </c>
      <c r="AK117">
        <v>38.182282819999998</v>
      </c>
      <c r="AL117">
        <v>39.144565980000003</v>
      </c>
      <c r="AM117">
        <v>40.130894619999999</v>
      </c>
      <c r="AN117">
        <v>41.15932557</v>
      </c>
      <c r="AO117">
        <v>42.252942480000002</v>
      </c>
      <c r="AP117">
        <v>43.444326609999997</v>
      </c>
      <c r="AQ117">
        <v>44.784554900000003</v>
      </c>
      <c r="AR117">
        <v>46.364628840000002</v>
      </c>
      <c r="AS117">
        <v>48.37976432</v>
      </c>
      <c r="AT117">
        <v>51.421163</v>
      </c>
      <c r="AU117">
        <v>53.430816149999998</v>
      </c>
    </row>
    <row r="118" spans="26:47">
      <c r="Z118">
        <v>11.58</v>
      </c>
      <c r="AA118">
        <v>24.790065569999999</v>
      </c>
      <c r="AB118">
        <v>26.340337380000001</v>
      </c>
      <c r="AC118">
        <v>28.796271829999998</v>
      </c>
      <c r="AD118">
        <v>30.499631520000001</v>
      </c>
      <c r="AE118">
        <v>31.879637330000001</v>
      </c>
      <c r="AF118">
        <v>33.081865780000001</v>
      </c>
      <c r="AG118">
        <v>34.175779839999997</v>
      </c>
      <c r="AH118">
        <v>35.20141632</v>
      </c>
      <c r="AI118">
        <v>36.185207509999998</v>
      </c>
      <c r="AJ118">
        <v>37.146760450000002</v>
      </c>
      <c r="AK118">
        <v>38.102345200000002</v>
      </c>
      <c r="AL118">
        <v>39.067075490000001</v>
      </c>
      <c r="AM118">
        <v>40.056658069999997</v>
      </c>
      <c r="AN118">
        <v>41.089272680000001</v>
      </c>
      <c r="AO118">
        <v>42.188209350000001</v>
      </c>
      <c r="AP118">
        <v>43.38639251</v>
      </c>
      <c r="AQ118">
        <v>44.735496650000002</v>
      </c>
      <c r="AR118">
        <v>46.327669069999999</v>
      </c>
      <c r="AS118">
        <v>48.360737139999998</v>
      </c>
      <c r="AT118">
        <v>51.434344379999999</v>
      </c>
      <c r="AU118">
        <v>53.468562570000003</v>
      </c>
    </row>
    <row r="119" spans="26:47">
      <c r="Z119">
        <v>11.67</v>
      </c>
      <c r="AA119">
        <v>24.75847697</v>
      </c>
      <c r="AB119">
        <v>26.294960150000001</v>
      </c>
      <c r="AC119">
        <v>28.733802650000001</v>
      </c>
      <c r="AD119">
        <v>30.428615350000001</v>
      </c>
      <c r="AE119">
        <v>31.803618889999999</v>
      </c>
      <c r="AF119">
        <v>33.0028571</v>
      </c>
      <c r="AG119">
        <v>34.095133560000001</v>
      </c>
      <c r="AH119">
        <v>35.120154489999997</v>
      </c>
      <c r="AI119">
        <v>36.104177180000001</v>
      </c>
      <c r="AJ119">
        <v>37.066721309999998</v>
      </c>
      <c r="AK119">
        <v>38.024028340000001</v>
      </c>
      <c r="AL119">
        <v>38.991231339999999</v>
      </c>
      <c r="AM119">
        <v>39.98410458</v>
      </c>
      <c r="AN119">
        <v>41.020954500000002</v>
      </c>
      <c r="AO119">
        <v>42.125283099999997</v>
      </c>
      <c r="AP119">
        <v>43.330366820000002</v>
      </c>
      <c r="AQ119">
        <v>44.688492920000002</v>
      </c>
      <c r="AR119">
        <v>46.292984330000003</v>
      </c>
      <c r="AS119">
        <v>48.344350249999998</v>
      </c>
      <c r="AT119">
        <v>51.450916999999997</v>
      </c>
      <c r="AU119">
        <v>53.510341500000003</v>
      </c>
    </row>
    <row r="120" spans="26:47">
      <c r="Z120">
        <v>11.75</v>
      </c>
      <c r="AA120">
        <v>24.727616220000002</v>
      </c>
      <c r="AB120">
        <v>26.250497169999999</v>
      </c>
      <c r="AC120">
        <v>28.67240558</v>
      </c>
      <c r="AD120">
        <v>30.358711069999998</v>
      </c>
      <c r="AE120">
        <v>31.728717830000001</v>
      </c>
      <c r="AF120">
        <v>32.924958740000001</v>
      </c>
      <c r="AG120">
        <v>34.015586429999999</v>
      </c>
      <c r="AH120">
        <v>35.039980790000001</v>
      </c>
      <c r="AI120">
        <v>36.0242267</v>
      </c>
      <c r="AJ120">
        <v>36.987758479999997</v>
      </c>
      <c r="AK120">
        <v>37.946790909999997</v>
      </c>
      <c r="AL120">
        <v>38.91647845</v>
      </c>
      <c r="AM120">
        <v>39.912665609999998</v>
      </c>
      <c r="AN120">
        <v>40.95378925</v>
      </c>
      <c r="AO120">
        <v>42.06356881</v>
      </c>
      <c r="AP120">
        <v>43.275641530000001</v>
      </c>
      <c r="AQ120">
        <v>44.642922779999999</v>
      </c>
      <c r="AR120">
        <v>46.259941140000002</v>
      </c>
      <c r="AS120">
        <v>48.329959150000001</v>
      </c>
      <c r="AT120">
        <v>51.470232199999998</v>
      </c>
      <c r="AU120">
        <v>53.555511099999997</v>
      </c>
    </row>
    <row r="121" spans="26:47">
      <c r="Z121">
        <v>11.83</v>
      </c>
      <c r="AA121">
        <v>24.6037725308666</v>
      </c>
      <c r="AB121">
        <v>26.095220034905601</v>
      </c>
      <c r="AC121">
        <v>28.473359638245501</v>
      </c>
      <c r="AD121">
        <v>30.135970920016401</v>
      </c>
      <c r="AE121">
        <v>31.490919456677702</v>
      </c>
      <c r="AF121">
        <v>32.676892588422803</v>
      </c>
      <c r="AG121">
        <v>33.760317573710203</v>
      </c>
      <c r="AH121">
        <v>34.779668520999302</v>
      </c>
      <c r="AI121">
        <v>35.760508893485799</v>
      </c>
      <c r="AJ121">
        <v>36.721958268673298</v>
      </c>
      <c r="AK121">
        <v>37.680041203686898</v>
      </c>
      <c r="AL121">
        <v>38.649806475280201</v>
      </c>
      <c r="AM121">
        <v>39.647059125529502</v>
      </c>
      <c r="AN121">
        <v>40.690258773098002</v>
      </c>
      <c r="AO121">
        <v>41.803219496519397</v>
      </c>
      <c r="AP121">
        <v>43.0197747377672</v>
      </c>
      <c r="AQ121">
        <v>44.393208251845898</v>
      </c>
      <c r="AR121">
        <v>46.0187664793973</v>
      </c>
      <c r="AS121">
        <v>48.101318431191302</v>
      </c>
      <c r="AT121">
        <v>51.263056877064599</v>
      </c>
      <c r="AU121">
        <v>53.3636331214271</v>
      </c>
    </row>
    <row r="122" spans="26:47">
      <c r="Z122">
        <v>11.92</v>
      </c>
      <c r="AA122">
        <v>24.666642700000001</v>
      </c>
      <c r="AB122">
        <v>26.1627598</v>
      </c>
      <c r="AC122">
        <v>28.55110423</v>
      </c>
      <c r="AD122">
        <v>30.220404590000001</v>
      </c>
      <c r="AE122">
        <v>31.580347549999999</v>
      </c>
      <c r="AF122">
        <v>32.770498189999998</v>
      </c>
      <c r="AG122">
        <v>33.857727820000001</v>
      </c>
      <c r="AH122">
        <v>34.88077371</v>
      </c>
      <c r="AI122">
        <v>35.865382070000003</v>
      </c>
      <c r="AJ122">
        <v>36.830821440000001</v>
      </c>
      <c r="AK122">
        <v>37.793258020000003</v>
      </c>
      <c r="AL122">
        <v>38.767894820000002</v>
      </c>
      <c r="AM122">
        <v>39.77072424</v>
      </c>
      <c r="AN122">
        <v>40.820454589999997</v>
      </c>
      <c r="AO122">
        <v>41.941256240000001</v>
      </c>
      <c r="AP122">
        <v>43.167513909999997</v>
      </c>
      <c r="AQ122">
        <v>44.553444650000003</v>
      </c>
      <c r="AR122">
        <v>46.196078540000002</v>
      </c>
      <c r="AS122">
        <v>48.304400960000002</v>
      </c>
      <c r="AT122">
        <v>51.514277720000003</v>
      </c>
      <c r="AU122">
        <v>53.653213639999997</v>
      </c>
    </row>
    <row r="123" spans="26:47">
      <c r="Z123">
        <v>12</v>
      </c>
      <c r="AA123">
        <v>24.499923032890401</v>
      </c>
      <c r="AB123">
        <v>25.965079929310999</v>
      </c>
      <c r="AC123">
        <v>28.3072965164483</v>
      </c>
      <c r="AD123">
        <v>29.9506717233578</v>
      </c>
      <c r="AE123">
        <v>31.293739155277901</v>
      </c>
      <c r="AF123">
        <v>32.472080526926099</v>
      </c>
      <c r="AG123">
        <v>33.550733252866799</v>
      </c>
      <c r="AH123">
        <v>34.567452666511301</v>
      </c>
      <c r="AI123">
        <v>35.547406495656702</v>
      </c>
      <c r="AJ123">
        <v>36.509500927015601</v>
      </c>
      <c r="AK123">
        <v>37.4696673038247</v>
      </c>
      <c r="AL123">
        <v>38.442955698711899</v>
      </c>
      <c r="AM123">
        <v>39.445263337682498</v>
      </c>
      <c r="AN123">
        <v>40.495248885052099</v>
      </c>
      <c r="AO123">
        <v>41.617074900080702</v>
      </c>
      <c r="AP123">
        <v>42.845164462727404</v>
      </c>
      <c r="AQ123">
        <v>44.233835272060098</v>
      </c>
      <c r="AR123">
        <v>45.880320219352498</v>
      </c>
      <c r="AS123">
        <v>47.994009584212598</v>
      </c>
      <c r="AT123">
        <v>51.211649307427898</v>
      </c>
      <c r="AU123">
        <v>53.354694860764702</v>
      </c>
    </row>
  </sheetData>
  <mergeCells count="1">
    <mergeCell ref="C1:W1"/>
  </mergeCell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dimension ref="A1:AU123"/>
  <sheetViews>
    <sheetView workbookViewId="0">
      <selection activeCell="AA3" sqref="AA3:AU123"/>
    </sheetView>
  </sheetViews>
  <sheetFormatPr baseColWidth="10" defaultColWidth="11" defaultRowHeight="16"/>
  <cols>
    <col min="2" max="2" width="10.6640625" bestFit="1" customWidth="1"/>
    <col min="3" max="23" width="5.1640625" customWidth="1"/>
    <col min="27" max="48" width="5.1640625" customWidth="1"/>
  </cols>
  <sheetData>
    <row r="1" spans="1:47" ht="25" thickBot="1">
      <c r="B1" s="23" t="s">
        <v>212</v>
      </c>
      <c r="C1" s="330" t="s">
        <v>9</v>
      </c>
      <c r="D1" s="331"/>
      <c r="E1" s="331"/>
      <c r="F1" s="331"/>
      <c r="G1" s="331"/>
      <c r="H1" s="331"/>
      <c r="I1" s="331"/>
      <c r="J1" s="331"/>
      <c r="K1" s="331"/>
      <c r="L1" s="331"/>
      <c r="M1" s="331"/>
      <c r="N1" s="331"/>
      <c r="O1" s="331"/>
      <c r="P1" s="331"/>
      <c r="Q1" s="331"/>
      <c r="R1" s="331"/>
      <c r="S1" s="331"/>
      <c r="T1" s="331"/>
      <c r="U1" s="331"/>
      <c r="V1" s="331"/>
      <c r="W1" s="332"/>
    </row>
    <row r="2" spans="1:47" ht="17" thickBot="1">
      <c r="B2" s="2" t="s">
        <v>5</v>
      </c>
      <c r="C2" s="3">
        <v>3</v>
      </c>
      <c r="D2" s="183">
        <v>5</v>
      </c>
      <c r="E2" s="4">
        <v>10</v>
      </c>
      <c r="F2" s="183">
        <v>15</v>
      </c>
      <c r="G2" s="4">
        <v>20</v>
      </c>
      <c r="H2" s="183">
        <v>25</v>
      </c>
      <c r="I2" s="4">
        <v>30</v>
      </c>
      <c r="J2" s="183">
        <v>35</v>
      </c>
      <c r="K2" s="4">
        <v>40</v>
      </c>
      <c r="L2" s="183">
        <v>45</v>
      </c>
      <c r="M2" s="4">
        <v>50</v>
      </c>
      <c r="N2" s="183">
        <v>55</v>
      </c>
      <c r="O2" s="4">
        <v>60</v>
      </c>
      <c r="P2" s="183">
        <v>65</v>
      </c>
      <c r="Q2" s="4">
        <v>70</v>
      </c>
      <c r="R2" s="183">
        <v>75</v>
      </c>
      <c r="S2" s="4">
        <v>80</v>
      </c>
      <c r="T2" s="183">
        <v>85</v>
      </c>
      <c r="U2" s="4">
        <v>90</v>
      </c>
      <c r="V2" s="18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v>2</v>
      </c>
      <c r="B3" s="6" t="s">
        <v>21</v>
      </c>
      <c r="C3" s="7">
        <v>21.2</v>
      </c>
      <c r="D3" s="8">
        <v>23.1</v>
      </c>
      <c r="E3" s="7">
        <v>25.7</v>
      </c>
      <c r="F3" s="8">
        <v>27.4</v>
      </c>
      <c r="G3" s="7">
        <v>28.6</v>
      </c>
      <c r="H3" s="8">
        <v>29.6</v>
      </c>
      <c r="I3" s="7">
        <v>30.4</v>
      </c>
      <c r="J3" s="8">
        <v>31.2</v>
      </c>
      <c r="K3" s="7">
        <v>31.9</v>
      </c>
      <c r="L3" s="8">
        <v>32.6</v>
      </c>
      <c r="M3" s="7">
        <v>33.299999999999997</v>
      </c>
      <c r="N3" s="8">
        <v>33.9</v>
      </c>
      <c r="O3" s="7">
        <v>34.6</v>
      </c>
      <c r="P3" s="8">
        <v>35.200000000000003</v>
      </c>
      <c r="Q3" s="7">
        <v>35.9</v>
      </c>
      <c r="R3" s="8">
        <v>36.6</v>
      </c>
      <c r="S3" s="7">
        <v>37.299999999999997</v>
      </c>
      <c r="T3" s="8">
        <v>38.200000000000003</v>
      </c>
      <c r="U3" s="7">
        <v>39.299999999999997</v>
      </c>
      <c r="V3" s="8">
        <v>40.799999999999997</v>
      </c>
      <c r="W3" s="9">
        <v>41.7</v>
      </c>
      <c r="Z3">
        <v>2</v>
      </c>
      <c r="AA3">
        <v>20.870159926260001</v>
      </c>
      <c r="AB3">
        <v>22.6464544721625</v>
      </c>
      <c r="AC3">
        <v>25.142401346663199</v>
      </c>
      <c r="AD3">
        <v>26.695859852738099</v>
      </c>
      <c r="AE3">
        <v>27.868854596286798</v>
      </c>
      <c r="AF3">
        <v>28.837097134991598</v>
      </c>
      <c r="AG3">
        <v>29.679598644286301</v>
      </c>
      <c r="AH3">
        <v>30.4393917882058</v>
      </c>
      <c r="AI3">
        <v>31.143129850207401</v>
      </c>
      <c r="AJ3">
        <v>31.809098287875401</v>
      </c>
      <c r="AK3">
        <v>32.451079906947101</v>
      </c>
      <c r="AL3">
        <v>33.080520279308303</v>
      </c>
      <c r="AM3">
        <v>33.707979193213397</v>
      </c>
      <c r="AN3">
        <v>34.344376034891702</v>
      </c>
      <c r="AO3">
        <v>35.002431346242801</v>
      </c>
      <c r="AP3">
        <v>35.698870444709399</v>
      </c>
      <c r="AQ3">
        <v>36.458621168797698</v>
      </c>
      <c r="AR3">
        <v>37.324546060279701</v>
      </c>
      <c r="AS3">
        <v>38.386134502008403</v>
      </c>
      <c r="AT3">
        <v>39.9072896144136</v>
      </c>
      <c r="AU3">
        <v>40.864649945406399</v>
      </c>
    </row>
    <row r="4" spans="1:47">
      <c r="A4">
        <v>2.25</v>
      </c>
      <c r="B4" s="6" t="s">
        <v>22</v>
      </c>
      <c r="C4" s="7">
        <v>21.2</v>
      </c>
      <c r="D4" s="8">
        <v>23.2</v>
      </c>
      <c r="E4" s="7">
        <v>25.9</v>
      </c>
      <c r="F4" s="8">
        <v>27.5</v>
      </c>
      <c r="G4" s="7">
        <v>28.7</v>
      </c>
      <c r="H4" s="8">
        <v>29.7</v>
      </c>
      <c r="I4" s="7">
        <v>30.6</v>
      </c>
      <c r="J4" s="8">
        <v>31.4</v>
      </c>
      <c r="K4" s="7">
        <v>32.1</v>
      </c>
      <c r="L4" s="8">
        <v>32.799999999999997</v>
      </c>
      <c r="M4" s="7">
        <v>33.5</v>
      </c>
      <c r="N4" s="8">
        <v>34.1</v>
      </c>
      <c r="O4" s="7">
        <v>34.700000000000003</v>
      </c>
      <c r="P4" s="8">
        <v>35.4</v>
      </c>
      <c r="Q4" s="7">
        <v>36.1</v>
      </c>
      <c r="R4" s="8">
        <v>36.799999999999997</v>
      </c>
      <c r="S4" s="7">
        <v>37.5</v>
      </c>
      <c r="T4" s="8">
        <v>38.4</v>
      </c>
      <c r="U4" s="7">
        <v>39.5</v>
      </c>
      <c r="V4" s="8">
        <v>41</v>
      </c>
      <c r="W4" s="9">
        <v>42</v>
      </c>
      <c r="Z4">
        <v>2.08</v>
      </c>
      <c r="AA4">
        <v>21.0122120877827</v>
      </c>
      <c r="AB4">
        <v>22.8318162862317</v>
      </c>
      <c r="AC4">
        <v>25.3781255491817</v>
      </c>
      <c r="AD4">
        <v>26.958384088356599</v>
      </c>
      <c r="AE4">
        <v>28.149789042464199</v>
      </c>
      <c r="AF4">
        <v>29.1322028770199</v>
      </c>
      <c r="AG4">
        <v>29.986356590966299</v>
      </c>
      <c r="AH4">
        <v>30.756160493510102</v>
      </c>
      <c r="AI4">
        <v>31.468779002072399</v>
      </c>
      <c r="AJ4">
        <v>32.142825516007399</v>
      </c>
      <c r="AK4">
        <v>32.792310979660698</v>
      </c>
      <c r="AL4">
        <v>33.428852443870902</v>
      </c>
      <c r="AM4">
        <v>34.063149846517597</v>
      </c>
      <c r="AN4">
        <v>34.706248936887903</v>
      </c>
      <c r="AO4">
        <v>35.370998374460001</v>
      </c>
      <c r="AP4">
        <v>36.074272315131303</v>
      </c>
      <c r="AQ4">
        <v>36.841199868528001</v>
      </c>
      <c r="AR4">
        <v>37.7149664150894</v>
      </c>
      <c r="AS4">
        <v>38.785703344094003</v>
      </c>
      <c r="AT4">
        <v>40.319132459360901</v>
      </c>
      <c r="AU4">
        <v>41.283745357130002</v>
      </c>
    </row>
    <row r="5" spans="1:47">
      <c r="A5">
        <v>2.5</v>
      </c>
      <c r="B5" s="6" t="s">
        <v>23</v>
      </c>
      <c r="C5" s="7">
        <v>21.7</v>
      </c>
      <c r="D5" s="8">
        <v>23.7</v>
      </c>
      <c r="E5" s="7">
        <v>26.5</v>
      </c>
      <c r="F5" s="8">
        <v>28.2</v>
      </c>
      <c r="G5" s="7">
        <v>29.4</v>
      </c>
      <c r="H5" s="8">
        <v>30.5</v>
      </c>
      <c r="I5" s="7">
        <v>31.4</v>
      </c>
      <c r="J5" s="8">
        <v>32.200000000000003</v>
      </c>
      <c r="K5" s="7">
        <v>33</v>
      </c>
      <c r="L5" s="8">
        <v>33.700000000000003</v>
      </c>
      <c r="M5" s="7">
        <v>34.299999999999997</v>
      </c>
      <c r="N5" s="8">
        <v>35</v>
      </c>
      <c r="O5" s="7">
        <v>35.700000000000003</v>
      </c>
      <c r="P5" s="8">
        <v>36.299999999999997</v>
      </c>
      <c r="Q5" s="7">
        <v>37</v>
      </c>
      <c r="R5" s="8">
        <v>37.799999999999997</v>
      </c>
      <c r="S5" s="7">
        <v>38.5</v>
      </c>
      <c r="T5" s="8">
        <v>39.5</v>
      </c>
      <c r="U5" s="7">
        <v>40.6</v>
      </c>
      <c r="V5" s="8">
        <v>42.1</v>
      </c>
      <c r="W5" s="9">
        <v>43.1</v>
      </c>
      <c r="Z5">
        <v>2.17</v>
      </c>
      <c r="AA5">
        <v>21.156626410000001</v>
      </c>
      <c r="AB5">
        <v>23.079542109999998</v>
      </c>
      <c r="AC5">
        <v>25.729929980000001</v>
      </c>
      <c r="AD5">
        <v>27.356834800000001</v>
      </c>
      <c r="AE5">
        <v>28.57602365</v>
      </c>
      <c r="AF5">
        <v>29.577129809999999</v>
      </c>
      <c r="AG5">
        <v>30.444704420000001</v>
      </c>
      <c r="AH5">
        <v>31.224503890000001</v>
      </c>
      <c r="AI5">
        <v>31.944704550000001</v>
      </c>
      <c r="AJ5">
        <v>32.624520070000003</v>
      </c>
      <c r="AK5">
        <v>33.278333619999998</v>
      </c>
      <c r="AL5">
        <v>33.917994559999997</v>
      </c>
      <c r="AM5">
        <v>34.554339229999997</v>
      </c>
      <c r="AN5">
        <v>35.198473679999999</v>
      </c>
      <c r="AO5">
        <v>35.863233180000002</v>
      </c>
      <c r="AP5">
        <v>36.565387860000001</v>
      </c>
      <c r="AQ5">
        <v>37.329820359999999</v>
      </c>
      <c r="AR5">
        <v>38.19918775</v>
      </c>
      <c r="AS5">
        <v>39.262371309999999</v>
      </c>
      <c r="AT5">
        <v>40.781052279999997</v>
      </c>
      <c r="AU5">
        <v>41.734136499999998</v>
      </c>
    </row>
    <row r="6" spans="1:47" ht="17" thickBot="1">
      <c r="A6">
        <v>2.75</v>
      </c>
      <c r="B6" s="10" t="s">
        <v>24</v>
      </c>
      <c r="C6" s="11">
        <v>22.1</v>
      </c>
      <c r="D6" s="12">
        <v>24.2</v>
      </c>
      <c r="E6" s="11">
        <v>27.1</v>
      </c>
      <c r="F6" s="12">
        <v>28.8</v>
      </c>
      <c r="G6" s="11">
        <v>30.2</v>
      </c>
      <c r="H6" s="12">
        <v>31.2</v>
      </c>
      <c r="I6" s="11">
        <v>32.200000000000003</v>
      </c>
      <c r="J6" s="12">
        <v>33</v>
      </c>
      <c r="K6" s="11">
        <v>33.799999999999997</v>
      </c>
      <c r="L6" s="12">
        <v>34.5</v>
      </c>
      <c r="M6" s="11">
        <v>35.200000000000003</v>
      </c>
      <c r="N6" s="12">
        <v>35.9</v>
      </c>
      <c r="O6" s="11">
        <v>36.6</v>
      </c>
      <c r="P6" s="12">
        <v>37.299999999999997</v>
      </c>
      <c r="Q6" s="11">
        <v>38</v>
      </c>
      <c r="R6" s="12">
        <v>38.700000000000003</v>
      </c>
      <c r="S6" s="11">
        <v>39.6</v>
      </c>
      <c r="T6" s="12">
        <v>40.5</v>
      </c>
      <c r="U6" s="11">
        <v>41.6</v>
      </c>
      <c r="V6" s="12">
        <v>43.2</v>
      </c>
      <c r="W6" s="13">
        <v>44.2</v>
      </c>
      <c r="Z6">
        <v>2.25</v>
      </c>
      <c r="AA6">
        <v>21.324740460000001</v>
      </c>
      <c r="AB6">
        <v>23.28275026</v>
      </c>
      <c r="AC6">
        <v>25.977382309999999</v>
      </c>
      <c r="AD6">
        <v>27.629573350000001</v>
      </c>
      <c r="AE6">
        <v>28.86694013</v>
      </c>
      <c r="AF6">
        <v>29.88253534</v>
      </c>
      <c r="AG6">
        <v>30.762375609999999</v>
      </c>
      <c r="AH6">
        <v>31.55298617</v>
      </c>
      <c r="AI6">
        <v>32.28300333</v>
      </c>
      <c r="AJ6">
        <v>32.971944960000002</v>
      </c>
      <c r="AK6">
        <v>33.634413940000002</v>
      </c>
      <c r="AL6">
        <v>34.28243312</v>
      </c>
      <c r="AM6">
        <v>34.926989849999998</v>
      </c>
      <c r="AN6">
        <v>35.579337049999999</v>
      </c>
      <c r="AO6">
        <v>36.252471569999997</v>
      </c>
      <c r="AP6">
        <v>36.963366209999997</v>
      </c>
      <c r="AQ6">
        <v>37.737195460000002</v>
      </c>
      <c r="AR6">
        <v>38.617106710000002</v>
      </c>
      <c r="AS6">
        <v>39.692989320000002</v>
      </c>
      <c r="AT6">
        <v>41.229461329999999</v>
      </c>
      <c r="AU6">
        <v>42.193514790000002</v>
      </c>
    </row>
    <row r="7" spans="1:47">
      <c r="A7">
        <v>3</v>
      </c>
      <c r="B7" s="6" t="s">
        <v>25</v>
      </c>
      <c r="C7" s="7">
        <v>22.4</v>
      </c>
      <c r="D7" s="8">
        <v>24.7</v>
      </c>
      <c r="E7" s="7">
        <v>27.7</v>
      </c>
      <c r="F7" s="8">
        <v>29.5</v>
      </c>
      <c r="G7" s="7">
        <v>30.9</v>
      </c>
      <c r="H7" s="8">
        <v>32</v>
      </c>
      <c r="I7" s="7">
        <v>32.9</v>
      </c>
      <c r="J7" s="8">
        <v>33.799999999999997</v>
      </c>
      <c r="K7" s="7">
        <v>34.6</v>
      </c>
      <c r="L7" s="8">
        <v>35.4</v>
      </c>
      <c r="M7" s="7">
        <v>36.1</v>
      </c>
      <c r="N7" s="8">
        <v>36.799999999999997</v>
      </c>
      <c r="O7" s="7">
        <v>37.5</v>
      </c>
      <c r="P7" s="8">
        <v>38.200000000000003</v>
      </c>
      <c r="Q7" s="7">
        <v>38.9</v>
      </c>
      <c r="R7" s="8">
        <v>39.700000000000003</v>
      </c>
      <c r="S7" s="7">
        <v>40.5</v>
      </c>
      <c r="T7" s="8">
        <v>41.5</v>
      </c>
      <c r="U7" s="7">
        <v>42.7</v>
      </c>
      <c r="V7" s="8">
        <v>44.3</v>
      </c>
      <c r="W7" s="9">
        <v>45.4</v>
      </c>
      <c r="Z7">
        <v>2.33</v>
      </c>
      <c r="AA7">
        <v>21.442379246950601</v>
      </c>
      <c r="AB7">
        <v>23.391373880111502</v>
      </c>
      <c r="AC7">
        <v>26.0884807059115</v>
      </c>
      <c r="AD7">
        <v>27.7491622961704</v>
      </c>
      <c r="AE7">
        <v>28.995897079423099</v>
      </c>
      <c r="AF7">
        <v>30.020952713320899</v>
      </c>
      <c r="AG7">
        <v>30.9102048383245</v>
      </c>
      <c r="AH7">
        <v>31.7101912624405</v>
      </c>
      <c r="AI7">
        <v>32.449607891311501</v>
      </c>
      <c r="AJ7">
        <v>33.148051656052701</v>
      </c>
      <c r="AK7">
        <v>33.820218550936097</v>
      </c>
      <c r="AL7">
        <v>34.478241397993003</v>
      </c>
      <c r="AM7">
        <v>35.133242626903701</v>
      </c>
      <c r="AN7">
        <v>35.796650023283</v>
      </c>
      <c r="AO7">
        <v>36.481700891206302</v>
      </c>
      <c r="AP7">
        <v>37.205722427292898</v>
      </c>
      <c r="AQ7">
        <v>37.994458204885902</v>
      </c>
      <c r="AR7">
        <v>38.892081478306302</v>
      </c>
      <c r="AS7">
        <v>39.990691510989798</v>
      </c>
      <c r="AT7">
        <v>41.5615929331261</v>
      </c>
      <c r="AU7">
        <v>42.548394017696801</v>
      </c>
    </row>
    <row r="8" spans="1:47">
      <c r="A8">
        <v>3.25</v>
      </c>
      <c r="B8" s="6" t="s">
        <v>22</v>
      </c>
      <c r="C8" s="7">
        <v>22.8</v>
      </c>
      <c r="D8" s="8">
        <v>25.1</v>
      </c>
      <c r="E8" s="7">
        <v>28.2</v>
      </c>
      <c r="F8" s="8">
        <v>30.1</v>
      </c>
      <c r="G8" s="7">
        <v>31.5</v>
      </c>
      <c r="H8" s="8">
        <v>32.700000000000003</v>
      </c>
      <c r="I8" s="7">
        <v>33.700000000000003</v>
      </c>
      <c r="J8" s="8">
        <v>34.6</v>
      </c>
      <c r="K8" s="7">
        <v>35.4</v>
      </c>
      <c r="L8" s="8">
        <v>36.200000000000003</v>
      </c>
      <c r="M8" s="7">
        <v>36.9</v>
      </c>
      <c r="N8" s="8">
        <v>37.700000000000003</v>
      </c>
      <c r="O8" s="7">
        <v>38.4</v>
      </c>
      <c r="P8" s="8">
        <v>39.1</v>
      </c>
      <c r="Q8" s="7">
        <v>39.9</v>
      </c>
      <c r="R8" s="8">
        <v>40.700000000000003</v>
      </c>
      <c r="S8" s="7">
        <v>41.5</v>
      </c>
      <c r="T8" s="8">
        <v>42.5</v>
      </c>
      <c r="U8" s="7">
        <v>43.7</v>
      </c>
      <c r="V8" s="8">
        <v>45.4</v>
      </c>
      <c r="W8" s="9">
        <v>46.5</v>
      </c>
      <c r="Z8">
        <v>2.42</v>
      </c>
      <c r="AA8">
        <v>21.491065469999999</v>
      </c>
      <c r="AB8">
        <v>23.484644169999999</v>
      </c>
      <c r="AC8">
        <v>26.223971519999999</v>
      </c>
      <c r="AD8">
        <v>27.901645630000001</v>
      </c>
      <c r="AE8">
        <v>29.157308400000002</v>
      </c>
      <c r="AF8">
        <v>30.187474089999998</v>
      </c>
      <c r="AG8">
        <v>31.0796408</v>
      </c>
      <c r="AH8">
        <v>31.881110190000001</v>
      </c>
      <c r="AI8">
        <v>32.620982720000001</v>
      </c>
      <c r="AJ8">
        <v>33.31908292</v>
      </c>
      <c r="AK8">
        <v>33.99023502</v>
      </c>
      <c r="AL8">
        <v>34.646636409999999</v>
      </c>
      <c r="AM8">
        <v>35.299426199999999</v>
      </c>
      <c r="AN8">
        <v>35.960004699999999</v>
      </c>
      <c r="AO8">
        <v>36.641530760000002</v>
      </c>
      <c r="AP8">
        <v>37.361180070000003</v>
      </c>
      <c r="AQ8">
        <v>38.144419120000002</v>
      </c>
      <c r="AR8">
        <v>39.034885629999998</v>
      </c>
      <c r="AS8">
        <v>40.123476580000002</v>
      </c>
      <c r="AT8">
        <v>41.677744969999999</v>
      </c>
      <c r="AU8">
        <v>42.652766730000003</v>
      </c>
    </row>
    <row r="9" spans="1:47">
      <c r="A9">
        <v>3.5</v>
      </c>
      <c r="B9" s="6" t="s">
        <v>23</v>
      </c>
      <c r="C9" s="7">
        <v>23.2</v>
      </c>
      <c r="D9" s="8">
        <v>25.5</v>
      </c>
      <c r="E9" s="7">
        <v>28.8</v>
      </c>
      <c r="F9" s="8">
        <v>30.7</v>
      </c>
      <c r="G9" s="7">
        <v>32.200000000000003</v>
      </c>
      <c r="H9" s="8">
        <v>33.4</v>
      </c>
      <c r="I9" s="7">
        <v>34.4</v>
      </c>
      <c r="J9" s="8">
        <v>35.299999999999997</v>
      </c>
      <c r="K9" s="7">
        <v>36.200000000000003</v>
      </c>
      <c r="L9" s="8">
        <v>37</v>
      </c>
      <c r="M9" s="7">
        <v>37.700000000000003</v>
      </c>
      <c r="N9" s="8">
        <v>38.5</v>
      </c>
      <c r="O9" s="7">
        <v>39.200000000000003</v>
      </c>
      <c r="P9" s="8">
        <v>40</v>
      </c>
      <c r="Q9" s="7">
        <v>40.700000000000003</v>
      </c>
      <c r="R9" s="8">
        <v>41.5</v>
      </c>
      <c r="S9" s="7">
        <v>42.4</v>
      </c>
      <c r="T9" s="8">
        <v>43.4</v>
      </c>
      <c r="U9" s="7">
        <v>44.6</v>
      </c>
      <c r="V9" s="8">
        <v>46.4</v>
      </c>
      <c r="W9" s="9">
        <v>47.5</v>
      </c>
      <c r="Z9">
        <v>2.5</v>
      </c>
      <c r="AA9">
        <v>21.7230003656253</v>
      </c>
      <c r="AB9">
        <v>23.754807102213299</v>
      </c>
      <c r="AC9">
        <v>26.548739039037098</v>
      </c>
      <c r="AD9">
        <v>28.261223149494398</v>
      </c>
      <c r="AE9">
        <v>29.543674426478301</v>
      </c>
      <c r="AF9">
        <v>30.596303813461201</v>
      </c>
      <c r="AG9">
        <v>31.508285671811699</v>
      </c>
      <c r="AH9">
        <v>32.327844523845798</v>
      </c>
      <c r="AI9">
        <v>33.084660569811703</v>
      </c>
      <c r="AJ9">
        <v>33.798963727108003</v>
      </c>
      <c r="AK9">
        <v>34.485891654719701</v>
      </c>
      <c r="AL9">
        <v>35.157910496508599</v>
      </c>
      <c r="AM9">
        <v>35.826416602222103</v>
      </c>
      <c r="AN9">
        <v>36.503086468702598</v>
      </c>
      <c r="AO9">
        <v>37.201411613646997</v>
      </c>
      <c r="AP9">
        <v>37.939016981677398</v>
      </c>
      <c r="AQ9">
        <v>38.7420516553832</v>
      </c>
      <c r="AR9">
        <v>39.655342901882598</v>
      </c>
      <c r="AS9">
        <v>40.772295856462797</v>
      </c>
      <c r="AT9">
        <v>42.367927353718002</v>
      </c>
      <c r="AU9">
        <v>43.369413891967802</v>
      </c>
    </row>
    <row r="10" spans="1:47" ht="17" thickBot="1">
      <c r="A10">
        <v>3.75</v>
      </c>
      <c r="B10" s="10" t="s">
        <v>24</v>
      </c>
      <c r="C10" s="11">
        <v>23.5</v>
      </c>
      <c r="D10" s="12">
        <v>25.9</v>
      </c>
      <c r="E10" s="11">
        <v>29.3</v>
      </c>
      <c r="F10" s="12">
        <v>31.3</v>
      </c>
      <c r="G10" s="11">
        <v>32.799999999999997</v>
      </c>
      <c r="H10" s="12">
        <v>34</v>
      </c>
      <c r="I10" s="11">
        <v>35.1</v>
      </c>
      <c r="J10" s="12">
        <v>36</v>
      </c>
      <c r="K10" s="11">
        <v>36.9</v>
      </c>
      <c r="L10" s="12">
        <v>37.700000000000003</v>
      </c>
      <c r="M10" s="11">
        <v>38.5</v>
      </c>
      <c r="N10" s="12">
        <v>39.200000000000003</v>
      </c>
      <c r="O10" s="11">
        <v>40</v>
      </c>
      <c r="P10" s="12">
        <v>40.700000000000003</v>
      </c>
      <c r="Q10" s="11">
        <v>41.5</v>
      </c>
      <c r="R10" s="12">
        <v>42.4</v>
      </c>
      <c r="S10" s="11">
        <v>43.3</v>
      </c>
      <c r="T10" s="12">
        <v>44.3</v>
      </c>
      <c r="U10" s="11">
        <v>45.5</v>
      </c>
      <c r="V10" s="12">
        <v>47.3</v>
      </c>
      <c r="W10" s="13">
        <v>48.4</v>
      </c>
      <c r="Z10">
        <v>2.58</v>
      </c>
      <c r="AA10">
        <v>21.8517281390017</v>
      </c>
      <c r="AB10">
        <v>23.9210488646284</v>
      </c>
      <c r="AC10">
        <v>26.75893809754</v>
      </c>
      <c r="AD10">
        <v>28.494989875534401</v>
      </c>
      <c r="AE10">
        <v>29.7937139408257</v>
      </c>
      <c r="AF10">
        <v>30.858920687122499</v>
      </c>
      <c r="AG10">
        <v>31.781280647088099</v>
      </c>
      <c r="AH10">
        <v>32.609783973722202</v>
      </c>
      <c r="AI10">
        <v>33.3745580112124</v>
      </c>
      <c r="AJ10">
        <v>34.096120493508998</v>
      </c>
      <c r="AK10">
        <v>34.789810140131202</v>
      </c>
      <c r="AL10">
        <v>35.468245076467397</v>
      </c>
      <c r="AM10">
        <v>36.142946817135197</v>
      </c>
      <c r="AN10">
        <v>36.825705814654498</v>
      </c>
      <c r="AO10">
        <v>37.530130426502502</v>
      </c>
      <c r="AP10">
        <v>38.273982871313898</v>
      </c>
      <c r="AQ10">
        <v>39.083599688710002</v>
      </c>
      <c r="AR10">
        <v>40.004111099540999</v>
      </c>
      <c r="AS10">
        <v>41.129528059757</v>
      </c>
      <c r="AT10">
        <v>42.736591791845903</v>
      </c>
      <c r="AU10">
        <v>43.744879755771102</v>
      </c>
    </row>
    <row r="11" spans="1:47">
      <c r="A11">
        <v>4</v>
      </c>
      <c r="B11" s="6" t="s">
        <v>26</v>
      </c>
      <c r="C11" s="7">
        <v>23.8</v>
      </c>
      <c r="D11" s="8">
        <v>26.3</v>
      </c>
      <c r="E11" s="7">
        <v>29.7</v>
      </c>
      <c r="F11" s="8">
        <v>31.8</v>
      </c>
      <c r="G11" s="7">
        <v>33.299999999999997</v>
      </c>
      <c r="H11" s="8">
        <v>34.6</v>
      </c>
      <c r="I11" s="7">
        <v>35.700000000000003</v>
      </c>
      <c r="J11" s="8">
        <v>36.6</v>
      </c>
      <c r="K11" s="7">
        <v>37.5</v>
      </c>
      <c r="L11" s="8">
        <v>38.299999999999997</v>
      </c>
      <c r="M11" s="7">
        <v>39.1</v>
      </c>
      <c r="N11" s="8">
        <v>39.9</v>
      </c>
      <c r="O11" s="7">
        <v>40.700000000000003</v>
      </c>
      <c r="P11" s="8">
        <v>41.5</v>
      </c>
      <c r="Q11" s="7">
        <v>42.3</v>
      </c>
      <c r="R11" s="8">
        <v>43.1</v>
      </c>
      <c r="S11" s="7">
        <v>44</v>
      </c>
      <c r="T11" s="8">
        <v>45.1</v>
      </c>
      <c r="U11" s="7">
        <v>46.3</v>
      </c>
      <c r="V11" s="8">
        <v>48.2</v>
      </c>
      <c r="W11" s="9">
        <v>49.3</v>
      </c>
      <c r="Z11">
        <v>2.67</v>
      </c>
      <c r="AA11">
        <v>21.994002000480101</v>
      </c>
      <c r="AB11">
        <v>24.104408070916701</v>
      </c>
      <c r="AC11">
        <v>26.990516580664199</v>
      </c>
      <c r="AD11">
        <v>28.7524615298566</v>
      </c>
      <c r="AE11">
        <v>30.069083049756799</v>
      </c>
      <c r="AF11">
        <v>31.1481345604079</v>
      </c>
      <c r="AG11">
        <v>32.081926692560799</v>
      </c>
      <c r="AH11">
        <v>32.920289368734899</v>
      </c>
      <c r="AI11">
        <v>33.693840662508002</v>
      </c>
      <c r="AJ11">
        <v>34.423414393390999</v>
      </c>
      <c r="AK11">
        <v>35.124570281329703</v>
      </c>
      <c r="AL11">
        <v>35.810093701747</v>
      </c>
      <c r="AM11">
        <v>36.491644125197197</v>
      </c>
      <c r="AN11">
        <v>37.181137855153501</v>
      </c>
      <c r="AO11">
        <v>37.892312577133303</v>
      </c>
      <c r="AP11">
        <v>38.643082797146803</v>
      </c>
      <c r="AQ11">
        <v>39.459993413926497</v>
      </c>
      <c r="AR11">
        <v>40.388511876562397</v>
      </c>
      <c r="AS11">
        <v>41.523324226171702</v>
      </c>
      <c r="AT11">
        <v>43.143094991841402</v>
      </c>
      <c r="AU11">
        <v>44.158952882975299</v>
      </c>
    </row>
    <row r="12" spans="1:47">
      <c r="A12">
        <v>4.25</v>
      </c>
      <c r="B12" s="6" t="s">
        <v>22</v>
      </c>
      <c r="C12" s="7">
        <v>24</v>
      </c>
      <c r="D12" s="8">
        <v>26.7</v>
      </c>
      <c r="E12" s="7">
        <v>30.2</v>
      </c>
      <c r="F12" s="8">
        <v>32.299999999999997</v>
      </c>
      <c r="G12" s="7">
        <v>33.799999999999997</v>
      </c>
      <c r="H12" s="8">
        <v>35.1</v>
      </c>
      <c r="I12" s="7">
        <v>36.200000000000003</v>
      </c>
      <c r="J12" s="8">
        <v>37.200000000000003</v>
      </c>
      <c r="K12" s="7">
        <v>38.1</v>
      </c>
      <c r="L12" s="8">
        <v>38.9</v>
      </c>
      <c r="M12" s="7">
        <v>39.799999999999997</v>
      </c>
      <c r="N12" s="8">
        <v>40.5</v>
      </c>
      <c r="O12" s="7">
        <v>41.3</v>
      </c>
      <c r="P12" s="8">
        <v>42.1</v>
      </c>
      <c r="Q12" s="7">
        <v>42.9</v>
      </c>
      <c r="R12" s="8">
        <v>43.8</v>
      </c>
      <c r="S12" s="7">
        <v>44.7</v>
      </c>
      <c r="T12" s="8">
        <v>45.8</v>
      </c>
      <c r="U12" s="7">
        <v>47.1</v>
      </c>
      <c r="V12" s="8">
        <v>48.9</v>
      </c>
      <c r="W12" s="9">
        <v>50.1</v>
      </c>
      <c r="Z12">
        <v>2.75</v>
      </c>
      <c r="AA12">
        <v>22.13563083</v>
      </c>
      <c r="AB12">
        <v>24.275038410000001</v>
      </c>
      <c r="AC12">
        <v>27.19611806</v>
      </c>
      <c r="AD12">
        <v>28.97681377</v>
      </c>
      <c r="AE12">
        <v>30.306214359999998</v>
      </c>
      <c r="AF12">
        <v>31.394980520000001</v>
      </c>
      <c r="AG12">
        <v>32.336644280000002</v>
      </c>
      <c r="AH12">
        <v>33.181661990000002</v>
      </c>
      <c r="AI12">
        <v>33.961016000000001</v>
      </c>
      <c r="AJ12">
        <v>34.695771780000001</v>
      </c>
      <c r="AK12">
        <v>35.40164721</v>
      </c>
      <c r="AL12">
        <v>36.091542689999997</v>
      </c>
      <c r="AM12">
        <v>36.777206759999999</v>
      </c>
      <c r="AN12">
        <v>37.47062991</v>
      </c>
      <c r="AO12">
        <v>38.185617440000001</v>
      </c>
      <c r="AP12">
        <v>38.940153000000002</v>
      </c>
      <c r="AQ12">
        <v>39.760863460000003</v>
      </c>
      <c r="AR12">
        <v>40.693332589999997</v>
      </c>
      <c r="AS12">
        <v>41.83245367</v>
      </c>
      <c r="AT12">
        <v>43.457412949999998</v>
      </c>
      <c r="AU12">
        <v>44.475964529999999</v>
      </c>
    </row>
    <row r="13" spans="1:47">
      <c r="A13">
        <v>4.5</v>
      </c>
      <c r="B13" s="6" t="s">
        <v>23</v>
      </c>
      <c r="C13" s="7">
        <v>24.3</v>
      </c>
      <c r="D13" s="8">
        <v>27</v>
      </c>
      <c r="E13" s="7">
        <v>30.6</v>
      </c>
      <c r="F13" s="8">
        <v>32.700000000000003</v>
      </c>
      <c r="G13" s="7">
        <v>34.299999999999997</v>
      </c>
      <c r="H13" s="8">
        <v>35.6</v>
      </c>
      <c r="I13" s="7">
        <v>36.700000000000003</v>
      </c>
      <c r="J13" s="8">
        <v>37.700000000000003</v>
      </c>
      <c r="K13" s="7">
        <v>38.6</v>
      </c>
      <c r="L13" s="8">
        <v>39.5</v>
      </c>
      <c r="M13" s="7">
        <v>40.299999999999997</v>
      </c>
      <c r="N13" s="8">
        <v>41.1</v>
      </c>
      <c r="O13" s="7">
        <v>41.9</v>
      </c>
      <c r="P13" s="8">
        <v>42.7</v>
      </c>
      <c r="Q13" s="7">
        <v>43.5</v>
      </c>
      <c r="R13" s="8">
        <v>44.4</v>
      </c>
      <c r="S13" s="7">
        <v>45.4</v>
      </c>
      <c r="T13" s="8">
        <v>46.4</v>
      </c>
      <c r="U13" s="7">
        <v>47.8</v>
      </c>
      <c r="V13" s="8">
        <v>49.6</v>
      </c>
      <c r="W13" s="9">
        <v>50.8</v>
      </c>
      <c r="Z13">
        <v>2.83</v>
      </c>
      <c r="AA13">
        <v>22.291020880000001</v>
      </c>
      <c r="AB13">
        <v>24.467393619999999</v>
      </c>
      <c r="AC13">
        <v>27.43418204</v>
      </c>
      <c r="AD13">
        <v>29.240642780000002</v>
      </c>
      <c r="AE13">
        <v>30.588431249999999</v>
      </c>
      <c r="AF13">
        <v>31.691782100000001</v>
      </c>
      <c r="AG13">
        <v>32.645746870000004</v>
      </c>
      <c r="AH13">
        <v>33.501574519999998</v>
      </c>
      <c r="AI13">
        <v>34.290719269999997</v>
      </c>
      <c r="AJ13">
        <v>35.034557200000002</v>
      </c>
      <c r="AK13">
        <v>35.749029419999999</v>
      </c>
      <c r="AL13">
        <v>36.447211510000002</v>
      </c>
      <c r="AM13">
        <v>37.141003529999999</v>
      </c>
      <c r="AN13">
        <v>37.84254224</v>
      </c>
      <c r="AO13">
        <v>38.565792739999999</v>
      </c>
      <c r="AP13">
        <v>39.328937949999997</v>
      </c>
      <c r="AQ13">
        <v>40.15889043</v>
      </c>
      <c r="AR13">
        <v>41.101712550000002</v>
      </c>
      <c r="AS13">
        <v>42.253279679999999</v>
      </c>
      <c r="AT13">
        <v>43.895635540000001</v>
      </c>
      <c r="AU13">
        <v>44.924891180000003</v>
      </c>
    </row>
    <row r="14" spans="1:47" ht="17" thickBot="1">
      <c r="A14">
        <v>4.75</v>
      </c>
      <c r="B14" s="10" t="s">
        <v>24</v>
      </c>
      <c r="C14" s="11">
        <v>24.5</v>
      </c>
      <c r="D14" s="12">
        <v>27.3</v>
      </c>
      <c r="E14" s="11">
        <v>30.9</v>
      </c>
      <c r="F14" s="12">
        <v>33.1</v>
      </c>
      <c r="G14" s="11">
        <v>34.700000000000003</v>
      </c>
      <c r="H14" s="12">
        <v>36</v>
      </c>
      <c r="I14" s="11">
        <v>37.200000000000003</v>
      </c>
      <c r="J14" s="12">
        <v>38.200000000000003</v>
      </c>
      <c r="K14" s="11">
        <v>39.1</v>
      </c>
      <c r="L14" s="12">
        <v>40</v>
      </c>
      <c r="M14" s="11">
        <v>40.799999999999997</v>
      </c>
      <c r="N14" s="12">
        <v>41.6</v>
      </c>
      <c r="O14" s="11">
        <v>42.4</v>
      </c>
      <c r="P14" s="12">
        <v>43.3</v>
      </c>
      <c r="Q14" s="11">
        <v>44.1</v>
      </c>
      <c r="R14" s="12">
        <v>45</v>
      </c>
      <c r="S14" s="11">
        <v>45.9</v>
      </c>
      <c r="T14" s="12">
        <v>47</v>
      </c>
      <c r="U14" s="11">
        <v>48.4</v>
      </c>
      <c r="V14" s="12">
        <v>50.2</v>
      </c>
      <c r="W14" s="13">
        <v>51.4</v>
      </c>
      <c r="Z14">
        <v>2.92</v>
      </c>
      <c r="AA14">
        <v>22.375082839234299</v>
      </c>
      <c r="AB14">
        <v>24.593379985222001</v>
      </c>
      <c r="AC14">
        <v>27.606563569819699</v>
      </c>
      <c r="AD14">
        <v>29.436982064069898</v>
      </c>
      <c r="AE14">
        <v>30.801043313840498</v>
      </c>
      <c r="AF14">
        <v>31.916860421068399</v>
      </c>
      <c r="AG14">
        <v>32.881059605647998</v>
      </c>
      <c r="AH14">
        <v>33.745683318257498</v>
      </c>
      <c r="AI14">
        <v>34.542644223488701</v>
      </c>
      <c r="AJ14">
        <v>35.2936112543372</v>
      </c>
      <c r="AK14">
        <v>36.014729145804502</v>
      </c>
      <c r="AL14">
        <v>36.7192271488614</v>
      </c>
      <c r="AM14">
        <v>37.419132128392398</v>
      </c>
      <c r="AN14">
        <v>38.126697000583199</v>
      </c>
      <c r="AO14">
        <v>38.856007062364696</v>
      </c>
      <c r="AP14">
        <v>39.625388122023303</v>
      </c>
      <c r="AQ14">
        <v>40.461950140529602</v>
      </c>
      <c r="AR14">
        <v>41.4120779765815</v>
      </c>
      <c r="AS14">
        <v>42.572298393211398</v>
      </c>
      <c r="AT14">
        <v>44.226530314104302</v>
      </c>
      <c r="AU14">
        <v>45.262976058771997</v>
      </c>
    </row>
    <row r="15" spans="1:47">
      <c r="A15">
        <v>5</v>
      </c>
      <c r="B15" s="6" t="s">
        <v>27</v>
      </c>
      <c r="C15" s="7">
        <v>24.8</v>
      </c>
      <c r="D15" s="8">
        <v>27.5</v>
      </c>
      <c r="E15" s="7">
        <v>31.2</v>
      </c>
      <c r="F15" s="8">
        <v>33.4</v>
      </c>
      <c r="G15" s="7">
        <v>35.1</v>
      </c>
      <c r="H15" s="8">
        <v>36.4</v>
      </c>
      <c r="I15" s="7">
        <v>37.5</v>
      </c>
      <c r="J15" s="8">
        <v>38.6</v>
      </c>
      <c r="K15" s="7">
        <v>39.5</v>
      </c>
      <c r="L15" s="8">
        <v>40.4</v>
      </c>
      <c r="M15" s="7">
        <v>41.2</v>
      </c>
      <c r="N15" s="8">
        <v>42.1</v>
      </c>
      <c r="O15" s="7">
        <v>42.9</v>
      </c>
      <c r="P15" s="8">
        <v>43.7</v>
      </c>
      <c r="Q15" s="7">
        <v>44.6</v>
      </c>
      <c r="R15" s="8">
        <v>45.5</v>
      </c>
      <c r="S15" s="7">
        <v>46.4</v>
      </c>
      <c r="T15" s="8">
        <v>47.5</v>
      </c>
      <c r="U15" s="7">
        <v>48.9</v>
      </c>
      <c r="V15" s="8">
        <v>50.8</v>
      </c>
      <c r="W15" s="9">
        <v>52</v>
      </c>
      <c r="Z15">
        <v>3</v>
      </c>
      <c r="AA15">
        <v>22.492645737766299</v>
      </c>
      <c r="AB15">
        <v>24.743524450722902</v>
      </c>
      <c r="AC15">
        <v>27.7952336344344</v>
      </c>
      <c r="AD15">
        <v>29.646490193031799</v>
      </c>
      <c r="AE15">
        <v>31.0250253174252</v>
      </c>
      <c r="AF15">
        <v>32.152082298648303</v>
      </c>
      <c r="AG15">
        <v>33.125593488260101</v>
      </c>
      <c r="AH15">
        <v>33.998271919451298</v>
      </c>
      <c r="AI15">
        <v>34.802423187080699</v>
      </c>
      <c r="AJ15">
        <v>35.559970113376103</v>
      </c>
      <c r="AK15">
        <v>36.287235663268</v>
      </c>
      <c r="AL15">
        <v>36.997584700619498</v>
      </c>
      <c r="AM15">
        <v>37.703156758197899</v>
      </c>
      <c r="AN15">
        <v>38.4163084641552</v>
      </c>
      <c r="AO15">
        <v>39.151232778433901</v>
      </c>
      <c r="AP15">
        <v>39.926383551258297</v>
      </c>
      <c r="AQ15">
        <v>40.769047413189</v>
      </c>
      <c r="AR15">
        <v>41.725896989897898</v>
      </c>
      <c r="AS15">
        <v>42.8940377961964</v>
      </c>
      <c r="AT15">
        <v>44.559044141643597</v>
      </c>
      <c r="AU15">
        <v>45.601945874539297</v>
      </c>
    </row>
    <row r="16" spans="1:47">
      <c r="A16">
        <v>5.25</v>
      </c>
      <c r="B16" s="6" t="s">
        <v>22</v>
      </c>
      <c r="C16" s="7">
        <v>25</v>
      </c>
      <c r="D16" s="8">
        <v>27.8</v>
      </c>
      <c r="E16" s="7">
        <v>31.5</v>
      </c>
      <c r="F16" s="8">
        <v>33.700000000000003</v>
      </c>
      <c r="G16" s="7">
        <v>35.4</v>
      </c>
      <c r="H16" s="8">
        <v>36.700000000000003</v>
      </c>
      <c r="I16" s="7">
        <v>37.9</v>
      </c>
      <c r="J16" s="8">
        <v>38.9</v>
      </c>
      <c r="K16" s="7">
        <v>39.799999999999997</v>
      </c>
      <c r="L16" s="8">
        <v>40.700000000000003</v>
      </c>
      <c r="M16" s="7">
        <v>41.6</v>
      </c>
      <c r="N16" s="8">
        <v>42.4</v>
      </c>
      <c r="O16" s="7">
        <v>43.2</v>
      </c>
      <c r="P16" s="8">
        <v>44.1</v>
      </c>
      <c r="Q16" s="7">
        <v>44.9</v>
      </c>
      <c r="R16" s="8">
        <v>45.8</v>
      </c>
      <c r="S16" s="7">
        <v>46.8</v>
      </c>
      <c r="T16" s="8">
        <v>47.9</v>
      </c>
      <c r="U16" s="7">
        <v>49.3</v>
      </c>
      <c r="V16" s="8">
        <v>51.2</v>
      </c>
      <c r="W16" s="9">
        <v>52.4</v>
      </c>
      <c r="Z16">
        <v>3.08</v>
      </c>
      <c r="AA16">
        <v>22.608085168923601</v>
      </c>
      <c r="AB16">
        <v>24.890599985777499</v>
      </c>
      <c r="AC16">
        <v>27.9797955646257</v>
      </c>
      <c r="AD16">
        <v>29.851369174426502</v>
      </c>
      <c r="AE16">
        <v>31.244035463563701</v>
      </c>
      <c r="AF16">
        <v>32.382077957921702</v>
      </c>
      <c r="AG16">
        <v>33.364698739399998</v>
      </c>
      <c r="AH16">
        <v>34.245263231372803</v>
      </c>
      <c r="AI16">
        <v>35.056459591415702</v>
      </c>
      <c r="AJ16">
        <v>35.820458050286703</v>
      </c>
      <c r="AK16">
        <v>36.553755449000697</v>
      </c>
      <c r="AL16">
        <v>37.269849150667703</v>
      </c>
      <c r="AM16">
        <v>37.980988988154401</v>
      </c>
      <c r="AN16">
        <v>38.699633372558097</v>
      </c>
      <c r="AO16">
        <v>39.440081214232897</v>
      </c>
      <c r="AP16">
        <v>40.220912703280703</v>
      </c>
      <c r="AQ16">
        <v>41.069589179806698</v>
      </c>
      <c r="AR16">
        <v>42.033068318861403</v>
      </c>
      <c r="AS16">
        <v>43.209029614305102</v>
      </c>
      <c r="AT16">
        <v>44.884690792232597</v>
      </c>
      <c r="AU16">
        <v>45.933986584848597</v>
      </c>
    </row>
    <row r="17" spans="1:47">
      <c r="A17">
        <v>5.5</v>
      </c>
      <c r="B17" s="6" t="s">
        <v>23</v>
      </c>
      <c r="C17" s="7">
        <v>25.1</v>
      </c>
      <c r="D17" s="8">
        <v>27.9</v>
      </c>
      <c r="E17" s="7">
        <v>31.7</v>
      </c>
      <c r="F17" s="8">
        <v>33.9</v>
      </c>
      <c r="G17" s="7">
        <v>35.6</v>
      </c>
      <c r="H17" s="8">
        <v>36.9</v>
      </c>
      <c r="I17" s="7">
        <v>38.1</v>
      </c>
      <c r="J17" s="8">
        <v>39.1</v>
      </c>
      <c r="K17" s="7">
        <v>40.1</v>
      </c>
      <c r="L17" s="8">
        <v>41</v>
      </c>
      <c r="M17" s="7">
        <v>41.9</v>
      </c>
      <c r="N17" s="8">
        <v>42.7</v>
      </c>
      <c r="O17" s="7">
        <v>43.5</v>
      </c>
      <c r="P17" s="8">
        <v>44.4</v>
      </c>
      <c r="Q17" s="7">
        <v>45.2</v>
      </c>
      <c r="R17" s="8">
        <v>46.2</v>
      </c>
      <c r="S17" s="7">
        <v>47.1</v>
      </c>
      <c r="T17" s="8">
        <v>48.3</v>
      </c>
      <c r="U17" s="7">
        <v>49.6</v>
      </c>
      <c r="V17" s="8">
        <v>51.6</v>
      </c>
      <c r="W17" s="9">
        <v>52.8</v>
      </c>
      <c r="Z17">
        <v>3.17</v>
      </c>
      <c r="AA17">
        <v>22.739688480000002</v>
      </c>
      <c r="AB17">
        <v>25.026565349999998</v>
      </c>
      <c r="AC17">
        <v>28.129131059999999</v>
      </c>
      <c r="AD17">
        <v>30.01178745</v>
      </c>
      <c r="AE17">
        <v>31.41382977</v>
      </c>
      <c r="AF17">
        <v>32.560146770000003</v>
      </c>
      <c r="AG17">
        <v>33.550308080000001</v>
      </c>
      <c r="AH17">
        <v>34.437915019999998</v>
      </c>
      <c r="AI17">
        <v>35.255820249999999</v>
      </c>
      <c r="AJ17">
        <v>36.026318930000002</v>
      </c>
      <c r="AK17">
        <v>36.766011669999997</v>
      </c>
      <c r="AL17">
        <v>37.488490730000002</v>
      </c>
      <c r="AM17">
        <v>38.206102000000001</v>
      </c>
      <c r="AN17">
        <v>38.93141181</v>
      </c>
      <c r="AO17">
        <v>39.67885347</v>
      </c>
      <c r="AP17">
        <v>40.467192689999997</v>
      </c>
      <c r="AQ17">
        <v>41.324176440000002</v>
      </c>
      <c r="AR17">
        <v>42.297263569999998</v>
      </c>
      <c r="AS17">
        <v>43.48519348</v>
      </c>
      <c r="AT17">
        <v>45.178339530000002</v>
      </c>
      <c r="AU17">
        <v>46.23882631</v>
      </c>
    </row>
    <row r="18" spans="1:47" ht="17" thickBot="1">
      <c r="A18">
        <v>5.75</v>
      </c>
      <c r="B18" s="10" t="s">
        <v>24</v>
      </c>
      <c r="C18" s="11">
        <v>25.3</v>
      </c>
      <c r="D18" s="12">
        <v>28.1</v>
      </c>
      <c r="E18" s="11">
        <v>31.8</v>
      </c>
      <c r="F18" s="12">
        <v>34.1</v>
      </c>
      <c r="G18" s="11">
        <v>35.700000000000003</v>
      </c>
      <c r="H18" s="12">
        <v>37.1</v>
      </c>
      <c r="I18" s="11">
        <v>38.299999999999997</v>
      </c>
      <c r="J18" s="12">
        <v>39.299999999999997</v>
      </c>
      <c r="K18" s="11">
        <v>40.299999999999997</v>
      </c>
      <c r="L18" s="12">
        <v>41.2</v>
      </c>
      <c r="M18" s="11">
        <v>42.1</v>
      </c>
      <c r="N18" s="12">
        <v>42.9</v>
      </c>
      <c r="O18" s="11">
        <v>43.7</v>
      </c>
      <c r="P18" s="12">
        <v>44.6</v>
      </c>
      <c r="Q18" s="11">
        <v>45.5</v>
      </c>
      <c r="R18" s="12">
        <v>46.4</v>
      </c>
      <c r="S18" s="11">
        <v>47.4</v>
      </c>
      <c r="T18" s="12">
        <v>48.5</v>
      </c>
      <c r="U18" s="11">
        <v>49.9</v>
      </c>
      <c r="V18" s="12">
        <v>51.9</v>
      </c>
      <c r="W18" s="13">
        <v>53.1</v>
      </c>
      <c r="Z18">
        <v>3.25</v>
      </c>
      <c r="AA18">
        <v>22.882263649999999</v>
      </c>
      <c r="AB18">
        <v>25.205450540000001</v>
      </c>
      <c r="AC18">
        <v>28.352336430000001</v>
      </c>
      <c r="AD18">
        <v>30.25974854</v>
      </c>
      <c r="AE18">
        <v>31.679374630000002</v>
      </c>
      <c r="AF18">
        <v>32.839594030000001</v>
      </c>
      <c r="AG18">
        <v>33.841452650000001</v>
      </c>
      <c r="AH18">
        <v>34.739319029999997</v>
      </c>
      <c r="AI18">
        <v>35.566501160000001</v>
      </c>
      <c r="AJ18">
        <v>36.345592979999999</v>
      </c>
      <c r="AK18">
        <v>37.093409170000001</v>
      </c>
      <c r="AL18">
        <v>37.823709319999999</v>
      </c>
      <c r="AM18">
        <v>38.54898343</v>
      </c>
      <c r="AN18">
        <v>39.281936309999999</v>
      </c>
      <c r="AO18">
        <v>40.037151850000001</v>
      </c>
      <c r="AP18">
        <v>40.833582810000003</v>
      </c>
      <c r="AQ18">
        <v>41.699243520000003</v>
      </c>
      <c r="AR18">
        <v>42.682039889999999</v>
      </c>
      <c r="AS18">
        <v>43.8816275</v>
      </c>
      <c r="AT18">
        <v>45.591043040000002</v>
      </c>
      <c r="AU18">
        <v>46.661526520000002</v>
      </c>
    </row>
    <row r="19" spans="1:47">
      <c r="A19">
        <v>6</v>
      </c>
      <c r="B19" s="6" t="s">
        <v>28</v>
      </c>
      <c r="C19" s="7">
        <v>25.4</v>
      </c>
      <c r="D19" s="8">
        <v>28.2</v>
      </c>
      <c r="E19" s="7">
        <v>31.9</v>
      </c>
      <c r="F19" s="8">
        <v>34.200000000000003</v>
      </c>
      <c r="G19" s="7">
        <v>35.799999999999997</v>
      </c>
      <c r="H19" s="8">
        <v>37.200000000000003</v>
      </c>
      <c r="I19" s="7">
        <v>38.4</v>
      </c>
      <c r="J19" s="8">
        <v>39.4</v>
      </c>
      <c r="K19" s="7">
        <v>40.4</v>
      </c>
      <c r="L19" s="8">
        <v>41.3</v>
      </c>
      <c r="M19" s="7">
        <v>42.2</v>
      </c>
      <c r="N19" s="8">
        <v>43</v>
      </c>
      <c r="O19" s="7">
        <v>43.9</v>
      </c>
      <c r="P19" s="8">
        <v>44.7</v>
      </c>
      <c r="Q19" s="7">
        <v>45.6</v>
      </c>
      <c r="R19" s="8">
        <v>46.6</v>
      </c>
      <c r="S19" s="7">
        <v>47.6</v>
      </c>
      <c r="T19" s="8">
        <v>48.7</v>
      </c>
      <c r="U19" s="7">
        <v>50.1</v>
      </c>
      <c r="V19" s="8">
        <v>52.1</v>
      </c>
      <c r="W19" s="9">
        <v>53.3</v>
      </c>
      <c r="Z19">
        <v>3.33</v>
      </c>
      <c r="AA19">
        <v>22.955157761051598</v>
      </c>
      <c r="AB19">
        <v>25.330423655450002</v>
      </c>
      <c r="AC19">
        <v>28.530052814276701</v>
      </c>
      <c r="AD19">
        <v>30.4617564730376</v>
      </c>
      <c r="AE19">
        <v>31.896374286949101</v>
      </c>
      <c r="AF19">
        <v>33.067108978353701</v>
      </c>
      <c r="AG19">
        <v>34.076895298855597</v>
      </c>
      <c r="AH19">
        <v>34.9810198717364</v>
      </c>
      <c r="AI19">
        <v>35.813299420857398</v>
      </c>
      <c r="AJ19">
        <v>36.596635508768799</v>
      </c>
      <c r="AK19">
        <v>37.348040268916499</v>
      </c>
      <c r="AL19">
        <v>38.081405077694903</v>
      </c>
      <c r="AM19">
        <v>38.809309244113599</v>
      </c>
      <c r="AN19">
        <v>39.544516899999898</v>
      </c>
      <c r="AO19">
        <v>40.301647140710202</v>
      </c>
      <c r="AP19">
        <v>41.0996642006602</v>
      </c>
      <c r="AQ19">
        <v>41.966563092305798</v>
      </c>
      <c r="AR19">
        <v>42.950175377828003</v>
      </c>
      <c r="AS19">
        <v>44.149944836686302</v>
      </c>
      <c r="AT19">
        <v>45.858151896746399</v>
      </c>
      <c r="AU19">
        <v>46.9270437493945</v>
      </c>
    </row>
    <row r="20" spans="1:47">
      <c r="A20">
        <v>6.25</v>
      </c>
      <c r="B20" s="6" t="s">
        <v>22</v>
      </c>
      <c r="C20" s="7">
        <v>25.5</v>
      </c>
      <c r="D20" s="8">
        <v>28.2</v>
      </c>
      <c r="E20" s="7">
        <v>32</v>
      </c>
      <c r="F20" s="8">
        <v>34.200000000000003</v>
      </c>
      <c r="G20" s="7">
        <v>35.9</v>
      </c>
      <c r="H20" s="8">
        <v>37.299999999999997</v>
      </c>
      <c r="I20" s="7">
        <v>38.4</v>
      </c>
      <c r="J20" s="8">
        <v>39.5</v>
      </c>
      <c r="K20" s="7">
        <v>40.5</v>
      </c>
      <c r="L20" s="8">
        <v>41.4</v>
      </c>
      <c r="M20" s="7">
        <v>42.3</v>
      </c>
      <c r="N20" s="8">
        <v>43.1</v>
      </c>
      <c r="O20" s="7">
        <v>44</v>
      </c>
      <c r="P20" s="8">
        <v>44.8</v>
      </c>
      <c r="Q20" s="7">
        <v>45.7</v>
      </c>
      <c r="R20" s="8">
        <v>46.7</v>
      </c>
      <c r="S20" s="7">
        <v>47.7</v>
      </c>
      <c r="T20" s="8">
        <v>48.8</v>
      </c>
      <c r="U20" s="7">
        <v>50.2</v>
      </c>
      <c r="V20" s="8">
        <v>52.2</v>
      </c>
      <c r="W20" s="9">
        <v>53.5</v>
      </c>
      <c r="Z20">
        <v>3.42</v>
      </c>
      <c r="AA20">
        <v>23.020757589999999</v>
      </c>
      <c r="AB20">
        <v>25.379760520000001</v>
      </c>
      <c r="AC20">
        <v>28.570211690000001</v>
      </c>
      <c r="AD20">
        <v>30.501897270000001</v>
      </c>
      <c r="AE20">
        <v>31.93874168</v>
      </c>
      <c r="AF20">
        <v>33.112562179999998</v>
      </c>
      <c r="AG20">
        <v>34.125856689999999</v>
      </c>
      <c r="AH20">
        <v>35.03374754</v>
      </c>
      <c r="AI20">
        <v>35.86998972</v>
      </c>
      <c r="AJ20">
        <v>36.657470259999997</v>
      </c>
      <c r="AK20">
        <v>37.413213560000003</v>
      </c>
      <c r="AL20">
        <v>38.151143070000003</v>
      </c>
      <c r="AM20">
        <v>38.883889619999998</v>
      </c>
      <c r="AN20">
        <v>39.624293229999999</v>
      </c>
      <c r="AO20">
        <v>40.387084600000001</v>
      </c>
      <c r="AP20">
        <v>41.191398620000001</v>
      </c>
      <c r="AQ20">
        <v>42.065509720000001</v>
      </c>
      <c r="AR20">
        <v>43.057758460000002</v>
      </c>
      <c r="AS20">
        <v>44.268690810000003</v>
      </c>
      <c r="AT20">
        <v>45.993931070000002</v>
      </c>
      <c r="AU20">
        <v>47.074133459999999</v>
      </c>
    </row>
    <row r="21" spans="1:47">
      <c r="A21">
        <v>6.5</v>
      </c>
      <c r="B21" s="6" t="s">
        <v>23</v>
      </c>
      <c r="C21" s="7">
        <v>25.5</v>
      </c>
      <c r="D21" s="8">
        <v>28.3</v>
      </c>
      <c r="E21" s="7">
        <v>32</v>
      </c>
      <c r="F21" s="8">
        <v>34.200000000000003</v>
      </c>
      <c r="G21" s="7">
        <v>35.9</v>
      </c>
      <c r="H21" s="8">
        <v>37.299999999999997</v>
      </c>
      <c r="I21" s="7">
        <v>38.5</v>
      </c>
      <c r="J21" s="8">
        <v>39.5</v>
      </c>
      <c r="K21" s="7">
        <v>40.5</v>
      </c>
      <c r="L21" s="8">
        <v>41.4</v>
      </c>
      <c r="M21" s="7">
        <v>42.3</v>
      </c>
      <c r="N21" s="8">
        <v>43.2</v>
      </c>
      <c r="O21" s="7">
        <v>44</v>
      </c>
      <c r="P21" s="8">
        <v>44.9</v>
      </c>
      <c r="Q21" s="7">
        <v>45.8</v>
      </c>
      <c r="R21" s="8">
        <v>46.7</v>
      </c>
      <c r="S21" s="7">
        <v>47.8</v>
      </c>
      <c r="T21" s="8">
        <v>48.9</v>
      </c>
      <c r="U21" s="7">
        <v>50.3</v>
      </c>
      <c r="V21" s="8">
        <v>52.4</v>
      </c>
      <c r="W21" s="9">
        <v>53.6</v>
      </c>
      <c r="Z21">
        <v>3.5</v>
      </c>
      <c r="AA21">
        <v>23.154859460000001</v>
      </c>
      <c r="AB21">
        <v>25.549007979999999</v>
      </c>
      <c r="AC21">
        <v>28.782054609999999</v>
      </c>
      <c r="AD21">
        <v>30.737411040000001</v>
      </c>
      <c r="AE21">
        <v>32.191022519999997</v>
      </c>
      <c r="AF21">
        <v>33.378074730000002</v>
      </c>
      <c r="AG21">
        <v>34.402486160000002</v>
      </c>
      <c r="AH21">
        <v>35.320115850000001</v>
      </c>
      <c r="AI21">
        <v>36.165155249999998</v>
      </c>
      <c r="AJ21">
        <v>36.960777299999997</v>
      </c>
      <c r="AK21">
        <v>37.724210820000003</v>
      </c>
      <c r="AL21">
        <v>38.469538710000002</v>
      </c>
      <c r="AM21">
        <v>39.209528749999997</v>
      </c>
      <c r="AN21">
        <v>39.957152149999999</v>
      </c>
      <c r="AO21">
        <v>40.727281869999999</v>
      </c>
      <c r="AP21">
        <v>41.539229030000001</v>
      </c>
      <c r="AQ21">
        <v>42.421519539999998</v>
      </c>
      <c r="AR21">
        <v>43.422913790000003</v>
      </c>
      <c r="AS21">
        <v>44.644817519999997</v>
      </c>
      <c r="AT21">
        <v>46.385352699999999</v>
      </c>
      <c r="AU21">
        <v>47.474943539999998</v>
      </c>
    </row>
    <row r="22" spans="1:47" ht="17" thickBot="1">
      <c r="A22">
        <v>6.75</v>
      </c>
      <c r="B22" s="10" t="s">
        <v>24</v>
      </c>
      <c r="C22" s="11">
        <v>25.6</v>
      </c>
      <c r="D22" s="12">
        <v>28.3</v>
      </c>
      <c r="E22" s="11">
        <v>32</v>
      </c>
      <c r="F22" s="12">
        <v>34.200000000000003</v>
      </c>
      <c r="G22" s="11">
        <v>35.9</v>
      </c>
      <c r="H22" s="12">
        <v>37.299999999999997</v>
      </c>
      <c r="I22" s="11">
        <v>38.4</v>
      </c>
      <c r="J22" s="12">
        <v>39.5</v>
      </c>
      <c r="K22" s="11">
        <v>40.5</v>
      </c>
      <c r="L22" s="12">
        <v>41.4</v>
      </c>
      <c r="M22" s="11">
        <v>42.3</v>
      </c>
      <c r="N22" s="12">
        <v>43.2</v>
      </c>
      <c r="O22" s="11">
        <v>44</v>
      </c>
      <c r="P22" s="12">
        <v>44.9</v>
      </c>
      <c r="Q22" s="11">
        <v>45.8</v>
      </c>
      <c r="R22" s="12">
        <v>46.8</v>
      </c>
      <c r="S22" s="11">
        <v>47.8</v>
      </c>
      <c r="T22" s="12">
        <v>49</v>
      </c>
      <c r="U22" s="11">
        <v>50.4</v>
      </c>
      <c r="V22" s="12">
        <v>52.4</v>
      </c>
      <c r="W22" s="13">
        <v>53.7</v>
      </c>
      <c r="Z22">
        <v>3.58</v>
      </c>
      <c r="AA22">
        <v>23.28439551</v>
      </c>
      <c r="AB22">
        <v>25.712851690000001</v>
      </c>
      <c r="AC22">
        <v>28.987326190000001</v>
      </c>
      <c r="AD22">
        <v>30.965642920000001</v>
      </c>
      <c r="AE22">
        <v>32.435494380000002</v>
      </c>
      <c r="AF22">
        <v>33.635349329999997</v>
      </c>
      <c r="AG22">
        <v>34.670508810000001</v>
      </c>
      <c r="AH22">
        <v>35.597548070000002</v>
      </c>
      <c r="AI22">
        <v>36.451082509999999</v>
      </c>
      <c r="AJ22">
        <v>37.254562479999997</v>
      </c>
      <c r="AK22">
        <v>38.025414949999998</v>
      </c>
      <c r="AL22">
        <v>38.777877220000001</v>
      </c>
      <c r="AM22">
        <v>39.524849430000003</v>
      </c>
      <c r="AN22">
        <v>40.279429409999999</v>
      </c>
      <c r="AO22">
        <v>41.05662718</v>
      </c>
      <c r="AP22">
        <v>41.875923440000001</v>
      </c>
      <c r="AQ22">
        <v>42.766085750000002</v>
      </c>
      <c r="AR22">
        <v>43.776277669999999</v>
      </c>
      <c r="AS22">
        <v>45.008730180000001</v>
      </c>
      <c r="AT22">
        <v>46.763961610000003</v>
      </c>
      <c r="AU22">
        <v>47.86256805</v>
      </c>
    </row>
    <row r="23" spans="1:47">
      <c r="A23">
        <v>7</v>
      </c>
      <c r="B23" s="6" t="s">
        <v>29</v>
      </c>
      <c r="C23" s="7">
        <v>25.7</v>
      </c>
      <c r="D23" s="8">
        <v>28.3</v>
      </c>
      <c r="E23" s="7">
        <v>31.9</v>
      </c>
      <c r="F23" s="8">
        <v>34.200000000000003</v>
      </c>
      <c r="G23" s="7">
        <v>35.799999999999997</v>
      </c>
      <c r="H23" s="8">
        <v>37.200000000000003</v>
      </c>
      <c r="I23" s="7">
        <v>38.4</v>
      </c>
      <c r="J23" s="8">
        <v>39.5</v>
      </c>
      <c r="K23" s="7">
        <v>40.4</v>
      </c>
      <c r="L23" s="8">
        <v>41.4</v>
      </c>
      <c r="M23" s="7">
        <v>42.3</v>
      </c>
      <c r="N23" s="8">
        <v>43.1</v>
      </c>
      <c r="O23" s="7">
        <v>44</v>
      </c>
      <c r="P23" s="8">
        <v>44.9</v>
      </c>
      <c r="Q23" s="7">
        <v>45.8</v>
      </c>
      <c r="R23" s="8">
        <v>46.7</v>
      </c>
      <c r="S23" s="7">
        <v>47.8</v>
      </c>
      <c r="T23" s="8">
        <v>49</v>
      </c>
      <c r="U23" s="7">
        <v>50.4</v>
      </c>
      <c r="V23" s="8">
        <v>52.5</v>
      </c>
      <c r="W23" s="9">
        <v>53.8</v>
      </c>
      <c r="Z23">
        <v>3.67</v>
      </c>
      <c r="AA23">
        <v>23.40962472</v>
      </c>
      <c r="AB23">
        <v>25.871460679999998</v>
      </c>
      <c r="AC23">
        <v>29.18610979</v>
      </c>
      <c r="AD23">
        <v>31.186639320000001</v>
      </c>
      <c r="AE23">
        <v>32.672181960000003</v>
      </c>
      <c r="AF23">
        <v>33.884396109999997</v>
      </c>
      <c r="AG23">
        <v>34.929924249999999</v>
      </c>
      <c r="AH23">
        <v>35.866035869999997</v>
      </c>
      <c r="AI23">
        <v>36.72775695</v>
      </c>
      <c r="AJ23">
        <v>37.538806360000002</v>
      </c>
      <c r="AK23">
        <v>38.31680265</v>
      </c>
      <c r="AL23">
        <v>39.076132219999998</v>
      </c>
      <c r="AM23">
        <v>39.829822890000003</v>
      </c>
      <c r="AN23">
        <v>40.591094480000002</v>
      </c>
      <c r="AO23">
        <v>41.375088859999998</v>
      </c>
      <c r="AP23">
        <v>42.201449599999997</v>
      </c>
      <c r="AQ23">
        <v>43.099176210000003</v>
      </c>
      <c r="AR23">
        <v>44.117819009999998</v>
      </c>
      <c r="AS23">
        <v>45.360400140000003</v>
      </c>
      <c r="AT23">
        <v>47.129734829999997</v>
      </c>
      <c r="AU23">
        <v>48.236988750000002</v>
      </c>
    </row>
    <row r="24" spans="1:47">
      <c r="A24">
        <v>7.25</v>
      </c>
      <c r="B24" s="6" t="s">
        <v>22</v>
      </c>
      <c r="C24" s="7">
        <v>25.7</v>
      </c>
      <c r="D24" s="8">
        <v>28.3</v>
      </c>
      <c r="E24" s="7">
        <v>31.9</v>
      </c>
      <c r="F24" s="8">
        <v>34.1</v>
      </c>
      <c r="G24" s="7">
        <v>35.700000000000003</v>
      </c>
      <c r="H24" s="8">
        <v>37.1</v>
      </c>
      <c r="I24" s="7">
        <v>38.299999999999997</v>
      </c>
      <c r="J24" s="8">
        <v>39.4</v>
      </c>
      <c r="K24" s="7">
        <v>40.299999999999997</v>
      </c>
      <c r="L24" s="8">
        <v>41.3</v>
      </c>
      <c r="M24" s="7">
        <v>42.2</v>
      </c>
      <c r="N24" s="8">
        <v>43</v>
      </c>
      <c r="O24" s="7">
        <v>43.9</v>
      </c>
      <c r="P24" s="8">
        <v>44.8</v>
      </c>
      <c r="Q24" s="7">
        <v>45.7</v>
      </c>
      <c r="R24" s="8">
        <v>46.7</v>
      </c>
      <c r="S24" s="7">
        <v>47.7</v>
      </c>
      <c r="T24" s="8">
        <v>48.9</v>
      </c>
      <c r="U24" s="7">
        <v>50.4</v>
      </c>
      <c r="V24" s="8">
        <v>52.5</v>
      </c>
      <c r="W24" s="9">
        <v>53.8</v>
      </c>
      <c r="Z24">
        <v>3.75</v>
      </c>
      <c r="AA24">
        <v>23.4916639541722</v>
      </c>
      <c r="AB24">
        <v>26.001824739669399</v>
      </c>
      <c r="AC24">
        <v>29.364035172240701</v>
      </c>
      <c r="AD24">
        <v>31.3852891081427</v>
      </c>
      <c r="AE24">
        <v>32.8828624089426</v>
      </c>
      <c r="AF24">
        <v>34.102950326369701</v>
      </c>
      <c r="AG24">
        <v>35.153953299241103</v>
      </c>
      <c r="AH24">
        <v>36.093983556511397</v>
      </c>
      <c r="AI24">
        <v>36.9585249886699</v>
      </c>
      <c r="AJ24">
        <v>37.771564990614401</v>
      </c>
      <c r="AK24">
        <v>38.550885678531401</v>
      </c>
      <c r="AL24">
        <v>39.310972181051397</v>
      </c>
      <c r="AM24">
        <v>40.064905778899202</v>
      </c>
      <c r="AN24">
        <v>40.825922608674603</v>
      </c>
      <c r="AO24">
        <v>41.6091432533117</v>
      </c>
      <c r="AP24">
        <v>42.434141642867502</v>
      </c>
      <c r="AQ24">
        <v>43.329769458865101</v>
      </c>
      <c r="AR24">
        <v>44.3452725169413</v>
      </c>
      <c r="AS24">
        <v>45.582966477129503</v>
      </c>
      <c r="AT24">
        <v>47.343413132228001</v>
      </c>
      <c r="AU24">
        <v>48.443994467757697</v>
      </c>
    </row>
    <row r="25" spans="1:47">
      <c r="A25">
        <v>7.5</v>
      </c>
      <c r="B25" s="6" t="s">
        <v>23</v>
      </c>
      <c r="C25" s="7">
        <v>25.7</v>
      </c>
      <c r="D25" s="8">
        <v>28.3</v>
      </c>
      <c r="E25" s="7">
        <v>31.8</v>
      </c>
      <c r="F25" s="8">
        <v>34</v>
      </c>
      <c r="G25" s="7">
        <v>35.6</v>
      </c>
      <c r="H25" s="8">
        <v>37</v>
      </c>
      <c r="I25" s="7">
        <v>38.200000000000003</v>
      </c>
      <c r="J25" s="8">
        <v>39.200000000000003</v>
      </c>
      <c r="K25" s="7">
        <v>40.200000000000003</v>
      </c>
      <c r="L25" s="8">
        <v>41.1</v>
      </c>
      <c r="M25" s="7">
        <v>42</v>
      </c>
      <c r="N25" s="8">
        <v>42.9</v>
      </c>
      <c r="O25" s="7">
        <v>43.8</v>
      </c>
      <c r="P25" s="8">
        <v>44.7</v>
      </c>
      <c r="Q25" s="7">
        <v>45.6</v>
      </c>
      <c r="R25" s="8">
        <v>46.6</v>
      </c>
      <c r="S25" s="7">
        <v>47.7</v>
      </c>
      <c r="T25" s="8">
        <v>48.9</v>
      </c>
      <c r="U25" s="7">
        <v>50.4</v>
      </c>
      <c r="V25" s="8">
        <v>52.5</v>
      </c>
      <c r="W25" s="9">
        <v>53.9</v>
      </c>
      <c r="Z25">
        <v>3.83</v>
      </c>
      <c r="AA25">
        <v>23.648778190000002</v>
      </c>
      <c r="AB25">
        <v>26.1743022</v>
      </c>
      <c r="AC25">
        <v>29.56531356</v>
      </c>
      <c r="AD25">
        <v>31.607955329999999</v>
      </c>
      <c r="AE25">
        <v>33.123206860000003</v>
      </c>
      <c r="AF25">
        <v>34.358800610000003</v>
      </c>
      <c r="AG25">
        <v>35.423929800000003</v>
      </c>
      <c r="AH25">
        <v>36.37718271</v>
      </c>
      <c r="AI25">
        <v>37.254364610000003</v>
      </c>
      <c r="AJ25">
        <v>38.07970349</v>
      </c>
      <c r="AK25">
        <v>38.871180899999999</v>
      </c>
      <c r="AL25">
        <v>39.643465480000003</v>
      </c>
      <c r="AM25">
        <v>40.409826440000003</v>
      </c>
      <c r="AN25">
        <v>41.183713879999999</v>
      </c>
      <c r="AO25">
        <v>41.980518269999997</v>
      </c>
      <c r="AP25">
        <v>42.820189999999997</v>
      </c>
      <c r="AQ25">
        <v>43.732165070000001</v>
      </c>
      <c r="AR25">
        <v>44.766721140000001</v>
      </c>
      <c r="AS25">
        <v>46.028367809999999</v>
      </c>
      <c r="AT25">
        <v>47.824237369999999</v>
      </c>
      <c r="AU25">
        <v>48.947754400000001</v>
      </c>
    </row>
    <row r="26" spans="1:47" ht="17" thickBot="1">
      <c r="A26">
        <v>7.75</v>
      </c>
      <c r="B26" s="10" t="s">
        <v>24</v>
      </c>
      <c r="C26" s="11">
        <v>25.8</v>
      </c>
      <c r="D26" s="12">
        <v>28.2</v>
      </c>
      <c r="E26" s="11">
        <v>31.7</v>
      </c>
      <c r="F26" s="12">
        <v>33.799999999999997</v>
      </c>
      <c r="G26" s="11">
        <v>35.5</v>
      </c>
      <c r="H26" s="12">
        <v>36.799999999999997</v>
      </c>
      <c r="I26" s="11">
        <v>38</v>
      </c>
      <c r="J26" s="12">
        <v>39.1</v>
      </c>
      <c r="K26" s="11">
        <v>40.1</v>
      </c>
      <c r="L26" s="12">
        <v>41</v>
      </c>
      <c r="M26" s="11">
        <v>41.9</v>
      </c>
      <c r="N26" s="12">
        <v>42.8</v>
      </c>
      <c r="O26" s="11">
        <v>43.7</v>
      </c>
      <c r="P26" s="12">
        <v>44.6</v>
      </c>
      <c r="Q26" s="11">
        <v>45.5</v>
      </c>
      <c r="R26" s="12">
        <v>46.5</v>
      </c>
      <c r="S26" s="11">
        <v>47.6</v>
      </c>
      <c r="T26" s="12">
        <v>48.8</v>
      </c>
      <c r="U26" s="11">
        <v>50.3</v>
      </c>
      <c r="V26" s="12">
        <v>52.5</v>
      </c>
      <c r="W26" s="13">
        <v>53.8</v>
      </c>
      <c r="Z26">
        <v>3.92</v>
      </c>
      <c r="AA26">
        <v>23.6922535733407</v>
      </c>
      <c r="AB26">
        <v>26.249541949902301</v>
      </c>
      <c r="AC26">
        <v>29.669374469635201</v>
      </c>
      <c r="AD26">
        <v>31.722791767262901</v>
      </c>
      <c r="AE26">
        <v>33.243172783651097</v>
      </c>
      <c r="AF26">
        <v>34.4812601321659</v>
      </c>
      <c r="AG26">
        <v>35.547379042216903</v>
      </c>
      <c r="AH26">
        <v>36.500641972369799</v>
      </c>
      <c r="AI26">
        <v>37.377126012630001</v>
      </c>
      <c r="AJ26">
        <v>38.201207182069702</v>
      </c>
      <c r="AK26">
        <v>38.990945207245701</v>
      </c>
      <c r="AL26">
        <v>39.761041342498402</v>
      </c>
      <c r="AM26">
        <v>40.524761820664999</v>
      </c>
      <c r="AN26">
        <v>41.295519204923103</v>
      </c>
      <c r="AO26">
        <v>42.088624378153398</v>
      </c>
      <c r="AP26">
        <v>42.923885854188498</v>
      </c>
      <c r="AQ26">
        <v>43.830488584627503</v>
      </c>
      <c r="AR26">
        <v>44.858232976816502</v>
      </c>
      <c r="AS26">
        <v>46.110567238005999</v>
      </c>
      <c r="AT26">
        <v>47.891334318826601</v>
      </c>
      <c r="AU26">
        <v>49.004333257644397</v>
      </c>
    </row>
    <row r="27" spans="1:47">
      <c r="A27">
        <v>8</v>
      </c>
      <c r="B27" s="6" t="s">
        <v>30</v>
      </c>
      <c r="C27" s="7">
        <v>25.8</v>
      </c>
      <c r="D27" s="8">
        <v>28.2</v>
      </c>
      <c r="E27" s="7">
        <v>31.5</v>
      </c>
      <c r="F27" s="8">
        <v>33.700000000000003</v>
      </c>
      <c r="G27" s="7">
        <v>35.299999999999997</v>
      </c>
      <c r="H27" s="8">
        <v>36.6</v>
      </c>
      <c r="I27" s="7">
        <v>37.799999999999997</v>
      </c>
      <c r="J27" s="8">
        <v>38.9</v>
      </c>
      <c r="K27" s="7">
        <v>39.9</v>
      </c>
      <c r="L27" s="8">
        <v>40.799999999999997</v>
      </c>
      <c r="M27" s="7">
        <v>41.7</v>
      </c>
      <c r="N27" s="8">
        <v>42.6</v>
      </c>
      <c r="O27" s="7">
        <v>43.5</v>
      </c>
      <c r="P27" s="8">
        <v>44.4</v>
      </c>
      <c r="Q27" s="7">
        <v>45.3</v>
      </c>
      <c r="R27" s="8">
        <v>46.3</v>
      </c>
      <c r="S27" s="7">
        <v>47.4</v>
      </c>
      <c r="T27" s="8">
        <v>48.7</v>
      </c>
      <c r="U27" s="7">
        <v>50.2</v>
      </c>
      <c r="V27" s="8">
        <v>52.4</v>
      </c>
      <c r="W27" s="9">
        <v>53.8</v>
      </c>
      <c r="Z27">
        <v>4</v>
      </c>
      <c r="AA27">
        <v>23.76334443</v>
      </c>
      <c r="AB27">
        <v>26.319003469999998</v>
      </c>
      <c r="AC27">
        <v>29.746056979999999</v>
      </c>
      <c r="AD27">
        <v>31.808545970000001</v>
      </c>
      <c r="AE27">
        <v>33.337789970000003</v>
      </c>
      <c r="AF27">
        <v>34.584390880000001</v>
      </c>
      <c r="AG27">
        <v>35.65874582</v>
      </c>
      <c r="AH27">
        <v>36.62006512</v>
      </c>
      <c r="AI27">
        <v>37.504521459999999</v>
      </c>
      <c r="AJ27">
        <v>38.336582800000002</v>
      </c>
      <c r="AK27">
        <v>39.134401709999999</v>
      </c>
      <c r="AL27">
        <v>39.912779759999999</v>
      </c>
      <c r="AM27">
        <v>40.685099780000002</v>
      </c>
      <c r="AN27">
        <v>41.464920249999999</v>
      </c>
      <c r="AO27">
        <v>42.267748589999997</v>
      </c>
      <c r="AP27">
        <v>43.113679480000002</v>
      </c>
      <c r="AQ27">
        <v>44.032354130000002</v>
      </c>
      <c r="AR27">
        <v>45.074392160000002</v>
      </c>
      <c r="AS27">
        <v>46.345002409999999</v>
      </c>
      <c r="AT27">
        <v>48.15334644</v>
      </c>
      <c r="AU27">
        <v>49.284508670000001</v>
      </c>
    </row>
    <row r="28" spans="1:47">
      <c r="A28">
        <v>8.25</v>
      </c>
      <c r="B28" s="6" t="s">
        <v>22</v>
      </c>
      <c r="C28" s="7">
        <v>25.8</v>
      </c>
      <c r="D28" s="8">
        <v>28.1</v>
      </c>
      <c r="E28" s="7">
        <v>31.4</v>
      </c>
      <c r="F28" s="8">
        <v>33.5</v>
      </c>
      <c r="G28" s="7">
        <v>35.1</v>
      </c>
      <c r="H28" s="8">
        <v>36.4</v>
      </c>
      <c r="I28" s="7">
        <v>37.6</v>
      </c>
      <c r="J28" s="8">
        <v>38.700000000000003</v>
      </c>
      <c r="K28" s="7">
        <v>39.6</v>
      </c>
      <c r="L28" s="8">
        <v>40.6</v>
      </c>
      <c r="M28" s="7">
        <v>41.5</v>
      </c>
      <c r="N28" s="8">
        <v>42.4</v>
      </c>
      <c r="O28" s="7">
        <v>43.3</v>
      </c>
      <c r="P28" s="8">
        <v>44.2</v>
      </c>
      <c r="Q28" s="7">
        <v>45.2</v>
      </c>
      <c r="R28" s="8">
        <v>46.2</v>
      </c>
      <c r="S28" s="7">
        <v>47.3</v>
      </c>
      <c r="T28" s="8">
        <v>48.5</v>
      </c>
      <c r="U28" s="7">
        <v>50.1</v>
      </c>
      <c r="V28" s="8">
        <v>52.4</v>
      </c>
      <c r="W28" s="9">
        <v>53.8</v>
      </c>
      <c r="Z28">
        <v>4.08</v>
      </c>
      <c r="AA28">
        <v>23.874866189999999</v>
      </c>
      <c r="AB28">
        <v>26.459382560000002</v>
      </c>
      <c r="AC28">
        <v>29.920929180000002</v>
      </c>
      <c r="AD28">
        <v>32.002410470000001</v>
      </c>
      <c r="AE28">
        <v>33.545045440000003</v>
      </c>
      <c r="AF28">
        <v>34.802181650000001</v>
      </c>
      <c r="AG28">
        <v>35.885368010000001</v>
      </c>
      <c r="AH28">
        <v>36.854409920000002</v>
      </c>
      <c r="AI28">
        <v>37.745831549999998</v>
      </c>
      <c r="AJ28">
        <v>38.584330479999998</v>
      </c>
      <c r="AK28">
        <v>39.388222910000003</v>
      </c>
      <c r="AL28">
        <v>40.172437619999997</v>
      </c>
      <c r="AM28">
        <v>40.950466280000001</v>
      </c>
      <c r="AN28">
        <v>41.73597118</v>
      </c>
      <c r="AO28">
        <v>42.544571810000001</v>
      </c>
      <c r="AP28">
        <v>43.396501190000002</v>
      </c>
      <c r="AQ28">
        <v>44.321597390000001</v>
      </c>
      <c r="AR28">
        <v>45.370808070000002</v>
      </c>
      <c r="AS28">
        <v>46.650013020000003</v>
      </c>
      <c r="AT28">
        <v>48.470321349999999</v>
      </c>
      <c r="AU28">
        <v>49.608817930000001</v>
      </c>
    </row>
    <row r="29" spans="1:47">
      <c r="A29">
        <v>8.5</v>
      </c>
      <c r="B29" s="6" t="s">
        <v>23</v>
      </c>
      <c r="C29" s="7">
        <v>25.8</v>
      </c>
      <c r="D29" s="8">
        <v>28</v>
      </c>
      <c r="E29" s="7">
        <v>31.2</v>
      </c>
      <c r="F29" s="8">
        <v>33.299999999999997</v>
      </c>
      <c r="G29" s="7">
        <v>34.9</v>
      </c>
      <c r="H29" s="8">
        <v>36.200000000000003</v>
      </c>
      <c r="I29" s="7">
        <v>37.4</v>
      </c>
      <c r="J29" s="8">
        <v>38.4</v>
      </c>
      <c r="K29" s="7">
        <v>39.4</v>
      </c>
      <c r="L29" s="8">
        <v>40.4</v>
      </c>
      <c r="M29" s="7">
        <v>41.3</v>
      </c>
      <c r="N29" s="8">
        <v>42.2</v>
      </c>
      <c r="O29" s="7">
        <v>43.1</v>
      </c>
      <c r="P29" s="8">
        <v>44</v>
      </c>
      <c r="Q29" s="7">
        <v>45</v>
      </c>
      <c r="R29" s="8">
        <v>46</v>
      </c>
      <c r="S29" s="7">
        <v>47.1</v>
      </c>
      <c r="T29" s="8">
        <v>48.4</v>
      </c>
      <c r="U29" s="7">
        <v>50</v>
      </c>
      <c r="V29" s="8">
        <v>52.3</v>
      </c>
      <c r="W29" s="9">
        <v>53.7</v>
      </c>
      <c r="Z29">
        <v>4.17</v>
      </c>
      <c r="AA29">
        <v>23.98356356</v>
      </c>
      <c r="AB29">
        <v>26.59554417</v>
      </c>
      <c r="AC29">
        <v>30.08993104</v>
      </c>
      <c r="AD29">
        <v>32.189507390000003</v>
      </c>
      <c r="AE29">
        <v>33.744908039999999</v>
      </c>
      <c r="AF29">
        <v>35.012092389999999</v>
      </c>
      <c r="AG29">
        <v>36.103705230000003</v>
      </c>
      <c r="AH29">
        <v>37.08011836</v>
      </c>
      <c r="AI29">
        <v>37.978190599999998</v>
      </c>
      <c r="AJ29">
        <v>38.822838179999998</v>
      </c>
      <c r="AK29">
        <v>39.632533260000002</v>
      </c>
      <c r="AL29">
        <v>40.422325950000001</v>
      </c>
      <c r="AM29">
        <v>41.205811779999998</v>
      </c>
      <c r="AN29">
        <v>41.996752239999999</v>
      </c>
      <c r="AO29">
        <v>42.81087402</v>
      </c>
      <c r="AP29">
        <v>43.668542629999997</v>
      </c>
      <c r="AQ29">
        <v>44.599784759999999</v>
      </c>
      <c r="AR29">
        <v>45.655862620000001</v>
      </c>
      <c r="AS29">
        <v>46.943299580000001</v>
      </c>
      <c r="AT29">
        <v>48.775073409999997</v>
      </c>
      <c r="AU29">
        <v>49.920602129999999</v>
      </c>
    </row>
    <row r="30" spans="1:47" ht="17" thickBot="1">
      <c r="A30">
        <v>8.75</v>
      </c>
      <c r="B30" s="10" t="s">
        <v>24</v>
      </c>
      <c r="C30" s="11">
        <v>25.8</v>
      </c>
      <c r="D30" s="12">
        <v>27.9</v>
      </c>
      <c r="E30" s="11">
        <v>31.1</v>
      </c>
      <c r="F30" s="12">
        <v>33.1</v>
      </c>
      <c r="G30" s="11">
        <v>34.700000000000003</v>
      </c>
      <c r="H30" s="12">
        <v>36</v>
      </c>
      <c r="I30" s="11">
        <v>37.1</v>
      </c>
      <c r="J30" s="12">
        <v>38.200000000000003</v>
      </c>
      <c r="K30" s="11">
        <v>39.200000000000003</v>
      </c>
      <c r="L30" s="12">
        <v>40.1</v>
      </c>
      <c r="M30" s="11">
        <v>41</v>
      </c>
      <c r="N30" s="12">
        <v>41.9</v>
      </c>
      <c r="O30" s="11">
        <v>42.9</v>
      </c>
      <c r="P30" s="12">
        <v>43.8</v>
      </c>
      <c r="Q30" s="11">
        <v>44.8</v>
      </c>
      <c r="R30" s="12">
        <v>45.8</v>
      </c>
      <c r="S30" s="11">
        <v>46.9</v>
      </c>
      <c r="T30" s="12">
        <v>48.2</v>
      </c>
      <c r="U30" s="11">
        <v>49.9</v>
      </c>
      <c r="V30" s="12">
        <v>52.2</v>
      </c>
      <c r="W30" s="13">
        <v>53.7</v>
      </c>
      <c r="Z30">
        <v>4.25</v>
      </c>
      <c r="AA30">
        <v>24.0544396161709</v>
      </c>
      <c r="AB30">
        <v>26.6909391190202</v>
      </c>
      <c r="AC30">
        <v>30.209191317631099</v>
      </c>
      <c r="AD30">
        <v>32.318348016928098</v>
      </c>
      <c r="AE30">
        <v>33.878622555605602</v>
      </c>
      <c r="AF30">
        <v>35.148415553013997</v>
      </c>
      <c r="AG30">
        <v>36.241316222486901</v>
      </c>
      <c r="AH30">
        <v>37.218143000988903</v>
      </c>
      <c r="AI30">
        <v>38.115990507039598</v>
      </c>
      <c r="AJ30">
        <v>38.959905674688301</v>
      </c>
      <c r="AK30">
        <v>39.768431321808698</v>
      </c>
      <c r="AL30">
        <v>40.5566486503444</v>
      </c>
      <c r="AM30">
        <v>41.338153191561098</v>
      </c>
      <c r="AN30">
        <v>42.126676251072404</v>
      </c>
      <c r="AO30">
        <v>42.937877689809497</v>
      </c>
      <c r="AP30">
        <v>43.792001963202203</v>
      </c>
      <c r="AQ30">
        <v>44.718859812657698</v>
      </c>
      <c r="AR30">
        <v>45.7693006983665</v>
      </c>
      <c r="AS30">
        <v>47.0489261348852</v>
      </c>
      <c r="AT30">
        <v>48.867843989514903</v>
      </c>
      <c r="AU30">
        <v>50.004315426507397</v>
      </c>
    </row>
    <row r="31" spans="1:47">
      <c r="A31">
        <v>9</v>
      </c>
      <c r="B31" s="6" t="s">
        <v>31</v>
      </c>
      <c r="C31" s="7">
        <v>25.7</v>
      </c>
      <c r="D31" s="8">
        <v>27.8</v>
      </c>
      <c r="E31" s="7">
        <v>30.9</v>
      </c>
      <c r="F31" s="8">
        <v>32.9</v>
      </c>
      <c r="G31" s="7">
        <v>34.4</v>
      </c>
      <c r="H31" s="8">
        <v>35.700000000000003</v>
      </c>
      <c r="I31" s="7">
        <v>36.9</v>
      </c>
      <c r="J31" s="8">
        <v>37.9</v>
      </c>
      <c r="K31" s="7">
        <v>38.9</v>
      </c>
      <c r="L31" s="8">
        <v>39.9</v>
      </c>
      <c r="M31" s="7">
        <v>40.799999999999997</v>
      </c>
      <c r="N31" s="8">
        <v>41.7</v>
      </c>
      <c r="O31" s="7">
        <v>42.6</v>
      </c>
      <c r="P31" s="8">
        <v>43.6</v>
      </c>
      <c r="Q31" s="7">
        <v>44.5</v>
      </c>
      <c r="R31" s="8">
        <v>45.6</v>
      </c>
      <c r="S31" s="7">
        <v>46.8</v>
      </c>
      <c r="T31" s="8">
        <v>48.1</v>
      </c>
      <c r="U31" s="7">
        <v>49.7</v>
      </c>
      <c r="V31" s="8">
        <v>52.1</v>
      </c>
      <c r="W31" s="9">
        <v>53.7</v>
      </c>
      <c r="Z31">
        <v>4.33</v>
      </c>
      <c r="AA31">
        <v>24.089844729999999</v>
      </c>
      <c r="AB31">
        <v>26.727796309999999</v>
      </c>
      <c r="AC31">
        <v>30.2532946</v>
      </c>
      <c r="AD31">
        <v>32.370046309999999</v>
      </c>
      <c r="AE31">
        <v>33.93757943</v>
      </c>
      <c r="AF31">
        <v>35.214323039999996</v>
      </c>
      <c r="AG31">
        <v>36.313959029999999</v>
      </c>
      <c r="AH31">
        <v>37.297395610000002</v>
      </c>
      <c r="AI31">
        <v>38.20180877</v>
      </c>
      <c r="AJ31">
        <v>39.052322179999997</v>
      </c>
      <c r="AK31">
        <v>39.867556100000002</v>
      </c>
      <c r="AL31">
        <v>40.66267603</v>
      </c>
      <c r="AM31">
        <v>41.451376420000003</v>
      </c>
      <c r="AN31">
        <v>42.24751345</v>
      </c>
      <c r="AO31">
        <v>43.066916380000002</v>
      </c>
      <c r="AP31">
        <v>43.930077660000002</v>
      </c>
      <c r="AQ31">
        <v>44.867205009999999</v>
      </c>
      <c r="AR31">
        <v>45.929862800000002</v>
      </c>
      <c r="AS31">
        <v>47.225193099999998</v>
      </c>
      <c r="AT31">
        <v>49.067970979999998</v>
      </c>
      <c r="AU31">
        <v>50.220254709999999</v>
      </c>
    </row>
    <row r="32" spans="1:47">
      <c r="A32">
        <v>9.25</v>
      </c>
      <c r="B32" s="6" t="s">
        <v>22</v>
      </c>
      <c r="C32" s="7">
        <v>25.7</v>
      </c>
      <c r="D32" s="8">
        <v>27.7</v>
      </c>
      <c r="E32" s="7">
        <v>30.7</v>
      </c>
      <c r="F32" s="8">
        <v>32.700000000000003</v>
      </c>
      <c r="G32" s="7">
        <v>34.200000000000003</v>
      </c>
      <c r="H32" s="8">
        <v>35.5</v>
      </c>
      <c r="I32" s="7">
        <v>36.6</v>
      </c>
      <c r="J32" s="8">
        <v>37.700000000000003</v>
      </c>
      <c r="K32" s="7">
        <v>38.700000000000003</v>
      </c>
      <c r="L32" s="8">
        <v>39.6</v>
      </c>
      <c r="M32" s="7">
        <v>40.5</v>
      </c>
      <c r="N32" s="8">
        <v>41.5</v>
      </c>
      <c r="O32" s="7">
        <v>42.4</v>
      </c>
      <c r="P32" s="8">
        <v>43.3</v>
      </c>
      <c r="Q32" s="7">
        <v>44.3</v>
      </c>
      <c r="R32" s="8">
        <v>45.4</v>
      </c>
      <c r="S32" s="7">
        <v>46.6</v>
      </c>
      <c r="T32" s="8">
        <v>47.9</v>
      </c>
      <c r="U32" s="7">
        <v>49.6</v>
      </c>
      <c r="V32" s="8">
        <v>52</v>
      </c>
      <c r="W32" s="9">
        <v>53.6</v>
      </c>
      <c r="Z32">
        <v>4.42</v>
      </c>
      <c r="AA32">
        <v>24.19411663</v>
      </c>
      <c r="AB32">
        <v>26.856471580000001</v>
      </c>
      <c r="AC32">
        <v>30.4113091</v>
      </c>
      <c r="AD32">
        <v>32.54431263</v>
      </c>
      <c r="AE32">
        <v>34.123350600000002</v>
      </c>
      <c r="AF32">
        <v>35.40917366</v>
      </c>
      <c r="AG32">
        <v>36.516440209999999</v>
      </c>
      <c r="AH32">
        <v>37.506564169999997</v>
      </c>
      <c r="AI32">
        <v>38.417020979999997</v>
      </c>
      <c r="AJ32">
        <v>39.273130399999999</v>
      </c>
      <c r="AK32">
        <v>40.09365296</v>
      </c>
      <c r="AL32">
        <v>40.893863660000001</v>
      </c>
      <c r="AM32">
        <v>41.687551130000003</v>
      </c>
      <c r="AN32">
        <v>42.488661960000002</v>
      </c>
      <c r="AO32">
        <v>43.313123619999999</v>
      </c>
      <c r="AP32">
        <v>44.181550510000001</v>
      </c>
      <c r="AQ32">
        <v>45.124324600000001</v>
      </c>
      <c r="AR32">
        <v>46.193301570000003</v>
      </c>
      <c r="AS32">
        <v>47.496220540000003</v>
      </c>
      <c r="AT32">
        <v>49.3495925</v>
      </c>
      <c r="AU32">
        <v>50.50838804</v>
      </c>
    </row>
    <row r="33" spans="1:47">
      <c r="A33">
        <v>9.5</v>
      </c>
      <c r="B33" s="6" t="s">
        <v>23</v>
      </c>
      <c r="C33" s="7">
        <v>25.6</v>
      </c>
      <c r="D33" s="8">
        <v>27.6</v>
      </c>
      <c r="E33" s="7">
        <v>30.5</v>
      </c>
      <c r="F33" s="8">
        <v>32.4</v>
      </c>
      <c r="G33" s="7">
        <v>33.9</v>
      </c>
      <c r="H33" s="8">
        <v>35.200000000000003</v>
      </c>
      <c r="I33" s="7">
        <v>36.4</v>
      </c>
      <c r="J33" s="8">
        <v>37.4</v>
      </c>
      <c r="K33" s="7">
        <v>38.4</v>
      </c>
      <c r="L33" s="8">
        <v>39.299999999999997</v>
      </c>
      <c r="M33" s="7">
        <v>40.299999999999997</v>
      </c>
      <c r="N33" s="8">
        <v>41.2</v>
      </c>
      <c r="O33" s="7">
        <v>42.1</v>
      </c>
      <c r="P33" s="8">
        <v>43.1</v>
      </c>
      <c r="Q33" s="7">
        <v>44.1</v>
      </c>
      <c r="R33" s="8">
        <v>45.2</v>
      </c>
      <c r="S33" s="7">
        <v>46.4</v>
      </c>
      <c r="T33" s="8">
        <v>47.7</v>
      </c>
      <c r="U33" s="7">
        <v>49.4</v>
      </c>
      <c r="V33" s="8">
        <v>52</v>
      </c>
      <c r="W33" s="9">
        <v>53.6</v>
      </c>
      <c r="Z33">
        <v>4.5</v>
      </c>
      <c r="AA33">
        <v>24.29645185</v>
      </c>
      <c r="AB33">
        <v>26.98163529</v>
      </c>
      <c r="AC33">
        <v>30.564067680000001</v>
      </c>
      <c r="AD33">
        <v>32.712430959999999</v>
      </c>
      <c r="AE33">
        <v>34.302374970000002</v>
      </c>
      <c r="AF33">
        <v>35.596824169999998</v>
      </c>
      <c r="AG33">
        <v>36.711353440000003</v>
      </c>
      <c r="AH33">
        <v>37.707852289999998</v>
      </c>
      <c r="AI33">
        <v>38.624078220000001</v>
      </c>
      <c r="AJ33">
        <v>39.48553613</v>
      </c>
      <c r="AK33">
        <v>40.311119259999998</v>
      </c>
      <c r="AL33">
        <v>41.116206579999997</v>
      </c>
      <c r="AM33">
        <v>41.914676419999999</v>
      </c>
      <c r="AN33">
        <v>42.720561869999997</v>
      </c>
      <c r="AO33">
        <v>43.54988479</v>
      </c>
      <c r="AP33">
        <v>44.42337715</v>
      </c>
      <c r="AQ33">
        <v>45.371589460000003</v>
      </c>
      <c r="AR33">
        <v>46.44665973</v>
      </c>
      <c r="AS33">
        <v>47.756906450000002</v>
      </c>
      <c r="AT33">
        <v>49.620526939999998</v>
      </c>
      <c r="AU33">
        <v>50.785632589999999</v>
      </c>
    </row>
    <row r="34" spans="1:47" ht="17" thickBot="1">
      <c r="A34">
        <v>9.75</v>
      </c>
      <c r="B34" s="10" t="s">
        <v>24</v>
      </c>
      <c r="C34" s="11">
        <v>25.5</v>
      </c>
      <c r="D34" s="12">
        <v>27.4</v>
      </c>
      <c r="E34" s="11">
        <v>30.3</v>
      </c>
      <c r="F34" s="12">
        <v>32.200000000000003</v>
      </c>
      <c r="G34" s="11">
        <v>33.700000000000003</v>
      </c>
      <c r="H34" s="12">
        <v>34.9</v>
      </c>
      <c r="I34" s="11">
        <v>36.1</v>
      </c>
      <c r="J34" s="12">
        <v>37.1</v>
      </c>
      <c r="K34" s="11">
        <v>38.1</v>
      </c>
      <c r="L34" s="12">
        <v>39.1</v>
      </c>
      <c r="M34" s="11">
        <v>40</v>
      </c>
      <c r="N34" s="12">
        <v>40.9</v>
      </c>
      <c r="O34" s="11">
        <v>41.9</v>
      </c>
      <c r="P34" s="12">
        <v>42.8</v>
      </c>
      <c r="Q34" s="11">
        <v>43.8</v>
      </c>
      <c r="R34" s="12">
        <v>44.9</v>
      </c>
      <c r="S34" s="11">
        <v>46.1</v>
      </c>
      <c r="T34" s="12">
        <v>47.5</v>
      </c>
      <c r="U34" s="11">
        <v>49.3</v>
      </c>
      <c r="V34" s="12">
        <v>51.9</v>
      </c>
      <c r="W34" s="13">
        <v>53.5</v>
      </c>
      <c r="Z34">
        <v>4.58</v>
      </c>
      <c r="AA34">
        <v>24.396342499999999</v>
      </c>
      <c r="AB34">
        <v>27.10271023</v>
      </c>
      <c r="AC34">
        <v>30.710934850000001</v>
      </c>
      <c r="AD34">
        <v>32.873744219999999</v>
      </c>
      <c r="AE34">
        <v>34.473984530000003</v>
      </c>
      <c r="AF34">
        <v>35.776600379999998</v>
      </c>
      <c r="AG34">
        <v>36.898021</v>
      </c>
      <c r="AH34">
        <v>37.900580310000002</v>
      </c>
      <c r="AI34">
        <v>38.822300060000003</v>
      </c>
      <c r="AJ34">
        <v>39.688859020000002</v>
      </c>
      <c r="AK34">
        <v>40.519275460000003</v>
      </c>
      <c r="AL34">
        <v>41.329026640000002</v>
      </c>
      <c r="AM34">
        <v>42.13207611</v>
      </c>
      <c r="AN34">
        <v>42.94253956</v>
      </c>
      <c r="AO34">
        <v>43.776529439999997</v>
      </c>
      <c r="AP34">
        <v>44.6548911</v>
      </c>
      <c r="AQ34">
        <v>45.608338109999998</v>
      </c>
      <c r="AR34">
        <v>46.689282249999998</v>
      </c>
      <c r="AS34">
        <v>48.006604760000002</v>
      </c>
      <c r="AT34">
        <v>49.880142929999998</v>
      </c>
      <c r="AU34">
        <v>51.051367329999998</v>
      </c>
    </row>
    <row r="35" spans="1:47">
      <c r="A35">
        <v>10</v>
      </c>
      <c r="B35" s="6" t="s">
        <v>32</v>
      </c>
      <c r="C35" s="7">
        <v>25.4</v>
      </c>
      <c r="D35" s="8">
        <v>27.3</v>
      </c>
      <c r="E35" s="7">
        <v>30.1</v>
      </c>
      <c r="F35" s="8">
        <v>31.9</v>
      </c>
      <c r="G35" s="7">
        <v>33.4</v>
      </c>
      <c r="H35" s="8">
        <v>34.700000000000003</v>
      </c>
      <c r="I35" s="7">
        <v>35.799999999999997</v>
      </c>
      <c r="J35" s="8">
        <v>36.799999999999997</v>
      </c>
      <c r="K35" s="7">
        <v>37.799999999999997</v>
      </c>
      <c r="L35" s="8">
        <v>38.799999999999997</v>
      </c>
      <c r="M35" s="7">
        <v>39.700000000000003</v>
      </c>
      <c r="N35" s="8">
        <v>40.6</v>
      </c>
      <c r="O35" s="7">
        <v>41.6</v>
      </c>
      <c r="P35" s="8">
        <v>42.6</v>
      </c>
      <c r="Q35" s="7">
        <v>43.6</v>
      </c>
      <c r="R35" s="8">
        <v>44.7</v>
      </c>
      <c r="S35" s="7">
        <v>45.9</v>
      </c>
      <c r="T35" s="8">
        <v>47.3</v>
      </c>
      <c r="U35" s="7">
        <v>49.1</v>
      </c>
      <c r="V35" s="8">
        <v>51.8</v>
      </c>
      <c r="W35" s="9">
        <v>53.5</v>
      </c>
      <c r="Z35">
        <v>4.67</v>
      </c>
      <c r="AA35">
        <v>24.49315451</v>
      </c>
      <c r="AB35">
        <v>27.218960809999999</v>
      </c>
      <c r="AC35">
        <v>30.85107511</v>
      </c>
      <c r="AD35">
        <v>33.02737097</v>
      </c>
      <c r="AE35">
        <v>34.637269109999998</v>
      </c>
      <c r="AF35">
        <v>35.947571580000002</v>
      </c>
      <c r="AG35">
        <v>37.075496299999998</v>
      </c>
      <c r="AH35">
        <v>38.083788830000003</v>
      </c>
      <c r="AI35">
        <v>39.010716350000003</v>
      </c>
      <c r="AJ35">
        <v>39.882119660000001</v>
      </c>
      <c r="AK35">
        <v>40.71713398</v>
      </c>
      <c r="AL35">
        <v>41.531328960000003</v>
      </c>
      <c r="AM35">
        <v>42.338748709999997</v>
      </c>
      <c r="AN35">
        <v>43.153587459999997</v>
      </c>
      <c r="AO35">
        <v>43.99204434</v>
      </c>
      <c r="AP35">
        <v>44.875073790000002</v>
      </c>
      <c r="AQ35">
        <v>45.833546859999998</v>
      </c>
      <c r="AR35">
        <v>46.92014047</v>
      </c>
      <c r="AS35">
        <v>48.24428193</v>
      </c>
      <c r="AT35">
        <v>50.127402029999999</v>
      </c>
      <c r="AU35">
        <v>51.304551859999997</v>
      </c>
    </row>
    <row r="36" spans="1:47">
      <c r="A36">
        <v>10.25</v>
      </c>
      <c r="B36" s="6" t="s">
        <v>22</v>
      </c>
      <c r="C36" s="7">
        <v>25.3</v>
      </c>
      <c r="D36" s="8">
        <v>27.1</v>
      </c>
      <c r="E36" s="7">
        <v>29.8</v>
      </c>
      <c r="F36" s="8">
        <v>31.7</v>
      </c>
      <c r="G36" s="7">
        <v>33.1</v>
      </c>
      <c r="H36" s="8">
        <v>34.4</v>
      </c>
      <c r="I36" s="7">
        <v>35.5</v>
      </c>
      <c r="J36" s="8">
        <v>36.6</v>
      </c>
      <c r="K36" s="7">
        <v>37.5</v>
      </c>
      <c r="L36" s="8">
        <v>38.5</v>
      </c>
      <c r="M36" s="7">
        <v>39.4</v>
      </c>
      <c r="N36" s="8">
        <v>40.4</v>
      </c>
      <c r="O36" s="7">
        <v>41.3</v>
      </c>
      <c r="P36" s="8">
        <v>42.3</v>
      </c>
      <c r="Q36" s="7">
        <v>43.3</v>
      </c>
      <c r="R36" s="8">
        <v>44.5</v>
      </c>
      <c r="S36" s="7">
        <v>45.7</v>
      </c>
      <c r="T36" s="8">
        <v>47.1</v>
      </c>
      <c r="U36" s="7">
        <v>49</v>
      </c>
      <c r="V36" s="8">
        <v>51.7</v>
      </c>
      <c r="W36" s="9">
        <v>53.4</v>
      </c>
      <c r="Z36">
        <v>4.75</v>
      </c>
      <c r="AA36">
        <v>24.58636972</v>
      </c>
      <c r="AB36">
        <v>27.329723649999998</v>
      </c>
      <c r="AC36">
        <v>30.98367399</v>
      </c>
      <c r="AD36">
        <v>33.17242298</v>
      </c>
      <c r="AE36">
        <v>34.791292230000003</v>
      </c>
      <c r="AF36">
        <v>36.108765439999999</v>
      </c>
      <c r="AG36">
        <v>37.24277842</v>
      </c>
      <c r="AH36">
        <v>38.25645291</v>
      </c>
      <c r="AI36">
        <v>39.188281310000001</v>
      </c>
      <c r="AJ36">
        <v>40.064253669999999</v>
      </c>
      <c r="AK36">
        <v>40.903613530000001</v>
      </c>
      <c r="AL36">
        <v>41.722016519999997</v>
      </c>
      <c r="AM36">
        <v>42.53358231</v>
      </c>
      <c r="AN36">
        <v>43.352579329999998</v>
      </c>
      <c r="AO36">
        <v>44.195289219999999</v>
      </c>
      <c r="AP36">
        <v>45.082770889999999</v>
      </c>
      <c r="AQ36">
        <v>46.046046930000003</v>
      </c>
      <c r="AR36">
        <v>47.138050229999997</v>
      </c>
      <c r="AS36">
        <v>48.46873634</v>
      </c>
      <c r="AT36">
        <v>50.36108016</v>
      </c>
      <c r="AU36">
        <v>51.543949410000003</v>
      </c>
    </row>
    <row r="37" spans="1:47">
      <c r="A37">
        <v>10.5</v>
      </c>
      <c r="B37" s="6" t="s">
        <v>23</v>
      </c>
      <c r="C37" s="7">
        <v>25.2</v>
      </c>
      <c r="D37" s="8">
        <v>27</v>
      </c>
      <c r="E37" s="7">
        <v>29.6</v>
      </c>
      <c r="F37" s="8">
        <v>31.4</v>
      </c>
      <c r="G37" s="7">
        <v>32.9</v>
      </c>
      <c r="H37" s="8">
        <v>34.1</v>
      </c>
      <c r="I37" s="7">
        <v>35.200000000000003</v>
      </c>
      <c r="J37" s="8">
        <v>36.299999999999997</v>
      </c>
      <c r="K37" s="7">
        <v>37.299999999999997</v>
      </c>
      <c r="L37" s="8">
        <v>38.200000000000003</v>
      </c>
      <c r="M37" s="7">
        <v>39.1</v>
      </c>
      <c r="N37" s="8">
        <v>40.1</v>
      </c>
      <c r="O37" s="7">
        <v>41</v>
      </c>
      <c r="P37" s="8">
        <v>42</v>
      </c>
      <c r="Q37" s="7">
        <v>43.1</v>
      </c>
      <c r="R37" s="8">
        <v>44.2</v>
      </c>
      <c r="S37" s="7">
        <v>45.5</v>
      </c>
      <c r="T37" s="8">
        <v>46.9</v>
      </c>
      <c r="U37" s="7">
        <v>48.8</v>
      </c>
      <c r="V37" s="8">
        <v>51.6</v>
      </c>
      <c r="W37" s="9">
        <v>53.4</v>
      </c>
      <c r="Z37">
        <v>4.83</v>
      </c>
      <c r="AA37">
        <v>24.67574166</v>
      </c>
      <c r="AB37">
        <v>27.434629040000001</v>
      </c>
      <c r="AC37">
        <v>31.108240930000001</v>
      </c>
      <c r="AD37">
        <v>33.308354620000003</v>
      </c>
      <c r="AE37">
        <v>34.935474110000001</v>
      </c>
      <c r="AF37">
        <v>36.259577989999997</v>
      </c>
      <c r="AG37">
        <v>37.399244860000003</v>
      </c>
      <c r="AH37">
        <v>38.41793517</v>
      </c>
      <c r="AI37">
        <v>39.354345170000002</v>
      </c>
      <c r="AJ37">
        <v>40.234600749999998</v>
      </c>
      <c r="AK37">
        <v>41.078044579999997</v>
      </c>
      <c r="AL37">
        <v>41.900411650000002</v>
      </c>
      <c r="AM37">
        <v>42.715891910000003</v>
      </c>
      <c r="AN37">
        <v>43.538823520000001</v>
      </c>
      <c r="AO37">
        <v>44.385566330000003</v>
      </c>
      <c r="AP37">
        <v>45.277279</v>
      </c>
      <c r="AQ37">
        <v>46.245129669999997</v>
      </c>
      <c r="AR37">
        <v>47.342297940000002</v>
      </c>
      <c r="AS37">
        <v>48.679249800000001</v>
      </c>
      <c r="AT37">
        <v>50.580455090000001</v>
      </c>
      <c r="AU37">
        <v>51.768836640000004</v>
      </c>
    </row>
    <row r="38" spans="1:47" ht="17" thickBot="1">
      <c r="A38">
        <v>10.75</v>
      </c>
      <c r="B38" s="10" t="s">
        <v>24</v>
      </c>
      <c r="C38" s="11">
        <v>25.1</v>
      </c>
      <c r="D38" s="12">
        <v>26.8</v>
      </c>
      <c r="E38" s="11">
        <v>29.4</v>
      </c>
      <c r="F38" s="12">
        <v>31.2</v>
      </c>
      <c r="G38" s="11">
        <v>32.6</v>
      </c>
      <c r="H38" s="12">
        <v>33.799999999999997</v>
      </c>
      <c r="I38" s="11">
        <v>35</v>
      </c>
      <c r="J38" s="12">
        <v>36</v>
      </c>
      <c r="K38" s="11">
        <v>37</v>
      </c>
      <c r="L38" s="12">
        <v>37.9</v>
      </c>
      <c r="M38" s="11">
        <v>38.9</v>
      </c>
      <c r="N38" s="12">
        <v>39.799999999999997</v>
      </c>
      <c r="O38" s="11">
        <v>40.799999999999997</v>
      </c>
      <c r="P38" s="12">
        <v>41.8</v>
      </c>
      <c r="Q38" s="11">
        <v>42.8</v>
      </c>
      <c r="R38" s="12">
        <v>44</v>
      </c>
      <c r="S38" s="11">
        <v>45.3</v>
      </c>
      <c r="T38" s="12">
        <v>46.8</v>
      </c>
      <c r="U38" s="11">
        <v>48.6</v>
      </c>
      <c r="V38" s="12">
        <v>51.5</v>
      </c>
      <c r="W38" s="13">
        <v>53.3</v>
      </c>
      <c r="Z38">
        <v>4.92</v>
      </c>
      <c r="AA38">
        <v>24.6795498876449</v>
      </c>
      <c r="AB38">
        <v>27.4275391341498</v>
      </c>
      <c r="AC38">
        <v>31.091515152205101</v>
      </c>
      <c r="AD38">
        <v>33.2868435239495</v>
      </c>
      <c r="AE38">
        <v>34.910438054599503</v>
      </c>
      <c r="AF38">
        <v>36.231543070179498</v>
      </c>
      <c r="AG38">
        <v>37.368472813257497</v>
      </c>
      <c r="AH38">
        <v>38.384560176690002</v>
      </c>
      <c r="AI38">
        <v>39.318425774544302</v>
      </c>
      <c r="AJ38">
        <v>40.196142185146599</v>
      </c>
      <c r="AK38">
        <v>41.037007991924</v>
      </c>
      <c r="AL38">
        <v>41.856716029196399</v>
      </c>
      <c r="AM38">
        <v>42.669410335858402</v>
      </c>
      <c r="AN38">
        <v>43.489373382416197</v>
      </c>
      <c r="AO38">
        <v>44.3328907952896</v>
      </c>
      <c r="AP38">
        <v>45.221013206466601</v>
      </c>
      <c r="AQ38">
        <v>46.184735706920101</v>
      </c>
      <c r="AR38">
        <v>47.276925088008497</v>
      </c>
      <c r="AS38">
        <v>48.607369121504398</v>
      </c>
      <c r="AT38">
        <v>50.498464135385099</v>
      </c>
      <c r="AU38">
        <v>51.680004897382197</v>
      </c>
    </row>
    <row r="39" spans="1:47">
      <c r="A39">
        <v>11</v>
      </c>
      <c r="B39" s="6" t="s">
        <v>33</v>
      </c>
      <c r="C39" s="7">
        <v>25</v>
      </c>
      <c r="D39" s="8">
        <v>26.6</v>
      </c>
      <c r="E39" s="7">
        <v>29.2</v>
      </c>
      <c r="F39" s="8">
        <v>31</v>
      </c>
      <c r="G39" s="7">
        <v>32.4</v>
      </c>
      <c r="H39" s="8">
        <v>33.6</v>
      </c>
      <c r="I39" s="7">
        <v>34.700000000000003</v>
      </c>
      <c r="J39" s="8">
        <v>35.700000000000003</v>
      </c>
      <c r="K39" s="7">
        <v>36.700000000000003</v>
      </c>
      <c r="L39" s="8">
        <v>37.700000000000003</v>
      </c>
      <c r="M39" s="7">
        <v>38.6</v>
      </c>
      <c r="N39" s="8">
        <v>39.6</v>
      </c>
      <c r="O39" s="7">
        <v>40.5</v>
      </c>
      <c r="P39" s="8">
        <v>41.5</v>
      </c>
      <c r="Q39" s="7">
        <v>42.6</v>
      </c>
      <c r="R39" s="8">
        <v>43.8</v>
      </c>
      <c r="S39" s="7">
        <v>45.1</v>
      </c>
      <c r="T39" s="8">
        <v>46.6</v>
      </c>
      <c r="U39" s="7">
        <v>48.5</v>
      </c>
      <c r="V39" s="8">
        <v>51.4</v>
      </c>
      <c r="W39" s="9">
        <v>53.3</v>
      </c>
      <c r="Z39">
        <v>5</v>
      </c>
      <c r="AA39">
        <v>24.761079290000001</v>
      </c>
      <c r="AB39">
        <v>27.533382039999999</v>
      </c>
      <c r="AC39">
        <v>31.224382070000001</v>
      </c>
      <c r="AD39">
        <v>33.434728790000001</v>
      </c>
      <c r="AE39">
        <v>35.069351840000003</v>
      </c>
      <c r="AF39">
        <v>36.399528680000003</v>
      </c>
      <c r="AG39">
        <v>37.544402069999997</v>
      </c>
      <c r="AH39">
        <v>38.567732059999997</v>
      </c>
      <c r="AI39">
        <v>39.508396429999998</v>
      </c>
      <c r="AJ39">
        <v>40.392642909999999</v>
      </c>
      <c r="AK39">
        <v>41.239903830000003</v>
      </c>
      <c r="AL39">
        <v>42.065986649999999</v>
      </c>
      <c r="AM39">
        <v>42.885146220000003</v>
      </c>
      <c r="AN39">
        <v>43.711785810000002</v>
      </c>
      <c r="AO39">
        <v>44.562339129999998</v>
      </c>
      <c r="AP39">
        <v>45.458059919999997</v>
      </c>
      <c r="AQ39">
        <v>46.430255879999997</v>
      </c>
      <c r="AR39">
        <v>47.532344299999998</v>
      </c>
      <c r="AS39">
        <v>48.875284290000003</v>
      </c>
      <c r="AT39">
        <v>50.784993059999998</v>
      </c>
      <c r="AU39">
        <v>51.978683799999999</v>
      </c>
    </row>
    <row r="40" spans="1:47">
      <c r="A40">
        <v>11.25</v>
      </c>
      <c r="B40" s="6" t="s">
        <v>22</v>
      </c>
      <c r="C40" s="7">
        <v>24.9</v>
      </c>
      <c r="D40" s="8">
        <v>26.5</v>
      </c>
      <c r="E40" s="7">
        <v>29</v>
      </c>
      <c r="F40" s="8">
        <v>30.8</v>
      </c>
      <c r="G40" s="7">
        <v>32.200000000000003</v>
      </c>
      <c r="H40" s="8">
        <v>33.4</v>
      </c>
      <c r="I40" s="7">
        <v>34.5</v>
      </c>
      <c r="J40" s="8">
        <v>35.5</v>
      </c>
      <c r="K40" s="7">
        <v>36.5</v>
      </c>
      <c r="L40" s="8">
        <v>37.4</v>
      </c>
      <c r="M40" s="7">
        <v>38.4</v>
      </c>
      <c r="N40" s="8">
        <v>39.299999999999997</v>
      </c>
      <c r="O40" s="7">
        <v>40.299999999999997</v>
      </c>
      <c r="P40" s="8">
        <v>41.3</v>
      </c>
      <c r="Q40" s="7">
        <v>42.4</v>
      </c>
      <c r="R40" s="8">
        <v>43.6</v>
      </c>
      <c r="S40" s="7">
        <v>44.9</v>
      </c>
      <c r="T40" s="8">
        <v>46.5</v>
      </c>
      <c r="U40" s="7">
        <v>48.4</v>
      </c>
      <c r="V40" s="8">
        <v>51.4</v>
      </c>
      <c r="W40" s="9">
        <v>53.4</v>
      </c>
      <c r="Z40">
        <v>5.08</v>
      </c>
      <c r="AA40">
        <v>24.842174360000001</v>
      </c>
      <c r="AB40">
        <v>27.62570444</v>
      </c>
      <c r="AC40">
        <v>31.331756070000001</v>
      </c>
      <c r="AD40">
        <v>33.551178819999997</v>
      </c>
      <c r="AE40">
        <v>35.192544910000002</v>
      </c>
      <c r="AF40">
        <v>36.528228470000002</v>
      </c>
      <c r="AG40">
        <v>37.677855460000004</v>
      </c>
      <c r="AH40">
        <v>38.705445320000003</v>
      </c>
      <c r="AI40">
        <v>39.650034470000001</v>
      </c>
      <c r="AJ40">
        <v>40.537978170000002</v>
      </c>
      <c r="AK40">
        <v>41.388788720000001</v>
      </c>
      <c r="AL40">
        <v>42.218339059999998</v>
      </c>
      <c r="AM40">
        <v>43.040943470000002</v>
      </c>
      <c r="AN40">
        <v>43.87106575</v>
      </c>
      <c r="AO40">
        <v>44.725209159999999</v>
      </c>
      <c r="AP40">
        <v>45.624717889999999</v>
      </c>
      <c r="AQ40">
        <v>46.601033489999999</v>
      </c>
      <c r="AR40">
        <v>47.707802270000002</v>
      </c>
      <c r="AS40">
        <v>49.056460049999998</v>
      </c>
      <c r="AT40">
        <v>50.974326840000003</v>
      </c>
      <c r="AU40">
        <v>52.173132719999998</v>
      </c>
    </row>
    <row r="41" spans="1:47">
      <c r="A41">
        <v>11.5</v>
      </c>
      <c r="B41" s="6" t="s">
        <v>23</v>
      </c>
      <c r="C41" s="7">
        <v>24.8</v>
      </c>
      <c r="D41" s="8">
        <v>26.4</v>
      </c>
      <c r="E41" s="7">
        <v>28.9</v>
      </c>
      <c r="F41" s="8">
        <v>30.6</v>
      </c>
      <c r="G41" s="7">
        <v>32</v>
      </c>
      <c r="H41" s="8">
        <v>33.200000000000003</v>
      </c>
      <c r="I41" s="7">
        <v>34.299999999999997</v>
      </c>
      <c r="J41" s="8">
        <v>35.299999999999997</v>
      </c>
      <c r="K41" s="7">
        <v>36.299999999999997</v>
      </c>
      <c r="L41" s="8">
        <v>37.200000000000003</v>
      </c>
      <c r="M41" s="7">
        <v>38.200000000000003</v>
      </c>
      <c r="N41" s="8">
        <v>39.1</v>
      </c>
      <c r="O41" s="7">
        <v>40.1</v>
      </c>
      <c r="P41" s="8">
        <v>41.2</v>
      </c>
      <c r="Q41" s="7">
        <v>42.3</v>
      </c>
      <c r="R41" s="8">
        <v>43.4</v>
      </c>
      <c r="S41" s="7">
        <v>44.8</v>
      </c>
      <c r="T41" s="8">
        <v>46.4</v>
      </c>
      <c r="U41" s="7">
        <v>48.4</v>
      </c>
      <c r="V41" s="8">
        <v>51.4</v>
      </c>
      <c r="W41" s="9">
        <v>53.4</v>
      </c>
      <c r="Z41">
        <v>5.17</v>
      </c>
      <c r="AA41">
        <v>24.91885718</v>
      </c>
      <c r="AB41">
        <v>27.711391979999998</v>
      </c>
      <c r="AC41">
        <v>31.43013273</v>
      </c>
      <c r="AD41">
        <v>33.657467750000002</v>
      </c>
      <c r="AE41">
        <v>35.30481494</v>
      </c>
      <c r="AF41">
        <v>36.64543982</v>
      </c>
      <c r="AG41">
        <v>37.799369570000003</v>
      </c>
      <c r="AH41">
        <v>38.830842330000003</v>
      </c>
      <c r="AI41">
        <v>39.779030089999999</v>
      </c>
      <c r="AJ41">
        <v>40.670381190000001</v>
      </c>
      <c r="AK41">
        <v>41.524478209999998</v>
      </c>
      <c r="AL41">
        <v>42.357252529999997</v>
      </c>
      <c r="AM41">
        <v>43.18307248</v>
      </c>
      <c r="AN41">
        <v>44.016457840000001</v>
      </c>
      <c r="AO41">
        <v>44.873977230000001</v>
      </c>
      <c r="AP41">
        <v>45.777060919999997</v>
      </c>
      <c r="AQ41">
        <v>46.75727887</v>
      </c>
      <c r="AR41">
        <v>47.868498410000001</v>
      </c>
      <c r="AS41">
        <v>49.222617059999997</v>
      </c>
      <c r="AT41">
        <v>51.148317230000004</v>
      </c>
      <c r="AU41">
        <v>52.352058229999997</v>
      </c>
    </row>
    <row r="42" spans="1:47" ht="17" thickBot="1">
      <c r="A42">
        <v>11.75</v>
      </c>
      <c r="B42" s="10" t="s">
        <v>24</v>
      </c>
      <c r="C42" s="11">
        <v>24.7</v>
      </c>
      <c r="D42" s="12">
        <v>26.3</v>
      </c>
      <c r="E42" s="11">
        <v>28.7</v>
      </c>
      <c r="F42" s="12">
        <v>30.4</v>
      </c>
      <c r="G42" s="11">
        <v>31.8</v>
      </c>
      <c r="H42" s="12">
        <v>33</v>
      </c>
      <c r="I42" s="11">
        <v>34.1</v>
      </c>
      <c r="J42" s="12">
        <v>35.1</v>
      </c>
      <c r="K42" s="11">
        <v>36.1</v>
      </c>
      <c r="L42" s="12">
        <v>37</v>
      </c>
      <c r="M42" s="11">
        <v>38</v>
      </c>
      <c r="N42" s="12">
        <v>39</v>
      </c>
      <c r="O42" s="11">
        <v>39.9</v>
      </c>
      <c r="P42" s="12">
        <v>41</v>
      </c>
      <c r="Q42" s="11">
        <v>42.1</v>
      </c>
      <c r="R42" s="12">
        <v>43.3</v>
      </c>
      <c r="S42" s="11">
        <v>44.7</v>
      </c>
      <c r="T42" s="12">
        <v>46.3</v>
      </c>
      <c r="U42" s="11">
        <v>48.3</v>
      </c>
      <c r="V42" s="12">
        <v>51.5</v>
      </c>
      <c r="W42" s="13">
        <v>53.5</v>
      </c>
      <c r="Z42">
        <v>5.25</v>
      </c>
      <c r="AA42">
        <v>24.991162930000002</v>
      </c>
      <c r="AB42">
        <v>27.790544059999998</v>
      </c>
      <c r="AC42">
        <v>31.51969459</v>
      </c>
      <c r="AD42">
        <v>33.753827819999998</v>
      </c>
      <c r="AE42">
        <v>35.406431150000003</v>
      </c>
      <c r="AF42">
        <v>36.751462289999999</v>
      </c>
      <c r="AG42">
        <v>37.909270280000001</v>
      </c>
      <c r="AH42">
        <v>38.944272660000003</v>
      </c>
      <c r="AI42">
        <v>39.895754750000002</v>
      </c>
      <c r="AJ42">
        <v>40.790244180000002</v>
      </c>
      <c r="AK42">
        <v>41.647384500000001</v>
      </c>
      <c r="AL42">
        <v>42.48315891</v>
      </c>
      <c r="AM42">
        <v>43.311984680000002</v>
      </c>
      <c r="AN42">
        <v>44.148433429999997</v>
      </c>
      <c r="AO42">
        <v>45.009135329999999</v>
      </c>
      <c r="AP42">
        <v>45.915602849999999</v>
      </c>
      <c r="AQ42">
        <v>46.899529790000003</v>
      </c>
      <c r="AR42">
        <v>48.014997839999999</v>
      </c>
      <c r="AS42">
        <v>49.37435412</v>
      </c>
      <c r="AT42">
        <v>51.307611549999997</v>
      </c>
      <c r="AU42">
        <v>52.516138339999998</v>
      </c>
    </row>
    <row r="43" spans="1:47" ht="17" thickBot="1">
      <c r="A43">
        <v>12</v>
      </c>
      <c r="B43" s="10" t="s">
        <v>34</v>
      </c>
      <c r="C43" s="11">
        <v>24.7</v>
      </c>
      <c r="D43" s="12">
        <v>26.2</v>
      </c>
      <c r="E43" s="11">
        <v>28.6</v>
      </c>
      <c r="F43" s="12">
        <v>30.2</v>
      </c>
      <c r="G43" s="11">
        <v>31.6</v>
      </c>
      <c r="H43" s="12">
        <v>32.799999999999997</v>
      </c>
      <c r="I43" s="11">
        <v>33.9</v>
      </c>
      <c r="J43" s="12">
        <v>34.9</v>
      </c>
      <c r="K43" s="11">
        <v>35.9</v>
      </c>
      <c r="L43" s="12">
        <v>36.799999999999997</v>
      </c>
      <c r="M43" s="11">
        <v>37.799999999999997</v>
      </c>
      <c r="N43" s="12">
        <v>38.799999999999997</v>
      </c>
      <c r="O43" s="11">
        <v>39.799999999999997</v>
      </c>
      <c r="P43" s="12">
        <v>40.799999999999997</v>
      </c>
      <c r="Q43" s="11">
        <v>41.9</v>
      </c>
      <c r="R43" s="12">
        <v>43.2</v>
      </c>
      <c r="S43" s="11">
        <v>44.6</v>
      </c>
      <c r="T43" s="12">
        <v>46.2</v>
      </c>
      <c r="U43" s="11">
        <v>48.3</v>
      </c>
      <c r="V43" s="12">
        <v>51.5</v>
      </c>
      <c r="W43" s="13">
        <v>53.7</v>
      </c>
      <c r="Z43">
        <v>5.33</v>
      </c>
      <c r="AA43">
        <v>25.059185020000001</v>
      </c>
      <c r="AB43">
        <v>27.863361210000001</v>
      </c>
      <c r="AC43">
        <v>31.60077463</v>
      </c>
      <c r="AD43">
        <v>33.840668469999997</v>
      </c>
      <c r="AE43">
        <v>35.497858839999999</v>
      </c>
      <c r="AF43">
        <v>36.84680642</v>
      </c>
      <c r="AG43">
        <v>38.00810697</v>
      </c>
      <c r="AH43">
        <v>39.04632041</v>
      </c>
      <c r="AI43">
        <v>40.000824540000004</v>
      </c>
      <c r="AJ43">
        <v>40.89821328</v>
      </c>
      <c r="AK43">
        <v>41.758182589999997</v>
      </c>
      <c r="AL43">
        <v>42.596761370000003</v>
      </c>
      <c r="AM43">
        <v>43.428411269999998</v>
      </c>
      <c r="AN43">
        <v>44.267752039999998</v>
      </c>
      <c r="AO43">
        <v>45.131472219999999</v>
      </c>
      <c r="AP43">
        <v>46.04116337</v>
      </c>
      <c r="AQ43">
        <v>47.028639609999999</v>
      </c>
      <c r="AR43">
        <v>48.148192270000003</v>
      </c>
      <c r="AS43">
        <v>49.512609900000001</v>
      </c>
      <c r="AT43">
        <v>51.453215759999999</v>
      </c>
      <c r="AU43">
        <v>52.666421399999997</v>
      </c>
    </row>
    <row r="44" spans="1:47">
      <c r="Z44">
        <v>5.42</v>
      </c>
      <c r="AA44">
        <v>25.123008110000001</v>
      </c>
      <c r="AB44">
        <v>27.93005028</v>
      </c>
      <c r="AC44">
        <v>31.673728140000001</v>
      </c>
      <c r="AD44">
        <v>33.918429789999998</v>
      </c>
      <c r="AE44">
        <v>35.579599780000002</v>
      </c>
      <c r="AF44">
        <v>36.932023739999998</v>
      </c>
      <c r="AG44">
        <v>38.096473860000003</v>
      </c>
      <c r="AH44">
        <v>39.137617900000002</v>
      </c>
      <c r="AI44">
        <v>40.094906719999997</v>
      </c>
      <c r="AJ44">
        <v>40.994988669999998</v>
      </c>
      <c r="AK44">
        <v>41.857604209999998</v>
      </c>
      <c r="AL44">
        <v>42.698822460000002</v>
      </c>
      <c r="AM44">
        <v>43.533145410000003</v>
      </c>
      <c r="AN44">
        <v>44.375237810000002</v>
      </c>
      <c r="AO44">
        <v>45.241843979999999</v>
      </c>
      <c r="AP44">
        <v>46.154632290000002</v>
      </c>
      <c r="AQ44">
        <v>47.14553489</v>
      </c>
      <c r="AR44">
        <v>48.26905008</v>
      </c>
      <c r="AS44">
        <v>49.638404029999997</v>
      </c>
      <c r="AT44">
        <v>51.586222960000001</v>
      </c>
      <c r="AU44">
        <v>52.804046769999999</v>
      </c>
    </row>
    <row r="45" spans="1:47">
      <c r="C45" t="s">
        <v>175</v>
      </c>
      <c r="Z45">
        <v>5.5</v>
      </c>
      <c r="AA45">
        <v>25.100342201953499</v>
      </c>
      <c r="AB45">
        <v>27.892677239678399</v>
      </c>
      <c r="AC45">
        <v>31.625163474832299</v>
      </c>
      <c r="AD45">
        <v>33.866029398612298</v>
      </c>
      <c r="AE45">
        <v>35.525242806358101</v>
      </c>
      <c r="AF45">
        <v>36.876466972572999</v>
      </c>
      <c r="AG45">
        <v>38.040091901224997</v>
      </c>
      <c r="AH45">
        <v>39.080618498337699</v>
      </c>
      <c r="AI45">
        <v>40.037412411282403</v>
      </c>
      <c r="AJ45">
        <v>40.937073147922199</v>
      </c>
      <c r="AK45">
        <v>41.799310194686598</v>
      </c>
      <c r="AL45">
        <v>42.640170907266302</v>
      </c>
      <c r="AM45">
        <v>43.474140013052001</v>
      </c>
      <c r="AN45">
        <v>44.315866445958797</v>
      </c>
      <c r="AO45">
        <v>45.182077474448199</v>
      </c>
      <c r="AP45">
        <v>46.094419700699099</v>
      </c>
      <c r="AQ45">
        <v>47.0847926734696</v>
      </c>
      <c r="AR45">
        <v>48.2076369735993</v>
      </c>
      <c r="AS45">
        <v>49.576052487656497</v>
      </c>
      <c r="AT45">
        <v>51.522266701481698</v>
      </c>
      <c r="AU45">
        <v>52.738904329969699</v>
      </c>
    </row>
    <row r="46" spans="1:47">
      <c r="Z46">
        <v>5.58</v>
      </c>
      <c r="AA46">
        <v>25.182659730000001</v>
      </c>
      <c r="AB46">
        <v>27.990766879999999</v>
      </c>
      <c r="AC46">
        <v>31.738863779999999</v>
      </c>
      <c r="AD46">
        <v>33.987506979999999</v>
      </c>
      <c r="AE46">
        <v>35.652111849999997</v>
      </c>
      <c r="AF46">
        <v>37.007622679999997</v>
      </c>
      <c r="AG46">
        <v>38.174922619999997</v>
      </c>
      <c r="AH46">
        <v>39.218755350000002</v>
      </c>
      <c r="AI46">
        <v>40.178626950000002</v>
      </c>
      <c r="AJ46">
        <v>41.081229290000003</v>
      </c>
      <c r="AK46">
        <v>41.946340229999997</v>
      </c>
      <c r="AL46">
        <v>42.790064229999999</v>
      </c>
      <c r="AM46">
        <v>43.62694012</v>
      </c>
      <c r="AN46">
        <v>44.471675070000003</v>
      </c>
      <c r="AO46">
        <v>45.341067270000003</v>
      </c>
      <c r="AP46">
        <v>46.256860410000002</v>
      </c>
      <c r="AQ46">
        <v>47.251103620000002</v>
      </c>
      <c r="AR46">
        <v>48.378501640000003</v>
      </c>
      <c r="AS46">
        <v>49.752718819999998</v>
      </c>
      <c r="AT46">
        <v>51.707689899999998</v>
      </c>
      <c r="AU46">
        <v>52.930118159999999</v>
      </c>
    </row>
    <row r="47" spans="1:47">
      <c r="Z47">
        <v>5.67</v>
      </c>
      <c r="AA47">
        <v>25.237988219999998</v>
      </c>
      <c r="AB47">
        <v>28.045404380000001</v>
      </c>
      <c r="AC47">
        <v>31.796127420000001</v>
      </c>
      <c r="AD47">
        <v>34.047876619999997</v>
      </c>
      <c r="AE47">
        <v>35.715394750000002</v>
      </c>
      <c r="AF47">
        <v>37.073622159999999</v>
      </c>
      <c r="AG47">
        <v>38.243489169999997</v>
      </c>
      <c r="AH47">
        <v>39.289784210000001</v>
      </c>
      <c r="AI47">
        <v>40.252051280000003</v>
      </c>
      <c r="AJ47">
        <v>41.157015209999997</v>
      </c>
      <c r="AK47">
        <v>42.024484440000002</v>
      </c>
      <c r="AL47">
        <v>42.870594099999998</v>
      </c>
      <c r="AM47">
        <v>43.709916610000001</v>
      </c>
      <c r="AN47">
        <v>44.557199240000003</v>
      </c>
      <c r="AO47">
        <v>45.429292400000001</v>
      </c>
      <c r="AP47">
        <v>46.348014069999998</v>
      </c>
      <c r="AQ47">
        <v>47.345529919999997</v>
      </c>
      <c r="AR47">
        <v>48.476751710000002</v>
      </c>
      <c r="AS47">
        <v>49.85578486</v>
      </c>
      <c r="AT47">
        <v>51.817885250000003</v>
      </c>
      <c r="AU47">
        <v>53.044928779999999</v>
      </c>
    </row>
    <row r="48" spans="1:47">
      <c r="Z48">
        <v>5.75</v>
      </c>
      <c r="AA48">
        <v>25.2461215286427</v>
      </c>
      <c r="AB48">
        <v>28.042038173226199</v>
      </c>
      <c r="AC48">
        <v>31.7868958576409</v>
      </c>
      <c r="AD48">
        <v>34.038673611141597</v>
      </c>
      <c r="AE48">
        <v>35.7074267711697</v>
      </c>
      <c r="AF48">
        <v>37.067258816448202</v>
      </c>
      <c r="AG48">
        <v>38.2388607015708</v>
      </c>
      <c r="AH48">
        <v>39.286938951389097</v>
      </c>
      <c r="AI48">
        <v>40.251009626242201</v>
      </c>
      <c r="AJ48">
        <v>41.157791651084302</v>
      </c>
      <c r="AK48">
        <v>42.0270981824617</v>
      </c>
      <c r="AL48">
        <v>42.8750755936967</v>
      </c>
      <c r="AM48">
        <v>43.716312979740501</v>
      </c>
      <c r="AN48">
        <v>44.565580591141597</v>
      </c>
      <c r="AO48">
        <v>45.4397608150175</v>
      </c>
      <c r="AP48">
        <v>46.360718390266001</v>
      </c>
      <c r="AQ48">
        <v>47.360692863015103</v>
      </c>
      <c r="AR48">
        <v>48.494726259389402</v>
      </c>
      <c r="AS48">
        <v>49.8771974022102</v>
      </c>
      <c r="AT48">
        <v>51.8441595091072</v>
      </c>
      <c r="AU48">
        <v>53.074198804221197</v>
      </c>
    </row>
    <row r="49" spans="26:47">
      <c r="Z49">
        <v>5.83</v>
      </c>
      <c r="AA49">
        <v>25.288786999999999</v>
      </c>
      <c r="AB49">
        <v>28.093773590000001</v>
      </c>
      <c r="AC49">
        <v>31.845347360000002</v>
      </c>
      <c r="AD49">
        <v>34.09937772</v>
      </c>
      <c r="AE49">
        <v>35.769296240000003</v>
      </c>
      <c r="AF49">
        <v>37.12987785</v>
      </c>
      <c r="AG49">
        <v>38.302036549999997</v>
      </c>
      <c r="AH49">
        <v>39.350574620000003</v>
      </c>
      <c r="AI49">
        <v>40.315056810000002</v>
      </c>
      <c r="AJ49">
        <v>41.222230500000002</v>
      </c>
      <c r="AK49">
        <v>42.091927920000003</v>
      </c>
      <c r="AL49">
        <v>42.940310359999998</v>
      </c>
      <c r="AM49">
        <v>43.781980650000001</v>
      </c>
      <c r="AN49">
        <v>44.631723999999998</v>
      </c>
      <c r="AO49">
        <v>45.506441580000001</v>
      </c>
      <c r="AP49">
        <v>46.428024829999998</v>
      </c>
      <c r="AQ49">
        <v>47.428756020000002</v>
      </c>
      <c r="AR49">
        <v>48.563755159999999</v>
      </c>
      <c r="AS49">
        <v>49.947573310000003</v>
      </c>
      <c r="AT49">
        <v>51.91680495</v>
      </c>
      <c r="AU49">
        <v>53.148491040000003</v>
      </c>
    </row>
    <row r="50" spans="26:47">
      <c r="Z50">
        <v>5.92</v>
      </c>
      <c r="AA50">
        <v>25.334915720000001</v>
      </c>
      <c r="AB50">
        <v>28.135740890000001</v>
      </c>
      <c r="AC50">
        <v>31.8863944</v>
      </c>
      <c r="AD50">
        <v>34.14188472</v>
      </c>
      <c r="AE50">
        <v>35.813694740000003</v>
      </c>
      <c r="AF50">
        <v>37.176272320000002</v>
      </c>
      <c r="AG50">
        <v>38.350451700000001</v>
      </c>
      <c r="AH50">
        <v>39.401018069999999</v>
      </c>
      <c r="AI50">
        <v>40.36753976</v>
      </c>
      <c r="AJ50">
        <v>41.276776269999999</v>
      </c>
      <c r="AK50">
        <v>42.148576970000001</v>
      </c>
      <c r="AL50">
        <v>42.999124760000001</v>
      </c>
      <c r="AM50">
        <v>43.843049860000001</v>
      </c>
      <c r="AN50">
        <v>44.695173279999999</v>
      </c>
      <c r="AO50">
        <v>45.57244566</v>
      </c>
      <c r="AP50">
        <v>46.496831380000003</v>
      </c>
      <c r="AQ50">
        <v>47.50072961</v>
      </c>
      <c r="AR50">
        <v>48.639470660000001</v>
      </c>
      <c r="AS50">
        <v>50.02805721</v>
      </c>
      <c r="AT50">
        <v>52.004444339999999</v>
      </c>
      <c r="AU50">
        <v>53.240815329999997</v>
      </c>
    </row>
    <row r="51" spans="26:47">
      <c r="Z51">
        <v>6</v>
      </c>
      <c r="AA51">
        <v>25.376624639999999</v>
      </c>
      <c r="AB51">
        <v>28.171624349999998</v>
      </c>
      <c r="AC51">
        <v>31.919671409999999</v>
      </c>
      <c r="AD51">
        <v>34.175852399999997</v>
      </c>
      <c r="AE51">
        <v>35.849084840000003</v>
      </c>
      <c r="AF51">
        <v>37.213333730000002</v>
      </c>
      <c r="AG51">
        <v>38.389292560000001</v>
      </c>
      <c r="AH51">
        <v>39.441699870000001</v>
      </c>
      <c r="AI51">
        <v>40.410111239999999</v>
      </c>
      <c r="AJ51">
        <v>41.321288500000001</v>
      </c>
      <c r="AK51">
        <v>42.19509188</v>
      </c>
      <c r="AL51">
        <v>43.047721869999997</v>
      </c>
      <c r="AM51">
        <v>43.893833319999999</v>
      </c>
      <c r="AN51">
        <v>44.748281460000001</v>
      </c>
      <c r="AO51">
        <v>45.628065589999999</v>
      </c>
      <c r="AP51">
        <v>46.5552232</v>
      </c>
      <c r="AQ51">
        <v>47.562271869999996</v>
      </c>
      <c r="AR51">
        <v>48.704756150000001</v>
      </c>
      <c r="AS51">
        <v>50.098140520000001</v>
      </c>
      <c r="AT51">
        <v>52.081775149999999</v>
      </c>
      <c r="AU51">
        <v>53.322917080000003</v>
      </c>
    </row>
    <row r="52" spans="26:47">
      <c r="Z52">
        <v>6.08</v>
      </c>
      <c r="AA52">
        <v>25.414341589999999</v>
      </c>
      <c r="AB52">
        <v>28.201932979999999</v>
      </c>
      <c r="AC52">
        <v>31.945790150000001</v>
      </c>
      <c r="AD52">
        <v>34.201955519999999</v>
      </c>
      <c r="AE52">
        <v>35.876189670000002</v>
      </c>
      <c r="AF52">
        <v>37.24182588</v>
      </c>
      <c r="AG52">
        <v>38.419358989999999</v>
      </c>
      <c r="AH52">
        <v>39.473452989999998</v>
      </c>
      <c r="AI52">
        <v>40.44363542</v>
      </c>
      <c r="AJ52">
        <v>41.356661340000002</v>
      </c>
      <c r="AK52">
        <v>42.232396199999997</v>
      </c>
      <c r="AL52">
        <v>43.087054420000001</v>
      </c>
      <c r="AM52">
        <v>43.93531334</v>
      </c>
      <c r="AN52">
        <v>44.792061250000003</v>
      </c>
      <c r="AO52">
        <v>45.674345989999999</v>
      </c>
      <c r="AP52">
        <v>46.60427919</v>
      </c>
      <c r="AQ52">
        <v>47.614499680000002</v>
      </c>
      <c r="AR52">
        <v>48.76077257</v>
      </c>
      <c r="AS52">
        <v>50.159039280000002</v>
      </c>
      <c r="AT52">
        <v>52.1500944</v>
      </c>
      <c r="AU52">
        <v>53.396145509999997</v>
      </c>
    </row>
    <row r="53" spans="26:47">
      <c r="Z53">
        <v>6.17</v>
      </c>
      <c r="AA53">
        <v>25.4488029</v>
      </c>
      <c r="AB53">
        <v>28.227467690000001</v>
      </c>
      <c r="AC53">
        <v>31.965637489999999</v>
      </c>
      <c r="AD53">
        <v>34.221136450000003</v>
      </c>
      <c r="AE53">
        <v>35.895995360000001</v>
      </c>
      <c r="AF53">
        <v>37.262772480000002</v>
      </c>
      <c r="AG53">
        <v>38.441708519999999</v>
      </c>
      <c r="AH53">
        <v>39.497366370000002</v>
      </c>
      <c r="AI53">
        <v>40.46923108</v>
      </c>
      <c r="AJ53">
        <v>41.38404251</v>
      </c>
      <c r="AK53">
        <v>42.261666150000003</v>
      </c>
      <c r="AL53">
        <v>43.118327209999997</v>
      </c>
      <c r="AM53">
        <v>43.968723789999999</v>
      </c>
      <c r="AN53">
        <v>44.827776559999997</v>
      </c>
      <c r="AO53">
        <v>45.712582480000002</v>
      </c>
      <c r="AP53">
        <v>46.64532921</v>
      </c>
      <c r="AQ53">
        <v>47.658781040000001</v>
      </c>
      <c r="AR53">
        <v>48.808932319999997</v>
      </c>
      <c r="AS53">
        <v>50.212221739999997</v>
      </c>
      <c r="AT53">
        <v>52.210952949999999</v>
      </c>
      <c r="AU53">
        <v>53.462104979999999</v>
      </c>
    </row>
    <row r="54" spans="26:47">
      <c r="Z54">
        <v>6.25</v>
      </c>
      <c r="AA54">
        <v>25.480732450000001</v>
      </c>
      <c r="AB54">
        <v>28.24899607</v>
      </c>
      <c r="AC54">
        <v>31.98003877</v>
      </c>
      <c r="AD54">
        <v>34.234259250000001</v>
      </c>
      <c r="AE54">
        <v>35.909397599999998</v>
      </c>
      <c r="AF54">
        <v>37.277097050000002</v>
      </c>
      <c r="AG54">
        <v>38.457290200000003</v>
      </c>
      <c r="AH54">
        <v>39.514413130000001</v>
      </c>
      <c r="AI54">
        <v>40.487894590000003</v>
      </c>
      <c r="AJ54">
        <v>41.404451180000002</v>
      </c>
      <c r="AK54">
        <v>42.283943600000001</v>
      </c>
      <c r="AL54">
        <v>43.142605099999997</v>
      </c>
      <c r="AM54">
        <v>43.99515306</v>
      </c>
      <c r="AN54">
        <v>44.856540420000002</v>
      </c>
      <c r="AO54">
        <v>45.743914220000001</v>
      </c>
      <c r="AP54">
        <v>46.679540879999998</v>
      </c>
      <c r="AQ54">
        <v>47.696315499999997</v>
      </c>
      <c r="AR54">
        <v>48.850472529999998</v>
      </c>
      <c r="AS54">
        <v>50.258972649999997</v>
      </c>
      <c r="AT54">
        <v>52.265706819999998</v>
      </c>
      <c r="AU54">
        <v>53.522198119999999</v>
      </c>
    </row>
    <row r="55" spans="26:47">
      <c r="Z55">
        <v>6.33</v>
      </c>
      <c r="AA55">
        <v>25.5022689759267</v>
      </c>
      <c r="AB55">
        <v>28.258404050141301</v>
      </c>
      <c r="AC55">
        <v>31.982507481524099</v>
      </c>
      <c r="AD55">
        <v>34.236586649487897</v>
      </c>
      <c r="AE55">
        <v>35.913177252431304</v>
      </c>
      <c r="AF55">
        <v>37.282893741244003</v>
      </c>
      <c r="AG55">
        <v>38.465350610439799</v>
      </c>
      <c r="AH55">
        <v>39.524865952204102</v>
      </c>
      <c r="AI55">
        <v>40.500823636401201</v>
      </c>
      <c r="AJ55">
        <v>41.419927438797103</v>
      </c>
      <c r="AK55">
        <v>42.302042151317004</v>
      </c>
      <c r="AL55">
        <v>43.163416292077699</v>
      </c>
      <c r="AM55">
        <v>44.018792556915002</v>
      </c>
      <c r="AN55">
        <v>44.883160891071697</v>
      </c>
      <c r="AO55">
        <v>45.7737220634328</v>
      </c>
      <c r="AP55">
        <v>46.712823433237403</v>
      </c>
      <c r="AQ55">
        <v>47.733490719007399</v>
      </c>
      <c r="AR55">
        <v>48.892192862203999</v>
      </c>
      <c r="AS55">
        <v>50.306390236679597</v>
      </c>
      <c r="AT55">
        <v>52.321457561721303</v>
      </c>
      <c r="AU55">
        <v>53.5832572485686</v>
      </c>
    </row>
    <row r="56" spans="26:47">
      <c r="Z56">
        <v>6.42</v>
      </c>
      <c r="AA56">
        <v>25.538221180000001</v>
      </c>
      <c r="AB56">
        <v>28.281153060000001</v>
      </c>
      <c r="AC56">
        <v>31.993465969999999</v>
      </c>
      <c r="AD56">
        <v>34.243212</v>
      </c>
      <c r="AE56">
        <v>35.917823949999999</v>
      </c>
      <c r="AF56">
        <v>37.286680089999997</v>
      </c>
      <c r="AG56">
        <v>38.468928480000002</v>
      </c>
      <c r="AH56">
        <v>39.528671160000002</v>
      </c>
      <c r="AI56">
        <v>40.50518082</v>
      </c>
      <c r="AJ56">
        <v>41.425102340000002</v>
      </c>
      <c r="AK56">
        <v>42.308271810000001</v>
      </c>
      <c r="AL56">
        <v>43.170929690000001</v>
      </c>
      <c r="AM56">
        <v>44.027827739999999</v>
      </c>
      <c r="AN56">
        <v>44.893982860000001</v>
      </c>
      <c r="AO56">
        <v>45.786645790000001</v>
      </c>
      <c r="AP56">
        <v>46.728249259999998</v>
      </c>
      <c r="AQ56">
        <v>47.751967540000003</v>
      </c>
      <c r="AR56">
        <v>48.914550519999999</v>
      </c>
      <c r="AS56">
        <v>50.33408352</v>
      </c>
      <c r="AT56">
        <v>52.357886489999999</v>
      </c>
      <c r="AU56">
        <v>53.62583154</v>
      </c>
    </row>
    <row r="57" spans="26:47">
      <c r="Z57">
        <v>6.5</v>
      </c>
      <c r="AA57">
        <v>25.557994099215399</v>
      </c>
      <c r="AB57">
        <v>28.2900154014999</v>
      </c>
      <c r="AC57">
        <v>31.995317449885299</v>
      </c>
      <c r="AD57">
        <v>34.244330450226002</v>
      </c>
      <c r="AE57">
        <v>35.919782784449197</v>
      </c>
      <c r="AF57">
        <v>37.290071596402903</v>
      </c>
      <c r="AG57">
        <v>38.474027287981002</v>
      </c>
      <c r="AH57">
        <v>39.535627176379499</v>
      </c>
      <c r="AI57">
        <v>40.514091640441698</v>
      </c>
      <c r="AJ57">
        <v>41.436045613716999</v>
      </c>
      <c r="AK57">
        <v>42.321322373767799</v>
      </c>
      <c r="AL57">
        <v>43.186170559642598</v>
      </c>
      <c r="AM57">
        <v>44.045359346504</v>
      </c>
      <c r="AN57">
        <v>44.913933111608699</v>
      </c>
      <c r="AO57">
        <v>45.8091837956474</v>
      </c>
      <c r="AP57">
        <v>46.753607078286997</v>
      </c>
      <c r="AQ57">
        <v>47.780479428949</v>
      </c>
      <c r="AR57">
        <v>48.946734232445202</v>
      </c>
      <c r="AS57">
        <v>50.370846704313699</v>
      </c>
      <c r="AT57">
        <v>52.401286625102898</v>
      </c>
      <c r="AU57">
        <v>53.673412757440502</v>
      </c>
    </row>
    <row r="58" spans="26:47">
      <c r="Z58">
        <v>6.58</v>
      </c>
      <c r="AA58">
        <v>25.56411559</v>
      </c>
      <c r="AB58">
        <v>28.292064010000001</v>
      </c>
      <c r="AC58">
        <v>31.992684300000001</v>
      </c>
      <c r="AD58">
        <v>34.239182880000001</v>
      </c>
      <c r="AE58">
        <v>35.912955269999998</v>
      </c>
      <c r="AF58">
        <v>37.282021929999999</v>
      </c>
      <c r="AG58">
        <v>38.465050840000004</v>
      </c>
      <c r="AH58">
        <v>39.525934880000001</v>
      </c>
      <c r="AI58">
        <v>40.503845929999997</v>
      </c>
      <c r="AJ58">
        <v>41.425379700000001</v>
      </c>
      <c r="AK58">
        <v>42.310352020000003</v>
      </c>
      <c r="AL58">
        <v>43.175002300000003</v>
      </c>
      <c r="AM58">
        <v>44.034097250000002</v>
      </c>
      <c r="AN58">
        <v>44.902685460000001</v>
      </c>
      <c r="AO58">
        <v>45.798071409999999</v>
      </c>
      <c r="AP58">
        <v>46.742775629999997</v>
      </c>
      <c r="AQ58">
        <v>47.770121369999998</v>
      </c>
      <c r="AR58">
        <v>48.937134999999998</v>
      </c>
      <c r="AS58">
        <v>50.36250716</v>
      </c>
      <c r="AT58">
        <v>52.39540822</v>
      </c>
      <c r="AU58">
        <v>53.669492679999998</v>
      </c>
    </row>
    <row r="59" spans="26:47">
      <c r="Z59">
        <v>6.67</v>
      </c>
      <c r="AA59">
        <v>25.588285930000001</v>
      </c>
      <c r="AB59">
        <v>28.29969337</v>
      </c>
      <c r="AC59">
        <v>31.987028609999999</v>
      </c>
      <c r="AD59">
        <v>34.229579409999999</v>
      </c>
      <c r="AE59">
        <v>35.90210965</v>
      </c>
      <c r="AF59">
        <v>37.271128400000002</v>
      </c>
      <c r="AG59">
        <v>38.454763290000002</v>
      </c>
      <c r="AH59">
        <v>39.516669030000003</v>
      </c>
      <c r="AI59">
        <v>40.495900839999997</v>
      </c>
      <c r="AJ59">
        <v>41.418996079999999</v>
      </c>
      <c r="AK59">
        <v>42.305744769999997</v>
      </c>
      <c r="AL59">
        <v>43.172382089999999</v>
      </c>
      <c r="AM59">
        <v>44.033688069999997</v>
      </c>
      <c r="AN59">
        <v>44.904742900000002</v>
      </c>
      <c r="AO59">
        <v>45.80290609</v>
      </c>
      <c r="AP59">
        <v>46.750789359999999</v>
      </c>
      <c r="AQ59">
        <v>47.781871559999999</v>
      </c>
      <c r="AR59">
        <v>48.953468909999998</v>
      </c>
      <c r="AS59">
        <v>50.384907990000002</v>
      </c>
      <c r="AT59">
        <v>52.427306379999997</v>
      </c>
      <c r="AU59">
        <v>53.707823269999999</v>
      </c>
    </row>
    <row r="60" spans="26:47">
      <c r="Z60">
        <v>6.75</v>
      </c>
      <c r="AA60">
        <v>25.61072819</v>
      </c>
      <c r="AB60">
        <v>28.304085799999999</v>
      </c>
      <c r="AC60">
        <v>31.976570110000001</v>
      </c>
      <c r="AD60">
        <v>34.214478149999998</v>
      </c>
      <c r="AE60">
        <v>35.885365399999998</v>
      </c>
      <c r="AF60">
        <v>37.254078739999997</v>
      </c>
      <c r="AG60">
        <v>38.438145900000002</v>
      </c>
      <c r="AH60">
        <v>39.500954589999999</v>
      </c>
      <c r="AI60">
        <v>40.481427719999999</v>
      </c>
      <c r="AJ60">
        <v>41.40603514</v>
      </c>
      <c r="AK60">
        <v>42.294535580000002</v>
      </c>
      <c r="AL60">
        <v>43.163156780000001</v>
      </c>
      <c r="AM60">
        <v>44.026690639999998</v>
      </c>
      <c r="AN60">
        <v>44.900248830000002</v>
      </c>
      <c r="AO60">
        <v>45.80124739</v>
      </c>
      <c r="AP60">
        <v>46.75239277</v>
      </c>
      <c r="AQ60">
        <v>47.78732643</v>
      </c>
      <c r="AR60">
        <v>48.963668470000002</v>
      </c>
      <c r="AS60">
        <v>50.401413470000001</v>
      </c>
      <c r="AT60">
        <v>52.453727649999998</v>
      </c>
      <c r="AU60">
        <v>53.74098394</v>
      </c>
    </row>
    <row r="61" spans="26:47">
      <c r="Z61">
        <v>6.83</v>
      </c>
      <c r="AA61">
        <v>25.631430569999999</v>
      </c>
      <c r="AB61">
        <v>28.305293880000001</v>
      </c>
      <c r="AC61">
        <v>31.96140347</v>
      </c>
      <c r="AD61">
        <v>34.193985939999997</v>
      </c>
      <c r="AE61">
        <v>35.862835199999999</v>
      </c>
      <c r="AF61">
        <v>37.230989340000001</v>
      </c>
      <c r="AG61">
        <v>38.415317960000003</v>
      </c>
      <c r="AH61">
        <v>39.478913489999997</v>
      </c>
      <c r="AI61">
        <v>40.460551100000004</v>
      </c>
      <c r="AJ61">
        <v>41.386624079999997</v>
      </c>
      <c r="AK61">
        <v>42.27685451</v>
      </c>
      <c r="AL61">
        <v>43.147459619999999</v>
      </c>
      <c r="AM61">
        <v>44.013241710000003</v>
      </c>
      <c r="AN61">
        <v>44.889344029999997</v>
      </c>
      <c r="AO61">
        <v>45.793240760000003</v>
      </c>
      <c r="AP61">
        <v>46.747736860000003</v>
      </c>
      <c r="AQ61">
        <v>47.786643769999998</v>
      </c>
      <c r="AR61">
        <v>48.96790017</v>
      </c>
      <c r="AS61">
        <v>50.412202299999997</v>
      </c>
      <c r="AT61">
        <v>52.474871190000002</v>
      </c>
      <c r="AU61">
        <v>53.769188640000003</v>
      </c>
    </row>
    <row r="62" spans="26:47">
      <c r="Z62">
        <v>6.92</v>
      </c>
      <c r="AA62">
        <v>25.6639058031814</v>
      </c>
      <c r="AB62">
        <v>28.321373596283198</v>
      </c>
      <c r="AC62">
        <v>31.9633425115939</v>
      </c>
      <c r="AD62">
        <v>34.191544993328399</v>
      </c>
      <c r="AE62">
        <v>35.858970920601102</v>
      </c>
      <c r="AF62">
        <v>37.227021893136602</v>
      </c>
      <c r="AG62">
        <v>38.411968762223303</v>
      </c>
      <c r="AH62">
        <v>39.476636036574803</v>
      </c>
      <c r="AI62">
        <v>40.459665574448401</v>
      </c>
      <c r="AJ62">
        <v>41.387382145560203</v>
      </c>
      <c r="AK62">
        <v>42.279475185020303</v>
      </c>
      <c r="AL62">
        <v>43.152152528789898</v>
      </c>
      <c r="AM62">
        <v>44.020225356240601</v>
      </c>
      <c r="AN62">
        <v>44.898863810353703</v>
      </c>
      <c r="AO62">
        <v>45.8055913835477</v>
      </c>
      <c r="AP62">
        <v>46.763295911713598</v>
      </c>
      <c r="AQ62">
        <v>47.8059306531066</v>
      </c>
      <c r="AR62">
        <v>48.991697534236501</v>
      </c>
      <c r="AS62">
        <v>50.441865802342399</v>
      </c>
      <c r="AT62">
        <v>52.513487413798302</v>
      </c>
      <c r="AU62">
        <v>53.813713811740101</v>
      </c>
    </row>
    <row r="63" spans="26:47">
      <c r="Z63">
        <v>7</v>
      </c>
      <c r="AA63">
        <v>25.650485969999998</v>
      </c>
      <c r="AB63">
        <v>28.303478630000001</v>
      </c>
      <c r="AC63">
        <v>31.941735619999999</v>
      </c>
      <c r="AD63">
        <v>34.168323440000002</v>
      </c>
      <c r="AE63">
        <v>35.834746420000002</v>
      </c>
      <c r="AF63">
        <v>37.202091889999998</v>
      </c>
      <c r="AG63">
        <v>38.386514499999997</v>
      </c>
      <c r="AH63">
        <v>39.450783729999998</v>
      </c>
      <c r="AI63">
        <v>40.433511809999999</v>
      </c>
      <c r="AJ63">
        <v>41.361006690000004</v>
      </c>
      <c r="AK63">
        <v>42.25294847</v>
      </c>
      <c r="AL63">
        <v>43.125540899999997</v>
      </c>
      <c r="AM63">
        <v>43.993595399999997</v>
      </c>
      <c r="AN63">
        <v>44.872286920000001</v>
      </c>
      <c r="AO63">
        <v>45.779149580000002</v>
      </c>
      <c r="AP63">
        <v>46.737090870000003</v>
      </c>
      <c r="AQ63">
        <v>47.780100009999998</v>
      </c>
      <c r="AR63">
        <v>48.96644972</v>
      </c>
      <c r="AS63">
        <v>50.417573099999998</v>
      </c>
      <c r="AT63">
        <v>52.491057390000002</v>
      </c>
      <c r="AU63">
        <v>53.792773449999999</v>
      </c>
    </row>
    <row r="64" spans="26:47">
      <c r="Z64">
        <v>7.08</v>
      </c>
      <c r="AA64">
        <v>25.668021119999999</v>
      </c>
      <c r="AB64">
        <v>28.298827710000001</v>
      </c>
      <c r="AC64">
        <v>31.91779141</v>
      </c>
      <c r="AD64">
        <v>34.137724169999998</v>
      </c>
      <c r="AE64">
        <v>35.801335659999999</v>
      </c>
      <c r="AF64">
        <v>37.167624420000003</v>
      </c>
      <c r="AG64">
        <v>38.351974490000003</v>
      </c>
      <c r="AH64">
        <v>39.416805150000002</v>
      </c>
      <c r="AI64">
        <v>40.400550750000001</v>
      </c>
      <c r="AJ64">
        <v>41.329425120000003</v>
      </c>
      <c r="AK64">
        <v>42.22306124</v>
      </c>
      <c r="AL64">
        <v>43.097646400000002</v>
      </c>
      <c r="AM64">
        <v>43.967999919999997</v>
      </c>
      <c r="AN64">
        <v>44.849328730000003</v>
      </c>
      <c r="AO64">
        <v>45.759228829999998</v>
      </c>
      <c r="AP64">
        <v>46.720714469999997</v>
      </c>
      <c r="AQ64">
        <v>47.76796083</v>
      </c>
      <c r="AR64">
        <v>48.959590820000003</v>
      </c>
      <c r="AS64">
        <v>50.417811260000001</v>
      </c>
      <c r="AT64">
        <v>52.502592079999999</v>
      </c>
      <c r="AU64">
        <v>53.812059359999999</v>
      </c>
    </row>
    <row r="65" spans="26:47">
      <c r="Z65">
        <v>7.17</v>
      </c>
      <c r="AA65">
        <v>25.684190130000001</v>
      </c>
      <c r="AB65">
        <v>28.291557690000001</v>
      </c>
      <c r="AC65">
        <v>31.889825900000002</v>
      </c>
      <c r="AD65">
        <v>34.102452049999997</v>
      </c>
      <c r="AE65">
        <v>35.762869719999998</v>
      </c>
      <c r="AF65">
        <v>37.127854890000002</v>
      </c>
      <c r="AG65">
        <v>38.311966580000004</v>
      </c>
      <c r="AH65">
        <v>39.377247009999998</v>
      </c>
      <c r="AI65">
        <v>40.361937939999997</v>
      </c>
      <c r="AJ65">
        <v>41.29215044</v>
      </c>
      <c r="AK65">
        <v>42.18746522</v>
      </c>
      <c r="AL65">
        <v>43.064050299999998</v>
      </c>
      <c r="AM65">
        <v>43.936731739999999</v>
      </c>
      <c r="AN65">
        <v>44.820748799999997</v>
      </c>
      <c r="AO65">
        <v>45.733761440000002</v>
      </c>
      <c r="AP65">
        <v>46.698895200000003</v>
      </c>
      <c r="AQ65">
        <v>47.750519740000001</v>
      </c>
      <c r="AR65">
        <v>48.947625109999997</v>
      </c>
      <c r="AS65">
        <v>50.413230380000002</v>
      </c>
      <c r="AT65">
        <v>52.509809910000001</v>
      </c>
      <c r="AU65">
        <v>53.827396780000001</v>
      </c>
    </row>
    <row r="66" spans="26:47">
      <c r="Z66">
        <v>7.25</v>
      </c>
      <c r="AA66">
        <v>25.699260450000001</v>
      </c>
      <c r="AB66">
        <v>28.28200764</v>
      </c>
      <c r="AC66">
        <v>31.858226980000001</v>
      </c>
      <c r="AD66">
        <v>34.062908669999999</v>
      </c>
      <c r="AE66">
        <v>35.719756169999997</v>
      </c>
      <c r="AF66">
        <v>37.083194229999997</v>
      </c>
      <c r="AG66">
        <v>38.266903999999997</v>
      </c>
      <c r="AH66">
        <v>39.332524530000001</v>
      </c>
      <c r="AI66">
        <v>40.318090509999998</v>
      </c>
      <c r="AJ66">
        <v>41.249601820000002</v>
      </c>
      <c r="AK66">
        <v>42.14658189</v>
      </c>
      <c r="AL66">
        <v>43.025176729999998</v>
      </c>
      <c r="AM66">
        <v>43.90021806</v>
      </c>
      <c r="AN66">
        <v>44.786977989999997</v>
      </c>
      <c r="AO66">
        <v>45.703182730000002</v>
      </c>
      <c r="AP66">
        <v>46.672073810000001</v>
      </c>
      <c r="AQ66">
        <v>47.72822438</v>
      </c>
      <c r="AR66">
        <v>48.931009379999999</v>
      </c>
      <c r="AS66">
        <v>50.404300450000001</v>
      </c>
      <c r="AT66">
        <v>52.513203939999997</v>
      </c>
      <c r="AU66">
        <v>53.839295870000001</v>
      </c>
    </row>
    <row r="67" spans="26:47">
      <c r="Z67">
        <v>7.33</v>
      </c>
      <c r="AA67">
        <v>25.732742645200801</v>
      </c>
      <c r="AB67">
        <v>28.295252156875101</v>
      </c>
      <c r="AC67">
        <v>31.851068547816499</v>
      </c>
      <c r="AD67">
        <v>34.047705477886097</v>
      </c>
      <c r="AE67">
        <v>35.700678459321601</v>
      </c>
      <c r="AF67">
        <v>37.062248991569099</v>
      </c>
      <c r="AG67">
        <v>38.2452537067308</v>
      </c>
      <c r="AH67">
        <v>39.310931755876602</v>
      </c>
      <c r="AI67">
        <v>40.297107099069201</v>
      </c>
      <c r="AJ67">
        <v>41.229663108495799</v>
      </c>
      <c r="AK67">
        <v>42.128060348155202</v>
      </c>
      <c r="AL67">
        <v>43.008416977869999</v>
      </c>
      <c r="AM67">
        <v>43.885564027611402</v>
      </c>
      <c r="AN67">
        <v>44.774798897948301</v>
      </c>
      <c r="AO67">
        <v>45.693904148060803</v>
      </c>
      <c r="AP67">
        <v>46.6662230688028</v>
      </c>
      <c r="AQ67">
        <v>47.726509248405002</v>
      </c>
      <c r="AR67">
        <v>48.934479761604599</v>
      </c>
      <c r="AS67">
        <v>50.414762553302701</v>
      </c>
      <c r="AT67">
        <v>52.534782671644102</v>
      </c>
      <c r="AU67">
        <v>53.868464177107597</v>
      </c>
    </row>
    <row r="68" spans="26:47">
      <c r="Z68">
        <v>7.42</v>
      </c>
      <c r="AA68">
        <v>25.71346076</v>
      </c>
      <c r="AB68">
        <v>28.270477339999999</v>
      </c>
      <c r="AC68">
        <v>31.823340930000001</v>
      </c>
      <c r="AD68">
        <v>34.01945138</v>
      </c>
      <c r="AE68">
        <v>35.672355770000003</v>
      </c>
      <c r="AF68">
        <v>37.03400413</v>
      </c>
      <c r="AG68">
        <v>38.217148520000002</v>
      </c>
      <c r="AH68">
        <v>39.282999250000003</v>
      </c>
      <c r="AI68">
        <v>40.269369840000003</v>
      </c>
      <c r="AJ68">
        <v>41.202140640000003</v>
      </c>
      <c r="AK68">
        <v>42.100772919999997</v>
      </c>
      <c r="AL68">
        <v>42.981387990000002</v>
      </c>
      <c r="AM68">
        <v>43.858822259999997</v>
      </c>
      <c r="AN68">
        <v>44.748381299999998</v>
      </c>
      <c r="AO68">
        <v>45.66785994</v>
      </c>
      <c r="AP68">
        <v>46.640620720000001</v>
      </c>
      <c r="AQ68">
        <v>47.701449629999999</v>
      </c>
      <c r="AR68">
        <v>48.910124889999999</v>
      </c>
      <c r="AS68">
        <v>50.391412680000002</v>
      </c>
      <c r="AT68">
        <v>52.513183849999997</v>
      </c>
      <c r="AU68">
        <v>53.848180650000003</v>
      </c>
    </row>
    <row r="69" spans="26:47">
      <c r="Z69">
        <v>7.5</v>
      </c>
      <c r="AA69">
        <v>25.72673503</v>
      </c>
      <c r="AB69">
        <v>28.256960159999998</v>
      </c>
      <c r="AC69">
        <v>31.78517506</v>
      </c>
      <c r="AD69">
        <v>33.972076700000002</v>
      </c>
      <c r="AE69">
        <v>35.620651189999997</v>
      </c>
      <c r="AF69">
        <v>36.980253519999998</v>
      </c>
      <c r="AG69">
        <v>38.162656069999997</v>
      </c>
      <c r="AH69">
        <v>39.228614980000003</v>
      </c>
      <c r="AI69">
        <v>40.215708329999998</v>
      </c>
      <c r="AJ69">
        <v>41.149688580000003</v>
      </c>
      <c r="AK69">
        <v>42.049949820000002</v>
      </c>
      <c r="AL69">
        <v>42.932585899999999</v>
      </c>
      <c r="AM69">
        <v>43.812436900000002</v>
      </c>
      <c r="AN69">
        <v>44.70484235</v>
      </c>
      <c r="AO69">
        <v>45.627668069999999</v>
      </c>
      <c r="AP69">
        <v>46.604402479999997</v>
      </c>
      <c r="AQ69">
        <v>47.670053760000002</v>
      </c>
      <c r="AR69">
        <v>48.884821809999998</v>
      </c>
      <c r="AS69">
        <v>50.374409319999998</v>
      </c>
      <c r="AT69">
        <v>52.509584879999998</v>
      </c>
      <c r="AU69">
        <v>53.853884720000003</v>
      </c>
    </row>
    <row r="70" spans="26:47">
      <c r="Z70">
        <v>7.58</v>
      </c>
      <c r="AA70">
        <v>25.738831640000001</v>
      </c>
      <c r="AB70">
        <v>28.241228100000001</v>
      </c>
      <c r="AC70">
        <v>31.743482369999999</v>
      </c>
      <c r="AD70">
        <v>33.920507139999998</v>
      </c>
      <c r="AE70">
        <v>35.564336419999997</v>
      </c>
      <c r="AF70">
        <v>36.921610690000001</v>
      </c>
      <c r="AG70">
        <v>38.103071630000002</v>
      </c>
      <c r="AH70">
        <v>39.168995289999998</v>
      </c>
      <c r="AI70">
        <v>40.1567097</v>
      </c>
      <c r="AJ70">
        <v>41.091830680000001</v>
      </c>
      <c r="AK70">
        <v>41.993679899999997</v>
      </c>
      <c r="AL70">
        <v>42.878320760000001</v>
      </c>
      <c r="AM70">
        <v>43.76059575</v>
      </c>
      <c r="AN70">
        <v>44.655878710000003</v>
      </c>
      <c r="AO70">
        <v>45.582108580000003</v>
      </c>
      <c r="AP70">
        <v>46.562904369999998</v>
      </c>
      <c r="AQ70">
        <v>47.633505460000002</v>
      </c>
      <c r="AR70">
        <v>48.85455142</v>
      </c>
      <c r="AS70">
        <v>50.352722669999999</v>
      </c>
      <c r="AT70">
        <v>52.501817029999998</v>
      </c>
      <c r="AU70">
        <v>53.855807179999999</v>
      </c>
    </row>
    <row r="71" spans="26:47">
      <c r="Z71">
        <v>7.67</v>
      </c>
      <c r="AA71">
        <v>25.749450929999998</v>
      </c>
      <c r="AB71">
        <v>28.223021960000001</v>
      </c>
      <c r="AC71">
        <v>31.698003830000001</v>
      </c>
      <c r="AD71">
        <v>33.864462250000003</v>
      </c>
      <c r="AE71">
        <v>35.503108070000003</v>
      </c>
      <c r="AF71">
        <v>36.857750340000003</v>
      </c>
      <c r="AG71">
        <v>38.03804942</v>
      </c>
      <c r="AH71">
        <v>39.10377518</v>
      </c>
      <c r="AI71">
        <v>40.091990789999997</v>
      </c>
      <c r="AJ71">
        <v>41.02816653</v>
      </c>
      <c r="AK71">
        <v>41.931546179999998</v>
      </c>
      <c r="AL71">
        <v>42.818159520000002</v>
      </c>
      <c r="AM71">
        <v>43.702850050000002</v>
      </c>
      <c r="AN71">
        <v>44.601026109999999</v>
      </c>
      <c r="AO71">
        <v>45.530701720000003</v>
      </c>
      <c r="AP71">
        <v>46.515630940000001</v>
      </c>
      <c r="AQ71">
        <v>47.591293120000003</v>
      </c>
      <c r="AR71">
        <v>48.818785030000001</v>
      </c>
      <c r="AS71">
        <v>50.325805299999999</v>
      </c>
      <c r="AT71">
        <v>52.48931065</v>
      </c>
      <c r="AU71">
        <v>53.853367480000003</v>
      </c>
    </row>
    <row r="72" spans="26:47">
      <c r="Z72">
        <v>7.75</v>
      </c>
      <c r="AA72">
        <v>25.7708116105293</v>
      </c>
      <c r="AB72">
        <v>28.219286034711001</v>
      </c>
      <c r="AC72">
        <v>31.667078022058899</v>
      </c>
      <c r="AD72">
        <v>33.821727961863402</v>
      </c>
      <c r="AE72">
        <v>35.454047798724098</v>
      </c>
      <c r="AF72">
        <v>36.8051050580004</v>
      </c>
      <c r="AG72">
        <v>37.983454087102999</v>
      </c>
      <c r="AH72">
        <v>39.048326766872002</v>
      </c>
      <c r="AI72">
        <v>40.036495699936502</v>
      </c>
      <c r="AJ72">
        <v>40.973266386794997</v>
      </c>
      <c r="AK72">
        <v>41.877790581185003</v>
      </c>
      <c r="AL72">
        <v>42.766054240426101</v>
      </c>
      <c r="AM72">
        <v>43.652894621335001</v>
      </c>
      <c r="AN72">
        <v>44.5537498860485</v>
      </c>
      <c r="AO72">
        <v>45.486706854292798</v>
      </c>
      <c r="AP72">
        <v>46.4756550362697</v>
      </c>
      <c r="AQ72">
        <v>47.556317843452099</v>
      </c>
      <c r="AR72">
        <v>48.790259852560197</v>
      </c>
      <c r="AS72">
        <v>50.3062233023308</v>
      </c>
      <c r="AT72">
        <v>52.4843982337974</v>
      </c>
      <c r="AU72">
        <v>53.858727329500397</v>
      </c>
    </row>
    <row r="73" spans="26:47">
      <c r="Z73">
        <v>7.83</v>
      </c>
      <c r="AA73">
        <v>25.765540229999999</v>
      </c>
      <c r="AB73">
        <v>28.17902273</v>
      </c>
      <c r="AC73">
        <v>31.59599716</v>
      </c>
      <c r="AD73">
        <v>33.739420180000003</v>
      </c>
      <c r="AE73">
        <v>35.366462609999999</v>
      </c>
      <c r="AF73">
        <v>36.714970270000002</v>
      </c>
      <c r="AG73">
        <v>37.892306810000001</v>
      </c>
      <c r="AH73">
        <v>38.957159679999997</v>
      </c>
      <c r="AI73">
        <v>39.946021999999999</v>
      </c>
      <c r="AJ73">
        <v>40.884048530000001</v>
      </c>
      <c r="AK73">
        <v>41.790312299999997</v>
      </c>
      <c r="AL73">
        <v>42.680767330000002</v>
      </c>
      <c r="AM73">
        <v>43.570255439999997</v>
      </c>
      <c r="AN73">
        <v>44.474254889999997</v>
      </c>
      <c r="AO73">
        <v>45.410936040000003</v>
      </c>
      <c r="AP73">
        <v>46.404336700000002</v>
      </c>
      <c r="AQ73">
        <v>47.490442559999998</v>
      </c>
      <c r="AR73">
        <v>48.731317699999998</v>
      </c>
      <c r="AS73">
        <v>50.256819270000001</v>
      </c>
      <c r="AT73">
        <v>52.450613949999997</v>
      </c>
      <c r="AU73">
        <v>53.835934170000002</v>
      </c>
    </row>
    <row r="74" spans="26:47">
      <c r="Z74">
        <v>7.92</v>
      </c>
      <c r="AA74">
        <v>25.778857214062899</v>
      </c>
      <c r="AB74">
        <v>28.178088925650201</v>
      </c>
      <c r="AC74">
        <v>31.5779060813679</v>
      </c>
      <c r="AD74">
        <v>33.713322851837098</v>
      </c>
      <c r="AE74">
        <v>35.335897929814799</v>
      </c>
      <c r="AF74">
        <v>36.681783531719802</v>
      </c>
      <c r="AG74">
        <v>37.857630798496103</v>
      </c>
      <c r="AH74">
        <v>38.921771291741202</v>
      </c>
      <c r="AI74">
        <v>39.910502431776401</v>
      </c>
      <c r="AJ74">
        <v>40.848866713120103</v>
      </c>
      <c r="AK74">
        <v>41.755874284582902</v>
      </c>
      <c r="AL74">
        <v>42.647449691816803</v>
      </c>
      <c r="AM74">
        <v>43.538431985421099</v>
      </c>
      <c r="AN74">
        <v>44.444322796862799</v>
      </c>
      <c r="AO74">
        <v>45.383347548185299</v>
      </c>
      <c r="AP74">
        <v>46.379645682863099</v>
      </c>
      <c r="AQ74">
        <v>47.469385645537699</v>
      </c>
      <c r="AR74">
        <v>48.714981714388998</v>
      </c>
      <c r="AS74">
        <v>50.247072453232299</v>
      </c>
      <c r="AT74">
        <v>52.451746761500999</v>
      </c>
      <c r="AU74">
        <v>53.844719365856598</v>
      </c>
    </row>
    <row r="75" spans="26:47">
      <c r="Z75">
        <v>8</v>
      </c>
      <c r="AA75">
        <v>25.771107059999999</v>
      </c>
      <c r="AB75">
        <v>28.153681639999999</v>
      </c>
      <c r="AC75">
        <v>31.54026932</v>
      </c>
      <c r="AD75">
        <v>33.671372230000003</v>
      </c>
      <c r="AE75">
        <v>35.292081140000001</v>
      </c>
      <c r="AF75">
        <v>36.637143899999998</v>
      </c>
      <c r="AG75">
        <v>37.812721689999996</v>
      </c>
      <c r="AH75">
        <v>38.876931810000002</v>
      </c>
      <c r="AI75">
        <v>39.865965510000002</v>
      </c>
      <c r="AJ75">
        <v>40.804809519999999</v>
      </c>
      <c r="AK75">
        <v>41.712445350000003</v>
      </c>
      <c r="AL75">
        <v>42.604785720000002</v>
      </c>
      <c r="AM75">
        <v>43.496670440000003</v>
      </c>
      <c r="AN75">
        <v>44.403613720000003</v>
      </c>
      <c r="AO75">
        <v>45.343867680000002</v>
      </c>
      <c r="AP75">
        <v>46.34161933</v>
      </c>
      <c r="AQ75">
        <v>47.433121389999997</v>
      </c>
      <c r="AR75">
        <v>48.68094911</v>
      </c>
      <c r="AS75">
        <v>50.216102110000001</v>
      </c>
      <c r="AT75">
        <v>52.425804939999999</v>
      </c>
      <c r="AU75">
        <v>53.82234296</v>
      </c>
    </row>
    <row r="76" spans="26:47">
      <c r="Z76">
        <v>8.08</v>
      </c>
      <c r="AA76">
        <v>25.774913139999999</v>
      </c>
      <c r="AB76">
        <v>28.12624825</v>
      </c>
      <c r="AC76">
        <v>31.481778129999999</v>
      </c>
      <c r="AD76">
        <v>33.600138209999997</v>
      </c>
      <c r="AE76">
        <v>35.214226170000003</v>
      </c>
      <c r="AF76">
        <v>36.555638219999999</v>
      </c>
      <c r="AG76">
        <v>37.729306289999997</v>
      </c>
      <c r="AH76">
        <v>38.792762719999999</v>
      </c>
      <c r="AI76">
        <v>39.78188815</v>
      </c>
      <c r="AJ76">
        <v>40.721495969999999</v>
      </c>
      <c r="AK76">
        <v>41.63047297</v>
      </c>
      <c r="AL76">
        <v>42.524688990000001</v>
      </c>
      <c r="AM76">
        <v>43.418981580000001</v>
      </c>
      <c r="AN76">
        <v>44.328901969999997</v>
      </c>
      <c r="AO76">
        <v>45.272786789999998</v>
      </c>
      <c r="AP76">
        <v>46.27497752</v>
      </c>
      <c r="AQ76">
        <v>47.372003650000003</v>
      </c>
      <c r="AR76">
        <v>48.626970700000001</v>
      </c>
      <c r="AS76">
        <v>50.17206453</v>
      </c>
      <c r="AT76">
        <v>52.398207630000002</v>
      </c>
      <c r="AU76">
        <v>53.806369889999999</v>
      </c>
    </row>
    <row r="77" spans="26:47">
      <c r="Z77">
        <v>8.17</v>
      </c>
      <c r="AA77">
        <v>25.776946859999999</v>
      </c>
      <c r="AB77">
        <v>28.096894200000001</v>
      </c>
      <c r="AC77">
        <v>31.420894229999998</v>
      </c>
      <c r="AD77">
        <v>33.526182730000002</v>
      </c>
      <c r="AE77">
        <v>35.13342067</v>
      </c>
      <c r="AF77">
        <v>36.471017449999998</v>
      </c>
      <c r="AG77">
        <v>37.642656359999997</v>
      </c>
      <c r="AH77">
        <v>38.705273560000002</v>
      </c>
      <c r="AI77">
        <v>39.694432310000003</v>
      </c>
      <c r="AJ77">
        <v>40.634768579999999</v>
      </c>
      <c r="AK77">
        <v>41.54507212</v>
      </c>
      <c r="AL77">
        <v>42.44116889</v>
      </c>
      <c r="AM77">
        <v>43.337894339999998</v>
      </c>
      <c r="AN77">
        <v>44.250838190000003</v>
      </c>
      <c r="AO77">
        <v>45.198424680000002</v>
      </c>
      <c r="AP77">
        <v>46.205155419999997</v>
      </c>
      <c r="AQ77">
        <v>47.307846949999998</v>
      </c>
      <c r="AR77">
        <v>48.570154979999998</v>
      </c>
      <c r="AS77">
        <v>50.125496990000002</v>
      </c>
      <c r="AT77">
        <v>52.36863863</v>
      </c>
      <c r="AU77">
        <v>53.788848860000002</v>
      </c>
    </row>
    <row r="78" spans="26:47">
      <c r="Z78">
        <v>8.25</v>
      </c>
      <c r="AA78">
        <v>25.777280340000001</v>
      </c>
      <c r="AB78">
        <v>28.065863050000001</v>
      </c>
      <c r="AC78">
        <v>31.358054070000001</v>
      </c>
      <c r="AD78">
        <v>33.450036089999998</v>
      </c>
      <c r="AE78">
        <v>35.050254440000003</v>
      </c>
      <c r="AF78">
        <v>36.383914109999999</v>
      </c>
      <c r="AG78">
        <v>37.553437420000002</v>
      </c>
      <c r="AH78">
        <v>38.615156720000002</v>
      </c>
      <c r="AI78">
        <v>39.60431311</v>
      </c>
      <c r="AJ78">
        <v>40.545362300000001</v>
      </c>
      <c r="AK78">
        <v>41.456995480000003</v>
      </c>
      <c r="AL78">
        <v>42.354994339999998</v>
      </c>
      <c r="AM78">
        <v>43.254192889999999</v>
      </c>
      <c r="AN78">
        <v>44.170221179999999</v>
      </c>
      <c r="AO78">
        <v>45.121594539999997</v>
      </c>
      <c r="AP78">
        <v>46.132980850000003</v>
      </c>
      <c r="AQ78">
        <v>47.24149448</v>
      </c>
      <c r="AR78">
        <v>48.511362210000001</v>
      </c>
      <c r="AS78">
        <v>50.07728049</v>
      </c>
      <c r="AT78">
        <v>52.338009190000001</v>
      </c>
      <c r="AU78">
        <v>53.770710919999999</v>
      </c>
    </row>
    <row r="79" spans="26:47">
      <c r="Z79">
        <v>8.33</v>
      </c>
      <c r="AA79">
        <v>25.77604912</v>
      </c>
      <c r="AB79">
        <v>28.033440779999999</v>
      </c>
      <c r="AC79">
        <v>31.29371785</v>
      </c>
      <c r="AD79">
        <v>33.372244909999999</v>
      </c>
      <c r="AE79">
        <v>34.965329279999999</v>
      </c>
      <c r="AF79">
        <v>36.294969790000003</v>
      </c>
      <c r="AG79">
        <v>37.462321979999999</v>
      </c>
      <c r="AH79">
        <v>38.523109890000001</v>
      </c>
      <c r="AI79">
        <v>39.512249609999998</v>
      </c>
      <c r="AJ79">
        <v>40.454014829999998</v>
      </c>
      <c r="AK79">
        <v>41.366997490000003</v>
      </c>
      <c r="AL79">
        <v>42.266935140000001</v>
      </c>
      <c r="AM79">
        <v>43.16866143</v>
      </c>
      <c r="AN79">
        <v>44.087848970000003</v>
      </c>
      <c r="AO79">
        <v>45.043108080000003</v>
      </c>
      <c r="AP79">
        <v>46.05927938</v>
      </c>
      <c r="AQ79">
        <v>47.173786479999997</v>
      </c>
      <c r="AR79">
        <v>48.451449009999997</v>
      </c>
      <c r="AS79">
        <v>50.028291609999997</v>
      </c>
      <c r="AT79">
        <v>52.307225250000002</v>
      </c>
      <c r="AU79">
        <v>53.752881539999997</v>
      </c>
    </row>
    <row r="80" spans="26:47">
      <c r="Z80">
        <v>8.42</v>
      </c>
      <c r="AA80">
        <v>25.7716103557084</v>
      </c>
      <c r="AB80">
        <v>28.021986536154401</v>
      </c>
      <c r="AC80">
        <v>31.272171549577301</v>
      </c>
      <c r="AD80">
        <v>33.345577418558698</v>
      </c>
      <c r="AE80">
        <v>34.935798563999903</v>
      </c>
      <c r="AF80">
        <v>36.263858865922302</v>
      </c>
      <c r="AG80">
        <v>37.4304710666284</v>
      </c>
      <c r="AH80">
        <v>38.491129055014703</v>
      </c>
      <c r="AI80">
        <v>39.480620766991699</v>
      </c>
      <c r="AJ80">
        <v>40.423148231321797</v>
      </c>
      <c r="AK80">
        <v>41.337267418247002</v>
      </c>
      <c r="AL80">
        <v>42.238706341264098</v>
      </c>
      <c r="AM80">
        <v>43.142312652184003</v>
      </c>
      <c r="AN80">
        <v>44.063798622371898</v>
      </c>
      <c r="AO80">
        <v>45.021848141367698</v>
      </c>
      <c r="AP80">
        <v>46.041427934576802</v>
      </c>
      <c r="AQ80">
        <v>47.160181798280199</v>
      </c>
      <c r="AR80">
        <v>48.443346346166201</v>
      </c>
      <c r="AS80">
        <v>50.027873661331903</v>
      </c>
      <c r="AT80">
        <v>52.319554782629801</v>
      </c>
      <c r="AU80">
        <v>53.7742334358569</v>
      </c>
    </row>
    <row r="81" spans="26:47">
      <c r="Z81">
        <v>8.5</v>
      </c>
      <c r="AA81">
        <v>25.773292730000001</v>
      </c>
      <c r="AB81">
        <v>27.999774009999999</v>
      </c>
      <c r="AC81">
        <v>31.2281543</v>
      </c>
      <c r="AD81">
        <v>33.293135210000003</v>
      </c>
      <c r="AE81">
        <v>34.879005540000001</v>
      </c>
      <c r="AF81">
        <v>36.204567910000002</v>
      </c>
      <c r="AG81">
        <v>37.369710019999999</v>
      </c>
      <c r="AH81">
        <v>38.42954555</v>
      </c>
      <c r="AI81">
        <v>39.418663899999999</v>
      </c>
      <c r="AJ81">
        <v>40.3611559</v>
      </c>
      <c r="AK81">
        <v>41.275514000000001</v>
      </c>
      <c r="AL81">
        <v>42.177432109999998</v>
      </c>
      <c r="AM81">
        <v>43.081744890000003</v>
      </c>
      <c r="AN81">
        <v>44.004169910000002</v>
      </c>
      <c r="AO81">
        <v>44.963416500000001</v>
      </c>
      <c r="AP81">
        <v>45.984504680000001</v>
      </c>
      <c r="AQ81">
        <v>47.10517883</v>
      </c>
      <c r="AR81">
        <v>48.390873429999999</v>
      </c>
      <c r="AS81">
        <v>49.978990949999996</v>
      </c>
      <c r="AT81">
        <v>52.276751789999999</v>
      </c>
      <c r="AU81">
        <v>53.735829459999998</v>
      </c>
    </row>
    <row r="82" spans="26:47">
      <c r="Z82">
        <v>8.58</v>
      </c>
      <c r="AA82">
        <v>25.768981709999998</v>
      </c>
      <c r="AB82">
        <v>27.964921220000001</v>
      </c>
      <c r="AC82">
        <v>31.161522990000002</v>
      </c>
      <c r="AD82">
        <v>33.212912850000002</v>
      </c>
      <c r="AE82">
        <v>34.791515609999998</v>
      </c>
      <c r="AF82">
        <v>36.112957700000003</v>
      </c>
      <c r="AG82">
        <v>37.275861990000003</v>
      </c>
      <c r="AH82">
        <v>38.334731720000001</v>
      </c>
      <c r="AI82">
        <v>39.323829150000002</v>
      </c>
      <c r="AJ82">
        <v>40.267061990000002</v>
      </c>
      <c r="AK82">
        <v>41.182823399999997</v>
      </c>
      <c r="AL82">
        <v>42.086764469999999</v>
      </c>
      <c r="AM82">
        <v>42.993722339999998</v>
      </c>
      <c r="AN82">
        <v>43.919462109999998</v>
      </c>
      <c r="AO82">
        <v>44.88279618</v>
      </c>
      <c r="AP82">
        <v>45.90893063</v>
      </c>
      <c r="AQ82">
        <v>47.035942120000001</v>
      </c>
      <c r="AR82">
        <v>48.329901759999998</v>
      </c>
      <c r="AS82">
        <v>49.929639289999997</v>
      </c>
      <c r="AT82">
        <v>52.24684207</v>
      </c>
      <c r="AU82">
        <v>53.719804000000003</v>
      </c>
    </row>
    <row r="83" spans="26:47">
      <c r="Z83">
        <v>8.67</v>
      </c>
      <c r="AA83">
        <v>25.762898809999999</v>
      </c>
      <c r="AB83">
        <v>27.92873561</v>
      </c>
      <c r="AC83">
        <v>31.093756729999999</v>
      </c>
      <c r="AD83">
        <v>33.131544380000001</v>
      </c>
      <c r="AE83">
        <v>34.702843090000002</v>
      </c>
      <c r="AF83">
        <v>36.020131550000002</v>
      </c>
      <c r="AG83">
        <v>37.180774319999998</v>
      </c>
      <c r="AH83">
        <v>38.238665779999998</v>
      </c>
      <c r="AI83">
        <v>39.2277415</v>
      </c>
      <c r="AJ83">
        <v>40.171726319999998</v>
      </c>
      <c r="AK83">
        <v>41.08891466</v>
      </c>
      <c r="AL83">
        <v>41.994915730000002</v>
      </c>
      <c r="AM83">
        <v>42.904570749999998</v>
      </c>
      <c r="AN83">
        <v>43.833694870000002</v>
      </c>
      <c r="AO83">
        <v>44.80120754</v>
      </c>
      <c r="AP83">
        <v>45.832507380000003</v>
      </c>
      <c r="AQ83">
        <v>46.966014360000003</v>
      </c>
      <c r="AR83">
        <v>48.268457410000003</v>
      </c>
      <c r="AS83">
        <v>49.880141270000003</v>
      </c>
      <c r="AT83">
        <v>52.21737332</v>
      </c>
      <c r="AU83">
        <v>53.704665419999998</v>
      </c>
    </row>
    <row r="84" spans="26:47">
      <c r="Z84">
        <v>8.75</v>
      </c>
      <c r="AA84">
        <v>25.736043632376699</v>
      </c>
      <c r="AB84">
        <v>27.891332404324199</v>
      </c>
      <c r="AC84">
        <v>31.042196890663099</v>
      </c>
      <c r="AD84">
        <v>33.072825194852101</v>
      </c>
      <c r="AE84">
        <v>34.640027683062002</v>
      </c>
      <c r="AF84">
        <v>35.9549559646888</v>
      </c>
      <c r="AG84">
        <v>37.114380777601397</v>
      </c>
      <c r="AH84">
        <v>38.171889423791399</v>
      </c>
      <c r="AI84">
        <v>39.161247095965699</v>
      </c>
      <c r="AJ84">
        <v>40.106083948332902</v>
      </c>
      <c r="AK84">
        <v>41.024647940054102</v>
      </c>
      <c r="AL84">
        <v>41.932537896687002</v>
      </c>
      <c r="AM84">
        <v>42.844617319853199</v>
      </c>
      <c r="AN84">
        <v>43.776759841348998</v>
      </c>
      <c r="AO84">
        <v>44.747991807774</v>
      </c>
      <c r="AP84">
        <v>45.783894413461802</v>
      </c>
      <c r="AQ84">
        <v>46.923206527571097</v>
      </c>
      <c r="AR84">
        <v>48.233262400676097</v>
      </c>
      <c r="AS84">
        <v>49.855718595562202</v>
      </c>
      <c r="AT84">
        <v>52.211106987515201</v>
      </c>
      <c r="AU84">
        <v>53.7114303988456</v>
      </c>
    </row>
    <row r="85" spans="26:47">
      <c r="Z85">
        <v>8.83</v>
      </c>
      <c r="AA85">
        <v>25.744441890000001</v>
      </c>
      <c r="AB85">
        <v>27.851627830000002</v>
      </c>
      <c r="AC85">
        <v>30.954362840000002</v>
      </c>
      <c r="AD85">
        <v>32.965034559999999</v>
      </c>
      <c r="AE85">
        <v>34.521677179999998</v>
      </c>
      <c r="AF85">
        <v>35.8305893</v>
      </c>
      <c r="AG85">
        <v>36.98665072</v>
      </c>
      <c r="AH85">
        <v>38.042549110000003</v>
      </c>
      <c r="AI85">
        <v>39.031571239999998</v>
      </c>
      <c r="AJ85">
        <v>39.977079060000001</v>
      </c>
      <c r="AK85">
        <v>40.897172150000003</v>
      </c>
      <c r="AL85">
        <v>41.807379410000003</v>
      </c>
      <c r="AM85">
        <v>42.722555219999997</v>
      </c>
      <c r="AN85">
        <v>43.65862224</v>
      </c>
      <c r="AO85">
        <v>44.634725449999998</v>
      </c>
      <c r="AP85">
        <v>45.676666820000001</v>
      </c>
      <c r="AQ85">
        <v>46.823584439999998</v>
      </c>
      <c r="AR85">
        <v>48.143582530000003</v>
      </c>
      <c r="AS85">
        <v>49.780051520000001</v>
      </c>
      <c r="AT85">
        <v>52.158975490000003</v>
      </c>
      <c r="AU85">
        <v>53.67618427</v>
      </c>
    </row>
    <row r="86" spans="26:47">
      <c r="Z86">
        <v>8.92</v>
      </c>
      <c r="AA86">
        <v>25.7099645288503</v>
      </c>
      <c r="AB86">
        <v>27.819195794707401</v>
      </c>
      <c r="AC86">
        <v>30.9211928962375</v>
      </c>
      <c r="AD86">
        <v>32.930442134262599</v>
      </c>
      <c r="AE86">
        <v>34.486011648989503</v>
      </c>
      <c r="AF86">
        <v>35.794235887124302</v>
      </c>
      <c r="AG86">
        <v>36.949948202047899</v>
      </c>
      <c r="AH86">
        <v>38.005794527295002</v>
      </c>
      <c r="AI86">
        <v>38.995034106675497</v>
      </c>
      <c r="AJ86">
        <v>39.9410148684766</v>
      </c>
      <c r="AK86">
        <v>40.861834693766099</v>
      </c>
      <c r="AL86">
        <v>41.773033058994301</v>
      </c>
      <c r="AM86">
        <v>42.689488970216502</v>
      </c>
      <c r="AN86">
        <v>43.627168044914498</v>
      </c>
      <c r="AO86">
        <v>44.605285240378002</v>
      </c>
      <c r="AP86">
        <v>45.649756936302502</v>
      </c>
      <c r="AQ86">
        <v>46.799917697740398</v>
      </c>
      <c r="AR86">
        <v>48.1242429924893</v>
      </c>
      <c r="AS86">
        <v>49.766953587085602</v>
      </c>
      <c r="AT86">
        <v>52.156644805409698</v>
      </c>
      <c r="AU86">
        <v>53.681733086785997</v>
      </c>
    </row>
    <row r="87" spans="26:47">
      <c r="Z87">
        <v>9</v>
      </c>
      <c r="AA87">
        <v>25.731625399999999</v>
      </c>
      <c r="AB87">
        <v>27.81034777</v>
      </c>
      <c r="AC87">
        <v>30.882483350000001</v>
      </c>
      <c r="AD87">
        <v>32.879686749999998</v>
      </c>
      <c r="AE87">
        <v>34.428998419999999</v>
      </c>
      <c r="AF87">
        <v>35.733696289999997</v>
      </c>
      <c r="AG87">
        <v>36.88743874</v>
      </c>
      <c r="AH87">
        <v>37.942318059999998</v>
      </c>
      <c r="AI87">
        <v>38.931300270000001</v>
      </c>
      <c r="AJ87">
        <v>39.87756804</v>
      </c>
      <c r="AK87">
        <v>40.799125289999999</v>
      </c>
      <c r="AL87">
        <v>41.711462660000002</v>
      </c>
      <c r="AM87">
        <v>42.629443620000004</v>
      </c>
      <c r="AN87">
        <v>43.569048129999999</v>
      </c>
      <c r="AO87">
        <v>44.549539289999998</v>
      </c>
      <c r="AP87">
        <v>45.596929240000001</v>
      </c>
      <c r="AQ87">
        <v>46.750729649999997</v>
      </c>
      <c r="AR87">
        <v>48.079760159999999</v>
      </c>
      <c r="AS87">
        <v>49.729017220000003</v>
      </c>
      <c r="AT87">
        <v>52.129528020000002</v>
      </c>
      <c r="AU87">
        <v>53.662274969999999</v>
      </c>
    </row>
    <row r="88" spans="26:47">
      <c r="Z88">
        <v>9.08</v>
      </c>
      <c r="AA88">
        <v>25.716092849999999</v>
      </c>
      <c r="AB88">
        <v>27.766952010000001</v>
      </c>
      <c r="AC88">
        <v>30.808883890000001</v>
      </c>
      <c r="AD88">
        <v>32.792688300000002</v>
      </c>
      <c r="AE88">
        <v>34.334666339999998</v>
      </c>
      <c r="AF88">
        <v>35.635126360000001</v>
      </c>
      <c r="AG88">
        <v>36.786521360000002</v>
      </c>
      <c r="AH88">
        <v>37.84035454</v>
      </c>
      <c r="AI88">
        <v>38.829274169999998</v>
      </c>
      <c r="AJ88">
        <v>39.77628532</v>
      </c>
      <c r="AK88">
        <v>40.6992975</v>
      </c>
      <c r="AL88">
        <v>41.613764369999998</v>
      </c>
      <c r="AM88">
        <v>42.534559969999997</v>
      </c>
      <c r="AN88">
        <v>43.477723670000003</v>
      </c>
      <c r="AO88">
        <v>44.46263982</v>
      </c>
      <c r="AP88">
        <v>45.51553569</v>
      </c>
      <c r="AQ88">
        <v>46.676305069999998</v>
      </c>
      <c r="AR88">
        <v>48.01449933</v>
      </c>
      <c r="AS88">
        <v>49.676758499999998</v>
      </c>
      <c r="AT88">
        <v>52.099275769999998</v>
      </c>
      <c r="AU88">
        <v>53.647899590000002</v>
      </c>
    </row>
    <row r="89" spans="26:47">
      <c r="Z89">
        <v>9.17</v>
      </c>
      <c r="AA89">
        <v>25.69747113</v>
      </c>
      <c r="AB89">
        <v>27.72104994</v>
      </c>
      <c r="AC89">
        <v>30.733149659999999</v>
      </c>
      <c r="AD89">
        <v>32.703602230000001</v>
      </c>
      <c r="AE89">
        <v>34.238221619999997</v>
      </c>
      <c r="AF89">
        <v>35.534397650000002</v>
      </c>
      <c r="AG89">
        <v>36.683393940000002</v>
      </c>
      <c r="AH89">
        <v>37.736130840000001</v>
      </c>
      <c r="AI89">
        <v>38.724941729999998</v>
      </c>
      <c r="AJ89">
        <v>39.672655560000003</v>
      </c>
      <c r="AK89">
        <v>40.597088540000001</v>
      </c>
      <c r="AL89">
        <v>41.513658309999997</v>
      </c>
      <c r="AM89">
        <v>42.4372507</v>
      </c>
      <c r="AN89">
        <v>43.38396616</v>
      </c>
      <c r="AO89">
        <v>44.37331279</v>
      </c>
      <c r="AP89">
        <v>45.431737079999998</v>
      </c>
      <c r="AQ89">
        <v>46.59952199</v>
      </c>
      <c r="AR89">
        <v>47.946964430000001</v>
      </c>
      <c r="AS89">
        <v>49.622379989999999</v>
      </c>
      <c r="AT89">
        <v>52.067234429999999</v>
      </c>
      <c r="AU89">
        <v>53.632016409999999</v>
      </c>
    </row>
    <row r="90" spans="26:47">
      <c r="Z90">
        <v>9.25</v>
      </c>
      <c r="AA90">
        <v>25.675426210000001</v>
      </c>
      <c r="AB90">
        <v>27.67228858</v>
      </c>
      <c r="AC90">
        <v>30.654905589999998</v>
      </c>
      <c r="AD90">
        <v>32.612035079999998</v>
      </c>
      <c r="AE90">
        <v>34.139252489999997</v>
      </c>
      <c r="AF90">
        <v>35.431079840000002</v>
      </c>
      <c r="AG90">
        <v>36.577607280000002</v>
      </c>
      <c r="AH90">
        <v>37.629178520000004</v>
      </c>
      <c r="AI90">
        <v>38.617814729999999</v>
      </c>
      <c r="AJ90">
        <v>39.566170200000002</v>
      </c>
      <c r="AK90">
        <v>40.49196869</v>
      </c>
      <c r="AL90">
        <v>41.410592629999996</v>
      </c>
      <c r="AM90">
        <v>42.336940560000002</v>
      </c>
      <c r="AN90">
        <v>43.287175300000001</v>
      </c>
      <c r="AO90">
        <v>44.28093071</v>
      </c>
      <c r="AP90">
        <v>45.344875770000002</v>
      </c>
      <c r="AQ90">
        <v>46.519688469999998</v>
      </c>
      <c r="AR90">
        <v>47.87642271</v>
      </c>
      <c r="AS90">
        <v>49.565096879999999</v>
      </c>
      <c r="AT90">
        <v>52.032541469999998</v>
      </c>
      <c r="AU90">
        <v>53.613712720000002</v>
      </c>
    </row>
    <row r="91" spans="26:47">
      <c r="Z91">
        <v>9.33</v>
      </c>
      <c r="AA91">
        <v>25.64979499</v>
      </c>
      <c r="AB91">
        <v>27.620503280000001</v>
      </c>
      <c r="AC91">
        <v>30.57399208</v>
      </c>
      <c r="AD91">
        <v>32.517827369999999</v>
      </c>
      <c r="AE91">
        <v>34.037595809999999</v>
      </c>
      <c r="AF91">
        <v>35.325003700000003</v>
      </c>
      <c r="AG91">
        <v>36.468984380000002</v>
      </c>
      <c r="AH91">
        <v>37.519311449999996</v>
      </c>
      <c r="AI91">
        <v>38.507696799999998</v>
      </c>
      <c r="AJ91">
        <v>39.456621560000002</v>
      </c>
      <c r="AK91">
        <v>40.383717900000001</v>
      </c>
      <c r="AL91">
        <v>41.30433377</v>
      </c>
      <c r="AM91">
        <v>42.233381190000003</v>
      </c>
      <c r="AN91">
        <v>43.187086440000002</v>
      </c>
      <c r="AO91">
        <v>44.185210759999997</v>
      </c>
      <c r="AP91">
        <v>45.254648349999997</v>
      </c>
      <c r="AQ91">
        <v>46.436477099999998</v>
      </c>
      <c r="AR91">
        <v>47.802517719999997</v>
      </c>
      <c r="AS91">
        <v>49.504514880000002</v>
      </c>
      <c r="AT91">
        <v>51.994745029999997</v>
      </c>
      <c r="AU91">
        <v>53.592498999999997</v>
      </c>
    </row>
    <row r="92" spans="26:47">
      <c r="Z92">
        <v>9.42</v>
      </c>
      <c r="AA92">
        <v>25.610273589044301</v>
      </c>
      <c r="AB92">
        <v>27.5921322529877</v>
      </c>
      <c r="AC92">
        <v>30.5566554234336</v>
      </c>
      <c r="AD92">
        <v>32.504733436611801</v>
      </c>
      <c r="AE92">
        <v>34.026620008683302</v>
      </c>
      <c r="AF92">
        <v>35.315229606852199</v>
      </c>
      <c r="AG92">
        <v>36.459956889549197</v>
      </c>
      <c r="AH92">
        <v>37.510792833240203</v>
      </c>
      <c r="AI92">
        <v>38.499567879599297</v>
      </c>
      <c r="AJ92">
        <v>39.448836467991001</v>
      </c>
      <c r="AK92">
        <v>40.3762824777845</v>
      </c>
      <c r="AL92">
        <v>41.297296127869501</v>
      </c>
      <c r="AM92">
        <v>42.226830201668498</v>
      </c>
      <c r="AN92">
        <v>43.181157041342701</v>
      </c>
      <c r="AO92">
        <v>44.180097886200599</v>
      </c>
      <c r="AP92">
        <v>45.250635096449301</v>
      </c>
      <c r="AQ92">
        <v>46.433991964773803</v>
      </c>
      <c r="AR92">
        <v>47.8022635289852</v>
      </c>
      <c r="AS92">
        <v>49.5078228824324</v>
      </c>
      <c r="AT92">
        <v>52.005018225679798</v>
      </c>
      <c r="AU92">
        <v>53.608440350405203</v>
      </c>
    </row>
    <row r="93" spans="26:47">
      <c r="Z93">
        <v>9.5</v>
      </c>
      <c r="AA93">
        <v>25.62103231</v>
      </c>
      <c r="AB93">
        <v>27.566203730000002</v>
      </c>
      <c r="AC93">
        <v>30.49100958</v>
      </c>
      <c r="AD93">
        <v>32.421636880000001</v>
      </c>
      <c r="AE93">
        <v>33.933950780000004</v>
      </c>
      <c r="AF93">
        <v>35.216900690000003</v>
      </c>
      <c r="AG93">
        <v>36.358283049999997</v>
      </c>
      <c r="AH93">
        <v>37.407309679999997</v>
      </c>
      <c r="AI93">
        <v>38.39538726</v>
      </c>
      <c r="AJ93">
        <v>39.344825919999998</v>
      </c>
      <c r="AK93">
        <v>40.273167700000002</v>
      </c>
      <c r="AL93">
        <v>41.19572711</v>
      </c>
      <c r="AM93">
        <v>42.127430769999997</v>
      </c>
      <c r="AN93">
        <v>43.08456966</v>
      </c>
      <c r="AO93">
        <v>44.087034299999999</v>
      </c>
      <c r="AP93">
        <v>45.161947019999999</v>
      </c>
      <c r="AQ93">
        <v>46.35079073</v>
      </c>
      <c r="AR93">
        <v>47.726163030000002</v>
      </c>
      <c r="AS93">
        <v>49.441559040000001</v>
      </c>
      <c r="AT93">
        <v>51.954784109999999</v>
      </c>
      <c r="AU93">
        <v>53.56932201</v>
      </c>
    </row>
    <row r="94" spans="26:47">
      <c r="Z94">
        <v>9.58</v>
      </c>
      <c r="AA94">
        <v>25.589747490000001</v>
      </c>
      <c r="AB94">
        <v>27.510047360000002</v>
      </c>
      <c r="AC94">
        <v>30.40670166</v>
      </c>
      <c r="AD94">
        <v>32.324264890000002</v>
      </c>
      <c r="AE94">
        <v>33.829162050000001</v>
      </c>
      <c r="AF94">
        <v>35.107650380000003</v>
      </c>
      <c r="AG94">
        <v>36.24641226</v>
      </c>
      <c r="AH94">
        <v>37.294107799999999</v>
      </c>
      <c r="AI94">
        <v>38.281843520000002</v>
      </c>
      <c r="AJ94">
        <v>39.231761519999999</v>
      </c>
      <c r="AK94">
        <v>40.161315590000001</v>
      </c>
      <c r="AL94">
        <v>41.08578833</v>
      </c>
      <c r="AM94">
        <v>42.020122319999999</v>
      </c>
      <c r="AN94">
        <v>42.980674919999998</v>
      </c>
      <c r="AO94">
        <v>43.987468040000003</v>
      </c>
      <c r="AP94">
        <v>45.067855479999999</v>
      </c>
      <c r="AQ94">
        <v>46.263730789999997</v>
      </c>
      <c r="AR94">
        <v>47.648479440000003</v>
      </c>
      <c r="AS94">
        <v>49.377372860000001</v>
      </c>
      <c r="AT94">
        <v>51.91383356</v>
      </c>
      <c r="AU94">
        <v>53.545376140000002</v>
      </c>
    </row>
    <row r="95" spans="26:47">
      <c r="Z95">
        <v>9.67</v>
      </c>
      <c r="AA95">
        <v>25.55648648</v>
      </c>
      <c r="AB95">
        <v>27.45261322</v>
      </c>
      <c r="AC95">
        <v>30.321714069999999</v>
      </c>
      <c r="AD95">
        <v>32.226404219999999</v>
      </c>
      <c r="AE95">
        <v>33.723958600000003</v>
      </c>
      <c r="AF95">
        <v>34.998011269999999</v>
      </c>
      <c r="AG95">
        <v>36.134155640000003</v>
      </c>
      <c r="AH95">
        <v>37.180511410000001</v>
      </c>
      <c r="AI95">
        <v>38.16789095</v>
      </c>
      <c r="AJ95">
        <v>39.11827177</v>
      </c>
      <c r="AK95">
        <v>40.049021799999998</v>
      </c>
      <c r="AL95">
        <v>40.975393560000001</v>
      </c>
      <c r="AM95">
        <v>41.91234729</v>
      </c>
      <c r="AN95">
        <v>42.876308600000002</v>
      </c>
      <c r="AO95">
        <v>43.887433260000002</v>
      </c>
      <c r="AP95">
        <v>44.973310179999999</v>
      </c>
      <c r="AQ95">
        <v>46.176249660000003</v>
      </c>
      <c r="AR95">
        <v>47.570436819999998</v>
      </c>
      <c r="AS95">
        <v>49.312946949999997</v>
      </c>
      <c r="AT95">
        <v>51.872913060000002</v>
      </c>
      <c r="AU95">
        <v>53.521699499999997</v>
      </c>
    </row>
    <row r="96" spans="26:47">
      <c r="Z96">
        <v>9.75</v>
      </c>
      <c r="AA96">
        <v>25.52153418</v>
      </c>
      <c r="AB96">
        <v>27.39418628</v>
      </c>
      <c r="AC96">
        <v>30.23635384</v>
      </c>
      <c r="AD96">
        <v>32.128382950000002</v>
      </c>
      <c r="AE96">
        <v>33.618686109999999</v>
      </c>
      <c r="AF96">
        <v>34.888343990000003</v>
      </c>
      <c r="AG96">
        <v>36.021886819999999</v>
      </c>
      <c r="AH96">
        <v>37.066905759999997</v>
      </c>
      <c r="AI96">
        <v>38.05392526</v>
      </c>
      <c r="AJ96">
        <v>39.004762079999999</v>
      </c>
      <c r="AK96">
        <v>39.936700829999999</v>
      </c>
      <c r="AL96">
        <v>40.864965939999998</v>
      </c>
      <c r="AM96">
        <v>41.804537170000003</v>
      </c>
      <c r="AN96">
        <v>42.771910429999998</v>
      </c>
      <c r="AO96">
        <v>43.787377980000002</v>
      </c>
      <c r="AP96">
        <v>44.878767689999997</v>
      </c>
      <c r="AQ96">
        <v>46.088813100000003</v>
      </c>
      <c r="AR96">
        <v>47.492511309999998</v>
      </c>
      <c r="AS96">
        <v>49.248770319999998</v>
      </c>
      <c r="AT96">
        <v>51.832531039999999</v>
      </c>
      <c r="AU96">
        <v>53.498813859999998</v>
      </c>
    </row>
    <row r="97" spans="26:47">
      <c r="Z97">
        <v>9.83</v>
      </c>
      <c r="AA97">
        <v>25.501702236516198</v>
      </c>
      <c r="AB97">
        <v>27.3858748262132</v>
      </c>
      <c r="AC97">
        <v>30.242019511152101</v>
      </c>
      <c r="AD97">
        <v>32.140607119833199</v>
      </c>
      <c r="AE97">
        <v>33.634744119700102</v>
      </c>
      <c r="AF97">
        <v>34.906921684594003</v>
      </c>
      <c r="AG97">
        <v>36.042259108857202</v>
      </c>
      <c r="AH97">
        <v>37.0886447173121</v>
      </c>
      <c r="AI97">
        <v>38.076774098841597</v>
      </c>
      <c r="AJ97">
        <v>39.0285742066675</v>
      </c>
      <c r="AK97">
        <v>39.961408982040403</v>
      </c>
      <c r="AL97">
        <v>40.8905675425165</v>
      </c>
      <c r="AM97">
        <v>41.831090470709</v>
      </c>
      <c r="AN97">
        <v>42.799540028070503</v>
      </c>
      <c r="AO97">
        <v>43.816292156393601</v>
      </c>
      <c r="AP97">
        <v>44.909295055651</v>
      </c>
      <c r="AQ97">
        <v>46.121478850473302</v>
      </c>
      <c r="AR97">
        <v>47.528211500116001</v>
      </c>
      <c r="AS97">
        <v>49.289256736022097</v>
      </c>
      <c r="AT97">
        <v>51.882419344647097</v>
      </c>
      <c r="AU97">
        <v>53.556467830766699</v>
      </c>
    </row>
    <row r="98" spans="26:47">
      <c r="Z98">
        <v>9.92</v>
      </c>
      <c r="AA98">
        <v>25.44688747</v>
      </c>
      <c r="AB98">
        <v>27.2746283</v>
      </c>
      <c r="AC98">
        <v>30.064787639999999</v>
      </c>
      <c r="AD98">
        <v>31.932155519999998</v>
      </c>
      <c r="AE98">
        <v>33.408255539999999</v>
      </c>
      <c r="AF98">
        <v>34.669267980000001</v>
      </c>
      <c r="AG98">
        <v>35.797674000000001</v>
      </c>
      <c r="AH98">
        <v>36.840043629999997</v>
      </c>
      <c r="AI98">
        <v>37.826344839999997</v>
      </c>
      <c r="AJ98">
        <v>38.77808452</v>
      </c>
      <c r="AK98">
        <v>39.712388619999999</v>
      </c>
      <c r="AL98">
        <v>40.644431599999997</v>
      </c>
      <c r="AM98">
        <v>41.589238039999998</v>
      </c>
      <c r="AN98">
        <v>42.563450680000003</v>
      </c>
      <c r="AO98">
        <v>43.587642799999998</v>
      </c>
      <c r="AP98">
        <v>44.690131919999999</v>
      </c>
      <c r="AQ98">
        <v>45.914517549999999</v>
      </c>
      <c r="AR98">
        <v>47.33745811</v>
      </c>
      <c r="AS98">
        <v>49.121614270000002</v>
      </c>
      <c r="AT98">
        <v>51.753838479999999</v>
      </c>
      <c r="AU98">
        <v>53.455879400000001</v>
      </c>
    </row>
    <row r="99" spans="26:47">
      <c r="Z99">
        <v>10</v>
      </c>
      <c r="AA99">
        <v>25.449247793751901</v>
      </c>
      <c r="AB99">
        <v>27.294533468661299</v>
      </c>
      <c r="AC99">
        <v>30.106673050799699</v>
      </c>
      <c r="AD99">
        <v>31.9848063933478</v>
      </c>
      <c r="AE99">
        <v>33.467334710580403</v>
      </c>
      <c r="AF99">
        <v>34.732560830575302</v>
      </c>
      <c r="AG99">
        <v>35.863871370880403</v>
      </c>
      <c r="AH99">
        <v>36.9082980134148</v>
      </c>
      <c r="AI99">
        <v>37.896072943280899</v>
      </c>
      <c r="AJ99">
        <v>38.8488674754675</v>
      </c>
      <c r="AK99">
        <v>39.783917035187102</v>
      </c>
      <c r="AL99">
        <v>40.716473770570403</v>
      </c>
      <c r="AM99">
        <v>41.661621441009302</v>
      </c>
      <c r="AN99">
        <v>42.636052395322899</v>
      </c>
      <c r="AO99">
        <v>43.660387650670003</v>
      </c>
      <c r="AP99">
        <v>44.763000121811501</v>
      </c>
      <c r="AQ99">
        <v>45.987569573501901</v>
      </c>
      <c r="AR99">
        <v>47.410901961284097</v>
      </c>
      <c r="AS99">
        <v>49.196012597972398</v>
      </c>
      <c r="AT99">
        <v>51.831051146052197</v>
      </c>
      <c r="AU99">
        <v>53.536081428398802</v>
      </c>
    </row>
    <row r="100" spans="26:47">
      <c r="Z100">
        <v>10.08</v>
      </c>
      <c r="AA100">
        <v>25.40694083</v>
      </c>
      <c r="AB100">
        <v>27.21317955</v>
      </c>
      <c r="AC100">
        <v>29.97820316</v>
      </c>
      <c r="AD100">
        <v>31.83354224</v>
      </c>
      <c r="AE100">
        <v>33.302669940000001</v>
      </c>
      <c r="AF100">
        <v>34.559414359999998</v>
      </c>
      <c r="AG100">
        <v>35.685269030000001</v>
      </c>
      <c r="AH100">
        <v>36.726310570000003</v>
      </c>
      <c r="AI100">
        <v>37.712237889999997</v>
      </c>
      <c r="AJ100">
        <v>38.66440849</v>
      </c>
      <c r="AK100">
        <v>39.59987271</v>
      </c>
      <c r="AL100">
        <v>40.533782930000001</v>
      </c>
      <c r="AM100">
        <v>41.48118873</v>
      </c>
      <c r="AN100">
        <v>42.45880906</v>
      </c>
      <c r="AO100">
        <v>43.487361280000002</v>
      </c>
      <c r="AP100">
        <v>44.59541299</v>
      </c>
      <c r="AQ100">
        <v>45.827005389999997</v>
      </c>
      <c r="AR100">
        <v>47.259644479999999</v>
      </c>
      <c r="AS100">
        <v>49.057907159999999</v>
      </c>
      <c r="AT100">
        <v>51.714738830000002</v>
      </c>
      <c r="AU100">
        <v>53.435002969999999</v>
      </c>
    </row>
    <row r="101" spans="26:47">
      <c r="Z101">
        <v>10.17</v>
      </c>
      <c r="AA101">
        <v>25.365078220000001</v>
      </c>
      <c r="AB101">
        <v>27.150396189999999</v>
      </c>
      <c r="AC101">
        <v>29.890805189999998</v>
      </c>
      <c r="AD101">
        <v>31.734286260000001</v>
      </c>
      <c r="AE101">
        <v>33.196505459999997</v>
      </c>
      <c r="AF101">
        <v>34.448999499999999</v>
      </c>
      <c r="AG101">
        <v>35.572297110000001</v>
      </c>
      <c r="AH101">
        <v>36.61199208</v>
      </c>
      <c r="AI101">
        <v>37.597519910000003</v>
      </c>
      <c r="AJ101">
        <v>38.550092040000003</v>
      </c>
      <c r="AK101">
        <v>39.48668541</v>
      </c>
      <c r="AL101">
        <v>40.42243199</v>
      </c>
      <c r="AM101">
        <v>41.372407819999999</v>
      </c>
      <c r="AN101">
        <v>42.353409659999997</v>
      </c>
      <c r="AO101">
        <v>43.386300890000001</v>
      </c>
      <c r="AP101">
        <v>44.4999021</v>
      </c>
      <c r="AQ101">
        <v>45.738701140000003</v>
      </c>
      <c r="AR101">
        <v>47.181061239999998</v>
      </c>
      <c r="AS101">
        <v>48.993498850000002</v>
      </c>
      <c r="AT101">
        <v>51.675134200000002</v>
      </c>
      <c r="AU101">
        <v>53.413816699999998</v>
      </c>
    </row>
    <row r="102" spans="26:47">
      <c r="Z102">
        <v>10.25</v>
      </c>
      <c r="AA102">
        <v>25.321282549999999</v>
      </c>
      <c r="AB102">
        <v>27.086232899999999</v>
      </c>
      <c r="AC102">
        <v>29.80252282</v>
      </c>
      <c r="AD102">
        <v>31.634305340000001</v>
      </c>
      <c r="AE102">
        <v>33.089672180000001</v>
      </c>
      <c r="AF102">
        <v>34.337927100000002</v>
      </c>
      <c r="AG102">
        <v>35.458656050000002</v>
      </c>
      <c r="AH102">
        <v>36.496980229999998</v>
      </c>
      <c r="AI102">
        <v>37.482077160000003</v>
      </c>
      <c r="AJ102">
        <v>38.435015440000001</v>
      </c>
      <c r="AK102">
        <v>39.372700729999998</v>
      </c>
      <c r="AL102">
        <v>40.310246130000003</v>
      </c>
      <c r="AM102">
        <v>41.262755550000001</v>
      </c>
      <c r="AN102">
        <v>42.247104929999999</v>
      </c>
      <c r="AO102">
        <v>43.284305490000001</v>
      </c>
      <c r="AP102">
        <v>44.403433440000001</v>
      </c>
      <c r="AQ102">
        <v>45.649427760000002</v>
      </c>
      <c r="AR102">
        <v>47.10151785</v>
      </c>
      <c r="AS102">
        <v>48.928181430000002</v>
      </c>
      <c r="AT102">
        <v>51.634790860000003</v>
      </c>
      <c r="AU102">
        <v>53.39207064</v>
      </c>
    </row>
    <row r="103" spans="26:47">
      <c r="Z103">
        <v>10.33</v>
      </c>
      <c r="AA103">
        <v>25.275880040000001</v>
      </c>
      <c r="AB103">
        <v>27.021033469999999</v>
      </c>
      <c r="AC103">
        <v>29.713741410000001</v>
      </c>
      <c r="AD103">
        <v>31.534017110000001</v>
      </c>
      <c r="AE103">
        <v>32.982613819999997</v>
      </c>
      <c r="AF103">
        <v>34.226662920000003</v>
      </c>
      <c r="AG103">
        <v>35.34483084</v>
      </c>
      <c r="AH103">
        <v>36.381777190000001</v>
      </c>
      <c r="AI103">
        <v>37.366427469999998</v>
      </c>
      <c r="AJ103">
        <v>38.31971102</v>
      </c>
      <c r="AK103">
        <v>39.258464629999999</v>
      </c>
      <c r="AL103">
        <v>40.197784319999997</v>
      </c>
      <c r="AM103">
        <v>41.152803409999997</v>
      </c>
      <c r="AN103">
        <v>42.140478649999999</v>
      </c>
      <c r="AO103">
        <v>43.181971109999999</v>
      </c>
      <c r="AP103">
        <v>44.306615489999999</v>
      </c>
      <c r="AQ103">
        <v>45.559806790000003</v>
      </c>
      <c r="AR103">
        <v>47.02165007</v>
      </c>
      <c r="AS103">
        <v>48.862607300000001</v>
      </c>
      <c r="AT103">
        <v>51.594384269999999</v>
      </c>
      <c r="AU103">
        <v>53.37045474</v>
      </c>
    </row>
    <row r="104" spans="26:47">
      <c r="Z104">
        <v>10.42</v>
      </c>
      <c r="AA104">
        <v>25.300545871901999</v>
      </c>
      <c r="AB104">
        <v>27.0538750067956</v>
      </c>
      <c r="AC104">
        <v>29.759668576947899</v>
      </c>
      <c r="AD104">
        <v>31.587434185810999</v>
      </c>
      <c r="AE104">
        <v>33.041017957011903</v>
      </c>
      <c r="AF104">
        <v>34.288714930248503</v>
      </c>
      <c r="AG104">
        <v>35.409732848836903</v>
      </c>
      <c r="AH104">
        <v>36.4490255582324</v>
      </c>
      <c r="AI104">
        <v>37.435698437828897</v>
      </c>
      <c r="AJ104">
        <v>38.390802633751797</v>
      </c>
      <c r="AK104">
        <v>39.3312664113651</v>
      </c>
      <c r="AL104">
        <v>40.272262928235598</v>
      </c>
      <c r="AM104">
        <v>41.228999501382397</v>
      </c>
      <c r="AN104">
        <v>42.218514509370301</v>
      </c>
      <c r="AO104">
        <v>43.262072075089598</v>
      </c>
      <c r="AP104">
        <v>44.389154933386003</v>
      </c>
      <c r="AQ104">
        <v>45.645399595120203</v>
      </c>
      <c r="AR104">
        <v>47.111366810207301</v>
      </c>
      <c r="AS104">
        <v>48.958572606135803</v>
      </c>
      <c r="AT104">
        <v>51.702270130739102</v>
      </c>
      <c r="AU104">
        <v>53.488080902712603</v>
      </c>
    </row>
    <row r="105" spans="26:47">
      <c r="Z105">
        <v>10.5</v>
      </c>
      <c r="AA105">
        <v>25.229351569999999</v>
      </c>
      <c r="AB105">
        <v>26.955304649999999</v>
      </c>
      <c r="AC105">
        <v>29.625023049999999</v>
      </c>
      <c r="AD105">
        <v>31.43402622</v>
      </c>
      <c r="AE105">
        <v>32.875969900000001</v>
      </c>
      <c r="AF105">
        <v>34.115876460000003</v>
      </c>
      <c r="AG105">
        <v>35.231517650000001</v>
      </c>
      <c r="AH105">
        <v>36.267103460000001</v>
      </c>
      <c r="AI105">
        <v>37.251313979999999</v>
      </c>
      <c r="AJ105">
        <v>38.204943370000002</v>
      </c>
      <c r="AK105">
        <v>39.144762299999996</v>
      </c>
      <c r="AL105">
        <v>40.085851869999999</v>
      </c>
      <c r="AM105">
        <v>41.043376639999998</v>
      </c>
      <c r="AN105">
        <v>42.034376160000001</v>
      </c>
      <c r="AO105">
        <v>43.080163689999999</v>
      </c>
      <c r="AP105">
        <v>44.210335819999997</v>
      </c>
      <c r="AQ105">
        <v>45.4707492</v>
      </c>
      <c r="AR105">
        <v>46.942395410000003</v>
      </c>
      <c r="AS105">
        <v>48.79774647</v>
      </c>
      <c r="AT105">
        <v>51.554931490000001</v>
      </c>
      <c r="AU105">
        <v>53.350016410000002</v>
      </c>
    </row>
    <row r="106" spans="26:47">
      <c r="Z106">
        <v>10.58</v>
      </c>
      <c r="AA106">
        <v>25.18244713</v>
      </c>
      <c r="AB106">
        <v>26.889810270000002</v>
      </c>
      <c r="AC106">
        <v>29.53717511</v>
      </c>
      <c r="AD106">
        <v>31.335179310000001</v>
      </c>
      <c r="AE106">
        <v>32.770622029999998</v>
      </c>
      <c r="AF106">
        <v>34.006481219999998</v>
      </c>
      <c r="AG106">
        <v>35.119659779999999</v>
      </c>
      <c r="AH106">
        <v>36.153930729999999</v>
      </c>
      <c r="AI106">
        <v>37.137735900000003</v>
      </c>
      <c r="AJ106">
        <v>38.091738769999999</v>
      </c>
      <c r="AK106">
        <v>39.032647050000001</v>
      </c>
      <c r="AL106">
        <v>39.975529430000002</v>
      </c>
      <c r="AM106">
        <v>40.935584059999996</v>
      </c>
      <c r="AN106">
        <v>41.92993568</v>
      </c>
      <c r="AO106">
        <v>42.980052800000003</v>
      </c>
      <c r="AP106">
        <v>44.115798310000002</v>
      </c>
      <c r="AQ106">
        <v>45.383497630000001</v>
      </c>
      <c r="AR106">
        <v>46.865042529999997</v>
      </c>
      <c r="AS106">
        <v>48.734946989999997</v>
      </c>
      <c r="AT106">
        <v>51.517872199999999</v>
      </c>
      <c r="AU106">
        <v>53.332257669999997</v>
      </c>
    </row>
    <row r="107" spans="26:47">
      <c r="Z107">
        <v>10.67</v>
      </c>
      <c r="AA107">
        <v>25.135988359999999</v>
      </c>
      <c r="AB107">
        <v>26.825368449999999</v>
      </c>
      <c r="AC107">
        <v>29.451034799999999</v>
      </c>
      <c r="AD107">
        <v>31.238338429999999</v>
      </c>
      <c r="AE107">
        <v>32.667456970000003</v>
      </c>
      <c r="AF107">
        <v>33.899388049999999</v>
      </c>
      <c r="AG107">
        <v>35.010191620000001</v>
      </c>
      <c r="AH107">
        <v>36.043216620000003</v>
      </c>
      <c r="AI107">
        <v>37.026674020000002</v>
      </c>
      <c r="AJ107">
        <v>37.981101410000001</v>
      </c>
      <c r="AK107">
        <v>38.923146989999999</v>
      </c>
      <c r="AL107">
        <v>39.867869890000001</v>
      </c>
      <c r="AM107">
        <v>40.830504500000004</v>
      </c>
      <c r="AN107">
        <v>41.828263759999999</v>
      </c>
      <c r="AO107">
        <v>42.882775180000003</v>
      </c>
      <c r="AP107">
        <v>44.024173339999997</v>
      </c>
      <c r="AQ107">
        <v>45.299261340000001</v>
      </c>
      <c r="AR107">
        <v>46.790847900000003</v>
      </c>
      <c r="AS107">
        <v>48.675527840000001</v>
      </c>
      <c r="AT107">
        <v>51.4846249</v>
      </c>
      <c r="AU107">
        <v>53.318666450000002</v>
      </c>
    </row>
    <row r="108" spans="26:47">
      <c r="Z108">
        <v>10.75</v>
      </c>
      <c r="AA108">
        <v>25.090711259999999</v>
      </c>
      <c r="AB108">
        <v>26.762707089999999</v>
      </c>
      <c r="AC108">
        <v>29.3673404</v>
      </c>
      <c r="AD108">
        <v>31.144260249999999</v>
      </c>
      <c r="AE108">
        <v>32.567250960000003</v>
      </c>
      <c r="AF108">
        <v>33.795392849999999</v>
      </c>
      <c r="AG108">
        <v>34.903928639999997</v>
      </c>
      <c r="AH108">
        <v>35.935796250000003</v>
      </c>
      <c r="AI108">
        <v>36.918983330000003</v>
      </c>
      <c r="AJ108">
        <v>37.873906529999999</v>
      </c>
      <c r="AK108">
        <v>38.81715827</v>
      </c>
      <c r="AL108">
        <v>39.763791220000002</v>
      </c>
      <c r="AM108">
        <v>40.729079069999997</v>
      </c>
      <c r="AN108">
        <v>41.730326380000001</v>
      </c>
      <c r="AO108">
        <v>42.789324090000001</v>
      </c>
      <c r="AP108">
        <v>43.936484909999997</v>
      </c>
      <c r="AQ108">
        <v>45.219100140000002</v>
      </c>
      <c r="AR108">
        <v>46.720915300000001</v>
      </c>
      <c r="AS108">
        <v>48.620651629999998</v>
      </c>
      <c r="AT108">
        <v>51.456447449999999</v>
      </c>
      <c r="AU108">
        <v>53.310568050000001</v>
      </c>
    </row>
    <row r="109" spans="26:47">
      <c r="Z109">
        <v>10.83</v>
      </c>
      <c r="AA109">
        <v>25.047019389999999</v>
      </c>
      <c r="AB109">
        <v>26.702213489999998</v>
      </c>
      <c r="AC109">
        <v>29.28647389</v>
      </c>
      <c r="AD109">
        <v>31.053332950000001</v>
      </c>
      <c r="AE109">
        <v>32.470401299999999</v>
      </c>
      <c r="AF109">
        <v>33.694903140000001</v>
      </c>
      <c r="AG109">
        <v>34.801289259999997</v>
      </c>
      <c r="AH109">
        <v>35.832099329999998</v>
      </c>
      <c r="AI109">
        <v>36.815105289999998</v>
      </c>
      <c r="AJ109">
        <v>37.77060788</v>
      </c>
      <c r="AK109">
        <v>38.715147539999997</v>
      </c>
      <c r="AL109">
        <v>39.663773749999997</v>
      </c>
      <c r="AM109">
        <v>40.631802829999998</v>
      </c>
      <c r="AN109">
        <v>41.636634690000001</v>
      </c>
      <c r="AO109">
        <v>42.700228610000003</v>
      </c>
      <c r="AP109">
        <v>43.853282559999997</v>
      </c>
      <c r="AQ109">
        <v>45.14358781</v>
      </c>
      <c r="AR109">
        <v>46.655848800000001</v>
      </c>
      <c r="AS109">
        <v>48.570963999999996</v>
      </c>
      <c r="AT109">
        <v>51.434054690000004</v>
      </c>
      <c r="AU109">
        <v>53.308727789999999</v>
      </c>
    </row>
    <row r="110" spans="26:47">
      <c r="Z110">
        <v>10.92</v>
      </c>
      <c r="AA110">
        <v>25.0879015952206</v>
      </c>
      <c r="AB110">
        <v>26.7397638697277</v>
      </c>
      <c r="AC110">
        <v>29.3237649308012</v>
      </c>
      <c r="AD110">
        <v>31.092060950139601</v>
      </c>
      <c r="AE110">
        <v>32.510799434307401</v>
      </c>
      <c r="AF110">
        <v>33.737032532205397</v>
      </c>
      <c r="AG110">
        <v>34.8451986164971</v>
      </c>
      <c r="AH110">
        <v>35.877857604516599</v>
      </c>
      <c r="AI110">
        <v>36.862811444086901</v>
      </c>
      <c r="AJ110">
        <v>37.820396786598799</v>
      </c>
      <c r="AK110">
        <v>38.767197038433501</v>
      </c>
      <c r="AL110">
        <v>39.718315186459201</v>
      </c>
      <c r="AM110">
        <v>40.6891374777069</v>
      </c>
      <c r="AN110">
        <v>41.697160082306901</v>
      </c>
      <c r="AO110">
        <v>42.764482306831198</v>
      </c>
      <c r="AP110">
        <v>43.9220197101751</v>
      </c>
      <c r="AQ110">
        <v>45.217931109304502</v>
      </c>
      <c r="AR110">
        <v>46.737619446459703</v>
      </c>
      <c r="AS110">
        <v>48.663581752960297</v>
      </c>
      <c r="AT110">
        <v>51.5461869243818</v>
      </c>
      <c r="AU110">
        <v>53.435963575987699</v>
      </c>
    </row>
    <row r="111" spans="26:47">
      <c r="Z111">
        <v>11</v>
      </c>
      <c r="AA111">
        <v>25.005181589999999</v>
      </c>
      <c r="AB111">
        <v>26.644134350000002</v>
      </c>
      <c r="AC111">
        <v>29.208666010000002</v>
      </c>
      <c r="AD111">
        <v>30.965785629999999</v>
      </c>
      <c r="AE111">
        <v>32.37713978</v>
      </c>
      <c r="AF111">
        <v>33.598155370000001</v>
      </c>
      <c r="AG111">
        <v>34.702515689999998</v>
      </c>
      <c r="AH111">
        <v>35.732374700000001</v>
      </c>
      <c r="AI111">
        <v>36.715296029999998</v>
      </c>
      <c r="AJ111">
        <v>37.671469530000003</v>
      </c>
      <c r="AK111">
        <v>38.617387520000001</v>
      </c>
      <c r="AL111">
        <v>39.56809973</v>
      </c>
      <c r="AM111">
        <v>40.538968509999997</v>
      </c>
      <c r="AN111">
        <v>41.547493170000003</v>
      </c>
      <c r="AO111">
        <v>42.61580661</v>
      </c>
      <c r="AP111">
        <v>43.774899859999998</v>
      </c>
      <c r="AQ111">
        <v>45.073076950000001</v>
      </c>
      <c r="AR111">
        <v>46.596025419999997</v>
      </c>
      <c r="AS111">
        <v>48.526876299999998</v>
      </c>
      <c r="AT111">
        <v>51.41791731</v>
      </c>
      <c r="AU111">
        <v>53.313660849999998</v>
      </c>
    </row>
    <row r="112" spans="26:47">
      <c r="Z112">
        <v>11.08</v>
      </c>
      <c r="AA112">
        <v>24.96525351</v>
      </c>
      <c r="AB112">
        <v>26.588481649999999</v>
      </c>
      <c r="AC112">
        <v>29.133879</v>
      </c>
      <c r="AD112">
        <v>30.881556100000001</v>
      </c>
      <c r="AE112">
        <v>32.287388890000003</v>
      </c>
      <c r="AF112">
        <v>33.505061410000003</v>
      </c>
      <c r="AG112">
        <v>34.607512030000002</v>
      </c>
      <c r="AH112">
        <v>35.636520619999999</v>
      </c>
      <c r="AI112">
        <v>36.619449449999998</v>
      </c>
      <c r="AJ112">
        <v>37.576382240000001</v>
      </c>
      <c r="AK112">
        <v>38.523766889999997</v>
      </c>
      <c r="AL112">
        <v>39.476656679999998</v>
      </c>
      <c r="AM112">
        <v>40.450463499999998</v>
      </c>
      <c r="AN112">
        <v>41.46279019</v>
      </c>
      <c r="AO112">
        <v>42.53594871</v>
      </c>
      <c r="AP112">
        <v>43.70123134</v>
      </c>
      <c r="AQ112">
        <v>45.007468379999999</v>
      </c>
      <c r="AR112">
        <v>46.541355950000003</v>
      </c>
      <c r="AS112">
        <v>48.488316320000003</v>
      </c>
      <c r="AT112">
        <v>51.407998370000001</v>
      </c>
      <c r="AU112">
        <v>53.325360410000002</v>
      </c>
    </row>
    <row r="113" spans="26:47">
      <c r="Z113">
        <v>11.17</v>
      </c>
      <c r="AA113">
        <v>24.9271925</v>
      </c>
      <c r="AB113">
        <v>26.53515208</v>
      </c>
      <c r="AC113">
        <v>29.061932580000001</v>
      </c>
      <c r="AD113">
        <v>30.80042096</v>
      </c>
      <c r="AE113">
        <v>32.200895099999997</v>
      </c>
      <c r="AF113">
        <v>33.415344410000003</v>
      </c>
      <c r="AG113">
        <v>34.515982350000002</v>
      </c>
      <c r="AH113">
        <v>35.544224970000002</v>
      </c>
      <c r="AI113">
        <v>36.527239340000001</v>
      </c>
      <c r="AJ113">
        <v>37.485007330000002</v>
      </c>
      <c r="AK113">
        <v>38.433935779999999</v>
      </c>
      <c r="AL113">
        <v>39.389084709999999</v>
      </c>
      <c r="AM113">
        <v>40.365918880000002</v>
      </c>
      <c r="AN113">
        <v>41.382148700000002</v>
      </c>
      <c r="AO113">
        <v>42.460270790000003</v>
      </c>
      <c r="AP113">
        <v>43.631886960000003</v>
      </c>
      <c r="AQ113">
        <v>44.946367649999999</v>
      </c>
      <c r="AR113">
        <v>46.49144399</v>
      </c>
      <c r="AS113">
        <v>48.454890390000003</v>
      </c>
      <c r="AT113">
        <v>51.403919999999999</v>
      </c>
      <c r="AU113">
        <v>53.343467259999997</v>
      </c>
    </row>
    <row r="114" spans="26:47">
      <c r="Z114">
        <v>11.25</v>
      </c>
      <c r="AA114">
        <v>24.890913479999998</v>
      </c>
      <c r="AB114">
        <v>26.483998230000001</v>
      </c>
      <c r="AC114">
        <v>28.992598229999999</v>
      </c>
      <c r="AD114">
        <v>30.722105020000001</v>
      </c>
      <c r="AE114">
        <v>32.117349969999999</v>
      </c>
      <c r="AF114">
        <v>33.328669830000003</v>
      </c>
      <c r="AG114">
        <v>34.427570469999999</v>
      </c>
      <c r="AH114">
        <v>35.455112970000002</v>
      </c>
      <c r="AI114">
        <v>36.438274540000002</v>
      </c>
      <c r="AJ114">
        <v>37.396938929999997</v>
      </c>
      <c r="AK114">
        <v>38.347475039999999</v>
      </c>
      <c r="AL114">
        <v>39.304952499999999</v>
      </c>
      <c r="AM114">
        <v>40.284892159999998</v>
      </c>
      <c r="AN114">
        <v>41.305116050000002</v>
      </c>
      <c r="AO114">
        <v>42.388310990000001</v>
      </c>
      <c r="AP114">
        <v>43.566396750000003</v>
      </c>
      <c r="AQ114">
        <v>44.889298189999998</v>
      </c>
      <c r="AR114">
        <v>46.445808659999997</v>
      </c>
      <c r="AS114">
        <v>48.42611789</v>
      </c>
      <c r="AT114">
        <v>51.40521502</v>
      </c>
      <c r="AU114">
        <v>53.367532269999998</v>
      </c>
    </row>
    <row r="115" spans="26:47">
      <c r="Z115">
        <v>11.33</v>
      </c>
      <c r="AA115">
        <v>24.85619938</v>
      </c>
      <c r="AB115">
        <v>26.434741540000001</v>
      </c>
      <c r="AC115">
        <v>28.925515470000001</v>
      </c>
      <c r="AD115">
        <v>30.646199509999999</v>
      </c>
      <c r="AE115">
        <v>32.036309639999999</v>
      </c>
      <c r="AF115">
        <v>33.244565870000002</v>
      </c>
      <c r="AG115">
        <v>34.341781060000002</v>
      </c>
      <c r="AH115">
        <v>35.36866878</v>
      </c>
      <c r="AI115">
        <v>36.352020920000001</v>
      </c>
      <c r="AJ115">
        <v>37.311626330000003</v>
      </c>
      <c r="AK115">
        <v>38.263818630000003</v>
      </c>
      <c r="AL115">
        <v>39.223679799999999</v>
      </c>
      <c r="AM115">
        <v>40.206789839999999</v>
      </c>
      <c r="AN115">
        <v>41.231086300000001</v>
      </c>
      <c r="AO115">
        <v>42.319451739999998</v>
      </c>
      <c r="AP115">
        <v>43.504132499999997</v>
      </c>
      <c r="AQ115">
        <v>44.835622299999997</v>
      </c>
      <c r="AR115">
        <v>46.403804700000002</v>
      </c>
      <c r="AS115">
        <v>48.401349940000003</v>
      </c>
      <c r="AT115">
        <v>51.411242770000001</v>
      </c>
      <c r="AU115">
        <v>53.396929989999997</v>
      </c>
    </row>
    <row r="116" spans="26:47">
      <c r="Z116">
        <v>11.42</v>
      </c>
      <c r="AA116">
        <v>24.837087503491599</v>
      </c>
      <c r="AB116">
        <v>26.396776548645999</v>
      </c>
      <c r="AC116">
        <v>28.864936314306998</v>
      </c>
      <c r="AD116">
        <v>30.574650468425801</v>
      </c>
      <c r="AE116">
        <v>31.958333293708801</v>
      </c>
      <c r="AF116">
        <v>33.162592295319399</v>
      </c>
      <c r="AG116">
        <v>34.257348947587602</v>
      </c>
      <c r="AH116">
        <v>35.282870617458599</v>
      </c>
      <c r="AI116">
        <v>36.265705480296603</v>
      </c>
      <c r="AJ116">
        <v>37.225506630651203</v>
      </c>
      <c r="AK116">
        <v>38.178538434138602</v>
      </c>
      <c r="AL116">
        <v>39.1398616893404</v>
      </c>
      <c r="AM116">
        <v>40.125077428519198</v>
      </c>
      <c r="AN116">
        <v>41.1521900921705</v>
      </c>
      <c r="AO116">
        <v>42.244209894913602</v>
      </c>
      <c r="AP116">
        <v>43.433606023454203</v>
      </c>
      <c r="AQ116">
        <v>44.771267876992603</v>
      </c>
      <c r="AR116">
        <v>46.347842400177299</v>
      </c>
      <c r="AS116">
        <v>48.357737826949702</v>
      </c>
      <c r="AT116">
        <v>51.389521702449201</v>
      </c>
      <c r="AU116">
        <v>53.391678204762698</v>
      </c>
    </row>
    <row r="117" spans="26:47">
      <c r="Z117">
        <v>11.5</v>
      </c>
      <c r="AA117">
        <v>24.82267624</v>
      </c>
      <c r="AB117">
        <v>26.386960169999998</v>
      </c>
      <c r="AC117">
        <v>28.860196349999999</v>
      </c>
      <c r="AD117">
        <v>30.572175420000001</v>
      </c>
      <c r="AE117">
        <v>31.957213979999999</v>
      </c>
      <c r="AF117">
        <v>33.162446510000002</v>
      </c>
      <c r="AG117">
        <v>34.258005420000003</v>
      </c>
      <c r="AH117">
        <v>35.284263170000003</v>
      </c>
      <c r="AI117">
        <v>36.267830160000003</v>
      </c>
      <c r="AJ117">
        <v>37.228403120000003</v>
      </c>
      <c r="AK117">
        <v>38.182282819999998</v>
      </c>
      <c r="AL117">
        <v>39.144565980000003</v>
      </c>
      <c r="AM117">
        <v>40.130894619999999</v>
      </c>
      <c r="AN117">
        <v>41.15932557</v>
      </c>
      <c r="AO117">
        <v>42.252942480000002</v>
      </c>
      <c r="AP117">
        <v>43.444326609999997</v>
      </c>
      <c r="AQ117">
        <v>44.784554900000003</v>
      </c>
      <c r="AR117">
        <v>46.364628840000002</v>
      </c>
      <c r="AS117">
        <v>48.37976432</v>
      </c>
      <c r="AT117">
        <v>51.421163</v>
      </c>
      <c r="AU117">
        <v>53.430816149999998</v>
      </c>
    </row>
    <row r="118" spans="26:47">
      <c r="Z118">
        <v>11.58</v>
      </c>
      <c r="AA118">
        <v>24.790065569999999</v>
      </c>
      <c r="AB118">
        <v>26.340337380000001</v>
      </c>
      <c r="AC118">
        <v>28.796271829999998</v>
      </c>
      <c r="AD118">
        <v>30.499631520000001</v>
      </c>
      <c r="AE118">
        <v>31.879637330000001</v>
      </c>
      <c r="AF118">
        <v>33.081865780000001</v>
      </c>
      <c r="AG118">
        <v>34.175779839999997</v>
      </c>
      <c r="AH118">
        <v>35.20141632</v>
      </c>
      <c r="AI118">
        <v>36.185207509999998</v>
      </c>
      <c r="AJ118">
        <v>37.146760450000002</v>
      </c>
      <c r="AK118">
        <v>38.102345200000002</v>
      </c>
      <c r="AL118">
        <v>39.067075490000001</v>
      </c>
      <c r="AM118">
        <v>40.056658069999997</v>
      </c>
      <c r="AN118">
        <v>41.089272680000001</v>
      </c>
      <c r="AO118">
        <v>42.188209350000001</v>
      </c>
      <c r="AP118">
        <v>43.38639251</v>
      </c>
      <c r="AQ118">
        <v>44.735496650000002</v>
      </c>
      <c r="AR118">
        <v>46.327669069999999</v>
      </c>
      <c r="AS118">
        <v>48.360737139999998</v>
      </c>
      <c r="AT118">
        <v>51.434344379999999</v>
      </c>
      <c r="AU118">
        <v>53.468562570000003</v>
      </c>
    </row>
    <row r="119" spans="26:47">
      <c r="Z119">
        <v>11.67</v>
      </c>
      <c r="AA119">
        <v>24.75847697</v>
      </c>
      <c r="AB119">
        <v>26.294960150000001</v>
      </c>
      <c r="AC119">
        <v>28.733802650000001</v>
      </c>
      <c r="AD119">
        <v>30.428615350000001</v>
      </c>
      <c r="AE119">
        <v>31.803618889999999</v>
      </c>
      <c r="AF119">
        <v>33.0028571</v>
      </c>
      <c r="AG119">
        <v>34.095133560000001</v>
      </c>
      <c r="AH119">
        <v>35.120154489999997</v>
      </c>
      <c r="AI119">
        <v>36.104177180000001</v>
      </c>
      <c r="AJ119">
        <v>37.066721309999998</v>
      </c>
      <c r="AK119">
        <v>38.024028340000001</v>
      </c>
      <c r="AL119">
        <v>38.991231339999999</v>
      </c>
      <c r="AM119">
        <v>39.98410458</v>
      </c>
      <c r="AN119">
        <v>41.020954500000002</v>
      </c>
      <c r="AO119">
        <v>42.125283099999997</v>
      </c>
      <c r="AP119">
        <v>43.330366820000002</v>
      </c>
      <c r="AQ119">
        <v>44.688492920000002</v>
      </c>
      <c r="AR119">
        <v>46.292984330000003</v>
      </c>
      <c r="AS119">
        <v>48.344350249999998</v>
      </c>
      <c r="AT119">
        <v>51.450916999999997</v>
      </c>
      <c r="AU119">
        <v>53.510341500000003</v>
      </c>
    </row>
    <row r="120" spans="26:47">
      <c r="Z120">
        <v>11.75</v>
      </c>
      <c r="AA120">
        <v>24.727616220000002</v>
      </c>
      <c r="AB120">
        <v>26.250497169999999</v>
      </c>
      <c r="AC120">
        <v>28.67240558</v>
      </c>
      <c r="AD120">
        <v>30.358711069999998</v>
      </c>
      <c r="AE120">
        <v>31.728717830000001</v>
      </c>
      <c r="AF120">
        <v>32.924958740000001</v>
      </c>
      <c r="AG120">
        <v>34.015586429999999</v>
      </c>
      <c r="AH120">
        <v>35.039980790000001</v>
      </c>
      <c r="AI120">
        <v>36.0242267</v>
      </c>
      <c r="AJ120">
        <v>36.987758479999997</v>
      </c>
      <c r="AK120">
        <v>37.946790909999997</v>
      </c>
      <c r="AL120">
        <v>38.91647845</v>
      </c>
      <c r="AM120">
        <v>39.912665609999998</v>
      </c>
      <c r="AN120">
        <v>40.95378925</v>
      </c>
      <c r="AO120">
        <v>42.06356881</v>
      </c>
      <c r="AP120">
        <v>43.275641530000001</v>
      </c>
      <c r="AQ120">
        <v>44.642922779999999</v>
      </c>
      <c r="AR120">
        <v>46.259941140000002</v>
      </c>
      <c r="AS120">
        <v>48.329959150000001</v>
      </c>
      <c r="AT120">
        <v>51.470232199999998</v>
      </c>
      <c r="AU120">
        <v>53.555511099999997</v>
      </c>
    </row>
    <row r="121" spans="26:47">
      <c r="Z121">
        <v>11.83</v>
      </c>
      <c r="AA121">
        <v>24.6037725308666</v>
      </c>
      <c r="AB121">
        <v>26.095220034905601</v>
      </c>
      <c r="AC121">
        <v>28.473359638245501</v>
      </c>
      <c r="AD121">
        <v>30.135970920016401</v>
      </c>
      <c r="AE121">
        <v>31.490919456677702</v>
      </c>
      <c r="AF121">
        <v>32.676892588422803</v>
      </c>
      <c r="AG121">
        <v>33.760317573710203</v>
      </c>
      <c r="AH121">
        <v>34.779668520999302</v>
      </c>
      <c r="AI121">
        <v>35.760508893485799</v>
      </c>
      <c r="AJ121">
        <v>36.721958268673298</v>
      </c>
      <c r="AK121">
        <v>37.680041203686898</v>
      </c>
      <c r="AL121">
        <v>38.649806475280201</v>
      </c>
      <c r="AM121">
        <v>39.647059125529502</v>
      </c>
      <c r="AN121">
        <v>40.690258773098002</v>
      </c>
      <c r="AO121">
        <v>41.803219496519397</v>
      </c>
      <c r="AP121">
        <v>43.0197747377672</v>
      </c>
      <c r="AQ121">
        <v>44.393208251845898</v>
      </c>
      <c r="AR121">
        <v>46.0187664793973</v>
      </c>
      <c r="AS121">
        <v>48.101318431191302</v>
      </c>
      <c r="AT121">
        <v>51.263056877064599</v>
      </c>
      <c r="AU121">
        <v>53.3636331214271</v>
      </c>
    </row>
    <row r="122" spans="26:47">
      <c r="Z122">
        <v>11.92</v>
      </c>
      <c r="AA122">
        <v>24.666642700000001</v>
      </c>
      <c r="AB122">
        <v>26.1627598</v>
      </c>
      <c r="AC122">
        <v>28.55110423</v>
      </c>
      <c r="AD122">
        <v>30.220404590000001</v>
      </c>
      <c r="AE122">
        <v>31.580347549999999</v>
      </c>
      <c r="AF122">
        <v>32.770498189999998</v>
      </c>
      <c r="AG122">
        <v>33.857727820000001</v>
      </c>
      <c r="AH122">
        <v>34.88077371</v>
      </c>
      <c r="AI122">
        <v>35.865382070000003</v>
      </c>
      <c r="AJ122">
        <v>36.830821440000001</v>
      </c>
      <c r="AK122">
        <v>37.793258020000003</v>
      </c>
      <c r="AL122">
        <v>38.767894820000002</v>
      </c>
      <c r="AM122">
        <v>39.77072424</v>
      </c>
      <c r="AN122">
        <v>40.820454589999997</v>
      </c>
      <c r="AO122">
        <v>41.941256240000001</v>
      </c>
      <c r="AP122">
        <v>43.167513909999997</v>
      </c>
      <c r="AQ122">
        <v>44.553444650000003</v>
      </c>
      <c r="AR122">
        <v>46.196078540000002</v>
      </c>
      <c r="AS122">
        <v>48.304400960000002</v>
      </c>
      <c r="AT122">
        <v>51.514277720000003</v>
      </c>
      <c r="AU122">
        <v>53.653213639999997</v>
      </c>
    </row>
    <row r="123" spans="26:47">
      <c r="Z123">
        <v>12</v>
      </c>
      <c r="AA123">
        <v>24.499923032890401</v>
      </c>
      <c r="AB123">
        <v>25.965079929310999</v>
      </c>
      <c r="AC123">
        <v>28.3072965164483</v>
      </c>
      <c r="AD123">
        <v>29.9506717233578</v>
      </c>
      <c r="AE123">
        <v>31.293739155277901</v>
      </c>
      <c r="AF123">
        <v>32.472080526926099</v>
      </c>
      <c r="AG123">
        <v>33.550733252866799</v>
      </c>
      <c r="AH123">
        <v>34.567452666511301</v>
      </c>
      <c r="AI123">
        <v>35.547406495656702</v>
      </c>
      <c r="AJ123">
        <v>36.509500927015601</v>
      </c>
      <c r="AK123">
        <v>37.4696673038247</v>
      </c>
      <c r="AL123">
        <v>38.442955698711899</v>
      </c>
      <c r="AM123">
        <v>39.445263337682498</v>
      </c>
      <c r="AN123">
        <v>40.495248885052099</v>
      </c>
      <c r="AO123">
        <v>41.617074900080702</v>
      </c>
      <c r="AP123">
        <v>42.845164462727404</v>
      </c>
      <c r="AQ123">
        <v>44.233835272060098</v>
      </c>
      <c r="AR123">
        <v>45.880320219352498</v>
      </c>
      <c r="AS123">
        <v>47.994009584212598</v>
      </c>
      <c r="AT123">
        <v>51.211649307427898</v>
      </c>
      <c r="AU123">
        <v>53.354694860764702</v>
      </c>
    </row>
  </sheetData>
  <mergeCells count="1">
    <mergeCell ref="C1:W1"/>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dimension ref="A1:AU123"/>
  <sheetViews>
    <sheetView workbookViewId="0">
      <selection activeCell="B1" sqref="B1"/>
    </sheetView>
  </sheetViews>
  <sheetFormatPr baseColWidth="10" defaultColWidth="11" defaultRowHeight="16"/>
  <cols>
    <col min="2" max="2" width="10.6640625" bestFit="1" customWidth="1"/>
    <col min="3" max="23" width="5.1640625" customWidth="1"/>
    <col min="27" max="48" width="5.1640625" customWidth="1"/>
  </cols>
  <sheetData>
    <row r="1" spans="1:47" ht="25" thickBot="1">
      <c r="B1" s="23" t="s">
        <v>213</v>
      </c>
      <c r="C1" s="330" t="s">
        <v>9</v>
      </c>
      <c r="D1" s="331"/>
      <c r="E1" s="331"/>
      <c r="F1" s="331"/>
      <c r="G1" s="331"/>
      <c r="H1" s="331"/>
      <c r="I1" s="331"/>
      <c r="J1" s="331"/>
      <c r="K1" s="331"/>
      <c r="L1" s="331"/>
      <c r="M1" s="331"/>
      <c r="N1" s="331"/>
      <c r="O1" s="331"/>
      <c r="P1" s="331"/>
      <c r="Q1" s="331"/>
      <c r="R1" s="331"/>
      <c r="S1" s="331"/>
      <c r="T1" s="331"/>
      <c r="U1" s="331"/>
      <c r="V1" s="331"/>
      <c r="W1" s="332"/>
    </row>
    <row r="2" spans="1:47" ht="17" thickBot="1">
      <c r="B2" s="2" t="s">
        <v>5</v>
      </c>
      <c r="C2" s="3">
        <v>3</v>
      </c>
      <c r="D2" s="183">
        <v>5</v>
      </c>
      <c r="E2" s="4">
        <v>10</v>
      </c>
      <c r="F2" s="183">
        <v>15</v>
      </c>
      <c r="G2" s="4">
        <v>20</v>
      </c>
      <c r="H2" s="183">
        <v>25</v>
      </c>
      <c r="I2" s="4">
        <v>30</v>
      </c>
      <c r="J2" s="183">
        <v>35</v>
      </c>
      <c r="K2" s="4">
        <v>40</v>
      </c>
      <c r="L2" s="183">
        <v>45</v>
      </c>
      <c r="M2" s="4">
        <v>50</v>
      </c>
      <c r="N2" s="183">
        <v>55</v>
      </c>
      <c r="O2" s="4">
        <v>60</v>
      </c>
      <c r="P2" s="183">
        <v>65</v>
      </c>
      <c r="Q2" s="4">
        <v>70</v>
      </c>
      <c r="R2" s="183">
        <v>75</v>
      </c>
      <c r="S2" s="4">
        <v>80</v>
      </c>
      <c r="T2" s="183">
        <v>85</v>
      </c>
      <c r="U2" s="4">
        <v>90</v>
      </c>
      <c r="V2" s="183">
        <v>95</v>
      </c>
      <c r="W2" s="5">
        <v>97</v>
      </c>
      <c r="AA2">
        <v>3</v>
      </c>
      <c r="AB2">
        <v>5</v>
      </c>
      <c r="AC2">
        <v>10</v>
      </c>
      <c r="AD2">
        <v>15</v>
      </c>
      <c r="AE2">
        <v>20</v>
      </c>
      <c r="AF2">
        <v>25</v>
      </c>
      <c r="AG2">
        <v>30</v>
      </c>
      <c r="AH2">
        <v>35</v>
      </c>
      <c r="AI2">
        <v>40</v>
      </c>
      <c r="AJ2">
        <v>45</v>
      </c>
      <c r="AK2">
        <v>50</v>
      </c>
      <c r="AL2">
        <v>55</v>
      </c>
      <c r="AM2">
        <v>60</v>
      </c>
      <c r="AN2">
        <v>65</v>
      </c>
      <c r="AO2">
        <v>70</v>
      </c>
      <c r="AP2">
        <v>75</v>
      </c>
      <c r="AQ2">
        <v>80</v>
      </c>
      <c r="AR2">
        <v>85</v>
      </c>
      <c r="AS2">
        <v>90</v>
      </c>
      <c r="AT2">
        <v>95</v>
      </c>
      <c r="AU2">
        <v>97</v>
      </c>
    </row>
    <row r="3" spans="1:47">
      <c r="A3">
        <v>2</v>
      </c>
      <c r="B3" s="6" t="s">
        <v>21</v>
      </c>
      <c r="C3" s="7">
        <v>7.7</v>
      </c>
      <c r="D3" s="8">
        <v>9.3000000000000007</v>
      </c>
      <c r="E3" s="7">
        <v>11.9</v>
      </c>
      <c r="F3" s="8">
        <v>13.5</v>
      </c>
      <c r="G3" s="7">
        <v>14.9</v>
      </c>
      <c r="H3" s="8">
        <v>16</v>
      </c>
      <c r="I3" s="7">
        <v>17.100000000000001</v>
      </c>
      <c r="J3" s="8">
        <v>18</v>
      </c>
      <c r="K3" s="7">
        <v>19</v>
      </c>
      <c r="L3" s="8">
        <v>19.8</v>
      </c>
      <c r="M3" s="7">
        <v>20.7</v>
      </c>
      <c r="N3" s="8">
        <v>21.6</v>
      </c>
      <c r="O3" s="7">
        <v>22.4</v>
      </c>
      <c r="P3" s="8">
        <v>23.4</v>
      </c>
      <c r="Q3" s="7">
        <v>24.3</v>
      </c>
      <c r="R3" s="8">
        <v>25.4</v>
      </c>
      <c r="S3" s="7">
        <v>26.5</v>
      </c>
      <c r="T3" s="8">
        <v>27.9</v>
      </c>
      <c r="U3" s="7">
        <v>29.5</v>
      </c>
      <c r="V3" s="8">
        <v>32.1</v>
      </c>
      <c r="W3" s="9">
        <v>33.700000000000003</v>
      </c>
      <c r="Z3">
        <v>2</v>
      </c>
      <c r="AA3">
        <v>6.5343201648648703</v>
      </c>
      <c r="AB3">
        <v>8.2189621758852809</v>
      </c>
      <c r="AC3">
        <v>10.812985934412399</v>
      </c>
      <c r="AD3">
        <v>12.5631614480995</v>
      </c>
      <c r="AE3">
        <v>13.9541454619</v>
      </c>
      <c r="AF3">
        <v>15.147485897087799</v>
      </c>
      <c r="AG3">
        <v>16.219142480712701</v>
      </c>
      <c r="AH3">
        <v>17.212192019417699</v>
      </c>
      <c r="AI3">
        <v>18.154498921481402</v>
      </c>
      <c r="AJ3">
        <v>19.066191752802499</v>
      </c>
      <c r="AK3">
        <v>19.963430040190101</v>
      </c>
      <c r="AL3">
        <v>20.860668324891702</v>
      </c>
      <c r="AM3">
        <v>21.772361159026499</v>
      </c>
      <c r="AN3">
        <v>22.7146680558009</v>
      </c>
      <c r="AO3">
        <v>23.707717596082698</v>
      </c>
      <c r="AP3">
        <v>24.779374184087501</v>
      </c>
      <c r="AQ3">
        <v>25.972714615227101</v>
      </c>
      <c r="AR3">
        <v>27.3636986311672</v>
      </c>
      <c r="AS3">
        <v>29.113874143010001</v>
      </c>
      <c r="AT3">
        <v>31.707897902880301</v>
      </c>
      <c r="AU3">
        <v>33.392539914723599</v>
      </c>
    </row>
    <row r="4" spans="1:47">
      <c r="A4">
        <v>2.25</v>
      </c>
      <c r="B4" s="6" t="s">
        <v>22</v>
      </c>
      <c r="C4" s="7">
        <v>7.8</v>
      </c>
      <c r="D4" s="8">
        <v>9.4</v>
      </c>
      <c r="E4" s="7">
        <v>11.9</v>
      </c>
      <c r="F4" s="8">
        <v>13.6</v>
      </c>
      <c r="G4" s="7">
        <v>15</v>
      </c>
      <c r="H4" s="8">
        <v>16.100000000000001</v>
      </c>
      <c r="I4" s="7">
        <v>17.2</v>
      </c>
      <c r="J4" s="8">
        <v>18.100000000000001</v>
      </c>
      <c r="K4" s="7">
        <v>19</v>
      </c>
      <c r="L4" s="8">
        <v>19.899999999999999</v>
      </c>
      <c r="M4" s="7">
        <v>20.8</v>
      </c>
      <c r="N4" s="8">
        <v>21.6</v>
      </c>
      <c r="O4" s="7">
        <v>22.5</v>
      </c>
      <c r="P4" s="8">
        <v>23.4</v>
      </c>
      <c r="Q4" s="7">
        <v>24.4</v>
      </c>
      <c r="R4" s="8">
        <v>25.4</v>
      </c>
      <c r="S4" s="7">
        <v>26.6</v>
      </c>
      <c r="T4" s="8">
        <v>27.9</v>
      </c>
      <c r="U4" s="7">
        <v>29.6</v>
      </c>
      <c r="V4" s="8">
        <v>32.200000000000003</v>
      </c>
      <c r="W4" s="9">
        <v>33.799999999999997</v>
      </c>
      <c r="Z4">
        <v>2.08</v>
      </c>
      <c r="AA4">
        <v>6.7351932588191099</v>
      </c>
      <c r="AB4">
        <v>8.4169501205682398</v>
      </c>
      <c r="AC4">
        <v>11.0065313053581</v>
      </c>
      <c r="AD4">
        <v>12.753709435634001</v>
      </c>
      <c r="AE4">
        <v>14.1423112243442</v>
      </c>
      <c r="AF4">
        <v>15.3336079221439</v>
      </c>
      <c r="AG4">
        <v>16.403429166806699</v>
      </c>
      <c r="AH4">
        <v>17.394777990369398</v>
      </c>
      <c r="AI4">
        <v>18.335471079868299</v>
      </c>
      <c r="AJ4">
        <v>19.245602529030801</v>
      </c>
      <c r="AK4">
        <v>20.1413041892413</v>
      </c>
      <c r="AL4">
        <v>21.037005846923101</v>
      </c>
      <c r="AM4">
        <v>21.947137298691</v>
      </c>
      <c r="AN4">
        <v>22.887830383277901</v>
      </c>
      <c r="AO4">
        <v>23.879179208279101</v>
      </c>
      <c r="AP4">
        <v>24.9490004571459</v>
      </c>
      <c r="AQ4">
        <v>26.140297151073302</v>
      </c>
      <c r="AR4">
        <v>27.528898941786402</v>
      </c>
      <c r="AS4">
        <v>29.276077070381699</v>
      </c>
      <c r="AT4">
        <v>31.865658256387501</v>
      </c>
      <c r="AU4">
        <v>33.547415118896701</v>
      </c>
    </row>
    <row r="5" spans="1:47">
      <c r="A5">
        <v>2.5</v>
      </c>
      <c r="B5" s="6" t="s">
        <v>23</v>
      </c>
      <c r="C5" s="7">
        <v>8</v>
      </c>
      <c r="D5" s="8">
        <v>9.6999999999999993</v>
      </c>
      <c r="E5" s="7">
        <v>12.2</v>
      </c>
      <c r="F5" s="8">
        <v>13.9</v>
      </c>
      <c r="G5" s="7">
        <v>15.3</v>
      </c>
      <c r="H5" s="8">
        <v>16.5</v>
      </c>
      <c r="I5" s="7">
        <v>17.5</v>
      </c>
      <c r="J5" s="8">
        <v>18.5</v>
      </c>
      <c r="K5" s="7">
        <v>19.399999999999999</v>
      </c>
      <c r="L5" s="8">
        <v>20.3</v>
      </c>
      <c r="M5" s="7">
        <v>21.2</v>
      </c>
      <c r="N5" s="8">
        <v>22</v>
      </c>
      <c r="O5" s="7">
        <v>22.9</v>
      </c>
      <c r="P5" s="8">
        <v>23.8</v>
      </c>
      <c r="Q5" s="7">
        <v>24.8</v>
      </c>
      <c r="R5" s="8">
        <v>25.9</v>
      </c>
      <c r="S5" s="7">
        <v>27</v>
      </c>
      <c r="T5" s="8">
        <v>28.4</v>
      </c>
      <c r="U5" s="7">
        <v>30.1</v>
      </c>
      <c r="V5" s="8">
        <v>32.6</v>
      </c>
      <c r="W5" s="9">
        <v>34.299999999999997</v>
      </c>
      <c r="Z5">
        <v>2.17</v>
      </c>
      <c r="AA5">
        <v>6.9567571176183902</v>
      </c>
      <c r="AB5">
        <v>8.6354532275544695</v>
      </c>
      <c r="AC5">
        <v>11.220321444524901</v>
      </c>
      <c r="AD5">
        <v>12.9643197577848</v>
      </c>
      <c r="AE5">
        <v>14.350394328982301</v>
      </c>
      <c r="AF5">
        <v>15.539522898769199</v>
      </c>
      <c r="AG5">
        <v>16.607397097884</v>
      </c>
      <c r="AH5">
        <v>17.5969416934905</v>
      </c>
      <c r="AI5">
        <v>18.535922746872298</v>
      </c>
      <c r="AJ5">
        <v>19.444397781465302</v>
      </c>
      <c r="AK5">
        <v>20.338469288783799</v>
      </c>
      <c r="AL5">
        <v>21.23254079374</v>
      </c>
      <c r="AM5">
        <v>22.141015830713901</v>
      </c>
      <c r="AN5">
        <v>23.0799968795931</v>
      </c>
      <c r="AO5">
        <v>24.0695414764911</v>
      </c>
      <c r="AP5">
        <v>25.137415679612399</v>
      </c>
      <c r="AQ5">
        <v>26.326544245721401</v>
      </c>
      <c r="AR5">
        <v>27.712618818770899</v>
      </c>
      <c r="AS5">
        <v>29.456617130530098</v>
      </c>
      <c r="AT5">
        <v>32.041485348577801</v>
      </c>
      <c r="AU5">
        <v>33.720181459203701</v>
      </c>
    </row>
    <row r="6" spans="1:47" ht="17" thickBot="1">
      <c r="A6">
        <v>2.75</v>
      </c>
      <c r="B6" s="10" t="s">
        <v>24</v>
      </c>
      <c r="C6" s="11">
        <v>8.3000000000000007</v>
      </c>
      <c r="D6" s="12">
        <v>10</v>
      </c>
      <c r="E6" s="11">
        <v>12.5</v>
      </c>
      <c r="F6" s="12">
        <v>14.3</v>
      </c>
      <c r="G6" s="11">
        <v>15.6</v>
      </c>
      <c r="H6" s="12">
        <v>16.8</v>
      </c>
      <c r="I6" s="11">
        <v>17.899999999999999</v>
      </c>
      <c r="J6" s="12">
        <v>18.8</v>
      </c>
      <c r="K6" s="11">
        <v>19.8</v>
      </c>
      <c r="L6" s="12">
        <v>20.7</v>
      </c>
      <c r="M6" s="11">
        <v>21.5</v>
      </c>
      <c r="N6" s="12">
        <v>22.4</v>
      </c>
      <c r="O6" s="11">
        <v>23.3</v>
      </c>
      <c r="P6" s="12">
        <v>24.3</v>
      </c>
      <c r="Q6" s="11">
        <v>25.2</v>
      </c>
      <c r="R6" s="12">
        <v>26.3</v>
      </c>
      <c r="S6" s="11">
        <v>27.5</v>
      </c>
      <c r="T6" s="12">
        <v>28.8</v>
      </c>
      <c r="U6" s="11">
        <v>30.5</v>
      </c>
      <c r="V6" s="12">
        <v>33.1</v>
      </c>
      <c r="W6" s="13">
        <v>34.799999999999997</v>
      </c>
      <c r="Z6">
        <v>2.25</v>
      </c>
      <c r="AA6">
        <v>7.8248543210000001</v>
      </c>
      <c r="AB6">
        <v>9.4593032160000003</v>
      </c>
      <c r="AC6">
        <v>11.976039249999999</v>
      </c>
      <c r="AD6">
        <v>13.674069100000001</v>
      </c>
      <c r="AE6">
        <v>15.0236094</v>
      </c>
      <c r="AF6">
        <v>16.181394820000001</v>
      </c>
      <c r="AG6">
        <v>17.2211219</v>
      </c>
      <c r="AH6">
        <v>18.18458399</v>
      </c>
      <c r="AI6">
        <v>19.098815299999998</v>
      </c>
      <c r="AJ6">
        <v>19.983344670000001</v>
      </c>
      <c r="AK6">
        <v>20.85385016</v>
      </c>
      <c r="AL6">
        <v>21.72435565</v>
      </c>
      <c r="AM6">
        <v>22.60888503</v>
      </c>
      <c r="AN6">
        <v>23.523116330000001</v>
      </c>
      <c r="AO6">
        <v>24.486578430000002</v>
      </c>
      <c r="AP6">
        <v>25.52630551</v>
      </c>
      <c r="AQ6">
        <v>26.684090919999999</v>
      </c>
      <c r="AR6">
        <v>28.03363122</v>
      </c>
      <c r="AS6">
        <v>29.731661070000001</v>
      </c>
      <c r="AT6">
        <v>32.248397109999999</v>
      </c>
      <c r="AU6">
        <v>33.882846000000001</v>
      </c>
    </row>
    <row r="7" spans="1:47">
      <c r="A7">
        <v>3</v>
      </c>
      <c r="B7" s="6" t="s">
        <v>25</v>
      </c>
      <c r="C7" s="7">
        <v>8.6</v>
      </c>
      <c r="D7" s="8">
        <v>10.3</v>
      </c>
      <c r="E7" s="7">
        <v>12.9</v>
      </c>
      <c r="F7" s="8">
        <v>14.6</v>
      </c>
      <c r="G7" s="7">
        <v>16</v>
      </c>
      <c r="H7" s="8">
        <v>17.2</v>
      </c>
      <c r="I7" s="7">
        <v>18.2</v>
      </c>
      <c r="J7" s="8">
        <v>19.2</v>
      </c>
      <c r="K7" s="7">
        <v>20.100000000000001</v>
      </c>
      <c r="L7" s="8">
        <v>21</v>
      </c>
      <c r="M7" s="7">
        <v>21.9</v>
      </c>
      <c r="N7" s="8">
        <v>22.8</v>
      </c>
      <c r="O7" s="7">
        <v>23.7</v>
      </c>
      <c r="P7" s="8">
        <v>24.7</v>
      </c>
      <c r="Q7" s="7">
        <v>25.6</v>
      </c>
      <c r="R7" s="8">
        <v>26.7</v>
      </c>
      <c r="S7" s="7">
        <v>27.9</v>
      </c>
      <c r="T7" s="8">
        <v>29.3</v>
      </c>
      <c r="U7" s="7">
        <v>31</v>
      </c>
      <c r="V7" s="8">
        <v>33.6</v>
      </c>
      <c r="W7" s="9">
        <v>35.200000000000003</v>
      </c>
      <c r="Z7">
        <v>2.33</v>
      </c>
      <c r="AA7">
        <v>7.9347140940000003</v>
      </c>
      <c r="AB7">
        <v>9.5745850810000004</v>
      </c>
      <c r="AC7">
        <v>12.09967009</v>
      </c>
      <c r="AD7">
        <v>13.803332960000001</v>
      </c>
      <c r="AE7">
        <v>15.1573502</v>
      </c>
      <c r="AF7">
        <v>16.318976429999999</v>
      </c>
      <c r="AG7">
        <v>17.362152680000001</v>
      </c>
      <c r="AH7">
        <v>18.328810950000001</v>
      </c>
      <c r="AI7">
        <v>19.24607511</v>
      </c>
      <c r="AJ7">
        <v>20.1335388</v>
      </c>
      <c r="AK7">
        <v>21.0069321</v>
      </c>
      <c r="AL7">
        <v>21.880325389999999</v>
      </c>
      <c r="AM7">
        <v>22.76778908</v>
      </c>
      <c r="AN7">
        <v>23.685053239999998</v>
      </c>
      <c r="AO7">
        <v>24.651711509999998</v>
      </c>
      <c r="AP7">
        <v>25.69488776</v>
      </c>
      <c r="AQ7">
        <v>26.85651399</v>
      </c>
      <c r="AR7">
        <v>28.210531230000001</v>
      </c>
      <c r="AS7">
        <v>29.9141941</v>
      </c>
      <c r="AT7">
        <v>32.439279110000001</v>
      </c>
      <c r="AU7">
        <v>34.0791501</v>
      </c>
    </row>
    <row r="8" spans="1:47">
      <c r="A8">
        <v>3.25</v>
      </c>
      <c r="B8" s="6" t="s">
        <v>22</v>
      </c>
      <c r="C8" s="7">
        <v>9</v>
      </c>
      <c r="D8" s="8">
        <v>10.6</v>
      </c>
      <c r="E8" s="7">
        <v>13.2</v>
      </c>
      <c r="F8" s="8">
        <v>15</v>
      </c>
      <c r="G8" s="7">
        <v>16.3</v>
      </c>
      <c r="H8" s="8">
        <v>17.5</v>
      </c>
      <c r="I8" s="7">
        <v>18.600000000000001</v>
      </c>
      <c r="J8" s="8">
        <v>19.600000000000001</v>
      </c>
      <c r="K8" s="7">
        <v>20.5</v>
      </c>
      <c r="L8" s="8">
        <v>21.4</v>
      </c>
      <c r="M8" s="7">
        <v>22.3</v>
      </c>
      <c r="N8" s="8">
        <v>23.2</v>
      </c>
      <c r="O8" s="7">
        <v>24.1</v>
      </c>
      <c r="P8" s="8">
        <v>25</v>
      </c>
      <c r="Q8" s="7">
        <v>26</v>
      </c>
      <c r="R8" s="8">
        <v>27.1</v>
      </c>
      <c r="S8" s="7">
        <v>28.3</v>
      </c>
      <c r="T8" s="8">
        <v>29.7</v>
      </c>
      <c r="U8" s="7">
        <v>31.4</v>
      </c>
      <c r="V8" s="8">
        <v>34</v>
      </c>
      <c r="W8" s="9">
        <v>35.700000000000003</v>
      </c>
      <c r="Z8">
        <v>2.42</v>
      </c>
      <c r="AA8">
        <v>7.5474157381334797</v>
      </c>
      <c r="AB8">
        <v>9.2186524940641394</v>
      </c>
      <c r="AC8">
        <v>11.7920347435872</v>
      </c>
      <c r="AD8">
        <v>13.5282835291271</v>
      </c>
      <c r="AE8">
        <v>14.9081990220226</v>
      </c>
      <c r="AF8">
        <v>16.0920436499466</v>
      </c>
      <c r="AG8">
        <v>17.155172707077998</v>
      </c>
      <c r="AH8">
        <v>18.140320221194401</v>
      </c>
      <c r="AI8">
        <v>19.075128873679802</v>
      </c>
      <c r="AJ8">
        <v>19.979567062588899</v>
      </c>
      <c r="AK8">
        <v>20.869665726529</v>
      </c>
      <c r="AL8">
        <v>21.759764388512</v>
      </c>
      <c r="AM8">
        <v>22.664202579231599</v>
      </c>
      <c r="AN8">
        <v>23.599011228269699</v>
      </c>
      <c r="AO8">
        <v>24.5841587433158</v>
      </c>
      <c r="AP8">
        <v>25.647287803908299</v>
      </c>
      <c r="AQ8">
        <v>26.831132428676401</v>
      </c>
      <c r="AR8">
        <v>28.2110479230215</v>
      </c>
      <c r="AS8">
        <v>29.947296707535401</v>
      </c>
      <c r="AT8">
        <v>32.520678957774997</v>
      </c>
      <c r="AU8">
        <v>34.1919157142027</v>
      </c>
    </row>
    <row r="9" spans="1:47">
      <c r="A9">
        <v>3.5</v>
      </c>
      <c r="B9" s="6" t="s">
        <v>23</v>
      </c>
      <c r="C9" s="7">
        <v>9.3000000000000007</v>
      </c>
      <c r="D9" s="8">
        <v>11</v>
      </c>
      <c r="E9" s="7">
        <v>13.6</v>
      </c>
      <c r="F9" s="8">
        <v>15.3</v>
      </c>
      <c r="G9" s="7">
        <v>16.7</v>
      </c>
      <c r="H9" s="8">
        <v>17.899999999999999</v>
      </c>
      <c r="I9" s="7">
        <v>19</v>
      </c>
      <c r="J9" s="8">
        <v>19.899999999999999</v>
      </c>
      <c r="K9" s="7">
        <v>20.9</v>
      </c>
      <c r="L9" s="8">
        <v>21.8</v>
      </c>
      <c r="M9" s="7">
        <v>22.7</v>
      </c>
      <c r="N9" s="8">
        <v>23.6</v>
      </c>
      <c r="O9" s="7">
        <v>24.5</v>
      </c>
      <c r="P9" s="8">
        <v>25.4</v>
      </c>
      <c r="Q9" s="7">
        <v>26.4</v>
      </c>
      <c r="R9" s="8">
        <v>27.5</v>
      </c>
      <c r="S9" s="7">
        <v>28.7</v>
      </c>
      <c r="T9" s="8">
        <v>30.1</v>
      </c>
      <c r="U9" s="7">
        <v>31.8</v>
      </c>
      <c r="V9" s="8">
        <v>34.4</v>
      </c>
      <c r="W9" s="9">
        <v>36.1</v>
      </c>
      <c r="Z9">
        <v>2.5</v>
      </c>
      <c r="AA9">
        <v>7.7286203473786301</v>
      </c>
      <c r="AB9">
        <v>9.3978001420588608</v>
      </c>
      <c r="AC9">
        <v>11.9680150676807</v>
      </c>
      <c r="AD9">
        <v>13.7021268748158</v>
      </c>
      <c r="AE9">
        <v>15.0803439652226</v>
      </c>
      <c r="AF9">
        <v>16.262731514707401</v>
      </c>
      <c r="AG9">
        <v>17.324552070712201</v>
      </c>
      <c r="AH9">
        <v>18.308487063432501</v>
      </c>
      <c r="AI9">
        <v>19.242145151528099</v>
      </c>
      <c r="AJ9">
        <v>20.145470156210099</v>
      </c>
      <c r="AK9">
        <v>21.034473284941502</v>
      </c>
      <c r="AL9">
        <v>21.923476411828499</v>
      </c>
      <c r="AM9">
        <v>22.8268014181544</v>
      </c>
      <c r="AN9">
        <v>23.7604595031153</v>
      </c>
      <c r="AO9">
        <v>24.744394496663102</v>
      </c>
      <c r="AP9">
        <v>25.806215055956201</v>
      </c>
      <c r="AQ9">
        <v>26.9886026024469</v>
      </c>
      <c r="AR9">
        <v>28.3668196941796</v>
      </c>
      <c r="AS9">
        <v>30.1009315004329</v>
      </c>
      <c r="AT9">
        <v>32.6711464266631</v>
      </c>
      <c r="AU9">
        <v>34.340326221779499</v>
      </c>
    </row>
    <row r="10" spans="1:47" ht="17" thickBot="1">
      <c r="A10">
        <v>3.75</v>
      </c>
      <c r="B10" s="10" t="s">
        <v>24</v>
      </c>
      <c r="C10" s="11">
        <v>9.6999999999999993</v>
      </c>
      <c r="D10" s="12">
        <v>11.4</v>
      </c>
      <c r="E10" s="11">
        <v>13.9</v>
      </c>
      <c r="F10" s="12">
        <v>15.7</v>
      </c>
      <c r="G10" s="11">
        <v>17.100000000000001</v>
      </c>
      <c r="H10" s="12">
        <v>18.3</v>
      </c>
      <c r="I10" s="11">
        <v>19.3</v>
      </c>
      <c r="J10" s="12">
        <v>20.3</v>
      </c>
      <c r="K10" s="11">
        <v>21.3</v>
      </c>
      <c r="L10" s="12">
        <v>22.2</v>
      </c>
      <c r="M10" s="11">
        <v>23.1</v>
      </c>
      <c r="N10" s="12">
        <v>24</v>
      </c>
      <c r="O10" s="11">
        <v>24.9</v>
      </c>
      <c r="P10" s="12">
        <v>25.8</v>
      </c>
      <c r="Q10" s="11">
        <v>26.8</v>
      </c>
      <c r="R10" s="12">
        <v>27.9</v>
      </c>
      <c r="S10" s="11">
        <v>29.1</v>
      </c>
      <c r="T10" s="12">
        <v>30.4</v>
      </c>
      <c r="U10" s="11">
        <v>32.200000000000003</v>
      </c>
      <c r="V10" s="12">
        <v>34.799999999999997</v>
      </c>
      <c r="W10" s="13">
        <v>36.5</v>
      </c>
      <c r="Z10">
        <v>2.58</v>
      </c>
      <c r="AA10">
        <v>7.9059802946900701</v>
      </c>
      <c r="AB10">
        <v>9.5732666573429892</v>
      </c>
      <c r="AC10">
        <v>12.140566062530899</v>
      </c>
      <c r="AD10">
        <v>13.8727107818648</v>
      </c>
      <c r="AE10">
        <v>15.2493644934443</v>
      </c>
      <c r="AF10">
        <v>16.4304108027772</v>
      </c>
      <c r="AG10">
        <v>17.4910268840116</v>
      </c>
      <c r="AH10">
        <v>18.473845751253599</v>
      </c>
      <c r="AI10">
        <v>19.406444745268601</v>
      </c>
      <c r="AJ10">
        <v>20.308745064298598</v>
      </c>
      <c r="AK10">
        <v>21.1967397532935</v>
      </c>
      <c r="AL10">
        <v>22.084734440548299</v>
      </c>
      <c r="AM10">
        <v>22.987034761063299</v>
      </c>
      <c r="AN10">
        <v>23.919633752244</v>
      </c>
      <c r="AO10">
        <v>24.902452620217701</v>
      </c>
      <c r="AP10">
        <v>25.963068704568499</v>
      </c>
      <c r="AQ10">
        <v>27.144115011066599</v>
      </c>
      <c r="AR10">
        <v>28.520768723851099</v>
      </c>
      <c r="AS10">
        <v>30.252913442443401</v>
      </c>
      <c r="AT10">
        <v>32.820212848135</v>
      </c>
      <c r="AU10">
        <v>34.487499211163801</v>
      </c>
    </row>
    <row r="11" spans="1:47">
      <c r="A11">
        <v>4</v>
      </c>
      <c r="B11" s="6" t="s">
        <v>26</v>
      </c>
      <c r="C11" s="7">
        <v>10</v>
      </c>
      <c r="D11" s="8">
        <v>11.7</v>
      </c>
      <c r="E11" s="7">
        <v>14.3</v>
      </c>
      <c r="F11" s="8">
        <v>16.100000000000001</v>
      </c>
      <c r="G11" s="7">
        <v>17.399999999999999</v>
      </c>
      <c r="H11" s="8">
        <v>18.600000000000001</v>
      </c>
      <c r="I11" s="7">
        <v>19.7</v>
      </c>
      <c r="J11" s="8">
        <v>20.7</v>
      </c>
      <c r="K11" s="7">
        <v>21.6</v>
      </c>
      <c r="L11" s="8">
        <v>22.5</v>
      </c>
      <c r="M11" s="7">
        <v>23.4</v>
      </c>
      <c r="N11" s="8">
        <v>24.3</v>
      </c>
      <c r="O11" s="7">
        <v>25.2</v>
      </c>
      <c r="P11" s="8">
        <v>26.2</v>
      </c>
      <c r="Q11" s="7">
        <v>27.2</v>
      </c>
      <c r="R11" s="8">
        <v>28.2</v>
      </c>
      <c r="S11" s="7">
        <v>29.4</v>
      </c>
      <c r="T11" s="8">
        <v>30.8</v>
      </c>
      <c r="U11" s="7">
        <v>32.6</v>
      </c>
      <c r="V11" s="8">
        <v>35.200000000000003</v>
      </c>
      <c r="W11" s="9">
        <v>36.799999999999997</v>
      </c>
      <c r="Z11">
        <v>2.67</v>
      </c>
      <c r="AA11">
        <v>8.2729938950000008</v>
      </c>
      <c r="AB11">
        <v>9.9281283790000003</v>
      </c>
      <c r="AC11">
        <v>12.476716229999999</v>
      </c>
      <c r="AD11">
        <v>14.19623636</v>
      </c>
      <c r="AE11">
        <v>15.562856439999999</v>
      </c>
      <c r="AF11">
        <v>16.735294790000001</v>
      </c>
      <c r="AG11">
        <v>17.788180659999998</v>
      </c>
      <c r="AH11">
        <v>18.76383633</v>
      </c>
      <c r="AI11">
        <v>19.68963815</v>
      </c>
      <c r="AJ11">
        <v>20.58536213</v>
      </c>
      <c r="AK11">
        <v>21.466884740000001</v>
      </c>
      <c r="AL11">
        <v>22.348407349999999</v>
      </c>
      <c r="AM11">
        <v>23.244131329999998</v>
      </c>
      <c r="AN11">
        <v>24.169933149999999</v>
      </c>
      <c r="AO11">
        <v>25.14558882</v>
      </c>
      <c r="AP11">
        <v>26.198474690000001</v>
      </c>
      <c r="AQ11">
        <v>27.370913040000001</v>
      </c>
      <c r="AR11">
        <v>28.737533129999999</v>
      </c>
      <c r="AS11">
        <v>30.457053250000001</v>
      </c>
      <c r="AT11">
        <v>33.005641099999998</v>
      </c>
      <c r="AU11">
        <v>34.66077559</v>
      </c>
    </row>
    <row r="12" spans="1:47">
      <c r="A12">
        <v>4.25</v>
      </c>
      <c r="B12" s="6" t="s">
        <v>22</v>
      </c>
      <c r="C12" s="7">
        <v>10.4</v>
      </c>
      <c r="D12" s="8">
        <v>12.1</v>
      </c>
      <c r="E12" s="7">
        <v>14.7</v>
      </c>
      <c r="F12" s="8">
        <v>16.399999999999999</v>
      </c>
      <c r="G12" s="7">
        <v>17.8</v>
      </c>
      <c r="H12" s="8">
        <v>19</v>
      </c>
      <c r="I12" s="7">
        <v>20.100000000000001</v>
      </c>
      <c r="J12" s="8">
        <v>21.1</v>
      </c>
      <c r="K12" s="7">
        <v>22</v>
      </c>
      <c r="L12" s="8">
        <v>22.9</v>
      </c>
      <c r="M12" s="7">
        <v>23.8</v>
      </c>
      <c r="N12" s="8">
        <v>24.7</v>
      </c>
      <c r="O12" s="7">
        <v>25.6</v>
      </c>
      <c r="P12" s="8">
        <v>26.5</v>
      </c>
      <c r="Q12" s="7">
        <v>27.5</v>
      </c>
      <c r="R12" s="8">
        <v>28.6</v>
      </c>
      <c r="S12" s="7">
        <v>29.8</v>
      </c>
      <c r="T12" s="8">
        <v>31.2</v>
      </c>
      <c r="U12" s="7">
        <v>32.9</v>
      </c>
      <c r="V12" s="8">
        <v>35.5</v>
      </c>
      <c r="W12" s="9">
        <v>37.200000000000003</v>
      </c>
      <c r="Z12">
        <v>2.75</v>
      </c>
      <c r="AA12">
        <v>8.3897647010000007</v>
      </c>
      <c r="AB12">
        <v>10.04952374</v>
      </c>
      <c r="AC12">
        <v>12.60523253</v>
      </c>
      <c r="AD12">
        <v>14.32955711</v>
      </c>
      <c r="AE12">
        <v>15.699995619999999</v>
      </c>
      <c r="AF12">
        <v>16.875709839999999</v>
      </c>
      <c r="AG12">
        <v>17.931537550000002</v>
      </c>
      <c r="AH12">
        <v>18.90991927</v>
      </c>
      <c r="AI12">
        <v>19.83830785</v>
      </c>
      <c r="AJ12">
        <v>20.736534540000001</v>
      </c>
      <c r="AK12">
        <v>21.620520190000001</v>
      </c>
      <c r="AL12">
        <v>22.504505829999999</v>
      </c>
      <c r="AM12">
        <v>23.402732520000001</v>
      </c>
      <c r="AN12">
        <v>24.331121100000001</v>
      </c>
      <c r="AO12">
        <v>25.309502819999999</v>
      </c>
      <c r="AP12">
        <v>26.365330530000001</v>
      </c>
      <c r="AQ12">
        <v>27.541044750000001</v>
      </c>
      <c r="AR12">
        <v>28.911483260000001</v>
      </c>
      <c r="AS12">
        <v>30.635807839999998</v>
      </c>
      <c r="AT12">
        <v>33.191516630000002</v>
      </c>
      <c r="AU12">
        <v>34.85127567</v>
      </c>
    </row>
    <row r="13" spans="1:47">
      <c r="A13">
        <v>4.5</v>
      </c>
      <c r="B13" s="6" t="s">
        <v>23</v>
      </c>
      <c r="C13" s="7">
        <v>10.7</v>
      </c>
      <c r="D13" s="8">
        <v>12.4</v>
      </c>
      <c r="E13" s="7">
        <v>15</v>
      </c>
      <c r="F13" s="8">
        <v>16.8</v>
      </c>
      <c r="G13" s="7">
        <v>18.100000000000001</v>
      </c>
      <c r="H13" s="8">
        <v>19.3</v>
      </c>
      <c r="I13" s="7">
        <v>20.399999999999999</v>
      </c>
      <c r="J13" s="8">
        <v>21.4</v>
      </c>
      <c r="K13" s="7">
        <v>22.3</v>
      </c>
      <c r="L13" s="8">
        <v>23.3</v>
      </c>
      <c r="M13" s="7">
        <v>24.1</v>
      </c>
      <c r="N13" s="8">
        <v>25</v>
      </c>
      <c r="O13" s="7">
        <v>26</v>
      </c>
      <c r="P13" s="8">
        <v>26.9</v>
      </c>
      <c r="Q13" s="7">
        <v>27.9</v>
      </c>
      <c r="R13" s="8">
        <v>29</v>
      </c>
      <c r="S13" s="7">
        <v>30.1</v>
      </c>
      <c r="T13" s="8">
        <v>31.5</v>
      </c>
      <c r="U13" s="7">
        <v>33.299999999999997</v>
      </c>
      <c r="V13" s="8">
        <v>35.9</v>
      </c>
      <c r="W13" s="9">
        <v>37.6</v>
      </c>
      <c r="Z13">
        <v>2.83</v>
      </c>
      <c r="AA13">
        <v>8.4350568500859993</v>
      </c>
      <c r="AB13">
        <v>10.0975031508861</v>
      </c>
      <c r="AC13">
        <v>12.6573497934179</v>
      </c>
      <c r="AD13">
        <v>14.384466169148199</v>
      </c>
      <c r="AE13">
        <v>15.7571235132254</v>
      </c>
      <c r="AF13">
        <v>16.934741294127399</v>
      </c>
      <c r="AG13">
        <v>17.992278451886101</v>
      </c>
      <c r="AH13">
        <v>18.972244237337101</v>
      </c>
      <c r="AI13">
        <v>19.902135935334901</v>
      </c>
      <c r="AJ13">
        <v>20.801816914489699</v>
      </c>
      <c r="AK13">
        <v>21.687233792028501</v>
      </c>
      <c r="AL13">
        <v>22.572650668103101</v>
      </c>
      <c r="AM13">
        <v>23.472331648293402</v>
      </c>
      <c r="AN13">
        <v>24.4022233443198</v>
      </c>
      <c r="AO13">
        <v>25.382189130240501</v>
      </c>
      <c r="AP13">
        <v>26.439726290588499</v>
      </c>
      <c r="AQ13">
        <v>27.617344069137701</v>
      </c>
      <c r="AR13">
        <v>28.990001414059599</v>
      </c>
      <c r="AS13">
        <v>30.717117789460598</v>
      </c>
      <c r="AT13">
        <v>33.276964432190603</v>
      </c>
      <c r="AU13">
        <v>34.939410733181802</v>
      </c>
    </row>
    <row r="14" spans="1:47" ht="17" thickBot="1">
      <c r="A14">
        <v>4.75</v>
      </c>
      <c r="B14" s="10" t="s">
        <v>24</v>
      </c>
      <c r="C14" s="11">
        <v>11</v>
      </c>
      <c r="D14" s="12">
        <v>12.7</v>
      </c>
      <c r="E14" s="11">
        <v>15.3</v>
      </c>
      <c r="F14" s="12">
        <v>17.100000000000001</v>
      </c>
      <c r="G14" s="11">
        <v>18.5</v>
      </c>
      <c r="H14" s="12">
        <v>19.7</v>
      </c>
      <c r="I14" s="11">
        <v>20.7</v>
      </c>
      <c r="J14" s="12">
        <v>21.7</v>
      </c>
      <c r="K14" s="11">
        <v>22.7</v>
      </c>
      <c r="L14" s="12">
        <v>23.6</v>
      </c>
      <c r="M14" s="11">
        <v>24.5</v>
      </c>
      <c r="N14" s="12">
        <v>25.4</v>
      </c>
      <c r="O14" s="11">
        <v>26.3</v>
      </c>
      <c r="P14" s="12">
        <v>27.2</v>
      </c>
      <c r="Q14" s="11">
        <v>28.2</v>
      </c>
      <c r="R14" s="12">
        <v>29.3</v>
      </c>
      <c r="S14" s="11">
        <v>30.5</v>
      </c>
      <c r="T14" s="12">
        <v>31.9</v>
      </c>
      <c r="U14" s="11">
        <v>33.6</v>
      </c>
      <c r="V14" s="12">
        <v>36.200000000000003</v>
      </c>
      <c r="W14" s="13">
        <v>37.9</v>
      </c>
      <c r="Z14">
        <v>2.92</v>
      </c>
      <c r="AA14">
        <v>8.6160362823665793</v>
      </c>
      <c r="AB14">
        <v>10.277148334447499</v>
      </c>
      <c r="AC14">
        <v>12.8349404909725</v>
      </c>
      <c r="AD14">
        <v>14.560670714739199</v>
      </c>
      <c r="AE14">
        <v>15.932226389379</v>
      </c>
      <c r="AF14">
        <v>17.108899035674</v>
      </c>
      <c r="AG14">
        <v>18.165587433696601</v>
      </c>
      <c r="AH14">
        <v>19.144766716631</v>
      </c>
      <c r="AI14">
        <v>20.0739121005311</v>
      </c>
      <c r="AJ14">
        <v>20.972871012268801</v>
      </c>
      <c r="AK14">
        <v>21.857577270434099</v>
      </c>
      <c r="AL14">
        <v>22.742283527216699</v>
      </c>
      <c r="AM14">
        <v>23.6412424398453</v>
      </c>
      <c r="AN14">
        <v>24.570387822056698</v>
      </c>
      <c r="AO14">
        <v>25.549567105379602</v>
      </c>
      <c r="AP14">
        <v>26.606255505806001</v>
      </c>
      <c r="AQ14">
        <v>27.782928149916199</v>
      </c>
      <c r="AR14">
        <v>29.154483825277602</v>
      </c>
      <c r="AS14">
        <v>30.880214048853599</v>
      </c>
      <c r="AT14">
        <v>33.4380062054748</v>
      </c>
      <c r="AU14">
        <v>35.099118257681603</v>
      </c>
    </row>
    <row r="15" spans="1:47">
      <c r="A15">
        <v>5</v>
      </c>
      <c r="B15" s="6" t="s">
        <v>27</v>
      </c>
      <c r="C15" s="7">
        <v>11.3</v>
      </c>
      <c r="D15" s="8">
        <v>13</v>
      </c>
      <c r="E15" s="7">
        <v>15.6</v>
      </c>
      <c r="F15" s="8">
        <v>17.399999999999999</v>
      </c>
      <c r="G15" s="7">
        <v>18.7</v>
      </c>
      <c r="H15" s="8">
        <v>19.899999999999999</v>
      </c>
      <c r="I15" s="7">
        <v>21</v>
      </c>
      <c r="J15" s="8">
        <v>22</v>
      </c>
      <c r="K15" s="7">
        <v>23</v>
      </c>
      <c r="L15" s="8">
        <v>23.9</v>
      </c>
      <c r="M15" s="7">
        <v>24.8</v>
      </c>
      <c r="N15" s="8">
        <v>25.7</v>
      </c>
      <c r="O15" s="7">
        <v>26.6</v>
      </c>
      <c r="P15" s="8">
        <v>27.5</v>
      </c>
      <c r="Q15" s="7">
        <v>28.5</v>
      </c>
      <c r="R15" s="8">
        <v>29.6</v>
      </c>
      <c r="S15" s="7">
        <v>30.8</v>
      </c>
      <c r="T15" s="8">
        <v>32.200000000000003</v>
      </c>
      <c r="U15" s="7">
        <v>34</v>
      </c>
      <c r="V15" s="8">
        <v>36.6</v>
      </c>
      <c r="W15" s="9">
        <v>38.299999999999997</v>
      </c>
      <c r="Z15">
        <v>3</v>
      </c>
      <c r="AA15">
        <v>8.6324423530000001</v>
      </c>
      <c r="AB15">
        <v>10.30029682</v>
      </c>
      <c r="AC15">
        <v>12.86847101</v>
      </c>
      <c r="AD15">
        <v>14.601205930000001</v>
      </c>
      <c r="AE15">
        <v>15.97832872</v>
      </c>
      <c r="AF15">
        <v>17.159777460000001</v>
      </c>
      <c r="AG15">
        <v>18.220754929999998</v>
      </c>
      <c r="AH15">
        <v>19.203908680000001</v>
      </c>
      <c r="AI15">
        <v>20.13682545</v>
      </c>
      <c r="AJ15">
        <v>21.039433219999999</v>
      </c>
      <c r="AK15">
        <v>21.927730480000001</v>
      </c>
      <c r="AL15">
        <v>22.816027739999999</v>
      </c>
      <c r="AM15">
        <v>23.718635509999999</v>
      </c>
      <c r="AN15">
        <v>24.65155227</v>
      </c>
      <c r="AO15">
        <v>25.634706019999999</v>
      </c>
      <c r="AP15">
        <v>26.695683500000001</v>
      </c>
      <c r="AQ15">
        <v>27.877132230000001</v>
      </c>
      <c r="AR15">
        <v>29.254255019999999</v>
      </c>
      <c r="AS15">
        <v>30.986989950000002</v>
      </c>
      <c r="AT15">
        <v>33.555164130000001</v>
      </c>
      <c r="AU15">
        <v>35.223018600000003</v>
      </c>
    </row>
    <row r="16" spans="1:47">
      <c r="A16">
        <v>5.25</v>
      </c>
      <c r="B16" s="6" t="s">
        <v>22</v>
      </c>
      <c r="C16" s="7">
        <v>11.5</v>
      </c>
      <c r="D16" s="8">
        <v>13.2</v>
      </c>
      <c r="E16" s="7">
        <v>15.8</v>
      </c>
      <c r="F16" s="8">
        <v>17.600000000000001</v>
      </c>
      <c r="G16" s="7">
        <v>19</v>
      </c>
      <c r="H16" s="8">
        <v>20.2</v>
      </c>
      <c r="I16" s="7">
        <v>21.3</v>
      </c>
      <c r="J16" s="8">
        <v>22.3</v>
      </c>
      <c r="K16" s="7">
        <v>23.2</v>
      </c>
      <c r="L16" s="8">
        <v>24.2</v>
      </c>
      <c r="M16" s="7">
        <v>25.1</v>
      </c>
      <c r="N16" s="8">
        <v>26</v>
      </c>
      <c r="O16" s="7">
        <v>26.9</v>
      </c>
      <c r="P16" s="8">
        <v>27.8</v>
      </c>
      <c r="Q16" s="7">
        <v>28.8</v>
      </c>
      <c r="R16" s="8">
        <v>29.9</v>
      </c>
      <c r="S16" s="7">
        <v>31.1</v>
      </c>
      <c r="T16" s="8">
        <v>32.5</v>
      </c>
      <c r="U16" s="7">
        <v>34.299999999999997</v>
      </c>
      <c r="V16" s="8">
        <v>36.9</v>
      </c>
      <c r="W16" s="9">
        <v>38.6</v>
      </c>
      <c r="Z16">
        <v>3.08</v>
      </c>
      <c r="AA16">
        <v>8.7593914539999993</v>
      </c>
      <c r="AB16">
        <v>10.43055478</v>
      </c>
      <c r="AC16">
        <v>13.00382396</v>
      </c>
      <c r="AD16">
        <v>14.73999645</v>
      </c>
      <c r="AE16">
        <v>16.119851319999999</v>
      </c>
      <c r="AF16">
        <v>17.30364393</v>
      </c>
      <c r="AG16">
        <v>18.366726270000001</v>
      </c>
      <c r="AH16">
        <v>19.351830499999998</v>
      </c>
      <c r="AI16">
        <v>20.286598080000001</v>
      </c>
      <c r="AJ16">
        <v>21.19099653</v>
      </c>
      <c r="AK16">
        <v>22.08105608</v>
      </c>
      <c r="AL16">
        <v>22.971115640000001</v>
      </c>
      <c r="AM16">
        <v>23.875514089999999</v>
      </c>
      <c r="AN16">
        <v>24.810281660000001</v>
      </c>
      <c r="AO16">
        <v>25.795385889999999</v>
      </c>
      <c r="AP16">
        <v>26.858468240000001</v>
      </c>
      <c r="AQ16">
        <v>28.042260850000002</v>
      </c>
      <c r="AR16">
        <v>29.42211571</v>
      </c>
      <c r="AS16">
        <v>31.158288209999998</v>
      </c>
      <c r="AT16">
        <v>33.731557389999999</v>
      </c>
      <c r="AU16">
        <v>35.402720709999997</v>
      </c>
    </row>
    <row r="17" spans="1:47">
      <c r="A17">
        <v>5.5</v>
      </c>
      <c r="B17" s="6" t="s">
        <v>23</v>
      </c>
      <c r="C17" s="7">
        <v>11.6</v>
      </c>
      <c r="D17" s="8">
        <v>13.3</v>
      </c>
      <c r="E17" s="7">
        <v>16</v>
      </c>
      <c r="F17" s="8">
        <v>17.8</v>
      </c>
      <c r="G17" s="7">
        <v>19.2</v>
      </c>
      <c r="H17" s="8">
        <v>20.399999999999999</v>
      </c>
      <c r="I17" s="7">
        <v>21.5</v>
      </c>
      <c r="J17" s="8">
        <v>22.5</v>
      </c>
      <c r="K17" s="7">
        <v>23.4</v>
      </c>
      <c r="L17" s="8">
        <v>24.4</v>
      </c>
      <c r="M17" s="7">
        <v>25.3</v>
      </c>
      <c r="N17" s="8">
        <v>26.2</v>
      </c>
      <c r="O17" s="7">
        <v>27.1</v>
      </c>
      <c r="P17" s="8">
        <v>28.1</v>
      </c>
      <c r="Q17" s="7">
        <v>29.1</v>
      </c>
      <c r="R17" s="8">
        <v>30.2</v>
      </c>
      <c r="S17" s="7">
        <v>31.4</v>
      </c>
      <c r="T17" s="8">
        <v>32.799999999999997</v>
      </c>
      <c r="U17" s="7">
        <v>34.6</v>
      </c>
      <c r="V17" s="8">
        <v>37.200000000000003</v>
      </c>
      <c r="W17" s="9">
        <v>39</v>
      </c>
      <c r="Z17">
        <v>3.17</v>
      </c>
      <c r="AA17">
        <v>8.8905653359999999</v>
      </c>
      <c r="AB17">
        <v>10.56446285</v>
      </c>
      <c r="AC17">
        <v>13.141942139999999</v>
      </c>
      <c r="AD17">
        <v>14.880955180000001</v>
      </c>
      <c r="AE17">
        <v>16.263067620000001</v>
      </c>
      <c r="AF17">
        <v>17.448797030000001</v>
      </c>
      <c r="AG17">
        <v>18.51361868</v>
      </c>
      <c r="AH17">
        <v>19.500334630000001</v>
      </c>
      <c r="AI17">
        <v>20.43663158</v>
      </c>
      <c r="AJ17">
        <v>21.342509710000002</v>
      </c>
      <c r="AK17">
        <v>22.234025490000001</v>
      </c>
      <c r="AL17">
        <v>23.125541269999999</v>
      </c>
      <c r="AM17">
        <v>24.031419400000001</v>
      </c>
      <c r="AN17">
        <v>24.96771635</v>
      </c>
      <c r="AO17">
        <v>25.954432300000001</v>
      </c>
      <c r="AP17">
        <v>27.01925395</v>
      </c>
      <c r="AQ17">
        <v>28.20498336</v>
      </c>
      <c r="AR17">
        <v>29.5870958</v>
      </c>
      <c r="AS17">
        <v>31.32610884</v>
      </c>
      <c r="AT17">
        <v>33.903588130000003</v>
      </c>
      <c r="AU17">
        <v>35.577485639999999</v>
      </c>
    </row>
    <row r="18" spans="1:47" ht="17" thickBot="1">
      <c r="A18">
        <v>5.75</v>
      </c>
      <c r="B18" s="10" t="s">
        <v>24</v>
      </c>
      <c r="C18" s="11">
        <v>11.7</v>
      </c>
      <c r="D18" s="12">
        <v>13.4</v>
      </c>
      <c r="E18" s="11">
        <v>16.100000000000001</v>
      </c>
      <c r="F18" s="12">
        <v>17.899999999999999</v>
      </c>
      <c r="G18" s="11">
        <v>19.3</v>
      </c>
      <c r="H18" s="12">
        <v>20.5</v>
      </c>
      <c r="I18" s="11">
        <v>21.6</v>
      </c>
      <c r="J18" s="12">
        <v>22.7</v>
      </c>
      <c r="K18" s="11">
        <v>23.6</v>
      </c>
      <c r="L18" s="12">
        <v>24.6</v>
      </c>
      <c r="M18" s="11">
        <v>25.5</v>
      </c>
      <c r="N18" s="12">
        <v>26.4</v>
      </c>
      <c r="O18" s="11">
        <v>27.3</v>
      </c>
      <c r="P18" s="12">
        <v>28.3</v>
      </c>
      <c r="Q18" s="11">
        <v>29.3</v>
      </c>
      <c r="R18" s="12">
        <v>30.4</v>
      </c>
      <c r="S18" s="11">
        <v>31.6</v>
      </c>
      <c r="T18" s="12">
        <v>33.1</v>
      </c>
      <c r="U18" s="11">
        <v>34.9</v>
      </c>
      <c r="V18" s="12">
        <v>37.5</v>
      </c>
      <c r="W18" s="13">
        <v>39.299999999999997</v>
      </c>
      <c r="Z18">
        <v>3.25</v>
      </c>
      <c r="AA18">
        <v>9.2355774066222391</v>
      </c>
      <c r="AB18">
        <v>10.8937072107058</v>
      </c>
      <c r="AC18">
        <v>13.4469072793925</v>
      </c>
      <c r="AD18">
        <v>15.169539243262999</v>
      </c>
      <c r="AE18">
        <v>16.538632519839101</v>
      </c>
      <c r="AF18">
        <v>17.713192646752301</v>
      </c>
      <c r="AG18">
        <v>18.767983938299</v>
      </c>
      <c r="AH18">
        <v>19.745405268847399</v>
      </c>
      <c r="AI18">
        <v>20.672882527496402</v>
      </c>
      <c r="AJ18">
        <v>21.570227509073799</v>
      </c>
      <c r="AK18">
        <v>22.4533454251807</v>
      </c>
      <c r="AL18">
        <v>23.3364633401292</v>
      </c>
      <c r="AM18">
        <v>24.2338083221399</v>
      </c>
      <c r="AN18">
        <v>25.161285580014301</v>
      </c>
      <c r="AO18">
        <v>26.138706910707299</v>
      </c>
      <c r="AP18">
        <v>27.193498204003099</v>
      </c>
      <c r="AQ18">
        <v>28.3680583293221</v>
      </c>
      <c r="AR18">
        <v>29.7371516061982</v>
      </c>
      <c r="AS18">
        <v>31.459783570341902</v>
      </c>
      <c r="AT18">
        <v>34.012983638785599</v>
      </c>
      <c r="AU18">
        <v>35.671113442762902</v>
      </c>
    </row>
    <row r="19" spans="1:47">
      <c r="A19">
        <v>6</v>
      </c>
      <c r="B19" s="6" t="s">
        <v>28</v>
      </c>
      <c r="C19" s="7">
        <v>11.7</v>
      </c>
      <c r="D19" s="8">
        <v>13.5</v>
      </c>
      <c r="E19" s="7">
        <v>16.100000000000001</v>
      </c>
      <c r="F19" s="8">
        <v>18</v>
      </c>
      <c r="G19" s="7">
        <v>19.399999999999999</v>
      </c>
      <c r="H19" s="8">
        <v>20.6</v>
      </c>
      <c r="I19" s="7">
        <v>21.7</v>
      </c>
      <c r="J19" s="8">
        <v>22.8</v>
      </c>
      <c r="K19" s="7">
        <v>23.7</v>
      </c>
      <c r="L19" s="8">
        <v>24.7</v>
      </c>
      <c r="M19" s="7">
        <v>25.6</v>
      </c>
      <c r="N19" s="8">
        <v>26.6</v>
      </c>
      <c r="O19" s="7">
        <v>27.5</v>
      </c>
      <c r="P19" s="8">
        <v>28.5</v>
      </c>
      <c r="Q19" s="7">
        <v>29.5</v>
      </c>
      <c r="R19" s="8">
        <v>30.6</v>
      </c>
      <c r="S19" s="7">
        <v>31.9</v>
      </c>
      <c r="T19" s="8">
        <v>33.299999999999997</v>
      </c>
      <c r="U19" s="7">
        <v>35.1</v>
      </c>
      <c r="V19" s="8">
        <v>37.799999999999997</v>
      </c>
      <c r="W19" s="9">
        <v>39.5</v>
      </c>
      <c r="Z19">
        <v>3.33</v>
      </c>
      <c r="AA19">
        <v>9.0255432899999999</v>
      </c>
      <c r="AB19">
        <v>10.70163516</v>
      </c>
      <c r="AC19">
        <v>13.282493349999999</v>
      </c>
      <c r="AD19">
        <v>15.02378612</v>
      </c>
      <c r="AE19">
        <v>16.40771041</v>
      </c>
      <c r="AF19">
        <v>17.594994230000001</v>
      </c>
      <c r="AG19">
        <v>18.661211789999999</v>
      </c>
      <c r="AH19">
        <v>19.64922125</v>
      </c>
      <c r="AI19">
        <v>20.586745619999999</v>
      </c>
      <c r="AJ19">
        <v>21.493811300000001</v>
      </c>
      <c r="AK19">
        <v>22.386495790000001</v>
      </c>
      <c r="AL19">
        <v>23.279180279999999</v>
      </c>
      <c r="AM19">
        <v>24.186245960000001</v>
      </c>
      <c r="AN19">
        <v>25.123770319999998</v>
      </c>
      <c r="AO19">
        <v>26.11177979</v>
      </c>
      <c r="AP19">
        <v>27.177997349999998</v>
      </c>
      <c r="AQ19">
        <v>28.365281169999999</v>
      </c>
      <c r="AR19">
        <v>29.749205459999999</v>
      </c>
      <c r="AS19">
        <v>31.49049823</v>
      </c>
      <c r="AT19">
        <v>34.071356420000001</v>
      </c>
      <c r="AU19">
        <v>35.747448290000001</v>
      </c>
    </row>
    <row r="20" spans="1:47">
      <c r="A20">
        <v>6.25</v>
      </c>
      <c r="B20" s="6" t="s">
        <v>22</v>
      </c>
      <c r="C20" s="7">
        <v>11.6</v>
      </c>
      <c r="D20" s="8">
        <v>13.4</v>
      </c>
      <c r="E20" s="7">
        <v>16.100000000000001</v>
      </c>
      <c r="F20" s="8">
        <v>18</v>
      </c>
      <c r="G20" s="7">
        <v>19.399999999999999</v>
      </c>
      <c r="H20" s="8">
        <v>20.7</v>
      </c>
      <c r="I20" s="7">
        <v>21.8</v>
      </c>
      <c r="J20" s="8">
        <v>22.8</v>
      </c>
      <c r="K20" s="7">
        <v>23.8</v>
      </c>
      <c r="L20" s="8">
        <v>24.8</v>
      </c>
      <c r="M20" s="7">
        <v>25.7</v>
      </c>
      <c r="N20" s="8">
        <v>26.7</v>
      </c>
      <c r="O20" s="7">
        <v>27.6</v>
      </c>
      <c r="P20" s="8">
        <v>28.6</v>
      </c>
      <c r="Q20" s="7">
        <v>29.6</v>
      </c>
      <c r="R20" s="8">
        <v>30.8</v>
      </c>
      <c r="S20" s="7">
        <v>32</v>
      </c>
      <c r="T20" s="8">
        <v>33.5</v>
      </c>
      <c r="U20" s="7">
        <v>35.299999999999997</v>
      </c>
      <c r="V20" s="8">
        <v>38</v>
      </c>
      <c r="W20" s="9">
        <v>39.799999999999997</v>
      </c>
      <c r="Z20">
        <v>3.42</v>
      </c>
      <c r="AA20">
        <v>9.1640070490000003</v>
      </c>
      <c r="AB20">
        <v>10.841791049999999</v>
      </c>
      <c r="AC20">
        <v>13.425254799999999</v>
      </c>
      <c r="AD20">
        <v>15.16830553</v>
      </c>
      <c r="AE20">
        <v>16.553626990000001</v>
      </c>
      <c r="AF20">
        <v>17.742109450000001</v>
      </c>
      <c r="AG20">
        <v>18.80940343</v>
      </c>
      <c r="AH20">
        <v>19.798410369999999</v>
      </c>
      <c r="AI20">
        <v>20.736881230000002</v>
      </c>
      <c r="AJ20">
        <v>21.64486265</v>
      </c>
      <c r="AK20">
        <v>22.538448370000001</v>
      </c>
      <c r="AL20">
        <v>23.432034089999998</v>
      </c>
      <c r="AM20">
        <v>24.340015510000001</v>
      </c>
      <c r="AN20">
        <v>25.27848638</v>
      </c>
      <c r="AO20">
        <v>26.267493309999999</v>
      </c>
      <c r="AP20">
        <v>27.334787299999999</v>
      </c>
      <c r="AQ20">
        <v>28.523269760000002</v>
      </c>
      <c r="AR20">
        <v>29.908591220000002</v>
      </c>
      <c r="AS20">
        <v>31.651641940000001</v>
      </c>
      <c r="AT20">
        <v>34.235105689999997</v>
      </c>
      <c r="AU20">
        <v>35.912889700000001</v>
      </c>
    </row>
    <row r="21" spans="1:47">
      <c r="A21">
        <v>6.5</v>
      </c>
      <c r="B21" s="6" t="s">
        <v>23</v>
      </c>
      <c r="C21" s="7">
        <v>11.5</v>
      </c>
      <c r="D21" s="8">
        <v>13.3</v>
      </c>
      <c r="E21" s="7">
        <v>16</v>
      </c>
      <c r="F21" s="8">
        <v>17.899999999999999</v>
      </c>
      <c r="G21" s="7">
        <v>19.399999999999999</v>
      </c>
      <c r="H21" s="8">
        <v>20.6</v>
      </c>
      <c r="I21" s="7">
        <v>21.8</v>
      </c>
      <c r="J21" s="8">
        <v>22.8</v>
      </c>
      <c r="K21" s="7">
        <v>23.8</v>
      </c>
      <c r="L21" s="8">
        <v>24.8</v>
      </c>
      <c r="M21" s="7">
        <v>25.8</v>
      </c>
      <c r="N21" s="8">
        <v>26.7</v>
      </c>
      <c r="O21" s="7">
        <v>27.7</v>
      </c>
      <c r="P21" s="8">
        <v>28.7</v>
      </c>
      <c r="Q21" s="7">
        <v>29.8</v>
      </c>
      <c r="R21" s="8">
        <v>30.9</v>
      </c>
      <c r="S21" s="7">
        <v>32.200000000000003</v>
      </c>
      <c r="T21" s="8">
        <v>33.700000000000003</v>
      </c>
      <c r="U21" s="7">
        <v>35.5</v>
      </c>
      <c r="V21" s="8">
        <v>38.299999999999997</v>
      </c>
      <c r="W21" s="9">
        <v>40.1</v>
      </c>
      <c r="Z21">
        <v>3.5</v>
      </c>
      <c r="AA21">
        <v>9.3057483909999998</v>
      </c>
      <c r="AB21">
        <v>10.984752240000001</v>
      </c>
      <c r="AC21">
        <v>13.570094299999999</v>
      </c>
      <c r="AD21">
        <v>15.314412320000001</v>
      </c>
      <c r="AE21">
        <v>16.700740979999999</v>
      </c>
      <c r="AF21">
        <v>17.890087529999999</v>
      </c>
      <c r="AG21">
        <v>18.958157490000001</v>
      </c>
      <c r="AH21">
        <v>19.947883489999999</v>
      </c>
      <c r="AI21">
        <v>20.887036670000001</v>
      </c>
      <c r="AJ21">
        <v>21.795678240000001</v>
      </c>
      <c r="AK21">
        <v>22.689913650000001</v>
      </c>
      <c r="AL21">
        <v>23.584149050000001</v>
      </c>
      <c r="AM21">
        <v>24.492790620000001</v>
      </c>
      <c r="AN21">
        <v>25.43194381</v>
      </c>
      <c r="AO21">
        <v>26.4216698</v>
      </c>
      <c r="AP21">
        <v>27.489739759999999</v>
      </c>
      <c r="AQ21">
        <v>28.67908632</v>
      </c>
      <c r="AR21">
        <v>30.06541498</v>
      </c>
      <c r="AS21">
        <v>31.809733000000001</v>
      </c>
      <c r="AT21">
        <v>34.395075060000003</v>
      </c>
      <c r="AU21">
        <v>36.074078900000004</v>
      </c>
    </row>
    <row r="22" spans="1:47" ht="17" thickBot="1">
      <c r="A22">
        <v>6.75</v>
      </c>
      <c r="B22" s="10" t="s">
        <v>24</v>
      </c>
      <c r="C22" s="11">
        <v>11.2</v>
      </c>
      <c r="D22" s="12">
        <v>13</v>
      </c>
      <c r="E22" s="11">
        <v>15.8</v>
      </c>
      <c r="F22" s="12">
        <v>17.7</v>
      </c>
      <c r="G22" s="11">
        <v>19.3</v>
      </c>
      <c r="H22" s="12">
        <v>20.5</v>
      </c>
      <c r="I22" s="11">
        <v>21.7</v>
      </c>
      <c r="J22" s="12">
        <v>22.8</v>
      </c>
      <c r="K22" s="11">
        <v>23.8</v>
      </c>
      <c r="L22" s="12">
        <v>24.8</v>
      </c>
      <c r="M22" s="11">
        <v>25.8</v>
      </c>
      <c r="N22" s="12">
        <v>26.7</v>
      </c>
      <c r="O22" s="11">
        <v>27.7</v>
      </c>
      <c r="P22" s="12">
        <v>28.8</v>
      </c>
      <c r="Q22" s="11">
        <v>29.8</v>
      </c>
      <c r="R22" s="12">
        <v>31</v>
      </c>
      <c r="S22" s="11">
        <v>32.299999999999997</v>
      </c>
      <c r="T22" s="12">
        <v>33.799999999999997</v>
      </c>
      <c r="U22" s="11">
        <v>35.700000000000003</v>
      </c>
      <c r="V22" s="12">
        <v>38.5</v>
      </c>
      <c r="W22" s="13">
        <v>40.299999999999997</v>
      </c>
      <c r="Z22">
        <v>3.58</v>
      </c>
      <c r="AA22">
        <v>9.4505478800000002</v>
      </c>
      <c r="AB22">
        <v>11.130333309999999</v>
      </c>
      <c r="AC22">
        <v>13.71687886</v>
      </c>
      <c r="AD22">
        <v>15.46200887</v>
      </c>
      <c r="AE22">
        <v>16.848982880000001</v>
      </c>
      <c r="AF22">
        <v>18.038883070000001</v>
      </c>
      <c r="AG22">
        <v>19.107450230000001</v>
      </c>
      <c r="AH22">
        <v>20.097636949999998</v>
      </c>
      <c r="AI22">
        <v>21.037227309999999</v>
      </c>
      <c r="AJ22">
        <v>21.946291859999999</v>
      </c>
      <c r="AK22">
        <v>22.840943540000001</v>
      </c>
      <c r="AL22">
        <v>23.73559521</v>
      </c>
      <c r="AM22">
        <v>24.64465976</v>
      </c>
      <c r="AN22">
        <v>25.58425012</v>
      </c>
      <c r="AO22">
        <v>26.574436840000001</v>
      </c>
      <c r="AP22">
        <v>27.643004000000001</v>
      </c>
      <c r="AQ22">
        <v>28.832904190000001</v>
      </c>
      <c r="AR22">
        <v>30.2198782</v>
      </c>
      <c r="AS22">
        <v>31.965008210000001</v>
      </c>
      <c r="AT22">
        <v>34.551553759999997</v>
      </c>
      <c r="AU22">
        <v>36.23133919</v>
      </c>
    </row>
    <row r="23" spans="1:47">
      <c r="A23">
        <v>7</v>
      </c>
      <c r="B23" s="6" t="s">
        <v>29</v>
      </c>
      <c r="C23" s="7">
        <v>10.9</v>
      </c>
      <c r="D23" s="8">
        <v>12.8</v>
      </c>
      <c r="E23" s="7">
        <v>15.6</v>
      </c>
      <c r="F23" s="8">
        <v>17.600000000000001</v>
      </c>
      <c r="G23" s="7">
        <v>19.100000000000001</v>
      </c>
      <c r="H23" s="8">
        <v>20.399999999999999</v>
      </c>
      <c r="I23" s="7">
        <v>21.6</v>
      </c>
      <c r="J23" s="8">
        <v>22.7</v>
      </c>
      <c r="K23" s="7">
        <v>23.7</v>
      </c>
      <c r="L23" s="8">
        <v>24.7</v>
      </c>
      <c r="M23" s="7">
        <v>25.7</v>
      </c>
      <c r="N23" s="8">
        <v>26.7</v>
      </c>
      <c r="O23" s="7">
        <v>27.7</v>
      </c>
      <c r="P23" s="8">
        <v>28.8</v>
      </c>
      <c r="Q23" s="7">
        <v>29.9</v>
      </c>
      <c r="R23" s="8">
        <v>31.1</v>
      </c>
      <c r="S23" s="7">
        <v>32.4</v>
      </c>
      <c r="T23" s="8">
        <v>33.9</v>
      </c>
      <c r="U23" s="7">
        <v>35.9</v>
      </c>
      <c r="V23" s="8">
        <v>38.700000000000003</v>
      </c>
      <c r="W23" s="9">
        <v>40.6</v>
      </c>
      <c r="Z23">
        <v>3.67</v>
      </c>
      <c r="AA23">
        <v>9.9213034434807206</v>
      </c>
      <c r="AB23">
        <v>11.580126486996701</v>
      </c>
      <c r="AC23">
        <v>14.134394009402699</v>
      </c>
      <c r="AD23">
        <v>15.8577461792003</v>
      </c>
      <c r="AE23">
        <v>17.2274118533572</v>
      </c>
      <c r="AF23">
        <v>18.4024630452286</v>
      </c>
      <c r="AG23">
        <v>19.457695329673498</v>
      </c>
      <c r="AH23">
        <v>20.435525305159199</v>
      </c>
      <c r="AI23">
        <v>21.363390327659602</v>
      </c>
      <c r="AJ23">
        <v>22.2611104754987</v>
      </c>
      <c r="AK23">
        <v>23.1445976097217</v>
      </c>
      <c r="AL23">
        <v>24.028084742916501</v>
      </c>
      <c r="AM23">
        <v>24.925804890765001</v>
      </c>
      <c r="AN23">
        <v>25.853669913393201</v>
      </c>
      <c r="AO23">
        <v>26.831499888818801</v>
      </c>
      <c r="AP23">
        <v>27.886732174246301</v>
      </c>
      <c r="AQ23">
        <v>29.061783365219299</v>
      </c>
      <c r="AR23">
        <v>30.431449039211401</v>
      </c>
      <c r="AS23">
        <v>32.154801209762098</v>
      </c>
      <c r="AT23">
        <v>34.709068731578803</v>
      </c>
      <c r="AU23">
        <v>36.367891774708298</v>
      </c>
    </row>
    <row r="24" spans="1:47">
      <c r="A24">
        <v>7.25</v>
      </c>
      <c r="B24" s="6" t="s">
        <v>22</v>
      </c>
      <c r="C24" s="7">
        <v>10.5</v>
      </c>
      <c r="D24" s="8">
        <v>12.4</v>
      </c>
      <c r="E24" s="7">
        <v>15.3</v>
      </c>
      <c r="F24" s="8">
        <v>17.3</v>
      </c>
      <c r="G24" s="7">
        <v>18.899999999999999</v>
      </c>
      <c r="H24" s="8">
        <v>20.2</v>
      </c>
      <c r="I24" s="7">
        <v>21.4</v>
      </c>
      <c r="J24" s="8">
        <v>22.5</v>
      </c>
      <c r="K24" s="7">
        <v>23.6</v>
      </c>
      <c r="L24" s="8">
        <v>24.6</v>
      </c>
      <c r="M24" s="7">
        <v>25.7</v>
      </c>
      <c r="N24" s="8">
        <v>26.7</v>
      </c>
      <c r="O24" s="7">
        <v>27.7</v>
      </c>
      <c r="P24" s="8">
        <v>28.8</v>
      </c>
      <c r="Q24" s="7">
        <v>29.9</v>
      </c>
      <c r="R24" s="8">
        <v>31.1</v>
      </c>
      <c r="S24" s="7">
        <v>32.4</v>
      </c>
      <c r="T24" s="8">
        <v>34</v>
      </c>
      <c r="U24" s="7">
        <v>36</v>
      </c>
      <c r="V24" s="8">
        <v>38.9</v>
      </c>
      <c r="W24" s="9">
        <v>40.799999999999997</v>
      </c>
      <c r="Z24">
        <v>3.75</v>
      </c>
      <c r="AA24">
        <v>9.7457811559999996</v>
      </c>
      <c r="AB24">
        <v>11.426210409999999</v>
      </c>
      <c r="AC24">
        <v>14.01374734</v>
      </c>
      <c r="AD24">
        <v>15.759546220000001</v>
      </c>
      <c r="AE24">
        <v>17.147051820000001</v>
      </c>
      <c r="AF24">
        <v>18.33740809</v>
      </c>
      <c r="AG24">
        <v>19.406384800000001</v>
      </c>
      <c r="AH24">
        <v>20.396951040000001</v>
      </c>
      <c r="AI24">
        <v>21.336901529999999</v>
      </c>
      <c r="AJ24">
        <v>22.246314510000001</v>
      </c>
      <c r="AK24">
        <v>23.141309079999999</v>
      </c>
      <c r="AL24">
        <v>24.036303660000002</v>
      </c>
      <c r="AM24">
        <v>24.945716640000001</v>
      </c>
      <c r="AN24">
        <v>25.885667130000002</v>
      </c>
      <c r="AO24">
        <v>26.876233370000001</v>
      </c>
      <c r="AP24">
        <v>27.945210079999999</v>
      </c>
      <c r="AQ24">
        <v>29.13556634</v>
      </c>
      <c r="AR24">
        <v>30.523071949999999</v>
      </c>
      <c r="AS24">
        <v>32.268870829999997</v>
      </c>
      <c r="AT24">
        <v>34.856407760000003</v>
      </c>
      <c r="AU24">
        <v>36.536837009999999</v>
      </c>
    </row>
    <row r="25" spans="1:47">
      <c r="A25">
        <v>7.5</v>
      </c>
      <c r="B25" s="6" t="s">
        <v>23</v>
      </c>
      <c r="C25" s="7">
        <v>10.1</v>
      </c>
      <c r="D25" s="8">
        <v>12</v>
      </c>
      <c r="E25" s="7">
        <v>15</v>
      </c>
      <c r="F25" s="8">
        <v>17</v>
      </c>
      <c r="G25" s="7">
        <v>18.600000000000001</v>
      </c>
      <c r="H25" s="8">
        <v>20</v>
      </c>
      <c r="I25" s="7">
        <v>21.2</v>
      </c>
      <c r="J25" s="8">
        <v>22.4</v>
      </c>
      <c r="K25" s="7">
        <v>23.4</v>
      </c>
      <c r="L25" s="8">
        <v>24.5</v>
      </c>
      <c r="M25" s="7">
        <v>25.5</v>
      </c>
      <c r="N25" s="8">
        <v>26.6</v>
      </c>
      <c r="O25" s="7">
        <v>27.6</v>
      </c>
      <c r="P25" s="8">
        <v>28.7</v>
      </c>
      <c r="Q25" s="7">
        <v>29.8</v>
      </c>
      <c r="R25" s="8">
        <v>31.1</v>
      </c>
      <c r="S25" s="7">
        <v>32.4</v>
      </c>
      <c r="T25" s="8">
        <v>34</v>
      </c>
      <c r="U25" s="7">
        <v>36.1</v>
      </c>
      <c r="V25" s="8">
        <v>39</v>
      </c>
      <c r="W25" s="9">
        <v>41</v>
      </c>
      <c r="Z25">
        <v>3.83</v>
      </c>
      <c r="AA25">
        <v>10.1515874385125</v>
      </c>
      <c r="AB25">
        <v>11.812032532263499</v>
      </c>
      <c r="AC25">
        <v>14.368797698721799</v>
      </c>
      <c r="AD25">
        <v>16.093835017100599</v>
      </c>
      <c r="AE25">
        <v>17.4648399941706</v>
      </c>
      <c r="AF25">
        <v>18.6410401882891</v>
      </c>
      <c r="AG25">
        <v>19.697304312743299</v>
      </c>
      <c r="AH25">
        <v>20.6760904414949</v>
      </c>
      <c r="AI25">
        <v>21.6048627599084</v>
      </c>
      <c r="AJ25">
        <v>22.503460727092701</v>
      </c>
      <c r="AK25">
        <v>23.3878117632017</v>
      </c>
      <c r="AL25">
        <v>24.2721627982902</v>
      </c>
      <c r="AM25">
        <v>25.170760765366701</v>
      </c>
      <c r="AN25">
        <v>26.0995330841812</v>
      </c>
      <c r="AO25">
        <v>27.078319212821398</v>
      </c>
      <c r="AP25">
        <v>28.134583337987301</v>
      </c>
      <c r="AQ25">
        <v>29.3107835314553</v>
      </c>
      <c r="AR25">
        <v>30.681788508206399</v>
      </c>
      <c r="AS25">
        <v>32.406825827485498</v>
      </c>
      <c r="AT25">
        <v>34.9635909932502</v>
      </c>
      <c r="AU25">
        <v>36.624036086512902</v>
      </c>
    </row>
    <row r="26" spans="1:47" ht="17" thickBot="1">
      <c r="A26">
        <v>7.75</v>
      </c>
      <c r="B26" s="10" t="s">
        <v>24</v>
      </c>
      <c r="C26" s="11">
        <v>9.6</v>
      </c>
      <c r="D26" s="12">
        <v>11.6</v>
      </c>
      <c r="E26" s="11">
        <v>14.6</v>
      </c>
      <c r="F26" s="12">
        <v>16.7</v>
      </c>
      <c r="G26" s="11">
        <v>18.3</v>
      </c>
      <c r="H26" s="12">
        <v>19.7</v>
      </c>
      <c r="I26" s="11">
        <v>21</v>
      </c>
      <c r="J26" s="12">
        <v>22.1</v>
      </c>
      <c r="K26" s="11">
        <v>23.2</v>
      </c>
      <c r="L26" s="12">
        <v>24.3</v>
      </c>
      <c r="M26" s="11">
        <v>25.4</v>
      </c>
      <c r="N26" s="12">
        <v>26.4</v>
      </c>
      <c r="O26" s="11">
        <v>27.5</v>
      </c>
      <c r="P26" s="12">
        <v>28.6</v>
      </c>
      <c r="Q26" s="11">
        <v>29.8</v>
      </c>
      <c r="R26" s="12">
        <v>31</v>
      </c>
      <c r="S26" s="11">
        <v>32.4</v>
      </c>
      <c r="T26" s="12">
        <v>34.1</v>
      </c>
      <c r="U26" s="11">
        <v>36.1</v>
      </c>
      <c r="V26" s="12">
        <v>39.200000000000003</v>
      </c>
      <c r="W26" s="13">
        <v>41.1</v>
      </c>
      <c r="Z26">
        <v>3.92</v>
      </c>
      <c r="AA26">
        <v>10.273543154695901</v>
      </c>
      <c r="AB26">
        <v>11.935233600942899</v>
      </c>
      <c r="AC26">
        <v>14.4939163697995</v>
      </c>
      <c r="AD26">
        <v>16.2202474854131</v>
      </c>
      <c r="AE26">
        <v>17.592280731636698</v>
      </c>
      <c r="AF26">
        <v>18.769363088919999</v>
      </c>
      <c r="AG26">
        <v>19.826419423418301</v>
      </c>
      <c r="AH26">
        <v>20.8059396526813</v>
      </c>
      <c r="AI26">
        <v>21.7354085606854</v>
      </c>
      <c r="AJ26">
        <v>22.634680486377601</v>
      </c>
      <c r="AK26">
        <v>23.519694795666499</v>
      </c>
      <c r="AL26">
        <v>24.404709103929999</v>
      </c>
      <c r="AM26">
        <v>25.3039810294589</v>
      </c>
      <c r="AN26">
        <v>26.233449938001499</v>
      </c>
      <c r="AO26">
        <v>27.212970167130202</v>
      </c>
      <c r="AP26">
        <v>28.270026502192898</v>
      </c>
      <c r="AQ26">
        <v>29.4471088589607</v>
      </c>
      <c r="AR26">
        <v>30.8191421047846</v>
      </c>
      <c r="AS26">
        <v>32.545473221372397</v>
      </c>
      <c r="AT26">
        <v>35.104155989483601</v>
      </c>
      <c r="AU26">
        <v>36.765846435186504</v>
      </c>
    </row>
    <row r="27" spans="1:47">
      <c r="A27">
        <v>8</v>
      </c>
      <c r="B27" s="6" t="s">
        <v>30</v>
      </c>
      <c r="C27" s="7">
        <v>9.1</v>
      </c>
      <c r="D27" s="8">
        <v>11.1</v>
      </c>
      <c r="E27" s="7">
        <v>14.2</v>
      </c>
      <c r="F27" s="8">
        <v>16.3</v>
      </c>
      <c r="G27" s="7">
        <v>18</v>
      </c>
      <c r="H27" s="8">
        <v>19.399999999999999</v>
      </c>
      <c r="I27" s="7">
        <v>20.7</v>
      </c>
      <c r="J27" s="8">
        <v>21.9</v>
      </c>
      <c r="K27" s="7">
        <v>23</v>
      </c>
      <c r="L27" s="8">
        <v>24.1</v>
      </c>
      <c r="M27" s="7">
        <v>25.2</v>
      </c>
      <c r="N27" s="8">
        <v>26.2</v>
      </c>
      <c r="O27" s="7">
        <v>27.3</v>
      </c>
      <c r="P27" s="8">
        <v>28.5</v>
      </c>
      <c r="Q27" s="7">
        <v>29.7</v>
      </c>
      <c r="R27" s="8">
        <v>30.9</v>
      </c>
      <c r="S27" s="7">
        <v>32.4</v>
      </c>
      <c r="T27" s="8">
        <v>34</v>
      </c>
      <c r="U27" s="7">
        <v>36.1</v>
      </c>
      <c r="V27" s="8">
        <v>39.200000000000003</v>
      </c>
      <c r="W27" s="9">
        <v>41.3</v>
      </c>
      <c r="Z27">
        <v>4</v>
      </c>
      <c r="AA27">
        <v>10.04186913</v>
      </c>
      <c r="AB27">
        <v>11.72239989</v>
      </c>
      <c r="AC27">
        <v>14.31009311</v>
      </c>
      <c r="AD27">
        <v>16.055997439999999</v>
      </c>
      <c r="AE27">
        <v>17.443586849999999</v>
      </c>
      <c r="AF27">
        <v>18.63401502</v>
      </c>
      <c r="AG27">
        <v>19.7030563</v>
      </c>
      <c r="AH27">
        <v>20.693682370000001</v>
      </c>
      <c r="AI27">
        <v>21.63368964</v>
      </c>
      <c r="AJ27">
        <v>22.543157539999999</v>
      </c>
      <c r="AK27">
        <v>23.438206180000002</v>
      </c>
      <c r="AL27">
        <v>24.333254820000001</v>
      </c>
      <c r="AM27">
        <v>25.242722730000001</v>
      </c>
      <c r="AN27">
        <v>26.182729989999999</v>
      </c>
      <c r="AO27">
        <v>27.17335606</v>
      </c>
      <c r="AP27">
        <v>28.242397350000001</v>
      </c>
      <c r="AQ27">
        <v>29.432825510000001</v>
      </c>
      <c r="AR27">
        <v>30.820414929999998</v>
      </c>
      <c r="AS27">
        <v>32.56631926</v>
      </c>
      <c r="AT27">
        <v>35.154012469999998</v>
      </c>
      <c r="AU27">
        <v>36.834543240000002</v>
      </c>
    </row>
    <row r="28" spans="1:47">
      <c r="A28">
        <v>8.25</v>
      </c>
      <c r="B28" s="6" t="s">
        <v>22</v>
      </c>
      <c r="C28" s="7">
        <v>8.5</v>
      </c>
      <c r="D28" s="8">
        <v>10.6</v>
      </c>
      <c r="E28" s="7">
        <v>13.7</v>
      </c>
      <c r="F28" s="8">
        <v>15.9</v>
      </c>
      <c r="G28" s="7">
        <v>17.600000000000001</v>
      </c>
      <c r="H28" s="8">
        <v>19</v>
      </c>
      <c r="I28" s="7">
        <v>20.399999999999999</v>
      </c>
      <c r="J28" s="8">
        <v>21.6</v>
      </c>
      <c r="K28" s="7">
        <v>22.7</v>
      </c>
      <c r="L28" s="8">
        <v>23.8</v>
      </c>
      <c r="M28" s="7">
        <v>24.9</v>
      </c>
      <c r="N28" s="8">
        <v>26</v>
      </c>
      <c r="O28" s="7">
        <v>27.1</v>
      </c>
      <c r="P28" s="8">
        <v>28.3</v>
      </c>
      <c r="Q28" s="7">
        <v>29.5</v>
      </c>
      <c r="R28" s="8">
        <v>30.8</v>
      </c>
      <c r="S28" s="7">
        <v>32.299999999999997</v>
      </c>
      <c r="T28" s="8">
        <v>34</v>
      </c>
      <c r="U28" s="7">
        <v>36.1</v>
      </c>
      <c r="V28" s="8">
        <v>39.299999999999997</v>
      </c>
      <c r="W28" s="9">
        <v>41.3</v>
      </c>
      <c r="Z28">
        <v>4.08</v>
      </c>
      <c r="AA28">
        <v>10.188054449999999</v>
      </c>
      <c r="AB28">
        <v>11.86859606</v>
      </c>
      <c r="AC28">
        <v>14.456305990000001</v>
      </c>
      <c r="AD28">
        <v>16.202221600000001</v>
      </c>
      <c r="AE28">
        <v>17.589819980000001</v>
      </c>
      <c r="AF28">
        <v>18.780255830000002</v>
      </c>
      <c r="AG28">
        <v>19.849304020000002</v>
      </c>
      <c r="AH28">
        <v>20.839936489999999</v>
      </c>
      <c r="AI28">
        <v>21.779949819999999</v>
      </c>
      <c r="AJ28">
        <v>22.689423609999999</v>
      </c>
      <c r="AK28">
        <v>23.584478019999999</v>
      </c>
      <c r="AL28">
        <v>24.47953244</v>
      </c>
      <c r="AM28">
        <v>25.389006219999999</v>
      </c>
      <c r="AN28">
        <v>26.329019559999999</v>
      </c>
      <c r="AO28">
        <v>27.31965203</v>
      </c>
      <c r="AP28">
        <v>28.38870022</v>
      </c>
      <c r="AQ28">
        <v>29.579136070000001</v>
      </c>
      <c r="AR28">
        <v>30.966734450000001</v>
      </c>
      <c r="AS28">
        <v>32.712650050000001</v>
      </c>
      <c r="AT28">
        <v>35.300359989999997</v>
      </c>
      <c r="AU28">
        <v>36.980901600000003</v>
      </c>
    </row>
    <row r="29" spans="1:47">
      <c r="A29">
        <v>8.5</v>
      </c>
      <c r="B29" s="6" t="s">
        <v>23</v>
      </c>
      <c r="C29" s="7">
        <v>8</v>
      </c>
      <c r="D29" s="8">
        <v>10.1</v>
      </c>
      <c r="E29" s="7">
        <v>13.3</v>
      </c>
      <c r="F29" s="8">
        <v>15.5</v>
      </c>
      <c r="G29" s="7">
        <v>17.2</v>
      </c>
      <c r="H29" s="8">
        <v>18.7</v>
      </c>
      <c r="I29" s="7">
        <v>20</v>
      </c>
      <c r="J29" s="8">
        <v>21.2</v>
      </c>
      <c r="K29" s="7">
        <v>22.4</v>
      </c>
      <c r="L29" s="8">
        <v>23.5</v>
      </c>
      <c r="M29" s="7">
        <v>24.7</v>
      </c>
      <c r="N29" s="8">
        <v>25.8</v>
      </c>
      <c r="O29" s="7">
        <v>26.9</v>
      </c>
      <c r="P29" s="8">
        <v>28.1</v>
      </c>
      <c r="Q29" s="7">
        <v>29.3</v>
      </c>
      <c r="R29" s="8">
        <v>30.7</v>
      </c>
      <c r="S29" s="7">
        <v>32.1</v>
      </c>
      <c r="T29" s="8">
        <v>33.9</v>
      </c>
      <c r="U29" s="7">
        <v>36</v>
      </c>
      <c r="V29" s="8">
        <v>39.299999999999997</v>
      </c>
      <c r="W29" s="9">
        <v>41.4</v>
      </c>
      <c r="Z29">
        <v>4.17</v>
      </c>
      <c r="AA29">
        <v>10.332132619999999</v>
      </c>
      <c r="AB29">
        <v>12.01269561</v>
      </c>
      <c r="AC29">
        <v>14.600438459999999</v>
      </c>
      <c r="AD29">
        <v>16.34637627</v>
      </c>
      <c r="AE29">
        <v>17.733992300000001</v>
      </c>
      <c r="AF29">
        <v>18.9244433</v>
      </c>
      <c r="AG29">
        <v>19.993505079999998</v>
      </c>
      <c r="AH29">
        <v>20.984150150000001</v>
      </c>
      <c r="AI29">
        <v>21.92417545</v>
      </c>
      <c r="AJ29">
        <v>22.833660800000001</v>
      </c>
      <c r="AK29">
        <v>23.728726600000002</v>
      </c>
      <c r="AL29">
        <v>24.623792399999999</v>
      </c>
      <c r="AM29">
        <v>25.53327775</v>
      </c>
      <c r="AN29">
        <v>26.473303049999998</v>
      </c>
      <c r="AO29">
        <v>27.463948120000001</v>
      </c>
      <c r="AP29">
        <v>28.5330099</v>
      </c>
      <c r="AQ29">
        <v>29.723460899999999</v>
      </c>
      <c r="AR29">
        <v>31.111076929999999</v>
      </c>
      <c r="AS29">
        <v>32.857014739999997</v>
      </c>
      <c r="AT29">
        <v>35.444757590000002</v>
      </c>
      <c r="AU29">
        <v>37.12532058</v>
      </c>
    </row>
    <row r="30" spans="1:47" ht="17" thickBot="1">
      <c r="A30">
        <v>8.75</v>
      </c>
      <c r="B30" s="10" t="s">
        <v>24</v>
      </c>
      <c r="C30" s="11">
        <v>7.4</v>
      </c>
      <c r="D30" s="12">
        <v>9.5</v>
      </c>
      <c r="E30" s="11">
        <v>12.8</v>
      </c>
      <c r="F30" s="12">
        <v>15</v>
      </c>
      <c r="G30" s="11">
        <v>16.8</v>
      </c>
      <c r="H30" s="12">
        <v>18.3</v>
      </c>
      <c r="I30" s="11">
        <v>19.600000000000001</v>
      </c>
      <c r="J30" s="12">
        <v>20.9</v>
      </c>
      <c r="K30" s="11">
        <v>22.1</v>
      </c>
      <c r="L30" s="12">
        <v>23.2</v>
      </c>
      <c r="M30" s="11">
        <v>24.4</v>
      </c>
      <c r="N30" s="12">
        <v>25.5</v>
      </c>
      <c r="O30" s="11">
        <v>26.7</v>
      </c>
      <c r="P30" s="12">
        <v>27.9</v>
      </c>
      <c r="Q30" s="11">
        <v>29.1</v>
      </c>
      <c r="R30" s="12">
        <v>30.5</v>
      </c>
      <c r="S30" s="11">
        <v>32</v>
      </c>
      <c r="T30" s="12">
        <v>33.700000000000003</v>
      </c>
      <c r="U30" s="11">
        <v>35.9</v>
      </c>
      <c r="V30" s="12">
        <v>39.200000000000003</v>
      </c>
      <c r="W30" s="13">
        <v>41.3</v>
      </c>
      <c r="Z30">
        <v>4.25</v>
      </c>
      <c r="AA30">
        <v>10.473415040000001</v>
      </c>
      <c r="AB30">
        <v>12.154050440000001</v>
      </c>
      <c r="AC30">
        <v>14.74190478</v>
      </c>
      <c r="AD30">
        <v>16.487917809999999</v>
      </c>
      <c r="AE30">
        <v>17.875593630000001</v>
      </c>
      <c r="AF30">
        <v>19.066095910000001</v>
      </c>
      <c r="AG30">
        <v>20.13520376</v>
      </c>
      <c r="AH30">
        <v>21.125891509999999</v>
      </c>
      <c r="AI30">
        <v>22.065957300000001</v>
      </c>
      <c r="AJ30">
        <v>22.97548183</v>
      </c>
      <c r="AK30">
        <v>23.870586200000002</v>
      </c>
      <c r="AL30">
        <v>24.76569057</v>
      </c>
      <c r="AM30">
        <v>25.675215099999999</v>
      </c>
      <c r="AN30">
        <v>26.615280899999998</v>
      </c>
      <c r="AO30">
        <v>27.605968650000001</v>
      </c>
      <c r="AP30">
        <v>28.675076489999999</v>
      </c>
      <c r="AQ30">
        <v>29.86557878</v>
      </c>
      <c r="AR30">
        <v>31.253254590000001</v>
      </c>
      <c r="AS30">
        <v>32.999267629999999</v>
      </c>
      <c r="AT30">
        <v>35.587121959999998</v>
      </c>
      <c r="AU30">
        <v>37.267757359999997</v>
      </c>
    </row>
    <row r="31" spans="1:47">
      <c r="A31">
        <v>9</v>
      </c>
      <c r="B31" s="6" t="s">
        <v>31</v>
      </c>
      <c r="C31" s="7">
        <v>6.9</v>
      </c>
      <c r="D31" s="8">
        <v>9</v>
      </c>
      <c r="E31" s="7">
        <v>12.3</v>
      </c>
      <c r="F31" s="8">
        <v>14.6</v>
      </c>
      <c r="G31" s="7">
        <v>16.399999999999999</v>
      </c>
      <c r="H31" s="8">
        <v>17.899999999999999</v>
      </c>
      <c r="I31" s="7">
        <v>19.3</v>
      </c>
      <c r="J31" s="8">
        <v>20.5</v>
      </c>
      <c r="K31" s="7">
        <v>21.8</v>
      </c>
      <c r="L31" s="8">
        <v>22.9</v>
      </c>
      <c r="M31" s="7">
        <v>24.1</v>
      </c>
      <c r="N31" s="8">
        <v>25.2</v>
      </c>
      <c r="O31" s="7">
        <v>26.4</v>
      </c>
      <c r="P31" s="8">
        <v>27.6</v>
      </c>
      <c r="Q31" s="7">
        <v>28.9</v>
      </c>
      <c r="R31" s="8">
        <v>30.2</v>
      </c>
      <c r="S31" s="7">
        <v>31.8</v>
      </c>
      <c r="T31" s="8">
        <v>33.6</v>
      </c>
      <c r="U31" s="7">
        <v>35.799999999999997</v>
      </c>
      <c r="V31" s="8">
        <v>39.1</v>
      </c>
      <c r="W31" s="9">
        <v>41.3</v>
      </c>
      <c r="Z31">
        <v>4.33</v>
      </c>
      <c r="AA31">
        <v>10.759871898736799</v>
      </c>
      <c r="AB31">
        <v>12.430272132958599</v>
      </c>
      <c r="AC31">
        <v>15.002366294337</v>
      </c>
      <c r="AD31">
        <v>16.737746012841999</v>
      </c>
      <c r="AE31">
        <v>18.1169708022789</v>
      </c>
      <c r="AF31">
        <v>19.300222862462601</v>
      </c>
      <c r="AG31">
        <v>20.362819781906701</v>
      </c>
      <c r="AH31">
        <v>21.347474188114798</v>
      </c>
      <c r="AI31">
        <v>22.2818149280365</v>
      </c>
      <c r="AJ31">
        <v>23.1858004074824</v>
      </c>
      <c r="AK31">
        <v>24.075453539131399</v>
      </c>
      <c r="AL31">
        <v>24.965106669652201</v>
      </c>
      <c r="AM31">
        <v>25.869092148773898</v>
      </c>
      <c r="AN31">
        <v>26.803432889722</v>
      </c>
      <c r="AO31">
        <v>27.788087295744301</v>
      </c>
      <c r="AP31">
        <v>28.850684215125099</v>
      </c>
      <c r="AQ31">
        <v>30.0339362753651</v>
      </c>
      <c r="AR31">
        <v>31.4131610640862</v>
      </c>
      <c r="AS31">
        <v>33.1485407838179</v>
      </c>
      <c r="AT31">
        <v>35.7206349442868</v>
      </c>
      <c r="AU31">
        <v>37.391035177723303</v>
      </c>
    </row>
    <row r="32" spans="1:47">
      <c r="A32">
        <v>9.25</v>
      </c>
      <c r="B32" s="6" t="s">
        <v>22</v>
      </c>
      <c r="C32" s="7">
        <v>6.3</v>
      </c>
      <c r="D32" s="8">
        <v>8.5</v>
      </c>
      <c r="E32" s="7">
        <v>11.9</v>
      </c>
      <c r="F32" s="8">
        <v>14.1</v>
      </c>
      <c r="G32" s="7">
        <v>15.9</v>
      </c>
      <c r="H32" s="8">
        <v>17.5</v>
      </c>
      <c r="I32" s="7">
        <v>18.899999999999999</v>
      </c>
      <c r="J32" s="8">
        <v>20.2</v>
      </c>
      <c r="K32" s="7">
        <v>21.4</v>
      </c>
      <c r="L32" s="8">
        <v>22.6</v>
      </c>
      <c r="M32" s="7">
        <v>23.8</v>
      </c>
      <c r="N32" s="8">
        <v>24.9</v>
      </c>
      <c r="O32" s="7">
        <v>26.1</v>
      </c>
      <c r="P32" s="8">
        <v>27.3</v>
      </c>
      <c r="Q32" s="7">
        <v>28.6</v>
      </c>
      <c r="R32" s="8">
        <v>30</v>
      </c>
      <c r="S32" s="7">
        <v>31.6</v>
      </c>
      <c r="T32" s="8">
        <v>33.4</v>
      </c>
      <c r="U32" s="7">
        <v>35.700000000000003</v>
      </c>
      <c r="V32" s="8">
        <v>39</v>
      </c>
      <c r="W32" s="9">
        <v>41.2</v>
      </c>
      <c r="Z32">
        <v>4.42</v>
      </c>
      <c r="AA32">
        <v>10.610714659999999</v>
      </c>
      <c r="AB32">
        <v>12.291612649999999</v>
      </c>
      <c r="AC32">
        <v>14.87987133</v>
      </c>
      <c r="AD32">
        <v>16.62615718</v>
      </c>
      <c r="AE32">
        <v>18.014049809999999</v>
      </c>
      <c r="AF32">
        <v>19.204738110000001</v>
      </c>
      <c r="AG32">
        <v>20.274013</v>
      </c>
      <c r="AH32">
        <v>21.26485555</v>
      </c>
      <c r="AI32">
        <v>22.205068220000001</v>
      </c>
      <c r="AJ32">
        <v>23.114734869999999</v>
      </c>
      <c r="AK32">
        <v>24.009979090000002</v>
      </c>
      <c r="AL32">
        <v>24.905223320000001</v>
      </c>
      <c r="AM32">
        <v>25.814889959999999</v>
      </c>
      <c r="AN32">
        <v>26.75510264</v>
      </c>
      <c r="AO32">
        <v>27.74594518</v>
      </c>
      <c r="AP32">
        <v>28.815220069999999</v>
      </c>
      <c r="AQ32">
        <v>30.00590837</v>
      </c>
      <c r="AR32">
        <v>31.393801</v>
      </c>
      <c r="AS32">
        <v>33.140086850000003</v>
      </c>
      <c r="AT32">
        <v>35.728345529999999</v>
      </c>
      <c r="AU32">
        <v>37.409243529999998</v>
      </c>
    </row>
    <row r="33" spans="1:47">
      <c r="A33">
        <v>9.5</v>
      </c>
      <c r="B33" s="6" t="s">
        <v>23</v>
      </c>
      <c r="C33" s="7">
        <v>5.7</v>
      </c>
      <c r="D33" s="8">
        <v>7.9</v>
      </c>
      <c r="E33" s="7">
        <v>11.4</v>
      </c>
      <c r="F33" s="8">
        <v>13.7</v>
      </c>
      <c r="G33" s="7">
        <v>15.5</v>
      </c>
      <c r="H33" s="8">
        <v>17.100000000000001</v>
      </c>
      <c r="I33" s="7">
        <v>18.5</v>
      </c>
      <c r="J33" s="8">
        <v>19.8</v>
      </c>
      <c r="K33" s="7">
        <v>21.1</v>
      </c>
      <c r="L33" s="8">
        <v>22.3</v>
      </c>
      <c r="M33" s="7">
        <v>23.4</v>
      </c>
      <c r="N33" s="8">
        <v>24.6</v>
      </c>
      <c r="O33" s="7">
        <v>25.8</v>
      </c>
      <c r="P33" s="8">
        <v>27.1</v>
      </c>
      <c r="Q33" s="7">
        <v>28.4</v>
      </c>
      <c r="R33" s="8">
        <v>29.8</v>
      </c>
      <c r="S33" s="7">
        <v>31.4</v>
      </c>
      <c r="T33" s="8">
        <v>33.200000000000003</v>
      </c>
      <c r="U33" s="7">
        <v>35.5</v>
      </c>
      <c r="V33" s="8">
        <v>38.9</v>
      </c>
      <c r="W33" s="9">
        <v>41.2</v>
      </c>
      <c r="Z33">
        <v>4.5</v>
      </c>
      <c r="AA33">
        <v>10.7428984</v>
      </c>
      <c r="AB33">
        <v>12.42438254</v>
      </c>
      <c r="AC33">
        <v>15.013543759999999</v>
      </c>
      <c r="AD33">
        <v>16.76043855</v>
      </c>
      <c r="AE33">
        <v>18.148815160000002</v>
      </c>
      <c r="AF33">
        <v>19.339918659999999</v>
      </c>
      <c r="AG33">
        <v>20.40956641</v>
      </c>
      <c r="AH33">
        <v>21.400754469999999</v>
      </c>
      <c r="AI33">
        <v>22.341294999999999</v>
      </c>
      <c r="AJ33">
        <v>23.251278859999999</v>
      </c>
      <c r="AK33">
        <v>24.14683526</v>
      </c>
      <c r="AL33">
        <v>25.04239166</v>
      </c>
      <c r="AM33">
        <v>25.95237551</v>
      </c>
      <c r="AN33">
        <v>26.89291605</v>
      </c>
      <c r="AO33">
        <v>27.884104109999999</v>
      </c>
      <c r="AP33">
        <v>28.953751860000001</v>
      </c>
      <c r="AQ33">
        <v>30.144855360000001</v>
      </c>
      <c r="AR33">
        <v>31.533231959999998</v>
      </c>
      <c r="AS33">
        <v>33.280126750000001</v>
      </c>
      <c r="AT33">
        <v>35.869287980000003</v>
      </c>
      <c r="AU33">
        <v>37.550772109999997</v>
      </c>
    </row>
    <row r="34" spans="1:47" ht="17" thickBot="1">
      <c r="A34">
        <v>9.75</v>
      </c>
      <c r="B34" s="10" t="s">
        <v>24</v>
      </c>
      <c r="C34" s="11">
        <v>5.0999999999999996</v>
      </c>
      <c r="D34" s="12">
        <v>7.4</v>
      </c>
      <c r="E34" s="11">
        <v>10.9</v>
      </c>
      <c r="F34" s="12">
        <v>13.2</v>
      </c>
      <c r="G34" s="11">
        <v>15.1</v>
      </c>
      <c r="H34" s="12">
        <v>16.7</v>
      </c>
      <c r="I34" s="11">
        <v>18.100000000000001</v>
      </c>
      <c r="J34" s="12">
        <v>19.5</v>
      </c>
      <c r="K34" s="11">
        <v>20.7</v>
      </c>
      <c r="L34" s="12">
        <v>21.9</v>
      </c>
      <c r="M34" s="11">
        <v>23.1</v>
      </c>
      <c r="N34" s="12">
        <v>24.3</v>
      </c>
      <c r="O34" s="11">
        <v>25.6</v>
      </c>
      <c r="P34" s="12">
        <v>26.8</v>
      </c>
      <c r="Q34" s="11">
        <v>28.2</v>
      </c>
      <c r="R34" s="12">
        <v>29.6</v>
      </c>
      <c r="S34" s="11">
        <v>31.2</v>
      </c>
      <c r="T34" s="12">
        <v>33.1</v>
      </c>
      <c r="U34" s="11">
        <v>35.4</v>
      </c>
      <c r="V34" s="12">
        <v>38.9</v>
      </c>
      <c r="W34" s="13">
        <v>41.1</v>
      </c>
      <c r="Z34">
        <v>4.58</v>
      </c>
      <c r="AA34">
        <v>10.86887076</v>
      </c>
      <c r="AB34">
        <v>12.5513881</v>
      </c>
      <c r="AC34">
        <v>15.14214026</v>
      </c>
      <c r="AD34">
        <v>16.890108439999999</v>
      </c>
      <c r="AE34">
        <v>18.27933814</v>
      </c>
      <c r="AF34">
        <v>19.471173520000001</v>
      </c>
      <c r="AG34">
        <v>20.541478529999999</v>
      </c>
      <c r="AH34">
        <v>21.533275629999999</v>
      </c>
      <c r="AI34">
        <v>22.474394090000001</v>
      </c>
      <c r="AJ34">
        <v>23.384937090000001</v>
      </c>
      <c r="AK34">
        <v>24.281043780000001</v>
      </c>
      <c r="AL34">
        <v>25.17715046</v>
      </c>
      <c r="AM34">
        <v>26.087693460000001</v>
      </c>
      <c r="AN34">
        <v>27.028811919999999</v>
      </c>
      <c r="AO34">
        <v>28.020609019999998</v>
      </c>
      <c r="AP34">
        <v>29.09091403</v>
      </c>
      <c r="AQ34">
        <v>30.282749410000001</v>
      </c>
      <c r="AR34">
        <v>31.671979109999999</v>
      </c>
      <c r="AS34">
        <v>33.419947290000003</v>
      </c>
      <c r="AT34">
        <v>36.010699459999998</v>
      </c>
      <c r="AU34">
        <v>37.693216790000001</v>
      </c>
    </row>
    <row r="35" spans="1:47">
      <c r="A35">
        <v>10</v>
      </c>
      <c r="B35" s="6" t="s">
        <v>32</v>
      </c>
      <c r="C35" s="7">
        <v>4.5999999999999996</v>
      </c>
      <c r="D35" s="8">
        <v>6.9</v>
      </c>
      <c r="E35" s="7">
        <v>10.4</v>
      </c>
      <c r="F35" s="8">
        <v>12.8</v>
      </c>
      <c r="G35" s="7">
        <v>14.7</v>
      </c>
      <c r="H35" s="8">
        <v>16.3</v>
      </c>
      <c r="I35" s="7">
        <v>17.7</v>
      </c>
      <c r="J35" s="8">
        <v>19.100000000000001</v>
      </c>
      <c r="K35" s="7">
        <v>20.399999999999999</v>
      </c>
      <c r="L35" s="8">
        <v>21.6</v>
      </c>
      <c r="M35" s="7">
        <v>22.8</v>
      </c>
      <c r="N35" s="8">
        <v>24.1</v>
      </c>
      <c r="O35" s="7">
        <v>25.3</v>
      </c>
      <c r="P35" s="8">
        <v>26.6</v>
      </c>
      <c r="Q35" s="7">
        <v>27.9</v>
      </c>
      <c r="R35" s="8">
        <v>29.4</v>
      </c>
      <c r="S35" s="7">
        <v>31</v>
      </c>
      <c r="T35" s="8">
        <v>32.9</v>
      </c>
      <c r="U35" s="7">
        <v>35.299999999999997</v>
      </c>
      <c r="V35" s="8">
        <v>38.799999999999997</v>
      </c>
      <c r="W35" s="9">
        <v>41.1</v>
      </c>
      <c r="Z35">
        <v>4.67</v>
      </c>
      <c r="AA35">
        <v>10.987649749999999</v>
      </c>
      <c r="AB35">
        <v>12.67173846</v>
      </c>
      <c r="AC35">
        <v>15.26491023</v>
      </c>
      <c r="AD35">
        <v>17.014510909999998</v>
      </c>
      <c r="AE35">
        <v>18.40503807</v>
      </c>
      <c r="AF35">
        <v>19.597986559999999</v>
      </c>
      <c r="AG35">
        <v>20.669291170000001</v>
      </c>
      <c r="AH35">
        <v>21.662014549999999</v>
      </c>
      <c r="AI35">
        <v>22.604011960000001</v>
      </c>
      <c r="AJ35">
        <v>23.515405350000002</v>
      </c>
      <c r="AK35">
        <v>24.412348949999998</v>
      </c>
      <c r="AL35">
        <v>25.309292540000001</v>
      </c>
      <c r="AM35">
        <v>26.220685929999998</v>
      </c>
      <c r="AN35">
        <v>27.162683340000001</v>
      </c>
      <c r="AO35">
        <v>28.155406719999998</v>
      </c>
      <c r="AP35">
        <v>29.226711330000001</v>
      </c>
      <c r="AQ35">
        <v>30.41965982</v>
      </c>
      <c r="AR35">
        <v>31.810186980000001</v>
      </c>
      <c r="AS35">
        <v>33.559787659999998</v>
      </c>
      <c r="AT35">
        <v>36.152959430000003</v>
      </c>
      <c r="AU35">
        <v>37.83704814</v>
      </c>
    </row>
    <row r="36" spans="1:47">
      <c r="A36">
        <v>10.25</v>
      </c>
      <c r="B36" s="6" t="s">
        <v>22</v>
      </c>
      <c r="C36" s="7">
        <v>4</v>
      </c>
      <c r="D36" s="8">
        <v>6.3</v>
      </c>
      <c r="E36" s="7">
        <v>9.9</v>
      </c>
      <c r="F36" s="8">
        <v>12.3</v>
      </c>
      <c r="G36" s="7">
        <v>14.2</v>
      </c>
      <c r="H36" s="8">
        <v>15.9</v>
      </c>
      <c r="I36" s="7">
        <v>17.399999999999999</v>
      </c>
      <c r="J36" s="8">
        <v>18.7</v>
      </c>
      <c r="K36" s="7">
        <v>20</v>
      </c>
      <c r="L36" s="8">
        <v>21.3</v>
      </c>
      <c r="M36" s="7">
        <v>22.5</v>
      </c>
      <c r="N36" s="8">
        <v>23.8</v>
      </c>
      <c r="O36" s="7">
        <v>25</v>
      </c>
      <c r="P36" s="8">
        <v>26.3</v>
      </c>
      <c r="Q36" s="7">
        <v>27.7</v>
      </c>
      <c r="R36" s="8">
        <v>29.2</v>
      </c>
      <c r="S36" s="7">
        <v>30.8</v>
      </c>
      <c r="T36" s="8">
        <v>32.700000000000003</v>
      </c>
      <c r="U36" s="7">
        <v>35.1</v>
      </c>
      <c r="V36" s="8">
        <v>38.700000000000003</v>
      </c>
      <c r="W36" s="9">
        <v>41</v>
      </c>
      <c r="Z36">
        <v>4.75</v>
      </c>
      <c r="AA36">
        <v>11.1417802240626</v>
      </c>
      <c r="AB36">
        <v>12.826162154879601</v>
      </c>
      <c r="AC36">
        <v>15.419785431304</v>
      </c>
      <c r="AD36">
        <v>17.169690741589999</v>
      </c>
      <c r="AE36">
        <v>18.5604600112562</v>
      </c>
      <c r="AF36">
        <v>19.7536162069052</v>
      </c>
      <c r="AG36">
        <v>20.8251073469775</v>
      </c>
      <c r="AH36">
        <v>21.8180035733713</v>
      </c>
      <c r="AI36">
        <v>22.760164994899998</v>
      </c>
      <c r="AJ36">
        <v>23.671717074170299</v>
      </c>
      <c r="AK36">
        <v>24.568816840427701</v>
      </c>
      <c r="AL36">
        <v>25.465916605312302</v>
      </c>
      <c r="AM36">
        <v>26.377468684246601</v>
      </c>
      <c r="AN36">
        <v>27.319630107079899</v>
      </c>
      <c r="AO36">
        <v>28.312526333328101</v>
      </c>
      <c r="AP36">
        <v>29.384017472752799</v>
      </c>
      <c r="AQ36">
        <v>30.5771736689661</v>
      </c>
      <c r="AR36">
        <v>31.967942937674099</v>
      </c>
      <c r="AS36">
        <v>33.717848249305497</v>
      </c>
      <c r="AT36">
        <v>36.311471524787599</v>
      </c>
      <c r="AU36">
        <v>37.995853454592101</v>
      </c>
    </row>
    <row r="37" spans="1:47">
      <c r="A37">
        <v>10.5</v>
      </c>
      <c r="B37" s="6" t="s">
        <v>23</v>
      </c>
      <c r="C37" s="7">
        <v>3.5</v>
      </c>
      <c r="D37" s="8">
        <v>5.8</v>
      </c>
      <c r="E37" s="7">
        <v>9.4</v>
      </c>
      <c r="F37" s="8">
        <v>11.9</v>
      </c>
      <c r="G37" s="7">
        <v>13.8</v>
      </c>
      <c r="H37" s="8">
        <v>15.5</v>
      </c>
      <c r="I37" s="7">
        <v>17</v>
      </c>
      <c r="J37" s="8">
        <v>18.399999999999999</v>
      </c>
      <c r="K37" s="7">
        <v>19.7</v>
      </c>
      <c r="L37" s="8">
        <v>21</v>
      </c>
      <c r="M37" s="7">
        <v>22.2</v>
      </c>
      <c r="N37" s="8">
        <v>23.5</v>
      </c>
      <c r="O37" s="7">
        <v>24.7</v>
      </c>
      <c r="P37" s="8">
        <v>26.1</v>
      </c>
      <c r="Q37" s="7">
        <v>27.4</v>
      </c>
      <c r="R37" s="8">
        <v>28.9</v>
      </c>
      <c r="S37" s="7">
        <v>30.6</v>
      </c>
      <c r="T37" s="8">
        <v>32.6</v>
      </c>
      <c r="U37" s="7">
        <v>35</v>
      </c>
      <c r="V37" s="8">
        <v>38.6</v>
      </c>
      <c r="W37" s="9">
        <v>41</v>
      </c>
      <c r="Z37">
        <v>4.83</v>
      </c>
      <c r="AA37">
        <v>11.2016334834499</v>
      </c>
      <c r="AB37">
        <v>12.889231958681</v>
      </c>
      <c r="AC37">
        <v>15.4878080929312</v>
      </c>
      <c r="AD37">
        <v>17.241055072894799</v>
      </c>
      <c r="AE37">
        <v>18.6344801957401</v>
      </c>
      <c r="AF37">
        <v>19.829914876840899</v>
      </c>
      <c r="AG37">
        <v>20.903452167412301</v>
      </c>
      <c r="AH37">
        <v>21.8982444570414</v>
      </c>
      <c r="AI37">
        <v>22.842205057223001</v>
      </c>
      <c r="AJ37">
        <v>23.755497862620999</v>
      </c>
      <c r="AK37">
        <v>24.654310756537999</v>
      </c>
      <c r="AL37">
        <v>25.553123649017198</v>
      </c>
      <c r="AM37">
        <v>26.466416454095601</v>
      </c>
      <c r="AN37">
        <v>27.4103770556084</v>
      </c>
      <c r="AO37">
        <v>28.405169345112199</v>
      </c>
      <c r="AP37">
        <v>29.478706634929299</v>
      </c>
      <c r="AQ37">
        <v>30.674141316681599</v>
      </c>
      <c r="AR37">
        <v>32.067566438530903</v>
      </c>
      <c r="AS37">
        <v>33.820813419847497</v>
      </c>
      <c r="AT37">
        <v>36.4193895531658</v>
      </c>
      <c r="AU37">
        <v>38.106988027342602</v>
      </c>
    </row>
    <row r="38" spans="1:47" ht="17" thickBot="1">
      <c r="A38">
        <v>10.75</v>
      </c>
      <c r="B38" s="10" t="s">
        <v>24</v>
      </c>
      <c r="C38" s="11">
        <v>2.9</v>
      </c>
      <c r="D38" s="12">
        <v>5.3</v>
      </c>
      <c r="E38" s="11">
        <v>9</v>
      </c>
      <c r="F38" s="12">
        <v>11.5</v>
      </c>
      <c r="G38" s="11">
        <v>13.4</v>
      </c>
      <c r="H38" s="12">
        <v>15.1</v>
      </c>
      <c r="I38" s="11">
        <v>16.600000000000001</v>
      </c>
      <c r="J38" s="12">
        <v>18</v>
      </c>
      <c r="K38" s="11">
        <v>19.399999999999999</v>
      </c>
      <c r="L38" s="12">
        <v>20.6</v>
      </c>
      <c r="M38" s="11">
        <v>21.9</v>
      </c>
      <c r="N38" s="12">
        <v>23.2</v>
      </c>
      <c r="O38" s="11">
        <v>24.5</v>
      </c>
      <c r="P38" s="12">
        <v>25.8</v>
      </c>
      <c r="Q38" s="11">
        <v>27.2</v>
      </c>
      <c r="R38" s="12">
        <v>28.7</v>
      </c>
      <c r="S38" s="11">
        <v>30.4</v>
      </c>
      <c r="T38" s="12">
        <v>32.4</v>
      </c>
      <c r="U38" s="11">
        <v>34.799999999999997</v>
      </c>
      <c r="V38" s="12">
        <v>38.5</v>
      </c>
      <c r="W38" s="13">
        <v>40.9</v>
      </c>
      <c r="Z38">
        <v>4.92</v>
      </c>
      <c r="AA38">
        <v>11.201574580000001</v>
      </c>
      <c r="AB38">
        <v>12.89043186</v>
      </c>
      <c r="AC38">
        <v>15.490946320000001</v>
      </c>
      <c r="AD38">
        <v>17.24550107</v>
      </c>
      <c r="AE38">
        <v>18.639965570000001</v>
      </c>
      <c r="AF38">
        <v>19.83629195</v>
      </c>
      <c r="AG38">
        <v>20.910630009999998</v>
      </c>
      <c r="AH38">
        <v>21.906164329999999</v>
      </c>
      <c r="AI38">
        <v>22.850829050000002</v>
      </c>
      <c r="AJ38">
        <v>23.764803090000001</v>
      </c>
      <c r="AK38">
        <v>24.66428642</v>
      </c>
      <c r="AL38">
        <v>25.56376976</v>
      </c>
      <c r="AM38">
        <v>26.477743799999999</v>
      </c>
      <c r="AN38">
        <v>27.422408520000001</v>
      </c>
      <c r="AO38">
        <v>28.417942839999998</v>
      </c>
      <c r="AP38">
        <v>29.492280900000001</v>
      </c>
      <c r="AQ38">
        <v>30.688607269999999</v>
      </c>
      <c r="AR38">
        <v>32.083071769999997</v>
      </c>
      <c r="AS38">
        <v>33.837626530000001</v>
      </c>
      <c r="AT38">
        <v>36.438140990000001</v>
      </c>
      <c r="AU38">
        <v>38.126998270000001</v>
      </c>
    </row>
    <row r="39" spans="1:47">
      <c r="A39">
        <v>11</v>
      </c>
      <c r="B39" s="6" t="s">
        <v>33</v>
      </c>
      <c r="C39" s="7">
        <v>2.4</v>
      </c>
      <c r="D39" s="8">
        <v>4.8</v>
      </c>
      <c r="E39" s="7">
        <v>8.5</v>
      </c>
      <c r="F39" s="8">
        <v>11</v>
      </c>
      <c r="G39" s="7">
        <v>13</v>
      </c>
      <c r="H39" s="8">
        <v>14.7</v>
      </c>
      <c r="I39" s="7">
        <v>16.2</v>
      </c>
      <c r="J39" s="8">
        <v>17.7</v>
      </c>
      <c r="K39" s="7">
        <v>19</v>
      </c>
      <c r="L39" s="8">
        <v>20.3</v>
      </c>
      <c r="M39" s="7">
        <v>21.6</v>
      </c>
      <c r="N39" s="8">
        <v>22.9</v>
      </c>
      <c r="O39" s="7">
        <v>24.2</v>
      </c>
      <c r="P39" s="8">
        <v>25.5</v>
      </c>
      <c r="Q39" s="7">
        <v>26.9</v>
      </c>
      <c r="R39" s="8">
        <v>28.4</v>
      </c>
      <c r="S39" s="7">
        <v>30.1</v>
      </c>
      <c r="T39" s="8">
        <v>32.1</v>
      </c>
      <c r="U39" s="7">
        <v>34.6</v>
      </c>
      <c r="V39" s="8">
        <v>38.299999999999997</v>
      </c>
      <c r="W39" s="9">
        <v>40.700000000000003</v>
      </c>
      <c r="Z39">
        <v>5</v>
      </c>
      <c r="AA39">
        <v>11.29588727</v>
      </c>
      <c r="AB39">
        <v>12.98790844</v>
      </c>
      <c r="AC39">
        <v>15.59329468</v>
      </c>
      <c r="AD39">
        <v>17.351136400000001</v>
      </c>
      <c r="AE39">
        <v>18.748213280000002</v>
      </c>
      <c r="AF39">
        <v>19.946780839999999</v>
      </c>
      <c r="AG39">
        <v>21.023131549999999</v>
      </c>
      <c r="AH39">
        <v>22.020530900000001</v>
      </c>
      <c r="AI39">
        <v>22.966965340000002</v>
      </c>
      <c r="AJ39">
        <v>23.882651620000001</v>
      </c>
      <c r="AK39">
        <v>24.783820030000001</v>
      </c>
      <c r="AL39">
        <v>25.684988449999999</v>
      </c>
      <c r="AM39">
        <v>26.600674730000001</v>
      </c>
      <c r="AN39">
        <v>27.547109169999999</v>
      </c>
      <c r="AO39">
        <v>28.54450851</v>
      </c>
      <c r="AP39">
        <v>29.620859230000001</v>
      </c>
      <c r="AQ39">
        <v>30.819426790000001</v>
      </c>
      <c r="AR39">
        <v>32.216503670000002</v>
      </c>
      <c r="AS39">
        <v>33.974345390000003</v>
      </c>
      <c r="AT39">
        <v>36.579731619999997</v>
      </c>
      <c r="AU39">
        <v>38.271752790000001</v>
      </c>
    </row>
    <row r="40" spans="1:47">
      <c r="A40">
        <v>11.25</v>
      </c>
      <c r="B40" s="6" t="s">
        <v>22</v>
      </c>
      <c r="C40" s="7">
        <v>2</v>
      </c>
      <c r="D40" s="8">
        <v>4.4000000000000004</v>
      </c>
      <c r="E40" s="7">
        <v>8.1</v>
      </c>
      <c r="F40" s="8">
        <v>10.6</v>
      </c>
      <c r="G40" s="7">
        <v>12.6</v>
      </c>
      <c r="H40" s="8">
        <v>14.3</v>
      </c>
      <c r="I40" s="7">
        <v>15.9</v>
      </c>
      <c r="J40" s="8">
        <v>17.3</v>
      </c>
      <c r="K40" s="7">
        <v>18.7</v>
      </c>
      <c r="L40" s="8">
        <v>20</v>
      </c>
      <c r="M40" s="7">
        <v>21.2</v>
      </c>
      <c r="N40" s="8">
        <v>22.5</v>
      </c>
      <c r="O40" s="7">
        <v>23.8</v>
      </c>
      <c r="P40" s="8">
        <v>25.2</v>
      </c>
      <c r="Q40" s="7">
        <v>26.6</v>
      </c>
      <c r="R40" s="8">
        <v>28.2</v>
      </c>
      <c r="S40" s="7">
        <v>29.9</v>
      </c>
      <c r="T40" s="8">
        <v>31.9</v>
      </c>
      <c r="U40" s="7">
        <v>34.4</v>
      </c>
      <c r="V40" s="8">
        <v>38.1</v>
      </c>
      <c r="W40" s="9">
        <v>40.5</v>
      </c>
      <c r="Z40">
        <v>5.08</v>
      </c>
      <c r="AA40">
        <v>11.381333100000001</v>
      </c>
      <c r="AB40">
        <v>13.076972789999999</v>
      </c>
      <c r="AC40">
        <v>15.687930830000001</v>
      </c>
      <c r="AD40">
        <v>17.449531830000002</v>
      </c>
      <c r="AE40">
        <v>18.849596460000001</v>
      </c>
      <c r="AF40">
        <v>20.050727250000001</v>
      </c>
      <c r="AG40">
        <v>21.12937982</v>
      </c>
      <c r="AH40">
        <v>22.12891218</v>
      </c>
      <c r="AI40">
        <v>23.077370640000002</v>
      </c>
      <c r="AJ40">
        <v>23.995015179999999</v>
      </c>
      <c r="AK40">
        <v>24.898110819999999</v>
      </c>
      <c r="AL40">
        <v>25.801206449999999</v>
      </c>
      <c r="AM40">
        <v>26.71885099</v>
      </c>
      <c r="AN40">
        <v>27.667309450000001</v>
      </c>
      <c r="AO40">
        <v>28.666841810000001</v>
      </c>
      <c r="AP40">
        <v>29.74549438</v>
      </c>
      <c r="AQ40">
        <v>30.946625170000001</v>
      </c>
      <c r="AR40">
        <v>32.3466898</v>
      </c>
      <c r="AS40">
        <v>34.108290799999999</v>
      </c>
      <c r="AT40">
        <v>36.719248839999999</v>
      </c>
      <c r="AU40">
        <v>38.414888529999999</v>
      </c>
    </row>
    <row r="41" spans="1:47">
      <c r="A41">
        <v>11.5</v>
      </c>
      <c r="B41" s="6" t="s">
        <v>23</v>
      </c>
      <c r="C41" s="7">
        <v>1.5</v>
      </c>
      <c r="D41" s="8">
        <v>3.9</v>
      </c>
      <c r="E41" s="7">
        <v>7.7</v>
      </c>
      <c r="F41" s="8">
        <v>10.199999999999999</v>
      </c>
      <c r="G41" s="7">
        <v>12.2</v>
      </c>
      <c r="H41" s="8">
        <v>14</v>
      </c>
      <c r="I41" s="7">
        <v>15.5</v>
      </c>
      <c r="J41" s="8">
        <v>16.899999999999999</v>
      </c>
      <c r="K41" s="7">
        <v>18.3</v>
      </c>
      <c r="L41" s="8">
        <v>19.600000000000001</v>
      </c>
      <c r="M41" s="7">
        <v>20.9</v>
      </c>
      <c r="N41" s="8">
        <v>22.2</v>
      </c>
      <c r="O41" s="7">
        <v>23.5</v>
      </c>
      <c r="P41" s="8">
        <v>24.9</v>
      </c>
      <c r="Q41" s="7">
        <v>26.3</v>
      </c>
      <c r="R41" s="8">
        <v>27.9</v>
      </c>
      <c r="S41" s="7">
        <v>29.6</v>
      </c>
      <c r="T41" s="8">
        <v>31.6</v>
      </c>
      <c r="U41" s="7">
        <v>34.1</v>
      </c>
      <c r="V41" s="8">
        <v>37.9</v>
      </c>
      <c r="W41" s="9">
        <v>40.299999999999997</v>
      </c>
      <c r="Z41">
        <v>5.17</v>
      </c>
      <c r="AA41">
        <v>11.45761235</v>
      </c>
      <c r="AB41">
        <v>13.1572513</v>
      </c>
      <c r="AC41">
        <v>15.774367440000001</v>
      </c>
      <c r="AD41">
        <v>17.54012328</v>
      </c>
      <c r="AE41">
        <v>18.94349004</v>
      </c>
      <c r="AF41">
        <v>20.147453769999998</v>
      </c>
      <c r="AG41">
        <v>21.228650399999999</v>
      </c>
      <c r="AH41">
        <v>22.230540220000002</v>
      </c>
      <c r="AI41">
        <v>23.18123567</v>
      </c>
      <c r="AJ41">
        <v>24.101044529999999</v>
      </c>
      <c r="AK41">
        <v>25.006270170000001</v>
      </c>
      <c r="AL41">
        <v>25.911495800000001</v>
      </c>
      <c r="AM41">
        <v>26.831304660000001</v>
      </c>
      <c r="AN41">
        <v>27.782000119999999</v>
      </c>
      <c r="AO41">
        <v>28.783889930000001</v>
      </c>
      <c r="AP41">
        <v>29.865086560000002</v>
      </c>
      <c r="AQ41">
        <v>31.06905029</v>
      </c>
      <c r="AR41">
        <v>32.472417049999997</v>
      </c>
      <c r="AS41">
        <v>34.238172890000001</v>
      </c>
      <c r="AT41">
        <v>36.855289030000002</v>
      </c>
      <c r="AU41">
        <v>38.554927980000002</v>
      </c>
    </row>
    <row r="42" spans="1:47" ht="17" thickBot="1">
      <c r="A42">
        <v>11.75</v>
      </c>
      <c r="B42" s="10" t="s">
        <v>24</v>
      </c>
      <c r="C42" s="11">
        <v>1.1000000000000001</v>
      </c>
      <c r="D42" s="12">
        <v>3.5</v>
      </c>
      <c r="E42" s="11">
        <v>7.3</v>
      </c>
      <c r="F42" s="12">
        <v>9.8000000000000007</v>
      </c>
      <c r="G42" s="11">
        <v>11.8</v>
      </c>
      <c r="H42" s="12">
        <v>13.6</v>
      </c>
      <c r="I42" s="11">
        <v>15.1</v>
      </c>
      <c r="J42" s="12">
        <v>16.600000000000001</v>
      </c>
      <c r="K42" s="11">
        <v>17.899999999999999</v>
      </c>
      <c r="L42" s="12">
        <v>19.3</v>
      </c>
      <c r="M42" s="11">
        <v>20.6</v>
      </c>
      <c r="N42" s="12">
        <v>21.9</v>
      </c>
      <c r="O42" s="11">
        <v>23.2</v>
      </c>
      <c r="P42" s="12">
        <v>24.6</v>
      </c>
      <c r="Q42" s="11">
        <v>26</v>
      </c>
      <c r="R42" s="12">
        <v>27.5</v>
      </c>
      <c r="S42" s="11">
        <v>29.3</v>
      </c>
      <c r="T42" s="12">
        <v>31.3</v>
      </c>
      <c r="U42" s="11">
        <v>33.799999999999997</v>
      </c>
      <c r="V42" s="12">
        <v>37.6</v>
      </c>
      <c r="W42" s="13">
        <v>40.1</v>
      </c>
      <c r="Z42">
        <v>5.25</v>
      </c>
      <c r="AA42">
        <v>11.52440826</v>
      </c>
      <c r="AB42">
        <v>13.22837247</v>
      </c>
      <c r="AC42">
        <v>15.85214867</v>
      </c>
      <c r="AD42">
        <v>17.622398010000001</v>
      </c>
      <c r="AE42">
        <v>19.029336069999999</v>
      </c>
      <c r="AF42">
        <v>20.236363650000001</v>
      </c>
      <c r="AG42">
        <v>21.32031173</v>
      </c>
      <c r="AH42">
        <v>22.324751160000002</v>
      </c>
      <c r="AI42">
        <v>23.277865949999999</v>
      </c>
      <c r="AJ42">
        <v>24.200015539999999</v>
      </c>
      <c r="AK42">
        <v>25.107544799999999</v>
      </c>
      <c r="AL42">
        <v>26.01507406</v>
      </c>
      <c r="AM42">
        <v>26.937223660000001</v>
      </c>
      <c r="AN42">
        <v>27.890338450000002</v>
      </c>
      <c r="AO42">
        <v>28.894777879999999</v>
      </c>
      <c r="AP42">
        <v>29.978725950000001</v>
      </c>
      <c r="AQ42">
        <v>31.18575354</v>
      </c>
      <c r="AR42">
        <v>32.592691600000002</v>
      </c>
      <c r="AS42">
        <v>34.362940940000001</v>
      </c>
      <c r="AT42">
        <v>36.986717140000003</v>
      </c>
      <c r="AU42">
        <v>38.690681339999998</v>
      </c>
    </row>
    <row r="43" spans="1:47" ht="17" thickBot="1">
      <c r="A43">
        <v>12</v>
      </c>
      <c r="B43" s="10" t="s">
        <v>34</v>
      </c>
      <c r="C43" s="11">
        <v>0.8</v>
      </c>
      <c r="D43" s="12">
        <v>3.3</v>
      </c>
      <c r="E43" s="11">
        <v>7</v>
      </c>
      <c r="F43" s="12">
        <v>9.6</v>
      </c>
      <c r="G43" s="11">
        <v>11.6</v>
      </c>
      <c r="H43" s="12">
        <v>13.3</v>
      </c>
      <c r="I43" s="11">
        <v>14.9</v>
      </c>
      <c r="J43" s="12">
        <v>16.3</v>
      </c>
      <c r="K43" s="11">
        <v>17.7</v>
      </c>
      <c r="L43" s="12">
        <v>19</v>
      </c>
      <c r="M43" s="11">
        <v>20.399999999999999</v>
      </c>
      <c r="N43" s="12">
        <v>21.7</v>
      </c>
      <c r="O43" s="11">
        <v>23</v>
      </c>
      <c r="P43" s="12">
        <v>24.4</v>
      </c>
      <c r="Q43" s="11">
        <v>25.8</v>
      </c>
      <c r="R43" s="12">
        <v>27.4</v>
      </c>
      <c r="S43" s="11">
        <v>29.1</v>
      </c>
      <c r="T43" s="12">
        <v>31.1</v>
      </c>
      <c r="U43" s="11">
        <v>33.700000000000003</v>
      </c>
      <c r="V43" s="12">
        <v>37.4</v>
      </c>
      <c r="W43" s="13">
        <v>39.9</v>
      </c>
      <c r="Z43">
        <v>5.33</v>
      </c>
      <c r="AA43">
        <v>11.58137411</v>
      </c>
      <c r="AB43">
        <v>13.290021319999999</v>
      </c>
      <c r="AC43">
        <v>15.92100844</v>
      </c>
      <c r="AD43">
        <v>17.69612296</v>
      </c>
      <c r="AE43">
        <v>19.106927710000001</v>
      </c>
      <c r="AF43">
        <v>20.317272559999999</v>
      </c>
      <c r="AG43">
        <v>21.404199649999999</v>
      </c>
      <c r="AH43">
        <v>22.41139957</v>
      </c>
      <c r="AI43">
        <v>23.367133809999999</v>
      </c>
      <c r="AJ43">
        <v>24.29181775</v>
      </c>
      <c r="AK43">
        <v>25.201841170000002</v>
      </c>
      <c r="AL43">
        <v>26.11186459</v>
      </c>
      <c r="AM43">
        <v>27.036548530000001</v>
      </c>
      <c r="AN43">
        <v>27.992282769999999</v>
      </c>
      <c r="AO43">
        <v>28.999482700000002</v>
      </c>
      <c r="AP43">
        <v>30.086409790000001</v>
      </c>
      <c r="AQ43">
        <v>31.29675464</v>
      </c>
      <c r="AR43">
        <v>32.70755939</v>
      </c>
      <c r="AS43">
        <v>34.482673910000003</v>
      </c>
      <c r="AT43">
        <v>37.113661030000003</v>
      </c>
      <c r="AU43">
        <v>38.822308229999997</v>
      </c>
    </row>
    <row r="44" spans="1:47">
      <c r="Z44">
        <v>5.42</v>
      </c>
      <c r="AA44">
        <v>11.628280999999999</v>
      </c>
      <c r="AB44">
        <v>13.34202314</v>
      </c>
      <c r="AC44">
        <v>15.98085549</v>
      </c>
      <c r="AD44">
        <v>17.761263140000001</v>
      </c>
      <c r="AE44">
        <v>19.176274710000001</v>
      </c>
      <c r="AF44">
        <v>20.390228629999999</v>
      </c>
      <c r="AG44">
        <v>21.48039678</v>
      </c>
      <c r="AH44">
        <v>22.49060003</v>
      </c>
      <c r="AI44">
        <v>23.449184129999999</v>
      </c>
      <c r="AJ44">
        <v>24.37662534</v>
      </c>
      <c r="AK44">
        <v>25.289362319999999</v>
      </c>
      <c r="AL44">
        <v>26.2020993</v>
      </c>
      <c r="AM44">
        <v>27.129540510000002</v>
      </c>
      <c r="AN44">
        <v>28.088124610000001</v>
      </c>
      <c r="AO44">
        <v>29.098327869999999</v>
      </c>
      <c r="AP44">
        <v>30.188496010000001</v>
      </c>
      <c r="AQ44">
        <v>31.40244994</v>
      </c>
      <c r="AR44">
        <v>32.8174615</v>
      </c>
      <c r="AS44">
        <v>34.597869160000002</v>
      </c>
      <c r="AT44">
        <v>37.236701500000002</v>
      </c>
      <c r="AU44">
        <v>38.950443649999997</v>
      </c>
    </row>
    <row r="45" spans="1:47">
      <c r="C45" t="s">
        <v>175</v>
      </c>
      <c r="Z45">
        <v>5.5</v>
      </c>
      <c r="AA45">
        <v>11.5568166036505</v>
      </c>
      <c r="AB45">
        <v>13.277499042194201</v>
      </c>
      <c r="AC45">
        <v>15.9270180975183</v>
      </c>
      <c r="AD45">
        <v>17.7146360245521</v>
      </c>
      <c r="AE45">
        <v>19.135378086821198</v>
      </c>
      <c r="AF45">
        <v>20.354248269182101</v>
      </c>
      <c r="AG45">
        <v>21.448831365126601</v>
      </c>
      <c r="AH45">
        <v>22.463125728556101</v>
      </c>
      <c r="AI45">
        <v>23.425591890526899</v>
      </c>
      <c r="AJ45">
        <v>24.356789040525399</v>
      </c>
      <c r="AK45">
        <v>25.273222413466598</v>
      </c>
      <c r="AL45">
        <v>26.1896557840825</v>
      </c>
      <c r="AM45">
        <v>27.1208529342052</v>
      </c>
      <c r="AN45">
        <v>28.083319097251799</v>
      </c>
      <c r="AO45">
        <v>29.097613460969999</v>
      </c>
      <c r="AP45">
        <v>30.192196555295201</v>
      </c>
      <c r="AQ45">
        <v>31.4110667389463</v>
      </c>
      <c r="AR45">
        <v>32.831808799993702</v>
      </c>
      <c r="AS45">
        <v>34.619426728310003</v>
      </c>
      <c r="AT45">
        <v>37.268945782923502</v>
      </c>
      <c r="AU45">
        <v>38.989628220079901</v>
      </c>
    </row>
    <row r="46" spans="1:47">
      <c r="Z46">
        <v>5.58</v>
      </c>
      <c r="AA46">
        <v>11.66505811</v>
      </c>
      <c r="AB46">
        <v>13.384334839999999</v>
      </c>
      <c r="AC46">
        <v>16.03168938</v>
      </c>
      <c r="AD46">
        <v>17.817846920000001</v>
      </c>
      <c r="AE46">
        <v>19.237428309999999</v>
      </c>
      <c r="AF46">
        <v>20.45530274</v>
      </c>
      <c r="AG46">
        <v>21.548991619999999</v>
      </c>
      <c r="AH46">
        <v>22.56245736</v>
      </c>
      <c r="AI46">
        <v>23.524137230000001</v>
      </c>
      <c r="AJ46">
        <v>24.45457365</v>
      </c>
      <c r="AK46">
        <v>25.370258339999999</v>
      </c>
      <c r="AL46">
        <v>26.285943029999999</v>
      </c>
      <c r="AM46">
        <v>27.216379450000002</v>
      </c>
      <c r="AN46">
        <v>28.178059319999999</v>
      </c>
      <c r="AO46">
        <v>29.19152506</v>
      </c>
      <c r="AP46">
        <v>30.285213939999998</v>
      </c>
      <c r="AQ46">
        <v>31.50308837</v>
      </c>
      <c r="AR46">
        <v>32.922669759999998</v>
      </c>
      <c r="AS46">
        <v>34.708827300000003</v>
      </c>
      <c r="AT46">
        <v>37.356181839999998</v>
      </c>
      <c r="AU46">
        <v>39.075458570000002</v>
      </c>
    </row>
    <row r="47" spans="1:47">
      <c r="Z47">
        <v>5.67</v>
      </c>
      <c r="AA47">
        <v>11.691881950000001</v>
      </c>
      <c r="AB47">
        <v>13.41708583</v>
      </c>
      <c r="AC47">
        <v>16.07356703</v>
      </c>
      <c r="AD47">
        <v>17.865882289999998</v>
      </c>
      <c r="AE47">
        <v>19.29035764</v>
      </c>
      <c r="AF47">
        <v>20.512430649999999</v>
      </c>
      <c r="AG47">
        <v>21.609889989999999</v>
      </c>
      <c r="AH47">
        <v>22.626849610000001</v>
      </c>
      <c r="AI47">
        <v>23.591844850000001</v>
      </c>
      <c r="AJ47">
        <v>24.52548891</v>
      </c>
      <c r="AK47">
        <v>25.444330399999998</v>
      </c>
      <c r="AL47">
        <v>26.363171879999999</v>
      </c>
      <c r="AM47">
        <v>27.296815939999998</v>
      </c>
      <c r="AN47">
        <v>28.261811179999999</v>
      </c>
      <c r="AO47">
        <v>29.278770810000001</v>
      </c>
      <c r="AP47">
        <v>30.376230140000001</v>
      </c>
      <c r="AQ47">
        <v>31.59830315</v>
      </c>
      <c r="AR47">
        <v>33.022778500000001</v>
      </c>
      <c r="AS47">
        <v>34.815093760000003</v>
      </c>
      <c r="AT47">
        <v>37.471574959999998</v>
      </c>
      <c r="AU47">
        <v>39.19677884</v>
      </c>
    </row>
    <row r="48" spans="1:47">
      <c r="Z48">
        <v>5.75</v>
      </c>
      <c r="AA48">
        <v>11.70811735</v>
      </c>
      <c r="AB48">
        <v>13.43968634</v>
      </c>
      <c r="AC48">
        <v>16.10596859</v>
      </c>
      <c r="AD48">
        <v>17.904896569999998</v>
      </c>
      <c r="AE48">
        <v>19.3346275</v>
      </c>
      <c r="AF48">
        <v>20.561209330000001</v>
      </c>
      <c r="AG48">
        <v>21.66271772</v>
      </c>
      <c r="AH48">
        <v>22.683429409999999</v>
      </c>
      <c r="AI48">
        <v>23.651984980000002</v>
      </c>
      <c r="AJ48">
        <v>24.589073710000001</v>
      </c>
      <c r="AK48">
        <v>25.511305249999999</v>
      </c>
      <c r="AL48">
        <v>26.433536780000001</v>
      </c>
      <c r="AM48">
        <v>27.37062551</v>
      </c>
      <c r="AN48">
        <v>28.339181079999999</v>
      </c>
      <c r="AO48">
        <v>29.359892769999998</v>
      </c>
      <c r="AP48">
        <v>30.461401160000001</v>
      </c>
      <c r="AQ48">
        <v>31.687982989999998</v>
      </c>
      <c r="AR48">
        <v>33.11771392</v>
      </c>
      <c r="AS48">
        <v>34.916641900000002</v>
      </c>
      <c r="AT48">
        <v>37.582924149999997</v>
      </c>
      <c r="AU48">
        <v>39.314493140000003</v>
      </c>
    </row>
    <row r="49" spans="26:47">
      <c r="Z49">
        <v>5.83</v>
      </c>
      <c r="AA49">
        <v>11.6165637289592</v>
      </c>
      <c r="AB49">
        <v>13.359049322612</v>
      </c>
      <c r="AC49">
        <v>16.0421410312671</v>
      </c>
      <c r="AD49">
        <v>17.852410268086199</v>
      </c>
      <c r="AE49">
        <v>19.291154873235801</v>
      </c>
      <c r="AF49">
        <v>20.525469634469999</v>
      </c>
      <c r="AG49">
        <v>21.633922439852299</v>
      </c>
      <c r="AH49">
        <v>22.6610691552609</v>
      </c>
      <c r="AI49">
        <v>23.635730943286202</v>
      </c>
      <c r="AJ49">
        <v>24.578727502088</v>
      </c>
      <c r="AK49">
        <v>25.506773209372501</v>
      </c>
      <c r="AL49">
        <v>26.4348189136666</v>
      </c>
      <c r="AM49">
        <v>27.377815472997799</v>
      </c>
      <c r="AN49">
        <v>28.352477261549101</v>
      </c>
      <c r="AO49">
        <v>29.379623977517301</v>
      </c>
      <c r="AP49">
        <v>30.4880767810617</v>
      </c>
      <c r="AQ49">
        <v>31.722391543943399</v>
      </c>
      <c r="AR49">
        <v>33.161136147832003</v>
      </c>
      <c r="AS49">
        <v>34.971405385814997</v>
      </c>
      <c r="AT49">
        <v>37.654497093807102</v>
      </c>
      <c r="AU49">
        <v>39.396982685942497</v>
      </c>
    </row>
    <row r="50" spans="26:47">
      <c r="Z50">
        <v>5.92</v>
      </c>
      <c r="AA50">
        <v>11.705357190000001</v>
      </c>
      <c r="AB50">
        <v>13.451292840000001</v>
      </c>
      <c r="AC50">
        <v>16.139696969999999</v>
      </c>
      <c r="AD50">
        <v>17.95355047</v>
      </c>
      <c r="AE50">
        <v>19.395143730000001</v>
      </c>
      <c r="AF50">
        <v>20.63190239</v>
      </c>
      <c r="AG50">
        <v>21.742549889999999</v>
      </c>
      <c r="AH50">
        <v>22.77173032</v>
      </c>
      <c r="AI50">
        <v>23.748321900000001</v>
      </c>
      <c r="AJ50">
        <v>24.693185549999999</v>
      </c>
      <c r="AK50">
        <v>25.623068759999999</v>
      </c>
      <c r="AL50">
        <v>26.552951960000001</v>
      </c>
      <c r="AM50">
        <v>27.49781561</v>
      </c>
      <c r="AN50">
        <v>28.474407190000001</v>
      </c>
      <c r="AO50">
        <v>29.503587620000001</v>
      </c>
      <c r="AP50">
        <v>30.61423512</v>
      </c>
      <c r="AQ50">
        <v>31.85099378</v>
      </c>
      <c r="AR50">
        <v>33.292587040000001</v>
      </c>
      <c r="AS50">
        <v>35.106440540000001</v>
      </c>
      <c r="AT50">
        <v>37.794844670000003</v>
      </c>
      <c r="AU50">
        <v>39.540780320000003</v>
      </c>
    </row>
    <row r="51" spans="26:47">
      <c r="Z51">
        <v>6</v>
      </c>
      <c r="AA51">
        <v>11.591346714114099</v>
      </c>
      <c r="AB51">
        <v>13.348196675800301</v>
      </c>
      <c r="AC51">
        <v>16.053406740709999</v>
      </c>
      <c r="AD51">
        <v>17.878599127605</v>
      </c>
      <c r="AE51">
        <v>19.329204179152899</v>
      </c>
      <c r="AF51">
        <v>20.573694147451601</v>
      </c>
      <c r="AG51">
        <v>21.691284603232599</v>
      </c>
      <c r="AH51">
        <v>22.726898713291</v>
      </c>
      <c r="AI51">
        <v>23.709595231145499</v>
      </c>
      <c r="AJ51">
        <v>24.6603654838644</v>
      </c>
      <c r="AK51">
        <v>25.596061636352101</v>
      </c>
      <c r="AL51">
        <v>26.531757785542499</v>
      </c>
      <c r="AM51">
        <v>27.4825280389672</v>
      </c>
      <c r="AN51">
        <v>28.4652245571395</v>
      </c>
      <c r="AO51">
        <v>29.500838667748699</v>
      </c>
      <c r="AP51">
        <v>30.618429121741698</v>
      </c>
      <c r="AQ51">
        <v>31.862919091875799</v>
      </c>
      <c r="AR51">
        <v>33.313524142196798</v>
      </c>
      <c r="AS51">
        <v>35.138716530083698</v>
      </c>
      <c r="AT51">
        <v>37.843926594402298</v>
      </c>
      <c r="AU51">
        <v>39.600776554521801</v>
      </c>
    </row>
    <row r="52" spans="26:47">
      <c r="Z52">
        <v>6.08</v>
      </c>
      <c r="AA52">
        <v>11.68461115</v>
      </c>
      <c r="AB52">
        <v>13.438732079999999</v>
      </c>
      <c r="AC52">
        <v>16.139739970000001</v>
      </c>
      <c r="AD52">
        <v>17.962097159999999</v>
      </c>
      <c r="AE52">
        <v>19.410448890000001</v>
      </c>
      <c r="AF52">
        <v>20.653005709999999</v>
      </c>
      <c r="AG52">
        <v>21.768860140000001</v>
      </c>
      <c r="AH52">
        <v>22.802865570000002</v>
      </c>
      <c r="AI52">
        <v>23.784035599999999</v>
      </c>
      <c r="AJ52">
        <v>24.733328960000001</v>
      </c>
      <c r="AK52">
        <v>25.667571630000001</v>
      </c>
      <c r="AL52">
        <v>26.601814300000001</v>
      </c>
      <c r="AM52">
        <v>27.55110766</v>
      </c>
      <c r="AN52">
        <v>28.532277690000001</v>
      </c>
      <c r="AO52">
        <v>29.566283110000001</v>
      </c>
      <c r="AP52">
        <v>30.682137539999999</v>
      </c>
      <c r="AQ52">
        <v>31.92469436</v>
      </c>
      <c r="AR52">
        <v>33.373046090000003</v>
      </c>
      <c r="AS52">
        <v>35.195403290000002</v>
      </c>
      <c r="AT52">
        <v>37.89641117</v>
      </c>
      <c r="AU52">
        <v>39.6505321</v>
      </c>
    </row>
    <row r="53" spans="26:47">
      <c r="Z53">
        <v>6.17</v>
      </c>
      <c r="AA53">
        <v>11.649810649999999</v>
      </c>
      <c r="AB53">
        <v>13.41291094</v>
      </c>
      <c r="AC53">
        <v>16.127745300000001</v>
      </c>
      <c r="AD53">
        <v>17.95943115</v>
      </c>
      <c r="AE53">
        <v>19.415196999999999</v>
      </c>
      <c r="AF53">
        <v>20.664114479999999</v>
      </c>
      <c r="AG53">
        <v>21.785680970000001</v>
      </c>
      <c r="AH53">
        <v>22.824979469999999</v>
      </c>
      <c r="AI53">
        <v>23.811172119999998</v>
      </c>
      <c r="AJ53">
        <v>24.76532491</v>
      </c>
      <c r="AK53">
        <v>25.70434998</v>
      </c>
      <c r="AL53">
        <v>26.64337505</v>
      </c>
      <c r="AM53">
        <v>27.597527840000001</v>
      </c>
      <c r="AN53">
        <v>28.583720490000001</v>
      </c>
      <c r="AO53">
        <v>29.623018989999998</v>
      </c>
      <c r="AP53">
        <v>30.744585480000001</v>
      </c>
      <c r="AQ53">
        <v>31.993502960000001</v>
      </c>
      <c r="AR53">
        <v>33.44926881</v>
      </c>
      <c r="AS53">
        <v>35.280954659999999</v>
      </c>
      <c r="AT53">
        <v>37.995789019999997</v>
      </c>
      <c r="AU53">
        <v>39.758889310000001</v>
      </c>
    </row>
    <row r="54" spans="26:47">
      <c r="Z54">
        <v>6.25</v>
      </c>
      <c r="AA54">
        <v>11.600585819999999</v>
      </c>
      <c r="AB54">
        <v>13.373512760000001</v>
      </c>
      <c r="AC54">
        <v>16.103478259999999</v>
      </c>
      <c r="AD54">
        <v>17.945373020000002</v>
      </c>
      <c r="AE54">
        <v>19.409252590000001</v>
      </c>
      <c r="AF54">
        <v>20.665130919999999</v>
      </c>
      <c r="AG54">
        <v>21.792948469999999</v>
      </c>
      <c r="AH54">
        <v>22.838039500000001</v>
      </c>
      <c r="AI54">
        <v>23.8297287</v>
      </c>
      <c r="AJ54">
        <v>24.78919947</v>
      </c>
      <c r="AK54">
        <v>25.733458200000001</v>
      </c>
      <c r="AL54">
        <v>26.677716929999999</v>
      </c>
      <c r="AM54">
        <v>27.637187699999998</v>
      </c>
      <c r="AN54">
        <v>28.628876890000001</v>
      </c>
      <c r="AO54">
        <v>29.67396793</v>
      </c>
      <c r="AP54">
        <v>30.801785479999999</v>
      </c>
      <c r="AQ54">
        <v>32.057663810000001</v>
      </c>
      <c r="AR54">
        <v>33.521543379999997</v>
      </c>
      <c r="AS54">
        <v>35.36343814</v>
      </c>
      <c r="AT54">
        <v>38.093403639999998</v>
      </c>
      <c r="AU54">
        <v>39.866330570000002</v>
      </c>
    </row>
    <row r="55" spans="26:47">
      <c r="Z55">
        <v>6.33</v>
      </c>
      <c r="AA55">
        <v>11.5369394</v>
      </c>
      <c r="AB55">
        <v>13.32055388</v>
      </c>
      <c r="AC55">
        <v>16.066976149999999</v>
      </c>
      <c r="AD55">
        <v>17.91997422</v>
      </c>
      <c r="AE55">
        <v>19.392678350000001</v>
      </c>
      <c r="AF55">
        <v>20.656127349999998</v>
      </c>
      <c r="AG55">
        <v>21.79074361</v>
      </c>
      <c r="AH55">
        <v>22.842134659999999</v>
      </c>
      <c r="AI55">
        <v>23.839801949999998</v>
      </c>
      <c r="AJ55">
        <v>24.8050566</v>
      </c>
      <c r="AK55">
        <v>25.755007509999999</v>
      </c>
      <c r="AL55">
        <v>26.70495841</v>
      </c>
      <c r="AM55">
        <v>27.670213059999998</v>
      </c>
      <c r="AN55">
        <v>28.667880350000001</v>
      </c>
      <c r="AO55">
        <v>29.719271410000001</v>
      </c>
      <c r="AP55">
        <v>30.853887660000002</v>
      </c>
      <c r="AQ55">
        <v>32.11733667</v>
      </c>
      <c r="AR55">
        <v>33.590040790000003</v>
      </c>
      <c r="AS55">
        <v>35.443038860000001</v>
      </c>
      <c r="AT55">
        <v>38.189461129999998</v>
      </c>
      <c r="AU55">
        <v>39.973075610000002</v>
      </c>
    </row>
    <row r="56" spans="26:47">
      <c r="Z56">
        <v>6.42</v>
      </c>
      <c r="AA56">
        <v>11.459688379999999</v>
      </c>
      <c r="AB56">
        <v>13.254771809999999</v>
      </c>
      <c r="AC56">
        <v>16.018854040000001</v>
      </c>
      <c r="AD56">
        <v>17.883767200000001</v>
      </c>
      <c r="AE56">
        <v>19.365941070000002</v>
      </c>
      <c r="AF56">
        <v>20.63751426</v>
      </c>
      <c r="AG56">
        <v>21.779426300000001</v>
      </c>
      <c r="AH56">
        <v>22.837577970000002</v>
      </c>
      <c r="AI56">
        <v>23.841660439999998</v>
      </c>
      <c r="AJ56">
        <v>24.813121840000001</v>
      </c>
      <c r="AK56">
        <v>25.76918109</v>
      </c>
      <c r="AL56">
        <v>26.725240339999999</v>
      </c>
      <c r="AM56">
        <v>27.696701740000002</v>
      </c>
      <c r="AN56">
        <v>28.700784209999998</v>
      </c>
      <c r="AO56">
        <v>29.758935879999999</v>
      </c>
      <c r="AP56">
        <v>30.90084792</v>
      </c>
      <c r="AQ56">
        <v>32.172421110000002</v>
      </c>
      <c r="AR56">
        <v>33.654594979999999</v>
      </c>
      <c r="AS56">
        <v>35.519508139999999</v>
      </c>
      <c r="AT56">
        <v>38.283590369999999</v>
      </c>
      <c r="AU56">
        <v>40.078673799999997</v>
      </c>
    </row>
    <row r="57" spans="26:47">
      <c r="Z57">
        <v>6.5</v>
      </c>
      <c r="AA57">
        <v>11.335682722841</v>
      </c>
      <c r="AB57">
        <v>13.1434511071204</v>
      </c>
      <c r="AC57">
        <v>15.927065722083199</v>
      </c>
      <c r="AD57">
        <v>17.805157287469498</v>
      </c>
      <c r="AE57">
        <v>19.297804928033401</v>
      </c>
      <c r="AF57">
        <v>20.578363694715598</v>
      </c>
      <c r="AG57">
        <v>21.728345045915599</v>
      </c>
      <c r="AH57">
        <v>22.793974147586699</v>
      </c>
      <c r="AI57">
        <v>23.8051519578671</v>
      </c>
      <c r="AJ57">
        <v>24.7834781903912</v>
      </c>
      <c r="AK57">
        <v>25.7462934335265</v>
      </c>
      <c r="AL57">
        <v>26.709108672689499</v>
      </c>
      <c r="AM57">
        <v>27.687434906199499</v>
      </c>
      <c r="AN57">
        <v>28.698612716518099</v>
      </c>
      <c r="AO57">
        <v>29.764241818396201</v>
      </c>
      <c r="AP57">
        <v>30.914223168236401</v>
      </c>
      <c r="AQ57">
        <v>32.194781937177297</v>
      </c>
      <c r="AR57">
        <v>33.6874295769097</v>
      </c>
      <c r="AS57">
        <v>35.5655211423651</v>
      </c>
      <c r="AT57">
        <v>38.349135757205403</v>
      </c>
      <c r="AU57">
        <v>40.156904139843697</v>
      </c>
    </row>
    <row r="58" spans="26:47">
      <c r="Z58">
        <v>6.58</v>
      </c>
      <c r="AA58">
        <v>11.36935214</v>
      </c>
      <c r="AB58">
        <v>13.176643159999999</v>
      </c>
      <c r="AC58">
        <v>15.95952273</v>
      </c>
      <c r="AD58">
        <v>17.837118360000002</v>
      </c>
      <c r="AE58">
        <v>19.329371850000001</v>
      </c>
      <c r="AF58">
        <v>20.609592469999999</v>
      </c>
      <c r="AG58">
        <v>21.759270149999999</v>
      </c>
      <c r="AH58">
        <v>22.82461786</v>
      </c>
      <c r="AI58">
        <v>23.835528660000001</v>
      </c>
      <c r="AJ58">
        <v>24.81359655</v>
      </c>
      <c r="AK58">
        <v>25.776157550000001</v>
      </c>
      <c r="AL58">
        <v>26.738718550000002</v>
      </c>
      <c r="AM58">
        <v>27.71678644</v>
      </c>
      <c r="AN58">
        <v>28.727697240000001</v>
      </c>
      <c r="AO58">
        <v>29.793044949999999</v>
      </c>
      <c r="AP58">
        <v>30.942722629999999</v>
      </c>
      <c r="AQ58">
        <v>32.22294325</v>
      </c>
      <c r="AR58">
        <v>33.715196740000003</v>
      </c>
      <c r="AS58">
        <v>35.592792369999998</v>
      </c>
      <c r="AT58">
        <v>38.375671939999997</v>
      </c>
      <c r="AU58">
        <v>40.182962959999998</v>
      </c>
    </row>
    <row r="59" spans="26:47">
      <c r="Z59">
        <v>6.67</v>
      </c>
      <c r="AA59">
        <v>11.1759419474159</v>
      </c>
      <c r="AB59">
        <v>13.004449094939099</v>
      </c>
      <c r="AC59">
        <v>15.819997405319601</v>
      </c>
      <c r="AD59">
        <v>17.7196344838373</v>
      </c>
      <c r="AE59">
        <v>19.229405814691599</v>
      </c>
      <c r="AF59">
        <v>20.524655183188599</v>
      </c>
      <c r="AG59">
        <v>21.687829148587699</v>
      </c>
      <c r="AH59">
        <v>22.765683173700701</v>
      </c>
      <c r="AI59">
        <v>23.788461240666699</v>
      </c>
      <c r="AJ59">
        <v>24.778010855996499</v>
      </c>
      <c r="AK59">
        <v>25.751871539309398</v>
      </c>
      <c r="AL59">
        <v>26.725732218617999</v>
      </c>
      <c r="AM59">
        <v>27.7152818348182</v>
      </c>
      <c r="AN59">
        <v>28.738059902038099</v>
      </c>
      <c r="AO59">
        <v>29.815913927045202</v>
      </c>
      <c r="AP59">
        <v>30.979087891327001</v>
      </c>
      <c r="AQ59">
        <v>32.274337262096999</v>
      </c>
      <c r="AR59">
        <v>33.784108592379901</v>
      </c>
      <c r="AS59">
        <v>35.683745670487298</v>
      </c>
      <c r="AT59">
        <v>38.499293981070103</v>
      </c>
      <c r="AU59">
        <v>40.3278011269704</v>
      </c>
    </row>
    <row r="60" spans="26:47">
      <c r="Z60">
        <v>6.75</v>
      </c>
      <c r="AA60">
        <v>11.151148429999999</v>
      </c>
      <c r="AB60">
        <v>12.98492085</v>
      </c>
      <c r="AC60">
        <v>15.80857666</v>
      </c>
      <c r="AD60">
        <v>17.713683830000001</v>
      </c>
      <c r="AE60">
        <v>19.227802610000001</v>
      </c>
      <c r="AF60">
        <v>20.526781710000002</v>
      </c>
      <c r="AG60">
        <v>21.693305089999999</v>
      </c>
      <c r="AH60">
        <v>22.77426285</v>
      </c>
      <c r="AI60">
        <v>23.799986050000001</v>
      </c>
      <c r="AJ60">
        <v>24.792385119999999</v>
      </c>
      <c r="AK60">
        <v>25.76905008</v>
      </c>
      <c r="AL60">
        <v>26.74571503</v>
      </c>
      <c r="AM60">
        <v>27.738114100000001</v>
      </c>
      <c r="AN60">
        <v>28.76383731</v>
      </c>
      <c r="AO60">
        <v>29.844795059999999</v>
      </c>
      <c r="AP60">
        <v>31.01131844</v>
      </c>
      <c r="AQ60">
        <v>32.310297540000001</v>
      </c>
      <c r="AR60">
        <v>33.824416319999997</v>
      </c>
      <c r="AS60">
        <v>35.729523489999998</v>
      </c>
      <c r="AT60">
        <v>38.553179299999996</v>
      </c>
      <c r="AU60">
        <v>40.386951719999999</v>
      </c>
    </row>
    <row r="61" spans="26:47">
      <c r="Z61">
        <v>6.83</v>
      </c>
      <c r="AA61">
        <v>10.996621755600399</v>
      </c>
      <c r="AB61">
        <v>12.8457532194363</v>
      </c>
      <c r="AC61">
        <v>15.6930589989875</v>
      </c>
      <c r="AD61">
        <v>17.6141226915861</v>
      </c>
      <c r="AE61">
        <v>19.140923215607199</v>
      </c>
      <c r="AF61">
        <v>20.4507821157544</v>
      </c>
      <c r="AG61">
        <v>21.627075891826699</v>
      </c>
      <c r="AH61">
        <v>22.717087377139499</v>
      </c>
      <c r="AI61">
        <v>23.7514016846979</v>
      </c>
      <c r="AJ61">
        <v>24.752112746586601</v>
      </c>
      <c r="AK61">
        <v>25.736957915682801</v>
      </c>
      <c r="AL61">
        <v>26.721803080864898</v>
      </c>
      <c r="AM61">
        <v>27.722514143442002</v>
      </c>
      <c r="AN61">
        <v>28.756828451526498</v>
      </c>
      <c r="AO61">
        <v>29.846839936411001</v>
      </c>
      <c r="AP61">
        <v>31.023133711604</v>
      </c>
      <c r="AQ61">
        <v>32.332992613992801</v>
      </c>
      <c r="AR61">
        <v>33.859793137673599</v>
      </c>
      <c r="AS61">
        <v>35.780856829434498</v>
      </c>
      <c r="AT61">
        <v>38.6281626095139</v>
      </c>
      <c r="AU61">
        <v>40.477294071753398</v>
      </c>
    </row>
    <row r="62" spans="26:47">
      <c r="Z62">
        <v>6.92</v>
      </c>
      <c r="AA62">
        <v>11.02468159</v>
      </c>
      <c r="AB62">
        <v>12.87256648</v>
      </c>
      <c r="AC62">
        <v>15.71795277</v>
      </c>
      <c r="AD62">
        <v>17.637721389999999</v>
      </c>
      <c r="AE62">
        <v>19.163492640000001</v>
      </c>
      <c r="AF62">
        <v>20.472468509999999</v>
      </c>
      <c r="AG62">
        <v>21.6479693</v>
      </c>
      <c r="AH62">
        <v>22.737245959999999</v>
      </c>
      <c r="AI62">
        <v>23.770862999999999</v>
      </c>
      <c r="AJ62">
        <v>24.770899440000001</v>
      </c>
      <c r="AK62">
        <v>25.755080679999999</v>
      </c>
      <c r="AL62">
        <v>26.739261920000001</v>
      </c>
      <c r="AM62">
        <v>27.739298359999999</v>
      </c>
      <c r="AN62">
        <v>28.772915399999999</v>
      </c>
      <c r="AO62">
        <v>29.862192060000002</v>
      </c>
      <c r="AP62">
        <v>31.037692849999999</v>
      </c>
      <c r="AQ62">
        <v>32.346668719999997</v>
      </c>
      <c r="AR62">
        <v>33.872439970000002</v>
      </c>
      <c r="AS62">
        <v>35.792208590000001</v>
      </c>
      <c r="AT62">
        <v>38.637594880000002</v>
      </c>
      <c r="AU62">
        <v>40.485479769999998</v>
      </c>
    </row>
    <row r="63" spans="26:47">
      <c r="Z63">
        <v>7</v>
      </c>
      <c r="AA63">
        <v>10.887932190000001</v>
      </c>
      <c r="AB63">
        <v>12.75034915</v>
      </c>
      <c r="AC63">
        <v>15.618112030000001</v>
      </c>
      <c r="AD63">
        <v>17.552978029999998</v>
      </c>
      <c r="AE63">
        <v>19.090748189999999</v>
      </c>
      <c r="AF63">
        <v>20.410018059999999</v>
      </c>
      <c r="AG63">
        <v>21.594763180000001</v>
      </c>
      <c r="AH63">
        <v>22.692606090000002</v>
      </c>
      <c r="AI63">
        <v>23.734351660000002</v>
      </c>
      <c r="AJ63">
        <v>24.74225255</v>
      </c>
      <c r="AK63">
        <v>25.734173559999999</v>
      </c>
      <c r="AL63">
        <v>26.726094570000001</v>
      </c>
      <c r="AM63">
        <v>27.733995459999999</v>
      </c>
      <c r="AN63">
        <v>28.775741029999999</v>
      </c>
      <c r="AO63">
        <v>29.87358394</v>
      </c>
      <c r="AP63">
        <v>31.058329059999998</v>
      </c>
      <c r="AQ63">
        <v>32.377598929999998</v>
      </c>
      <c r="AR63">
        <v>33.915369089999999</v>
      </c>
      <c r="AS63">
        <v>35.850235089999998</v>
      </c>
      <c r="AT63">
        <v>38.71799798</v>
      </c>
      <c r="AU63">
        <v>40.580414930000003</v>
      </c>
    </row>
    <row r="64" spans="26:47">
      <c r="Z64">
        <v>7.08</v>
      </c>
      <c r="AA64">
        <v>10.74187757</v>
      </c>
      <c r="AB64">
        <v>12.619106240000001</v>
      </c>
      <c r="AC64">
        <v>15.509676300000001</v>
      </c>
      <c r="AD64">
        <v>17.459930199999999</v>
      </c>
      <c r="AE64">
        <v>19.009930170000001</v>
      </c>
      <c r="AF64">
        <v>20.33969213</v>
      </c>
      <c r="AG64">
        <v>21.533859469999999</v>
      </c>
      <c r="AH64">
        <v>22.640433479999999</v>
      </c>
      <c r="AI64">
        <v>23.690463999999999</v>
      </c>
      <c r="AJ64">
        <v>24.706380679999999</v>
      </c>
      <c r="AK64">
        <v>25.70619039</v>
      </c>
      <c r="AL64">
        <v>26.70600009</v>
      </c>
      <c r="AM64">
        <v>27.721916780000001</v>
      </c>
      <c r="AN64">
        <v>28.771947300000001</v>
      </c>
      <c r="AO64">
        <v>29.878521299999999</v>
      </c>
      <c r="AP64">
        <v>31.072688639999999</v>
      </c>
      <c r="AQ64">
        <v>32.402450610000002</v>
      </c>
      <c r="AR64">
        <v>33.952450579999997</v>
      </c>
      <c r="AS64">
        <v>35.902704479999997</v>
      </c>
      <c r="AT64">
        <v>38.793274539999999</v>
      </c>
      <c r="AU64">
        <v>40.67050321</v>
      </c>
    </row>
    <row r="65" spans="26:47">
      <c r="Z65">
        <v>7.17</v>
      </c>
      <c r="AA65">
        <v>10.58703674</v>
      </c>
      <c r="AB65">
        <v>12.47929948</v>
      </c>
      <c r="AC65">
        <v>15.393019109999999</v>
      </c>
      <c r="AD65">
        <v>17.358891910000001</v>
      </c>
      <c r="AE65">
        <v>18.9213053</v>
      </c>
      <c r="AF65">
        <v>20.26171686</v>
      </c>
      <c r="AG65">
        <v>21.465447869999998</v>
      </c>
      <c r="AH65">
        <v>22.580884040000001</v>
      </c>
      <c r="AI65">
        <v>23.63932389</v>
      </c>
      <c r="AJ65">
        <v>24.663376700000001</v>
      </c>
      <c r="AK65">
        <v>25.67119353</v>
      </c>
      <c r="AL65">
        <v>26.67901037</v>
      </c>
      <c r="AM65">
        <v>27.70306317</v>
      </c>
      <c r="AN65">
        <v>28.761503019999999</v>
      </c>
      <c r="AO65">
        <v>29.876939190000002</v>
      </c>
      <c r="AP65">
        <v>31.0806702</v>
      </c>
      <c r="AQ65">
        <v>32.421081770000001</v>
      </c>
      <c r="AR65">
        <v>33.983495150000003</v>
      </c>
      <c r="AS65">
        <v>35.949367950000003</v>
      </c>
      <c r="AT65">
        <v>38.863087579999998</v>
      </c>
      <c r="AU65">
        <v>40.755350319999998</v>
      </c>
    </row>
    <row r="66" spans="26:47">
      <c r="Z66">
        <v>7.25</v>
      </c>
      <c r="AA66">
        <v>10.423859820000001</v>
      </c>
      <c r="AB66">
        <v>12.33134774</v>
      </c>
      <c r="AC66">
        <v>15.268511200000001</v>
      </c>
      <c r="AD66">
        <v>17.250201449999999</v>
      </c>
      <c r="AE66">
        <v>18.825186039999998</v>
      </c>
      <c r="AF66">
        <v>20.176382570000001</v>
      </c>
      <c r="AG66">
        <v>21.389798819999999</v>
      </c>
      <c r="AH66">
        <v>22.514209810000001</v>
      </c>
      <c r="AI66">
        <v>23.581165890000001</v>
      </c>
      <c r="AJ66">
        <v>24.613458229999999</v>
      </c>
      <c r="AK66">
        <v>25.62938398</v>
      </c>
      <c r="AL66">
        <v>26.64530972</v>
      </c>
      <c r="AM66">
        <v>27.677602069999999</v>
      </c>
      <c r="AN66">
        <v>28.744558139999999</v>
      </c>
      <c r="AO66">
        <v>29.86896913</v>
      </c>
      <c r="AP66">
        <v>31.082385380000002</v>
      </c>
      <c r="AQ66">
        <v>32.433581920000002</v>
      </c>
      <c r="AR66">
        <v>34.008566510000001</v>
      </c>
      <c r="AS66">
        <v>35.99025675</v>
      </c>
      <c r="AT66">
        <v>38.927420220000002</v>
      </c>
      <c r="AU66">
        <v>40.834908130000002</v>
      </c>
    </row>
    <row r="67" spans="26:47">
      <c r="Z67">
        <v>7.33</v>
      </c>
      <c r="AA67">
        <v>10.25281528</v>
      </c>
      <c r="AB67">
        <v>12.17571293</v>
      </c>
      <c r="AC67">
        <v>15.13660441</v>
      </c>
      <c r="AD67">
        <v>17.134303840000001</v>
      </c>
      <c r="AE67">
        <v>18.72201201</v>
      </c>
      <c r="AF67">
        <v>20.084124249999999</v>
      </c>
      <c r="AG67">
        <v>21.30734314</v>
      </c>
      <c r="AH67">
        <v>22.440837739999999</v>
      </c>
      <c r="AI67">
        <v>23.516413270000001</v>
      </c>
      <c r="AJ67">
        <v>24.557045039999998</v>
      </c>
      <c r="AK67">
        <v>25.58117799</v>
      </c>
      <c r="AL67">
        <v>26.605310939999999</v>
      </c>
      <c r="AM67">
        <v>27.64594271</v>
      </c>
      <c r="AN67">
        <v>28.721518240000002</v>
      </c>
      <c r="AO67">
        <v>29.855012840000001</v>
      </c>
      <c r="AP67">
        <v>31.078231729999999</v>
      </c>
      <c r="AQ67">
        <v>32.440343970000001</v>
      </c>
      <c r="AR67">
        <v>34.028052150000001</v>
      </c>
      <c r="AS67">
        <v>36.025751569999997</v>
      </c>
      <c r="AT67">
        <v>38.986643049999998</v>
      </c>
      <c r="AU67">
        <v>40.909540700000001</v>
      </c>
    </row>
    <row r="68" spans="26:47">
      <c r="Z68">
        <v>7.42</v>
      </c>
      <c r="AA68">
        <v>10.073733750000001</v>
      </c>
      <c r="AB68">
        <v>12.012263369999999</v>
      </c>
      <c r="AC68">
        <v>14.99722506</v>
      </c>
      <c r="AD68">
        <v>17.01116455</v>
      </c>
      <c r="AE68">
        <v>18.611779800000001</v>
      </c>
      <c r="AF68">
        <v>19.98496518</v>
      </c>
      <c r="AG68">
        <v>21.21812808</v>
      </c>
      <c r="AH68">
        <v>22.360837289999999</v>
      </c>
      <c r="AI68">
        <v>23.445156579999999</v>
      </c>
      <c r="AJ68">
        <v>24.494248039999999</v>
      </c>
      <c r="AK68">
        <v>25.526706560000001</v>
      </c>
      <c r="AL68">
        <v>26.559165069999999</v>
      </c>
      <c r="AM68">
        <v>27.608256539999999</v>
      </c>
      <c r="AN68">
        <v>28.692575829999999</v>
      </c>
      <c r="AO68">
        <v>29.835285039999999</v>
      </c>
      <c r="AP68">
        <v>31.068447939999999</v>
      </c>
      <c r="AQ68">
        <v>32.44163331</v>
      </c>
      <c r="AR68">
        <v>34.042248569999998</v>
      </c>
      <c r="AS68">
        <v>36.056188059999997</v>
      </c>
      <c r="AT68">
        <v>39.041149750000002</v>
      </c>
      <c r="AU68">
        <v>40.979679369999999</v>
      </c>
    </row>
    <row r="69" spans="26:47">
      <c r="Z69">
        <v>7.5</v>
      </c>
      <c r="AA69">
        <v>9.9974582716429197</v>
      </c>
      <c r="AB69">
        <v>11.9402692391303</v>
      </c>
      <c r="AC69">
        <v>14.9318233853314</v>
      </c>
      <c r="AD69">
        <v>16.950210767325999</v>
      </c>
      <c r="AE69">
        <v>18.5543610732791</v>
      </c>
      <c r="AF69">
        <v>19.930579199052499</v>
      </c>
      <c r="AG69">
        <v>21.1664656101178</v>
      </c>
      <c r="AH69">
        <v>22.311698554241101</v>
      </c>
      <c r="AI69">
        <v>23.398412625051598</v>
      </c>
      <c r="AJ69">
        <v>24.449821065422601</v>
      </c>
      <c r="AK69">
        <v>25.4845598235264</v>
      </c>
      <c r="AL69">
        <v>26.519298579021999</v>
      </c>
      <c r="AM69">
        <v>27.570707019161901</v>
      </c>
      <c r="AN69">
        <v>28.657421091644</v>
      </c>
      <c r="AO69">
        <v>29.8026540340765</v>
      </c>
      <c r="AP69">
        <v>31.0385404449022</v>
      </c>
      <c r="AQ69">
        <v>32.4147585729459</v>
      </c>
      <c r="AR69">
        <v>34.018908878939399</v>
      </c>
      <c r="AS69">
        <v>36.037296259017197</v>
      </c>
      <c r="AT69">
        <v>39.0288504068238</v>
      </c>
      <c r="AU69">
        <v>40.9716613729396</v>
      </c>
    </row>
    <row r="70" spans="26:47">
      <c r="Z70">
        <v>7.58</v>
      </c>
      <c r="AA70">
        <v>9.8863935919999992</v>
      </c>
      <c r="AB70">
        <v>11.84081256</v>
      </c>
      <c r="AC70">
        <v>14.850240790000001</v>
      </c>
      <c r="AD70">
        <v>16.880687729999998</v>
      </c>
      <c r="AE70">
        <v>18.494422589999999</v>
      </c>
      <c r="AF70">
        <v>19.878863410000001</v>
      </c>
      <c r="AG70">
        <v>21.12213405</v>
      </c>
      <c r="AH70">
        <v>22.274209590000002</v>
      </c>
      <c r="AI70">
        <v>23.367416609999999</v>
      </c>
      <c r="AJ70">
        <v>24.425107059999998</v>
      </c>
      <c r="AK70">
        <v>25.466028219999998</v>
      </c>
      <c r="AL70">
        <v>26.506949379999998</v>
      </c>
      <c r="AM70">
        <v>27.564639830000001</v>
      </c>
      <c r="AN70">
        <v>28.657846849999999</v>
      </c>
      <c r="AO70">
        <v>29.809922390000001</v>
      </c>
      <c r="AP70">
        <v>31.053193029999999</v>
      </c>
      <c r="AQ70">
        <v>32.437633859999998</v>
      </c>
      <c r="AR70">
        <v>34.051368719999999</v>
      </c>
      <c r="AS70">
        <v>36.081815650000003</v>
      </c>
      <c r="AT70">
        <v>39.09124388</v>
      </c>
      <c r="AU70">
        <v>41.045662849999999</v>
      </c>
    </row>
    <row r="71" spans="26:47">
      <c r="Z71">
        <v>7.67</v>
      </c>
      <c r="AA71">
        <v>9.6910831470000005</v>
      </c>
      <c r="AB71">
        <v>11.661628889999999</v>
      </c>
      <c r="AC71">
        <v>14.69588925</v>
      </c>
      <c r="AD71">
        <v>16.743090309999999</v>
      </c>
      <c r="AE71">
        <v>18.370140809999999</v>
      </c>
      <c r="AF71">
        <v>19.766005270000001</v>
      </c>
      <c r="AG71">
        <v>21.01953469</v>
      </c>
      <c r="AH71">
        <v>22.181116509999999</v>
      </c>
      <c r="AI71">
        <v>23.283344069999998</v>
      </c>
      <c r="AJ71">
        <v>24.349761990000001</v>
      </c>
      <c r="AK71">
        <v>25.39927226</v>
      </c>
      <c r="AL71">
        <v>26.448782520000002</v>
      </c>
      <c r="AM71">
        <v>27.515200440000001</v>
      </c>
      <c r="AN71">
        <v>28.617428</v>
      </c>
      <c r="AO71">
        <v>29.779009819999999</v>
      </c>
      <c r="AP71">
        <v>31.032539249999999</v>
      </c>
      <c r="AQ71">
        <v>32.428403699999997</v>
      </c>
      <c r="AR71">
        <v>34.0554542</v>
      </c>
      <c r="AS71">
        <v>36.102655259999999</v>
      </c>
      <c r="AT71">
        <v>39.136915620000003</v>
      </c>
      <c r="AU71">
        <v>41.107461360000002</v>
      </c>
    </row>
    <row r="72" spans="26:47">
      <c r="Z72">
        <v>7.75</v>
      </c>
      <c r="AA72">
        <v>9.4884667470000004</v>
      </c>
      <c r="AB72">
        <v>11.47531122</v>
      </c>
      <c r="AC72">
        <v>14.534668480000001</v>
      </c>
      <c r="AD72">
        <v>16.598802289999998</v>
      </c>
      <c r="AE72">
        <v>18.239310419999999</v>
      </c>
      <c r="AF72">
        <v>19.646720309999999</v>
      </c>
      <c r="AG72">
        <v>20.910617899999998</v>
      </c>
      <c r="AH72">
        <v>22.08180737</v>
      </c>
      <c r="AI72">
        <v>23.19315164</v>
      </c>
      <c r="AJ72">
        <v>24.26839009</v>
      </c>
      <c r="AK72">
        <v>25.326581040000001</v>
      </c>
      <c r="AL72">
        <v>26.384771990000001</v>
      </c>
      <c r="AM72">
        <v>27.460010440000001</v>
      </c>
      <c r="AN72">
        <v>28.571354719999999</v>
      </c>
      <c r="AO72">
        <v>29.74254419</v>
      </c>
      <c r="AP72">
        <v>31.006441769999999</v>
      </c>
      <c r="AQ72">
        <v>32.41385167</v>
      </c>
      <c r="AR72">
        <v>34.054359789999999</v>
      </c>
      <c r="AS72">
        <v>36.118493610000002</v>
      </c>
      <c r="AT72">
        <v>39.177850859999999</v>
      </c>
      <c r="AU72">
        <v>41.164695340000002</v>
      </c>
    </row>
    <row r="73" spans="26:47">
      <c r="Z73">
        <v>7.83</v>
      </c>
      <c r="AA73">
        <v>9.2794241700000004</v>
      </c>
      <c r="AB73">
        <v>11.28264514</v>
      </c>
      <c r="AC73">
        <v>14.36721904</v>
      </c>
      <c r="AD73">
        <v>16.448366409999998</v>
      </c>
      <c r="AE73">
        <v>18.10239636</v>
      </c>
      <c r="AF73">
        <v>19.52140679</v>
      </c>
      <c r="AG73">
        <v>20.795722000000001</v>
      </c>
      <c r="AH73">
        <v>21.976564960000001</v>
      </c>
      <c r="AI73">
        <v>23.097069449999999</v>
      </c>
      <c r="AJ73">
        <v>24.181170519999998</v>
      </c>
      <c r="AK73">
        <v>25.248083569999999</v>
      </c>
      <c r="AL73">
        <v>26.314996619999999</v>
      </c>
      <c r="AM73">
        <v>27.399097690000001</v>
      </c>
      <c r="AN73">
        <v>28.51960218</v>
      </c>
      <c r="AO73">
        <v>29.700445139999999</v>
      </c>
      <c r="AP73">
        <v>30.97476035</v>
      </c>
      <c r="AQ73">
        <v>32.393770779999997</v>
      </c>
      <c r="AR73">
        <v>34.047800729999999</v>
      </c>
      <c r="AS73">
        <v>36.128948100000002</v>
      </c>
      <c r="AT73">
        <v>39.213521999999998</v>
      </c>
      <c r="AU73">
        <v>41.216742969999999</v>
      </c>
    </row>
    <row r="74" spans="26:47">
      <c r="Z74">
        <v>7.92</v>
      </c>
      <c r="AA74">
        <v>9.2069378055205604</v>
      </c>
      <c r="AB74">
        <v>11.2118319723981</v>
      </c>
      <c r="AC74">
        <v>14.298982271043</v>
      </c>
      <c r="AD74">
        <v>16.381867923422401</v>
      </c>
      <c r="AE74">
        <v>18.037279409826901</v>
      </c>
      <c r="AF74">
        <v>19.4574750636956</v>
      </c>
      <c r="AG74">
        <v>20.732854654514199</v>
      </c>
      <c r="AH74">
        <v>21.9146839156368</v>
      </c>
      <c r="AI74">
        <v>23.036124312051701</v>
      </c>
      <c r="AJ74">
        <v>24.121130875008099</v>
      </c>
      <c r="AK74">
        <v>25.1889350688603</v>
      </c>
      <c r="AL74">
        <v>26.2567392611343</v>
      </c>
      <c r="AM74">
        <v>27.3417458235817</v>
      </c>
      <c r="AN74">
        <v>28.4631862220028</v>
      </c>
      <c r="AO74">
        <v>29.6450154809603</v>
      </c>
      <c r="AP74">
        <v>30.920395071575701</v>
      </c>
      <c r="AQ74">
        <v>32.340590727843498</v>
      </c>
      <c r="AR74">
        <v>33.996002214224603</v>
      </c>
      <c r="AS74">
        <v>36.078887864563399</v>
      </c>
      <c r="AT74">
        <v>39.166038164978097</v>
      </c>
      <c r="AU74">
        <v>41.170932330798998</v>
      </c>
    </row>
    <row r="75" spans="26:47">
      <c r="Z75">
        <v>8</v>
      </c>
      <c r="AA75">
        <v>9.0654242329999999</v>
      </c>
      <c r="AB75">
        <v>11.084927029999999</v>
      </c>
      <c r="AC75">
        <v>14.194571789999999</v>
      </c>
      <c r="AD75">
        <v>16.29263435</v>
      </c>
      <c r="AE75">
        <v>17.960107959999998</v>
      </c>
      <c r="AF75">
        <v>19.390651850000001</v>
      </c>
      <c r="AG75">
        <v>20.67532447</v>
      </c>
      <c r="AH75">
        <v>21.865765110000002</v>
      </c>
      <c r="AI75">
        <v>22.99537686</v>
      </c>
      <c r="AJ75">
        <v>24.08828931</v>
      </c>
      <c r="AK75">
        <v>25.16387404</v>
      </c>
      <c r="AL75">
        <v>26.239458769999999</v>
      </c>
      <c r="AM75">
        <v>27.332371210000002</v>
      </c>
      <c r="AN75">
        <v>28.46198296</v>
      </c>
      <c r="AO75">
        <v>29.652423599999999</v>
      </c>
      <c r="AP75">
        <v>30.937096220000001</v>
      </c>
      <c r="AQ75">
        <v>32.367640110000004</v>
      </c>
      <c r="AR75">
        <v>34.035113719999998</v>
      </c>
      <c r="AS75">
        <v>36.133176280000001</v>
      </c>
      <c r="AT75">
        <v>39.242821050000003</v>
      </c>
      <c r="AU75">
        <v>41.262323840000001</v>
      </c>
    </row>
    <row r="76" spans="26:47">
      <c r="Z76">
        <v>8.08</v>
      </c>
      <c r="AA76">
        <v>8.8480489250000005</v>
      </c>
      <c r="AB76">
        <v>10.88355767</v>
      </c>
      <c r="AC76">
        <v>14.017848519999999</v>
      </c>
      <c r="AD76">
        <v>16.132539680000001</v>
      </c>
      <c r="AE76">
        <v>17.81322918</v>
      </c>
      <c r="AF76">
        <v>19.255111110000001</v>
      </c>
      <c r="AG76">
        <v>20.549965650000001</v>
      </c>
      <c r="AH76">
        <v>21.749841360000001</v>
      </c>
      <c r="AI76">
        <v>22.888406060000001</v>
      </c>
      <c r="AJ76">
        <v>23.989980589999998</v>
      </c>
      <c r="AK76">
        <v>25.074090080000001</v>
      </c>
      <c r="AL76">
        <v>26.15819956</v>
      </c>
      <c r="AM76">
        <v>27.259774090000001</v>
      </c>
      <c r="AN76">
        <v>28.398338800000001</v>
      </c>
      <c r="AO76">
        <v>29.598214500000001</v>
      </c>
      <c r="AP76">
        <v>30.89306904</v>
      </c>
      <c r="AQ76">
        <v>32.334950970000001</v>
      </c>
      <c r="AR76">
        <v>34.015640470000001</v>
      </c>
      <c r="AS76">
        <v>36.130331630000001</v>
      </c>
      <c r="AT76">
        <v>39.26462248</v>
      </c>
      <c r="AU76">
        <v>41.300131229999998</v>
      </c>
    </row>
    <row r="77" spans="26:47">
      <c r="Z77">
        <v>8.17</v>
      </c>
      <c r="AA77">
        <v>8.6288749800000009</v>
      </c>
      <c r="AB77">
        <v>10.67994247</v>
      </c>
      <c r="AC77">
        <v>13.838190790000001</v>
      </c>
      <c r="AD77">
        <v>15.969045940000001</v>
      </c>
      <c r="AE77">
        <v>17.662582059999998</v>
      </c>
      <c r="AF77">
        <v>19.115485249999999</v>
      </c>
      <c r="AG77">
        <v>20.420237230000001</v>
      </c>
      <c r="AH77">
        <v>21.629284380000001</v>
      </c>
      <c r="AI77">
        <v>22.77655189</v>
      </c>
      <c r="AJ77">
        <v>23.886546490000001</v>
      </c>
      <c r="AK77">
        <v>24.978942539999998</v>
      </c>
      <c r="AL77">
        <v>26.07133859</v>
      </c>
      <c r="AM77">
        <v>27.181333179999999</v>
      </c>
      <c r="AN77">
        <v>28.328600699999999</v>
      </c>
      <c r="AO77">
        <v>29.537647849999999</v>
      </c>
      <c r="AP77">
        <v>30.842399820000001</v>
      </c>
      <c r="AQ77">
        <v>32.295303019999999</v>
      </c>
      <c r="AR77">
        <v>33.988839140000003</v>
      </c>
      <c r="AS77">
        <v>36.119694279999997</v>
      </c>
      <c r="AT77">
        <v>39.277942600000003</v>
      </c>
      <c r="AU77">
        <v>41.329010089999997</v>
      </c>
    </row>
    <row r="78" spans="26:47">
      <c r="Z78">
        <v>8.25</v>
      </c>
      <c r="AA78">
        <v>8.4092936710000004</v>
      </c>
      <c r="AB78">
        <v>10.475349659999999</v>
      </c>
      <c r="AC78">
        <v>13.65667736</v>
      </c>
      <c r="AD78">
        <v>15.803104060000001</v>
      </c>
      <c r="AE78">
        <v>17.509015959999999</v>
      </c>
      <c r="AF78">
        <v>18.972536470000001</v>
      </c>
      <c r="AG78">
        <v>20.286823120000001</v>
      </c>
      <c r="AH78">
        <v>21.504705569999999</v>
      </c>
      <c r="AI78">
        <v>22.660356910000001</v>
      </c>
      <c r="AJ78">
        <v>23.77846297</v>
      </c>
      <c r="AK78">
        <v>24.878841869999999</v>
      </c>
      <c r="AL78">
        <v>25.979220770000001</v>
      </c>
      <c r="AM78">
        <v>27.09732683</v>
      </c>
      <c r="AN78">
        <v>28.252978179999999</v>
      </c>
      <c r="AO78">
        <v>29.47086062</v>
      </c>
      <c r="AP78">
        <v>30.78514727</v>
      </c>
      <c r="AQ78">
        <v>32.248667789999999</v>
      </c>
      <c r="AR78">
        <v>33.954579680000002</v>
      </c>
      <c r="AS78">
        <v>36.101006380000001</v>
      </c>
      <c r="AT78">
        <v>39.282334089999999</v>
      </c>
      <c r="AU78">
        <v>41.348390070000001</v>
      </c>
    </row>
    <row r="79" spans="26:47">
      <c r="Z79">
        <v>8.33</v>
      </c>
      <c r="AA79">
        <v>8.3307908446106005</v>
      </c>
      <c r="AB79">
        <v>10.397839093199501</v>
      </c>
      <c r="AC79">
        <v>13.580694689512599</v>
      </c>
      <c r="AD79">
        <v>15.7281522515388</v>
      </c>
      <c r="AE79">
        <v>17.434883444919102</v>
      </c>
      <c r="AF79">
        <v>18.899106837342298</v>
      </c>
      <c r="AG79">
        <v>20.214024698865099</v>
      </c>
      <c r="AH79">
        <v>21.432492059926499</v>
      </c>
      <c r="AI79">
        <v>22.5886984299833</v>
      </c>
      <c r="AJ79">
        <v>23.707341475566299</v>
      </c>
      <c r="AK79">
        <v>24.808248856955199</v>
      </c>
      <c r="AL79">
        <v>25.909156237602499</v>
      </c>
      <c r="AM79">
        <v>27.0277992826461</v>
      </c>
      <c r="AN79">
        <v>28.1840056546908</v>
      </c>
      <c r="AO79">
        <v>29.4024730135536</v>
      </c>
      <c r="AP79">
        <v>30.717390874596202</v>
      </c>
      <c r="AQ79">
        <v>32.181614269541697</v>
      </c>
      <c r="AR79">
        <v>33.888345462631598</v>
      </c>
      <c r="AS79">
        <v>36.035803022890597</v>
      </c>
      <c r="AT79">
        <v>39.218658620684003</v>
      </c>
      <c r="AU79">
        <v>41.285706868798997</v>
      </c>
    </row>
    <row r="80" spans="26:47">
      <c r="Z80">
        <v>8.42</v>
      </c>
      <c r="AA80">
        <v>7.9702212689999996</v>
      </c>
      <c r="AB80">
        <v>10.06453844</v>
      </c>
      <c r="AC80">
        <v>13.28938291</v>
      </c>
      <c r="AD80">
        <v>15.46517017</v>
      </c>
      <c r="AE80">
        <v>17.1944169</v>
      </c>
      <c r="AF80">
        <v>18.677956630000001</v>
      </c>
      <c r="AG80">
        <v>20.01022115</v>
      </c>
      <c r="AH80">
        <v>21.244762779999999</v>
      </c>
      <c r="AI80">
        <v>22.416222059999999</v>
      </c>
      <c r="AJ80">
        <v>23.549622469999999</v>
      </c>
      <c r="AK80">
        <v>24.66505325</v>
      </c>
      <c r="AL80">
        <v>25.780484019999999</v>
      </c>
      <c r="AM80">
        <v>26.91388443</v>
      </c>
      <c r="AN80">
        <v>28.08534371</v>
      </c>
      <c r="AO80">
        <v>29.319885339999999</v>
      </c>
      <c r="AP80">
        <v>30.652149869999999</v>
      </c>
      <c r="AQ80">
        <v>32.135689589999998</v>
      </c>
      <c r="AR80">
        <v>33.864936329999999</v>
      </c>
      <c r="AS80">
        <v>36.040723589999999</v>
      </c>
      <c r="AT80">
        <v>39.26556806</v>
      </c>
      <c r="AU80">
        <v>41.359885230000003</v>
      </c>
    </row>
    <row r="81" spans="26:47">
      <c r="Z81">
        <v>8.5</v>
      </c>
      <c r="AA81">
        <v>7.9518141299380201</v>
      </c>
      <c r="AB81">
        <v>10.0441724553641</v>
      </c>
      <c r="AC81">
        <v>13.2660006882369</v>
      </c>
      <c r="AD81">
        <v>15.4397529028112</v>
      </c>
      <c r="AE81">
        <v>17.1673822526677</v>
      </c>
      <c r="AF81">
        <v>18.6495344024482</v>
      </c>
      <c r="AG81">
        <v>19.9805528424687</v>
      </c>
      <c r="AH81">
        <v>21.2139397887554</v>
      </c>
      <c r="AI81">
        <v>22.384303386207399</v>
      </c>
      <c r="AJ81">
        <v>23.5166437132564</v>
      </c>
      <c r="AK81">
        <v>24.631031210538399</v>
      </c>
      <c r="AL81">
        <v>25.745418707312002</v>
      </c>
      <c r="AM81">
        <v>26.8777590339031</v>
      </c>
      <c r="AN81">
        <v>28.0481226332011</v>
      </c>
      <c r="AO81">
        <v>29.281509577322101</v>
      </c>
      <c r="AP81">
        <v>30.612528016763601</v>
      </c>
      <c r="AQ81">
        <v>32.094680169027001</v>
      </c>
      <c r="AR81">
        <v>33.822309518477098</v>
      </c>
      <c r="AS81">
        <v>35.996061731483103</v>
      </c>
      <c r="AT81">
        <v>39.2178899656178</v>
      </c>
      <c r="AU81">
        <v>41.310248290891998</v>
      </c>
    </row>
    <row r="82" spans="26:47">
      <c r="Z82">
        <v>8.58</v>
      </c>
      <c r="AA82">
        <v>7.7502290729999999</v>
      </c>
      <c r="AB82">
        <v>9.8579776219999999</v>
      </c>
      <c r="AC82">
        <v>13.103503829999999</v>
      </c>
      <c r="AD82">
        <v>15.293244960000001</v>
      </c>
      <c r="AE82">
        <v>17.033581779999999</v>
      </c>
      <c r="AF82">
        <v>18.526635819999999</v>
      </c>
      <c r="AG82">
        <v>19.86744449</v>
      </c>
      <c r="AH82">
        <v>21.109903549999999</v>
      </c>
      <c r="AI82">
        <v>22.288875690000001</v>
      </c>
      <c r="AJ82">
        <v>23.429544880000002</v>
      </c>
      <c r="AK82">
        <v>24.552129189999999</v>
      </c>
      <c r="AL82">
        <v>25.674713499999999</v>
      </c>
      <c r="AM82">
        <v>26.81538269</v>
      </c>
      <c r="AN82">
        <v>27.99435484</v>
      </c>
      <c r="AO82">
        <v>29.236813890000001</v>
      </c>
      <c r="AP82">
        <v>30.577622559999998</v>
      </c>
      <c r="AQ82">
        <v>32.070676599999999</v>
      </c>
      <c r="AR82">
        <v>33.811013430000003</v>
      </c>
      <c r="AS82">
        <v>36.000754550000003</v>
      </c>
      <c r="AT82">
        <v>39.246280759999998</v>
      </c>
      <c r="AU82">
        <v>41.354029310000001</v>
      </c>
    </row>
    <row r="83" spans="26:47">
      <c r="Z83">
        <v>8.67</v>
      </c>
      <c r="AA83">
        <v>7.529467811</v>
      </c>
      <c r="AB83">
        <v>9.6503201910000005</v>
      </c>
      <c r="AC83">
        <v>12.916023770000001</v>
      </c>
      <c r="AD83">
        <v>15.11937848</v>
      </c>
      <c r="AE83">
        <v>16.87053495</v>
      </c>
      <c r="AF83">
        <v>18.372871270000001</v>
      </c>
      <c r="AG83">
        <v>19.722015720000002</v>
      </c>
      <c r="AH83">
        <v>20.972199119999999</v>
      </c>
      <c r="AI83">
        <v>22.158500910000001</v>
      </c>
      <c r="AJ83">
        <v>23.306261620000001</v>
      </c>
      <c r="AK83">
        <v>24.435825009999999</v>
      </c>
      <c r="AL83">
        <v>25.565388410000001</v>
      </c>
      <c r="AM83">
        <v>26.713149120000001</v>
      </c>
      <c r="AN83">
        <v>27.899450909999999</v>
      </c>
      <c r="AO83">
        <v>29.149634299999999</v>
      </c>
      <c r="AP83">
        <v>30.49877876</v>
      </c>
      <c r="AQ83">
        <v>32.001115079999998</v>
      </c>
      <c r="AR83">
        <v>33.752271550000003</v>
      </c>
      <c r="AS83">
        <v>35.955626250000002</v>
      </c>
      <c r="AT83">
        <v>39.221329840000003</v>
      </c>
      <c r="AU83">
        <v>41.342182219999998</v>
      </c>
    </row>
    <row r="84" spans="26:47">
      <c r="Z84">
        <v>8.75</v>
      </c>
      <c r="AA84">
        <v>7.39451224086128</v>
      </c>
      <c r="AB84">
        <v>9.5231119678453506</v>
      </c>
      <c r="AC84">
        <v>12.800744968874101</v>
      </c>
      <c r="AD84">
        <v>15.012148395110801</v>
      </c>
      <c r="AE84">
        <v>16.7697017346627</v>
      </c>
      <c r="AF84">
        <v>18.277526003163</v>
      </c>
      <c r="AG84">
        <v>19.631598799378601</v>
      </c>
      <c r="AH84">
        <v>20.886349042267199</v>
      </c>
      <c r="AI84">
        <v>22.076984319225101</v>
      </c>
      <c r="AJ84">
        <v>23.228937730662</v>
      </c>
      <c r="AK84">
        <v>24.362627354085401</v>
      </c>
      <c r="AL84">
        <v>25.4963169773578</v>
      </c>
      <c r="AM84">
        <v>26.6482703885303</v>
      </c>
      <c r="AN84">
        <v>27.8389056670846</v>
      </c>
      <c r="AO84">
        <v>29.093655907717299</v>
      </c>
      <c r="AP84">
        <v>30.447728703386499</v>
      </c>
      <c r="AQ84">
        <v>31.955552974235498</v>
      </c>
      <c r="AR84">
        <v>33.713106313364101</v>
      </c>
      <c r="AS84">
        <v>35.924509738234697</v>
      </c>
      <c r="AT84">
        <v>39.202142740187597</v>
      </c>
      <c r="AU84">
        <v>41.330742467493899</v>
      </c>
    </row>
    <row r="85" spans="26:47">
      <c r="Z85">
        <v>8.83</v>
      </c>
      <c r="AA85">
        <v>7.084878926</v>
      </c>
      <c r="AB85">
        <v>9.2312942440000008</v>
      </c>
      <c r="AC85">
        <v>12.536359819999999</v>
      </c>
      <c r="AD85">
        <v>14.766271870000001</v>
      </c>
      <c r="AE85">
        <v>16.538535280000001</v>
      </c>
      <c r="AF85">
        <v>18.058979480000001</v>
      </c>
      <c r="AG85">
        <v>19.424385359999999</v>
      </c>
      <c r="AH85">
        <v>20.689637399999999</v>
      </c>
      <c r="AI85">
        <v>21.890237849999998</v>
      </c>
      <c r="AJ85">
        <v>23.051832690000001</v>
      </c>
      <c r="AK85">
        <v>24.195010870000001</v>
      </c>
      <c r="AL85">
        <v>25.338189060000001</v>
      </c>
      <c r="AM85">
        <v>26.49978389</v>
      </c>
      <c r="AN85">
        <v>27.700384339999999</v>
      </c>
      <c r="AO85">
        <v>28.965636379999999</v>
      </c>
      <c r="AP85">
        <v>30.33104226</v>
      </c>
      <c r="AQ85">
        <v>31.85148646</v>
      </c>
      <c r="AR85">
        <v>33.623749869999997</v>
      </c>
      <c r="AS85">
        <v>35.85366192</v>
      </c>
      <c r="AT85">
        <v>39.158727499999998</v>
      </c>
      <c r="AU85">
        <v>41.30514282</v>
      </c>
    </row>
    <row r="86" spans="26:47">
      <c r="Z86">
        <v>8.92</v>
      </c>
      <c r="AA86">
        <v>7.0207420952342696</v>
      </c>
      <c r="AB86">
        <v>9.1731335964656004</v>
      </c>
      <c r="AC86">
        <v>12.4874013408526</v>
      </c>
      <c r="AD86">
        <v>14.723522054280901</v>
      </c>
      <c r="AE86">
        <v>16.500719910214499</v>
      </c>
      <c r="AF86">
        <v>18.0253974246532</v>
      </c>
      <c r="AG86">
        <v>19.394604956609101</v>
      </c>
      <c r="AH86">
        <v>20.663379787652701</v>
      </c>
      <c r="AI86">
        <v>21.8673230273738</v>
      </c>
      <c r="AJ86">
        <v>23.0321520466882</v>
      </c>
      <c r="AK86">
        <v>24.178513139994301</v>
      </c>
      <c r="AL86">
        <v>25.324874233417798</v>
      </c>
      <c r="AM86">
        <v>26.489703252554101</v>
      </c>
      <c r="AN86">
        <v>27.6936464937564</v>
      </c>
      <c r="AO86">
        <v>28.9624213224734</v>
      </c>
      <c r="AP86">
        <v>30.3316288539576</v>
      </c>
      <c r="AQ86">
        <v>31.856306370630399</v>
      </c>
      <c r="AR86">
        <v>33.633504226183199</v>
      </c>
      <c r="AS86">
        <v>35.869624938329999</v>
      </c>
      <c r="AT86">
        <v>39.183892683461501</v>
      </c>
      <c r="AU86">
        <v>41.336284185269903</v>
      </c>
    </row>
    <row r="87" spans="26:47">
      <c r="Z87">
        <v>9</v>
      </c>
      <c r="AA87">
        <v>6.8606646509999996</v>
      </c>
      <c r="AB87">
        <v>9.0197085759999993</v>
      </c>
      <c r="AC87">
        <v>12.34421977</v>
      </c>
      <c r="AD87">
        <v>14.58725169</v>
      </c>
      <c r="AE87">
        <v>16.36994236</v>
      </c>
      <c r="AF87">
        <v>17.899332210000001</v>
      </c>
      <c r="AG87">
        <v>19.27277157</v>
      </c>
      <c r="AH87">
        <v>20.545467819999999</v>
      </c>
      <c r="AI87">
        <v>21.753132099999998</v>
      </c>
      <c r="AJ87">
        <v>22.921561270000002</v>
      </c>
      <c r="AK87">
        <v>24.071465440000001</v>
      </c>
      <c r="AL87">
        <v>25.22136961</v>
      </c>
      <c r="AM87">
        <v>26.38979878</v>
      </c>
      <c r="AN87">
        <v>27.597463059999999</v>
      </c>
      <c r="AO87">
        <v>28.870159309999998</v>
      </c>
      <c r="AP87">
        <v>30.243598670000001</v>
      </c>
      <c r="AQ87">
        <v>31.772988519999998</v>
      </c>
      <c r="AR87">
        <v>33.555679189999999</v>
      </c>
      <c r="AS87">
        <v>35.798711109999999</v>
      </c>
      <c r="AT87">
        <v>39.123222300000002</v>
      </c>
      <c r="AU87">
        <v>41.282266229999998</v>
      </c>
    </row>
    <row r="88" spans="26:47">
      <c r="Z88">
        <v>9.08</v>
      </c>
      <c r="AA88">
        <v>6.6349005270000001</v>
      </c>
      <c r="AB88">
        <v>8.8065998759999999</v>
      </c>
      <c r="AC88">
        <v>12.150597980000001</v>
      </c>
      <c r="AD88">
        <v>14.406777630000001</v>
      </c>
      <c r="AE88">
        <v>16.199917689999999</v>
      </c>
      <c r="AF88">
        <v>17.73827219</v>
      </c>
      <c r="AG88">
        <v>19.119762089999998</v>
      </c>
      <c r="AH88">
        <v>20.39991835</v>
      </c>
      <c r="AI88">
        <v>21.614661470000001</v>
      </c>
      <c r="AJ88">
        <v>22.789939489999998</v>
      </c>
      <c r="AK88">
        <v>23.946583919999998</v>
      </c>
      <c r="AL88">
        <v>25.103228349999998</v>
      </c>
      <c r="AM88">
        <v>26.278506360000002</v>
      </c>
      <c r="AN88">
        <v>27.493249479999999</v>
      </c>
      <c r="AO88">
        <v>28.773405749999998</v>
      </c>
      <c r="AP88">
        <v>30.154895639999999</v>
      </c>
      <c r="AQ88">
        <v>31.693250150000001</v>
      </c>
      <c r="AR88">
        <v>33.486390210000003</v>
      </c>
      <c r="AS88">
        <v>35.742569850000002</v>
      </c>
      <c r="AT88">
        <v>39.086567959999996</v>
      </c>
      <c r="AU88">
        <v>41.2582673</v>
      </c>
    </row>
    <row r="89" spans="26:47">
      <c r="Z89">
        <v>9.17</v>
      </c>
      <c r="AA89">
        <v>6.4078127199999999</v>
      </c>
      <c r="AB89">
        <v>8.5922407330000006</v>
      </c>
      <c r="AC89">
        <v>11.955838529999999</v>
      </c>
      <c r="AD89">
        <v>14.225241990000001</v>
      </c>
      <c r="AE89">
        <v>16.02889192</v>
      </c>
      <c r="AF89">
        <v>17.576262960000001</v>
      </c>
      <c r="AG89">
        <v>18.965849980000002</v>
      </c>
      <c r="AH89">
        <v>20.253509439999998</v>
      </c>
      <c r="AI89">
        <v>21.475372350000001</v>
      </c>
      <c r="AJ89">
        <v>22.657538850000002</v>
      </c>
      <c r="AK89">
        <v>23.820962550000001</v>
      </c>
      <c r="AL89">
        <v>24.98438625</v>
      </c>
      <c r="AM89">
        <v>26.166552759999998</v>
      </c>
      <c r="AN89">
        <v>27.388415670000001</v>
      </c>
      <c r="AO89">
        <v>28.676075130000001</v>
      </c>
      <c r="AP89">
        <v>30.065662140000001</v>
      </c>
      <c r="AQ89">
        <v>31.613033179999999</v>
      </c>
      <c r="AR89">
        <v>33.416683110000001</v>
      </c>
      <c r="AS89">
        <v>35.686086580000001</v>
      </c>
      <c r="AT89">
        <v>39.049684370000001</v>
      </c>
      <c r="AU89">
        <v>41.234112379999999</v>
      </c>
    </row>
    <row r="90" spans="26:47">
      <c r="Z90">
        <v>9.25</v>
      </c>
      <c r="AA90">
        <v>6.3027308286420904</v>
      </c>
      <c r="AB90">
        <v>8.4992654897588693</v>
      </c>
      <c r="AC90">
        <v>11.881505185944899</v>
      </c>
      <c r="AD90">
        <v>14.1634862522312</v>
      </c>
      <c r="AE90">
        <v>15.9771324628807</v>
      </c>
      <c r="AF90">
        <v>17.5330794204061</v>
      </c>
      <c r="AG90">
        <v>18.930367878610401</v>
      </c>
      <c r="AH90">
        <v>20.225163872752301</v>
      </c>
      <c r="AI90">
        <v>21.453798651721101</v>
      </c>
      <c r="AJ90">
        <v>22.6425170207851</v>
      </c>
      <c r="AK90">
        <v>23.812388707139601</v>
      </c>
      <c r="AL90">
        <v>24.982260394080701</v>
      </c>
      <c r="AM90">
        <v>26.1709787630727</v>
      </c>
      <c r="AN90">
        <v>27.3996135433697</v>
      </c>
      <c r="AO90">
        <v>28.694409535115401</v>
      </c>
      <c r="AP90">
        <v>30.091697993045099</v>
      </c>
      <c r="AQ90">
        <v>31.6476449525011</v>
      </c>
      <c r="AR90">
        <v>33.461291162865699</v>
      </c>
      <c r="AS90">
        <v>35.743272228028303</v>
      </c>
      <c r="AT90">
        <v>39.125511924690898</v>
      </c>
      <c r="AU90">
        <v>41.322046586740299</v>
      </c>
    </row>
    <row r="91" spans="26:47">
      <c r="Z91">
        <v>9.33</v>
      </c>
      <c r="AA91">
        <v>5.9506635489999997</v>
      </c>
      <c r="AB91">
        <v>8.1609206309999998</v>
      </c>
      <c r="AC91">
        <v>11.564290209999999</v>
      </c>
      <c r="AD91">
        <v>13.8605275</v>
      </c>
      <c r="AE91">
        <v>15.685504119999999</v>
      </c>
      <c r="AF91">
        <v>17.251171549999999</v>
      </c>
      <c r="AG91">
        <v>18.657189290000002</v>
      </c>
      <c r="AH91">
        <v>19.96007427</v>
      </c>
      <c r="AI91">
        <v>21.19638471</v>
      </c>
      <c r="AJ91">
        <v>22.392529360000001</v>
      </c>
      <c r="AK91">
        <v>23.569709589999999</v>
      </c>
      <c r="AL91">
        <v>24.74688982</v>
      </c>
      <c r="AM91">
        <v>25.943034480000001</v>
      </c>
      <c r="AN91">
        <v>27.179344910000001</v>
      </c>
      <c r="AO91">
        <v>28.482229889999999</v>
      </c>
      <c r="AP91">
        <v>29.888247639999999</v>
      </c>
      <c r="AQ91">
        <v>31.453915070000001</v>
      </c>
      <c r="AR91">
        <v>33.278891680000001</v>
      </c>
      <c r="AS91">
        <v>35.575128980000002</v>
      </c>
      <c r="AT91">
        <v>38.978498549999998</v>
      </c>
      <c r="AU91">
        <v>41.188755639999997</v>
      </c>
    </row>
    <row r="92" spans="26:47">
      <c r="Z92">
        <v>9.42</v>
      </c>
      <c r="AA92">
        <v>5.93358449222898</v>
      </c>
      <c r="AB92">
        <v>8.1519271247950194</v>
      </c>
      <c r="AC92">
        <v>11.567746890625299</v>
      </c>
      <c r="AD92">
        <v>13.8723842703426</v>
      </c>
      <c r="AE92">
        <v>15.704037000704799</v>
      </c>
      <c r="AF92">
        <v>17.275431948920701</v>
      </c>
      <c r="AG92">
        <v>18.686593180131698</v>
      </c>
      <c r="AH92">
        <v>19.9942443659675</v>
      </c>
      <c r="AI92">
        <v>21.2350774647675</v>
      </c>
      <c r="AJ92">
        <v>22.435597849304099</v>
      </c>
      <c r="AK92">
        <v>23.617084434651598</v>
      </c>
      <c r="AL92">
        <v>24.798571020783601</v>
      </c>
      <c r="AM92">
        <v>25.9990914052912</v>
      </c>
      <c r="AN92">
        <v>27.239924505359198</v>
      </c>
      <c r="AO92">
        <v>28.547575688801501</v>
      </c>
      <c r="AP92">
        <v>29.958736919859199</v>
      </c>
      <c r="AQ92">
        <v>31.530131869803402</v>
      </c>
      <c r="AR92">
        <v>33.361784599924199</v>
      </c>
      <c r="AS92">
        <v>35.666421978615098</v>
      </c>
      <c r="AT92">
        <v>39.082241744808002</v>
      </c>
      <c r="AU92">
        <v>41.300584378434898</v>
      </c>
    </row>
    <row r="93" spans="26:47">
      <c r="Z93">
        <v>9.5</v>
      </c>
      <c r="AA93">
        <v>5.7211053300000003</v>
      </c>
      <c r="AB93">
        <v>7.9444977809999999</v>
      </c>
      <c r="AC93">
        <v>11.368093289999999</v>
      </c>
      <c r="AD93">
        <v>13.67797693</v>
      </c>
      <c r="AE93">
        <v>15.513799219999999</v>
      </c>
      <c r="AF93">
        <v>17.08877128</v>
      </c>
      <c r="AG93">
        <v>18.50314487</v>
      </c>
      <c r="AH93">
        <v>19.813772790000002</v>
      </c>
      <c r="AI93">
        <v>21.05743051</v>
      </c>
      <c r="AJ93">
        <v>22.260683749999998</v>
      </c>
      <c r="AK93">
        <v>23.444859860000001</v>
      </c>
      <c r="AL93">
        <v>24.62903597</v>
      </c>
      <c r="AM93">
        <v>25.832289209999999</v>
      </c>
      <c r="AN93">
        <v>27.075946940000001</v>
      </c>
      <c r="AO93">
        <v>28.386574849999999</v>
      </c>
      <c r="AP93">
        <v>29.800948439999999</v>
      </c>
      <c r="AQ93">
        <v>31.375920499999999</v>
      </c>
      <c r="AR93">
        <v>33.211742790000002</v>
      </c>
      <c r="AS93">
        <v>35.521626429999998</v>
      </c>
      <c r="AT93">
        <v>38.945221940000003</v>
      </c>
      <c r="AU93">
        <v>41.168614390000002</v>
      </c>
    </row>
    <row r="94" spans="26:47">
      <c r="Z94">
        <v>9.58</v>
      </c>
      <c r="AA94">
        <v>5.4913591979999996</v>
      </c>
      <c r="AB94">
        <v>7.728018391</v>
      </c>
      <c r="AC94">
        <v>11.172042129999999</v>
      </c>
      <c r="AD94">
        <v>13.49570859</v>
      </c>
      <c r="AE94">
        <v>15.34248504</v>
      </c>
      <c r="AF94">
        <v>16.926854779999999</v>
      </c>
      <c r="AG94">
        <v>18.349667790000002</v>
      </c>
      <c r="AH94">
        <v>19.66811607</v>
      </c>
      <c r="AI94">
        <v>20.919194569999998</v>
      </c>
      <c r="AJ94">
        <v>22.129627490000001</v>
      </c>
      <c r="AK94">
        <v>23.32086945</v>
      </c>
      <c r="AL94">
        <v>24.51211142</v>
      </c>
      <c r="AM94">
        <v>25.722544339999999</v>
      </c>
      <c r="AN94">
        <v>26.97362283</v>
      </c>
      <c r="AO94">
        <v>28.292071119999999</v>
      </c>
      <c r="AP94">
        <v>29.714884120000001</v>
      </c>
      <c r="AQ94">
        <v>31.299253870000001</v>
      </c>
      <c r="AR94">
        <v>33.14603031</v>
      </c>
      <c r="AS94">
        <v>35.46969678</v>
      </c>
      <c r="AT94">
        <v>38.913720509999997</v>
      </c>
      <c r="AU94">
        <v>41.150379710000003</v>
      </c>
    </row>
    <row r="95" spans="26:47">
      <c r="Z95">
        <v>9.67</v>
      </c>
      <c r="AA95">
        <v>5.2616526190000004</v>
      </c>
      <c r="AB95">
        <v>7.5116931830000002</v>
      </c>
      <c r="AC95">
        <v>10.976321649999999</v>
      </c>
      <c r="AD95">
        <v>13.313890020000001</v>
      </c>
      <c r="AE95">
        <v>15.17171527</v>
      </c>
      <c r="AF95">
        <v>16.7655639</v>
      </c>
      <c r="AG95">
        <v>18.196889240000001</v>
      </c>
      <c r="AH95">
        <v>19.52322547</v>
      </c>
      <c r="AI95">
        <v>20.781788850000002</v>
      </c>
      <c r="AJ95">
        <v>21.99946349</v>
      </c>
      <c r="AK95">
        <v>23.197832349999999</v>
      </c>
      <c r="AL95">
        <v>24.396201219999998</v>
      </c>
      <c r="AM95">
        <v>25.61387586</v>
      </c>
      <c r="AN95">
        <v>26.872439239999999</v>
      </c>
      <c r="AO95">
        <v>28.198775470000001</v>
      </c>
      <c r="AP95">
        <v>29.630100800000001</v>
      </c>
      <c r="AQ95">
        <v>31.223949439999998</v>
      </c>
      <c r="AR95">
        <v>33.081774680000002</v>
      </c>
      <c r="AS95">
        <v>35.419343060000003</v>
      </c>
      <c r="AT95">
        <v>38.883971520000003</v>
      </c>
      <c r="AU95">
        <v>41.134012089999999</v>
      </c>
    </row>
    <row r="96" spans="26:47">
      <c r="Z96">
        <v>9.75</v>
      </c>
      <c r="AA96">
        <v>5.0323955089999997</v>
      </c>
      <c r="AB96">
        <v>7.2958590900000004</v>
      </c>
      <c r="AC96">
        <v>10.781156409999999</v>
      </c>
      <c r="AD96">
        <v>13.13266997</v>
      </c>
      <c r="AE96">
        <v>15.0015784</v>
      </c>
      <c r="AF96">
        <v>16.60493542</v>
      </c>
      <c r="AG96">
        <v>18.04479959</v>
      </c>
      <c r="AH96">
        <v>19.379048310000002</v>
      </c>
      <c r="AI96">
        <v>20.645119879999999</v>
      </c>
      <c r="AJ96">
        <v>21.87005877</v>
      </c>
      <c r="AK96">
        <v>23.075576720000001</v>
      </c>
      <c r="AL96">
        <v>24.281094670000002</v>
      </c>
      <c r="AM96">
        <v>25.506033559999999</v>
      </c>
      <c r="AN96">
        <v>26.77210513</v>
      </c>
      <c r="AO96">
        <v>28.106353850000001</v>
      </c>
      <c r="AP96">
        <v>29.54621801</v>
      </c>
      <c r="AQ96">
        <v>31.149575039999998</v>
      </c>
      <c r="AR96">
        <v>33.01848347</v>
      </c>
      <c r="AS96">
        <v>35.36999702</v>
      </c>
      <c r="AT96">
        <v>38.855294350000001</v>
      </c>
      <c r="AU96">
        <v>41.118757930000001</v>
      </c>
    </row>
    <row r="97" spans="26:47">
      <c r="Z97">
        <v>9.83</v>
      </c>
      <c r="AA97">
        <v>4.804120181</v>
      </c>
      <c r="AB97">
        <v>7.0809477300000001</v>
      </c>
      <c r="AC97">
        <v>10.58682299</v>
      </c>
      <c r="AD97">
        <v>12.95222038</v>
      </c>
      <c r="AE97">
        <v>14.83216324</v>
      </c>
      <c r="AF97">
        <v>16.44498682</v>
      </c>
      <c r="AG97">
        <v>17.893352239999999</v>
      </c>
      <c r="AH97">
        <v>19.235478659999998</v>
      </c>
      <c r="AI97">
        <v>20.509025380000001</v>
      </c>
      <c r="AJ97">
        <v>21.74119657</v>
      </c>
      <c r="AK97">
        <v>22.95383215</v>
      </c>
      <c r="AL97">
        <v>24.166467730000001</v>
      </c>
      <c r="AM97">
        <v>25.39863892</v>
      </c>
      <c r="AN97">
        <v>26.672185639999999</v>
      </c>
      <c r="AO97">
        <v>28.014312050000001</v>
      </c>
      <c r="AP97">
        <v>29.46267748</v>
      </c>
      <c r="AQ97">
        <v>31.075501060000001</v>
      </c>
      <c r="AR97">
        <v>32.95544392</v>
      </c>
      <c r="AS97">
        <v>35.320841309999999</v>
      </c>
      <c r="AT97">
        <v>38.826716570000002</v>
      </c>
      <c r="AU97">
        <v>41.103544120000002</v>
      </c>
    </row>
    <row r="98" spans="26:47">
      <c r="Z98">
        <v>9.92</v>
      </c>
      <c r="AA98">
        <v>4.84272303561744</v>
      </c>
      <c r="AB98">
        <v>7.1219257202173498</v>
      </c>
      <c r="AC98">
        <v>10.6314582272321</v>
      </c>
      <c r="AD98">
        <v>12.999323148182199</v>
      </c>
      <c r="AE98">
        <v>14.881227123971</v>
      </c>
      <c r="AF98">
        <v>16.495733166764499</v>
      </c>
      <c r="AG98">
        <v>17.945609492918098</v>
      </c>
      <c r="AH98">
        <v>19.289135984150899</v>
      </c>
      <c r="AI98">
        <v>20.564011239543099</v>
      </c>
      <c r="AJ98">
        <v>21.797467804070799</v>
      </c>
      <c r="AK98">
        <v>23.0113683790353</v>
      </c>
      <c r="AL98">
        <v>24.2252689551635</v>
      </c>
      <c r="AM98">
        <v>25.458725519785698</v>
      </c>
      <c r="AN98">
        <v>26.733600776312802</v>
      </c>
      <c r="AO98">
        <v>28.077127265285899</v>
      </c>
      <c r="AP98">
        <v>29.527003591731901</v>
      </c>
      <c r="AQ98">
        <v>31.141509635467902</v>
      </c>
      <c r="AR98">
        <v>33.023413611123402</v>
      </c>
      <c r="AS98">
        <v>35.391278531407501</v>
      </c>
      <c r="AT98">
        <v>38.900811038510199</v>
      </c>
      <c r="AU98">
        <v>41.180013724380402</v>
      </c>
    </row>
    <row r="99" spans="26:47">
      <c r="Z99">
        <v>10</v>
      </c>
      <c r="AA99">
        <v>4.577475937</v>
      </c>
      <c r="AB99">
        <v>6.8674824240000003</v>
      </c>
      <c r="AC99">
        <v>10.3936507</v>
      </c>
      <c r="AD99">
        <v>12.772739700000001</v>
      </c>
      <c r="AE99">
        <v>14.663564210000001</v>
      </c>
      <c r="AF99">
        <v>16.28572329</v>
      </c>
      <c r="AG99">
        <v>17.74247227</v>
      </c>
      <c r="AH99">
        <v>19.092367299999999</v>
      </c>
      <c r="AI99">
        <v>20.373285679999999</v>
      </c>
      <c r="AJ99">
        <v>21.612589029999999</v>
      </c>
      <c r="AK99">
        <v>22.832243699999999</v>
      </c>
      <c r="AL99">
        <v>24.05189837</v>
      </c>
      <c r="AM99">
        <v>25.29120172</v>
      </c>
      <c r="AN99">
        <v>26.572120099999999</v>
      </c>
      <c r="AO99">
        <v>27.922015129999998</v>
      </c>
      <c r="AP99">
        <v>29.378764109999999</v>
      </c>
      <c r="AQ99">
        <v>31.000923180000001</v>
      </c>
      <c r="AR99">
        <v>32.891747700000003</v>
      </c>
      <c r="AS99">
        <v>35.270836690000003</v>
      </c>
      <c r="AT99">
        <v>38.797004970000003</v>
      </c>
      <c r="AU99">
        <v>41.087011459999999</v>
      </c>
    </row>
    <row r="100" spans="26:47">
      <c r="Z100">
        <v>10.08</v>
      </c>
      <c r="AA100">
        <v>4.3525724480000001</v>
      </c>
      <c r="AB100">
        <v>6.6555425980000003</v>
      </c>
      <c r="AC100">
        <v>10.20167242</v>
      </c>
      <c r="AD100">
        <v>12.594229370000001</v>
      </c>
      <c r="AE100">
        <v>14.495757790000001</v>
      </c>
      <c r="AF100">
        <v>16.127099860000001</v>
      </c>
      <c r="AG100">
        <v>17.592095459999999</v>
      </c>
      <c r="AH100">
        <v>18.949632210000001</v>
      </c>
      <c r="AI100">
        <v>20.237801829999999</v>
      </c>
      <c r="AJ100">
        <v>21.48412085</v>
      </c>
      <c r="AK100">
        <v>22.710679949999999</v>
      </c>
      <c r="AL100">
        <v>23.937239040000001</v>
      </c>
      <c r="AM100">
        <v>25.183558059999999</v>
      </c>
      <c r="AN100">
        <v>26.471727680000001</v>
      </c>
      <c r="AO100">
        <v>27.829264429999998</v>
      </c>
      <c r="AP100">
        <v>29.29426003</v>
      </c>
      <c r="AQ100">
        <v>30.925602099999999</v>
      </c>
      <c r="AR100">
        <v>32.827130519999997</v>
      </c>
      <c r="AS100">
        <v>35.219687469999997</v>
      </c>
      <c r="AT100">
        <v>38.765817290000001</v>
      </c>
      <c r="AU100">
        <v>41.068787440000001</v>
      </c>
    </row>
    <row r="101" spans="26:47">
      <c r="Z101">
        <v>10.17</v>
      </c>
      <c r="AA101">
        <v>4.1293763869999998</v>
      </c>
      <c r="AB101">
        <v>6.445090982</v>
      </c>
      <c r="AC101">
        <v>10.01084479</v>
      </c>
      <c r="AD101">
        <v>12.416641950000001</v>
      </c>
      <c r="AE101">
        <v>14.32869327</v>
      </c>
      <c r="AF101">
        <v>15.969063050000001</v>
      </c>
      <c r="AG101">
        <v>17.442165809999999</v>
      </c>
      <c r="AH101">
        <v>18.807215060000001</v>
      </c>
      <c r="AI101">
        <v>20.102513299999998</v>
      </c>
      <c r="AJ101">
        <v>21.35572934</v>
      </c>
      <c r="AK101">
        <v>22.589076120000001</v>
      </c>
      <c r="AL101">
        <v>23.822422889999999</v>
      </c>
      <c r="AM101">
        <v>25.075638940000001</v>
      </c>
      <c r="AN101">
        <v>26.370937179999999</v>
      </c>
      <c r="AO101">
        <v>27.73598642</v>
      </c>
      <c r="AP101">
        <v>29.20908919</v>
      </c>
      <c r="AQ101">
        <v>30.849458970000001</v>
      </c>
      <c r="AR101">
        <v>32.761510289999997</v>
      </c>
      <c r="AS101">
        <v>35.167307450000003</v>
      </c>
      <c r="AT101">
        <v>38.733061259999999</v>
      </c>
      <c r="AU101">
        <v>41.048775849999998</v>
      </c>
    </row>
    <row r="102" spans="26:47">
      <c r="Z102">
        <v>10.25</v>
      </c>
      <c r="AA102">
        <v>3.9079370739999999</v>
      </c>
      <c r="AB102">
        <v>6.2361565560000001</v>
      </c>
      <c r="AC102">
        <v>9.8211654750000008</v>
      </c>
      <c r="AD102">
        <v>12.23995397</v>
      </c>
      <c r="AE102">
        <v>14.162330389999999</v>
      </c>
      <c r="AF102">
        <v>15.81155819</v>
      </c>
      <c r="AG102">
        <v>17.292615730000001</v>
      </c>
      <c r="AH102">
        <v>18.66503625</v>
      </c>
      <c r="AI102">
        <v>19.967329119999999</v>
      </c>
      <c r="AJ102">
        <v>21.227312550000001</v>
      </c>
      <c r="AK102">
        <v>22.467319410000002</v>
      </c>
      <c r="AL102">
        <v>23.707326269999999</v>
      </c>
      <c r="AM102">
        <v>24.967309700000001</v>
      </c>
      <c r="AN102">
        <v>26.26960257</v>
      </c>
      <c r="AO102">
        <v>27.642023089999999</v>
      </c>
      <c r="AP102">
        <v>29.12308063</v>
      </c>
      <c r="AQ102">
        <v>30.772308429999999</v>
      </c>
      <c r="AR102">
        <v>32.694684850000002</v>
      </c>
      <c r="AS102">
        <v>35.113473339999999</v>
      </c>
      <c r="AT102">
        <v>38.698482259999999</v>
      </c>
      <c r="AU102">
        <v>41.026701750000001</v>
      </c>
    </row>
    <row r="103" spans="26:47">
      <c r="Z103">
        <v>10.33</v>
      </c>
      <c r="AA103">
        <v>3.9402069961725998</v>
      </c>
      <c r="AB103">
        <v>6.2658436205324799</v>
      </c>
      <c r="AC103">
        <v>9.8468754383130008</v>
      </c>
      <c r="AD103">
        <v>12.2629806045785</v>
      </c>
      <c r="AE103">
        <v>14.1832243980278</v>
      </c>
      <c r="AF103">
        <v>15.830622591116899</v>
      </c>
      <c r="AG103">
        <v>17.310037084239799</v>
      </c>
      <c r="AH103">
        <v>18.680935089558599</v>
      </c>
      <c r="AI103">
        <v>19.981783235097399</v>
      </c>
      <c r="AJ103">
        <v>21.240368870953098</v>
      </c>
      <c r="AK103">
        <v>22.479000105878299</v>
      </c>
      <c r="AL103">
        <v>23.7176313420402</v>
      </c>
      <c r="AM103">
        <v>24.976216978096499</v>
      </c>
      <c r="AN103">
        <v>26.2770651247179</v>
      </c>
      <c r="AO103">
        <v>27.647963127995201</v>
      </c>
      <c r="AP103">
        <v>29.127377621902699</v>
      </c>
      <c r="AQ103">
        <v>30.774775815062998</v>
      </c>
      <c r="AR103">
        <v>32.695019608479299</v>
      </c>
      <c r="AS103">
        <v>35.111124774428198</v>
      </c>
      <c r="AT103">
        <v>38.6921565921404</v>
      </c>
      <c r="AU103">
        <v>41.017793217768499</v>
      </c>
    </row>
    <row r="104" spans="26:47">
      <c r="Z104">
        <v>10.42</v>
      </c>
      <c r="AA104">
        <v>3.4715582450000002</v>
      </c>
      <c r="AB104">
        <v>5.8237433489999999</v>
      </c>
      <c r="AC104">
        <v>9.4456547040000007</v>
      </c>
      <c r="AD104">
        <v>11.889341099999999</v>
      </c>
      <c r="AE104">
        <v>13.83150558</v>
      </c>
      <c r="AF104">
        <v>15.49770977</v>
      </c>
      <c r="AG104">
        <v>16.99401263</v>
      </c>
      <c r="AH104">
        <v>18.38056023</v>
      </c>
      <c r="AI104">
        <v>19.6962583</v>
      </c>
      <c r="AJ104">
        <v>20.969211420000001</v>
      </c>
      <c r="AK104">
        <v>22.22198234</v>
      </c>
      <c r="AL104">
        <v>23.47475326</v>
      </c>
      <c r="AM104">
        <v>24.74770638</v>
      </c>
      <c r="AN104">
        <v>26.06340445</v>
      </c>
      <c r="AO104">
        <v>27.44995205</v>
      </c>
      <c r="AP104">
        <v>28.94625491</v>
      </c>
      <c r="AQ104">
        <v>30.612459099999999</v>
      </c>
      <c r="AR104">
        <v>32.554623579999998</v>
      </c>
      <c r="AS104">
        <v>34.998309980000002</v>
      </c>
      <c r="AT104">
        <v>38.62022133</v>
      </c>
      <c r="AU104">
        <v>40.97240644</v>
      </c>
    </row>
    <row r="105" spans="26:47">
      <c r="Z105">
        <v>10.5</v>
      </c>
      <c r="AA105">
        <v>3.5640105961092101</v>
      </c>
      <c r="AB105">
        <v>5.9079950143289697</v>
      </c>
      <c r="AC105">
        <v>9.5172788955931509</v>
      </c>
      <c r="AD105">
        <v>11.9524455948984</v>
      </c>
      <c r="AE105">
        <v>13.887838890487</v>
      </c>
      <c r="AF105">
        <v>15.5482340077813</v>
      </c>
      <c r="AG105">
        <v>17.039320140212801</v>
      </c>
      <c r="AH105">
        <v>18.421033658952801</v>
      </c>
      <c r="AI105">
        <v>19.7321446690271</v>
      </c>
      <c r="AJ105">
        <v>21.000659744882501</v>
      </c>
      <c r="AK105">
        <v>22.2490629926011</v>
      </c>
      <c r="AL105">
        <v>23.497466241524702</v>
      </c>
      <c r="AM105">
        <v>24.765981317623702</v>
      </c>
      <c r="AN105">
        <v>26.0770923287795</v>
      </c>
      <c r="AO105">
        <v>27.458805845591201</v>
      </c>
      <c r="AP105">
        <v>28.949891979051301</v>
      </c>
      <c r="AQ105">
        <v>30.610287095992501</v>
      </c>
      <c r="AR105">
        <v>32.545680391599802</v>
      </c>
      <c r="AS105">
        <v>34.980847090741399</v>
      </c>
      <c r="AT105">
        <v>38.590130971892897</v>
      </c>
      <c r="AU105">
        <v>40.934115391333798</v>
      </c>
    </row>
    <row r="106" spans="26:47">
      <c r="Z106">
        <v>10.58</v>
      </c>
      <c r="AA106">
        <v>3.2575893499999999</v>
      </c>
      <c r="AB106">
        <v>5.6210141990000002</v>
      </c>
      <c r="AC106">
        <v>9.2602325939999997</v>
      </c>
      <c r="AD106">
        <v>11.715595970000001</v>
      </c>
      <c r="AE106">
        <v>13.66704094</v>
      </c>
      <c r="AF106">
        <v>15.34120697</v>
      </c>
      <c r="AG106">
        <v>16.844659799999999</v>
      </c>
      <c r="AH106">
        <v>18.237832910000002</v>
      </c>
      <c r="AI106">
        <v>19.559817949999999</v>
      </c>
      <c r="AJ106">
        <v>20.838853780000001</v>
      </c>
      <c r="AK106">
        <v>22.097610979999999</v>
      </c>
      <c r="AL106">
        <v>23.35636818</v>
      </c>
      <c r="AM106">
        <v>24.635404009999998</v>
      </c>
      <c r="AN106">
        <v>25.95738905</v>
      </c>
      <c r="AO106">
        <v>27.350562159999999</v>
      </c>
      <c r="AP106">
        <v>28.85401499</v>
      </c>
      <c r="AQ106">
        <v>30.528181020000002</v>
      </c>
      <c r="AR106">
        <v>32.479625990000002</v>
      </c>
      <c r="AS106">
        <v>34.934989369999997</v>
      </c>
      <c r="AT106">
        <v>38.57420776</v>
      </c>
      <c r="AU106">
        <v>40.937632610000001</v>
      </c>
    </row>
    <row r="107" spans="26:47">
      <c r="Z107">
        <v>10.67</v>
      </c>
      <c r="AA107">
        <v>3.0473718089999999</v>
      </c>
      <c r="AB107">
        <v>5.4213611269999999</v>
      </c>
      <c r="AC107">
        <v>9.0768467659999992</v>
      </c>
      <c r="AD107">
        <v>11.54318557</v>
      </c>
      <c r="AE107">
        <v>13.50335347</v>
      </c>
      <c r="AF107">
        <v>15.185002989999999</v>
      </c>
      <c r="AG107">
        <v>16.695176230000001</v>
      </c>
      <c r="AH107">
        <v>18.094576799999999</v>
      </c>
      <c r="AI107">
        <v>19.422471099999999</v>
      </c>
      <c r="AJ107">
        <v>20.707224190000002</v>
      </c>
      <c r="AK107">
        <v>21.971608010000001</v>
      </c>
      <c r="AL107">
        <v>23.235991840000001</v>
      </c>
      <c r="AM107">
        <v>24.520744929999999</v>
      </c>
      <c r="AN107">
        <v>25.84863923</v>
      </c>
      <c r="AO107">
        <v>27.248039800000001</v>
      </c>
      <c r="AP107">
        <v>28.758213040000001</v>
      </c>
      <c r="AQ107">
        <v>30.439862560000002</v>
      </c>
      <c r="AR107">
        <v>32.400030460000004</v>
      </c>
      <c r="AS107">
        <v>34.866369259999999</v>
      </c>
      <c r="AT107">
        <v>38.521854900000001</v>
      </c>
      <c r="AU107">
        <v>40.895844220000001</v>
      </c>
    </row>
    <row r="108" spans="26:47">
      <c r="Z108">
        <v>10.75</v>
      </c>
      <c r="AA108">
        <v>3.00907289571153</v>
      </c>
      <c r="AB108">
        <v>5.3790660013546798</v>
      </c>
      <c r="AC108">
        <v>9.0283982444712496</v>
      </c>
      <c r="AD108">
        <v>11.4905853833228</v>
      </c>
      <c r="AE108">
        <v>13.447453667575401</v>
      </c>
      <c r="AF108">
        <v>15.1262724134963</v>
      </c>
      <c r="AG108">
        <v>16.633903533289999</v>
      </c>
      <c r="AH108">
        <v>18.0309484488374</v>
      </c>
      <c r="AI108">
        <v>19.3566074551151</v>
      </c>
      <c r="AJ108">
        <v>20.639197885339499</v>
      </c>
      <c r="AK108">
        <v>21.901453328545202</v>
      </c>
      <c r="AL108">
        <v>23.163708772846402</v>
      </c>
      <c r="AM108">
        <v>24.4462992033726</v>
      </c>
      <c r="AN108">
        <v>25.771958210757099</v>
      </c>
      <c r="AO108">
        <v>27.169003124564998</v>
      </c>
      <c r="AP108">
        <v>28.6766342457904</v>
      </c>
      <c r="AQ108">
        <v>30.355452990666802</v>
      </c>
      <c r="AR108">
        <v>32.312321275027799</v>
      </c>
      <c r="AS108">
        <v>34.774508413946201</v>
      </c>
      <c r="AT108">
        <v>38.423840656908602</v>
      </c>
      <c r="AU108">
        <v>40.793833763652401</v>
      </c>
    </row>
    <row r="109" spans="26:47">
      <c r="Z109">
        <v>10.83</v>
      </c>
      <c r="AA109">
        <v>2.6398958370000001</v>
      </c>
      <c r="AB109">
        <v>5.0327231760000002</v>
      </c>
      <c r="AC109">
        <v>8.7172157339999998</v>
      </c>
      <c r="AD109">
        <v>11.20312537</v>
      </c>
      <c r="AE109">
        <v>13.17884754</v>
      </c>
      <c r="AF109">
        <v>14.87384125</v>
      </c>
      <c r="AG109">
        <v>16.395997980000001</v>
      </c>
      <c r="AH109">
        <v>17.806503039999999</v>
      </c>
      <c r="AI109">
        <v>19.144934410000001</v>
      </c>
      <c r="AJ109">
        <v>20.439882239999999</v>
      </c>
      <c r="AK109">
        <v>21.71429917</v>
      </c>
      <c r="AL109">
        <v>22.988716100000001</v>
      </c>
      <c r="AM109">
        <v>24.28366394</v>
      </c>
      <c r="AN109">
        <v>25.622095309999999</v>
      </c>
      <c r="AO109">
        <v>27.03260036</v>
      </c>
      <c r="AP109">
        <v>28.5547571</v>
      </c>
      <c r="AQ109">
        <v>30.249750800000001</v>
      </c>
      <c r="AR109">
        <v>32.225472969999998</v>
      </c>
      <c r="AS109">
        <v>34.711382610000001</v>
      </c>
      <c r="AT109">
        <v>38.395875169999997</v>
      </c>
      <c r="AU109">
        <v>40.78870251</v>
      </c>
    </row>
    <row r="110" spans="26:47">
      <c r="Z110">
        <v>10.92</v>
      </c>
      <c r="AA110">
        <v>2.6307931103641198</v>
      </c>
      <c r="AB110">
        <v>5.0178014116496703</v>
      </c>
      <c r="AC110">
        <v>8.69333377399788</v>
      </c>
      <c r="AD110">
        <v>11.1731980088891</v>
      </c>
      <c r="AE110">
        <v>13.1441154885882</v>
      </c>
      <c r="AF110">
        <v>14.8349871936417</v>
      </c>
      <c r="AG110">
        <v>16.353442242812601</v>
      </c>
      <c r="AH110">
        <v>17.7605171422748</v>
      </c>
      <c r="AI110">
        <v>19.095693622356499</v>
      </c>
      <c r="AJ110">
        <v>20.387492318406402</v>
      </c>
      <c r="AK110">
        <v>21.6588100342871</v>
      </c>
      <c r="AL110">
        <v>22.930127751147499</v>
      </c>
      <c r="AM110">
        <v>24.221926447533299</v>
      </c>
      <c r="AN110">
        <v>25.5571029287598</v>
      </c>
      <c r="AO110">
        <v>26.964177826624901</v>
      </c>
      <c r="AP110">
        <v>28.4826328775329</v>
      </c>
      <c r="AQ110">
        <v>30.173504581025298</v>
      </c>
      <c r="AR110">
        <v>32.144422060904098</v>
      </c>
      <c r="AS110">
        <v>34.624286296021403</v>
      </c>
      <c r="AT110">
        <v>38.299818658205197</v>
      </c>
      <c r="AU110">
        <v>40.686826960473198</v>
      </c>
    </row>
    <row r="111" spans="26:47">
      <c r="Z111">
        <v>11</v>
      </c>
      <c r="AA111">
        <v>2.4423352829999998</v>
      </c>
      <c r="AB111">
        <v>4.8435199400000002</v>
      </c>
      <c r="AC111">
        <v>8.5408811559999993</v>
      </c>
      <c r="AD111">
        <v>11.03547322</v>
      </c>
      <c r="AE111">
        <v>13.0180959</v>
      </c>
      <c r="AF111">
        <v>14.719009639999999</v>
      </c>
      <c r="AG111">
        <v>16.24648273</v>
      </c>
      <c r="AH111">
        <v>17.661914199999998</v>
      </c>
      <c r="AI111">
        <v>19.00502024</v>
      </c>
      <c r="AJ111">
        <v>20.30449089</v>
      </c>
      <c r="AK111">
        <v>21.583358910000001</v>
      </c>
      <c r="AL111">
        <v>22.862226939999999</v>
      </c>
      <c r="AM111">
        <v>24.161697579999998</v>
      </c>
      <c r="AN111">
        <v>25.504803630000001</v>
      </c>
      <c r="AO111">
        <v>26.920235089999998</v>
      </c>
      <c r="AP111">
        <v>28.44770819</v>
      </c>
      <c r="AQ111">
        <v>30.14862192</v>
      </c>
      <c r="AR111">
        <v>32.131244610000003</v>
      </c>
      <c r="AS111">
        <v>34.625836669999998</v>
      </c>
      <c r="AT111">
        <v>38.323197890000003</v>
      </c>
      <c r="AU111">
        <v>40.724382550000001</v>
      </c>
    </row>
    <row r="112" spans="26:47">
      <c r="Z112">
        <v>11.08</v>
      </c>
      <c r="AA112">
        <v>2.2485912990000001</v>
      </c>
      <c r="AB112">
        <v>4.6574773990000002</v>
      </c>
      <c r="AC112">
        <v>8.3666973529999993</v>
      </c>
      <c r="AD112">
        <v>10.869290449999999</v>
      </c>
      <c r="AE112">
        <v>12.858272100000001</v>
      </c>
      <c r="AF112">
        <v>14.56464126</v>
      </c>
      <c r="AG112">
        <v>16.097013499999999</v>
      </c>
      <c r="AH112">
        <v>17.516984749999999</v>
      </c>
      <c r="AI112">
        <v>18.864398609999999</v>
      </c>
      <c r="AJ112">
        <v>20.16803711</v>
      </c>
      <c r="AK112">
        <v>21.451006920000001</v>
      </c>
      <c r="AL112">
        <v>22.733976729999998</v>
      </c>
      <c r="AM112">
        <v>24.03761523</v>
      </c>
      <c r="AN112">
        <v>25.38502909</v>
      </c>
      <c r="AO112">
        <v>26.805000339999999</v>
      </c>
      <c r="AP112">
        <v>28.33737258</v>
      </c>
      <c r="AQ112">
        <v>30.043741740000002</v>
      </c>
      <c r="AR112">
        <v>32.032723400000002</v>
      </c>
      <c r="AS112">
        <v>34.53531649</v>
      </c>
      <c r="AT112">
        <v>38.244536439999997</v>
      </c>
      <c r="AU112">
        <v>40.653422540000001</v>
      </c>
    </row>
    <row r="113" spans="26:47">
      <c r="Z113">
        <v>11.17</v>
      </c>
      <c r="AA113">
        <v>2.0584005420000002</v>
      </c>
      <c r="AB113">
        <v>4.4743776679999998</v>
      </c>
      <c r="AC113">
        <v>8.1945164320000003</v>
      </c>
      <c r="AD113">
        <v>10.70447639</v>
      </c>
      <c r="AE113">
        <v>12.699313009999999</v>
      </c>
      <c r="AF113">
        <v>14.41070519</v>
      </c>
      <c r="AG113">
        <v>15.947588270000001</v>
      </c>
      <c r="AH113">
        <v>17.37173949</v>
      </c>
      <c r="AI113">
        <v>18.72311972</v>
      </c>
      <c r="AJ113">
        <v>20.030595730000002</v>
      </c>
      <c r="AK113">
        <v>21.31734221</v>
      </c>
      <c r="AL113">
        <v>22.604088690000001</v>
      </c>
      <c r="AM113">
        <v>23.9115647</v>
      </c>
      <c r="AN113">
        <v>25.262944940000001</v>
      </c>
      <c r="AO113">
        <v>26.687096149999999</v>
      </c>
      <c r="AP113">
        <v>28.223979230000001</v>
      </c>
      <c r="AQ113">
        <v>29.935371419999999</v>
      </c>
      <c r="AR113">
        <v>31.930208029999999</v>
      </c>
      <c r="AS113">
        <v>34.440167989999999</v>
      </c>
      <c r="AT113">
        <v>38.160306749999997</v>
      </c>
      <c r="AU113">
        <v>40.576283879999998</v>
      </c>
    </row>
    <row r="114" spans="26:47">
      <c r="Z114">
        <v>11.25</v>
      </c>
      <c r="AA114">
        <v>1.8951076840026</v>
      </c>
      <c r="AB114">
        <v>4.3135617189396802</v>
      </c>
      <c r="AC114">
        <v>8.0375144455008005</v>
      </c>
      <c r="AD114">
        <v>10.5500476702729</v>
      </c>
      <c r="AE114">
        <v>12.5469294272183</v>
      </c>
      <c r="AF114">
        <v>14.2600761711396</v>
      </c>
      <c r="AG114">
        <v>15.798534892663699</v>
      </c>
      <c r="AH114">
        <v>17.224146176305499</v>
      </c>
      <c r="AI114">
        <v>18.576911872046701</v>
      </c>
      <c r="AJ114">
        <v>19.885728337358699</v>
      </c>
      <c r="AK114">
        <v>21.173794013149202</v>
      </c>
      <c r="AL114">
        <v>22.4618596896008</v>
      </c>
      <c r="AM114">
        <v>23.770676155296002</v>
      </c>
      <c r="AN114">
        <v>25.123441852309998</v>
      </c>
      <c r="AO114">
        <v>26.549053134664199</v>
      </c>
      <c r="AP114">
        <v>28.087511858589998</v>
      </c>
      <c r="AQ114">
        <v>29.800658599840499</v>
      </c>
      <c r="AR114">
        <v>31.797540357128302</v>
      </c>
      <c r="AS114">
        <v>34.310073582439301</v>
      </c>
      <c r="AT114">
        <v>38.034026308861698</v>
      </c>
      <c r="AU114">
        <v>40.452480344463297</v>
      </c>
    </row>
    <row r="115" spans="26:47">
      <c r="Z115">
        <v>11.33</v>
      </c>
      <c r="AA115">
        <v>1.8716150110000001</v>
      </c>
      <c r="AB115">
        <v>4.2940886860000003</v>
      </c>
      <c r="AC115">
        <v>8.0242308829999995</v>
      </c>
      <c r="AD115">
        <v>10.54094012</v>
      </c>
      <c r="AE115">
        <v>12.54114083</v>
      </c>
      <c r="AF115">
        <v>14.25713494</v>
      </c>
      <c r="AG115">
        <v>15.79815069</v>
      </c>
      <c r="AH115">
        <v>17.22613144</v>
      </c>
      <c r="AI115">
        <v>18.581145530000001</v>
      </c>
      <c r="AJ115">
        <v>19.892137340000001</v>
      </c>
      <c r="AK115">
        <v>21.18234387</v>
      </c>
      <c r="AL115">
        <v>22.472550399999999</v>
      </c>
      <c r="AM115">
        <v>23.78354221</v>
      </c>
      <c r="AN115">
        <v>25.138556300000001</v>
      </c>
      <c r="AO115">
        <v>26.566537050000001</v>
      </c>
      <c r="AP115">
        <v>28.107552800000001</v>
      </c>
      <c r="AQ115">
        <v>29.823546910000001</v>
      </c>
      <c r="AR115">
        <v>31.82374763</v>
      </c>
      <c r="AS115">
        <v>34.340456860000003</v>
      </c>
      <c r="AT115">
        <v>38.070599059999999</v>
      </c>
      <c r="AU115">
        <v>40.493072730000002</v>
      </c>
    </row>
    <row r="116" spans="26:47">
      <c r="Z116">
        <v>11.42</v>
      </c>
      <c r="AA116">
        <v>1.5081166880000001</v>
      </c>
      <c r="AB116">
        <v>3.941804608</v>
      </c>
      <c r="AC116">
        <v>7.6892145779999996</v>
      </c>
      <c r="AD116">
        <v>10.21757429</v>
      </c>
      <c r="AE116">
        <v>12.22703445</v>
      </c>
      <c r="AF116">
        <v>13.950972330000001</v>
      </c>
      <c r="AG116">
        <v>15.49912183</v>
      </c>
      <c r="AH116">
        <v>16.933713059999999</v>
      </c>
      <c r="AI116">
        <v>18.294999860000001</v>
      </c>
      <c r="AJ116">
        <v>19.612060580000001</v>
      </c>
      <c r="AK116">
        <v>20.9082398</v>
      </c>
      <c r="AL116">
        <v>22.20441903</v>
      </c>
      <c r="AM116">
        <v>23.521479750000001</v>
      </c>
      <c r="AN116">
        <v>24.882766539999999</v>
      </c>
      <c r="AO116">
        <v>26.317357779999998</v>
      </c>
      <c r="AP116">
        <v>27.865507279999999</v>
      </c>
      <c r="AQ116">
        <v>29.58944516</v>
      </c>
      <c r="AR116">
        <v>31.598905309999999</v>
      </c>
      <c r="AS116">
        <v>34.127265029999997</v>
      </c>
      <c r="AT116">
        <v>37.874675000000003</v>
      </c>
      <c r="AU116">
        <v>40.30836292</v>
      </c>
    </row>
    <row r="117" spans="26:47">
      <c r="Z117">
        <v>11.5</v>
      </c>
      <c r="AA117">
        <v>1.3372286011104799</v>
      </c>
      <c r="AB117">
        <v>3.77807838356228</v>
      </c>
      <c r="AC117">
        <v>7.5365162413034996</v>
      </c>
      <c r="AD117">
        <v>10.072316420441201</v>
      </c>
      <c r="AE117">
        <v>12.087690014862901</v>
      </c>
      <c r="AF117">
        <v>13.8167011095638</v>
      </c>
      <c r="AG117">
        <v>15.369406507524801</v>
      </c>
      <c r="AH117">
        <v>16.8082194606089</v>
      </c>
      <c r="AI117">
        <v>18.173512249408201</v>
      </c>
      <c r="AJ117">
        <v>19.494448821886198</v>
      </c>
      <c r="AK117">
        <v>20.7944424459481</v>
      </c>
      <c r="AL117">
        <v>22.094436070346799</v>
      </c>
      <c r="AM117">
        <v>23.415372643222401</v>
      </c>
      <c r="AN117">
        <v>24.780665433442699</v>
      </c>
      <c r="AO117">
        <v>26.2194783855055</v>
      </c>
      <c r="AP117">
        <v>27.772183786433299</v>
      </c>
      <c r="AQ117">
        <v>29.501194877529599</v>
      </c>
      <c r="AR117">
        <v>31.516568472436401</v>
      </c>
      <c r="AS117">
        <v>34.052368652352797</v>
      </c>
      <c r="AT117">
        <v>37.810806510018402</v>
      </c>
      <c r="AU117">
        <v>40.251656292811901</v>
      </c>
    </row>
    <row r="118" spans="26:47">
      <c r="Z118">
        <v>11.58</v>
      </c>
      <c r="AA118">
        <v>1.1587116438668299</v>
      </c>
      <c r="AB118">
        <v>3.60646228769011</v>
      </c>
      <c r="AC118">
        <v>7.3755261408034301</v>
      </c>
      <c r="AD118">
        <v>9.9184956286077703</v>
      </c>
      <c r="AE118">
        <v>11.9395671621863</v>
      </c>
      <c r="AF118">
        <v>13.6734665815921</v>
      </c>
      <c r="AG118">
        <v>15.230561845917601</v>
      </c>
      <c r="AH118">
        <v>16.673442664599499</v>
      </c>
      <c r="AI118">
        <v>18.0425954599629</v>
      </c>
      <c r="AJ118">
        <v>19.367266633353399</v>
      </c>
      <c r="AK118">
        <v>20.6709356479242</v>
      </c>
      <c r="AL118">
        <v>21.9746046627127</v>
      </c>
      <c r="AM118">
        <v>23.299275836501099</v>
      </c>
      <c r="AN118">
        <v>24.668428633342501</v>
      </c>
      <c r="AO118">
        <v>26.111309451094801</v>
      </c>
      <c r="AP118">
        <v>27.668404718578799</v>
      </c>
      <c r="AQ118">
        <v>29.402304134064199</v>
      </c>
      <c r="AR118">
        <v>31.423375668176501</v>
      </c>
      <c r="AS118">
        <v>33.966345156837001</v>
      </c>
      <c r="AT118">
        <v>37.735409009903499</v>
      </c>
      <c r="AU118">
        <v>40.183159653949502</v>
      </c>
    </row>
    <row r="119" spans="26:47">
      <c r="Z119">
        <v>11.67</v>
      </c>
      <c r="AA119">
        <v>1.156920481</v>
      </c>
      <c r="AB119">
        <v>3.5997819089999998</v>
      </c>
      <c r="AC119">
        <v>7.3613173119999997</v>
      </c>
      <c r="AD119">
        <v>9.8992073909999991</v>
      </c>
      <c r="AE119">
        <v>11.91624197</v>
      </c>
      <c r="AF119">
        <v>13.646678039999999</v>
      </c>
      <c r="AG119">
        <v>15.20066312</v>
      </c>
      <c r="AH119">
        <v>16.64066188</v>
      </c>
      <c r="AI119">
        <v>18.007079879999999</v>
      </c>
      <c r="AJ119">
        <v>19.329105120000001</v>
      </c>
      <c r="AK119">
        <v>20.630170140000001</v>
      </c>
      <c r="AL119">
        <v>21.93123516</v>
      </c>
      <c r="AM119">
        <v>23.253260399999998</v>
      </c>
      <c r="AN119">
        <v>24.619678400000002</v>
      </c>
      <c r="AO119">
        <v>26.05967716</v>
      </c>
      <c r="AP119">
        <v>27.61366224</v>
      </c>
      <c r="AQ119">
        <v>29.34409831</v>
      </c>
      <c r="AR119">
        <v>31.36113289</v>
      </c>
      <c r="AS119">
        <v>33.899022969999997</v>
      </c>
      <c r="AT119">
        <v>37.660558369999997</v>
      </c>
      <c r="AU119">
        <v>40.103419799999998</v>
      </c>
    </row>
    <row r="120" spans="26:47">
      <c r="Z120">
        <v>11.75</v>
      </c>
      <c r="AA120">
        <v>0.98505964400000001</v>
      </c>
      <c r="AB120">
        <v>3.4319699670000001</v>
      </c>
      <c r="AC120">
        <v>7.1997398889999999</v>
      </c>
      <c r="AD120">
        <v>9.7418363669999994</v>
      </c>
      <c r="AE120">
        <v>11.76221406</v>
      </c>
      <c r="AF120">
        <v>13.49551823</v>
      </c>
      <c r="AG120">
        <v>15.052078939999999</v>
      </c>
      <c r="AH120">
        <v>16.494464409999999</v>
      </c>
      <c r="AI120">
        <v>17.863147170000001</v>
      </c>
      <c r="AJ120">
        <v>19.18736358</v>
      </c>
      <c r="AK120">
        <v>20.490585039999999</v>
      </c>
      <c r="AL120">
        <v>21.793806499999999</v>
      </c>
      <c r="AM120">
        <v>23.118022910000001</v>
      </c>
      <c r="AN120">
        <v>24.486705669999999</v>
      </c>
      <c r="AO120">
        <v>25.929091150000001</v>
      </c>
      <c r="AP120">
        <v>27.485651860000001</v>
      </c>
      <c r="AQ120">
        <v>29.21895602</v>
      </c>
      <c r="AR120">
        <v>31.23933371</v>
      </c>
      <c r="AS120">
        <v>33.781430190000002</v>
      </c>
      <c r="AT120">
        <v>37.549200120000002</v>
      </c>
      <c r="AU120">
        <v>39.996110440000002</v>
      </c>
    </row>
    <row r="121" spans="26:47">
      <c r="Z121">
        <v>11.83</v>
      </c>
      <c r="AA121">
        <v>0.81542896099999995</v>
      </c>
      <c r="AB121">
        <v>3.2661004120000001</v>
      </c>
      <c r="AC121">
        <v>7.039661744</v>
      </c>
      <c r="AD121">
        <v>9.5856656610000002</v>
      </c>
      <c r="AE121">
        <v>11.609148859999999</v>
      </c>
      <c r="AF121">
        <v>13.34511728</v>
      </c>
      <c r="AG121">
        <v>14.904070559999999</v>
      </c>
      <c r="AH121">
        <v>16.348673120000001</v>
      </c>
      <c r="AI121">
        <v>17.719459669999999</v>
      </c>
      <c r="AJ121">
        <v>19.045711520000001</v>
      </c>
      <c r="AK121">
        <v>20.35093616</v>
      </c>
      <c r="AL121">
        <v>21.656160790000001</v>
      </c>
      <c r="AM121">
        <v>22.98241264</v>
      </c>
      <c r="AN121">
        <v>24.353199199999999</v>
      </c>
      <c r="AO121">
        <v>25.797801750000001</v>
      </c>
      <c r="AP121">
        <v>27.356755039999999</v>
      </c>
      <c r="AQ121">
        <v>29.092723450000001</v>
      </c>
      <c r="AR121">
        <v>31.116206649999999</v>
      </c>
      <c r="AS121">
        <v>33.662210569999999</v>
      </c>
      <c r="AT121">
        <v>37.435771899999999</v>
      </c>
      <c r="AU121">
        <v>39.88644335</v>
      </c>
    </row>
    <row r="122" spans="26:47">
      <c r="Z122">
        <v>11.92</v>
      </c>
      <c r="AA122">
        <v>0.40055274107195199</v>
      </c>
      <c r="AB122">
        <v>2.8761615235772702</v>
      </c>
      <c r="AC122">
        <v>6.68812153651999</v>
      </c>
      <c r="AD122">
        <v>9.2600328599290496</v>
      </c>
      <c r="AE122">
        <v>11.304106446484701</v>
      </c>
      <c r="AF122">
        <v>13.057739580408199</v>
      </c>
      <c r="AG122">
        <v>14.632556328871701</v>
      </c>
      <c r="AH122">
        <v>16.0918587445329</v>
      </c>
      <c r="AI122">
        <v>17.476594029105598</v>
      </c>
      <c r="AJ122">
        <v>18.816341440681299</v>
      </c>
      <c r="AK122">
        <v>20.1348476666778</v>
      </c>
      <c r="AL122">
        <v>21.453353892298601</v>
      </c>
      <c r="AM122">
        <v>22.7931013042462</v>
      </c>
      <c r="AN122">
        <v>24.177836590595799</v>
      </c>
      <c r="AO122">
        <v>25.637139005754701</v>
      </c>
      <c r="AP122">
        <v>27.211955758249701</v>
      </c>
      <c r="AQ122">
        <v>28.9655888868147</v>
      </c>
      <c r="AR122">
        <v>31.009662474124902</v>
      </c>
      <c r="AS122">
        <v>33.581573798725501</v>
      </c>
      <c r="AT122">
        <v>37.393533811792601</v>
      </c>
      <c r="AU122">
        <v>39.869142593928103</v>
      </c>
    </row>
    <row r="123" spans="26:47">
      <c r="Z123">
        <v>12</v>
      </c>
      <c r="AA123">
        <v>0.22236089872248199</v>
      </c>
      <c r="AB123">
        <v>2.7041737688651</v>
      </c>
      <c r="AC123">
        <v>6.5256868800087</v>
      </c>
      <c r="AD123">
        <v>9.1040436334872101</v>
      </c>
      <c r="AE123">
        <v>11.153239843408199</v>
      </c>
      <c r="AF123">
        <v>12.9112677323568</v>
      </c>
      <c r="AG123">
        <v>14.490031106302601</v>
      </c>
      <c r="AH123">
        <v>15.9529906588696</v>
      </c>
      <c r="AI123">
        <v>17.3411962086108</v>
      </c>
      <c r="AJ123">
        <v>18.6843011417923</v>
      </c>
      <c r="AK123">
        <v>20.006111657487299</v>
      </c>
      <c r="AL123">
        <v>21.3279221726457</v>
      </c>
      <c r="AM123">
        <v>22.671027106186401</v>
      </c>
      <c r="AN123">
        <v>24.059232657788701</v>
      </c>
      <c r="AO123">
        <v>25.522192209962999</v>
      </c>
      <c r="AP123">
        <v>27.100955588159302</v>
      </c>
      <c r="AQ123">
        <v>28.8589834713881</v>
      </c>
      <c r="AR123">
        <v>30.908179682118401</v>
      </c>
      <c r="AS123">
        <v>33.486536436869102</v>
      </c>
      <c r="AT123">
        <v>37.308049548189203</v>
      </c>
      <c r="AU123">
        <v>39.7898624178018</v>
      </c>
    </row>
  </sheetData>
  <mergeCells count="1">
    <mergeCell ref="C1:W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65</vt:i4>
      </vt:variant>
      <vt:variant>
        <vt:lpstr>Named Ranges</vt:lpstr>
      </vt:variant>
      <vt:variant>
        <vt:i4>215</vt:i4>
      </vt:variant>
    </vt:vector>
  </HeadingPairs>
  <TitlesOfParts>
    <vt:vector size="280" baseType="lpstr">
      <vt:lpstr>How to Use this File</vt:lpstr>
      <vt:lpstr>How To Use the Information</vt:lpstr>
      <vt:lpstr>How It Calculates</vt:lpstr>
      <vt:lpstr>Assessment Data Entry</vt:lpstr>
      <vt:lpstr>Graphs</vt:lpstr>
      <vt:lpstr>Centile Table</vt:lpstr>
      <vt:lpstr>Check Up (Visuals)</vt:lpstr>
      <vt:lpstr>Check Up (Scores)</vt:lpstr>
      <vt:lpstr>Check Up (Scores and Graphs)</vt:lpstr>
      <vt:lpstr>Acknowledgements</vt:lpstr>
      <vt:lpstr>staticInfo</vt:lpstr>
      <vt:lpstr>ECAB_Centiles</vt:lpstr>
      <vt:lpstr>FSA_Centiles</vt:lpstr>
      <vt:lpstr>SAROMM_Centiles</vt:lpstr>
      <vt:lpstr>SMWT_Centiles</vt:lpstr>
      <vt:lpstr>EASE_Centiles</vt:lpstr>
      <vt:lpstr>HEALTH_Centiles</vt:lpstr>
      <vt:lpstr>CEDLsc_Centiles</vt:lpstr>
      <vt:lpstr>CEDLpar_Centiles</vt:lpstr>
      <vt:lpstr>GMFM_Centiles</vt:lpstr>
      <vt:lpstr>TenPercentValuesCentileChangeSc</vt:lpstr>
      <vt:lpstr>NineyPercentValuesCentileChange</vt:lpstr>
      <vt:lpstr>ECAB_Level_I</vt:lpstr>
      <vt:lpstr>ECAB_Level_II</vt:lpstr>
      <vt:lpstr>ECAB_Level_III</vt:lpstr>
      <vt:lpstr>ECAB_Level_IV</vt:lpstr>
      <vt:lpstr>ECAB_Level_V</vt:lpstr>
      <vt:lpstr>SMWT_Level_I</vt:lpstr>
      <vt:lpstr>SMWT_Level_II</vt:lpstr>
      <vt:lpstr>SMWT_Level_III</vt:lpstr>
      <vt:lpstr>SAROMM_Level_I</vt:lpstr>
      <vt:lpstr>SAROMM_Level_II</vt:lpstr>
      <vt:lpstr>SAROMM_Level_III</vt:lpstr>
      <vt:lpstr>SAROMM_Level_IV</vt:lpstr>
      <vt:lpstr>SAROMM_Level_V</vt:lpstr>
      <vt:lpstr>CEDLpar_Level_I</vt:lpstr>
      <vt:lpstr>CEDLpar_Level_II</vt:lpstr>
      <vt:lpstr>CEDLpar_Level_III</vt:lpstr>
      <vt:lpstr>CEDLpar_Level_IV</vt:lpstr>
      <vt:lpstr>CEDLpar_Level_V</vt:lpstr>
      <vt:lpstr>CEDLsc_Level_I</vt:lpstr>
      <vt:lpstr>CEDLsc_Level_II</vt:lpstr>
      <vt:lpstr>CEDLsc_Level_III</vt:lpstr>
      <vt:lpstr>CEDLsc_Level_IV</vt:lpstr>
      <vt:lpstr>CEDLsc_Level_V</vt:lpstr>
      <vt:lpstr>EASE_Level_I</vt:lpstr>
      <vt:lpstr>EASE_Level_II</vt:lpstr>
      <vt:lpstr>EASE_Level_III</vt:lpstr>
      <vt:lpstr>EASE_Level_IV</vt:lpstr>
      <vt:lpstr>EASE_Level_V</vt:lpstr>
      <vt:lpstr>FSA_Level_I</vt:lpstr>
      <vt:lpstr>FSA_Level_II</vt:lpstr>
      <vt:lpstr>FSA_Level_III</vt:lpstr>
      <vt:lpstr>FSA_Level_IV</vt:lpstr>
      <vt:lpstr>FSA_Level_V</vt:lpstr>
      <vt:lpstr>HEALTH_Level_I</vt:lpstr>
      <vt:lpstr>HEALTH_Level_II</vt:lpstr>
      <vt:lpstr>HEALTH_Level_III</vt:lpstr>
      <vt:lpstr>HEALTH_Level_IV</vt:lpstr>
      <vt:lpstr>HEALTH_Level_V</vt:lpstr>
      <vt:lpstr>GMFM_Level_I</vt:lpstr>
      <vt:lpstr>GMFM_Level_II</vt:lpstr>
      <vt:lpstr>GMFM_Level_III</vt:lpstr>
      <vt:lpstr>GMFM_Level_IV</vt:lpstr>
      <vt:lpstr>GMFM_Level_V</vt:lpstr>
      <vt:lpstr>CEDLpar_Centiles!allCentiles</vt:lpstr>
      <vt:lpstr>CEDLsc_Centiles!allCentiles</vt:lpstr>
      <vt:lpstr>EASE_Centiles!allCentiles</vt:lpstr>
      <vt:lpstr>ECAB_Centiles!allCentiles</vt:lpstr>
      <vt:lpstr>FSA_Centiles!allCentiles</vt:lpstr>
      <vt:lpstr>GMFM_Centiles!allCentiles</vt:lpstr>
      <vt:lpstr>HEALTH_Centiles!allCentiles</vt:lpstr>
      <vt:lpstr>SAROMM_Centiles!allCentiles</vt:lpstr>
      <vt:lpstr>SMWT_Centiles!allCentiles</vt:lpstr>
      <vt:lpstr>CEDLpar_centile</vt:lpstr>
      <vt:lpstr>CEDLpar_growth</vt:lpstr>
      <vt:lpstr>CEDLpar_Level_I</vt:lpstr>
      <vt:lpstr>CEDLpar_Level_I_All</vt:lpstr>
      <vt:lpstr>CEDLpar_Level_II</vt:lpstr>
      <vt:lpstr>CEDLpar_Level_II_All</vt:lpstr>
      <vt:lpstr>CEDLpar_Level_III</vt:lpstr>
      <vt:lpstr>CEDLpar_Level_III_All</vt:lpstr>
      <vt:lpstr>CEDLpar_Level_IV</vt:lpstr>
      <vt:lpstr>CEDLpar_Level_IV_All</vt:lpstr>
      <vt:lpstr>CEDLpar_Level_V</vt:lpstr>
      <vt:lpstr>CEDLpar_Level_V_All</vt:lpstr>
      <vt:lpstr>CEDLsc_centile</vt:lpstr>
      <vt:lpstr>CEDLsc_growth</vt:lpstr>
      <vt:lpstr>CEDLsc_Level_I</vt:lpstr>
      <vt:lpstr>CEDLsc_Level_I_All</vt:lpstr>
      <vt:lpstr>CEDLsc_Level_II</vt:lpstr>
      <vt:lpstr>CEDLsc_Level_II_All</vt:lpstr>
      <vt:lpstr>CEDLsc_Level_III</vt:lpstr>
      <vt:lpstr>CEDLsc_Level_III_All</vt:lpstr>
      <vt:lpstr>CEDLsc_Level_IV</vt:lpstr>
      <vt:lpstr>CEDLsc_Level_IV_All</vt:lpstr>
      <vt:lpstr>CEDLsc_Level_V</vt:lpstr>
      <vt:lpstr>CEDLsc_Level_V_All</vt:lpstr>
      <vt:lpstr>checkMark</vt:lpstr>
      <vt:lpstr>EASE_centile</vt:lpstr>
      <vt:lpstr>EASE_growth</vt:lpstr>
      <vt:lpstr>EASE_Level_I</vt:lpstr>
      <vt:lpstr>EASE_Level_I_All</vt:lpstr>
      <vt:lpstr>EASE_Level_II</vt:lpstr>
      <vt:lpstr>EASE_Level_II_All</vt:lpstr>
      <vt:lpstr>EASE_Level_III</vt:lpstr>
      <vt:lpstr>EASE_Level_III_All</vt:lpstr>
      <vt:lpstr>EASE_Level_IV</vt:lpstr>
      <vt:lpstr>EASE_Level_IV_All</vt:lpstr>
      <vt:lpstr>EASE_Level_V</vt:lpstr>
      <vt:lpstr>EASE_Level_V_All</vt:lpstr>
      <vt:lpstr>CEDLpar_Centiles!ECAB_centile</vt:lpstr>
      <vt:lpstr>CEDLsc_Centiles!ECAB_centile</vt:lpstr>
      <vt:lpstr>EASE_Centiles!ECAB_centile</vt:lpstr>
      <vt:lpstr>FSA_Centiles!ECAB_centile</vt:lpstr>
      <vt:lpstr>HEALTH_Centiles!ECAB_centile</vt:lpstr>
      <vt:lpstr>SAROMM_Centiles!ECAB_centile</vt:lpstr>
      <vt:lpstr>SMWT_Centiles!ECAB_centile</vt:lpstr>
      <vt:lpstr>ECAB_centile</vt:lpstr>
      <vt:lpstr>CEDLpar_Centiles!ECAB_growth</vt:lpstr>
      <vt:lpstr>CEDLsc_Centiles!ECAB_growth</vt:lpstr>
      <vt:lpstr>EASE_Centiles!ECAB_growth</vt:lpstr>
      <vt:lpstr>FSA_Centiles!ECAB_growth</vt:lpstr>
      <vt:lpstr>HEALTH_Centiles!ECAB_growth</vt:lpstr>
      <vt:lpstr>SAROMM_Centiles!ECAB_growth</vt:lpstr>
      <vt:lpstr>SMWT_Centiles!ECAB_growth</vt:lpstr>
      <vt:lpstr>ECAB_growth</vt:lpstr>
      <vt:lpstr>ECAB_Level_I</vt:lpstr>
      <vt:lpstr>ECAB_Level_I_All</vt:lpstr>
      <vt:lpstr>ECAB_Level_II</vt:lpstr>
      <vt:lpstr>ECAB_Level_II_All</vt:lpstr>
      <vt:lpstr>ECAB_Level_III</vt:lpstr>
      <vt:lpstr>ECAB_Level_III_All</vt:lpstr>
      <vt:lpstr>ECAB_Level_IV</vt:lpstr>
      <vt:lpstr>ECAB_Level_IV_All</vt:lpstr>
      <vt:lpstr>ECAB_Level_V</vt:lpstr>
      <vt:lpstr>ECAB_Level_V_All</vt:lpstr>
      <vt:lpstr>fileNames</vt:lpstr>
      <vt:lpstr>FSA_centile</vt:lpstr>
      <vt:lpstr>FSA_growth</vt:lpstr>
      <vt:lpstr>FSA_Level_I</vt:lpstr>
      <vt:lpstr>FSA_Level_I_All</vt:lpstr>
      <vt:lpstr>FSA_Level_II</vt:lpstr>
      <vt:lpstr>FSA_Level_II_All</vt:lpstr>
      <vt:lpstr>FSA_Level_III</vt:lpstr>
      <vt:lpstr>FSA_Level_III_All</vt:lpstr>
      <vt:lpstr>FSA_Level_IV</vt:lpstr>
      <vt:lpstr>FSA_Level_IV_All</vt:lpstr>
      <vt:lpstr>FSA_Level_V</vt:lpstr>
      <vt:lpstr>FSA_Level_V_All</vt:lpstr>
      <vt:lpstr>CEDLpar_Centiles!fullTable</vt:lpstr>
      <vt:lpstr>CEDLsc_Centiles!fullTable</vt:lpstr>
      <vt:lpstr>'Centile Table'!fullTable</vt:lpstr>
      <vt:lpstr>EASE_Centiles!fullTable</vt:lpstr>
      <vt:lpstr>ECAB_Centiles!fullTable</vt:lpstr>
      <vt:lpstr>FSA_Centiles!fullTable</vt:lpstr>
      <vt:lpstr>HEALTH_Centiles!fullTable</vt:lpstr>
      <vt:lpstr>SAROMM_Centiles!fullTable</vt:lpstr>
      <vt:lpstr>SMWT_Centiles!fullTable</vt:lpstr>
      <vt:lpstr>fullTable</vt:lpstr>
      <vt:lpstr>GMFCS</vt:lpstr>
      <vt:lpstr>GMFCS_1to3</vt:lpstr>
      <vt:lpstr>GMFM_centile</vt:lpstr>
      <vt:lpstr>GMFM_growth</vt:lpstr>
      <vt:lpstr>GMFM_Level_I</vt:lpstr>
      <vt:lpstr>GMFM_Level_I_All</vt:lpstr>
      <vt:lpstr>GMFM_Level_II</vt:lpstr>
      <vt:lpstr>GMFM_Level_II_All</vt:lpstr>
      <vt:lpstr>GMFM_Level_III</vt:lpstr>
      <vt:lpstr>GMFM_Level_III_All</vt:lpstr>
      <vt:lpstr>GMFM_Level_IV</vt:lpstr>
      <vt:lpstr>GMFM_Level_IV_All</vt:lpstr>
      <vt:lpstr>GMFM_Level_V</vt:lpstr>
      <vt:lpstr>GMFM_Level_V_All</vt:lpstr>
      <vt:lpstr>Happy</vt:lpstr>
      <vt:lpstr>HEALTH_centile</vt:lpstr>
      <vt:lpstr>HEALTH_growth</vt:lpstr>
      <vt:lpstr>HEALTH_Level_I</vt:lpstr>
      <vt:lpstr>HEALTH_Level_I_All</vt:lpstr>
      <vt:lpstr>HEALTH_Level_II</vt:lpstr>
      <vt:lpstr>HEALTH_Level_II_All</vt:lpstr>
      <vt:lpstr>HEALTH_Level_III</vt:lpstr>
      <vt:lpstr>HEALTH_Level_III_All</vt:lpstr>
      <vt:lpstr>HEALTH_Level_IV</vt:lpstr>
      <vt:lpstr>HEALTH_Level_IV_All</vt:lpstr>
      <vt:lpstr>GMFM_Level_II!HEALTH_Level_V</vt:lpstr>
      <vt:lpstr>GMFM_Level_III!HEALTH_Level_V</vt:lpstr>
      <vt:lpstr>GMFM_Level_IV!HEALTH_Level_V</vt:lpstr>
      <vt:lpstr>GMFM_Level_V!HEALTH_Level_V</vt:lpstr>
      <vt:lpstr>HEALTH_Level_V</vt:lpstr>
      <vt:lpstr>GMFM_Level_II!HEALTH_Level_V_All</vt:lpstr>
      <vt:lpstr>GMFM_Level_III!HEALTH_Level_V_All</vt:lpstr>
      <vt:lpstr>GMFM_Level_IV!HEALTH_Level_V_All</vt:lpstr>
      <vt:lpstr>GMFM_Level_V!HEALTH_Level_V_All</vt:lpstr>
      <vt:lpstr>HEALTH_Level_V_All</vt:lpstr>
      <vt:lpstr>CEDLpar_Centiles!InterpretIncreaseBetter</vt:lpstr>
      <vt:lpstr>CEDLsc_Centiles!InterpretIncreaseBetter</vt:lpstr>
      <vt:lpstr>EASE_Centiles!InterpretIncreaseBetter</vt:lpstr>
      <vt:lpstr>ECAB_Centiles!InterpretIncreaseBetter</vt:lpstr>
      <vt:lpstr>FSA_Centiles!InterpretIncreaseBetter</vt:lpstr>
      <vt:lpstr>GMFM_Centiles!InterpretIncreaseBetter</vt:lpstr>
      <vt:lpstr>HEALTH_Centiles!InterpretIncreaseBetter</vt:lpstr>
      <vt:lpstr>SAROMM_Centiles!InterpretIncreaseBetter</vt:lpstr>
      <vt:lpstr>SMWT_Centiles!InterpretIncreaseBetter</vt:lpstr>
      <vt:lpstr>CEDLpar_Centiles!InterpretIncreaseWorse</vt:lpstr>
      <vt:lpstr>CEDLsc_Centiles!InterpretIncreaseWorse</vt:lpstr>
      <vt:lpstr>EASE_Centiles!InterpretIncreaseWorse</vt:lpstr>
      <vt:lpstr>ECAB_Centiles!InterpretIncreaseWorse</vt:lpstr>
      <vt:lpstr>FSA_Centiles!InterpretIncreaseWorse</vt:lpstr>
      <vt:lpstr>GMFM_Centiles!InterpretIncreaseWorse</vt:lpstr>
      <vt:lpstr>HEALTH_Centiles!InterpretIncreaseWorse</vt:lpstr>
      <vt:lpstr>SAROMM_Centiles!InterpretIncreaseWorse</vt:lpstr>
      <vt:lpstr>SMWT_Centiles!InterpretIncreaseWorse</vt:lpstr>
      <vt:lpstr>Neutral</vt:lpstr>
      <vt:lpstr>newNames</vt:lpstr>
      <vt:lpstr>ninetyPercent</vt:lpstr>
      <vt:lpstr>None</vt:lpstr>
      <vt:lpstr>OutcomeInfo</vt:lpstr>
      <vt:lpstr>Outcomes</vt:lpstr>
      <vt:lpstr>Outcomes_All</vt:lpstr>
      <vt:lpstr>Outcomes_L45</vt:lpstr>
      <vt:lpstr>'Assessment Data Entry'!Print_Area</vt:lpstr>
      <vt:lpstr>'Check Up (Scores and Graphs)'!Print_Area</vt:lpstr>
      <vt:lpstr>'Check Up (Scores)'!Print_Area</vt:lpstr>
      <vt:lpstr>'Check Up (Visuals)'!Print_Area</vt:lpstr>
      <vt:lpstr>'How to Use this File'!Print_Area</vt:lpstr>
      <vt:lpstr>Roman</vt:lpstr>
      <vt:lpstr>SAROMM_centile</vt:lpstr>
      <vt:lpstr>SAROMM_growth</vt:lpstr>
      <vt:lpstr>SAROMM_Level_I</vt:lpstr>
      <vt:lpstr>SAROMM_Level_I_All</vt:lpstr>
      <vt:lpstr>SAROMM_Level_II</vt:lpstr>
      <vt:lpstr>SAROMM_Level_II_All</vt:lpstr>
      <vt:lpstr>SAROMM_Level_III</vt:lpstr>
      <vt:lpstr>SAROMM_Level_III_All</vt:lpstr>
      <vt:lpstr>SAROMM_Level_IV</vt:lpstr>
      <vt:lpstr>SAROMM_Level_IV_All</vt:lpstr>
      <vt:lpstr>SAROMM_Level_V</vt:lpstr>
      <vt:lpstr>SAROMM_Level_V_All</vt:lpstr>
      <vt:lpstr>scoreLocation</vt:lpstr>
      <vt:lpstr>seventyfivePercent</vt:lpstr>
      <vt:lpstr>shortLevel</vt:lpstr>
      <vt:lpstr>shortNames</vt:lpstr>
      <vt:lpstr>GMFM_Level_II!smallTable</vt:lpstr>
      <vt:lpstr>GMFM_Level_III!smallTable</vt:lpstr>
      <vt:lpstr>GMFM_Level_IV!smallTable</vt:lpstr>
      <vt:lpstr>GMFM_Level_V!smallTable</vt:lpstr>
      <vt:lpstr>SMWT_centile</vt:lpstr>
      <vt:lpstr>SMWT_growth</vt:lpstr>
      <vt:lpstr>SMWT_Level_I</vt:lpstr>
      <vt:lpstr>SMWT_Level_I_All</vt:lpstr>
      <vt:lpstr>SMWT_Level_II</vt:lpstr>
      <vt:lpstr>SMWT_Level_II_All</vt:lpstr>
      <vt:lpstr>SMWT_Level_III</vt:lpstr>
      <vt:lpstr>SMWT_Level_III_All</vt:lpstr>
      <vt:lpstr>starMark</vt:lpstr>
      <vt:lpstr>tenPercent</vt:lpstr>
      <vt:lpstr>'How It Calculates'!title</vt:lpstr>
      <vt:lpstr>'How To Use the Information'!title</vt:lpstr>
      <vt:lpstr>CEDLpar_Centiles!topRow</vt:lpstr>
      <vt:lpstr>CEDLsc_Centiles!topRow</vt:lpstr>
      <vt:lpstr>'Centile Table'!topRow</vt:lpstr>
      <vt:lpstr>EASE_Centiles!topRow</vt:lpstr>
      <vt:lpstr>ECAB_Centiles!topRow</vt:lpstr>
      <vt:lpstr>FSA_Centiles!topRow</vt:lpstr>
      <vt:lpstr>GMFM_Centiles!topRow</vt:lpstr>
      <vt:lpstr>HEALTH_Centiles!topRow</vt:lpstr>
      <vt:lpstr>SAROMM_Centiles!topRow</vt:lpstr>
      <vt:lpstr>SMWT_Centiles!topRow</vt:lpstr>
      <vt:lpstr>twentyfivePercent</vt:lpstr>
      <vt:lpstr>Unhappy</vt:lpstr>
      <vt:lpstr>CEDLpar_Centiles!width</vt:lpstr>
      <vt:lpstr>CEDLsc_Centiles!width</vt:lpstr>
      <vt:lpstr>EASE_Centiles!width</vt:lpstr>
      <vt:lpstr>ECAB_Centiles!width</vt:lpstr>
      <vt:lpstr>FSA_Centiles!width</vt:lpstr>
      <vt:lpstr>GMFM_Centiles!width</vt:lpstr>
      <vt:lpstr>HEALTH_Centiles!width</vt:lpstr>
      <vt:lpstr>SAROMM_Centiles!width</vt:lpstr>
      <vt:lpstr>SMWT_Centiles!width</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onTrack Check-Up</dc:title>
  <dc:creator>Lisa Avery</dc:creator>
  <cp:lastModifiedBy>Lisa Avery</cp:lastModifiedBy>
  <cp:revision/>
  <cp:lastPrinted>2018-07-12T16:28:30Z</cp:lastPrinted>
  <dcterms:created xsi:type="dcterms:W3CDTF">2017-07-19T14:53:17Z</dcterms:created>
  <dcterms:modified xsi:type="dcterms:W3CDTF">2018-10-03T23:52:46Z</dcterms:modified>
</cp:coreProperties>
</file>